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XAMPP/xamppfiles/htdocs/www.fonartelatino.com/"/>
    </mc:Choice>
  </mc:AlternateContent>
  <xr:revisionPtr revIDLastSave="0" documentId="13_ncr:1_{27BF0BC7-4F8D-F94B-AA93-90529717D568}" xr6:coauthVersionLast="47" xr6:coauthVersionMax="47" xr10:uidLastSave="{00000000-0000-0000-0000-000000000000}"/>
  <bookViews>
    <workbookView xWindow="0" yWindow="560" windowWidth="36180" windowHeight="184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U715" i="1"/>
  <c r="W715" i="1" s="1"/>
  <c r="U716" i="1"/>
  <c r="W716" i="1" s="1"/>
  <c r="U717" i="1"/>
  <c r="W717" i="1" s="1"/>
  <c r="U718" i="1"/>
  <c r="W718" i="1" s="1"/>
  <c r="U719" i="1"/>
  <c r="W719" i="1" s="1"/>
  <c r="U720" i="1"/>
  <c r="W720" i="1" s="1"/>
  <c r="U721" i="1"/>
  <c r="W721" i="1" s="1"/>
  <c r="U722" i="1"/>
  <c r="W722" i="1" s="1"/>
  <c r="U723" i="1"/>
  <c r="W723" i="1" s="1"/>
  <c r="U724" i="1"/>
  <c r="W724" i="1" s="1"/>
  <c r="U725" i="1"/>
  <c r="W725" i="1" s="1"/>
  <c r="U726" i="1"/>
  <c r="W726" i="1" s="1"/>
  <c r="U727" i="1"/>
  <c r="W727" i="1" s="1"/>
  <c r="U728" i="1"/>
  <c r="W728" i="1" s="1"/>
  <c r="U729" i="1"/>
  <c r="W729" i="1" s="1"/>
  <c r="U730" i="1"/>
  <c r="W730" i="1" s="1"/>
  <c r="U731" i="1"/>
  <c r="W731" i="1" s="1"/>
  <c r="U732" i="1"/>
  <c r="W732" i="1" s="1"/>
  <c r="U733" i="1"/>
  <c r="W733" i="1" s="1"/>
  <c r="U734" i="1"/>
  <c r="W734" i="1" s="1"/>
  <c r="U735" i="1"/>
  <c r="W735" i="1" s="1"/>
  <c r="U736" i="1"/>
  <c r="W736" i="1" s="1"/>
  <c r="U737" i="1"/>
  <c r="W737" i="1" s="1"/>
  <c r="U738" i="1"/>
  <c r="W738" i="1" s="1"/>
  <c r="U739" i="1"/>
  <c r="W739" i="1" s="1"/>
  <c r="U740" i="1"/>
  <c r="W740" i="1" s="1"/>
  <c r="U741" i="1"/>
  <c r="W741" i="1" s="1"/>
  <c r="U742" i="1"/>
  <c r="W742" i="1" s="1"/>
  <c r="U743" i="1"/>
  <c r="W743" i="1" s="1"/>
  <c r="U744" i="1"/>
  <c r="W744" i="1" s="1"/>
  <c r="U745" i="1"/>
  <c r="W745" i="1" s="1"/>
  <c r="U746" i="1"/>
  <c r="W746" i="1" s="1"/>
  <c r="U747" i="1"/>
  <c r="W747" i="1" s="1"/>
  <c r="U748" i="1"/>
  <c r="W748" i="1" s="1"/>
  <c r="U749" i="1"/>
  <c r="W749" i="1" s="1"/>
  <c r="U750" i="1"/>
  <c r="W750" i="1" s="1"/>
  <c r="U751" i="1"/>
  <c r="W751" i="1" s="1"/>
  <c r="U752" i="1"/>
  <c r="W752" i="1" s="1"/>
  <c r="U753" i="1"/>
  <c r="W753" i="1" s="1"/>
  <c r="U754" i="1"/>
  <c r="W754" i="1" s="1"/>
  <c r="U755" i="1"/>
  <c r="W755" i="1" s="1"/>
  <c r="U756" i="1"/>
  <c r="W756" i="1" s="1"/>
  <c r="U757" i="1"/>
  <c r="W757" i="1" s="1"/>
  <c r="U758" i="1"/>
  <c r="W758" i="1" s="1"/>
  <c r="U759" i="1"/>
  <c r="W759" i="1" s="1"/>
  <c r="U760" i="1"/>
  <c r="W760" i="1" s="1"/>
  <c r="U761" i="1"/>
  <c r="W761" i="1" s="1"/>
  <c r="U762" i="1"/>
  <c r="W762" i="1" s="1"/>
  <c r="U763" i="1"/>
  <c r="W763" i="1" s="1"/>
  <c r="U764" i="1"/>
  <c r="W764" i="1" s="1"/>
  <c r="U765" i="1"/>
  <c r="W765" i="1" s="1"/>
  <c r="U766" i="1"/>
  <c r="W766" i="1" s="1"/>
  <c r="U767" i="1"/>
  <c r="W767" i="1" s="1"/>
  <c r="U768" i="1"/>
  <c r="W768" i="1" s="1"/>
  <c r="U769" i="1"/>
  <c r="W769" i="1" s="1"/>
  <c r="U770" i="1"/>
  <c r="W770" i="1" s="1"/>
  <c r="U771" i="1"/>
  <c r="W771" i="1" s="1"/>
  <c r="U772" i="1"/>
  <c r="W772" i="1" s="1"/>
  <c r="U773" i="1"/>
  <c r="W773" i="1" s="1"/>
  <c r="U774" i="1"/>
  <c r="W774" i="1" s="1"/>
  <c r="U775" i="1"/>
  <c r="W775" i="1" s="1"/>
  <c r="U776" i="1"/>
  <c r="W776" i="1" s="1"/>
  <c r="U777" i="1"/>
  <c r="W777" i="1" s="1"/>
  <c r="U778" i="1"/>
  <c r="W778" i="1" s="1"/>
  <c r="U779" i="1"/>
  <c r="W779" i="1" s="1"/>
  <c r="U780" i="1"/>
  <c r="W780" i="1" s="1"/>
  <c r="U781" i="1"/>
  <c r="W781" i="1" s="1"/>
  <c r="U782" i="1"/>
  <c r="W782" i="1" s="1"/>
  <c r="U783" i="1"/>
  <c r="W783" i="1" s="1"/>
  <c r="U784" i="1"/>
  <c r="W784" i="1" s="1"/>
  <c r="U785" i="1"/>
  <c r="W785" i="1" s="1"/>
  <c r="U786" i="1"/>
  <c r="W786" i="1" s="1"/>
  <c r="U787" i="1"/>
  <c r="W787" i="1" s="1"/>
  <c r="U788" i="1"/>
  <c r="W788" i="1" s="1"/>
  <c r="U789" i="1"/>
  <c r="W789" i="1" s="1"/>
  <c r="U790" i="1"/>
  <c r="W790" i="1" s="1"/>
  <c r="U791" i="1"/>
  <c r="W791" i="1" s="1"/>
  <c r="U792" i="1"/>
  <c r="W792" i="1" s="1"/>
  <c r="U793" i="1"/>
  <c r="W793" i="1" s="1"/>
  <c r="U794" i="1"/>
  <c r="W794" i="1" s="1"/>
  <c r="U795" i="1"/>
  <c r="W795" i="1" s="1"/>
  <c r="U796" i="1"/>
  <c r="W796" i="1" s="1"/>
  <c r="U797" i="1"/>
  <c r="W797" i="1" s="1"/>
  <c r="U798" i="1"/>
  <c r="W798" i="1" s="1"/>
  <c r="U799" i="1"/>
  <c r="W799" i="1" s="1"/>
  <c r="U800" i="1"/>
  <c r="W800" i="1" s="1"/>
  <c r="U801" i="1"/>
  <c r="W801" i="1" s="1"/>
  <c r="U802" i="1"/>
  <c r="W802" i="1" s="1"/>
  <c r="U803" i="1"/>
  <c r="W803" i="1" s="1"/>
  <c r="U804" i="1"/>
  <c r="W804" i="1" s="1"/>
  <c r="U805" i="1"/>
  <c r="W805" i="1" s="1"/>
  <c r="U806" i="1"/>
  <c r="W806" i="1" s="1"/>
  <c r="U807" i="1"/>
  <c r="W807" i="1" s="1"/>
  <c r="U808" i="1"/>
  <c r="W808" i="1" s="1"/>
  <c r="U809" i="1"/>
  <c r="W809" i="1" s="1"/>
  <c r="U810" i="1"/>
  <c r="W810" i="1" s="1"/>
  <c r="U811" i="1"/>
  <c r="W811" i="1" s="1"/>
  <c r="U812" i="1"/>
  <c r="W812" i="1" s="1"/>
  <c r="U813" i="1"/>
  <c r="W813" i="1" s="1"/>
  <c r="U814" i="1"/>
  <c r="W814" i="1" s="1"/>
  <c r="U815" i="1"/>
  <c r="W815" i="1" s="1"/>
  <c r="U816" i="1"/>
  <c r="W816" i="1" s="1"/>
  <c r="U817" i="1"/>
  <c r="W817" i="1" s="1"/>
  <c r="U818" i="1"/>
  <c r="W818" i="1" s="1"/>
  <c r="U819" i="1"/>
  <c r="W819" i="1" s="1"/>
  <c r="U820" i="1"/>
  <c r="W820" i="1" s="1"/>
  <c r="U821" i="1"/>
  <c r="W821" i="1" s="1"/>
  <c r="U822" i="1"/>
  <c r="W822" i="1" s="1"/>
  <c r="U823" i="1"/>
  <c r="W823" i="1" s="1"/>
  <c r="U824" i="1"/>
  <c r="W824" i="1" s="1"/>
  <c r="U825" i="1"/>
  <c r="W825" i="1" s="1"/>
  <c r="U826" i="1"/>
  <c r="W826" i="1" s="1"/>
  <c r="U827" i="1"/>
  <c r="W827" i="1" s="1"/>
  <c r="U828" i="1"/>
  <c r="W828" i="1" s="1"/>
  <c r="U829" i="1"/>
  <c r="W829" i="1" s="1"/>
  <c r="U830" i="1"/>
  <c r="W830" i="1" s="1"/>
  <c r="U831" i="1"/>
  <c r="W831" i="1" s="1"/>
  <c r="U832" i="1"/>
  <c r="W832" i="1" s="1"/>
  <c r="U833" i="1"/>
  <c r="W833" i="1" s="1"/>
  <c r="U834" i="1"/>
  <c r="W834" i="1" s="1"/>
  <c r="U835" i="1"/>
  <c r="W835" i="1" s="1"/>
  <c r="U836" i="1"/>
  <c r="W836" i="1" s="1"/>
  <c r="U837" i="1"/>
  <c r="W837" i="1" s="1"/>
  <c r="U838" i="1"/>
  <c r="W838" i="1" s="1"/>
  <c r="U839" i="1"/>
  <c r="W839" i="1" s="1"/>
  <c r="U840" i="1"/>
  <c r="W840" i="1" s="1"/>
  <c r="U841" i="1"/>
  <c r="W841" i="1" s="1"/>
  <c r="U842" i="1"/>
  <c r="W842" i="1" s="1"/>
  <c r="U843" i="1"/>
  <c r="W843" i="1" s="1"/>
  <c r="U844" i="1"/>
  <c r="W844" i="1" s="1"/>
  <c r="U845" i="1"/>
  <c r="W845" i="1" s="1"/>
  <c r="U846" i="1"/>
  <c r="W846" i="1" s="1"/>
  <c r="U847" i="1"/>
  <c r="W847" i="1" s="1"/>
  <c r="U848" i="1"/>
  <c r="W848" i="1" s="1"/>
  <c r="U849" i="1"/>
  <c r="W849" i="1" s="1"/>
  <c r="U850" i="1"/>
  <c r="W850" i="1" s="1"/>
  <c r="U851" i="1"/>
  <c r="W851" i="1" s="1"/>
  <c r="U852" i="1"/>
  <c r="W852" i="1" s="1"/>
  <c r="U853" i="1"/>
  <c r="W853" i="1" s="1"/>
  <c r="U854" i="1"/>
  <c r="W854" i="1" s="1"/>
  <c r="U855" i="1"/>
  <c r="W855" i="1" s="1"/>
  <c r="U856" i="1"/>
  <c r="W856" i="1" s="1"/>
  <c r="U857" i="1"/>
  <c r="W857" i="1" s="1"/>
  <c r="U858" i="1"/>
  <c r="W858" i="1" s="1"/>
  <c r="U859" i="1"/>
  <c r="W859" i="1" s="1"/>
  <c r="U860" i="1"/>
  <c r="W860" i="1" s="1"/>
  <c r="U861" i="1"/>
  <c r="W861" i="1" s="1"/>
  <c r="U862" i="1"/>
  <c r="W862" i="1" s="1"/>
  <c r="U863" i="1"/>
  <c r="W863" i="1" s="1"/>
  <c r="U864" i="1"/>
  <c r="W864" i="1" s="1"/>
  <c r="U865" i="1"/>
  <c r="W865" i="1" s="1"/>
  <c r="U866" i="1"/>
  <c r="W866" i="1" s="1"/>
  <c r="U867" i="1"/>
  <c r="W867" i="1" s="1"/>
  <c r="U868" i="1"/>
  <c r="W868" i="1" s="1"/>
  <c r="U869" i="1"/>
  <c r="W869" i="1" s="1"/>
  <c r="U870" i="1"/>
  <c r="W870" i="1" s="1"/>
  <c r="U871" i="1"/>
  <c r="W871" i="1" s="1"/>
  <c r="U872" i="1"/>
  <c r="W872" i="1" s="1"/>
  <c r="U873" i="1"/>
  <c r="W873" i="1" s="1"/>
  <c r="U874" i="1"/>
  <c r="W874" i="1" s="1"/>
  <c r="U875" i="1"/>
  <c r="W875" i="1" s="1"/>
  <c r="U876" i="1"/>
  <c r="W876" i="1" s="1"/>
  <c r="U877" i="1"/>
  <c r="W877" i="1" s="1"/>
  <c r="U878" i="1"/>
  <c r="W878" i="1" s="1"/>
  <c r="U879" i="1"/>
  <c r="W879" i="1" s="1"/>
  <c r="U880" i="1"/>
  <c r="W880" i="1" s="1"/>
  <c r="U881" i="1"/>
  <c r="W881" i="1" s="1"/>
  <c r="U882" i="1"/>
  <c r="W882" i="1" s="1"/>
  <c r="U883" i="1"/>
  <c r="W883" i="1" s="1"/>
  <c r="U884" i="1"/>
  <c r="W884" i="1" s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7" i="1"/>
  <c r="W907" i="1" s="1"/>
  <c r="U908" i="1"/>
  <c r="W908" i="1" s="1"/>
  <c r="U909" i="1"/>
  <c r="W909" i="1" s="1"/>
  <c r="U910" i="1"/>
  <c r="W910" i="1" s="1"/>
  <c r="U911" i="1"/>
  <c r="W911" i="1" s="1"/>
  <c r="U912" i="1"/>
  <c r="W912" i="1" s="1"/>
  <c r="U913" i="1"/>
  <c r="W913" i="1" s="1"/>
  <c r="U914" i="1"/>
  <c r="W914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3" i="1"/>
  <c r="W923" i="1" s="1"/>
  <c r="U924" i="1"/>
  <c r="W924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1" i="1"/>
  <c r="W931" i="1" s="1"/>
  <c r="U932" i="1"/>
  <c r="W932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5" i="1"/>
  <c r="W945" i="1" s="1"/>
  <c r="U946" i="1"/>
  <c r="W946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7" i="1"/>
  <c r="W957" i="1" s="1"/>
  <c r="U958" i="1"/>
  <c r="W958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1" i="1"/>
  <c r="W991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998" i="1"/>
  <c r="W998" i="1" s="1"/>
  <c r="U999" i="1"/>
  <c r="W999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6" i="1"/>
  <c r="W1006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1045" i="1"/>
  <c r="W1045" i="1" s="1"/>
  <c r="U1046" i="1"/>
  <c r="W1046" i="1" s="1"/>
  <c r="U1047" i="1"/>
  <c r="W1047" i="1" s="1"/>
  <c r="U1048" i="1"/>
  <c r="W1048" i="1" s="1"/>
  <c r="U1049" i="1"/>
  <c r="W1049" i="1" s="1"/>
  <c r="U1050" i="1"/>
  <c r="W1050" i="1" s="1"/>
  <c r="U1051" i="1"/>
  <c r="W1051" i="1" s="1"/>
  <c r="U1052" i="1"/>
  <c r="W1052" i="1" s="1"/>
  <c r="U1053" i="1"/>
  <c r="W1053" i="1" s="1"/>
  <c r="U1054" i="1"/>
  <c r="W1054" i="1" s="1"/>
  <c r="U1055" i="1"/>
  <c r="W1055" i="1" s="1"/>
  <c r="U1056" i="1"/>
  <c r="W1056" i="1" s="1"/>
  <c r="U1057" i="1"/>
  <c r="W1057" i="1" s="1"/>
  <c r="U1058" i="1"/>
  <c r="W1058" i="1" s="1"/>
  <c r="U1059" i="1"/>
  <c r="W1059" i="1" s="1"/>
  <c r="U1060" i="1"/>
  <c r="W1060" i="1" s="1"/>
  <c r="U1061" i="1"/>
  <c r="W1061" i="1" s="1"/>
  <c r="U1062" i="1"/>
  <c r="W1062" i="1" s="1"/>
  <c r="U1063" i="1"/>
  <c r="W1063" i="1" s="1"/>
  <c r="U1064" i="1"/>
  <c r="W1064" i="1" s="1"/>
  <c r="U1065" i="1"/>
  <c r="W1065" i="1" s="1"/>
  <c r="U1066" i="1"/>
  <c r="W1066" i="1" s="1"/>
  <c r="U1067" i="1"/>
  <c r="W1067" i="1" s="1"/>
  <c r="U1068" i="1"/>
  <c r="W1068" i="1" s="1"/>
  <c r="U1069" i="1"/>
  <c r="W1069" i="1" s="1"/>
  <c r="U1070" i="1"/>
  <c r="W1070" i="1" s="1"/>
  <c r="U1071" i="1"/>
  <c r="W1071" i="1" s="1"/>
  <c r="U1072" i="1"/>
  <c r="W1072" i="1" s="1"/>
  <c r="U1073" i="1"/>
  <c r="W1073" i="1" s="1"/>
  <c r="U1074" i="1"/>
  <c r="W1074" i="1" s="1"/>
  <c r="U1075" i="1"/>
  <c r="W1075" i="1" s="1"/>
  <c r="U1076" i="1"/>
  <c r="W1076" i="1" s="1"/>
  <c r="U1077" i="1"/>
  <c r="W1077" i="1" s="1"/>
  <c r="U1078" i="1"/>
  <c r="W1078" i="1" s="1"/>
  <c r="U1079" i="1"/>
  <c r="W1079" i="1" s="1"/>
  <c r="U1080" i="1"/>
  <c r="W1080" i="1" s="1"/>
  <c r="U1081" i="1"/>
  <c r="W1081" i="1" s="1"/>
  <c r="U1082" i="1"/>
  <c r="W1082" i="1" s="1"/>
  <c r="U1083" i="1"/>
  <c r="W1083" i="1" s="1"/>
  <c r="U1084" i="1"/>
  <c r="W1084" i="1" s="1"/>
  <c r="U1085" i="1"/>
  <c r="W1085" i="1" s="1"/>
  <c r="U1086" i="1"/>
  <c r="W1086" i="1" s="1"/>
  <c r="U1087" i="1"/>
  <c r="W1087" i="1" s="1"/>
  <c r="U1088" i="1"/>
  <c r="W1088" i="1" s="1"/>
  <c r="U1089" i="1"/>
  <c r="W1089" i="1" s="1"/>
  <c r="U1090" i="1"/>
  <c r="W1090" i="1" s="1"/>
  <c r="U1091" i="1"/>
  <c r="W1091" i="1" s="1"/>
  <c r="U1092" i="1"/>
  <c r="W1092" i="1" s="1"/>
  <c r="U1093" i="1"/>
  <c r="W1093" i="1" s="1"/>
  <c r="U1094" i="1"/>
  <c r="W1094" i="1" s="1"/>
  <c r="U1095" i="1"/>
  <c r="W1095" i="1" s="1"/>
  <c r="U1096" i="1"/>
  <c r="W1096" i="1" s="1"/>
  <c r="U1097" i="1"/>
  <c r="W1097" i="1" s="1"/>
  <c r="U1098" i="1"/>
  <c r="W1098" i="1" s="1"/>
  <c r="U1099" i="1"/>
  <c r="W1099" i="1" s="1"/>
  <c r="U1100" i="1"/>
  <c r="W1100" i="1" s="1"/>
  <c r="U1101" i="1"/>
  <c r="W1101" i="1" s="1"/>
  <c r="U1102" i="1"/>
  <c r="W1102" i="1" s="1"/>
  <c r="U1103" i="1"/>
  <c r="W1103" i="1" s="1"/>
  <c r="U1104" i="1"/>
  <c r="W1104" i="1" s="1"/>
  <c r="U1105" i="1"/>
  <c r="W1105" i="1" s="1"/>
  <c r="U1106" i="1"/>
  <c r="W1106" i="1" s="1"/>
  <c r="U1107" i="1"/>
  <c r="W1107" i="1" s="1"/>
  <c r="U1108" i="1"/>
  <c r="W1108" i="1" s="1"/>
  <c r="U1109" i="1"/>
  <c r="W1109" i="1" s="1"/>
  <c r="U1110" i="1"/>
  <c r="W1110" i="1" s="1"/>
  <c r="U1111" i="1"/>
  <c r="W1111" i="1" s="1"/>
  <c r="U1112" i="1"/>
  <c r="W1112" i="1" s="1"/>
  <c r="U1113" i="1"/>
  <c r="W1113" i="1" s="1"/>
  <c r="U1114" i="1"/>
  <c r="W1114" i="1" s="1"/>
  <c r="U1115" i="1"/>
  <c r="W1115" i="1" s="1"/>
  <c r="U1116" i="1"/>
  <c r="W1116" i="1" s="1"/>
  <c r="U1117" i="1"/>
  <c r="W1117" i="1" s="1"/>
  <c r="U1118" i="1"/>
  <c r="W1118" i="1" s="1"/>
  <c r="U1119" i="1"/>
  <c r="W1119" i="1" s="1"/>
  <c r="U1120" i="1"/>
  <c r="W1120" i="1" s="1"/>
  <c r="U1121" i="1"/>
  <c r="W1121" i="1" s="1"/>
  <c r="U1122" i="1"/>
  <c r="W1122" i="1" s="1"/>
  <c r="U1123" i="1"/>
  <c r="W1123" i="1" s="1"/>
  <c r="U1124" i="1"/>
  <c r="W1124" i="1" s="1"/>
  <c r="U1125" i="1"/>
  <c r="W1125" i="1" s="1"/>
  <c r="U1126" i="1"/>
  <c r="W1126" i="1" s="1"/>
  <c r="U1127" i="1"/>
  <c r="W1127" i="1" s="1"/>
  <c r="U1128" i="1"/>
  <c r="W1128" i="1" s="1"/>
  <c r="U1129" i="1"/>
  <c r="W1129" i="1" s="1"/>
  <c r="U1130" i="1"/>
  <c r="W1130" i="1" s="1"/>
  <c r="U1131" i="1"/>
  <c r="W1131" i="1" s="1"/>
  <c r="U1132" i="1"/>
  <c r="W1132" i="1" s="1"/>
  <c r="U1133" i="1"/>
  <c r="W1133" i="1" s="1"/>
  <c r="U1134" i="1"/>
  <c r="W1134" i="1" s="1"/>
  <c r="U1135" i="1"/>
  <c r="W1135" i="1" s="1"/>
  <c r="U1136" i="1"/>
  <c r="W1136" i="1" s="1"/>
  <c r="U1137" i="1"/>
  <c r="W1137" i="1" s="1"/>
  <c r="U1138" i="1"/>
  <c r="W1138" i="1" s="1"/>
  <c r="U1139" i="1"/>
  <c r="W1139" i="1" s="1"/>
  <c r="U1140" i="1"/>
  <c r="W1140" i="1" s="1"/>
  <c r="U1141" i="1"/>
  <c r="W1141" i="1" s="1"/>
  <c r="U1142" i="1"/>
  <c r="W1142" i="1" s="1"/>
  <c r="U1143" i="1"/>
  <c r="W1143" i="1" s="1"/>
  <c r="U1144" i="1"/>
  <c r="W1144" i="1" s="1"/>
  <c r="U1145" i="1"/>
  <c r="W1145" i="1" s="1"/>
  <c r="U1146" i="1"/>
  <c r="W1146" i="1" s="1"/>
  <c r="U1147" i="1"/>
  <c r="W1147" i="1" s="1"/>
  <c r="U1148" i="1"/>
  <c r="W1148" i="1" s="1"/>
  <c r="U1149" i="1"/>
  <c r="W1149" i="1" s="1"/>
  <c r="U1150" i="1"/>
  <c r="W1150" i="1" s="1"/>
  <c r="U1151" i="1"/>
  <c r="W1151" i="1" s="1"/>
  <c r="U1152" i="1"/>
  <c r="W1152" i="1" s="1"/>
  <c r="U1153" i="1"/>
  <c r="W1153" i="1" s="1"/>
  <c r="U1154" i="1"/>
  <c r="W1154" i="1" s="1"/>
  <c r="U1155" i="1"/>
  <c r="W1155" i="1" s="1"/>
  <c r="U1156" i="1"/>
  <c r="W1156" i="1" s="1"/>
  <c r="U1157" i="1"/>
  <c r="W1157" i="1" s="1"/>
  <c r="U1158" i="1"/>
  <c r="W1158" i="1" s="1"/>
  <c r="U1159" i="1"/>
  <c r="W1159" i="1" s="1"/>
  <c r="U1160" i="1"/>
  <c r="W1160" i="1" s="1"/>
  <c r="U1161" i="1"/>
  <c r="W1161" i="1" s="1"/>
  <c r="U1162" i="1"/>
  <c r="W1162" i="1" s="1"/>
  <c r="U1163" i="1"/>
  <c r="W1163" i="1" s="1"/>
  <c r="U1164" i="1"/>
  <c r="W1164" i="1" s="1"/>
  <c r="U1165" i="1"/>
  <c r="W1165" i="1" s="1"/>
  <c r="U1166" i="1"/>
  <c r="W1166" i="1" s="1"/>
  <c r="U1167" i="1"/>
  <c r="W1167" i="1" s="1"/>
  <c r="U1168" i="1"/>
  <c r="W1168" i="1" s="1"/>
  <c r="U1169" i="1"/>
  <c r="W1169" i="1" s="1"/>
  <c r="U1170" i="1"/>
  <c r="W1170" i="1" s="1"/>
  <c r="U1171" i="1"/>
  <c r="W1171" i="1" s="1"/>
  <c r="U1172" i="1"/>
  <c r="W1172" i="1" s="1"/>
  <c r="U1173" i="1"/>
  <c r="W1173" i="1" s="1"/>
  <c r="U1174" i="1"/>
  <c r="W1174" i="1" s="1"/>
  <c r="U1175" i="1"/>
  <c r="W1175" i="1" s="1"/>
  <c r="U1176" i="1"/>
  <c r="W1176" i="1" s="1"/>
  <c r="U1177" i="1"/>
  <c r="W1177" i="1" s="1"/>
  <c r="U1178" i="1"/>
  <c r="W1178" i="1" s="1"/>
  <c r="U1179" i="1"/>
  <c r="W1179" i="1" s="1"/>
  <c r="U1180" i="1"/>
  <c r="W1180" i="1" s="1"/>
  <c r="U1181" i="1"/>
  <c r="W1181" i="1" s="1"/>
  <c r="U1182" i="1"/>
  <c r="W1182" i="1" s="1"/>
  <c r="U1183" i="1"/>
  <c r="W1183" i="1" s="1"/>
  <c r="U1184" i="1"/>
  <c r="W1184" i="1" s="1"/>
  <c r="U1185" i="1"/>
  <c r="W1185" i="1" s="1"/>
  <c r="U1186" i="1"/>
  <c r="W1186" i="1" s="1"/>
  <c r="U1187" i="1"/>
  <c r="W1187" i="1" s="1"/>
  <c r="U1188" i="1"/>
  <c r="W1188" i="1" s="1"/>
  <c r="U1189" i="1"/>
  <c r="W1189" i="1" s="1"/>
  <c r="U1190" i="1"/>
  <c r="W1190" i="1" s="1"/>
  <c r="U1191" i="1"/>
  <c r="W1191" i="1" s="1"/>
  <c r="U1192" i="1"/>
  <c r="W1192" i="1" s="1"/>
  <c r="U1193" i="1"/>
  <c r="W1193" i="1" s="1"/>
  <c r="U1194" i="1"/>
  <c r="W1194" i="1" s="1"/>
  <c r="U1195" i="1"/>
  <c r="W1195" i="1" s="1"/>
  <c r="U1196" i="1"/>
  <c r="W1196" i="1" s="1"/>
  <c r="U1197" i="1"/>
  <c r="W1197" i="1" s="1"/>
  <c r="U1198" i="1"/>
  <c r="W1198" i="1" s="1"/>
  <c r="U1199" i="1"/>
  <c r="W1199" i="1" s="1"/>
  <c r="U1200" i="1"/>
  <c r="W1200" i="1" s="1"/>
  <c r="U1201" i="1"/>
  <c r="W1201" i="1" s="1"/>
  <c r="U1202" i="1"/>
  <c r="W1202" i="1" s="1"/>
  <c r="U1203" i="1"/>
  <c r="W1203" i="1" s="1"/>
  <c r="U1204" i="1"/>
  <c r="W1204" i="1" s="1"/>
  <c r="U1205" i="1"/>
  <c r="W1205" i="1" s="1"/>
  <c r="U1206" i="1"/>
  <c r="W1206" i="1" s="1"/>
  <c r="U1207" i="1"/>
  <c r="W1207" i="1" s="1"/>
  <c r="U1208" i="1"/>
  <c r="W1208" i="1" s="1"/>
  <c r="U1209" i="1"/>
  <c r="W1209" i="1" s="1"/>
  <c r="U1210" i="1"/>
  <c r="W1210" i="1" s="1"/>
  <c r="U1211" i="1"/>
  <c r="W1211" i="1" s="1"/>
  <c r="U1212" i="1"/>
  <c r="W1212" i="1" s="1"/>
  <c r="U1213" i="1"/>
  <c r="W1213" i="1" s="1"/>
  <c r="U1214" i="1"/>
  <c r="W1214" i="1" s="1"/>
  <c r="U1215" i="1"/>
  <c r="W1215" i="1" s="1"/>
  <c r="U1216" i="1"/>
  <c r="W1216" i="1" s="1"/>
  <c r="U1217" i="1"/>
  <c r="W1217" i="1" s="1"/>
  <c r="U1218" i="1"/>
  <c r="W1218" i="1" s="1"/>
  <c r="U1219" i="1"/>
  <c r="W1219" i="1" s="1"/>
  <c r="U1220" i="1"/>
  <c r="W1220" i="1" s="1"/>
  <c r="U1221" i="1"/>
  <c r="W1221" i="1" s="1"/>
  <c r="U1222" i="1"/>
  <c r="W1222" i="1" s="1"/>
  <c r="U1223" i="1"/>
  <c r="W1223" i="1" s="1"/>
  <c r="U1224" i="1"/>
  <c r="W1224" i="1" s="1"/>
  <c r="U1225" i="1"/>
  <c r="W1225" i="1" s="1"/>
  <c r="U1226" i="1"/>
  <c r="W1226" i="1" s="1"/>
  <c r="U1227" i="1"/>
  <c r="W1227" i="1" s="1"/>
  <c r="U1228" i="1"/>
  <c r="W1228" i="1" s="1"/>
  <c r="U1229" i="1"/>
  <c r="W1229" i="1" s="1"/>
  <c r="U1230" i="1"/>
  <c r="W1230" i="1" s="1"/>
  <c r="U1231" i="1"/>
  <c r="W1231" i="1" s="1"/>
  <c r="U1232" i="1"/>
  <c r="W1232" i="1" s="1"/>
  <c r="U1233" i="1"/>
  <c r="W1233" i="1" s="1"/>
  <c r="U1234" i="1"/>
  <c r="W1234" i="1" s="1"/>
  <c r="U1235" i="1"/>
  <c r="W1235" i="1" s="1"/>
  <c r="U1236" i="1"/>
  <c r="W1236" i="1" s="1"/>
  <c r="U1237" i="1"/>
  <c r="W1237" i="1" s="1"/>
  <c r="U1238" i="1"/>
  <c r="W1238" i="1" s="1"/>
  <c r="U1239" i="1"/>
  <c r="W1239" i="1" s="1"/>
  <c r="U1240" i="1"/>
  <c r="W1240" i="1" s="1"/>
  <c r="U1241" i="1"/>
  <c r="W1241" i="1" s="1"/>
  <c r="U1242" i="1"/>
  <c r="W1242" i="1" s="1"/>
  <c r="U1243" i="1"/>
  <c r="W1243" i="1" s="1"/>
  <c r="U1244" i="1"/>
  <c r="W1244" i="1" s="1"/>
  <c r="U1245" i="1"/>
  <c r="W1245" i="1" s="1"/>
  <c r="U1246" i="1"/>
  <c r="W1246" i="1" s="1"/>
  <c r="U1247" i="1"/>
  <c r="W1247" i="1" s="1"/>
  <c r="U1248" i="1"/>
  <c r="W1248" i="1" s="1"/>
  <c r="U1249" i="1"/>
  <c r="W1249" i="1" s="1"/>
  <c r="U1250" i="1"/>
  <c r="W1250" i="1" s="1"/>
  <c r="U1251" i="1"/>
  <c r="W1251" i="1" s="1"/>
  <c r="U1252" i="1"/>
  <c r="W1252" i="1" s="1"/>
  <c r="U1253" i="1"/>
  <c r="W1253" i="1" s="1"/>
  <c r="U1254" i="1"/>
  <c r="W1254" i="1" s="1"/>
  <c r="U1255" i="1"/>
  <c r="W1255" i="1" s="1"/>
  <c r="U1256" i="1"/>
  <c r="W1256" i="1" s="1"/>
  <c r="U1257" i="1"/>
  <c r="W1257" i="1" s="1"/>
  <c r="U1258" i="1"/>
  <c r="W1258" i="1" s="1"/>
  <c r="U1259" i="1"/>
  <c r="W1259" i="1" s="1"/>
  <c r="U1260" i="1"/>
  <c r="W1260" i="1" s="1"/>
  <c r="U1261" i="1"/>
  <c r="W1261" i="1" s="1"/>
  <c r="U1262" i="1"/>
  <c r="W1262" i="1" s="1"/>
  <c r="U1263" i="1"/>
  <c r="W1263" i="1" s="1"/>
  <c r="U1264" i="1"/>
  <c r="W1264" i="1" s="1"/>
  <c r="U1265" i="1"/>
  <c r="W1265" i="1" s="1"/>
  <c r="U1266" i="1"/>
  <c r="W1266" i="1" s="1"/>
  <c r="U1267" i="1"/>
  <c r="W1267" i="1" s="1"/>
  <c r="U1268" i="1"/>
  <c r="W1268" i="1" s="1"/>
  <c r="U1269" i="1"/>
  <c r="W1269" i="1" s="1"/>
  <c r="U1270" i="1"/>
  <c r="W1270" i="1" s="1"/>
  <c r="U1271" i="1"/>
  <c r="W1271" i="1" s="1"/>
  <c r="U1272" i="1"/>
  <c r="W1272" i="1" s="1"/>
  <c r="U1273" i="1"/>
  <c r="W1273" i="1" s="1"/>
  <c r="U1274" i="1"/>
  <c r="W1274" i="1" s="1"/>
  <c r="U1275" i="1"/>
  <c r="W1275" i="1" s="1"/>
  <c r="U1276" i="1"/>
  <c r="W1276" i="1" s="1"/>
  <c r="U1277" i="1"/>
  <c r="W1277" i="1" s="1"/>
  <c r="U1278" i="1"/>
  <c r="W1278" i="1" s="1"/>
  <c r="U1279" i="1"/>
  <c r="W1279" i="1" s="1"/>
  <c r="U1280" i="1"/>
  <c r="W1280" i="1" s="1"/>
  <c r="U1281" i="1"/>
  <c r="W1281" i="1" s="1"/>
  <c r="U1282" i="1"/>
  <c r="W1282" i="1" s="1"/>
  <c r="U1283" i="1"/>
  <c r="W1283" i="1" s="1"/>
  <c r="U1284" i="1"/>
  <c r="W1284" i="1" s="1"/>
  <c r="U1285" i="1"/>
  <c r="W1285" i="1" s="1"/>
  <c r="U1286" i="1"/>
  <c r="W1286" i="1" s="1"/>
  <c r="U1287" i="1"/>
  <c r="W1287" i="1" s="1"/>
  <c r="U1288" i="1"/>
  <c r="W1288" i="1" s="1"/>
  <c r="U1289" i="1"/>
  <c r="W1289" i="1" s="1"/>
  <c r="U1290" i="1"/>
  <c r="W1290" i="1" s="1"/>
  <c r="U1291" i="1"/>
  <c r="W1291" i="1" s="1"/>
  <c r="U1292" i="1"/>
  <c r="W1292" i="1" s="1"/>
  <c r="U1293" i="1"/>
  <c r="W1293" i="1" s="1"/>
  <c r="U1294" i="1"/>
  <c r="W1294" i="1" s="1"/>
  <c r="U1295" i="1"/>
  <c r="W1295" i="1" s="1"/>
  <c r="U1296" i="1"/>
  <c r="W1296" i="1" s="1"/>
  <c r="U1297" i="1"/>
  <c r="W1297" i="1" s="1"/>
  <c r="U1298" i="1"/>
  <c r="W1298" i="1" s="1"/>
  <c r="U1299" i="1"/>
  <c r="W1299" i="1" s="1"/>
  <c r="U1300" i="1"/>
  <c r="W1300" i="1" s="1"/>
  <c r="U1301" i="1"/>
  <c r="W1301" i="1" s="1"/>
  <c r="U1302" i="1"/>
  <c r="W1302" i="1" s="1"/>
  <c r="U1303" i="1"/>
  <c r="W1303" i="1" s="1"/>
  <c r="U1304" i="1"/>
  <c r="W1304" i="1" s="1"/>
  <c r="U1305" i="1"/>
  <c r="W1305" i="1" s="1"/>
  <c r="U1306" i="1"/>
  <c r="W1306" i="1" s="1"/>
  <c r="U1307" i="1"/>
  <c r="W1307" i="1" s="1"/>
  <c r="U1308" i="1"/>
  <c r="W1308" i="1" s="1"/>
  <c r="U1309" i="1"/>
  <c r="W1309" i="1" s="1"/>
  <c r="U1310" i="1"/>
  <c r="W1310" i="1" s="1"/>
  <c r="U1311" i="1"/>
  <c r="W1311" i="1" s="1"/>
  <c r="U1312" i="1"/>
  <c r="W1312" i="1" s="1"/>
  <c r="U1313" i="1"/>
  <c r="W1313" i="1" s="1"/>
  <c r="U1314" i="1"/>
  <c r="W1314" i="1" s="1"/>
  <c r="U1315" i="1"/>
  <c r="W1315" i="1" s="1"/>
  <c r="U1316" i="1"/>
  <c r="W1316" i="1" s="1"/>
  <c r="U1317" i="1"/>
  <c r="W1317" i="1" s="1"/>
  <c r="U1318" i="1"/>
  <c r="W1318" i="1" s="1"/>
  <c r="U1319" i="1"/>
  <c r="W1319" i="1" s="1"/>
  <c r="U1320" i="1"/>
  <c r="W1320" i="1" s="1"/>
  <c r="U1321" i="1"/>
  <c r="W1321" i="1" s="1"/>
  <c r="U1322" i="1"/>
  <c r="W1322" i="1" s="1"/>
  <c r="U1323" i="1"/>
  <c r="W1323" i="1" s="1"/>
  <c r="U1324" i="1"/>
  <c r="W1324" i="1" s="1"/>
  <c r="U1325" i="1"/>
  <c r="W1325" i="1" s="1"/>
  <c r="U1326" i="1"/>
  <c r="W1326" i="1" s="1"/>
  <c r="U1327" i="1"/>
  <c r="W1327" i="1" s="1"/>
  <c r="U1328" i="1"/>
  <c r="W1328" i="1" s="1"/>
  <c r="U1329" i="1"/>
  <c r="W1329" i="1" s="1"/>
  <c r="U1330" i="1"/>
  <c r="W1330" i="1" s="1"/>
  <c r="U1331" i="1"/>
  <c r="W1331" i="1" s="1"/>
  <c r="U1332" i="1"/>
  <c r="W1332" i="1" s="1"/>
  <c r="U1333" i="1"/>
  <c r="W1333" i="1" s="1"/>
  <c r="U1334" i="1"/>
  <c r="W1334" i="1" s="1"/>
  <c r="U1335" i="1"/>
  <c r="W1335" i="1" s="1"/>
  <c r="U1336" i="1"/>
  <c r="W1336" i="1" s="1"/>
  <c r="U1337" i="1"/>
  <c r="W1337" i="1" s="1"/>
  <c r="U1338" i="1"/>
  <c r="W1338" i="1" s="1"/>
  <c r="U1339" i="1"/>
  <c r="W1339" i="1" s="1"/>
  <c r="U1340" i="1"/>
  <c r="W1340" i="1" s="1"/>
  <c r="U1341" i="1"/>
  <c r="W1341" i="1" s="1"/>
  <c r="U1342" i="1"/>
  <c r="W1342" i="1" s="1"/>
  <c r="U1343" i="1"/>
  <c r="W1343" i="1" s="1"/>
  <c r="U1344" i="1"/>
  <c r="W1344" i="1" s="1"/>
  <c r="U1345" i="1"/>
  <c r="W1345" i="1" s="1"/>
  <c r="U1346" i="1"/>
  <c r="W1346" i="1" s="1"/>
  <c r="U1347" i="1"/>
  <c r="W1347" i="1" s="1"/>
  <c r="U1348" i="1"/>
  <c r="W1348" i="1" s="1"/>
  <c r="U1349" i="1"/>
  <c r="W1349" i="1" s="1"/>
  <c r="U1350" i="1"/>
  <c r="W1350" i="1" s="1"/>
  <c r="U1351" i="1"/>
  <c r="W1351" i="1" s="1"/>
  <c r="U1352" i="1"/>
  <c r="W1352" i="1" s="1"/>
  <c r="U1353" i="1"/>
  <c r="W1353" i="1" s="1"/>
  <c r="U1354" i="1"/>
  <c r="W1354" i="1" s="1"/>
  <c r="U1355" i="1"/>
  <c r="W1355" i="1" s="1"/>
  <c r="U1356" i="1"/>
  <c r="W1356" i="1" s="1"/>
  <c r="U1357" i="1"/>
  <c r="W1357" i="1" s="1"/>
  <c r="U1358" i="1"/>
  <c r="W1358" i="1" s="1"/>
  <c r="U1359" i="1"/>
  <c r="W1359" i="1" s="1"/>
  <c r="U1360" i="1"/>
  <c r="W1360" i="1" s="1"/>
  <c r="U1361" i="1"/>
  <c r="W1361" i="1" s="1"/>
  <c r="U1362" i="1"/>
  <c r="W1362" i="1" s="1"/>
  <c r="U1363" i="1"/>
  <c r="W1363" i="1" s="1"/>
  <c r="U1364" i="1"/>
  <c r="W1364" i="1" s="1"/>
  <c r="U1365" i="1"/>
  <c r="W1365" i="1" s="1"/>
  <c r="U1366" i="1"/>
  <c r="W1366" i="1" s="1"/>
  <c r="U1367" i="1"/>
  <c r="W1367" i="1" s="1"/>
  <c r="U1368" i="1"/>
  <c r="W1368" i="1" s="1"/>
  <c r="U1369" i="1"/>
  <c r="W1369" i="1" s="1"/>
  <c r="U1370" i="1"/>
  <c r="W1370" i="1" s="1"/>
  <c r="U1371" i="1"/>
  <c r="W1371" i="1" s="1"/>
  <c r="U1372" i="1"/>
  <c r="W1372" i="1" s="1"/>
  <c r="U1373" i="1"/>
  <c r="W1373" i="1" s="1"/>
  <c r="U1374" i="1"/>
  <c r="W1374" i="1" s="1"/>
  <c r="U1375" i="1"/>
  <c r="W1375" i="1" s="1"/>
  <c r="U1376" i="1"/>
  <c r="W1376" i="1" s="1"/>
  <c r="U1377" i="1"/>
  <c r="W1377" i="1" s="1"/>
  <c r="U1378" i="1"/>
  <c r="W1378" i="1" s="1"/>
  <c r="U1379" i="1"/>
  <c r="W1379" i="1" s="1"/>
  <c r="U1380" i="1"/>
  <c r="W1380" i="1" s="1"/>
  <c r="U1381" i="1"/>
  <c r="W1381" i="1" s="1"/>
  <c r="U1382" i="1"/>
  <c r="W1382" i="1" s="1"/>
  <c r="U1383" i="1"/>
  <c r="W1383" i="1" s="1"/>
  <c r="U1384" i="1"/>
  <c r="W1384" i="1" s="1"/>
  <c r="U1385" i="1"/>
  <c r="W1385" i="1" s="1"/>
  <c r="U1386" i="1"/>
  <c r="W1386" i="1" s="1"/>
  <c r="U1387" i="1"/>
  <c r="W1387" i="1" s="1"/>
  <c r="U1388" i="1"/>
  <c r="W1388" i="1" s="1"/>
  <c r="U1389" i="1"/>
  <c r="W1389" i="1" s="1"/>
  <c r="U1390" i="1"/>
  <c r="W1390" i="1" s="1"/>
  <c r="U1391" i="1"/>
  <c r="W1391" i="1" s="1"/>
  <c r="U1392" i="1"/>
  <c r="W1392" i="1" s="1"/>
  <c r="U1393" i="1"/>
  <c r="W1393" i="1" s="1"/>
  <c r="U1394" i="1"/>
  <c r="W1394" i="1" s="1"/>
  <c r="U1395" i="1"/>
  <c r="W1395" i="1" s="1"/>
  <c r="U1396" i="1"/>
  <c r="W1396" i="1" s="1"/>
  <c r="U1397" i="1"/>
  <c r="W1397" i="1" s="1"/>
  <c r="U1398" i="1"/>
  <c r="W1398" i="1" s="1"/>
  <c r="U1399" i="1"/>
  <c r="W1399" i="1" s="1"/>
  <c r="U1400" i="1"/>
  <c r="W1400" i="1" s="1"/>
  <c r="U1401" i="1"/>
  <c r="W1401" i="1" s="1"/>
  <c r="U1402" i="1"/>
  <c r="W1402" i="1" s="1"/>
  <c r="U1403" i="1"/>
  <c r="W1403" i="1" s="1"/>
  <c r="U1404" i="1"/>
  <c r="W1404" i="1" s="1"/>
  <c r="U1405" i="1"/>
  <c r="W1405" i="1" s="1"/>
  <c r="U1406" i="1"/>
  <c r="W1406" i="1" s="1"/>
  <c r="U1407" i="1"/>
  <c r="W1407" i="1" s="1"/>
  <c r="U1408" i="1"/>
  <c r="W1408" i="1" s="1"/>
  <c r="U2" i="1"/>
  <c r="W2" i="1" s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W135" i="1" s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W143" i="1" s="1"/>
  <c r="U144" i="1"/>
  <c r="W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W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W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W167" i="1" s="1"/>
  <c r="U168" i="1"/>
  <c r="W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W175" i="1" s="1"/>
  <c r="U176" i="1"/>
  <c r="W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W183" i="1" s="1"/>
  <c r="U184" i="1"/>
  <c r="W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W191" i="1" s="1"/>
  <c r="U192" i="1"/>
  <c r="W192" i="1" s="1"/>
  <c r="U193" i="1"/>
  <c r="W193" i="1" s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W199" i="1" s="1"/>
  <c r="U200" i="1"/>
  <c r="W200" i="1" s="1"/>
  <c r="U201" i="1"/>
  <c r="W201" i="1" s="1"/>
  <c r="U202" i="1"/>
  <c r="W202" i="1" s="1"/>
  <c r="U203" i="1"/>
  <c r="W203" i="1" s="1"/>
  <c r="U204" i="1"/>
  <c r="W204" i="1" s="1"/>
  <c r="U205" i="1"/>
  <c r="W205" i="1" s="1"/>
  <c r="U206" i="1"/>
  <c r="W206" i="1" s="1"/>
  <c r="U207" i="1"/>
  <c r="W207" i="1" s="1"/>
  <c r="U208" i="1"/>
  <c r="W208" i="1" s="1"/>
  <c r="U209" i="1"/>
  <c r="W209" i="1" s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W215" i="1" s="1"/>
  <c r="U216" i="1"/>
  <c r="W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W223" i="1" s="1"/>
  <c r="U224" i="1"/>
  <c r="W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W231" i="1" s="1"/>
  <c r="U232" i="1"/>
  <c r="W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W239" i="1" s="1"/>
  <c r="U240" i="1"/>
  <c r="W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W247" i="1" s="1"/>
  <c r="U248" i="1"/>
  <c r="W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W255" i="1" s="1"/>
  <c r="U256" i="1"/>
  <c r="W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W263" i="1" s="1"/>
  <c r="U264" i="1"/>
  <c r="W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W271" i="1" s="1"/>
  <c r="U272" i="1"/>
  <c r="W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W279" i="1" s="1"/>
  <c r="U280" i="1"/>
  <c r="W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W287" i="1" s="1"/>
  <c r="U288" i="1"/>
  <c r="W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W295" i="1" s="1"/>
  <c r="U296" i="1"/>
  <c r="W296" i="1" s="1"/>
  <c r="U297" i="1"/>
  <c r="W297" i="1" s="1"/>
  <c r="U298" i="1"/>
  <c r="W298" i="1" s="1"/>
  <c r="U299" i="1"/>
  <c r="W299" i="1" s="1"/>
  <c r="U300" i="1"/>
  <c r="W300" i="1" s="1"/>
  <c r="U301" i="1"/>
  <c r="W301" i="1" s="1"/>
  <c r="U302" i="1"/>
  <c r="W302" i="1" s="1"/>
  <c r="U303" i="1"/>
  <c r="W303" i="1" s="1"/>
  <c r="U304" i="1"/>
  <c r="W304" i="1" s="1"/>
  <c r="U305" i="1"/>
  <c r="W305" i="1" s="1"/>
  <c r="U306" i="1"/>
  <c r="W306" i="1" s="1"/>
  <c r="U307" i="1"/>
  <c r="W307" i="1" s="1"/>
  <c r="U308" i="1"/>
  <c r="W308" i="1" s="1"/>
  <c r="U309" i="1"/>
  <c r="W309" i="1" s="1"/>
  <c r="U310" i="1"/>
  <c r="W310" i="1" s="1"/>
  <c r="U311" i="1"/>
  <c r="W311" i="1" s="1"/>
  <c r="U312" i="1"/>
  <c r="W312" i="1" s="1"/>
  <c r="U313" i="1"/>
  <c r="W313" i="1" s="1"/>
  <c r="U314" i="1"/>
  <c r="W314" i="1" s="1"/>
  <c r="U315" i="1"/>
  <c r="W315" i="1" s="1"/>
  <c r="U316" i="1"/>
  <c r="W316" i="1" s="1"/>
  <c r="U317" i="1"/>
  <c r="W317" i="1" s="1"/>
  <c r="U318" i="1"/>
  <c r="W318" i="1" s="1"/>
  <c r="U319" i="1"/>
  <c r="W319" i="1" s="1"/>
  <c r="U320" i="1"/>
  <c r="W320" i="1" s="1"/>
  <c r="U321" i="1"/>
  <c r="W321" i="1" s="1"/>
  <c r="U322" i="1"/>
  <c r="W322" i="1" s="1"/>
  <c r="U323" i="1"/>
  <c r="W323" i="1" s="1"/>
  <c r="U324" i="1"/>
  <c r="W324" i="1" s="1"/>
  <c r="U325" i="1"/>
  <c r="W325" i="1" s="1"/>
  <c r="U326" i="1"/>
  <c r="W326" i="1" s="1"/>
  <c r="U327" i="1"/>
  <c r="W327" i="1" s="1"/>
  <c r="U328" i="1"/>
  <c r="W328" i="1" s="1"/>
  <c r="U329" i="1"/>
  <c r="W329" i="1" s="1"/>
  <c r="U330" i="1"/>
  <c r="W330" i="1" s="1"/>
  <c r="U331" i="1"/>
  <c r="W331" i="1" s="1"/>
  <c r="U332" i="1"/>
  <c r="W332" i="1" s="1"/>
  <c r="U333" i="1"/>
  <c r="W333" i="1" s="1"/>
  <c r="U334" i="1"/>
  <c r="W334" i="1" s="1"/>
  <c r="U335" i="1"/>
  <c r="W335" i="1" s="1"/>
  <c r="U336" i="1"/>
  <c r="W336" i="1" s="1"/>
  <c r="U337" i="1"/>
  <c r="W337" i="1" s="1"/>
  <c r="U338" i="1"/>
  <c r="W338" i="1" s="1"/>
  <c r="U339" i="1"/>
  <c r="W339" i="1" s="1"/>
  <c r="U340" i="1"/>
  <c r="W340" i="1" s="1"/>
  <c r="U341" i="1"/>
  <c r="W341" i="1" s="1"/>
  <c r="U342" i="1"/>
  <c r="W342" i="1" s="1"/>
  <c r="U343" i="1"/>
  <c r="W343" i="1" s="1"/>
  <c r="U344" i="1"/>
  <c r="W344" i="1" s="1"/>
  <c r="U345" i="1"/>
  <c r="W345" i="1" s="1"/>
  <c r="U346" i="1"/>
  <c r="W346" i="1" s="1"/>
  <c r="U347" i="1"/>
  <c r="W347" i="1" s="1"/>
  <c r="U348" i="1"/>
  <c r="W348" i="1" s="1"/>
  <c r="U349" i="1"/>
  <c r="W349" i="1" s="1"/>
  <c r="U350" i="1"/>
  <c r="W350" i="1" s="1"/>
  <c r="U351" i="1"/>
  <c r="W351" i="1" s="1"/>
  <c r="U352" i="1"/>
  <c r="W352" i="1" s="1"/>
  <c r="U353" i="1"/>
  <c r="W353" i="1" s="1"/>
  <c r="U354" i="1"/>
  <c r="W354" i="1" s="1"/>
  <c r="U355" i="1"/>
  <c r="W355" i="1" s="1"/>
  <c r="U356" i="1"/>
  <c r="W356" i="1" s="1"/>
  <c r="U357" i="1"/>
  <c r="W357" i="1" s="1"/>
  <c r="U358" i="1"/>
  <c r="W358" i="1" s="1"/>
  <c r="U359" i="1"/>
  <c r="W359" i="1" s="1"/>
  <c r="U360" i="1"/>
  <c r="W360" i="1" s="1"/>
  <c r="U361" i="1"/>
  <c r="W361" i="1" s="1"/>
  <c r="U362" i="1"/>
  <c r="W362" i="1" s="1"/>
  <c r="U363" i="1"/>
  <c r="W363" i="1" s="1"/>
  <c r="U364" i="1"/>
  <c r="W364" i="1" s="1"/>
  <c r="U365" i="1"/>
  <c r="W365" i="1" s="1"/>
  <c r="U366" i="1"/>
  <c r="W366" i="1" s="1"/>
  <c r="U367" i="1"/>
  <c r="W367" i="1" s="1"/>
  <c r="U368" i="1"/>
  <c r="W368" i="1" s="1"/>
  <c r="U369" i="1"/>
  <c r="W369" i="1" s="1"/>
  <c r="U370" i="1"/>
  <c r="W370" i="1" s="1"/>
  <c r="U371" i="1"/>
  <c r="W371" i="1" s="1"/>
  <c r="U372" i="1"/>
  <c r="W372" i="1" s="1"/>
  <c r="U373" i="1"/>
  <c r="W373" i="1" s="1"/>
  <c r="U374" i="1"/>
  <c r="W374" i="1" s="1"/>
  <c r="U375" i="1"/>
  <c r="W375" i="1" s="1"/>
  <c r="U376" i="1"/>
  <c r="W376" i="1" s="1"/>
  <c r="U377" i="1"/>
  <c r="W377" i="1" s="1"/>
  <c r="U378" i="1"/>
  <c r="W378" i="1" s="1"/>
  <c r="U379" i="1"/>
  <c r="W379" i="1" s="1"/>
  <c r="U380" i="1"/>
  <c r="W380" i="1" s="1"/>
  <c r="U381" i="1"/>
  <c r="W381" i="1" s="1"/>
  <c r="U382" i="1"/>
  <c r="W382" i="1" s="1"/>
  <c r="U383" i="1"/>
  <c r="W383" i="1" s="1"/>
  <c r="U384" i="1"/>
  <c r="W384" i="1" s="1"/>
  <c r="U385" i="1"/>
  <c r="W385" i="1" s="1"/>
  <c r="U386" i="1"/>
  <c r="W386" i="1" s="1"/>
  <c r="U387" i="1"/>
  <c r="W387" i="1" s="1"/>
  <c r="U388" i="1"/>
  <c r="W388" i="1" s="1"/>
  <c r="U389" i="1"/>
  <c r="W389" i="1" s="1"/>
  <c r="U390" i="1"/>
  <c r="W390" i="1" s="1"/>
  <c r="U391" i="1"/>
  <c r="W391" i="1" s="1"/>
  <c r="U392" i="1"/>
  <c r="W392" i="1" s="1"/>
  <c r="U393" i="1"/>
  <c r="W393" i="1" s="1"/>
  <c r="U394" i="1"/>
  <c r="W394" i="1" s="1"/>
  <c r="U395" i="1"/>
  <c r="W395" i="1" s="1"/>
  <c r="U396" i="1"/>
  <c r="W396" i="1" s="1"/>
  <c r="U397" i="1"/>
  <c r="W397" i="1" s="1"/>
  <c r="U398" i="1"/>
  <c r="W398" i="1" s="1"/>
  <c r="U399" i="1"/>
  <c r="W399" i="1" s="1"/>
  <c r="U400" i="1"/>
  <c r="W400" i="1" s="1"/>
  <c r="U401" i="1"/>
  <c r="W401" i="1" s="1"/>
  <c r="U402" i="1"/>
  <c r="W402" i="1" s="1"/>
  <c r="U403" i="1"/>
  <c r="W403" i="1" s="1"/>
  <c r="U404" i="1"/>
  <c r="W404" i="1" s="1"/>
  <c r="U405" i="1"/>
  <c r="W405" i="1" s="1"/>
  <c r="U406" i="1"/>
  <c r="W406" i="1" s="1"/>
  <c r="U407" i="1"/>
  <c r="W407" i="1" s="1"/>
  <c r="U408" i="1"/>
  <c r="W408" i="1" s="1"/>
  <c r="U409" i="1"/>
  <c r="W409" i="1" s="1"/>
  <c r="U410" i="1"/>
  <c r="W410" i="1" s="1"/>
  <c r="U411" i="1"/>
  <c r="W411" i="1" s="1"/>
  <c r="U412" i="1"/>
  <c r="W412" i="1" s="1"/>
  <c r="U413" i="1"/>
  <c r="W413" i="1" s="1"/>
  <c r="U414" i="1"/>
  <c r="W414" i="1" s="1"/>
  <c r="U415" i="1"/>
  <c r="W415" i="1" s="1"/>
  <c r="U416" i="1"/>
  <c r="W416" i="1" s="1"/>
  <c r="U417" i="1"/>
  <c r="W417" i="1" s="1"/>
  <c r="U418" i="1"/>
  <c r="W418" i="1" s="1"/>
  <c r="U419" i="1"/>
  <c r="W419" i="1" s="1"/>
  <c r="U420" i="1"/>
  <c r="W420" i="1" s="1"/>
  <c r="U421" i="1"/>
  <c r="W421" i="1" s="1"/>
  <c r="U422" i="1"/>
  <c r="W422" i="1" s="1"/>
  <c r="U423" i="1"/>
  <c r="W423" i="1" s="1"/>
  <c r="U424" i="1"/>
  <c r="W424" i="1" s="1"/>
  <c r="U425" i="1"/>
  <c r="W425" i="1" s="1"/>
  <c r="U426" i="1"/>
  <c r="W426" i="1" s="1"/>
  <c r="U427" i="1"/>
  <c r="W427" i="1" s="1"/>
  <c r="U428" i="1"/>
  <c r="W428" i="1" s="1"/>
  <c r="U429" i="1"/>
  <c r="W429" i="1" s="1"/>
  <c r="U430" i="1"/>
  <c r="W430" i="1" s="1"/>
  <c r="U431" i="1"/>
  <c r="W431" i="1" s="1"/>
  <c r="U432" i="1"/>
  <c r="W432" i="1" s="1"/>
  <c r="U433" i="1"/>
  <c r="W433" i="1" s="1"/>
  <c r="U434" i="1"/>
  <c r="W434" i="1" s="1"/>
  <c r="U435" i="1"/>
  <c r="W435" i="1" s="1"/>
  <c r="U436" i="1"/>
  <c r="W436" i="1" s="1"/>
  <c r="U437" i="1"/>
  <c r="W437" i="1" s="1"/>
  <c r="U438" i="1"/>
  <c r="W438" i="1" s="1"/>
  <c r="U439" i="1"/>
  <c r="W439" i="1" s="1"/>
  <c r="U440" i="1"/>
  <c r="W440" i="1" s="1"/>
  <c r="U441" i="1"/>
  <c r="W441" i="1" s="1"/>
  <c r="U442" i="1"/>
  <c r="W442" i="1" s="1"/>
  <c r="U443" i="1"/>
  <c r="W443" i="1" s="1"/>
  <c r="U444" i="1"/>
  <c r="W444" i="1" s="1"/>
  <c r="U445" i="1"/>
  <c r="W445" i="1" s="1"/>
  <c r="U446" i="1"/>
  <c r="W446" i="1" s="1"/>
  <c r="U447" i="1"/>
  <c r="W447" i="1" s="1"/>
  <c r="U448" i="1"/>
  <c r="W448" i="1" s="1"/>
  <c r="U449" i="1"/>
  <c r="W449" i="1" s="1"/>
  <c r="U450" i="1"/>
  <c r="W450" i="1" s="1"/>
  <c r="U451" i="1"/>
  <c r="W451" i="1" s="1"/>
  <c r="U452" i="1"/>
  <c r="W452" i="1" s="1"/>
  <c r="U453" i="1"/>
  <c r="W453" i="1" s="1"/>
  <c r="U454" i="1"/>
  <c r="W454" i="1" s="1"/>
  <c r="U455" i="1"/>
  <c r="W455" i="1" s="1"/>
  <c r="U456" i="1"/>
  <c r="W456" i="1" s="1"/>
  <c r="U457" i="1"/>
  <c r="W457" i="1" s="1"/>
  <c r="U458" i="1"/>
  <c r="W458" i="1" s="1"/>
  <c r="U459" i="1"/>
  <c r="W459" i="1" s="1"/>
  <c r="U460" i="1"/>
  <c r="W460" i="1" s="1"/>
  <c r="U461" i="1"/>
  <c r="W461" i="1" s="1"/>
  <c r="U462" i="1"/>
  <c r="W462" i="1" s="1"/>
  <c r="U463" i="1"/>
  <c r="W463" i="1" s="1"/>
  <c r="U464" i="1"/>
  <c r="W464" i="1" s="1"/>
  <c r="U465" i="1"/>
  <c r="W465" i="1" s="1"/>
  <c r="U466" i="1"/>
  <c r="W466" i="1" s="1"/>
  <c r="U467" i="1"/>
  <c r="W467" i="1" s="1"/>
  <c r="U468" i="1"/>
  <c r="W468" i="1" s="1"/>
  <c r="U469" i="1"/>
  <c r="W469" i="1" s="1"/>
  <c r="U470" i="1"/>
  <c r="W470" i="1" s="1"/>
  <c r="U471" i="1"/>
  <c r="W471" i="1" s="1"/>
  <c r="U472" i="1"/>
  <c r="W472" i="1" s="1"/>
  <c r="U473" i="1"/>
  <c r="W473" i="1" s="1"/>
  <c r="U474" i="1"/>
  <c r="W474" i="1" s="1"/>
  <c r="U475" i="1"/>
  <c r="W475" i="1" s="1"/>
  <c r="U476" i="1"/>
  <c r="W476" i="1" s="1"/>
  <c r="U477" i="1"/>
  <c r="W477" i="1" s="1"/>
  <c r="U478" i="1"/>
  <c r="W478" i="1" s="1"/>
  <c r="U479" i="1"/>
  <c r="W479" i="1" s="1"/>
  <c r="U480" i="1"/>
  <c r="W480" i="1" s="1"/>
  <c r="U481" i="1"/>
  <c r="W481" i="1" s="1"/>
  <c r="U482" i="1"/>
  <c r="W482" i="1" s="1"/>
  <c r="U483" i="1"/>
  <c r="W483" i="1" s="1"/>
  <c r="U484" i="1"/>
  <c r="W484" i="1" s="1"/>
  <c r="U485" i="1"/>
  <c r="W485" i="1" s="1"/>
  <c r="U486" i="1"/>
  <c r="W486" i="1" s="1"/>
  <c r="U487" i="1"/>
  <c r="W487" i="1" s="1"/>
  <c r="U488" i="1"/>
  <c r="W488" i="1" s="1"/>
  <c r="U489" i="1"/>
  <c r="W489" i="1" s="1"/>
  <c r="U490" i="1"/>
  <c r="W490" i="1" s="1"/>
  <c r="U491" i="1"/>
  <c r="W491" i="1" s="1"/>
  <c r="U492" i="1"/>
  <c r="W492" i="1" s="1"/>
  <c r="U493" i="1"/>
  <c r="W493" i="1" s="1"/>
  <c r="U494" i="1"/>
  <c r="W494" i="1" s="1"/>
  <c r="U495" i="1"/>
  <c r="W495" i="1" s="1"/>
  <c r="U496" i="1"/>
  <c r="W496" i="1" s="1"/>
  <c r="U497" i="1"/>
  <c r="W497" i="1" s="1"/>
  <c r="U498" i="1"/>
  <c r="W498" i="1" s="1"/>
  <c r="U499" i="1"/>
  <c r="W499" i="1" s="1"/>
  <c r="U500" i="1"/>
  <c r="W500" i="1" s="1"/>
  <c r="U501" i="1"/>
  <c r="W501" i="1" s="1"/>
  <c r="U502" i="1"/>
  <c r="W502" i="1" s="1"/>
  <c r="U503" i="1"/>
  <c r="W503" i="1" s="1"/>
  <c r="U504" i="1"/>
  <c r="W504" i="1" s="1"/>
  <c r="U505" i="1"/>
  <c r="W505" i="1" s="1"/>
  <c r="U506" i="1"/>
  <c r="W506" i="1" s="1"/>
  <c r="U507" i="1"/>
  <c r="W507" i="1" s="1"/>
  <c r="U508" i="1"/>
  <c r="W508" i="1" s="1"/>
  <c r="U509" i="1"/>
  <c r="W509" i="1" s="1"/>
  <c r="U510" i="1"/>
  <c r="W510" i="1" s="1"/>
  <c r="U511" i="1"/>
  <c r="W511" i="1" s="1"/>
  <c r="U512" i="1"/>
  <c r="W512" i="1" s="1"/>
  <c r="U513" i="1"/>
  <c r="W513" i="1" s="1"/>
  <c r="U514" i="1"/>
  <c r="W514" i="1" s="1"/>
  <c r="U515" i="1"/>
  <c r="W515" i="1" s="1"/>
  <c r="U516" i="1"/>
  <c r="W516" i="1" s="1"/>
  <c r="U517" i="1"/>
  <c r="W517" i="1" s="1"/>
  <c r="U518" i="1"/>
  <c r="W518" i="1" s="1"/>
  <c r="U519" i="1"/>
  <c r="W519" i="1" s="1"/>
  <c r="U520" i="1"/>
  <c r="W520" i="1" s="1"/>
  <c r="U521" i="1"/>
  <c r="W521" i="1" s="1"/>
  <c r="U522" i="1"/>
  <c r="W522" i="1" s="1"/>
  <c r="U523" i="1"/>
  <c r="W523" i="1" s="1"/>
  <c r="U524" i="1"/>
  <c r="W524" i="1" s="1"/>
  <c r="U525" i="1"/>
  <c r="W525" i="1" s="1"/>
  <c r="U526" i="1"/>
  <c r="W526" i="1" s="1"/>
  <c r="U527" i="1"/>
  <c r="W527" i="1" s="1"/>
  <c r="U528" i="1"/>
  <c r="W528" i="1" s="1"/>
  <c r="U529" i="1"/>
  <c r="W529" i="1" s="1"/>
  <c r="U530" i="1"/>
  <c r="W530" i="1" s="1"/>
  <c r="U531" i="1"/>
  <c r="W531" i="1" s="1"/>
  <c r="U532" i="1"/>
  <c r="W532" i="1" s="1"/>
  <c r="U533" i="1"/>
  <c r="W533" i="1" s="1"/>
  <c r="U534" i="1"/>
  <c r="W534" i="1" s="1"/>
  <c r="U535" i="1"/>
  <c r="W535" i="1" s="1"/>
  <c r="U536" i="1"/>
  <c r="W536" i="1" s="1"/>
  <c r="U537" i="1"/>
  <c r="W537" i="1" s="1"/>
  <c r="U538" i="1"/>
  <c r="W538" i="1" s="1"/>
  <c r="U539" i="1"/>
  <c r="W539" i="1" s="1"/>
  <c r="U540" i="1"/>
  <c r="W540" i="1" s="1"/>
  <c r="U541" i="1"/>
  <c r="W541" i="1" s="1"/>
  <c r="U542" i="1"/>
  <c r="W542" i="1" s="1"/>
  <c r="U543" i="1"/>
  <c r="W543" i="1" s="1"/>
  <c r="U544" i="1"/>
  <c r="W544" i="1" s="1"/>
  <c r="U545" i="1"/>
  <c r="W545" i="1" s="1"/>
  <c r="U546" i="1"/>
  <c r="W546" i="1" s="1"/>
  <c r="U547" i="1"/>
  <c r="W547" i="1" s="1"/>
  <c r="U548" i="1"/>
  <c r="W548" i="1" s="1"/>
  <c r="U549" i="1"/>
  <c r="W549" i="1" s="1"/>
  <c r="U550" i="1"/>
  <c r="W550" i="1" s="1"/>
  <c r="U551" i="1"/>
  <c r="W551" i="1" s="1"/>
  <c r="U552" i="1"/>
  <c r="W552" i="1" s="1"/>
  <c r="U553" i="1"/>
  <c r="W553" i="1" s="1"/>
  <c r="U554" i="1"/>
  <c r="W554" i="1" s="1"/>
  <c r="U555" i="1"/>
  <c r="W555" i="1" s="1"/>
  <c r="U556" i="1"/>
  <c r="W556" i="1" s="1"/>
  <c r="U557" i="1"/>
  <c r="W557" i="1" s="1"/>
  <c r="U558" i="1"/>
  <c r="W558" i="1" s="1"/>
  <c r="U559" i="1"/>
  <c r="W559" i="1" s="1"/>
  <c r="U560" i="1"/>
  <c r="W560" i="1" s="1"/>
  <c r="U561" i="1"/>
  <c r="W561" i="1" s="1"/>
  <c r="U562" i="1"/>
  <c r="W562" i="1" s="1"/>
  <c r="U563" i="1"/>
  <c r="W563" i="1" s="1"/>
  <c r="U564" i="1"/>
  <c r="W564" i="1" s="1"/>
  <c r="U565" i="1"/>
  <c r="W565" i="1" s="1"/>
  <c r="U566" i="1"/>
  <c r="W566" i="1" s="1"/>
  <c r="U567" i="1"/>
  <c r="W567" i="1" s="1"/>
  <c r="U568" i="1"/>
  <c r="W568" i="1" s="1"/>
  <c r="U569" i="1"/>
  <c r="W569" i="1" s="1"/>
  <c r="U570" i="1"/>
  <c r="W570" i="1" s="1"/>
  <c r="U571" i="1"/>
  <c r="W571" i="1" s="1"/>
  <c r="U572" i="1"/>
  <c r="W572" i="1" s="1"/>
  <c r="U573" i="1"/>
  <c r="W573" i="1" s="1"/>
  <c r="U574" i="1"/>
  <c r="W574" i="1" s="1"/>
  <c r="U575" i="1"/>
  <c r="W575" i="1" s="1"/>
  <c r="U576" i="1"/>
  <c r="W576" i="1" s="1"/>
  <c r="U577" i="1"/>
  <c r="W577" i="1" s="1"/>
  <c r="U578" i="1"/>
  <c r="W578" i="1" s="1"/>
  <c r="U579" i="1"/>
  <c r="W579" i="1" s="1"/>
  <c r="U580" i="1"/>
  <c r="W580" i="1" s="1"/>
  <c r="U581" i="1"/>
  <c r="W581" i="1" s="1"/>
  <c r="U582" i="1"/>
  <c r="W582" i="1" s="1"/>
  <c r="U583" i="1"/>
  <c r="W583" i="1" s="1"/>
  <c r="U584" i="1"/>
  <c r="W584" i="1" s="1"/>
  <c r="U585" i="1"/>
  <c r="W585" i="1" s="1"/>
  <c r="U586" i="1"/>
  <c r="W586" i="1" s="1"/>
  <c r="U587" i="1"/>
  <c r="W587" i="1" s="1"/>
  <c r="U588" i="1"/>
  <c r="W588" i="1" s="1"/>
  <c r="U589" i="1"/>
  <c r="W589" i="1" s="1"/>
  <c r="U590" i="1"/>
  <c r="W590" i="1" s="1"/>
  <c r="U591" i="1"/>
  <c r="W591" i="1" s="1"/>
  <c r="U592" i="1"/>
  <c r="W592" i="1" s="1"/>
  <c r="U593" i="1"/>
  <c r="W593" i="1" s="1"/>
  <c r="U594" i="1"/>
  <c r="W594" i="1" s="1"/>
  <c r="U595" i="1"/>
  <c r="W595" i="1" s="1"/>
  <c r="U596" i="1"/>
  <c r="W596" i="1" s="1"/>
  <c r="U597" i="1"/>
  <c r="W597" i="1" s="1"/>
  <c r="U598" i="1"/>
  <c r="W598" i="1" s="1"/>
  <c r="U599" i="1"/>
  <c r="W599" i="1" s="1"/>
  <c r="U600" i="1"/>
  <c r="W600" i="1" s="1"/>
  <c r="U601" i="1"/>
  <c r="W601" i="1" s="1"/>
  <c r="U602" i="1"/>
  <c r="W602" i="1" s="1"/>
  <c r="U603" i="1"/>
  <c r="W603" i="1" s="1"/>
  <c r="U604" i="1"/>
  <c r="W604" i="1" s="1"/>
  <c r="U605" i="1"/>
  <c r="W605" i="1" s="1"/>
  <c r="U606" i="1"/>
  <c r="W606" i="1" s="1"/>
  <c r="U607" i="1"/>
  <c r="W607" i="1" s="1"/>
  <c r="U608" i="1"/>
  <c r="W608" i="1" s="1"/>
  <c r="U609" i="1"/>
  <c r="W609" i="1" s="1"/>
  <c r="U610" i="1"/>
  <c r="W610" i="1" s="1"/>
  <c r="U611" i="1"/>
  <c r="W611" i="1" s="1"/>
  <c r="U612" i="1"/>
  <c r="W612" i="1" s="1"/>
  <c r="U613" i="1"/>
  <c r="W613" i="1" s="1"/>
  <c r="U614" i="1"/>
  <c r="W614" i="1" s="1"/>
  <c r="U615" i="1"/>
  <c r="W615" i="1" s="1"/>
  <c r="U616" i="1"/>
  <c r="W616" i="1" s="1"/>
  <c r="U617" i="1"/>
  <c r="W617" i="1" s="1"/>
  <c r="U618" i="1"/>
  <c r="W618" i="1" s="1"/>
  <c r="U619" i="1"/>
  <c r="W619" i="1" s="1"/>
  <c r="U620" i="1"/>
  <c r="W620" i="1" s="1"/>
  <c r="U621" i="1"/>
  <c r="W621" i="1" s="1"/>
  <c r="U622" i="1"/>
  <c r="W622" i="1" s="1"/>
  <c r="U623" i="1"/>
  <c r="W623" i="1" s="1"/>
  <c r="U624" i="1"/>
  <c r="W624" i="1" s="1"/>
  <c r="U625" i="1"/>
  <c r="W625" i="1" s="1"/>
  <c r="U626" i="1"/>
  <c r="W626" i="1" s="1"/>
  <c r="U627" i="1"/>
  <c r="W627" i="1" s="1"/>
  <c r="U628" i="1"/>
  <c r="W628" i="1" s="1"/>
  <c r="U629" i="1"/>
  <c r="W629" i="1" s="1"/>
  <c r="U630" i="1"/>
  <c r="W630" i="1" s="1"/>
  <c r="U631" i="1"/>
  <c r="W631" i="1" s="1"/>
  <c r="U632" i="1"/>
  <c r="W632" i="1" s="1"/>
  <c r="U633" i="1"/>
  <c r="W633" i="1" s="1"/>
  <c r="U634" i="1"/>
  <c r="W634" i="1" s="1"/>
  <c r="U635" i="1"/>
  <c r="W635" i="1" s="1"/>
  <c r="U636" i="1"/>
  <c r="W636" i="1" s="1"/>
  <c r="U637" i="1"/>
  <c r="W637" i="1" s="1"/>
  <c r="U638" i="1"/>
  <c r="W638" i="1" s="1"/>
  <c r="U639" i="1"/>
  <c r="W639" i="1" s="1"/>
  <c r="U640" i="1"/>
  <c r="W640" i="1" s="1"/>
  <c r="U641" i="1"/>
  <c r="W641" i="1" s="1"/>
  <c r="U642" i="1"/>
  <c r="W642" i="1" s="1"/>
  <c r="U643" i="1"/>
  <c r="W643" i="1" s="1"/>
  <c r="U644" i="1"/>
  <c r="W644" i="1" s="1"/>
  <c r="U645" i="1"/>
  <c r="W645" i="1" s="1"/>
  <c r="U646" i="1"/>
  <c r="W646" i="1" s="1"/>
  <c r="U647" i="1"/>
  <c r="W647" i="1" s="1"/>
  <c r="U648" i="1"/>
  <c r="W648" i="1" s="1"/>
  <c r="U649" i="1"/>
  <c r="W649" i="1" s="1"/>
  <c r="U650" i="1"/>
  <c r="W650" i="1" s="1"/>
  <c r="U651" i="1"/>
  <c r="W651" i="1" s="1"/>
  <c r="U652" i="1"/>
  <c r="W652" i="1" s="1"/>
  <c r="U653" i="1"/>
  <c r="W653" i="1" s="1"/>
  <c r="U654" i="1"/>
  <c r="W654" i="1" s="1"/>
  <c r="U655" i="1"/>
  <c r="W655" i="1" s="1"/>
  <c r="U656" i="1"/>
  <c r="W656" i="1" s="1"/>
  <c r="U657" i="1"/>
  <c r="W657" i="1" s="1"/>
  <c r="U658" i="1"/>
  <c r="W658" i="1" s="1"/>
  <c r="U659" i="1"/>
  <c r="W659" i="1" s="1"/>
  <c r="U660" i="1"/>
  <c r="W660" i="1" s="1"/>
  <c r="U661" i="1"/>
  <c r="W661" i="1" s="1"/>
  <c r="U662" i="1"/>
  <c r="W662" i="1" s="1"/>
  <c r="U663" i="1"/>
  <c r="W663" i="1" s="1"/>
  <c r="U664" i="1"/>
  <c r="W664" i="1" s="1"/>
  <c r="U665" i="1"/>
  <c r="W665" i="1" s="1"/>
  <c r="U666" i="1"/>
  <c r="W666" i="1" s="1"/>
  <c r="U667" i="1"/>
  <c r="W667" i="1" s="1"/>
  <c r="U668" i="1"/>
  <c r="W668" i="1" s="1"/>
  <c r="U669" i="1"/>
  <c r="W669" i="1" s="1"/>
  <c r="U670" i="1"/>
  <c r="W670" i="1" s="1"/>
  <c r="U671" i="1"/>
  <c r="W671" i="1" s="1"/>
  <c r="U672" i="1"/>
  <c r="W672" i="1" s="1"/>
  <c r="U673" i="1"/>
  <c r="W673" i="1" s="1"/>
  <c r="U674" i="1"/>
  <c r="W674" i="1" s="1"/>
  <c r="U675" i="1"/>
  <c r="W675" i="1" s="1"/>
  <c r="U676" i="1"/>
  <c r="W676" i="1" s="1"/>
  <c r="U677" i="1"/>
  <c r="W677" i="1" s="1"/>
  <c r="U678" i="1"/>
  <c r="W678" i="1" s="1"/>
  <c r="U679" i="1"/>
  <c r="W679" i="1" s="1"/>
  <c r="U680" i="1"/>
  <c r="W680" i="1" s="1"/>
  <c r="U681" i="1"/>
  <c r="W681" i="1" s="1"/>
  <c r="U682" i="1"/>
  <c r="W682" i="1" s="1"/>
  <c r="U683" i="1"/>
  <c r="W683" i="1" s="1"/>
  <c r="U684" i="1"/>
  <c r="W684" i="1" s="1"/>
  <c r="U685" i="1"/>
  <c r="W685" i="1" s="1"/>
  <c r="U686" i="1"/>
  <c r="W686" i="1" s="1"/>
  <c r="U687" i="1"/>
  <c r="W687" i="1" s="1"/>
  <c r="U688" i="1"/>
  <c r="W688" i="1" s="1"/>
  <c r="U689" i="1"/>
  <c r="W689" i="1" s="1"/>
  <c r="U690" i="1"/>
  <c r="W690" i="1" s="1"/>
  <c r="U691" i="1"/>
  <c r="W691" i="1" s="1"/>
  <c r="U692" i="1"/>
  <c r="W692" i="1" s="1"/>
  <c r="U693" i="1"/>
  <c r="W693" i="1" s="1"/>
  <c r="U694" i="1"/>
  <c r="W694" i="1" s="1"/>
  <c r="U695" i="1"/>
  <c r="W695" i="1" s="1"/>
  <c r="U696" i="1"/>
  <c r="W696" i="1" s="1"/>
  <c r="U697" i="1"/>
  <c r="W697" i="1" s="1"/>
  <c r="U698" i="1"/>
  <c r="W698" i="1" s="1"/>
  <c r="U699" i="1"/>
  <c r="W699" i="1" s="1"/>
  <c r="U700" i="1"/>
  <c r="W700" i="1" s="1"/>
  <c r="U701" i="1"/>
  <c r="W701" i="1" s="1"/>
  <c r="U702" i="1"/>
  <c r="W702" i="1" s="1"/>
  <c r="U703" i="1"/>
  <c r="W703" i="1" s="1"/>
  <c r="U704" i="1"/>
  <c r="W704" i="1" s="1"/>
  <c r="U705" i="1"/>
  <c r="W705" i="1" s="1"/>
  <c r="U706" i="1"/>
  <c r="W706" i="1" s="1"/>
  <c r="U707" i="1"/>
  <c r="W707" i="1" s="1"/>
  <c r="U708" i="1"/>
  <c r="W708" i="1" s="1"/>
  <c r="U709" i="1"/>
  <c r="W709" i="1" s="1"/>
  <c r="U710" i="1"/>
  <c r="W710" i="1" s="1"/>
  <c r="U711" i="1"/>
  <c r="W711" i="1" s="1"/>
  <c r="U712" i="1"/>
  <c r="W712" i="1" s="1"/>
  <c r="AG2" i="1"/>
  <c r="AI2" i="1" s="1"/>
  <c r="AG5" i="1"/>
  <c r="AI5" i="1" s="1"/>
  <c r="AG6" i="1"/>
  <c r="AI6" i="1" s="1"/>
  <c r="AG7" i="1"/>
  <c r="AI7" i="1" s="1"/>
  <c r="AG8" i="1"/>
  <c r="AI8" i="1" s="1"/>
  <c r="AG9" i="1"/>
  <c r="AI9" i="1" s="1"/>
  <c r="AG10" i="1"/>
  <c r="AI10" i="1" s="1"/>
  <c r="AG11" i="1"/>
  <c r="AI11" i="1" s="1"/>
  <c r="AG12" i="1"/>
  <c r="AI12" i="1" s="1"/>
  <c r="AG13" i="1"/>
  <c r="AI13" i="1" s="1"/>
  <c r="AG14" i="1"/>
  <c r="AI14" i="1" s="1"/>
  <c r="AG15" i="1"/>
  <c r="AI15" i="1" s="1"/>
  <c r="AG16" i="1"/>
  <c r="AI16" i="1" s="1"/>
  <c r="AG17" i="1"/>
  <c r="AI17" i="1" s="1"/>
  <c r="AG18" i="1"/>
  <c r="AI18" i="1" s="1"/>
  <c r="AG19" i="1"/>
  <c r="AI19" i="1" s="1"/>
  <c r="AG20" i="1"/>
  <c r="AI20" i="1" s="1"/>
  <c r="AG21" i="1"/>
  <c r="AI21" i="1" s="1"/>
  <c r="AG22" i="1"/>
  <c r="AI22" i="1" s="1"/>
  <c r="AG23" i="1"/>
  <c r="AI23" i="1" s="1"/>
  <c r="AG24" i="1"/>
  <c r="AI24" i="1" s="1"/>
  <c r="AG25" i="1"/>
  <c r="AI25" i="1" s="1"/>
  <c r="AG26" i="1"/>
  <c r="AI26" i="1" s="1"/>
  <c r="AG27" i="1"/>
  <c r="AI27" i="1" s="1"/>
  <c r="AG28" i="1"/>
  <c r="AI28" i="1" s="1"/>
  <c r="AG29" i="1"/>
  <c r="AI29" i="1" s="1"/>
  <c r="AG30" i="1"/>
  <c r="AI30" i="1" s="1"/>
  <c r="AG31" i="1"/>
  <c r="AI31" i="1" s="1"/>
  <c r="AG32" i="1"/>
  <c r="AI32" i="1" s="1"/>
  <c r="AG33" i="1"/>
  <c r="AI33" i="1" s="1"/>
  <c r="AG34" i="1"/>
  <c r="AI34" i="1" s="1"/>
  <c r="AG35" i="1"/>
  <c r="AI35" i="1" s="1"/>
  <c r="AG36" i="1"/>
  <c r="AI36" i="1" s="1"/>
  <c r="AG37" i="1"/>
  <c r="AI37" i="1" s="1"/>
  <c r="AG38" i="1"/>
  <c r="AI38" i="1" s="1"/>
  <c r="AG39" i="1"/>
  <c r="AI39" i="1" s="1"/>
  <c r="AG40" i="1"/>
  <c r="AI40" i="1" s="1"/>
  <c r="AS1925" i="1"/>
  <c r="AU1925" i="1" s="1"/>
  <c r="AS1926" i="1"/>
  <c r="AU1926" i="1" s="1"/>
  <c r="AS1927" i="1"/>
  <c r="AU1927" i="1" s="1"/>
  <c r="AS1928" i="1"/>
  <c r="AU1928" i="1" s="1"/>
  <c r="AS1929" i="1"/>
  <c r="AU1929" i="1" s="1"/>
  <c r="AS1930" i="1"/>
  <c r="AU1930" i="1" s="1"/>
  <c r="AS1931" i="1"/>
  <c r="AU1931" i="1" s="1"/>
  <c r="AS1932" i="1"/>
  <c r="AU1932" i="1" s="1"/>
  <c r="AS1933" i="1"/>
  <c r="AU1933" i="1" s="1"/>
  <c r="AS1934" i="1"/>
  <c r="AU1934" i="1" s="1"/>
  <c r="AS1935" i="1"/>
  <c r="AU1935" i="1" s="1"/>
  <c r="AS1936" i="1"/>
  <c r="AU1936" i="1" s="1"/>
  <c r="AS1937" i="1"/>
  <c r="AU1937" i="1" s="1"/>
  <c r="AS1938" i="1"/>
  <c r="AU1938" i="1" s="1"/>
  <c r="AS1083" i="1"/>
  <c r="AU1083" i="1" s="1"/>
  <c r="AS1583" i="1"/>
  <c r="AU1583" i="1" s="1"/>
  <c r="AS1584" i="1"/>
  <c r="AU1584" i="1" s="1"/>
  <c r="AS1585" i="1"/>
  <c r="AU1585" i="1" s="1"/>
  <c r="AS1586" i="1"/>
  <c r="AU1586" i="1" s="1"/>
  <c r="AS658" i="1"/>
  <c r="AU658" i="1" s="1"/>
  <c r="AS659" i="1"/>
  <c r="AU659" i="1" s="1"/>
  <c r="AS660" i="1"/>
  <c r="AU660" i="1" s="1"/>
  <c r="AS661" i="1"/>
  <c r="AU661" i="1" s="1"/>
  <c r="AS662" i="1"/>
  <c r="AU662" i="1" s="1"/>
  <c r="AS663" i="1"/>
  <c r="AU663" i="1" s="1"/>
  <c r="AS797" i="1"/>
  <c r="AU797" i="1" s="1"/>
  <c r="AS881" i="1"/>
  <c r="AU881" i="1" s="1"/>
  <c r="AS882" i="1"/>
  <c r="AU882" i="1" s="1"/>
  <c r="AS883" i="1"/>
  <c r="AU883" i="1" s="1"/>
  <c r="AS884" i="1"/>
  <c r="AU884" i="1" s="1"/>
  <c r="AS885" i="1"/>
  <c r="AU885" i="1" s="1"/>
  <c r="AS886" i="1"/>
  <c r="AU886" i="1" s="1"/>
  <c r="AS887" i="1"/>
  <c r="AU887" i="1" s="1"/>
  <c r="AS6" i="1"/>
  <c r="AU6" i="1" s="1"/>
  <c r="AS7" i="1"/>
  <c r="AU7" i="1" s="1"/>
  <c r="AS147" i="1"/>
  <c r="AU147" i="1" s="1"/>
  <c r="AS837" i="1"/>
  <c r="AU837" i="1" s="1"/>
  <c r="AS838" i="1"/>
  <c r="AU838" i="1" s="1"/>
  <c r="AS1664" i="1"/>
  <c r="AU1664" i="1" s="1"/>
  <c r="AS1665" i="1"/>
  <c r="AU1665" i="1" s="1"/>
  <c r="AS1707" i="1"/>
  <c r="AU1707" i="1" s="1"/>
  <c r="AS1753" i="1"/>
  <c r="AU1753" i="1" s="1"/>
  <c r="AS1754" i="1"/>
  <c r="AU1754" i="1" s="1"/>
  <c r="AS1755" i="1"/>
  <c r="AU1755" i="1" s="1"/>
  <c r="AS1756" i="1"/>
  <c r="AU1756" i="1" s="1"/>
  <c r="AS1757" i="1"/>
  <c r="AU1757" i="1" s="1"/>
  <c r="AS1758" i="1"/>
  <c r="AU1758" i="1" s="1"/>
  <c r="AS1759" i="1"/>
  <c r="AU1759" i="1" s="1"/>
  <c r="AS1760" i="1"/>
  <c r="AU1760" i="1" s="1"/>
  <c r="AS1761" i="1"/>
  <c r="AU1761" i="1" s="1"/>
  <c r="AS1762" i="1"/>
  <c r="AU1762" i="1" s="1"/>
  <c r="AS1763" i="1"/>
  <c r="AU1763" i="1" s="1"/>
  <c r="AS1764" i="1"/>
  <c r="AU1764" i="1" s="1"/>
  <c r="AS1765" i="1"/>
  <c r="AU1765" i="1" s="1"/>
  <c r="AS1860" i="1"/>
  <c r="AU1860" i="1" s="1"/>
  <c r="AS1861" i="1"/>
  <c r="AU1861" i="1" s="1"/>
  <c r="AS315" i="1"/>
  <c r="AU315" i="1" s="1"/>
  <c r="AS316" i="1"/>
  <c r="AU316" i="1" s="1"/>
  <c r="AS317" i="1"/>
  <c r="AU317" i="1" s="1"/>
  <c r="AS318" i="1"/>
  <c r="AU318" i="1" s="1"/>
  <c r="AS319" i="1"/>
  <c r="AU319" i="1" s="1"/>
  <c r="AS320" i="1"/>
  <c r="AU320" i="1" s="1"/>
  <c r="AS321" i="1"/>
  <c r="AU321" i="1" s="1"/>
  <c r="AS538" i="1"/>
  <c r="AU538" i="1" s="1"/>
  <c r="AS1147" i="1"/>
  <c r="AU1147" i="1" s="1"/>
  <c r="AS1148" i="1"/>
  <c r="AU1148" i="1" s="1"/>
  <c r="AS1149" i="1"/>
  <c r="AU1149" i="1" s="1"/>
  <c r="AS1150" i="1"/>
  <c r="AU1150" i="1" s="1"/>
  <c r="AS1151" i="1"/>
  <c r="AU1151" i="1" s="1"/>
  <c r="AS1152" i="1"/>
  <c r="AU1152" i="1" s="1"/>
  <c r="AS1153" i="1"/>
  <c r="AU1153" i="1" s="1"/>
  <c r="AS1154" i="1"/>
  <c r="AU1154" i="1" s="1"/>
  <c r="AS1155" i="1"/>
  <c r="AU1155" i="1" s="1"/>
  <c r="AS1156" i="1"/>
  <c r="AU1156" i="1" s="1"/>
  <c r="AS1157" i="1"/>
  <c r="AU1157" i="1" s="1"/>
  <c r="AS1158" i="1"/>
  <c r="AU1158" i="1" s="1"/>
  <c r="AS1159" i="1"/>
  <c r="AU1159" i="1" s="1"/>
  <c r="AS1160" i="1"/>
  <c r="AU1160" i="1" s="1"/>
  <c r="AS1161" i="1"/>
  <c r="AU1161" i="1" s="1"/>
  <c r="AS1162" i="1"/>
  <c r="AU1162" i="1" s="1"/>
  <c r="AS1163" i="1"/>
  <c r="AU1163" i="1" s="1"/>
  <c r="AS1164" i="1"/>
  <c r="AU1164" i="1" s="1"/>
  <c r="AS1165" i="1"/>
  <c r="AU1165" i="1" s="1"/>
  <c r="AS1166" i="1"/>
  <c r="AU1166" i="1" s="1"/>
  <c r="AS1167" i="1"/>
  <c r="AU1167" i="1" s="1"/>
  <c r="AS1406" i="1"/>
  <c r="AU1406" i="1" s="1"/>
  <c r="AS1407" i="1"/>
  <c r="AU1407" i="1" s="1"/>
  <c r="AS1408" i="1"/>
  <c r="AU1408" i="1" s="1"/>
  <c r="AS1475" i="1"/>
  <c r="AU1475" i="1" s="1"/>
  <c r="AS745" i="1"/>
  <c r="AU745" i="1" s="1"/>
  <c r="AS1251" i="1"/>
  <c r="AU1251" i="1" s="1"/>
  <c r="AS1275" i="1"/>
  <c r="AU1275" i="1" s="1"/>
  <c r="AS1558" i="1"/>
  <c r="AU1558" i="1" s="1"/>
  <c r="AS1726" i="1"/>
  <c r="AU1726" i="1" s="1"/>
  <c r="AS1727" i="1"/>
  <c r="AU1727" i="1" s="1"/>
  <c r="AS469" i="1"/>
  <c r="AU469" i="1" s="1"/>
  <c r="AS470" i="1"/>
  <c r="AU470" i="1" s="1"/>
  <c r="AS471" i="1"/>
  <c r="AU471" i="1" s="1"/>
  <c r="AS161" i="1"/>
  <c r="AU161" i="1" s="1"/>
  <c r="AS162" i="1"/>
  <c r="AU162" i="1" s="1"/>
  <c r="AS163" i="1"/>
  <c r="AU163" i="1" s="1"/>
  <c r="AS164" i="1"/>
  <c r="AU164" i="1" s="1"/>
  <c r="AS212" i="1"/>
  <c r="AU212" i="1" s="1"/>
  <c r="AS213" i="1"/>
  <c r="AU213" i="1" s="1"/>
  <c r="AS214" i="1"/>
  <c r="AU214" i="1" s="1"/>
  <c r="AS215" i="1"/>
  <c r="AU215" i="1" s="1"/>
  <c r="AS216" i="1"/>
  <c r="AU216" i="1" s="1"/>
  <c r="AS217" i="1"/>
  <c r="AU217" i="1" s="1"/>
  <c r="AS218" i="1"/>
  <c r="AU218" i="1" s="1"/>
  <c r="AS219" i="1"/>
  <c r="AU219" i="1" s="1"/>
  <c r="AS603" i="1"/>
  <c r="AU603" i="1" s="1"/>
  <c r="AS616" i="1"/>
  <c r="AU616" i="1" s="1"/>
  <c r="AS786" i="1"/>
  <c r="AU786" i="1" s="1"/>
  <c r="AS937" i="1"/>
  <c r="AU937" i="1" s="1"/>
  <c r="AS938" i="1"/>
  <c r="AU938" i="1" s="1"/>
  <c r="AS939" i="1"/>
  <c r="AU939" i="1" s="1"/>
  <c r="AS940" i="1"/>
  <c r="AU940" i="1" s="1"/>
  <c r="AS941" i="1"/>
  <c r="AU941" i="1" s="1"/>
  <c r="AS942" i="1"/>
  <c r="AU942" i="1" s="1"/>
  <c r="AS943" i="1"/>
  <c r="AU943" i="1" s="1"/>
  <c r="AS944" i="1"/>
  <c r="AU944" i="1" s="1"/>
  <c r="AS1049" i="1"/>
  <c r="AU1049" i="1" s="1"/>
  <c r="AS1050" i="1"/>
  <c r="AU1050" i="1" s="1"/>
  <c r="AS1533" i="1"/>
  <c r="AU1533" i="1" s="1"/>
  <c r="AX32" i="1" s="1"/>
  <c r="AS13" i="1"/>
  <c r="AU13" i="1" s="1"/>
  <c r="AS14" i="1"/>
  <c r="AU14" i="1" s="1"/>
  <c r="AS15" i="1"/>
  <c r="AU15" i="1" s="1"/>
  <c r="AS16" i="1"/>
  <c r="AU16" i="1" s="1"/>
  <c r="AS17" i="1"/>
  <c r="AU17" i="1" s="1"/>
  <c r="AS18" i="1"/>
  <c r="AU18" i="1" s="1"/>
  <c r="AS19" i="1"/>
  <c r="AU19" i="1" s="1"/>
  <c r="AS20" i="1"/>
  <c r="AU20" i="1" s="1"/>
  <c r="AS21" i="1"/>
  <c r="AU21" i="1" s="1"/>
  <c r="AS22" i="1"/>
  <c r="AU22" i="1" s="1"/>
  <c r="AS23" i="1"/>
  <c r="AU23" i="1" s="1"/>
  <c r="AS24" i="1"/>
  <c r="AU24" i="1" s="1"/>
  <c r="AS590" i="1"/>
  <c r="AU590" i="1" s="1"/>
  <c r="AS591" i="1"/>
  <c r="AU591" i="1" s="1"/>
  <c r="AS994" i="1"/>
  <c r="AU994" i="1" s="1"/>
  <c r="AS1112" i="1"/>
  <c r="AU1112" i="1" s="1"/>
  <c r="AX36" i="1" s="1"/>
  <c r="AS1459" i="1"/>
  <c r="AU1459" i="1" s="1"/>
  <c r="AS1494" i="1"/>
  <c r="AU1494" i="1" s="1"/>
  <c r="AS104" i="1"/>
  <c r="AU104" i="1" s="1"/>
  <c r="AS165" i="1"/>
  <c r="AU165" i="1" s="1"/>
  <c r="AS1320" i="1"/>
  <c r="AU1320" i="1" s="1"/>
  <c r="AS1321" i="1"/>
  <c r="AU1321" i="1" s="1"/>
  <c r="AS1368" i="1"/>
  <c r="AU1368" i="1" s="1"/>
  <c r="AS1644" i="1"/>
  <c r="AU1644" i="1" s="1"/>
  <c r="AS128" i="1"/>
  <c r="AU128" i="1" s="1"/>
  <c r="AS363" i="1"/>
  <c r="AU363" i="1" s="1"/>
  <c r="AS364" i="1"/>
  <c r="AU364" i="1" s="1"/>
  <c r="AS365" i="1"/>
  <c r="AU365" i="1" s="1"/>
  <c r="AS366" i="1"/>
  <c r="AU366" i="1" s="1"/>
  <c r="AS367" i="1"/>
  <c r="AU367" i="1" s="1"/>
  <c r="AS368" i="1"/>
  <c r="AU368" i="1" s="1"/>
  <c r="AS369" i="1"/>
  <c r="AU369" i="1" s="1"/>
  <c r="AS370" i="1"/>
  <c r="AU370" i="1" s="1"/>
  <c r="AS371" i="1"/>
  <c r="AU371" i="1" s="1"/>
  <c r="AS372" i="1"/>
  <c r="AU372" i="1" s="1"/>
  <c r="AS1520" i="1"/>
  <c r="AU1520" i="1" s="1"/>
  <c r="AS869" i="1"/>
  <c r="AU869" i="1" s="1"/>
  <c r="AS870" i="1"/>
  <c r="AU870" i="1" s="1"/>
  <c r="AS871" i="1"/>
  <c r="AU871" i="1" s="1"/>
  <c r="AS995" i="1"/>
  <c r="AU995" i="1" s="1"/>
  <c r="AS997" i="1"/>
  <c r="AU997" i="1" s="1"/>
  <c r="AS998" i="1"/>
  <c r="AU998" i="1" s="1"/>
  <c r="AS1005" i="1"/>
  <c r="AU1005" i="1" s="1"/>
  <c r="AX48" i="1" s="1"/>
  <c r="AS1116" i="1"/>
  <c r="AU1116" i="1" s="1"/>
  <c r="AS1128" i="1"/>
  <c r="AU1128" i="1" s="1"/>
  <c r="AS1144" i="1"/>
  <c r="AU1144" i="1" s="1"/>
  <c r="AS1460" i="1"/>
  <c r="AU1460" i="1" s="1"/>
  <c r="AS1461" i="1"/>
  <c r="AU1461" i="1" s="1"/>
  <c r="AS1495" i="1"/>
  <c r="AU1495" i="1" s="1"/>
  <c r="AS1496" i="1"/>
  <c r="AU1496" i="1" s="1"/>
  <c r="AS1574" i="1"/>
  <c r="AU1574" i="1" s="1"/>
  <c r="AS105" i="1"/>
  <c r="AU105" i="1" s="1"/>
  <c r="AS106" i="1"/>
  <c r="AU106" i="1" s="1"/>
  <c r="AS107" i="1"/>
  <c r="AU107" i="1" s="1"/>
  <c r="AS108" i="1"/>
  <c r="AU108" i="1" s="1"/>
  <c r="AS109" i="1"/>
  <c r="AU109" i="1" s="1"/>
  <c r="AS110" i="1"/>
  <c r="AU110" i="1" s="1"/>
  <c r="AS111" i="1"/>
  <c r="AU111" i="1" s="1"/>
  <c r="AS112" i="1"/>
  <c r="AU112" i="1" s="1"/>
  <c r="AS166" i="1"/>
  <c r="AU166" i="1" s="1"/>
  <c r="AS167" i="1"/>
  <c r="AU167" i="1" s="1"/>
  <c r="AS168" i="1"/>
  <c r="AU168" i="1" s="1"/>
  <c r="AS169" i="1"/>
  <c r="AU169" i="1" s="1"/>
  <c r="AS170" i="1"/>
  <c r="AU170" i="1" s="1"/>
  <c r="AS171" i="1"/>
  <c r="AU171" i="1" s="1"/>
  <c r="AS172" i="1"/>
  <c r="AU172" i="1" s="1"/>
  <c r="AS173" i="1"/>
  <c r="AU173" i="1" s="1"/>
  <c r="AS174" i="1"/>
  <c r="AU174" i="1" s="1"/>
  <c r="AS175" i="1"/>
  <c r="AU175" i="1" s="1"/>
  <c r="AS301" i="1"/>
  <c r="AU301" i="1" s="1"/>
  <c r="AS302" i="1"/>
  <c r="AU302" i="1" s="1"/>
  <c r="AS1307" i="1"/>
  <c r="AU1307" i="1" s="1"/>
  <c r="AS1322" i="1"/>
  <c r="AU1322" i="1" s="1"/>
  <c r="AS1323" i="1"/>
  <c r="AU1323" i="1" s="1"/>
  <c r="AS1324" i="1"/>
  <c r="AU1324" i="1" s="1"/>
  <c r="AS1325" i="1"/>
  <c r="AU1325" i="1" s="1"/>
  <c r="AS1326" i="1"/>
  <c r="AU1326" i="1" s="1"/>
  <c r="AS1327" i="1"/>
  <c r="AU1327" i="1" s="1"/>
  <c r="AS1328" i="1"/>
  <c r="AU1328" i="1" s="1"/>
  <c r="AS1369" i="1"/>
  <c r="AU1369" i="1" s="1"/>
  <c r="AS1370" i="1"/>
  <c r="AU1370" i="1" s="1"/>
  <c r="AS1371" i="1"/>
  <c r="AU1371" i="1" s="1"/>
  <c r="AS1372" i="1"/>
  <c r="AU1372" i="1" s="1"/>
  <c r="AS1373" i="1"/>
  <c r="AU1373" i="1" s="1"/>
  <c r="AS1374" i="1"/>
  <c r="AU1374" i="1" s="1"/>
  <c r="AS1375" i="1"/>
  <c r="AU1375" i="1" s="1"/>
  <c r="AS1376" i="1"/>
  <c r="AU1376" i="1" s="1"/>
  <c r="AS1645" i="1"/>
  <c r="AU1645" i="1" s="1"/>
  <c r="AS1646" i="1"/>
  <c r="AU1646" i="1" s="1"/>
  <c r="AS129" i="1"/>
  <c r="AU129" i="1" s="1"/>
  <c r="AS130" i="1"/>
  <c r="AU130" i="1" s="1"/>
  <c r="AS373" i="1"/>
  <c r="AU373" i="1" s="1"/>
  <c r="AS374" i="1"/>
  <c r="AU374" i="1" s="1"/>
  <c r="AS375" i="1"/>
  <c r="AU375" i="1" s="1"/>
  <c r="AS376" i="1"/>
  <c r="AU376" i="1" s="1"/>
  <c r="AS377" i="1"/>
  <c r="AU377" i="1" s="1"/>
  <c r="AS378" i="1"/>
  <c r="AU378" i="1" s="1"/>
  <c r="AS379" i="1"/>
  <c r="AU379" i="1" s="1"/>
  <c r="AS380" i="1"/>
  <c r="AU380" i="1" s="1"/>
  <c r="AS381" i="1"/>
  <c r="AU381" i="1" s="1"/>
  <c r="AS382" i="1"/>
  <c r="AU382" i="1" s="1"/>
  <c r="AS383" i="1"/>
  <c r="AU383" i="1" s="1"/>
  <c r="AS384" i="1"/>
  <c r="AU384" i="1" s="1"/>
  <c r="AS385" i="1"/>
  <c r="AU385" i="1" s="1"/>
  <c r="AS386" i="1"/>
  <c r="AU386" i="1" s="1"/>
  <c r="AS387" i="1"/>
  <c r="AU387" i="1" s="1"/>
  <c r="AS388" i="1"/>
  <c r="AU388" i="1" s="1"/>
  <c r="AS389" i="1"/>
  <c r="AU389" i="1" s="1"/>
  <c r="AS390" i="1"/>
  <c r="AU390" i="1" s="1"/>
  <c r="AS391" i="1"/>
  <c r="AU391" i="1" s="1"/>
  <c r="AS392" i="1"/>
  <c r="AU392" i="1" s="1"/>
  <c r="AS1137" i="1"/>
  <c r="AU1137" i="1" s="1"/>
  <c r="AS1138" i="1"/>
  <c r="AU1138" i="1" s="1"/>
  <c r="AS1084" i="1"/>
  <c r="AU1084" i="1" s="1"/>
  <c r="AS1587" i="1"/>
  <c r="AU1587" i="1" s="1"/>
  <c r="AS1588" i="1"/>
  <c r="AU1588" i="1" s="1"/>
  <c r="AS1589" i="1"/>
  <c r="AU1589" i="1" s="1"/>
  <c r="AS1590" i="1"/>
  <c r="AU1590" i="1" s="1"/>
  <c r="AS1591" i="1"/>
  <c r="AU1591" i="1" s="1"/>
  <c r="AS1592" i="1"/>
  <c r="AU1592" i="1" s="1"/>
  <c r="AS1593" i="1"/>
  <c r="AU1593" i="1" s="1"/>
  <c r="AS1594" i="1"/>
  <c r="AU1594" i="1" s="1"/>
  <c r="AS1595" i="1"/>
  <c r="AU1595" i="1" s="1"/>
  <c r="AS1596" i="1"/>
  <c r="AU1596" i="1" s="1"/>
  <c r="AS1597" i="1"/>
  <c r="AU1597" i="1" s="1"/>
  <c r="AS1598" i="1"/>
  <c r="AU1598" i="1" s="1"/>
  <c r="AS1599" i="1"/>
  <c r="AU1599" i="1" s="1"/>
  <c r="AS1600" i="1"/>
  <c r="AU1600" i="1" s="1"/>
  <c r="AS1601" i="1"/>
  <c r="AU1601" i="1" s="1"/>
  <c r="AS664" i="1"/>
  <c r="AU664" i="1" s="1"/>
  <c r="AS665" i="1"/>
  <c r="AU665" i="1" s="1"/>
  <c r="AS666" i="1"/>
  <c r="AU666" i="1" s="1"/>
  <c r="AS667" i="1"/>
  <c r="AU667" i="1" s="1"/>
  <c r="AS668" i="1"/>
  <c r="AU668" i="1" s="1"/>
  <c r="AS669" i="1"/>
  <c r="AU669" i="1" s="1"/>
  <c r="AS670" i="1"/>
  <c r="AU670" i="1" s="1"/>
  <c r="AS671" i="1"/>
  <c r="AU671" i="1" s="1"/>
  <c r="AS672" i="1"/>
  <c r="AU672" i="1" s="1"/>
  <c r="AS673" i="1"/>
  <c r="AU673" i="1" s="1"/>
  <c r="AS674" i="1"/>
  <c r="AU674" i="1" s="1"/>
  <c r="AS675" i="1"/>
  <c r="AU675" i="1" s="1"/>
  <c r="AS676" i="1"/>
  <c r="AU676" i="1" s="1"/>
  <c r="AS677" i="1"/>
  <c r="AU677" i="1" s="1"/>
  <c r="AS678" i="1"/>
  <c r="AU678" i="1" s="1"/>
  <c r="AS782" i="1"/>
  <c r="AU782" i="1" s="1"/>
  <c r="AS798" i="1"/>
  <c r="AU798" i="1" s="1"/>
  <c r="AS799" i="1"/>
  <c r="AU799" i="1" s="1"/>
  <c r="AS800" i="1"/>
  <c r="AU800" i="1" s="1"/>
  <c r="AS801" i="1"/>
  <c r="AU801" i="1" s="1"/>
  <c r="AS802" i="1"/>
  <c r="AU802" i="1" s="1"/>
  <c r="AS803" i="1"/>
  <c r="AU803" i="1" s="1"/>
  <c r="AS804" i="1"/>
  <c r="AU804" i="1" s="1"/>
  <c r="AS805" i="1"/>
  <c r="AU805" i="1" s="1"/>
  <c r="AS888" i="1"/>
  <c r="AU888" i="1" s="1"/>
  <c r="AS889" i="1"/>
  <c r="AU889" i="1" s="1"/>
  <c r="AS890" i="1"/>
  <c r="AU890" i="1" s="1"/>
  <c r="AS891" i="1"/>
  <c r="AU891" i="1" s="1"/>
  <c r="AS892" i="1"/>
  <c r="AU892" i="1" s="1"/>
  <c r="AS893" i="1"/>
  <c r="AU893" i="1" s="1"/>
  <c r="AS894" i="1"/>
  <c r="AU894" i="1" s="1"/>
  <c r="AS895" i="1"/>
  <c r="AU895" i="1" s="1"/>
  <c r="AS896" i="1"/>
  <c r="AU896" i="1" s="1"/>
  <c r="AS897" i="1"/>
  <c r="AU897" i="1" s="1"/>
  <c r="AS898" i="1"/>
  <c r="AU898" i="1" s="1"/>
  <c r="AS899" i="1"/>
  <c r="AU899" i="1" s="1"/>
  <c r="AS900" i="1"/>
  <c r="AU900" i="1" s="1"/>
  <c r="AS901" i="1"/>
  <c r="AU901" i="1" s="1"/>
  <c r="AS902" i="1"/>
  <c r="AU902" i="1" s="1"/>
  <c r="AS903" i="1"/>
  <c r="AU903" i="1" s="1"/>
  <c r="AS904" i="1"/>
  <c r="AU904" i="1" s="1"/>
  <c r="AS905" i="1"/>
  <c r="AU905" i="1" s="1"/>
  <c r="AS1896" i="1"/>
  <c r="AU1896" i="1" s="1"/>
  <c r="AS8" i="1"/>
  <c r="AU8" i="1" s="1"/>
  <c r="AS148" i="1"/>
  <c r="AU148" i="1" s="1"/>
  <c r="AS580" i="1"/>
  <c r="AU580" i="1" s="1"/>
  <c r="AS839" i="1"/>
  <c r="AU839" i="1" s="1"/>
  <c r="AS840" i="1"/>
  <c r="AU840" i="1" s="1"/>
  <c r="AS841" i="1"/>
  <c r="AU841" i="1" s="1"/>
  <c r="AS842" i="1"/>
  <c r="AU842" i="1" s="1"/>
  <c r="AS843" i="1"/>
  <c r="AU843" i="1" s="1"/>
  <c r="AS844" i="1"/>
  <c r="AU844" i="1" s="1"/>
  <c r="AS845" i="1"/>
  <c r="AU845" i="1" s="1"/>
  <c r="AS1021" i="1"/>
  <c r="AU1021" i="1" s="1"/>
  <c r="AS1579" i="1"/>
  <c r="AU1579" i="1" s="1"/>
  <c r="AS1666" i="1"/>
  <c r="AU1666" i="1" s="1"/>
  <c r="AS1667" i="1"/>
  <c r="AU1667" i="1" s="1"/>
  <c r="AS1668" i="1"/>
  <c r="AU1668" i="1" s="1"/>
  <c r="AS1708" i="1"/>
  <c r="AU1708" i="1" s="1"/>
  <c r="AS1766" i="1"/>
  <c r="AU1766" i="1" s="1"/>
  <c r="AS1767" i="1"/>
  <c r="AU1767" i="1" s="1"/>
  <c r="AS1768" i="1"/>
  <c r="AU1768" i="1" s="1"/>
  <c r="AS1769" i="1"/>
  <c r="AU1769" i="1" s="1"/>
  <c r="AS1770" i="1"/>
  <c r="AU1770" i="1" s="1"/>
  <c r="AS1771" i="1"/>
  <c r="AU1771" i="1" s="1"/>
  <c r="AS1772" i="1"/>
  <c r="AU1772" i="1" s="1"/>
  <c r="AS1773" i="1"/>
  <c r="AU1773" i="1" s="1"/>
  <c r="AS1774" i="1"/>
  <c r="AU1774" i="1" s="1"/>
  <c r="AS1775" i="1"/>
  <c r="AU1775" i="1" s="1"/>
  <c r="AS1776" i="1"/>
  <c r="AU1776" i="1" s="1"/>
  <c r="AS1777" i="1"/>
  <c r="AU1777" i="1" s="1"/>
  <c r="AS1778" i="1"/>
  <c r="AU1778" i="1" s="1"/>
  <c r="AS1779" i="1"/>
  <c r="AU1779" i="1" s="1"/>
  <c r="AS1780" i="1"/>
  <c r="AU1780" i="1" s="1"/>
  <c r="AS1781" i="1"/>
  <c r="AU1781" i="1" s="1"/>
  <c r="AS1782" i="1"/>
  <c r="AU1782" i="1" s="1"/>
  <c r="AS1783" i="1"/>
  <c r="AU1783" i="1" s="1"/>
  <c r="AS1784" i="1"/>
  <c r="AU1784" i="1" s="1"/>
  <c r="AS1785" i="1"/>
  <c r="AU1785" i="1" s="1"/>
  <c r="AS1786" i="1"/>
  <c r="AU1786" i="1" s="1"/>
  <c r="AS1862" i="1"/>
  <c r="AU1862" i="1" s="1"/>
  <c r="AS1863" i="1"/>
  <c r="AU1863" i="1" s="1"/>
  <c r="AS1864" i="1"/>
  <c r="AU1864" i="1" s="1"/>
  <c r="AS1865" i="1"/>
  <c r="AU1865" i="1" s="1"/>
  <c r="AS1866" i="1"/>
  <c r="AU1866" i="1" s="1"/>
  <c r="AS1867" i="1"/>
  <c r="AU1867" i="1" s="1"/>
  <c r="AS322" i="1"/>
  <c r="AU322" i="1" s="1"/>
  <c r="AS323" i="1"/>
  <c r="AU323" i="1" s="1"/>
  <c r="AS324" i="1"/>
  <c r="AU324" i="1" s="1"/>
  <c r="AS325" i="1"/>
  <c r="AU325" i="1" s="1"/>
  <c r="AS326" i="1"/>
  <c r="AU326" i="1" s="1"/>
  <c r="AS327" i="1"/>
  <c r="AU327" i="1" s="1"/>
  <c r="AS328" i="1"/>
  <c r="AU328" i="1" s="1"/>
  <c r="AS329" i="1"/>
  <c r="AU329" i="1" s="1"/>
  <c r="AS330" i="1"/>
  <c r="AU330" i="1" s="1"/>
  <c r="AS331" i="1"/>
  <c r="AU331" i="1" s="1"/>
  <c r="AS332" i="1"/>
  <c r="AU332" i="1" s="1"/>
  <c r="AS333" i="1"/>
  <c r="AU333" i="1" s="1"/>
  <c r="AS539" i="1"/>
  <c r="AU539" i="1" s="1"/>
  <c r="AS540" i="1"/>
  <c r="AU540" i="1" s="1"/>
  <c r="AS541" i="1"/>
  <c r="AU541" i="1" s="1"/>
  <c r="AS542" i="1"/>
  <c r="AU542" i="1" s="1"/>
  <c r="AS543" i="1"/>
  <c r="AU543" i="1" s="1"/>
  <c r="AS544" i="1"/>
  <c r="AU544" i="1" s="1"/>
  <c r="AS545" i="1"/>
  <c r="AU545" i="1" s="1"/>
  <c r="AS546" i="1"/>
  <c r="AU546" i="1" s="1"/>
  <c r="AS547" i="1"/>
  <c r="AU547" i="1" s="1"/>
  <c r="AS548" i="1"/>
  <c r="AU548" i="1" s="1"/>
  <c r="AS549" i="1"/>
  <c r="AU549" i="1" s="1"/>
  <c r="AS550" i="1"/>
  <c r="AU550" i="1" s="1"/>
  <c r="AS679" i="1"/>
  <c r="AU679" i="1" s="1"/>
  <c r="AS680" i="1"/>
  <c r="AU680" i="1" s="1"/>
  <c r="AS681" i="1"/>
  <c r="AU681" i="1" s="1"/>
  <c r="AS1035" i="1"/>
  <c r="AU1035" i="1" s="1"/>
  <c r="AS1168" i="1"/>
  <c r="AU1168" i="1" s="1"/>
  <c r="AS1169" i="1"/>
  <c r="AU1169" i="1" s="1"/>
  <c r="AS1170" i="1"/>
  <c r="AU1170" i="1" s="1"/>
  <c r="AS1171" i="1"/>
  <c r="AU1171" i="1" s="1"/>
  <c r="AS1172" i="1"/>
  <c r="AU1172" i="1" s="1"/>
  <c r="AS1173" i="1"/>
  <c r="AU1173" i="1" s="1"/>
  <c r="AS1174" i="1"/>
  <c r="AU1174" i="1" s="1"/>
  <c r="AS1175" i="1"/>
  <c r="AU1175" i="1" s="1"/>
  <c r="AS1176" i="1"/>
  <c r="AU1176" i="1" s="1"/>
  <c r="AS1177" i="1"/>
  <c r="AU1177" i="1" s="1"/>
  <c r="AS1271" i="1"/>
  <c r="AU1271" i="1" s="1"/>
  <c r="AS1409" i="1"/>
  <c r="AU1409" i="1" s="1"/>
  <c r="AS1410" i="1"/>
  <c r="AU1410" i="1" s="1"/>
  <c r="AS1411" i="1"/>
  <c r="AU1411" i="1" s="1"/>
  <c r="AS1412" i="1"/>
  <c r="AU1412" i="1" s="1"/>
  <c r="AS1413" i="1"/>
  <c r="AU1413" i="1" s="1"/>
  <c r="AS1414" i="1"/>
  <c r="AU1414" i="1" s="1"/>
  <c r="AS1415" i="1"/>
  <c r="AU1415" i="1" s="1"/>
  <c r="AS1416" i="1"/>
  <c r="AU1416" i="1" s="1"/>
  <c r="AS1417" i="1"/>
  <c r="AU1417" i="1" s="1"/>
  <c r="AS1418" i="1"/>
  <c r="AU1418" i="1" s="1"/>
  <c r="AS1419" i="1"/>
  <c r="AU1419" i="1" s="1"/>
  <c r="AS1420" i="1"/>
  <c r="AU1420" i="1" s="1"/>
  <c r="AS1421" i="1"/>
  <c r="AU1421" i="1" s="1"/>
  <c r="AS1422" i="1"/>
  <c r="AU1422" i="1" s="1"/>
  <c r="AS1423" i="1"/>
  <c r="AU1423" i="1" s="1"/>
  <c r="AS1424" i="1"/>
  <c r="AU1424" i="1" s="1"/>
  <c r="AS1425" i="1"/>
  <c r="AU1425" i="1" s="1"/>
  <c r="AS1426" i="1"/>
  <c r="AU1426" i="1" s="1"/>
  <c r="AS1427" i="1"/>
  <c r="AU1427" i="1" s="1"/>
  <c r="AS1428" i="1"/>
  <c r="AU1428" i="1" s="1"/>
  <c r="AS1429" i="1"/>
  <c r="AU1429" i="1" s="1"/>
  <c r="AS1476" i="1"/>
  <c r="AU1476" i="1" s="1"/>
  <c r="AS1477" i="1"/>
  <c r="AU1477" i="1" s="1"/>
  <c r="AS1478" i="1"/>
  <c r="AU1478" i="1" s="1"/>
  <c r="AS1479" i="1"/>
  <c r="AU1479" i="1" s="1"/>
  <c r="AS1567" i="1"/>
  <c r="AU1567" i="1" s="1"/>
  <c r="AS1568" i="1"/>
  <c r="AU1568" i="1" s="1"/>
  <c r="AS209" i="1"/>
  <c r="AU209" i="1" s="1"/>
  <c r="AS746" i="1"/>
  <c r="AU746" i="1" s="1"/>
  <c r="AS747" i="1"/>
  <c r="AU747" i="1" s="1"/>
  <c r="AS1252" i="1"/>
  <c r="AU1252" i="1" s="1"/>
  <c r="AS1253" i="1"/>
  <c r="AU1253" i="1" s="1"/>
  <c r="AS1254" i="1"/>
  <c r="AU1254" i="1" s="1"/>
  <c r="AS1255" i="1"/>
  <c r="AU1255" i="1" s="1"/>
  <c r="AS1276" i="1"/>
  <c r="AU1276" i="1" s="1"/>
  <c r="AS1277" i="1"/>
  <c r="AU1277" i="1" s="1"/>
  <c r="AS1278" i="1"/>
  <c r="AU1278" i="1" s="1"/>
  <c r="AS1279" i="1"/>
  <c r="AU1279" i="1" s="1"/>
  <c r="AS1280" i="1"/>
  <c r="AU1280" i="1" s="1"/>
  <c r="AS1281" i="1"/>
  <c r="AU1281" i="1" s="1"/>
  <c r="AS1282" i="1"/>
  <c r="AU1282" i="1" s="1"/>
  <c r="AS1283" i="1"/>
  <c r="AU1283" i="1" s="1"/>
  <c r="AS1284" i="1"/>
  <c r="AU1284" i="1" s="1"/>
  <c r="AS1285" i="1"/>
  <c r="AU1285" i="1" s="1"/>
  <c r="AS1559" i="1"/>
  <c r="AU1559" i="1" s="1"/>
  <c r="AS1686" i="1"/>
  <c r="AU1686" i="1" s="1"/>
  <c r="AS1696" i="1"/>
  <c r="AU1696" i="1" s="1"/>
  <c r="AS1728" i="1"/>
  <c r="AU1728" i="1" s="1"/>
  <c r="AS1729" i="1"/>
  <c r="AU1729" i="1" s="1"/>
  <c r="AS472" i="1"/>
  <c r="AU472" i="1" s="1"/>
  <c r="AS473" i="1"/>
  <c r="AU473" i="1" s="1"/>
  <c r="AS474" i="1"/>
  <c r="AU474" i="1" s="1"/>
  <c r="AS475" i="1"/>
  <c r="AU475" i="1" s="1"/>
  <c r="AS476" i="1"/>
  <c r="AU476" i="1" s="1"/>
  <c r="AS477" i="1"/>
  <c r="AU477" i="1" s="1"/>
  <c r="AS478" i="1"/>
  <c r="AU478" i="1" s="1"/>
  <c r="AS479" i="1"/>
  <c r="AU479" i="1" s="1"/>
  <c r="AS480" i="1"/>
  <c r="AU480" i="1" s="1"/>
  <c r="AS481" i="1"/>
  <c r="AU481" i="1" s="1"/>
  <c r="AS482" i="1"/>
  <c r="AU482" i="1" s="1"/>
  <c r="AS483" i="1"/>
  <c r="AU483" i="1" s="1"/>
  <c r="AS484" i="1"/>
  <c r="AU484" i="1" s="1"/>
  <c r="AS1011" i="1"/>
  <c r="AU1011" i="1" s="1"/>
  <c r="AS1012" i="1"/>
  <c r="AU1012" i="1" s="1"/>
  <c r="AS1027" i="1"/>
  <c r="AU1027" i="1" s="1"/>
  <c r="AS1036" i="1"/>
  <c r="AU1036" i="1" s="1"/>
  <c r="AS176" i="1"/>
  <c r="AU176" i="1" s="1"/>
  <c r="AS177" i="1"/>
  <c r="AU177" i="1" s="1"/>
  <c r="AS220" i="1"/>
  <c r="AU220" i="1" s="1"/>
  <c r="AS221" i="1"/>
  <c r="AU221" i="1" s="1"/>
  <c r="AS222" i="1"/>
  <c r="AU222" i="1" s="1"/>
  <c r="AS223" i="1"/>
  <c r="AU223" i="1" s="1"/>
  <c r="AS224" i="1"/>
  <c r="AU224" i="1" s="1"/>
  <c r="AS225" i="1"/>
  <c r="AU225" i="1" s="1"/>
  <c r="AS226" i="1"/>
  <c r="AU226" i="1" s="1"/>
  <c r="AS227" i="1"/>
  <c r="AU227" i="1" s="1"/>
  <c r="AS228" i="1"/>
  <c r="AU228" i="1" s="1"/>
  <c r="AS229" i="1"/>
  <c r="AU229" i="1" s="1"/>
  <c r="AS230" i="1"/>
  <c r="AU230" i="1" s="1"/>
  <c r="AS231" i="1"/>
  <c r="AU231" i="1" s="1"/>
  <c r="AS232" i="1"/>
  <c r="AU232" i="1" s="1"/>
  <c r="AS604" i="1"/>
  <c r="AU604" i="1" s="1"/>
  <c r="AS605" i="1"/>
  <c r="AU605" i="1" s="1"/>
  <c r="AS617" i="1"/>
  <c r="AU617" i="1" s="1"/>
  <c r="AS618" i="1"/>
  <c r="AU618" i="1" s="1"/>
  <c r="AS619" i="1"/>
  <c r="AU619" i="1" s="1"/>
  <c r="AS620" i="1"/>
  <c r="AU620" i="1" s="1"/>
  <c r="AS621" i="1"/>
  <c r="AU621" i="1" s="1"/>
  <c r="AS622" i="1"/>
  <c r="AU622" i="1" s="1"/>
  <c r="AS623" i="1"/>
  <c r="AU623" i="1" s="1"/>
  <c r="AS787" i="1"/>
  <c r="AU787" i="1" s="1"/>
  <c r="AS945" i="1"/>
  <c r="AU945" i="1" s="1"/>
  <c r="AS946" i="1"/>
  <c r="AU946" i="1" s="1"/>
  <c r="AS947" i="1"/>
  <c r="AU947" i="1" s="1"/>
  <c r="AS948" i="1"/>
  <c r="AU948" i="1" s="1"/>
  <c r="AS949" i="1"/>
  <c r="AU949" i="1" s="1"/>
  <c r="AS950" i="1"/>
  <c r="AU950" i="1" s="1"/>
  <c r="AS951" i="1"/>
  <c r="AU951" i="1" s="1"/>
  <c r="AS952" i="1"/>
  <c r="AU952" i="1" s="1"/>
  <c r="AS953" i="1"/>
  <c r="AU953" i="1" s="1"/>
  <c r="AS954" i="1"/>
  <c r="AU954" i="1" s="1"/>
  <c r="AS955" i="1"/>
  <c r="AU955" i="1" s="1"/>
  <c r="AS956" i="1"/>
  <c r="AU956" i="1" s="1"/>
  <c r="AS1051" i="1"/>
  <c r="AU1051" i="1" s="1"/>
  <c r="AS1052" i="1"/>
  <c r="AU1052" i="1" s="1"/>
  <c r="AS1053" i="1"/>
  <c r="AU1053" i="1" s="1"/>
  <c r="AS1054" i="1"/>
  <c r="AU1054" i="1" s="1"/>
  <c r="AS1317" i="1"/>
  <c r="AU1317" i="1" s="1"/>
  <c r="AX69" i="1" s="1"/>
  <c r="AS1318" i="1"/>
  <c r="AU1318" i="1" s="1"/>
  <c r="AS1534" i="1"/>
  <c r="AU1534" i="1" s="1"/>
  <c r="AS1535" i="1"/>
  <c r="AU1535" i="1" s="1"/>
  <c r="AS25" i="1"/>
  <c r="AU25" i="1" s="1"/>
  <c r="AS26" i="1"/>
  <c r="AU26" i="1" s="1"/>
  <c r="AS27" i="1"/>
  <c r="AU27" i="1" s="1"/>
  <c r="AS28" i="1"/>
  <c r="AU28" i="1" s="1"/>
  <c r="AS29" i="1"/>
  <c r="AU29" i="1" s="1"/>
  <c r="AS30" i="1"/>
  <c r="AU30" i="1" s="1"/>
  <c r="AS31" i="1"/>
  <c r="AU31" i="1" s="1"/>
  <c r="AS32" i="1"/>
  <c r="AU32" i="1" s="1"/>
  <c r="AS33" i="1"/>
  <c r="AU33" i="1" s="1"/>
  <c r="AS34" i="1"/>
  <c r="AU34" i="1" s="1"/>
  <c r="AS35" i="1"/>
  <c r="AU35" i="1" s="1"/>
  <c r="AS36" i="1"/>
  <c r="AU36" i="1" s="1"/>
  <c r="AS37" i="1"/>
  <c r="AU37" i="1" s="1"/>
  <c r="AS38" i="1"/>
  <c r="AU38" i="1" s="1"/>
  <c r="AS39" i="1"/>
  <c r="AU39" i="1" s="1"/>
  <c r="AS40" i="1"/>
  <c r="AU40" i="1" s="1"/>
  <c r="AS41" i="1"/>
  <c r="AU41" i="1" s="1"/>
  <c r="AS42" i="1"/>
  <c r="AU42" i="1" s="1"/>
  <c r="AS43" i="1"/>
  <c r="AU43" i="1" s="1"/>
  <c r="AS44" i="1"/>
  <c r="AU44" i="1" s="1"/>
  <c r="AS592" i="1"/>
  <c r="AU592" i="1" s="1"/>
  <c r="AS593" i="1"/>
  <c r="AU593" i="1" s="1"/>
  <c r="AS594" i="1"/>
  <c r="AU594" i="1" s="1"/>
  <c r="AS595" i="1"/>
  <c r="AU595" i="1" s="1"/>
  <c r="AS806" i="1"/>
  <c r="AU806" i="1" s="1"/>
  <c r="AS1730" i="1"/>
  <c r="AU1730" i="1" s="1"/>
  <c r="AS846" i="1"/>
  <c r="AU846" i="1" s="1"/>
  <c r="AS1709" i="1"/>
  <c r="AU1709" i="1" s="1"/>
  <c r="AS1787" i="1"/>
  <c r="AU1787" i="1" s="1"/>
  <c r="AS1178" i="1"/>
  <c r="AU1178" i="1" s="1"/>
  <c r="AS1179" i="1"/>
  <c r="AU1179" i="1" s="1"/>
  <c r="AS1180" i="1"/>
  <c r="AU1180" i="1" s="1"/>
  <c r="AS1013" i="1"/>
  <c r="AU1013" i="1" s="1"/>
  <c r="AS233" i="1"/>
  <c r="AU233" i="1" s="1"/>
  <c r="AS234" i="1"/>
  <c r="AU234" i="1" s="1"/>
  <c r="AS1055" i="1"/>
  <c r="AU1055" i="1" s="1"/>
  <c r="AS45" i="1"/>
  <c r="AU45" i="1" s="1"/>
  <c r="AS46" i="1"/>
  <c r="AU46" i="1" s="1"/>
  <c r="AS1085" i="1"/>
  <c r="AU1085" i="1" s="1"/>
  <c r="AS1086" i="1"/>
  <c r="AU1086" i="1" s="1"/>
  <c r="AS1087" i="1"/>
  <c r="AU1087" i="1" s="1"/>
  <c r="AS1602" i="1"/>
  <c r="AU1602" i="1" s="1"/>
  <c r="AS1603" i="1"/>
  <c r="AU1603" i="1" s="1"/>
  <c r="AS1604" i="1"/>
  <c r="AU1604" i="1" s="1"/>
  <c r="AS1605" i="1"/>
  <c r="AU1605" i="1" s="1"/>
  <c r="AS1606" i="1"/>
  <c r="AU1606" i="1" s="1"/>
  <c r="AS1607" i="1"/>
  <c r="AU1607" i="1" s="1"/>
  <c r="AS1608" i="1"/>
  <c r="AU1608" i="1" s="1"/>
  <c r="AS1609" i="1"/>
  <c r="AU1609" i="1" s="1"/>
  <c r="AS682" i="1"/>
  <c r="AU682" i="1" s="1"/>
  <c r="AS683" i="1"/>
  <c r="AU683" i="1" s="1"/>
  <c r="AS684" i="1"/>
  <c r="AU684" i="1" s="1"/>
  <c r="AS685" i="1"/>
  <c r="AU685" i="1" s="1"/>
  <c r="AS686" i="1"/>
  <c r="AU686" i="1" s="1"/>
  <c r="AS687" i="1"/>
  <c r="AU687" i="1" s="1"/>
  <c r="AS807" i="1"/>
  <c r="AU807" i="1" s="1"/>
  <c r="AS906" i="1"/>
  <c r="AU906" i="1" s="1"/>
  <c r="AS907" i="1"/>
  <c r="AU907" i="1" s="1"/>
  <c r="AS908" i="1"/>
  <c r="AU908" i="1" s="1"/>
  <c r="AS144" i="1"/>
  <c r="AU144" i="1" s="1"/>
  <c r="AS149" i="1"/>
  <c r="AU149" i="1" s="1"/>
  <c r="AS581" i="1"/>
  <c r="AU581" i="1" s="1"/>
  <c r="AS847" i="1"/>
  <c r="AU847" i="1" s="1"/>
  <c r="AS848" i="1"/>
  <c r="AU848" i="1" s="1"/>
  <c r="AS849" i="1"/>
  <c r="AU849" i="1" s="1"/>
  <c r="AS1022" i="1"/>
  <c r="AU1022" i="1" s="1"/>
  <c r="AS1669" i="1"/>
  <c r="AU1669" i="1" s="1"/>
  <c r="AS1670" i="1"/>
  <c r="AU1670" i="1" s="1"/>
  <c r="AS1671" i="1"/>
  <c r="AU1671" i="1" s="1"/>
  <c r="AS1710" i="1"/>
  <c r="AU1710" i="1" s="1"/>
  <c r="AS1788" i="1"/>
  <c r="AU1788" i="1" s="1"/>
  <c r="AS1789" i="1"/>
  <c r="AU1789" i="1" s="1"/>
  <c r="AS1790" i="1"/>
  <c r="AU1790" i="1" s="1"/>
  <c r="AS1791" i="1"/>
  <c r="AU1791" i="1" s="1"/>
  <c r="AS1792" i="1"/>
  <c r="AU1792" i="1" s="1"/>
  <c r="AS1793" i="1"/>
  <c r="AU1793" i="1" s="1"/>
  <c r="AS1794" i="1"/>
  <c r="AU1794" i="1" s="1"/>
  <c r="AS1795" i="1"/>
  <c r="AU1795" i="1" s="1"/>
  <c r="AS1796" i="1"/>
  <c r="AU1796" i="1" s="1"/>
  <c r="AS1797" i="1"/>
  <c r="AU1797" i="1" s="1"/>
  <c r="AS1798" i="1"/>
  <c r="AU1798" i="1" s="1"/>
  <c r="AS1799" i="1"/>
  <c r="AU1799" i="1" s="1"/>
  <c r="AS1800" i="1"/>
  <c r="AU1800" i="1" s="1"/>
  <c r="AS1801" i="1"/>
  <c r="AU1801" i="1" s="1"/>
  <c r="AS1802" i="1"/>
  <c r="AU1802" i="1" s="1"/>
  <c r="AS1868" i="1"/>
  <c r="AU1868" i="1" s="1"/>
  <c r="AS1869" i="1"/>
  <c r="AU1869" i="1" s="1"/>
  <c r="AS1870" i="1"/>
  <c r="AU1870" i="1" s="1"/>
  <c r="AS1871" i="1"/>
  <c r="AU1871" i="1" s="1"/>
  <c r="AS334" i="1"/>
  <c r="AU334" i="1" s="1"/>
  <c r="AS335" i="1"/>
  <c r="AU335" i="1" s="1"/>
  <c r="AS336" i="1"/>
  <c r="AU336" i="1" s="1"/>
  <c r="AS337" i="1"/>
  <c r="AU337" i="1" s="1"/>
  <c r="AS551" i="1"/>
  <c r="AU551" i="1" s="1"/>
  <c r="AS552" i="1"/>
  <c r="AU552" i="1" s="1"/>
  <c r="AS553" i="1"/>
  <c r="AU553" i="1" s="1"/>
  <c r="AS688" i="1"/>
  <c r="AU688" i="1" s="1"/>
  <c r="AS1037" i="1"/>
  <c r="AU1037" i="1" s="1"/>
  <c r="AS1181" i="1"/>
  <c r="AU1181" i="1" s="1"/>
  <c r="AS1182" i="1"/>
  <c r="AU1182" i="1" s="1"/>
  <c r="AS1183" i="1"/>
  <c r="AU1183" i="1" s="1"/>
  <c r="AS1184" i="1"/>
  <c r="AU1184" i="1" s="1"/>
  <c r="AS1185" i="1"/>
  <c r="AU1185" i="1" s="1"/>
  <c r="AS1186" i="1"/>
  <c r="AU1186" i="1" s="1"/>
  <c r="AS1187" i="1"/>
  <c r="AU1187" i="1" s="1"/>
  <c r="AS1188" i="1"/>
  <c r="AU1188" i="1" s="1"/>
  <c r="AS1189" i="1"/>
  <c r="AU1189" i="1" s="1"/>
  <c r="AS1190" i="1"/>
  <c r="AU1190" i="1" s="1"/>
  <c r="AS1191" i="1"/>
  <c r="AU1191" i="1" s="1"/>
  <c r="AS1192" i="1"/>
  <c r="AU1192" i="1" s="1"/>
  <c r="AS1193" i="1"/>
  <c r="AU1193" i="1" s="1"/>
  <c r="AS1430" i="1"/>
  <c r="AU1430" i="1" s="1"/>
  <c r="AS1431" i="1"/>
  <c r="AU1431" i="1" s="1"/>
  <c r="AS1432" i="1"/>
  <c r="AU1432" i="1" s="1"/>
  <c r="AS1480" i="1"/>
  <c r="AU1480" i="1" s="1"/>
  <c r="AS1481" i="1"/>
  <c r="AU1481" i="1" s="1"/>
  <c r="AS210" i="1"/>
  <c r="AU210" i="1" s="1"/>
  <c r="AS586" i="1"/>
  <c r="AU586" i="1" s="1"/>
  <c r="AS748" i="1"/>
  <c r="AU748" i="1" s="1"/>
  <c r="AS749" i="1"/>
  <c r="AU749" i="1" s="1"/>
  <c r="AS750" i="1"/>
  <c r="AU750" i="1" s="1"/>
  <c r="AS751" i="1"/>
  <c r="AU751" i="1" s="1"/>
  <c r="AS752" i="1"/>
  <c r="AU752" i="1" s="1"/>
  <c r="AS753" i="1"/>
  <c r="AU753" i="1" s="1"/>
  <c r="AS754" i="1"/>
  <c r="AU754" i="1" s="1"/>
  <c r="AS755" i="1"/>
  <c r="AU755" i="1" s="1"/>
  <c r="AS1256" i="1"/>
  <c r="AU1256" i="1" s="1"/>
  <c r="AS1257" i="1"/>
  <c r="AU1257" i="1" s="1"/>
  <c r="AS1697" i="1"/>
  <c r="AU1697" i="1" s="1"/>
  <c r="AS1731" i="1"/>
  <c r="AU1731" i="1" s="1"/>
  <c r="AS485" i="1"/>
  <c r="AU485" i="1" s="1"/>
  <c r="AS486" i="1"/>
  <c r="AU486" i="1" s="1"/>
  <c r="AS487" i="1"/>
  <c r="AU487" i="1" s="1"/>
  <c r="AS488" i="1"/>
  <c r="AU488" i="1" s="1"/>
  <c r="AS489" i="1"/>
  <c r="AU489" i="1" s="1"/>
  <c r="AS490" i="1"/>
  <c r="AU490" i="1" s="1"/>
  <c r="AS491" i="1"/>
  <c r="AU491" i="1" s="1"/>
  <c r="AS492" i="1"/>
  <c r="AU492" i="1" s="1"/>
  <c r="AS178" i="1"/>
  <c r="AU178" i="1" s="1"/>
  <c r="AS179" i="1"/>
  <c r="AU179" i="1" s="1"/>
  <c r="AS235" i="1"/>
  <c r="AU235" i="1" s="1"/>
  <c r="AS236" i="1"/>
  <c r="AU236" i="1" s="1"/>
  <c r="AS237" i="1"/>
  <c r="AU237" i="1" s="1"/>
  <c r="AS238" i="1"/>
  <c r="AU238" i="1" s="1"/>
  <c r="AS239" i="1"/>
  <c r="AU239" i="1" s="1"/>
  <c r="AS240" i="1"/>
  <c r="AU240" i="1" s="1"/>
  <c r="AS241" i="1"/>
  <c r="AU241" i="1" s="1"/>
  <c r="AS242" i="1"/>
  <c r="AU242" i="1" s="1"/>
  <c r="AS243" i="1"/>
  <c r="AU243" i="1" s="1"/>
  <c r="AS606" i="1"/>
  <c r="AU606" i="1" s="1"/>
  <c r="AS624" i="1"/>
  <c r="AU624" i="1" s="1"/>
  <c r="AS625" i="1"/>
  <c r="AU625" i="1" s="1"/>
  <c r="AS626" i="1"/>
  <c r="AU626" i="1" s="1"/>
  <c r="AS788" i="1"/>
  <c r="AU788" i="1" s="1"/>
  <c r="AS957" i="1"/>
  <c r="AU957" i="1" s="1"/>
  <c r="AS958" i="1"/>
  <c r="AU958" i="1" s="1"/>
  <c r="AS959" i="1"/>
  <c r="AU959" i="1" s="1"/>
  <c r="AS960" i="1"/>
  <c r="AU960" i="1" s="1"/>
  <c r="AS1056" i="1"/>
  <c r="AU1056" i="1" s="1"/>
  <c r="AS47" i="1"/>
  <c r="AU47" i="1" s="1"/>
  <c r="AS48" i="1"/>
  <c r="AU48" i="1" s="1"/>
  <c r="AS49" i="1"/>
  <c r="AU49" i="1" s="1"/>
  <c r="AS50" i="1"/>
  <c r="AU50" i="1" s="1"/>
  <c r="AS51" i="1"/>
  <c r="AU51" i="1" s="1"/>
  <c r="AS52" i="1"/>
  <c r="AU52" i="1" s="1"/>
  <c r="AS53" i="1"/>
  <c r="AU53" i="1" s="1"/>
  <c r="AS54" i="1"/>
  <c r="AU54" i="1" s="1"/>
  <c r="AS55" i="1"/>
  <c r="AU55" i="1" s="1"/>
  <c r="AS56" i="1"/>
  <c r="AU56" i="1" s="1"/>
  <c r="AS57" i="1"/>
  <c r="AU57" i="1" s="1"/>
  <c r="AS58" i="1"/>
  <c r="AU58" i="1" s="1"/>
  <c r="AS59" i="1"/>
  <c r="AU59" i="1" s="1"/>
  <c r="AS60" i="1"/>
  <c r="AU60" i="1" s="1"/>
  <c r="AS596" i="1"/>
  <c r="AU596" i="1" s="1"/>
  <c r="AS999" i="1"/>
  <c r="AU999" i="1" s="1"/>
  <c r="AS1006" i="1"/>
  <c r="AU1006" i="1" s="1"/>
  <c r="AS1129" i="1"/>
  <c r="AU1129" i="1" s="1"/>
  <c r="AS1462" i="1"/>
  <c r="AU1462" i="1" s="1"/>
  <c r="AS1497" i="1"/>
  <c r="AU1497" i="1" s="1"/>
  <c r="AS1498" i="1"/>
  <c r="AU1498" i="1" s="1"/>
  <c r="AS113" i="1"/>
  <c r="AU113" i="1" s="1"/>
  <c r="AS303" i="1"/>
  <c r="AU303" i="1" s="1"/>
  <c r="AS304" i="1"/>
  <c r="AU304" i="1" s="1"/>
  <c r="AS305" i="1"/>
  <c r="AU305" i="1" s="1"/>
  <c r="AS1329" i="1"/>
  <c r="AU1329" i="1" s="1"/>
  <c r="AS1330" i="1"/>
  <c r="AU1330" i="1" s="1"/>
  <c r="AS1331" i="1"/>
  <c r="AU1331" i="1" s="1"/>
  <c r="AS1332" i="1"/>
  <c r="AU1332" i="1" s="1"/>
  <c r="AS1333" i="1"/>
  <c r="AU1333" i="1" s="1"/>
  <c r="AS1334" i="1"/>
  <c r="AU1334" i="1" s="1"/>
  <c r="AS1335" i="1"/>
  <c r="AU1335" i="1" s="1"/>
  <c r="AS1377" i="1"/>
  <c r="AU1377" i="1" s="1"/>
  <c r="AS1378" i="1"/>
  <c r="AU1378" i="1" s="1"/>
  <c r="AS1647" i="1"/>
  <c r="AU1647" i="1" s="1"/>
  <c r="AS1648" i="1"/>
  <c r="AU1648" i="1" s="1"/>
  <c r="AS1649" i="1"/>
  <c r="AU1649" i="1" s="1"/>
  <c r="AS131" i="1"/>
  <c r="AU131" i="1" s="1"/>
  <c r="AS393" i="1"/>
  <c r="AU393" i="1" s="1"/>
  <c r="AS394" i="1"/>
  <c r="AU394" i="1" s="1"/>
  <c r="AS395" i="1"/>
  <c r="AU395" i="1" s="1"/>
  <c r="AS396" i="1"/>
  <c r="AU396" i="1" s="1"/>
  <c r="AS397" i="1"/>
  <c r="AU397" i="1" s="1"/>
  <c r="AS398" i="1"/>
  <c r="AU398" i="1" s="1"/>
  <c r="AS399" i="1"/>
  <c r="AU399" i="1" s="1"/>
  <c r="AS400" i="1"/>
  <c r="AU400" i="1" s="1"/>
  <c r="AS401" i="1"/>
  <c r="AU401" i="1" s="1"/>
  <c r="AS850" i="1"/>
  <c r="AU850" i="1" s="1"/>
  <c r="AS1088" i="1"/>
  <c r="AU1088" i="1" s="1"/>
  <c r="AS1089" i="1"/>
  <c r="AU1089" i="1" s="1"/>
  <c r="AS808" i="1"/>
  <c r="AU808" i="1" s="1"/>
  <c r="AS809" i="1"/>
  <c r="AU809" i="1" s="1"/>
  <c r="AS851" i="1"/>
  <c r="AU851" i="1" s="1"/>
  <c r="AS852" i="1"/>
  <c r="AU852" i="1" s="1"/>
  <c r="AS1672" i="1"/>
  <c r="AU1672" i="1" s="1"/>
  <c r="AS1673" i="1"/>
  <c r="AU1673" i="1" s="1"/>
  <c r="AS1872" i="1"/>
  <c r="AU1872" i="1" s="1"/>
  <c r="AS1194" i="1"/>
  <c r="AU1194" i="1" s="1"/>
  <c r="AS1195" i="1"/>
  <c r="AU1195" i="1" s="1"/>
  <c r="AS1258" i="1"/>
  <c r="AU1258" i="1" s="1"/>
  <c r="AS1698" i="1"/>
  <c r="AU1698" i="1" s="1"/>
  <c r="AS1732" i="1"/>
  <c r="AU1732" i="1" s="1"/>
  <c r="AS244" i="1"/>
  <c r="AU244" i="1" s="1"/>
  <c r="AS607" i="1"/>
  <c r="AU607" i="1" s="1"/>
  <c r="AS1117" i="1"/>
  <c r="AU1117" i="1" s="1"/>
  <c r="AS1463" i="1"/>
  <c r="AU1463" i="1" s="1"/>
  <c r="AS1650" i="1"/>
  <c r="AU1650" i="1" s="1"/>
  <c r="AS402" i="1"/>
  <c r="AU402" i="1" s="1"/>
  <c r="AS403" i="1"/>
  <c r="AU403" i="1" s="1"/>
  <c r="AS404" i="1"/>
  <c r="AU404" i="1" s="1"/>
  <c r="AS405" i="1"/>
  <c r="AU405" i="1" s="1"/>
  <c r="AS406" i="1"/>
  <c r="AU406" i="1" s="1"/>
  <c r="AS407" i="1"/>
  <c r="AU407" i="1" s="1"/>
  <c r="AS114" i="1"/>
  <c r="AU114" i="1" s="1"/>
  <c r="AS115" i="1"/>
  <c r="AU115" i="1" s="1"/>
  <c r="AS116" i="1"/>
  <c r="AU116" i="1" s="1"/>
  <c r="AS117" i="1"/>
  <c r="AU117" i="1" s="1"/>
  <c r="AS180" i="1"/>
  <c r="AU180" i="1" s="1"/>
  <c r="AS181" i="1"/>
  <c r="AU181" i="1" s="1"/>
  <c r="AS182" i="1"/>
  <c r="AU182" i="1" s="1"/>
  <c r="AS306" i="1"/>
  <c r="AU306" i="1" s="1"/>
  <c r="AS1308" i="1"/>
  <c r="AU1308" i="1" s="1"/>
  <c r="AS1309" i="1"/>
  <c r="AU1309" i="1" s="1"/>
  <c r="AS1336" i="1"/>
  <c r="AU1336" i="1" s="1"/>
  <c r="AS1337" i="1"/>
  <c r="AU1337" i="1" s="1"/>
  <c r="AS1338" i="1"/>
  <c r="AU1338" i="1" s="1"/>
  <c r="AS1339" i="1"/>
  <c r="AU1339" i="1" s="1"/>
  <c r="AS1340" i="1"/>
  <c r="AU1340" i="1" s="1"/>
  <c r="AS1379" i="1"/>
  <c r="AU1379" i="1" s="1"/>
  <c r="AS1380" i="1"/>
  <c r="AU1380" i="1" s="1"/>
  <c r="AS1381" i="1"/>
  <c r="AU1381" i="1" s="1"/>
  <c r="AS1382" i="1"/>
  <c r="AU1382" i="1" s="1"/>
  <c r="AS1651" i="1"/>
  <c r="AU1651" i="1" s="1"/>
  <c r="AS1652" i="1"/>
  <c r="AU1652" i="1" s="1"/>
  <c r="AS1653" i="1"/>
  <c r="AU1653" i="1" s="1"/>
  <c r="AS1654" i="1"/>
  <c r="AU1654" i="1" s="1"/>
  <c r="AS132" i="1"/>
  <c r="AU132" i="1" s="1"/>
  <c r="AS133" i="1"/>
  <c r="AU133" i="1" s="1"/>
  <c r="AS408" i="1"/>
  <c r="AU408" i="1" s="1"/>
  <c r="AS409" i="1"/>
  <c r="AU409" i="1" s="1"/>
  <c r="AS410" i="1"/>
  <c r="AU410" i="1" s="1"/>
  <c r="AS411" i="1"/>
  <c r="AU411" i="1" s="1"/>
  <c r="AS412" i="1"/>
  <c r="AU412" i="1" s="1"/>
  <c r="AS413" i="1"/>
  <c r="AU413" i="1" s="1"/>
  <c r="AS414" i="1"/>
  <c r="AU414" i="1" s="1"/>
  <c r="AS415" i="1"/>
  <c r="AU415" i="1" s="1"/>
  <c r="AS416" i="1"/>
  <c r="AU416" i="1" s="1"/>
  <c r="AS417" i="1"/>
  <c r="AU417" i="1" s="1"/>
  <c r="AS418" i="1"/>
  <c r="AU418" i="1" s="1"/>
  <c r="AS419" i="1"/>
  <c r="AU419" i="1" s="1"/>
  <c r="AS420" i="1"/>
  <c r="AU420" i="1" s="1"/>
  <c r="AS421" i="1"/>
  <c r="AU421" i="1" s="1"/>
  <c r="AS422" i="1"/>
  <c r="AU422" i="1" s="1"/>
  <c r="AS423" i="1"/>
  <c r="AU423" i="1" s="1"/>
  <c r="AS424" i="1"/>
  <c r="AU424" i="1" s="1"/>
  <c r="AS1139" i="1"/>
  <c r="AU1139" i="1" s="1"/>
  <c r="AS1521" i="1"/>
  <c r="AU1521" i="1" s="1"/>
  <c r="AS1522" i="1"/>
  <c r="AU1522" i="1" s="1"/>
  <c r="AS1090" i="1"/>
  <c r="AU1090" i="1" s="1"/>
  <c r="AS1091" i="1"/>
  <c r="AU1091" i="1" s="1"/>
  <c r="AS1092" i="1"/>
  <c r="AU1092" i="1" s="1"/>
  <c r="AS1244" i="1"/>
  <c r="AU1244" i="1" s="1"/>
  <c r="AS1549" i="1"/>
  <c r="AU1549" i="1" s="1"/>
  <c r="AS1610" i="1"/>
  <c r="AU1610" i="1" s="1"/>
  <c r="AS1611" i="1"/>
  <c r="AU1611" i="1" s="1"/>
  <c r="AS1612" i="1"/>
  <c r="AU1612" i="1" s="1"/>
  <c r="AS1613" i="1"/>
  <c r="AU1613" i="1" s="1"/>
  <c r="AS1614" i="1"/>
  <c r="AU1614" i="1" s="1"/>
  <c r="AS1615" i="1"/>
  <c r="AU1615" i="1" s="1"/>
  <c r="AS1616" i="1"/>
  <c r="AU1616" i="1" s="1"/>
  <c r="AS1617" i="1"/>
  <c r="AU1617" i="1" s="1"/>
  <c r="AS1618" i="1"/>
  <c r="AU1618" i="1" s="1"/>
  <c r="AS1619" i="1"/>
  <c r="AU1619" i="1" s="1"/>
  <c r="AS1620" i="1"/>
  <c r="AU1620" i="1" s="1"/>
  <c r="AS1621" i="1"/>
  <c r="AU1621" i="1" s="1"/>
  <c r="AS689" i="1"/>
  <c r="AU689" i="1" s="1"/>
  <c r="AS690" i="1"/>
  <c r="AU690" i="1" s="1"/>
  <c r="AS691" i="1"/>
  <c r="AU691" i="1" s="1"/>
  <c r="AS692" i="1"/>
  <c r="AU692" i="1" s="1"/>
  <c r="AS693" i="1"/>
  <c r="AU693" i="1" s="1"/>
  <c r="AS694" i="1"/>
  <c r="AU694" i="1" s="1"/>
  <c r="AS695" i="1"/>
  <c r="AU695" i="1" s="1"/>
  <c r="AS696" i="1"/>
  <c r="AU696" i="1" s="1"/>
  <c r="AS697" i="1"/>
  <c r="AU697" i="1" s="1"/>
  <c r="AS698" i="1"/>
  <c r="AU698" i="1" s="1"/>
  <c r="AS699" i="1"/>
  <c r="AU699" i="1" s="1"/>
  <c r="AS700" i="1"/>
  <c r="AU700" i="1" s="1"/>
  <c r="AS783" i="1"/>
  <c r="AU783" i="1" s="1"/>
  <c r="AS810" i="1"/>
  <c r="AU810" i="1" s="1"/>
  <c r="AS811" i="1"/>
  <c r="AU811" i="1" s="1"/>
  <c r="AS812" i="1"/>
  <c r="AU812" i="1" s="1"/>
  <c r="AS813" i="1"/>
  <c r="AU813" i="1" s="1"/>
  <c r="AS814" i="1"/>
  <c r="AU814" i="1" s="1"/>
  <c r="AS909" i="1"/>
  <c r="AU909" i="1" s="1"/>
  <c r="AS910" i="1"/>
  <c r="AU910" i="1" s="1"/>
  <c r="AS911" i="1"/>
  <c r="AU911" i="1" s="1"/>
  <c r="AS912" i="1"/>
  <c r="AU912" i="1" s="1"/>
  <c r="AS913" i="1"/>
  <c r="AU913" i="1" s="1"/>
  <c r="AS1919" i="1"/>
  <c r="AU1919" i="1" s="1"/>
  <c r="AS9" i="1"/>
  <c r="AU9" i="1" s="1"/>
  <c r="AS145" i="1"/>
  <c r="AU145" i="1" s="1"/>
  <c r="AS150" i="1"/>
  <c r="AU150" i="1" s="1"/>
  <c r="AS151" i="1"/>
  <c r="AU151" i="1" s="1"/>
  <c r="AS582" i="1"/>
  <c r="AU582" i="1" s="1"/>
  <c r="AS853" i="1"/>
  <c r="AU853" i="1" s="1"/>
  <c r="AS854" i="1"/>
  <c r="AU854" i="1" s="1"/>
  <c r="AS1569" i="1"/>
  <c r="AU1569" i="1" s="1"/>
  <c r="AS1580" i="1"/>
  <c r="AU1580" i="1" s="1"/>
  <c r="AS1674" i="1"/>
  <c r="AU1674" i="1" s="1"/>
  <c r="AS1675" i="1"/>
  <c r="AU1675" i="1" s="1"/>
  <c r="AS1676" i="1"/>
  <c r="AU1676" i="1" s="1"/>
  <c r="AS1677" i="1"/>
  <c r="AU1677" i="1" s="1"/>
  <c r="AS1678" i="1"/>
  <c r="AU1678" i="1" s="1"/>
  <c r="AS1679" i="1"/>
  <c r="AU1679" i="1" s="1"/>
  <c r="AS1711" i="1"/>
  <c r="AU1711" i="1" s="1"/>
  <c r="AS1718" i="1"/>
  <c r="AU1718" i="1" s="1"/>
  <c r="AS1803" i="1"/>
  <c r="AU1803" i="1" s="1"/>
  <c r="AS1804" i="1"/>
  <c r="AU1804" i="1" s="1"/>
  <c r="AS1805" i="1"/>
  <c r="AU1805" i="1" s="1"/>
  <c r="AS1806" i="1"/>
  <c r="AU1806" i="1" s="1"/>
  <c r="AS1807" i="1"/>
  <c r="AU1807" i="1" s="1"/>
  <c r="AS1808" i="1"/>
  <c r="AU1808" i="1" s="1"/>
  <c r="AS1809" i="1"/>
  <c r="AU1809" i="1" s="1"/>
  <c r="AS1810" i="1"/>
  <c r="AU1810" i="1" s="1"/>
  <c r="AS1811" i="1"/>
  <c r="AU1811" i="1" s="1"/>
  <c r="AS1812" i="1"/>
  <c r="AU1812" i="1" s="1"/>
  <c r="AS1813" i="1"/>
  <c r="AU1813" i="1" s="1"/>
  <c r="AS1814" i="1"/>
  <c r="AU1814" i="1" s="1"/>
  <c r="AS1815" i="1"/>
  <c r="AU1815" i="1" s="1"/>
  <c r="AS1816" i="1"/>
  <c r="AU1816" i="1" s="1"/>
  <c r="AS1817" i="1"/>
  <c r="AU1817" i="1" s="1"/>
  <c r="AS1818" i="1"/>
  <c r="AU1818" i="1" s="1"/>
  <c r="AS1819" i="1"/>
  <c r="AU1819" i="1" s="1"/>
  <c r="AS1820" i="1"/>
  <c r="AU1820" i="1" s="1"/>
  <c r="AS1873" i="1"/>
  <c r="AU1873" i="1" s="1"/>
  <c r="AS338" i="1"/>
  <c r="AU338" i="1" s="1"/>
  <c r="AS339" i="1"/>
  <c r="AU339" i="1" s="1"/>
  <c r="AS340" i="1"/>
  <c r="AU340" i="1" s="1"/>
  <c r="AS341" i="1"/>
  <c r="AU341" i="1" s="1"/>
  <c r="AS342" i="1"/>
  <c r="AU342" i="1" s="1"/>
  <c r="AS343" i="1"/>
  <c r="AU343" i="1" s="1"/>
  <c r="AS554" i="1"/>
  <c r="AU554" i="1" s="1"/>
  <c r="AS555" i="1"/>
  <c r="AU555" i="1" s="1"/>
  <c r="AS556" i="1"/>
  <c r="AU556" i="1" s="1"/>
  <c r="AS557" i="1"/>
  <c r="AU557" i="1" s="1"/>
  <c r="AS558" i="1"/>
  <c r="AU558" i="1" s="1"/>
  <c r="AS559" i="1"/>
  <c r="AU559" i="1" s="1"/>
  <c r="AS560" i="1"/>
  <c r="AU560" i="1" s="1"/>
  <c r="AS561" i="1"/>
  <c r="AU561" i="1" s="1"/>
  <c r="AS562" i="1"/>
  <c r="AU562" i="1" s="1"/>
  <c r="AS563" i="1"/>
  <c r="AU563" i="1" s="1"/>
  <c r="AS1038" i="1"/>
  <c r="AU1038" i="1" s="1"/>
  <c r="AS1039" i="1"/>
  <c r="AU1039" i="1" s="1"/>
  <c r="AS1040" i="1"/>
  <c r="AU1040" i="1" s="1"/>
  <c r="AS1196" i="1"/>
  <c r="AU1196" i="1" s="1"/>
  <c r="AS1197" i="1"/>
  <c r="AU1197" i="1" s="1"/>
  <c r="AS1198" i="1"/>
  <c r="AU1198" i="1" s="1"/>
  <c r="AS1199" i="1"/>
  <c r="AU1199" i="1" s="1"/>
  <c r="AS1247" i="1"/>
  <c r="AU1247" i="1" s="1"/>
  <c r="AS1272" i="1"/>
  <c r="AU1272" i="1" s="1"/>
  <c r="AS1433" i="1"/>
  <c r="AU1433" i="1" s="1"/>
  <c r="AS1434" i="1"/>
  <c r="AU1434" i="1" s="1"/>
  <c r="AS1435" i="1"/>
  <c r="AU1435" i="1" s="1"/>
  <c r="AS1436" i="1"/>
  <c r="AU1436" i="1" s="1"/>
  <c r="AS1437" i="1"/>
  <c r="AU1437" i="1" s="1"/>
  <c r="AS1482" i="1"/>
  <c r="AU1482" i="1" s="1"/>
  <c r="AS1483" i="1"/>
  <c r="AU1483" i="1" s="1"/>
  <c r="AS587" i="1"/>
  <c r="AU587" i="1" s="1"/>
  <c r="AS756" i="1"/>
  <c r="AU756" i="1" s="1"/>
  <c r="AS1259" i="1"/>
  <c r="AU1259" i="1" s="1"/>
  <c r="AS1260" i="1"/>
  <c r="AU1260" i="1" s="1"/>
  <c r="AS1286" i="1"/>
  <c r="AU1286" i="1" s="1"/>
  <c r="AS1560" i="1"/>
  <c r="AU1560" i="1" s="1"/>
  <c r="AS1687" i="1"/>
  <c r="AU1687" i="1" s="1"/>
  <c r="AS1688" i="1"/>
  <c r="AU1688" i="1" s="1"/>
  <c r="AS1699" i="1"/>
  <c r="AU1699" i="1" s="1"/>
  <c r="AS1723" i="1"/>
  <c r="AU1723" i="1" s="1"/>
  <c r="AS1733" i="1"/>
  <c r="AU1733" i="1" s="1"/>
  <c r="AS1734" i="1"/>
  <c r="AU1734" i="1" s="1"/>
  <c r="AS1735" i="1"/>
  <c r="AU1735" i="1" s="1"/>
  <c r="AS1736" i="1"/>
  <c r="AU1736" i="1" s="1"/>
  <c r="AS1737" i="1"/>
  <c r="AU1737" i="1" s="1"/>
  <c r="AS493" i="1"/>
  <c r="AU493" i="1" s="1"/>
  <c r="AS494" i="1"/>
  <c r="AU494" i="1" s="1"/>
  <c r="AS495" i="1"/>
  <c r="AU495" i="1" s="1"/>
  <c r="AS496" i="1"/>
  <c r="AU496" i="1" s="1"/>
  <c r="AS497" i="1"/>
  <c r="AU497" i="1" s="1"/>
  <c r="AS498" i="1"/>
  <c r="AU498" i="1" s="1"/>
  <c r="AS499" i="1"/>
  <c r="AU499" i="1" s="1"/>
  <c r="AS500" i="1"/>
  <c r="AU500" i="1" s="1"/>
  <c r="AS501" i="1"/>
  <c r="AU501" i="1" s="1"/>
  <c r="AS502" i="1"/>
  <c r="AU502" i="1" s="1"/>
  <c r="AS503" i="1"/>
  <c r="AU503" i="1" s="1"/>
  <c r="AS1028" i="1"/>
  <c r="AU1028" i="1" s="1"/>
  <c r="AS183" i="1"/>
  <c r="AU183" i="1" s="1"/>
  <c r="AS245" i="1"/>
  <c r="AU245" i="1" s="1"/>
  <c r="AS246" i="1"/>
  <c r="AU246" i="1" s="1"/>
  <c r="AS247" i="1"/>
  <c r="AU247" i="1" s="1"/>
  <c r="AS248" i="1"/>
  <c r="AU248" i="1" s="1"/>
  <c r="AS249" i="1"/>
  <c r="AU249" i="1" s="1"/>
  <c r="AS250" i="1"/>
  <c r="AU250" i="1" s="1"/>
  <c r="AS251" i="1"/>
  <c r="AU251" i="1" s="1"/>
  <c r="AS252" i="1"/>
  <c r="AU252" i="1" s="1"/>
  <c r="AS253" i="1"/>
  <c r="AU253" i="1" s="1"/>
  <c r="AS254" i="1"/>
  <c r="AU254" i="1" s="1"/>
  <c r="AS255" i="1"/>
  <c r="AU255" i="1" s="1"/>
  <c r="AS256" i="1"/>
  <c r="AU256" i="1" s="1"/>
  <c r="AS257" i="1"/>
  <c r="AU257" i="1" s="1"/>
  <c r="AS258" i="1"/>
  <c r="AU258" i="1" s="1"/>
  <c r="AS259" i="1"/>
  <c r="AU259" i="1" s="1"/>
  <c r="AS260" i="1"/>
  <c r="AU260" i="1" s="1"/>
  <c r="AS608" i="1"/>
  <c r="AU608" i="1" s="1"/>
  <c r="AS609" i="1"/>
  <c r="AU609" i="1" s="1"/>
  <c r="AS627" i="1"/>
  <c r="AU627" i="1" s="1"/>
  <c r="AS628" i="1"/>
  <c r="AU628" i="1" s="1"/>
  <c r="AS629" i="1"/>
  <c r="AU629" i="1" s="1"/>
  <c r="AS630" i="1"/>
  <c r="AU630" i="1" s="1"/>
  <c r="AS631" i="1"/>
  <c r="AU631" i="1" s="1"/>
  <c r="AS632" i="1"/>
  <c r="AU632" i="1" s="1"/>
  <c r="AS633" i="1"/>
  <c r="AU633" i="1" s="1"/>
  <c r="AS634" i="1"/>
  <c r="AU634" i="1" s="1"/>
  <c r="AS789" i="1"/>
  <c r="AU789" i="1" s="1"/>
  <c r="AS961" i="1"/>
  <c r="AU961" i="1" s="1"/>
  <c r="AS962" i="1"/>
  <c r="AU962" i="1" s="1"/>
  <c r="AS963" i="1"/>
  <c r="AU963" i="1" s="1"/>
  <c r="AS964" i="1"/>
  <c r="AU964" i="1" s="1"/>
  <c r="AS965" i="1"/>
  <c r="AU965" i="1" s="1"/>
  <c r="AS966" i="1"/>
  <c r="AU966" i="1" s="1"/>
  <c r="AS967" i="1"/>
  <c r="AU967" i="1" s="1"/>
  <c r="AS968" i="1"/>
  <c r="AU968" i="1" s="1"/>
  <c r="AS969" i="1"/>
  <c r="AU969" i="1" s="1"/>
  <c r="AS1057" i="1"/>
  <c r="AU1057" i="1" s="1"/>
  <c r="AS1058" i="1"/>
  <c r="AU1058" i="1" s="1"/>
  <c r="AS1059" i="1"/>
  <c r="AU1059" i="1" s="1"/>
  <c r="AS1060" i="1"/>
  <c r="AU1060" i="1" s="1"/>
  <c r="AS1107" i="1"/>
  <c r="AU1107" i="1" s="1"/>
  <c r="AS1108" i="1"/>
  <c r="AU1108" i="1" s="1"/>
  <c r="AS1109" i="1"/>
  <c r="AU1109" i="1" s="1"/>
  <c r="AS1536" i="1"/>
  <c r="AU1536" i="1" s="1"/>
  <c r="AS1537" i="1"/>
  <c r="AU1537" i="1" s="1"/>
  <c r="AS61" i="1"/>
  <c r="AU61" i="1" s="1"/>
  <c r="AS62" i="1"/>
  <c r="AU62" i="1" s="1"/>
  <c r="AS63" i="1"/>
  <c r="AU63" i="1" s="1"/>
  <c r="AS64" i="1"/>
  <c r="AU64" i="1" s="1"/>
  <c r="AS65" i="1"/>
  <c r="AU65" i="1" s="1"/>
  <c r="AS66" i="1"/>
  <c r="AU66" i="1" s="1"/>
  <c r="AS67" i="1"/>
  <c r="AU67" i="1" s="1"/>
  <c r="AS68" i="1"/>
  <c r="AU68" i="1" s="1"/>
  <c r="AS69" i="1"/>
  <c r="AU69" i="1" s="1"/>
  <c r="AS70" i="1"/>
  <c r="AU70" i="1" s="1"/>
  <c r="AS71" i="1"/>
  <c r="AU71" i="1" s="1"/>
  <c r="AS72" i="1"/>
  <c r="AU72" i="1" s="1"/>
  <c r="AS597" i="1"/>
  <c r="AU597" i="1" s="1"/>
  <c r="AS872" i="1"/>
  <c r="AU872" i="1" s="1"/>
  <c r="AS1000" i="1"/>
  <c r="AU1000" i="1" s="1"/>
  <c r="AS1007" i="1"/>
  <c r="AU1007" i="1" s="1"/>
  <c r="AS1118" i="1"/>
  <c r="AU1118" i="1" s="1"/>
  <c r="AS1119" i="1"/>
  <c r="AU1119" i="1" s="1"/>
  <c r="AS1130" i="1"/>
  <c r="AU1130" i="1" s="1"/>
  <c r="AS1145" i="1"/>
  <c r="AU1145" i="1" s="1"/>
  <c r="AS1464" i="1"/>
  <c r="AU1464" i="1" s="1"/>
  <c r="AS1465" i="1"/>
  <c r="AU1465" i="1" s="1"/>
  <c r="AS1466" i="1"/>
  <c r="AU1466" i="1" s="1"/>
  <c r="AS1499" i="1"/>
  <c r="AU1499" i="1" s="1"/>
  <c r="AS1500" i="1"/>
  <c r="AU1500" i="1" s="1"/>
  <c r="AS1501" i="1"/>
  <c r="AU1501" i="1" s="1"/>
  <c r="AS1502" i="1"/>
  <c r="AU1502" i="1" s="1"/>
  <c r="AS1503" i="1"/>
  <c r="AU1503" i="1" s="1"/>
  <c r="AS1554" i="1"/>
  <c r="AU1554" i="1" s="1"/>
  <c r="AS11" i="1"/>
  <c r="AU11" i="1" s="1"/>
  <c r="AX80" i="1" s="1"/>
  <c r="AS118" i="1"/>
  <c r="AU118" i="1" s="1"/>
  <c r="AS1093" i="1"/>
  <c r="AU1093" i="1" s="1"/>
  <c r="AS1094" i="1"/>
  <c r="AU1094" i="1" s="1"/>
  <c r="AS1622" i="1"/>
  <c r="AU1622" i="1" s="1"/>
  <c r="AS1623" i="1"/>
  <c r="AU1623" i="1" s="1"/>
  <c r="AS1624" i="1"/>
  <c r="AU1624" i="1" s="1"/>
  <c r="AS1625" i="1"/>
  <c r="AU1625" i="1" s="1"/>
  <c r="AS1626" i="1"/>
  <c r="AU1626" i="1" s="1"/>
  <c r="AS1627" i="1"/>
  <c r="AU1627" i="1" s="1"/>
  <c r="AS1628" i="1"/>
  <c r="AU1628" i="1" s="1"/>
  <c r="AS1629" i="1"/>
  <c r="AU1629" i="1" s="1"/>
  <c r="AS701" i="1"/>
  <c r="AU701" i="1" s="1"/>
  <c r="AS702" i="1"/>
  <c r="AU702" i="1" s="1"/>
  <c r="AS703" i="1"/>
  <c r="AU703" i="1" s="1"/>
  <c r="AS704" i="1"/>
  <c r="AU704" i="1" s="1"/>
  <c r="AS705" i="1"/>
  <c r="AU705" i="1" s="1"/>
  <c r="AS706" i="1"/>
  <c r="AU706" i="1" s="1"/>
  <c r="AS707" i="1"/>
  <c r="AU707" i="1" s="1"/>
  <c r="AS708" i="1"/>
  <c r="AU708" i="1" s="1"/>
  <c r="AS709" i="1"/>
  <c r="AU709" i="1" s="1"/>
  <c r="AS710" i="1"/>
  <c r="AU710" i="1" s="1"/>
  <c r="AS711" i="1"/>
  <c r="AU711" i="1" s="1"/>
  <c r="AS712" i="1"/>
  <c r="AU712" i="1" s="1"/>
  <c r="AS713" i="1"/>
  <c r="AU713" i="1" s="1"/>
  <c r="AS714" i="1"/>
  <c r="AU714" i="1" s="1"/>
  <c r="AS715" i="1"/>
  <c r="AU715" i="1" s="1"/>
  <c r="AS716" i="1"/>
  <c r="AU716" i="1" s="1"/>
  <c r="AS815" i="1"/>
  <c r="AU815" i="1" s="1"/>
  <c r="AS816" i="1"/>
  <c r="AU816" i="1" s="1"/>
  <c r="AS817" i="1"/>
  <c r="AU817" i="1" s="1"/>
  <c r="AS818" i="1"/>
  <c r="AU818" i="1" s="1"/>
  <c r="AS152" i="1"/>
  <c r="AU152" i="1" s="1"/>
  <c r="AS855" i="1"/>
  <c r="AU855" i="1" s="1"/>
  <c r="AS856" i="1"/>
  <c r="AU856" i="1" s="1"/>
  <c r="AS1680" i="1"/>
  <c r="AU1680" i="1" s="1"/>
  <c r="AS1712" i="1"/>
  <c r="AU1712" i="1" s="1"/>
  <c r="AS1821" i="1"/>
  <c r="AU1821" i="1" s="1"/>
  <c r="AS1822" i="1"/>
  <c r="AU1822" i="1" s="1"/>
  <c r="AS1823" i="1"/>
  <c r="AU1823" i="1" s="1"/>
  <c r="AS1824" i="1"/>
  <c r="AU1824" i="1" s="1"/>
  <c r="AS1825" i="1"/>
  <c r="AU1825" i="1" s="1"/>
  <c r="AS1826" i="1"/>
  <c r="AU1826" i="1" s="1"/>
  <c r="AS1827" i="1"/>
  <c r="AU1827" i="1" s="1"/>
  <c r="AS1828" i="1"/>
  <c r="AU1828" i="1" s="1"/>
  <c r="AS1829" i="1"/>
  <c r="AU1829" i="1" s="1"/>
  <c r="AS1830" i="1"/>
  <c r="AU1830" i="1" s="1"/>
  <c r="AS1831" i="1"/>
  <c r="AU1831" i="1" s="1"/>
  <c r="AS1832" i="1"/>
  <c r="AU1832" i="1" s="1"/>
  <c r="AS1833" i="1"/>
  <c r="AU1833" i="1" s="1"/>
  <c r="AS344" i="1"/>
  <c r="AU344" i="1" s="1"/>
  <c r="AS345" i="1"/>
  <c r="AU345" i="1" s="1"/>
  <c r="AS1200" i="1"/>
  <c r="AU1200" i="1" s="1"/>
  <c r="AS1201" i="1"/>
  <c r="AU1201" i="1" s="1"/>
  <c r="AS1202" i="1"/>
  <c r="AU1202" i="1" s="1"/>
  <c r="AS1203" i="1"/>
  <c r="AU1203" i="1" s="1"/>
  <c r="AS1204" i="1"/>
  <c r="AU1204" i="1" s="1"/>
  <c r="AS1205" i="1"/>
  <c r="AU1205" i="1" s="1"/>
  <c r="AS1206" i="1"/>
  <c r="AU1206" i="1" s="1"/>
  <c r="AS1207" i="1"/>
  <c r="AU1207" i="1" s="1"/>
  <c r="AS1208" i="1"/>
  <c r="AU1208" i="1" s="1"/>
  <c r="AS1209" i="1"/>
  <c r="AU1209" i="1" s="1"/>
  <c r="AS1210" i="1"/>
  <c r="AU1210" i="1" s="1"/>
  <c r="AS1484" i="1"/>
  <c r="AU1484" i="1" s="1"/>
  <c r="AS1485" i="1"/>
  <c r="AU1485" i="1" s="1"/>
  <c r="AS1261" i="1"/>
  <c r="AU1261" i="1" s="1"/>
  <c r="AS1738" i="1"/>
  <c r="AU1738" i="1" s="1"/>
  <c r="AS1739" i="1"/>
  <c r="AU1739" i="1" s="1"/>
  <c r="AS504" i="1"/>
  <c r="AU504" i="1" s="1"/>
  <c r="AS505" i="1"/>
  <c r="AU505" i="1" s="1"/>
  <c r="AS506" i="1"/>
  <c r="AU506" i="1" s="1"/>
  <c r="AS507" i="1"/>
  <c r="AU507" i="1" s="1"/>
  <c r="AS508" i="1"/>
  <c r="AU508" i="1" s="1"/>
  <c r="AS509" i="1"/>
  <c r="AU509" i="1" s="1"/>
  <c r="AS510" i="1"/>
  <c r="AU510" i="1" s="1"/>
  <c r="AS511" i="1"/>
  <c r="AU511" i="1" s="1"/>
  <c r="AS1029" i="1"/>
  <c r="AU1029" i="1" s="1"/>
  <c r="AS1030" i="1"/>
  <c r="AU1030" i="1" s="1"/>
  <c r="AS184" i="1"/>
  <c r="AU184" i="1" s="1"/>
  <c r="AS185" i="1"/>
  <c r="AU185" i="1" s="1"/>
  <c r="AS261" i="1"/>
  <c r="AU261" i="1" s="1"/>
  <c r="AS262" i="1"/>
  <c r="AU262" i="1" s="1"/>
  <c r="AS263" i="1"/>
  <c r="AU263" i="1" s="1"/>
  <c r="AS264" i="1"/>
  <c r="AU264" i="1" s="1"/>
  <c r="AS265" i="1"/>
  <c r="AU265" i="1" s="1"/>
  <c r="AS266" i="1"/>
  <c r="AU266" i="1" s="1"/>
  <c r="AS267" i="1"/>
  <c r="AU267" i="1" s="1"/>
  <c r="AS268" i="1"/>
  <c r="AU268" i="1" s="1"/>
  <c r="AS269" i="1"/>
  <c r="AU269" i="1" s="1"/>
  <c r="AS270" i="1"/>
  <c r="AU270" i="1" s="1"/>
  <c r="AS790" i="1"/>
  <c r="AU790" i="1" s="1"/>
  <c r="AS1061" i="1"/>
  <c r="AU1061" i="1" s="1"/>
  <c r="AS1538" i="1"/>
  <c r="AU1538" i="1" s="1"/>
  <c r="AS73" i="1"/>
  <c r="AU73" i="1" s="1"/>
  <c r="AS74" i="1"/>
  <c r="AU74" i="1" s="1"/>
  <c r="AS598" i="1"/>
  <c r="AU598" i="1" s="1"/>
  <c r="AS873" i="1"/>
  <c r="AU873" i="1" s="1"/>
  <c r="AS1001" i="1"/>
  <c r="AU1001" i="1" s="1"/>
  <c r="AS1120" i="1"/>
  <c r="AU1120" i="1" s="1"/>
  <c r="AS1121" i="1"/>
  <c r="AU1121" i="1" s="1"/>
  <c r="AS1122" i="1"/>
  <c r="AU1122" i="1" s="1"/>
  <c r="AS1123" i="1"/>
  <c r="AU1123" i="1" s="1"/>
  <c r="AS1131" i="1"/>
  <c r="AU1131" i="1" s="1"/>
  <c r="AS1467" i="1"/>
  <c r="AU1467" i="1" s="1"/>
  <c r="AS1504" i="1"/>
  <c r="AU1504" i="1" s="1"/>
  <c r="AS1575" i="1"/>
  <c r="AU1575" i="1" s="1"/>
  <c r="AS119" i="1"/>
  <c r="AU119" i="1" s="1"/>
  <c r="AS186" i="1"/>
  <c r="AU186" i="1" s="1"/>
  <c r="AS1310" i="1"/>
  <c r="AU1310" i="1" s="1"/>
  <c r="AS1655" i="1"/>
  <c r="AU1655" i="1" s="1"/>
  <c r="AS134" i="1"/>
  <c r="AU134" i="1" s="1"/>
  <c r="AS425" i="1"/>
  <c r="AU425" i="1" s="1"/>
  <c r="AS426" i="1"/>
  <c r="AU426" i="1" s="1"/>
  <c r="AS427" i="1"/>
  <c r="AU427" i="1" s="1"/>
  <c r="AS428" i="1"/>
  <c r="AU428" i="1" s="1"/>
  <c r="AS429" i="1"/>
  <c r="AU429" i="1" s="1"/>
  <c r="AS430" i="1"/>
  <c r="AU430" i="1" s="1"/>
  <c r="AS431" i="1"/>
  <c r="AU431" i="1" s="1"/>
  <c r="AS432" i="1"/>
  <c r="AU432" i="1" s="1"/>
  <c r="AS1262" i="1"/>
  <c r="AU1262" i="1" s="1"/>
  <c r="AS1311" i="1"/>
  <c r="AU1311" i="1" s="1"/>
  <c r="AS819" i="1"/>
  <c r="AU819" i="1" s="1"/>
  <c r="AS1211" i="1"/>
  <c r="AU1211" i="1" s="1"/>
  <c r="AS1212" i="1"/>
  <c r="AU1212" i="1" s="1"/>
  <c r="AS1263" i="1"/>
  <c r="AU1263" i="1" s="1"/>
  <c r="AS610" i="1"/>
  <c r="AU610" i="1" s="1"/>
  <c r="AS1656" i="1"/>
  <c r="AU1656" i="1" s="1"/>
  <c r="AS433" i="1"/>
  <c r="AU433" i="1" s="1"/>
  <c r="AS434" i="1"/>
  <c r="AU434" i="1" s="1"/>
  <c r="AS435" i="1"/>
  <c r="AU435" i="1" s="1"/>
  <c r="AS436" i="1"/>
  <c r="AU436" i="1" s="1"/>
  <c r="AS512" i="1"/>
  <c r="AU512" i="1" s="1"/>
  <c r="AS513" i="1"/>
  <c r="AU513" i="1" s="1"/>
  <c r="AS514" i="1"/>
  <c r="AU514" i="1" s="1"/>
  <c r="AS515" i="1"/>
  <c r="AU515" i="1" s="1"/>
  <c r="AS516" i="1"/>
  <c r="AU516" i="1" s="1"/>
  <c r="AS517" i="1"/>
  <c r="AU517" i="1" s="1"/>
  <c r="AS518" i="1"/>
  <c r="AU518" i="1" s="1"/>
  <c r="AS519" i="1"/>
  <c r="AU519" i="1" s="1"/>
  <c r="AS520" i="1"/>
  <c r="AU520" i="1" s="1"/>
  <c r="AS521" i="1"/>
  <c r="AU521" i="1" s="1"/>
  <c r="AS522" i="1"/>
  <c r="AU522" i="1" s="1"/>
  <c r="AS523" i="1"/>
  <c r="AU523" i="1" s="1"/>
  <c r="AS524" i="1"/>
  <c r="AU524" i="1" s="1"/>
  <c r="AS525" i="1"/>
  <c r="AU525" i="1" s="1"/>
  <c r="AS526" i="1"/>
  <c r="AU526" i="1" s="1"/>
  <c r="AS527" i="1"/>
  <c r="AU527" i="1" s="1"/>
  <c r="AS528" i="1"/>
  <c r="AU528" i="1" s="1"/>
  <c r="AS529" i="1"/>
  <c r="AU529" i="1" s="1"/>
  <c r="AS530" i="1"/>
  <c r="AU530" i="1" s="1"/>
  <c r="AS531" i="1"/>
  <c r="AU531" i="1" s="1"/>
  <c r="AS836" i="1"/>
  <c r="AU836" i="1" s="1"/>
  <c r="AX81" i="1" s="1"/>
  <c r="AS1014" i="1"/>
  <c r="AU1014" i="1" s="1"/>
  <c r="AS1015" i="1"/>
  <c r="AU1015" i="1" s="1"/>
  <c r="AS1016" i="1"/>
  <c r="AU1016" i="1" s="1"/>
  <c r="AS1017" i="1"/>
  <c r="AU1017" i="1" s="1"/>
  <c r="AS1018" i="1"/>
  <c r="AU1018" i="1" s="1"/>
  <c r="AS1031" i="1"/>
  <c r="AU1031" i="1" s="1"/>
  <c r="AS1032" i="1"/>
  <c r="AU1032" i="1" s="1"/>
  <c r="AS1041" i="1"/>
  <c r="AU1041" i="1" s="1"/>
  <c r="AS1042" i="1"/>
  <c r="AU1042" i="1" s="1"/>
  <c r="AS1043" i="1"/>
  <c r="AU1043" i="1" s="1"/>
  <c r="AS1044" i="1"/>
  <c r="AU1044" i="1" s="1"/>
  <c r="AS187" i="1"/>
  <c r="AU187" i="1" s="1"/>
  <c r="AS188" i="1"/>
  <c r="AU188" i="1" s="1"/>
  <c r="AS189" i="1"/>
  <c r="AU189" i="1" s="1"/>
  <c r="AS190" i="1"/>
  <c r="AU190" i="1" s="1"/>
  <c r="AS191" i="1"/>
  <c r="AU191" i="1" s="1"/>
  <c r="AS192" i="1"/>
  <c r="AU192" i="1" s="1"/>
  <c r="AS193" i="1"/>
  <c r="AU193" i="1" s="1"/>
  <c r="AS194" i="1"/>
  <c r="AU194" i="1" s="1"/>
  <c r="AS195" i="1"/>
  <c r="AU195" i="1" s="1"/>
  <c r="AS196" i="1"/>
  <c r="AU196" i="1" s="1"/>
  <c r="AS271" i="1"/>
  <c r="AU271" i="1" s="1"/>
  <c r="AS272" i="1"/>
  <c r="AU272" i="1" s="1"/>
  <c r="AS273" i="1"/>
  <c r="AU273" i="1" s="1"/>
  <c r="AS274" i="1"/>
  <c r="AU274" i="1" s="1"/>
  <c r="AS275" i="1"/>
  <c r="AU275" i="1" s="1"/>
  <c r="AS276" i="1"/>
  <c r="AU276" i="1" s="1"/>
  <c r="AS277" i="1"/>
  <c r="AU277" i="1" s="1"/>
  <c r="AS278" i="1"/>
  <c r="AU278" i="1" s="1"/>
  <c r="AS279" i="1"/>
  <c r="AU279" i="1" s="1"/>
  <c r="AS280" i="1"/>
  <c r="AU280" i="1" s="1"/>
  <c r="AS281" i="1"/>
  <c r="AU281" i="1" s="1"/>
  <c r="AS282" i="1"/>
  <c r="AU282" i="1" s="1"/>
  <c r="AS283" i="1"/>
  <c r="AU283" i="1" s="1"/>
  <c r="AS284" i="1"/>
  <c r="AU284" i="1" s="1"/>
  <c r="AS285" i="1"/>
  <c r="AU285" i="1" s="1"/>
  <c r="AS286" i="1"/>
  <c r="AU286" i="1" s="1"/>
  <c r="AS287" i="1"/>
  <c r="AU287" i="1" s="1"/>
  <c r="AS288" i="1"/>
  <c r="AU288" i="1" s="1"/>
  <c r="AS289" i="1"/>
  <c r="AU289" i="1" s="1"/>
  <c r="AS290" i="1"/>
  <c r="AU290" i="1" s="1"/>
  <c r="AS611" i="1"/>
  <c r="AU611" i="1" s="1"/>
  <c r="AS635" i="1"/>
  <c r="AU635" i="1" s="1"/>
  <c r="AS636" i="1"/>
  <c r="AU636" i="1" s="1"/>
  <c r="AS637" i="1"/>
  <c r="AU637" i="1" s="1"/>
  <c r="AS638" i="1"/>
  <c r="AU638" i="1" s="1"/>
  <c r="AS639" i="1"/>
  <c r="AU639" i="1" s="1"/>
  <c r="AS640" i="1"/>
  <c r="AU640" i="1" s="1"/>
  <c r="AS641" i="1"/>
  <c r="AU641" i="1" s="1"/>
  <c r="AS642" i="1"/>
  <c r="AU642" i="1" s="1"/>
  <c r="AS643" i="1"/>
  <c r="AU643" i="1" s="1"/>
  <c r="AS644" i="1"/>
  <c r="AU644" i="1" s="1"/>
  <c r="AS645" i="1"/>
  <c r="AU645" i="1" s="1"/>
  <c r="AS646" i="1"/>
  <c r="AU646" i="1" s="1"/>
  <c r="AS647" i="1"/>
  <c r="AU647" i="1" s="1"/>
  <c r="AS648" i="1"/>
  <c r="AU648" i="1" s="1"/>
  <c r="AS649" i="1"/>
  <c r="AU649" i="1" s="1"/>
  <c r="AS650" i="1"/>
  <c r="AU650" i="1" s="1"/>
  <c r="AS651" i="1"/>
  <c r="AU651" i="1" s="1"/>
  <c r="AS652" i="1"/>
  <c r="AU652" i="1" s="1"/>
  <c r="AS653" i="1"/>
  <c r="AU653" i="1" s="1"/>
  <c r="AS791" i="1"/>
  <c r="AU791" i="1" s="1"/>
  <c r="AS792" i="1"/>
  <c r="AU792" i="1" s="1"/>
  <c r="AS793" i="1"/>
  <c r="AU793" i="1" s="1"/>
  <c r="AS970" i="1"/>
  <c r="AU970" i="1" s="1"/>
  <c r="AS971" i="1"/>
  <c r="AU971" i="1" s="1"/>
  <c r="AS972" i="1"/>
  <c r="AU972" i="1" s="1"/>
  <c r="AS973" i="1"/>
  <c r="AU973" i="1" s="1"/>
  <c r="AS974" i="1"/>
  <c r="AU974" i="1" s="1"/>
  <c r="AS975" i="1"/>
  <c r="AU975" i="1" s="1"/>
  <c r="AS976" i="1"/>
  <c r="AU976" i="1" s="1"/>
  <c r="AS977" i="1"/>
  <c r="AU977" i="1" s="1"/>
  <c r="AS978" i="1"/>
  <c r="AU978" i="1" s="1"/>
  <c r="AS979" i="1"/>
  <c r="AU979" i="1" s="1"/>
  <c r="AS980" i="1"/>
  <c r="AU980" i="1" s="1"/>
  <c r="AS981" i="1"/>
  <c r="AU981" i="1" s="1"/>
  <c r="AS982" i="1"/>
  <c r="AU982" i="1" s="1"/>
  <c r="AS983" i="1"/>
  <c r="AU983" i="1" s="1"/>
  <c r="AS984" i="1"/>
  <c r="AU984" i="1" s="1"/>
  <c r="AS985" i="1"/>
  <c r="AU985" i="1" s="1"/>
  <c r="AS986" i="1"/>
  <c r="AU986" i="1" s="1"/>
  <c r="AS987" i="1"/>
  <c r="AU987" i="1" s="1"/>
  <c r="AS988" i="1"/>
  <c r="AU988" i="1" s="1"/>
  <c r="AS989" i="1"/>
  <c r="AU989" i="1" s="1"/>
  <c r="AS1062" i="1"/>
  <c r="AU1062" i="1" s="1"/>
  <c r="AS1063" i="1"/>
  <c r="AU1063" i="1" s="1"/>
  <c r="AS1064" i="1"/>
  <c r="AU1064" i="1" s="1"/>
  <c r="AS1065" i="1"/>
  <c r="AU1065" i="1" s="1"/>
  <c r="AS1066" i="1"/>
  <c r="AU1066" i="1" s="1"/>
  <c r="AS1067" i="1"/>
  <c r="AU1067" i="1" s="1"/>
  <c r="AS1068" i="1"/>
  <c r="AU1068" i="1" s="1"/>
  <c r="AS1069" i="1"/>
  <c r="AU1069" i="1" s="1"/>
  <c r="AS1070" i="1"/>
  <c r="AU1070" i="1" s="1"/>
  <c r="AS1071" i="1"/>
  <c r="AU1071" i="1" s="1"/>
  <c r="AS1072" i="1"/>
  <c r="AU1072" i="1" s="1"/>
  <c r="AS1073" i="1"/>
  <c r="AU1073" i="1" s="1"/>
  <c r="AS1074" i="1"/>
  <c r="AU1074" i="1" s="1"/>
  <c r="AS1075" i="1"/>
  <c r="AU1075" i="1" s="1"/>
  <c r="AS1076" i="1"/>
  <c r="AU1076" i="1" s="1"/>
  <c r="AS1077" i="1"/>
  <c r="AU1077" i="1" s="1"/>
  <c r="AS1078" i="1"/>
  <c r="AU1078" i="1" s="1"/>
  <c r="AS1079" i="1"/>
  <c r="AU1079" i="1" s="1"/>
  <c r="AS1319" i="1"/>
  <c r="AU1319" i="1" s="1"/>
  <c r="AS2" i="1"/>
  <c r="AU2" i="1" s="1"/>
  <c r="AX82" i="1" s="1"/>
  <c r="AS1523" i="1"/>
  <c r="AU1523" i="1" s="1"/>
  <c r="AS1524" i="1"/>
  <c r="AU1524" i="1" s="1"/>
  <c r="AS1539" i="1"/>
  <c r="AU1539" i="1" s="1"/>
  <c r="AS1540" i="1"/>
  <c r="AU1540" i="1" s="1"/>
  <c r="AS1541" i="1"/>
  <c r="AU1541" i="1" s="1"/>
  <c r="AS1542" i="1"/>
  <c r="AU1542" i="1" s="1"/>
  <c r="AS1543" i="1"/>
  <c r="AU1543" i="1" s="1"/>
  <c r="AS75" i="1"/>
  <c r="AU75" i="1" s="1"/>
  <c r="AS76" i="1"/>
  <c r="AU76" i="1" s="1"/>
  <c r="AS77" i="1"/>
  <c r="AU77" i="1" s="1"/>
  <c r="AS78" i="1"/>
  <c r="AU78" i="1" s="1"/>
  <c r="AS79" i="1"/>
  <c r="AU79" i="1" s="1"/>
  <c r="AS80" i="1"/>
  <c r="AU80" i="1" s="1"/>
  <c r="AS81" i="1"/>
  <c r="AU81" i="1" s="1"/>
  <c r="AS82" i="1"/>
  <c r="AU82" i="1" s="1"/>
  <c r="AS83" i="1"/>
  <c r="AU83" i="1" s="1"/>
  <c r="AS84" i="1"/>
  <c r="AU84" i="1" s="1"/>
  <c r="AS85" i="1"/>
  <c r="AU85" i="1" s="1"/>
  <c r="AS86" i="1"/>
  <c r="AU86" i="1" s="1"/>
  <c r="AS87" i="1"/>
  <c r="AU87" i="1" s="1"/>
  <c r="AS88" i="1"/>
  <c r="AU88" i="1" s="1"/>
  <c r="AS89" i="1"/>
  <c r="AU89" i="1" s="1"/>
  <c r="AS90" i="1"/>
  <c r="AU90" i="1" s="1"/>
  <c r="AS91" i="1"/>
  <c r="AU91" i="1" s="1"/>
  <c r="AS92" i="1"/>
  <c r="AU92" i="1" s="1"/>
  <c r="AS93" i="1"/>
  <c r="AU93" i="1" s="1"/>
  <c r="AS94" i="1"/>
  <c r="AU94" i="1" s="1"/>
  <c r="AS95" i="1"/>
  <c r="AU95" i="1" s="1"/>
  <c r="AS96" i="1"/>
  <c r="AU96" i="1" s="1"/>
  <c r="AS142" i="1"/>
  <c r="AU142" i="1" s="1"/>
  <c r="AS599" i="1"/>
  <c r="AU599" i="1" s="1"/>
  <c r="AS600" i="1"/>
  <c r="AU600" i="1" s="1"/>
  <c r="AS874" i="1"/>
  <c r="AU874" i="1" s="1"/>
  <c r="AS875" i="1"/>
  <c r="AU875" i="1" s="1"/>
  <c r="AS876" i="1"/>
  <c r="AU876" i="1" s="1"/>
  <c r="AS877" i="1"/>
  <c r="AU877" i="1" s="1"/>
  <c r="AS996" i="1"/>
  <c r="AU996" i="1" s="1"/>
  <c r="AS1002" i="1"/>
  <c r="AU1002" i="1" s="1"/>
  <c r="AS1008" i="1"/>
  <c r="AU1008" i="1" s="1"/>
  <c r="AS1124" i="1"/>
  <c r="AU1124" i="1" s="1"/>
  <c r="AS1125" i="1"/>
  <c r="AU1125" i="1" s="1"/>
  <c r="AS1132" i="1"/>
  <c r="AU1132" i="1" s="1"/>
  <c r="AS1135" i="1"/>
  <c r="AU1135" i="1" s="1"/>
  <c r="AX84" i="1" s="1"/>
  <c r="AS1468" i="1"/>
  <c r="AU1468" i="1" s="1"/>
  <c r="AS1469" i="1"/>
  <c r="AU1469" i="1" s="1"/>
  <c r="AS1505" i="1"/>
  <c r="AU1505" i="1" s="1"/>
  <c r="AS1506" i="1"/>
  <c r="AU1506" i="1" s="1"/>
  <c r="AS1507" i="1"/>
  <c r="AU1507" i="1" s="1"/>
  <c r="AS1508" i="1"/>
  <c r="AU1508" i="1" s="1"/>
  <c r="AS1509" i="1"/>
  <c r="AU1509" i="1" s="1"/>
  <c r="AS1510" i="1"/>
  <c r="AU1510" i="1" s="1"/>
  <c r="AS1511" i="1"/>
  <c r="AU1511" i="1" s="1"/>
  <c r="AS1512" i="1"/>
  <c r="AU1512" i="1" s="1"/>
  <c r="AS1513" i="1"/>
  <c r="AU1513" i="1" s="1"/>
  <c r="AS1514" i="1"/>
  <c r="AU1514" i="1" s="1"/>
  <c r="AS1519" i="1"/>
  <c r="AU1519" i="1" s="1"/>
  <c r="AX85" i="1" s="1"/>
  <c r="AS1555" i="1"/>
  <c r="AU1555" i="1" s="1"/>
  <c r="AS1556" i="1"/>
  <c r="AU1556" i="1" s="1"/>
  <c r="AS1576" i="1"/>
  <c r="AU1576" i="1" s="1"/>
  <c r="AS1695" i="1"/>
  <c r="AU1695" i="1" s="1"/>
  <c r="AX86" i="1" s="1"/>
  <c r="AS120" i="1"/>
  <c r="AU120" i="1" s="1"/>
  <c r="AS121" i="1"/>
  <c r="AU121" i="1" s="1"/>
  <c r="AS122" i="1"/>
  <c r="AU122" i="1" s="1"/>
  <c r="AS123" i="1"/>
  <c r="AU123" i="1" s="1"/>
  <c r="AS124" i="1"/>
  <c r="AU124" i="1" s="1"/>
  <c r="AS125" i="1"/>
  <c r="AU125" i="1" s="1"/>
  <c r="AS141" i="1"/>
  <c r="AU141" i="1" s="1"/>
  <c r="AX87" i="1" s="1"/>
  <c r="AS197" i="1"/>
  <c r="AU197" i="1" s="1"/>
  <c r="AS198" i="1"/>
  <c r="AU198" i="1" s="1"/>
  <c r="AS199" i="1"/>
  <c r="AU199" i="1" s="1"/>
  <c r="AS200" i="1"/>
  <c r="AU200" i="1" s="1"/>
  <c r="AS201" i="1"/>
  <c r="AU201" i="1" s="1"/>
  <c r="AS202" i="1"/>
  <c r="AU202" i="1" s="1"/>
  <c r="AS203" i="1"/>
  <c r="AU203" i="1" s="1"/>
  <c r="AS204" i="1"/>
  <c r="AU204" i="1" s="1"/>
  <c r="AS307" i="1"/>
  <c r="AU307" i="1" s="1"/>
  <c r="AS308" i="1"/>
  <c r="AU308" i="1" s="1"/>
  <c r="AS309" i="1"/>
  <c r="AU309" i="1" s="1"/>
  <c r="AS310" i="1"/>
  <c r="AU310" i="1" s="1"/>
  <c r="AS311" i="1"/>
  <c r="AU311" i="1" s="1"/>
  <c r="AS312" i="1"/>
  <c r="AU312" i="1" s="1"/>
  <c r="AS1312" i="1"/>
  <c r="AU1312" i="1" s="1"/>
  <c r="AS1313" i="1"/>
  <c r="AU1313" i="1" s="1"/>
  <c r="AS1341" i="1"/>
  <c r="AU1341" i="1" s="1"/>
  <c r="AS1342" i="1"/>
  <c r="AU1342" i="1" s="1"/>
  <c r="AS1343" i="1"/>
  <c r="AU1343" i="1" s="1"/>
  <c r="AS1344" i="1"/>
  <c r="AU1344" i="1" s="1"/>
  <c r="AS1345" i="1"/>
  <c r="AU1345" i="1" s="1"/>
  <c r="AS1346" i="1"/>
  <c r="AU1346" i="1" s="1"/>
  <c r="AS1347" i="1"/>
  <c r="AU1347" i="1" s="1"/>
  <c r="AS1348" i="1"/>
  <c r="AU1348" i="1" s="1"/>
  <c r="AS1349" i="1"/>
  <c r="AU1349" i="1" s="1"/>
  <c r="AS1350" i="1"/>
  <c r="AU1350" i="1" s="1"/>
  <c r="AS1351" i="1"/>
  <c r="AU1351" i="1" s="1"/>
  <c r="AS1352" i="1"/>
  <c r="AU1352" i="1" s="1"/>
  <c r="AS1353" i="1"/>
  <c r="AU1353" i="1" s="1"/>
  <c r="AS1354" i="1"/>
  <c r="AU1354" i="1" s="1"/>
  <c r="AS1355" i="1"/>
  <c r="AU1355" i="1" s="1"/>
  <c r="AS1356" i="1"/>
  <c r="AU1356" i="1" s="1"/>
  <c r="AS1357" i="1"/>
  <c r="AU1357" i="1" s="1"/>
  <c r="AS1358" i="1"/>
  <c r="AU1358" i="1" s="1"/>
  <c r="AS1359" i="1"/>
  <c r="AU1359" i="1" s="1"/>
  <c r="AS1360" i="1"/>
  <c r="AU1360" i="1" s="1"/>
  <c r="AS1361" i="1"/>
  <c r="AU1361" i="1" s="1"/>
  <c r="AS1362" i="1"/>
  <c r="AU1362" i="1" s="1"/>
  <c r="AS1383" i="1"/>
  <c r="AU1383" i="1" s="1"/>
  <c r="AS1384" i="1"/>
  <c r="AU1384" i="1" s="1"/>
  <c r="AS1385" i="1"/>
  <c r="AU1385" i="1" s="1"/>
  <c r="AS1386" i="1"/>
  <c r="AU1386" i="1" s="1"/>
  <c r="AS1387" i="1"/>
  <c r="AU1387" i="1" s="1"/>
  <c r="AS1388" i="1"/>
  <c r="AU1388" i="1" s="1"/>
  <c r="AS1389" i="1"/>
  <c r="AU1389" i="1" s="1"/>
  <c r="AS1390" i="1"/>
  <c r="AU1390" i="1" s="1"/>
  <c r="AS1391" i="1"/>
  <c r="AU1391" i="1" s="1"/>
  <c r="AS1392" i="1"/>
  <c r="AU1392" i="1" s="1"/>
  <c r="AS1393" i="1"/>
  <c r="AU1393" i="1" s="1"/>
  <c r="AS1394" i="1"/>
  <c r="AU1394" i="1" s="1"/>
  <c r="AS1395" i="1"/>
  <c r="AU1395" i="1" s="1"/>
  <c r="AS1396" i="1"/>
  <c r="AU1396" i="1" s="1"/>
  <c r="AS1397" i="1"/>
  <c r="AU1397" i="1" s="1"/>
  <c r="AS1398" i="1"/>
  <c r="AU1398" i="1" s="1"/>
  <c r="AS1399" i="1"/>
  <c r="AU1399" i="1" s="1"/>
  <c r="AS1400" i="1"/>
  <c r="AU1400" i="1" s="1"/>
  <c r="AS1641" i="1"/>
  <c r="AU1641" i="1" s="1"/>
  <c r="AS1642" i="1"/>
  <c r="AU1642" i="1" s="1"/>
  <c r="AX88" i="1" s="1"/>
  <c r="AS1657" i="1"/>
  <c r="AU1657" i="1" s="1"/>
  <c r="AS1658" i="1"/>
  <c r="AU1658" i="1" s="1"/>
  <c r="AS1659" i="1"/>
  <c r="AU1659" i="1" s="1"/>
  <c r="AS135" i="1"/>
  <c r="AU135" i="1" s="1"/>
  <c r="AS136" i="1"/>
  <c r="AU136" i="1" s="1"/>
  <c r="AS137" i="1"/>
  <c r="AU137" i="1" s="1"/>
  <c r="AS437" i="1"/>
  <c r="AU437" i="1" s="1"/>
  <c r="AS438" i="1"/>
  <c r="AU438" i="1" s="1"/>
  <c r="AS439" i="1"/>
  <c r="AU439" i="1" s="1"/>
  <c r="AS440" i="1"/>
  <c r="AU440" i="1" s="1"/>
  <c r="AS441" i="1"/>
  <c r="AU441" i="1" s="1"/>
  <c r="AS442" i="1"/>
  <c r="AU442" i="1" s="1"/>
  <c r="AS443" i="1"/>
  <c r="AU443" i="1" s="1"/>
  <c r="AS444" i="1"/>
  <c r="AU444" i="1" s="1"/>
  <c r="AS445" i="1"/>
  <c r="AU445" i="1" s="1"/>
  <c r="AS446" i="1"/>
  <c r="AU446" i="1" s="1"/>
  <c r="AS447" i="1"/>
  <c r="AU447" i="1" s="1"/>
  <c r="AS448" i="1"/>
  <c r="AU448" i="1" s="1"/>
  <c r="AS449" i="1"/>
  <c r="AU449" i="1" s="1"/>
  <c r="AS450" i="1"/>
  <c r="AU450" i="1" s="1"/>
  <c r="AS451" i="1"/>
  <c r="AU451" i="1" s="1"/>
  <c r="AS452" i="1"/>
  <c r="AU452" i="1" s="1"/>
  <c r="AS453" i="1"/>
  <c r="AU453" i="1" s="1"/>
  <c r="AS454" i="1"/>
  <c r="AU454" i="1" s="1"/>
  <c r="AS455" i="1"/>
  <c r="AU455" i="1" s="1"/>
  <c r="AS456" i="1"/>
  <c r="AU456" i="1" s="1"/>
  <c r="AS457" i="1"/>
  <c r="AU457" i="1" s="1"/>
  <c r="AS868" i="1"/>
  <c r="AU868" i="1" s="1"/>
  <c r="AX89" i="1" s="1"/>
  <c r="AS1115" i="1"/>
  <c r="AU1115" i="1" s="1"/>
  <c r="AX90" i="1" s="1"/>
  <c r="AS1140" i="1"/>
  <c r="AU1140" i="1" s="1"/>
  <c r="AS1141" i="1"/>
  <c r="AU1141" i="1" s="1"/>
  <c r="AS1525" i="1"/>
  <c r="AU1525" i="1" s="1"/>
  <c r="AS1526" i="1"/>
  <c r="AU1526" i="1" s="1"/>
  <c r="AS1527" i="1"/>
  <c r="AU1527" i="1" s="1"/>
  <c r="AS1528" i="1"/>
  <c r="AU1528" i="1" s="1"/>
  <c r="AS1529" i="1"/>
  <c r="AU1529" i="1" s="1"/>
  <c r="AS1023" i="1"/>
  <c r="AU1023" i="1" s="1"/>
  <c r="AS1095" i="1"/>
  <c r="AU1095" i="1" s="1"/>
  <c r="AS1096" i="1"/>
  <c r="AU1096" i="1" s="1"/>
  <c r="AS1097" i="1"/>
  <c r="AU1097" i="1" s="1"/>
  <c r="AS1098" i="1"/>
  <c r="AU1098" i="1" s="1"/>
  <c r="AS1099" i="1"/>
  <c r="AU1099" i="1" s="1"/>
  <c r="AS1100" i="1"/>
  <c r="AU1100" i="1" s="1"/>
  <c r="AS1101" i="1"/>
  <c r="AU1101" i="1" s="1"/>
  <c r="AS1245" i="1"/>
  <c r="AU1245" i="1" s="1"/>
  <c r="AS1550" i="1"/>
  <c r="AU1550" i="1" s="1"/>
  <c r="AS1551" i="1"/>
  <c r="AU1551" i="1" s="1"/>
  <c r="AS1630" i="1"/>
  <c r="AU1630" i="1" s="1"/>
  <c r="AS1631" i="1"/>
  <c r="AU1631" i="1" s="1"/>
  <c r="AS1632" i="1"/>
  <c r="AU1632" i="1" s="1"/>
  <c r="AS717" i="1"/>
  <c r="AU717" i="1" s="1"/>
  <c r="AS718" i="1"/>
  <c r="AU718" i="1" s="1"/>
  <c r="AS719" i="1"/>
  <c r="AU719" i="1" s="1"/>
  <c r="AS720" i="1"/>
  <c r="AU720" i="1" s="1"/>
  <c r="AS721" i="1"/>
  <c r="AU721" i="1" s="1"/>
  <c r="AS722" i="1"/>
  <c r="AU722" i="1" s="1"/>
  <c r="AS723" i="1"/>
  <c r="AU723" i="1" s="1"/>
  <c r="AS724" i="1"/>
  <c r="AU724" i="1" s="1"/>
  <c r="AS725" i="1"/>
  <c r="AU725" i="1" s="1"/>
  <c r="AS726" i="1"/>
  <c r="AU726" i="1" s="1"/>
  <c r="AS727" i="1"/>
  <c r="AU727" i="1" s="1"/>
  <c r="AS728" i="1"/>
  <c r="AU728" i="1" s="1"/>
  <c r="AS729" i="1"/>
  <c r="AU729" i="1" s="1"/>
  <c r="AS730" i="1"/>
  <c r="AU730" i="1" s="1"/>
  <c r="AS731" i="1"/>
  <c r="AU731" i="1" s="1"/>
  <c r="AS732" i="1"/>
  <c r="AU732" i="1" s="1"/>
  <c r="AS733" i="1"/>
  <c r="AU733" i="1" s="1"/>
  <c r="AS784" i="1"/>
  <c r="AU784" i="1" s="1"/>
  <c r="AS820" i="1"/>
  <c r="AU820" i="1" s="1"/>
  <c r="AS821" i="1"/>
  <c r="AU821" i="1" s="1"/>
  <c r="AS822" i="1"/>
  <c r="AU822" i="1" s="1"/>
  <c r="AS823" i="1"/>
  <c r="AU823" i="1" s="1"/>
  <c r="AS824" i="1"/>
  <c r="AU824" i="1" s="1"/>
  <c r="AS825" i="1"/>
  <c r="AU825" i="1" s="1"/>
  <c r="AS826" i="1"/>
  <c r="AU826" i="1" s="1"/>
  <c r="AS827" i="1"/>
  <c r="AU827" i="1" s="1"/>
  <c r="AS828" i="1"/>
  <c r="AU828" i="1" s="1"/>
  <c r="AS829" i="1"/>
  <c r="AU829" i="1" s="1"/>
  <c r="AS830" i="1"/>
  <c r="AU830" i="1" s="1"/>
  <c r="AS831" i="1"/>
  <c r="AU831" i="1" s="1"/>
  <c r="AS832" i="1"/>
  <c r="AU832" i="1" s="1"/>
  <c r="AS914" i="1"/>
  <c r="AU914" i="1" s="1"/>
  <c r="AS915" i="1"/>
  <c r="AU915" i="1" s="1"/>
  <c r="AS916" i="1"/>
  <c r="AU916" i="1" s="1"/>
  <c r="AS917" i="1"/>
  <c r="AU917" i="1" s="1"/>
  <c r="AS918" i="1"/>
  <c r="AU918" i="1" s="1"/>
  <c r="AS919" i="1"/>
  <c r="AU919" i="1" s="1"/>
  <c r="AS920" i="1"/>
  <c r="AU920" i="1" s="1"/>
  <c r="AS921" i="1"/>
  <c r="AU921" i="1" s="1"/>
  <c r="AS922" i="1"/>
  <c r="AU922" i="1" s="1"/>
  <c r="AS923" i="1"/>
  <c r="AU923" i="1" s="1"/>
  <c r="AS924" i="1"/>
  <c r="AU924" i="1" s="1"/>
  <c r="AS925" i="1"/>
  <c r="AU925" i="1" s="1"/>
  <c r="AS926" i="1"/>
  <c r="AU926" i="1" s="1"/>
  <c r="AS927" i="1"/>
  <c r="AU927" i="1" s="1"/>
  <c r="AS928" i="1"/>
  <c r="AU928" i="1" s="1"/>
  <c r="AS929" i="1"/>
  <c r="AU929" i="1" s="1"/>
  <c r="AS930" i="1"/>
  <c r="AU930" i="1" s="1"/>
  <c r="AS931" i="1"/>
  <c r="AU931" i="1" s="1"/>
  <c r="AS932" i="1"/>
  <c r="AU932" i="1" s="1"/>
  <c r="AS933" i="1"/>
  <c r="AU933" i="1" s="1"/>
  <c r="AS1111" i="1"/>
  <c r="AU1111" i="1" s="1"/>
  <c r="AX91" i="1" s="1"/>
  <c r="AS1897" i="1"/>
  <c r="AU1897" i="1" s="1"/>
  <c r="AS1898" i="1"/>
  <c r="AU1898" i="1" s="1"/>
  <c r="AS1899" i="1"/>
  <c r="AU1899" i="1" s="1"/>
  <c r="AS1900" i="1"/>
  <c r="AU1900" i="1" s="1"/>
  <c r="AS1901" i="1"/>
  <c r="AU1901" i="1" s="1"/>
  <c r="AS1902" i="1"/>
  <c r="AU1902" i="1" s="1"/>
  <c r="AS1903" i="1"/>
  <c r="AU1903" i="1" s="1"/>
  <c r="AS1904" i="1"/>
  <c r="AU1904" i="1" s="1"/>
  <c r="AS1905" i="1"/>
  <c r="AU1905" i="1" s="1"/>
  <c r="AS1906" i="1"/>
  <c r="AU1906" i="1" s="1"/>
  <c r="AS1907" i="1"/>
  <c r="AU1907" i="1" s="1"/>
  <c r="AS1908" i="1"/>
  <c r="AU1908" i="1" s="1"/>
  <c r="AS1909" i="1"/>
  <c r="AU1909" i="1" s="1"/>
  <c r="AS1910" i="1"/>
  <c r="AU1910" i="1" s="1"/>
  <c r="AS1911" i="1"/>
  <c r="AU1911" i="1" s="1"/>
  <c r="AS1912" i="1"/>
  <c r="AU1912" i="1" s="1"/>
  <c r="AS1913" i="1"/>
  <c r="AU1913" i="1" s="1"/>
  <c r="AS1914" i="1"/>
  <c r="AU1914" i="1" s="1"/>
  <c r="AS1915" i="1"/>
  <c r="AU1915" i="1" s="1"/>
  <c r="AS1920" i="1"/>
  <c r="AU1920" i="1" s="1"/>
  <c r="AS153" i="1"/>
  <c r="AU153" i="1" s="1"/>
  <c r="AS154" i="1"/>
  <c r="AU154" i="1" s="1"/>
  <c r="AS155" i="1"/>
  <c r="AU155" i="1" s="1"/>
  <c r="AS156" i="1"/>
  <c r="AU156" i="1" s="1"/>
  <c r="AS157" i="1"/>
  <c r="AU157" i="1" s="1"/>
  <c r="AS583" i="1"/>
  <c r="AU583" i="1" s="1"/>
  <c r="AS584" i="1"/>
  <c r="AU584" i="1" s="1"/>
  <c r="AS744" i="1"/>
  <c r="AU744" i="1" s="1"/>
  <c r="AX92" i="1" s="1"/>
  <c r="AS857" i="1"/>
  <c r="AU857" i="1" s="1"/>
  <c r="AS858" i="1"/>
  <c r="AU858" i="1" s="1"/>
  <c r="AS859" i="1"/>
  <c r="AU859" i="1" s="1"/>
  <c r="AS860" i="1"/>
  <c r="AU860" i="1" s="1"/>
  <c r="AS861" i="1"/>
  <c r="AU861" i="1" s="1"/>
  <c r="AS862" i="1"/>
  <c r="AU862" i="1" s="1"/>
  <c r="AS863" i="1"/>
  <c r="AU863" i="1" s="1"/>
  <c r="AS864" i="1"/>
  <c r="AU864" i="1" s="1"/>
  <c r="AS1024" i="1"/>
  <c r="AU1024" i="1" s="1"/>
  <c r="AS1581" i="1"/>
  <c r="AU1581" i="1" s="1"/>
  <c r="AX60" i="1" s="1"/>
  <c r="AS1681" i="1"/>
  <c r="AU1681" i="1" s="1"/>
  <c r="AS1682" i="1"/>
  <c r="AU1682" i="1" s="1"/>
  <c r="AS1706" i="1"/>
  <c r="AU1706" i="1" s="1"/>
  <c r="AX93" i="1" s="1"/>
  <c r="AS1713" i="1"/>
  <c r="AU1713" i="1" s="1"/>
  <c r="AS1714" i="1"/>
  <c r="AU1714" i="1" s="1"/>
  <c r="AS1719" i="1"/>
  <c r="AU1719" i="1" s="1"/>
  <c r="AS1720" i="1"/>
  <c r="AU1720" i="1" s="1"/>
  <c r="AS1721" i="1"/>
  <c r="AU1721" i="1" s="1"/>
  <c r="AS1834" i="1"/>
  <c r="AU1834" i="1" s="1"/>
  <c r="AS1835" i="1"/>
  <c r="AU1835" i="1" s="1"/>
  <c r="AS1836" i="1"/>
  <c r="AU1836" i="1" s="1"/>
  <c r="AS1837" i="1"/>
  <c r="AU1837" i="1" s="1"/>
  <c r="AS1838" i="1"/>
  <c r="AU1838" i="1" s="1"/>
  <c r="AS1839" i="1"/>
  <c r="AU1839" i="1" s="1"/>
  <c r="AS1840" i="1"/>
  <c r="AU1840" i="1" s="1"/>
  <c r="AS1841" i="1"/>
  <c r="AU1841" i="1" s="1"/>
  <c r="AS1842" i="1"/>
  <c r="AU1842" i="1" s="1"/>
  <c r="AS1843" i="1"/>
  <c r="AU1843" i="1" s="1"/>
  <c r="AS1844" i="1"/>
  <c r="AU1844" i="1" s="1"/>
  <c r="AS1845" i="1"/>
  <c r="AU1845" i="1" s="1"/>
  <c r="AS1846" i="1"/>
  <c r="AU1846" i="1" s="1"/>
  <c r="AS1847" i="1"/>
  <c r="AU1847" i="1" s="1"/>
  <c r="AS1848" i="1"/>
  <c r="AU1848" i="1" s="1"/>
  <c r="AS1849" i="1"/>
  <c r="AU1849" i="1" s="1"/>
  <c r="AS1850" i="1"/>
  <c r="AU1850" i="1" s="1"/>
  <c r="AS1874" i="1"/>
  <c r="AU1874" i="1" s="1"/>
  <c r="AS1875" i="1"/>
  <c r="AU1875" i="1" s="1"/>
  <c r="AS1876" i="1"/>
  <c r="AU1876" i="1" s="1"/>
  <c r="AS1877" i="1"/>
  <c r="AU1877" i="1" s="1"/>
  <c r="AS1878" i="1"/>
  <c r="AU1878" i="1" s="1"/>
  <c r="AS1879" i="1"/>
  <c r="AU1879" i="1" s="1"/>
  <c r="AS1880" i="1"/>
  <c r="AU1880" i="1" s="1"/>
  <c r="AS1881" i="1"/>
  <c r="AU1881" i="1" s="1"/>
  <c r="AS1882" i="1"/>
  <c r="AU1882" i="1" s="1"/>
  <c r="AS1883" i="1"/>
  <c r="AU1883" i="1" s="1"/>
  <c r="AS1884" i="1"/>
  <c r="AU1884" i="1" s="1"/>
  <c r="AS1885" i="1"/>
  <c r="AU1885" i="1" s="1"/>
  <c r="AS1886" i="1"/>
  <c r="AU1886" i="1" s="1"/>
  <c r="AS1887" i="1"/>
  <c r="AU1887" i="1" s="1"/>
  <c r="AS1888" i="1"/>
  <c r="AU1888" i="1" s="1"/>
  <c r="AS1889" i="1"/>
  <c r="AU1889" i="1" s="1"/>
  <c r="AS1890" i="1"/>
  <c r="AU1890" i="1" s="1"/>
  <c r="AS1891" i="1"/>
  <c r="AU1891" i="1" s="1"/>
  <c r="AS1892" i="1"/>
  <c r="AU1892" i="1" s="1"/>
  <c r="AS1893" i="1"/>
  <c r="AU1893" i="1" s="1"/>
  <c r="AS346" i="1"/>
  <c r="AU346" i="1" s="1"/>
  <c r="AS347" i="1"/>
  <c r="AU347" i="1" s="1"/>
  <c r="AS348" i="1"/>
  <c r="AU348" i="1" s="1"/>
  <c r="AS349" i="1"/>
  <c r="AU349" i="1" s="1"/>
  <c r="AS350" i="1"/>
  <c r="AU350" i="1" s="1"/>
  <c r="AS351" i="1"/>
  <c r="AU351" i="1" s="1"/>
  <c r="AS352" i="1"/>
  <c r="AU352" i="1" s="1"/>
  <c r="AS353" i="1"/>
  <c r="AU353" i="1" s="1"/>
  <c r="AS354" i="1"/>
  <c r="AU354" i="1" s="1"/>
  <c r="AS355" i="1"/>
  <c r="AU355" i="1" s="1"/>
  <c r="AS356" i="1"/>
  <c r="AU356" i="1" s="1"/>
  <c r="AS357" i="1"/>
  <c r="AU357" i="1" s="1"/>
  <c r="AS358" i="1"/>
  <c r="AU358" i="1" s="1"/>
  <c r="AS564" i="1"/>
  <c r="AU564" i="1" s="1"/>
  <c r="AS565" i="1"/>
  <c r="AU565" i="1" s="1"/>
  <c r="AS566" i="1"/>
  <c r="AU566" i="1" s="1"/>
  <c r="AS567" i="1"/>
  <c r="AU567" i="1" s="1"/>
  <c r="AS568" i="1"/>
  <c r="AU568" i="1" s="1"/>
  <c r="AS569" i="1"/>
  <c r="AU569" i="1" s="1"/>
  <c r="AS570" i="1"/>
  <c r="AU570" i="1" s="1"/>
  <c r="AS571" i="1"/>
  <c r="AU571" i="1" s="1"/>
  <c r="AS572" i="1"/>
  <c r="AU572" i="1" s="1"/>
  <c r="AS573" i="1"/>
  <c r="AU573" i="1" s="1"/>
  <c r="AS574" i="1"/>
  <c r="AU574" i="1" s="1"/>
  <c r="AS575" i="1"/>
  <c r="AU575" i="1" s="1"/>
  <c r="AS734" i="1"/>
  <c r="AU734" i="1" s="1"/>
  <c r="AS735" i="1"/>
  <c r="AU735" i="1" s="1"/>
  <c r="AS736" i="1"/>
  <c r="AU736" i="1" s="1"/>
  <c r="AS1045" i="1"/>
  <c r="AU1045" i="1" s="1"/>
  <c r="AS1114" i="1"/>
  <c r="AU1114" i="1" s="1"/>
  <c r="AX94" i="1" s="1"/>
  <c r="AS1213" i="1"/>
  <c r="AU1213" i="1" s="1"/>
  <c r="AS1214" i="1"/>
  <c r="AU1214" i="1" s="1"/>
  <c r="AS1215" i="1"/>
  <c r="AU1215" i="1" s="1"/>
  <c r="AS1216" i="1"/>
  <c r="AU1216" i="1" s="1"/>
  <c r="AS1217" i="1"/>
  <c r="AU1217" i="1" s="1"/>
  <c r="AS1218" i="1"/>
  <c r="AU1218" i="1" s="1"/>
  <c r="AS1219" i="1"/>
  <c r="AU1219" i="1" s="1"/>
  <c r="AS1248" i="1"/>
  <c r="AU1248" i="1" s="1"/>
  <c r="AS1273" i="1"/>
  <c r="AU1273" i="1" s="1"/>
  <c r="AS1438" i="1"/>
  <c r="AU1438" i="1" s="1"/>
  <c r="AS1439" i="1"/>
  <c r="AU1439" i="1" s="1"/>
  <c r="AS1440" i="1"/>
  <c r="AU1440" i="1" s="1"/>
  <c r="AS1441" i="1"/>
  <c r="AU1441" i="1" s="1"/>
  <c r="AS1442" i="1"/>
  <c r="AU1442" i="1" s="1"/>
  <c r="AS1443" i="1"/>
  <c r="AU1443" i="1" s="1"/>
  <c r="AS1444" i="1"/>
  <c r="AU1444" i="1" s="1"/>
  <c r="AS1445" i="1"/>
  <c r="AU1445" i="1" s="1"/>
  <c r="AS1446" i="1"/>
  <c r="AU1446" i="1" s="1"/>
  <c r="AS1447" i="1"/>
  <c r="AU1447" i="1" s="1"/>
  <c r="AS1448" i="1"/>
  <c r="AU1448" i="1" s="1"/>
  <c r="AS1449" i="1"/>
  <c r="AU1449" i="1" s="1"/>
  <c r="AS1450" i="1"/>
  <c r="AU1450" i="1" s="1"/>
  <c r="AS1451" i="1"/>
  <c r="AU1451" i="1" s="1"/>
  <c r="AS1452" i="1"/>
  <c r="AU1452" i="1" s="1"/>
  <c r="AS1453" i="1"/>
  <c r="AU1453" i="1" s="1"/>
  <c r="AS1454" i="1"/>
  <c r="AU1454" i="1" s="1"/>
  <c r="AS1455" i="1"/>
  <c r="AU1455" i="1" s="1"/>
  <c r="AS1486" i="1"/>
  <c r="AU1486" i="1" s="1"/>
  <c r="AS1487" i="1"/>
  <c r="AU1487" i="1" s="1"/>
  <c r="AS1488" i="1"/>
  <c r="AU1488" i="1" s="1"/>
  <c r="AS1489" i="1"/>
  <c r="AU1489" i="1" s="1"/>
  <c r="AS1490" i="1"/>
  <c r="AU1490" i="1" s="1"/>
  <c r="AS1491" i="1"/>
  <c r="AU1491" i="1" s="1"/>
  <c r="AS1570" i="1"/>
  <c r="AU1570" i="1" s="1"/>
  <c r="AS1571" i="1"/>
  <c r="AU1571" i="1" s="1"/>
  <c r="AS4" i="1"/>
  <c r="AU4" i="1" s="1"/>
  <c r="AX95" i="1" s="1"/>
  <c r="AS140" i="1"/>
  <c r="AU140" i="1" s="1"/>
  <c r="AX96" i="1" s="1"/>
  <c r="AS757" i="1"/>
  <c r="AU757" i="1" s="1"/>
  <c r="AS758" i="1"/>
  <c r="AU758" i="1" s="1"/>
  <c r="AS759" i="1"/>
  <c r="AU759" i="1" s="1"/>
  <c r="AS760" i="1"/>
  <c r="AU760" i="1" s="1"/>
  <c r="AS761" i="1"/>
  <c r="AU761" i="1" s="1"/>
  <c r="AS762" i="1"/>
  <c r="AU762" i="1" s="1"/>
  <c r="AS763" i="1"/>
  <c r="AU763" i="1" s="1"/>
  <c r="AS764" i="1"/>
  <c r="AU764" i="1" s="1"/>
  <c r="AS765" i="1"/>
  <c r="AU765" i="1" s="1"/>
  <c r="AS766" i="1"/>
  <c r="AU766" i="1" s="1"/>
  <c r="AS767" i="1"/>
  <c r="AU767" i="1" s="1"/>
  <c r="AS768" i="1"/>
  <c r="AU768" i="1" s="1"/>
  <c r="AS769" i="1"/>
  <c r="AU769" i="1" s="1"/>
  <c r="AS770" i="1"/>
  <c r="AU770" i="1" s="1"/>
  <c r="AS771" i="1"/>
  <c r="AU771" i="1" s="1"/>
  <c r="AS772" i="1"/>
  <c r="AU772" i="1" s="1"/>
  <c r="AS773" i="1"/>
  <c r="AU773" i="1" s="1"/>
  <c r="AS774" i="1"/>
  <c r="AU774" i="1" s="1"/>
  <c r="AS775" i="1"/>
  <c r="AU775" i="1" s="1"/>
  <c r="AS776" i="1"/>
  <c r="AU776" i="1" s="1"/>
  <c r="AS1264" i="1"/>
  <c r="AU1264" i="1" s="1"/>
  <c r="AS1265" i="1"/>
  <c r="AU1265" i="1" s="1"/>
  <c r="AS1287" i="1"/>
  <c r="AU1287" i="1" s="1"/>
  <c r="AS1288" i="1"/>
  <c r="AU1288" i="1" s="1"/>
  <c r="AS1289" i="1"/>
  <c r="AU1289" i="1" s="1"/>
  <c r="AS1290" i="1"/>
  <c r="AU1290" i="1" s="1"/>
  <c r="AS1291" i="1"/>
  <c r="AU1291" i="1" s="1"/>
  <c r="AS1292" i="1"/>
  <c r="AU1292" i="1" s="1"/>
  <c r="AS1293" i="1"/>
  <c r="AU1293" i="1" s="1"/>
  <c r="AS1294" i="1"/>
  <c r="AU1294" i="1" s="1"/>
  <c r="AS1295" i="1"/>
  <c r="AU1295" i="1" s="1"/>
  <c r="AS1296" i="1"/>
  <c r="AU1296" i="1" s="1"/>
  <c r="AS1297" i="1"/>
  <c r="AU1297" i="1" s="1"/>
  <c r="AS1298" i="1"/>
  <c r="AU1298" i="1" s="1"/>
  <c r="AS1299" i="1"/>
  <c r="AU1299" i="1" s="1"/>
  <c r="AS1300" i="1"/>
  <c r="AU1300" i="1" s="1"/>
  <c r="AS1301" i="1"/>
  <c r="AU1301" i="1" s="1"/>
  <c r="AS1302" i="1"/>
  <c r="AU1302" i="1" s="1"/>
  <c r="AS1306" i="1"/>
  <c r="AU1306" i="1" s="1"/>
  <c r="AX97" i="1" s="1"/>
  <c r="AS1561" i="1"/>
  <c r="AU1561" i="1" s="1"/>
  <c r="AS1562" i="1"/>
  <c r="AU1562" i="1" s="1"/>
  <c r="AS1563" i="1"/>
  <c r="AU1563" i="1" s="1"/>
  <c r="AS1564" i="1"/>
  <c r="AU1564" i="1" s="1"/>
  <c r="AS1689" i="1"/>
  <c r="AU1689" i="1" s="1"/>
  <c r="AS1690" i="1"/>
  <c r="AU1690" i="1" s="1"/>
  <c r="AS1691" i="1"/>
  <c r="AU1691" i="1" s="1"/>
  <c r="AS1700" i="1"/>
  <c r="AU1700" i="1" s="1"/>
  <c r="AS1701" i="1"/>
  <c r="AU1701" i="1" s="1"/>
  <c r="AS1702" i="1"/>
  <c r="AU1702" i="1" s="1"/>
  <c r="AS1703" i="1"/>
  <c r="AU1703" i="1" s="1"/>
  <c r="AS1705" i="1"/>
  <c r="AU1705" i="1" s="1"/>
  <c r="AX98" i="1" s="1"/>
  <c r="AS1724" i="1"/>
  <c r="AU1724" i="1" s="1"/>
  <c r="AS1725" i="1"/>
  <c r="AU1725" i="1" s="1"/>
  <c r="AS1740" i="1"/>
  <c r="AU1740" i="1" s="1"/>
  <c r="AS1741" i="1"/>
  <c r="AU1741" i="1" s="1"/>
  <c r="AS1742" i="1"/>
  <c r="AU1742" i="1" s="1"/>
  <c r="AS1743" i="1"/>
  <c r="AU1743" i="1" s="1"/>
  <c r="AS1744" i="1"/>
  <c r="AU1744" i="1" s="1"/>
  <c r="AS1745" i="1"/>
  <c r="AU1745" i="1" s="1"/>
  <c r="AS1266" i="1"/>
  <c r="AU1266" i="1" s="1"/>
  <c r="AS1470" i="1"/>
  <c r="AU1470" i="1" s="1"/>
  <c r="AS458" i="1"/>
  <c r="AU458" i="1" s="1"/>
  <c r="AS833" i="1"/>
  <c r="AU833" i="1" s="1"/>
  <c r="AS1851" i="1"/>
  <c r="AU1851" i="1" s="1"/>
  <c r="AS1220" i="1"/>
  <c r="AU1220" i="1" s="1"/>
  <c r="AS1221" i="1"/>
  <c r="AU1221" i="1" s="1"/>
  <c r="AS1222" i="1"/>
  <c r="AU1222" i="1" s="1"/>
  <c r="AS1223" i="1"/>
  <c r="AU1223" i="1" s="1"/>
  <c r="AS1224" i="1"/>
  <c r="AU1224" i="1" s="1"/>
  <c r="AS1225" i="1"/>
  <c r="AU1225" i="1" s="1"/>
  <c r="AS1226" i="1"/>
  <c r="AU1226" i="1" s="1"/>
  <c r="AS1227" i="1"/>
  <c r="AU1227" i="1" s="1"/>
  <c r="AS1228" i="1"/>
  <c r="AU1228" i="1" s="1"/>
  <c r="AS1229" i="1"/>
  <c r="AU1229" i="1" s="1"/>
  <c r="AS1230" i="1"/>
  <c r="AU1230" i="1" s="1"/>
  <c r="AS1746" i="1"/>
  <c r="AU1746" i="1" s="1"/>
  <c r="AS291" i="1"/>
  <c r="AU291" i="1" s="1"/>
  <c r="AS1544" i="1"/>
  <c r="AU1544" i="1" s="1"/>
  <c r="AS459" i="1"/>
  <c r="AU459" i="1" s="1"/>
  <c r="AS1102" i="1"/>
  <c r="AU1102" i="1" s="1"/>
  <c r="AS1103" i="1"/>
  <c r="AU1103" i="1" s="1"/>
  <c r="AS1104" i="1"/>
  <c r="AU1104" i="1" s="1"/>
  <c r="AS1246" i="1"/>
  <c r="AU1246" i="1" s="1"/>
  <c r="AS1552" i="1"/>
  <c r="AU1552" i="1" s="1"/>
  <c r="AS1633" i="1"/>
  <c r="AU1633" i="1" s="1"/>
  <c r="AS1634" i="1"/>
  <c r="AU1634" i="1" s="1"/>
  <c r="AS737" i="1"/>
  <c r="AU737" i="1" s="1"/>
  <c r="AS834" i="1"/>
  <c r="AU834" i="1" s="1"/>
  <c r="AS934" i="1"/>
  <c r="AU934" i="1" s="1"/>
  <c r="AS1916" i="1"/>
  <c r="AU1916" i="1" s="1"/>
  <c r="AS1921" i="1"/>
  <c r="AU1921" i="1" s="1"/>
  <c r="AS10" i="1"/>
  <c r="AU10" i="1" s="1"/>
  <c r="AS158" i="1"/>
  <c r="AU158" i="1" s="1"/>
  <c r="AS585" i="1"/>
  <c r="AU585" i="1" s="1"/>
  <c r="AS865" i="1"/>
  <c r="AU865" i="1" s="1"/>
  <c r="AS1025" i="1"/>
  <c r="AU1025" i="1" s="1"/>
  <c r="AS1582" i="1"/>
  <c r="AU1582" i="1" s="1"/>
  <c r="AS1683" i="1"/>
  <c r="AU1683" i="1" s="1"/>
  <c r="AS1684" i="1"/>
  <c r="AU1684" i="1" s="1"/>
  <c r="AS1715" i="1"/>
  <c r="AU1715" i="1" s="1"/>
  <c r="AS1722" i="1"/>
  <c r="AU1722" i="1" s="1"/>
  <c r="AS1852" i="1"/>
  <c r="AU1852" i="1" s="1"/>
  <c r="AS1894" i="1"/>
  <c r="AU1894" i="1" s="1"/>
  <c r="AS359" i="1"/>
  <c r="AU359" i="1" s="1"/>
  <c r="AS576" i="1"/>
  <c r="AU576" i="1" s="1"/>
  <c r="AS1046" i="1"/>
  <c r="AU1046" i="1" s="1"/>
  <c r="AS1231" i="1"/>
  <c r="AU1231" i="1" s="1"/>
  <c r="AS1249" i="1"/>
  <c r="AU1249" i="1" s="1"/>
  <c r="AX76" i="1" s="1"/>
  <c r="AS1274" i="1"/>
  <c r="AU1274" i="1" s="1"/>
  <c r="AS1456" i="1"/>
  <c r="AU1456" i="1" s="1"/>
  <c r="AS1492" i="1"/>
  <c r="AU1492" i="1" s="1"/>
  <c r="AS1572" i="1"/>
  <c r="AU1572" i="1" s="1"/>
  <c r="AS211" i="1"/>
  <c r="AU211" i="1" s="1"/>
  <c r="AS314" i="1"/>
  <c r="AU314" i="1" s="1"/>
  <c r="AX99" i="1" s="1"/>
  <c r="AS588" i="1"/>
  <c r="AU588" i="1" s="1"/>
  <c r="AS777" i="1"/>
  <c r="AU777" i="1" s="1"/>
  <c r="AS778" i="1"/>
  <c r="AU778" i="1" s="1"/>
  <c r="AS1267" i="1"/>
  <c r="AU1267" i="1" s="1"/>
  <c r="AS1268" i="1"/>
  <c r="AU1268" i="1" s="1"/>
  <c r="AS1303" i="1"/>
  <c r="AU1303" i="1" s="1"/>
  <c r="AS1565" i="1"/>
  <c r="AU1565" i="1" s="1"/>
  <c r="AS1692" i="1"/>
  <c r="AU1692" i="1" s="1"/>
  <c r="AS1747" i="1"/>
  <c r="AU1747" i="1" s="1"/>
  <c r="AS1748" i="1"/>
  <c r="AU1748" i="1" s="1"/>
  <c r="AS532" i="1"/>
  <c r="AU532" i="1" s="1"/>
  <c r="AS533" i="1"/>
  <c r="AU533" i="1" s="1"/>
  <c r="AS1019" i="1"/>
  <c r="AU1019" i="1" s="1"/>
  <c r="AS1033" i="1"/>
  <c r="AU1033" i="1" s="1"/>
  <c r="AS292" i="1"/>
  <c r="AU292" i="1" s="1"/>
  <c r="AS293" i="1"/>
  <c r="AU293" i="1" s="1"/>
  <c r="AS612" i="1"/>
  <c r="AU612" i="1" s="1"/>
  <c r="AS613" i="1"/>
  <c r="AU613" i="1" s="1"/>
  <c r="AS654" i="1"/>
  <c r="AU654" i="1" s="1"/>
  <c r="AS655" i="1"/>
  <c r="AU655" i="1" s="1"/>
  <c r="AS794" i="1"/>
  <c r="AU794" i="1" s="1"/>
  <c r="AS990" i="1"/>
  <c r="AU990" i="1" s="1"/>
  <c r="AS1080" i="1"/>
  <c r="AU1080" i="1" s="1"/>
  <c r="AS1110" i="1"/>
  <c r="AU1110" i="1" s="1"/>
  <c r="AS1545" i="1"/>
  <c r="AU1545" i="1" s="1"/>
  <c r="AS1546" i="1"/>
  <c r="AU1546" i="1" s="1"/>
  <c r="AS97" i="1"/>
  <c r="AU97" i="1" s="1"/>
  <c r="AS601" i="1"/>
  <c r="AU601" i="1" s="1"/>
  <c r="AS878" i="1"/>
  <c r="AU878" i="1" s="1"/>
  <c r="AS879" i="1"/>
  <c r="AU879" i="1" s="1"/>
  <c r="AS1003" i="1"/>
  <c r="AU1003" i="1" s="1"/>
  <c r="AS1009" i="1"/>
  <c r="AU1009" i="1" s="1"/>
  <c r="AS1113" i="1"/>
  <c r="AU1113" i="1" s="1"/>
  <c r="AS1126" i="1"/>
  <c r="AU1126" i="1" s="1"/>
  <c r="AS1133" i="1"/>
  <c r="AU1133" i="1" s="1"/>
  <c r="AS1146" i="1"/>
  <c r="AU1146" i="1" s="1"/>
  <c r="AS1471" i="1"/>
  <c r="AU1471" i="1" s="1"/>
  <c r="AS1472" i="1"/>
  <c r="AU1472" i="1" s="1"/>
  <c r="AS1515" i="1"/>
  <c r="AU1515" i="1" s="1"/>
  <c r="AS1516" i="1"/>
  <c r="AU1516" i="1" s="1"/>
  <c r="AS1557" i="1"/>
  <c r="AU1557" i="1" s="1"/>
  <c r="AS1577" i="1"/>
  <c r="AU1577" i="1" s="1"/>
  <c r="AX52" i="1" s="1"/>
  <c r="AS12" i="1"/>
  <c r="AU12" i="1" s="1"/>
  <c r="AS126" i="1"/>
  <c r="AU126" i="1" s="1"/>
  <c r="AS205" i="1"/>
  <c r="AU205" i="1" s="1"/>
  <c r="AS313" i="1"/>
  <c r="AU313" i="1" s="1"/>
  <c r="AS1314" i="1"/>
  <c r="AU1314" i="1" s="1"/>
  <c r="AS1363" i="1"/>
  <c r="AU1363" i="1" s="1"/>
  <c r="AS1364" i="1"/>
  <c r="AU1364" i="1" s="1"/>
  <c r="AS1365" i="1"/>
  <c r="AU1365" i="1" s="1"/>
  <c r="AS1401" i="1"/>
  <c r="AU1401" i="1" s="1"/>
  <c r="AS1402" i="1"/>
  <c r="AU1402" i="1" s="1"/>
  <c r="AS1660" i="1"/>
  <c r="AU1660" i="1" s="1"/>
  <c r="AS1661" i="1"/>
  <c r="AU1661" i="1" s="1"/>
  <c r="AS138" i="1"/>
  <c r="AU138" i="1" s="1"/>
  <c r="AS460" i="1"/>
  <c r="AU460" i="1" s="1"/>
  <c r="AS461" i="1"/>
  <c r="AU461" i="1" s="1"/>
  <c r="AS1142" i="1"/>
  <c r="AU1142" i="1" s="1"/>
  <c r="AS1530" i="1"/>
  <c r="AU1530" i="1" s="1"/>
  <c r="AS1105" i="1"/>
  <c r="AU1105" i="1" s="1"/>
  <c r="AS1106" i="1"/>
  <c r="AU1106" i="1" s="1"/>
  <c r="AS1553" i="1"/>
  <c r="AU1553" i="1" s="1"/>
  <c r="AS1635" i="1"/>
  <c r="AU1635" i="1" s="1"/>
  <c r="AS1636" i="1"/>
  <c r="AU1636" i="1" s="1"/>
  <c r="AS738" i="1"/>
  <c r="AU738" i="1" s="1"/>
  <c r="AS785" i="1"/>
  <c r="AU785" i="1" s="1"/>
  <c r="AS835" i="1"/>
  <c r="AU835" i="1" s="1"/>
  <c r="AS935" i="1"/>
  <c r="AU935" i="1" s="1"/>
  <c r="AS1917" i="1"/>
  <c r="AU1917" i="1" s="1"/>
  <c r="AS1918" i="1"/>
  <c r="AU1918" i="1" s="1"/>
  <c r="AS1922" i="1"/>
  <c r="AU1922" i="1" s="1"/>
  <c r="AS146" i="1"/>
  <c r="AU146" i="1" s="1"/>
  <c r="AS159" i="1"/>
  <c r="AU159" i="1" s="1"/>
  <c r="AS866" i="1"/>
  <c r="AU866" i="1" s="1"/>
  <c r="AS1026" i="1"/>
  <c r="AU1026" i="1" s="1"/>
  <c r="AS1685" i="1"/>
  <c r="AU1685" i="1" s="1"/>
  <c r="AS1716" i="1"/>
  <c r="AU1716" i="1" s="1"/>
  <c r="AS1853" i="1"/>
  <c r="AU1853" i="1" s="1"/>
  <c r="AS1895" i="1"/>
  <c r="AU1895" i="1" s="1"/>
  <c r="AS360" i="1"/>
  <c r="AU360" i="1" s="1"/>
  <c r="AS361" i="1"/>
  <c r="AU361" i="1" s="1"/>
  <c r="AS577" i="1"/>
  <c r="AU577" i="1" s="1"/>
  <c r="AS578" i="1"/>
  <c r="AU578" i="1" s="1"/>
  <c r="AS739" i="1"/>
  <c r="AU739" i="1" s="1"/>
  <c r="AS1232" i="1"/>
  <c r="AU1232" i="1" s="1"/>
  <c r="AS1250" i="1"/>
  <c r="AU1250" i="1" s="1"/>
  <c r="AS1457" i="1"/>
  <c r="AU1457" i="1" s="1"/>
  <c r="AS1458" i="1"/>
  <c r="AU1458" i="1" s="1"/>
  <c r="AS1493" i="1"/>
  <c r="AU1493" i="1" s="1"/>
  <c r="AS1573" i="1"/>
  <c r="AU1573" i="1" s="1"/>
  <c r="AS779" i="1"/>
  <c r="AU779" i="1" s="1"/>
  <c r="AS1269" i="1"/>
  <c r="AU1269" i="1" s="1"/>
  <c r="AS1270" i="1"/>
  <c r="AU1270" i="1" s="1"/>
  <c r="AS1304" i="1"/>
  <c r="AU1304" i="1" s="1"/>
  <c r="AS1305" i="1"/>
  <c r="AU1305" i="1" s="1"/>
  <c r="AS1566" i="1"/>
  <c r="AU1566" i="1" s="1"/>
  <c r="AS1693" i="1"/>
  <c r="AU1693" i="1" s="1"/>
  <c r="AS1694" i="1"/>
  <c r="AU1694" i="1" s="1"/>
  <c r="AS1704" i="1"/>
  <c r="AU1704" i="1" s="1"/>
  <c r="AS1749" i="1"/>
  <c r="AU1749" i="1" s="1"/>
  <c r="AS1750" i="1"/>
  <c r="AU1750" i="1" s="1"/>
  <c r="AS534" i="1"/>
  <c r="AU534" i="1" s="1"/>
  <c r="AS535" i="1"/>
  <c r="AU535" i="1" s="1"/>
  <c r="AS1020" i="1"/>
  <c r="AU1020" i="1" s="1"/>
  <c r="AS1034" i="1"/>
  <c r="AU1034" i="1" s="1"/>
  <c r="AS1047" i="1"/>
  <c r="AU1047" i="1" s="1"/>
  <c r="AS1048" i="1"/>
  <c r="AU1048" i="1" s="1"/>
  <c r="AS294" i="1"/>
  <c r="AU294" i="1" s="1"/>
  <c r="AS614" i="1"/>
  <c r="AU614" i="1" s="1"/>
  <c r="AS656" i="1"/>
  <c r="AU656" i="1" s="1"/>
  <c r="AS795" i="1"/>
  <c r="AU795" i="1" s="1"/>
  <c r="AS796" i="1"/>
  <c r="AU796" i="1" s="1"/>
  <c r="AS991" i="1"/>
  <c r="AU991" i="1" s="1"/>
  <c r="AS1081" i="1"/>
  <c r="AU1081" i="1" s="1"/>
  <c r="AS3" i="1"/>
  <c r="AU3" i="1" s="1"/>
  <c r="AS5" i="1"/>
  <c r="AU5" i="1" s="1"/>
  <c r="AS1547" i="1"/>
  <c r="AU1547" i="1" s="1"/>
  <c r="AS1548" i="1"/>
  <c r="AU1548" i="1" s="1"/>
  <c r="AS98" i="1"/>
  <c r="AU98" i="1" s="1"/>
  <c r="AS99" i="1"/>
  <c r="AU99" i="1" s="1"/>
  <c r="AS143" i="1"/>
  <c r="AU143" i="1" s="1"/>
  <c r="AS602" i="1"/>
  <c r="AU602" i="1" s="1"/>
  <c r="AS880" i="1"/>
  <c r="AU880" i="1" s="1"/>
  <c r="AS1004" i="1"/>
  <c r="AU1004" i="1" s="1"/>
  <c r="AS1010" i="1"/>
  <c r="AU1010" i="1" s="1"/>
  <c r="AS1127" i="1"/>
  <c r="AU1127" i="1" s="1"/>
  <c r="AS1134" i="1"/>
  <c r="AU1134" i="1" s="1"/>
  <c r="AS1136" i="1"/>
  <c r="AU1136" i="1" s="1"/>
  <c r="AS1473" i="1"/>
  <c r="AU1473" i="1" s="1"/>
  <c r="AS1474" i="1"/>
  <c r="AU1474" i="1" s="1"/>
  <c r="AS1517" i="1"/>
  <c r="AU1517" i="1" s="1"/>
  <c r="AS1578" i="1"/>
  <c r="AU1578" i="1" s="1"/>
  <c r="AS127" i="1"/>
  <c r="AU127" i="1" s="1"/>
  <c r="AS206" i="1"/>
  <c r="AU206" i="1" s="1"/>
  <c r="AS1315" i="1"/>
  <c r="AU1315" i="1" s="1"/>
  <c r="AS1316" i="1"/>
  <c r="AU1316" i="1" s="1"/>
  <c r="AS1366" i="1"/>
  <c r="AU1366" i="1" s="1"/>
  <c r="AS1403" i="1"/>
  <c r="AU1403" i="1" s="1"/>
  <c r="AS1404" i="1"/>
  <c r="AU1404" i="1" s="1"/>
  <c r="AS1643" i="1"/>
  <c r="AU1643" i="1" s="1"/>
  <c r="AS1662" i="1"/>
  <c r="AU1662" i="1" s="1"/>
  <c r="AS139" i="1"/>
  <c r="AU139" i="1" s="1"/>
  <c r="AS462" i="1"/>
  <c r="AU462" i="1" s="1"/>
  <c r="AS463" i="1"/>
  <c r="AU463" i="1" s="1"/>
  <c r="AS1143" i="1"/>
  <c r="AU1143" i="1" s="1"/>
  <c r="AS1531" i="1"/>
  <c r="AU1531" i="1" s="1"/>
  <c r="AS1532" i="1"/>
  <c r="AU1532" i="1" s="1"/>
  <c r="AS1637" i="1"/>
  <c r="AU1637" i="1" s="1"/>
  <c r="AS1638" i="1"/>
  <c r="AU1638" i="1" s="1"/>
  <c r="AS1639" i="1"/>
  <c r="AU1639" i="1" s="1"/>
  <c r="AS1640" i="1"/>
  <c r="AU1640" i="1" s="1"/>
  <c r="AS740" i="1"/>
  <c r="AU740" i="1" s="1"/>
  <c r="AS741" i="1"/>
  <c r="AU741" i="1" s="1"/>
  <c r="AS742" i="1"/>
  <c r="AU742" i="1" s="1"/>
  <c r="AS743" i="1"/>
  <c r="AU743" i="1" s="1"/>
  <c r="AS936" i="1"/>
  <c r="AU936" i="1" s="1"/>
  <c r="AS160" i="1"/>
  <c r="AU160" i="1" s="1"/>
  <c r="AS867" i="1"/>
  <c r="AU867" i="1" s="1"/>
  <c r="AS1717" i="1"/>
  <c r="AU1717" i="1" s="1"/>
  <c r="AS1854" i="1"/>
  <c r="AU1854" i="1" s="1"/>
  <c r="AS1855" i="1"/>
  <c r="AU1855" i="1" s="1"/>
  <c r="AS1856" i="1"/>
  <c r="AU1856" i="1" s="1"/>
  <c r="AS1857" i="1"/>
  <c r="AU1857" i="1" s="1"/>
  <c r="AS1858" i="1"/>
  <c r="AU1858" i="1" s="1"/>
  <c r="AS1859" i="1"/>
  <c r="AU1859" i="1" s="1"/>
  <c r="AS362" i="1"/>
  <c r="AU362" i="1" s="1"/>
  <c r="AS579" i="1"/>
  <c r="AU579" i="1" s="1"/>
  <c r="AS1233" i="1"/>
  <c r="AU1233" i="1" s="1"/>
  <c r="AS1234" i="1"/>
  <c r="AU1234" i="1" s="1"/>
  <c r="AS1235" i="1"/>
  <c r="AU1235" i="1" s="1"/>
  <c r="AS1236" i="1"/>
  <c r="AU1236" i="1" s="1"/>
  <c r="AS1237" i="1"/>
  <c r="AU1237" i="1" s="1"/>
  <c r="AS1238" i="1"/>
  <c r="AU1238" i="1" s="1"/>
  <c r="AS1239" i="1"/>
  <c r="AU1239" i="1" s="1"/>
  <c r="AS1240" i="1"/>
  <c r="AU1240" i="1" s="1"/>
  <c r="AS1241" i="1"/>
  <c r="AU1241" i="1" s="1"/>
  <c r="AS1242" i="1"/>
  <c r="AU1242" i="1" s="1"/>
  <c r="AS1243" i="1"/>
  <c r="AU1243" i="1" s="1"/>
  <c r="AS589" i="1"/>
  <c r="AU589" i="1" s="1"/>
  <c r="AS780" i="1"/>
  <c r="AU780" i="1" s="1"/>
  <c r="AS781" i="1"/>
  <c r="AU781" i="1" s="1"/>
  <c r="AS1751" i="1"/>
  <c r="AU1751" i="1" s="1"/>
  <c r="AS1752" i="1"/>
  <c r="AU1752" i="1" s="1"/>
  <c r="AS536" i="1"/>
  <c r="AU536" i="1" s="1"/>
  <c r="AS537" i="1"/>
  <c r="AU537" i="1" s="1"/>
  <c r="AS207" i="1"/>
  <c r="AU207" i="1" s="1"/>
  <c r="AS208" i="1"/>
  <c r="AU208" i="1" s="1"/>
  <c r="AS295" i="1"/>
  <c r="AU295" i="1" s="1"/>
  <c r="AS296" i="1"/>
  <c r="AU296" i="1" s="1"/>
  <c r="AS297" i="1"/>
  <c r="AU297" i="1" s="1"/>
  <c r="AS298" i="1"/>
  <c r="AU298" i="1" s="1"/>
  <c r="AS299" i="1"/>
  <c r="AU299" i="1" s="1"/>
  <c r="AS300" i="1"/>
  <c r="AU300" i="1" s="1"/>
  <c r="AS615" i="1"/>
  <c r="AU615" i="1" s="1"/>
  <c r="AS657" i="1"/>
  <c r="AU657" i="1" s="1"/>
  <c r="AS992" i="1"/>
  <c r="AU992" i="1" s="1"/>
  <c r="AS993" i="1"/>
  <c r="AU993" i="1" s="1"/>
  <c r="AS1082" i="1"/>
  <c r="AU1082" i="1" s="1"/>
  <c r="AS100" i="1"/>
  <c r="AU100" i="1" s="1"/>
  <c r="AS101" i="1"/>
  <c r="AU101" i="1" s="1"/>
  <c r="AS102" i="1"/>
  <c r="AU102" i="1" s="1"/>
  <c r="AS103" i="1"/>
  <c r="AU103" i="1" s="1"/>
  <c r="AS1518" i="1"/>
  <c r="AU1518" i="1" s="1"/>
  <c r="AS1367" i="1"/>
  <c r="AU1367" i="1" s="1"/>
  <c r="AS1405" i="1"/>
  <c r="AU1405" i="1" s="1"/>
  <c r="AS1663" i="1"/>
  <c r="AU1663" i="1" s="1"/>
  <c r="AS464" i="1"/>
  <c r="AU464" i="1" s="1"/>
  <c r="AS465" i="1"/>
  <c r="AU465" i="1" s="1"/>
  <c r="AS466" i="1"/>
  <c r="AU466" i="1" s="1"/>
  <c r="AS467" i="1"/>
  <c r="AU467" i="1" s="1"/>
  <c r="AS468" i="1"/>
  <c r="AU468" i="1" s="1"/>
  <c r="BH15" i="1"/>
  <c r="BJ15" i="1" s="1"/>
  <c r="BH2" i="1"/>
  <c r="BJ2" i="1" s="1"/>
  <c r="BH3" i="1"/>
  <c r="BJ3" i="1" s="1"/>
  <c r="BH4" i="1"/>
  <c r="BJ4" i="1" s="1"/>
  <c r="BH5" i="1"/>
  <c r="BJ5" i="1" s="1"/>
  <c r="BH6" i="1"/>
  <c r="BJ6" i="1" s="1"/>
  <c r="BH7" i="1"/>
  <c r="BJ7" i="1" s="1"/>
  <c r="BH8" i="1"/>
  <c r="BJ8" i="1" s="1"/>
  <c r="BH9" i="1"/>
  <c r="BJ9" i="1" s="1"/>
  <c r="BH10" i="1"/>
  <c r="BJ10" i="1" s="1"/>
  <c r="BH11" i="1"/>
  <c r="BJ11" i="1" s="1"/>
  <c r="BH12" i="1"/>
  <c r="BJ12" i="1" s="1"/>
  <c r="BT222" i="1"/>
  <c r="BV222" i="1" s="1"/>
  <c r="BT223" i="1"/>
  <c r="BV223" i="1" s="1"/>
  <c r="BT224" i="1"/>
  <c r="BV224" i="1" s="1"/>
  <c r="BT225" i="1"/>
  <c r="BV225" i="1" s="1"/>
  <c r="BT226" i="1"/>
  <c r="BV226" i="1" s="1"/>
  <c r="BT227" i="1"/>
  <c r="BV227" i="1" s="1"/>
  <c r="BT228" i="1"/>
  <c r="BV228" i="1" s="1"/>
  <c r="BT229" i="1"/>
  <c r="BV229" i="1" s="1"/>
  <c r="BT230" i="1"/>
  <c r="BV230" i="1" s="1"/>
  <c r="BT231" i="1"/>
  <c r="BV231" i="1" s="1"/>
  <c r="BT232" i="1"/>
  <c r="BV232" i="1" s="1"/>
  <c r="BT233" i="1"/>
  <c r="BV233" i="1" s="1"/>
  <c r="BT234" i="1"/>
  <c r="BV234" i="1" s="1"/>
  <c r="BT235" i="1"/>
  <c r="BV235" i="1" s="1"/>
  <c r="BT236" i="1"/>
  <c r="BV236" i="1" s="1"/>
  <c r="BT237" i="1"/>
  <c r="BV237" i="1" s="1"/>
  <c r="BT238" i="1"/>
  <c r="BV238" i="1" s="1"/>
  <c r="BT239" i="1"/>
  <c r="BV239" i="1" s="1"/>
  <c r="BT240" i="1"/>
  <c r="BV240" i="1" s="1"/>
  <c r="BT241" i="1"/>
  <c r="BV241" i="1" s="1"/>
  <c r="BT242" i="1"/>
  <c r="BV242" i="1" s="1"/>
  <c r="BT243" i="1"/>
  <c r="BV243" i="1" s="1"/>
  <c r="BT244" i="1"/>
  <c r="BV244" i="1" s="1"/>
  <c r="BT245" i="1"/>
  <c r="BV245" i="1" s="1"/>
  <c r="BT246" i="1"/>
  <c r="BV246" i="1" s="1"/>
  <c r="BT247" i="1"/>
  <c r="BV247" i="1" s="1"/>
  <c r="BT248" i="1"/>
  <c r="BV248" i="1" s="1"/>
  <c r="BT249" i="1"/>
  <c r="BV249" i="1" s="1"/>
  <c r="BT250" i="1"/>
  <c r="BV250" i="1" s="1"/>
  <c r="BT251" i="1"/>
  <c r="BV251" i="1" s="1"/>
  <c r="BT252" i="1"/>
  <c r="BV252" i="1" s="1"/>
  <c r="BT253" i="1"/>
  <c r="BV253" i="1" s="1"/>
  <c r="BT254" i="1"/>
  <c r="BV254" i="1" s="1"/>
  <c r="BT255" i="1"/>
  <c r="BV255" i="1" s="1"/>
  <c r="BT256" i="1"/>
  <c r="BV256" i="1" s="1"/>
  <c r="BT257" i="1"/>
  <c r="BV257" i="1" s="1"/>
  <c r="BT258" i="1"/>
  <c r="BV258" i="1" s="1"/>
  <c r="BT259" i="1"/>
  <c r="BV259" i="1" s="1"/>
  <c r="BT260" i="1"/>
  <c r="BV260" i="1" s="1"/>
  <c r="BT261" i="1"/>
  <c r="BV261" i="1" s="1"/>
  <c r="BT262" i="1"/>
  <c r="BV262" i="1" s="1"/>
  <c r="BT263" i="1"/>
  <c r="BV263" i="1" s="1"/>
  <c r="BT264" i="1"/>
  <c r="BV264" i="1" s="1"/>
  <c r="BT265" i="1"/>
  <c r="BV265" i="1" s="1"/>
  <c r="BT266" i="1"/>
  <c r="BV266" i="1" s="1"/>
  <c r="BT267" i="1"/>
  <c r="BV267" i="1" s="1"/>
  <c r="BT268" i="1"/>
  <c r="BV268" i="1" s="1"/>
  <c r="BT269" i="1"/>
  <c r="BV269" i="1" s="1"/>
  <c r="BT270" i="1"/>
  <c r="BV270" i="1" s="1"/>
  <c r="BT271" i="1"/>
  <c r="BV271" i="1" s="1"/>
  <c r="BT272" i="1"/>
  <c r="BV272" i="1" s="1"/>
  <c r="BT273" i="1"/>
  <c r="BV273" i="1" s="1"/>
  <c r="BT274" i="1"/>
  <c r="BV274" i="1" s="1"/>
  <c r="BT275" i="1"/>
  <c r="BV275" i="1" s="1"/>
  <c r="BT276" i="1"/>
  <c r="BV276" i="1" s="1"/>
  <c r="BT277" i="1"/>
  <c r="BV277" i="1" s="1"/>
  <c r="BT278" i="1"/>
  <c r="BV278" i="1" s="1"/>
  <c r="BT279" i="1"/>
  <c r="BV279" i="1" s="1"/>
  <c r="BT280" i="1"/>
  <c r="BV280" i="1" s="1"/>
  <c r="BT281" i="1"/>
  <c r="BV281" i="1" s="1"/>
  <c r="BT282" i="1"/>
  <c r="BV282" i="1" s="1"/>
  <c r="BT283" i="1"/>
  <c r="BV283" i="1" s="1"/>
  <c r="BT284" i="1"/>
  <c r="BV284" i="1" s="1"/>
  <c r="BT285" i="1"/>
  <c r="BV285" i="1" s="1"/>
  <c r="BT286" i="1"/>
  <c r="BV286" i="1" s="1"/>
  <c r="BT287" i="1"/>
  <c r="BV287" i="1" s="1"/>
  <c r="BT288" i="1"/>
  <c r="BV288" i="1" s="1"/>
  <c r="BT289" i="1"/>
  <c r="BV289" i="1" s="1"/>
  <c r="BT290" i="1"/>
  <c r="BV290" i="1" s="1"/>
  <c r="BT291" i="1"/>
  <c r="BV291" i="1" s="1"/>
  <c r="BT292" i="1"/>
  <c r="BV292" i="1" s="1"/>
  <c r="BT293" i="1"/>
  <c r="BV293" i="1" s="1"/>
  <c r="BT294" i="1"/>
  <c r="BV294" i="1" s="1"/>
  <c r="BT295" i="1"/>
  <c r="BV295" i="1" s="1"/>
  <c r="BT296" i="1"/>
  <c r="BV296" i="1" s="1"/>
  <c r="BT297" i="1"/>
  <c r="BV297" i="1" s="1"/>
  <c r="BT298" i="1"/>
  <c r="BV298" i="1" s="1"/>
  <c r="BT299" i="1"/>
  <c r="BV299" i="1" s="1"/>
  <c r="BT300" i="1"/>
  <c r="BV300" i="1" s="1"/>
  <c r="BT301" i="1"/>
  <c r="BV301" i="1" s="1"/>
  <c r="BT302" i="1"/>
  <c r="BV302" i="1" s="1"/>
  <c r="BT303" i="1"/>
  <c r="BV303" i="1" s="1"/>
  <c r="BT304" i="1"/>
  <c r="BV304" i="1" s="1"/>
  <c r="BT305" i="1"/>
  <c r="BV305" i="1" s="1"/>
  <c r="BT306" i="1"/>
  <c r="BV306" i="1" s="1"/>
  <c r="BT307" i="1"/>
  <c r="BV307" i="1" s="1"/>
  <c r="BT308" i="1"/>
  <c r="BV308" i="1" s="1"/>
  <c r="BT309" i="1"/>
  <c r="BV309" i="1" s="1"/>
  <c r="BT310" i="1"/>
  <c r="BV310" i="1" s="1"/>
  <c r="BT311" i="1"/>
  <c r="BV311" i="1" s="1"/>
  <c r="BT312" i="1"/>
  <c r="BV312" i="1" s="1"/>
  <c r="BT313" i="1"/>
  <c r="BV313" i="1" s="1"/>
  <c r="BT314" i="1"/>
  <c r="BV314" i="1" s="1"/>
  <c r="BT315" i="1"/>
  <c r="BV315" i="1" s="1"/>
  <c r="BT316" i="1"/>
  <c r="BV316" i="1" s="1"/>
  <c r="BT317" i="1"/>
  <c r="BV317" i="1" s="1"/>
  <c r="BT318" i="1"/>
  <c r="BV318" i="1" s="1"/>
  <c r="BT319" i="1"/>
  <c r="BV319" i="1" s="1"/>
  <c r="BT320" i="1"/>
  <c r="BV320" i="1" s="1"/>
  <c r="BT321" i="1"/>
  <c r="BV321" i="1" s="1"/>
  <c r="BT322" i="1"/>
  <c r="BV322" i="1" s="1"/>
  <c r="BT323" i="1"/>
  <c r="BV323" i="1" s="1"/>
  <c r="BT324" i="1"/>
  <c r="BV324" i="1" s="1"/>
  <c r="BT325" i="1"/>
  <c r="BV325" i="1" s="1"/>
  <c r="BT326" i="1"/>
  <c r="BV326" i="1" s="1"/>
  <c r="BT327" i="1"/>
  <c r="BV327" i="1" s="1"/>
  <c r="BT328" i="1"/>
  <c r="BV328" i="1" s="1"/>
  <c r="BT329" i="1"/>
  <c r="BV329" i="1" s="1"/>
  <c r="BT330" i="1"/>
  <c r="BV330" i="1" s="1"/>
  <c r="BT331" i="1"/>
  <c r="BV331" i="1" s="1"/>
  <c r="BT332" i="1"/>
  <c r="BV332" i="1" s="1"/>
  <c r="BT333" i="1"/>
  <c r="BV333" i="1" s="1"/>
  <c r="BT334" i="1"/>
  <c r="BV334" i="1" s="1"/>
  <c r="BT335" i="1"/>
  <c r="BV335" i="1" s="1"/>
  <c r="BT336" i="1"/>
  <c r="BV336" i="1" s="1"/>
  <c r="BT337" i="1"/>
  <c r="BV337" i="1" s="1"/>
  <c r="BT338" i="1"/>
  <c r="BV338" i="1" s="1"/>
  <c r="BT339" i="1"/>
  <c r="BV339" i="1" s="1"/>
  <c r="BT340" i="1"/>
  <c r="BV340" i="1" s="1"/>
  <c r="BT341" i="1"/>
  <c r="BV341" i="1" s="1"/>
  <c r="BT342" i="1"/>
  <c r="BV342" i="1" s="1"/>
  <c r="BT343" i="1"/>
  <c r="BV343" i="1" s="1"/>
  <c r="BT344" i="1"/>
  <c r="BV344" i="1" s="1"/>
  <c r="BT345" i="1"/>
  <c r="BV345" i="1" s="1"/>
  <c r="BT346" i="1"/>
  <c r="BV346" i="1" s="1"/>
  <c r="BT347" i="1"/>
  <c r="BV347" i="1" s="1"/>
  <c r="BT348" i="1"/>
  <c r="BV348" i="1" s="1"/>
  <c r="BT349" i="1"/>
  <c r="BV349" i="1" s="1"/>
  <c r="BT350" i="1"/>
  <c r="BV350" i="1" s="1"/>
  <c r="BT351" i="1"/>
  <c r="BV351" i="1" s="1"/>
  <c r="BT352" i="1"/>
  <c r="BV352" i="1" s="1"/>
  <c r="BT353" i="1"/>
  <c r="BV353" i="1" s="1"/>
  <c r="BT354" i="1"/>
  <c r="BV354" i="1" s="1"/>
  <c r="BT355" i="1"/>
  <c r="BV355" i="1" s="1"/>
  <c r="BT356" i="1"/>
  <c r="BV356" i="1" s="1"/>
  <c r="BT357" i="1"/>
  <c r="BV357" i="1" s="1"/>
  <c r="BT358" i="1"/>
  <c r="BV358" i="1" s="1"/>
  <c r="BT359" i="1"/>
  <c r="BV359" i="1" s="1"/>
  <c r="BT360" i="1"/>
  <c r="BV360" i="1" s="1"/>
  <c r="BT361" i="1"/>
  <c r="BV361" i="1" s="1"/>
  <c r="BT362" i="1"/>
  <c r="BV362" i="1" s="1"/>
  <c r="BT363" i="1"/>
  <c r="BV363" i="1" s="1"/>
  <c r="BT364" i="1"/>
  <c r="BV364" i="1" s="1"/>
  <c r="BT365" i="1"/>
  <c r="BV365" i="1" s="1"/>
  <c r="BT366" i="1"/>
  <c r="BV366" i="1" s="1"/>
  <c r="BT367" i="1"/>
  <c r="BV367" i="1" s="1"/>
  <c r="BT368" i="1"/>
  <c r="BV368" i="1" s="1"/>
  <c r="BT369" i="1"/>
  <c r="BV369" i="1" s="1"/>
  <c r="BT370" i="1"/>
  <c r="BV370" i="1" s="1"/>
  <c r="BT371" i="1"/>
  <c r="BV371" i="1" s="1"/>
  <c r="BT372" i="1"/>
  <c r="BV372" i="1" s="1"/>
  <c r="BT373" i="1"/>
  <c r="BV373" i="1" s="1"/>
  <c r="BT374" i="1"/>
  <c r="BV374" i="1" s="1"/>
  <c r="BT375" i="1"/>
  <c r="BV375" i="1" s="1"/>
  <c r="BT376" i="1"/>
  <c r="BV376" i="1" s="1"/>
  <c r="BT377" i="1"/>
  <c r="BV377" i="1" s="1"/>
  <c r="BT378" i="1"/>
  <c r="BV378" i="1" s="1"/>
  <c r="BT379" i="1"/>
  <c r="BV379" i="1" s="1"/>
  <c r="BT380" i="1"/>
  <c r="BV380" i="1" s="1"/>
  <c r="BT381" i="1"/>
  <c r="BV381" i="1" s="1"/>
  <c r="BT382" i="1"/>
  <c r="BV382" i="1" s="1"/>
  <c r="BT383" i="1"/>
  <c r="BV383" i="1" s="1"/>
  <c r="BT384" i="1"/>
  <c r="BV384" i="1" s="1"/>
  <c r="BT385" i="1"/>
  <c r="BV385" i="1" s="1"/>
  <c r="BT386" i="1"/>
  <c r="BV386" i="1" s="1"/>
  <c r="BT387" i="1"/>
  <c r="BV387" i="1" s="1"/>
  <c r="BT388" i="1"/>
  <c r="BV388" i="1" s="1"/>
  <c r="BT389" i="1"/>
  <c r="BV389" i="1" s="1"/>
  <c r="BT390" i="1"/>
  <c r="BV390" i="1" s="1"/>
  <c r="BT391" i="1"/>
  <c r="BV391" i="1" s="1"/>
  <c r="BT392" i="1"/>
  <c r="BV392" i="1" s="1"/>
  <c r="BT393" i="1"/>
  <c r="BV393" i="1" s="1"/>
  <c r="BT394" i="1"/>
  <c r="BV394" i="1" s="1"/>
  <c r="BT395" i="1"/>
  <c r="BV395" i="1" s="1"/>
  <c r="BT396" i="1"/>
  <c r="BV396" i="1" s="1"/>
  <c r="BT397" i="1"/>
  <c r="BV397" i="1" s="1"/>
  <c r="BT398" i="1"/>
  <c r="BV398" i="1" s="1"/>
  <c r="BT399" i="1"/>
  <c r="BV399" i="1" s="1"/>
  <c r="BT400" i="1"/>
  <c r="BV400" i="1" s="1"/>
  <c r="BT401" i="1"/>
  <c r="BV401" i="1" s="1"/>
  <c r="BT402" i="1"/>
  <c r="BV402" i="1" s="1"/>
  <c r="BT403" i="1"/>
  <c r="BV403" i="1" s="1"/>
  <c r="BT404" i="1"/>
  <c r="BV404" i="1" s="1"/>
  <c r="BT405" i="1"/>
  <c r="BV405" i="1" s="1"/>
  <c r="BT406" i="1"/>
  <c r="BV406" i="1" s="1"/>
  <c r="BT407" i="1"/>
  <c r="BV407" i="1" s="1"/>
  <c r="BT408" i="1"/>
  <c r="BV408" i="1" s="1"/>
  <c r="BT409" i="1"/>
  <c r="BV409" i="1" s="1"/>
  <c r="BT410" i="1"/>
  <c r="BV410" i="1" s="1"/>
  <c r="BT411" i="1"/>
  <c r="BV411" i="1" s="1"/>
  <c r="BT412" i="1"/>
  <c r="BV412" i="1" s="1"/>
  <c r="BT413" i="1"/>
  <c r="BV413" i="1" s="1"/>
  <c r="BT414" i="1"/>
  <c r="BV414" i="1" s="1"/>
  <c r="BT415" i="1"/>
  <c r="BV415" i="1" s="1"/>
  <c r="BT416" i="1"/>
  <c r="BV416" i="1" s="1"/>
  <c r="BT417" i="1"/>
  <c r="BV417" i="1" s="1"/>
  <c r="BT418" i="1"/>
  <c r="BV418" i="1" s="1"/>
  <c r="BT419" i="1"/>
  <c r="BV419" i="1" s="1"/>
  <c r="BT420" i="1"/>
  <c r="BV420" i="1" s="1"/>
  <c r="BT421" i="1"/>
  <c r="BV421" i="1" s="1"/>
  <c r="BT422" i="1"/>
  <c r="BV422" i="1" s="1"/>
  <c r="BT423" i="1"/>
  <c r="BV423" i="1" s="1"/>
  <c r="BT424" i="1"/>
  <c r="BV424" i="1" s="1"/>
  <c r="BT425" i="1"/>
  <c r="BV425" i="1" s="1"/>
  <c r="BT426" i="1"/>
  <c r="BV426" i="1" s="1"/>
  <c r="BT427" i="1"/>
  <c r="BV427" i="1" s="1"/>
  <c r="BT428" i="1"/>
  <c r="BV428" i="1" s="1"/>
  <c r="BT429" i="1"/>
  <c r="BV429" i="1" s="1"/>
  <c r="BT430" i="1"/>
  <c r="BV430" i="1" s="1"/>
  <c r="BT431" i="1"/>
  <c r="BV431" i="1" s="1"/>
  <c r="BT432" i="1"/>
  <c r="BV432" i="1" s="1"/>
  <c r="BT433" i="1"/>
  <c r="BV433" i="1" s="1"/>
  <c r="BT434" i="1"/>
  <c r="BV434" i="1" s="1"/>
  <c r="BT435" i="1"/>
  <c r="BV435" i="1" s="1"/>
  <c r="BT436" i="1"/>
  <c r="BV436" i="1" s="1"/>
  <c r="BT437" i="1"/>
  <c r="BV437" i="1" s="1"/>
  <c r="BT438" i="1"/>
  <c r="BV438" i="1" s="1"/>
  <c r="BT439" i="1"/>
  <c r="BV439" i="1" s="1"/>
  <c r="BT440" i="1"/>
  <c r="BV440" i="1" s="1"/>
  <c r="BT441" i="1"/>
  <c r="BV441" i="1" s="1"/>
  <c r="BT442" i="1"/>
  <c r="BV442" i="1" s="1"/>
  <c r="BT443" i="1"/>
  <c r="BV443" i="1" s="1"/>
  <c r="BT444" i="1"/>
  <c r="BV444" i="1" s="1"/>
  <c r="BT445" i="1"/>
  <c r="BV445" i="1" s="1"/>
  <c r="BT446" i="1"/>
  <c r="BV446" i="1" s="1"/>
  <c r="BT447" i="1"/>
  <c r="BV447" i="1" s="1"/>
  <c r="BT448" i="1"/>
  <c r="BV448" i="1" s="1"/>
  <c r="BT449" i="1"/>
  <c r="BV449" i="1" s="1"/>
  <c r="BT450" i="1"/>
  <c r="BV450" i="1" s="1"/>
  <c r="BT451" i="1"/>
  <c r="BV451" i="1" s="1"/>
  <c r="BT452" i="1"/>
  <c r="BV452" i="1" s="1"/>
  <c r="BT453" i="1"/>
  <c r="BV453" i="1" s="1"/>
  <c r="BT454" i="1"/>
  <c r="BV454" i="1" s="1"/>
  <c r="BT455" i="1"/>
  <c r="BV455" i="1" s="1"/>
  <c r="BT456" i="1"/>
  <c r="BV456" i="1" s="1"/>
  <c r="BT457" i="1"/>
  <c r="BV457" i="1" s="1"/>
  <c r="BT458" i="1"/>
  <c r="BV458" i="1" s="1"/>
  <c r="BT459" i="1"/>
  <c r="BV459" i="1" s="1"/>
  <c r="BT460" i="1"/>
  <c r="BV460" i="1" s="1"/>
  <c r="BT461" i="1"/>
  <c r="BV461" i="1" s="1"/>
  <c r="BT462" i="1"/>
  <c r="BV462" i="1" s="1"/>
  <c r="BT463" i="1"/>
  <c r="BV463" i="1" s="1"/>
  <c r="BT464" i="1"/>
  <c r="BV464" i="1" s="1"/>
  <c r="BT465" i="1"/>
  <c r="BV465" i="1" s="1"/>
  <c r="BT466" i="1"/>
  <c r="BV466" i="1" s="1"/>
  <c r="BT467" i="1"/>
  <c r="BV467" i="1" s="1"/>
  <c r="BT468" i="1"/>
  <c r="BV468" i="1" s="1"/>
  <c r="BT469" i="1"/>
  <c r="BV469" i="1" s="1"/>
  <c r="BT470" i="1"/>
  <c r="BV470" i="1" s="1"/>
  <c r="BT471" i="1"/>
  <c r="BV471" i="1" s="1"/>
  <c r="BT472" i="1"/>
  <c r="BV472" i="1" s="1"/>
  <c r="BT473" i="1"/>
  <c r="BV473" i="1" s="1"/>
  <c r="BT474" i="1"/>
  <c r="BV474" i="1" s="1"/>
  <c r="BT475" i="1"/>
  <c r="BV475" i="1" s="1"/>
  <c r="BT476" i="1"/>
  <c r="BV476" i="1" s="1"/>
  <c r="BT477" i="1"/>
  <c r="BV477" i="1" s="1"/>
  <c r="BT478" i="1"/>
  <c r="BV478" i="1" s="1"/>
  <c r="BT479" i="1"/>
  <c r="BV479" i="1" s="1"/>
  <c r="BT480" i="1"/>
  <c r="BV480" i="1" s="1"/>
  <c r="BT481" i="1"/>
  <c r="BV481" i="1" s="1"/>
  <c r="BT482" i="1"/>
  <c r="BV482" i="1" s="1"/>
  <c r="BT483" i="1"/>
  <c r="BV483" i="1" s="1"/>
  <c r="BT484" i="1"/>
  <c r="BV484" i="1" s="1"/>
  <c r="BT485" i="1"/>
  <c r="BV485" i="1" s="1"/>
  <c r="BT486" i="1"/>
  <c r="BV486" i="1" s="1"/>
  <c r="BT487" i="1"/>
  <c r="BV487" i="1" s="1"/>
  <c r="BT488" i="1"/>
  <c r="BV488" i="1" s="1"/>
  <c r="BT489" i="1"/>
  <c r="BV489" i="1" s="1"/>
  <c r="BT490" i="1"/>
  <c r="BV490" i="1" s="1"/>
  <c r="BT491" i="1"/>
  <c r="BV491" i="1" s="1"/>
  <c r="BT492" i="1"/>
  <c r="BV492" i="1" s="1"/>
  <c r="BT2" i="1"/>
  <c r="BV2" i="1" s="1"/>
  <c r="BT3" i="1"/>
  <c r="BV3" i="1" s="1"/>
  <c r="BT4" i="1"/>
  <c r="BV4" i="1" s="1"/>
  <c r="BT5" i="1"/>
  <c r="BV5" i="1" s="1"/>
  <c r="BT6" i="1"/>
  <c r="BV6" i="1" s="1"/>
  <c r="BT7" i="1"/>
  <c r="BV7" i="1" s="1"/>
  <c r="BT8" i="1"/>
  <c r="BV8" i="1" s="1"/>
  <c r="BT9" i="1"/>
  <c r="BV9" i="1" s="1"/>
  <c r="BT10" i="1"/>
  <c r="BV10" i="1" s="1"/>
  <c r="BT11" i="1"/>
  <c r="BV11" i="1" s="1"/>
  <c r="BT12" i="1"/>
  <c r="BV12" i="1" s="1"/>
  <c r="BT13" i="1"/>
  <c r="BV13" i="1" s="1"/>
  <c r="BT14" i="1"/>
  <c r="BV14" i="1" s="1"/>
  <c r="BT15" i="1"/>
  <c r="BV15" i="1" s="1"/>
  <c r="BT16" i="1"/>
  <c r="BV16" i="1" s="1"/>
  <c r="BT17" i="1"/>
  <c r="BV17" i="1" s="1"/>
  <c r="BT18" i="1"/>
  <c r="BV18" i="1" s="1"/>
  <c r="BT19" i="1"/>
  <c r="BV19" i="1" s="1"/>
  <c r="BT20" i="1"/>
  <c r="BV20" i="1" s="1"/>
  <c r="BT21" i="1"/>
  <c r="BV21" i="1" s="1"/>
  <c r="BT22" i="1"/>
  <c r="BV22" i="1" s="1"/>
  <c r="BT23" i="1"/>
  <c r="BV23" i="1" s="1"/>
  <c r="BT24" i="1"/>
  <c r="BV24" i="1" s="1"/>
  <c r="BT25" i="1"/>
  <c r="BV25" i="1" s="1"/>
  <c r="BT26" i="1"/>
  <c r="BV26" i="1" s="1"/>
  <c r="BT27" i="1"/>
  <c r="BV27" i="1" s="1"/>
  <c r="BT28" i="1"/>
  <c r="BV28" i="1" s="1"/>
  <c r="BT29" i="1"/>
  <c r="BV29" i="1" s="1"/>
  <c r="BT30" i="1"/>
  <c r="BV30" i="1" s="1"/>
  <c r="BT31" i="1"/>
  <c r="BV31" i="1" s="1"/>
  <c r="BT32" i="1"/>
  <c r="BV32" i="1" s="1"/>
  <c r="BT33" i="1"/>
  <c r="BV33" i="1" s="1"/>
  <c r="BT34" i="1"/>
  <c r="BV34" i="1" s="1"/>
  <c r="BT35" i="1"/>
  <c r="BV35" i="1" s="1"/>
  <c r="BT36" i="1"/>
  <c r="BV36" i="1" s="1"/>
  <c r="BT37" i="1"/>
  <c r="BV37" i="1" s="1"/>
  <c r="BT38" i="1"/>
  <c r="BV38" i="1" s="1"/>
  <c r="BT39" i="1"/>
  <c r="BV39" i="1" s="1"/>
  <c r="BT40" i="1"/>
  <c r="BV40" i="1" s="1"/>
  <c r="BT41" i="1"/>
  <c r="BV41" i="1" s="1"/>
  <c r="BT42" i="1"/>
  <c r="BV42" i="1" s="1"/>
  <c r="BT43" i="1"/>
  <c r="BV43" i="1" s="1"/>
  <c r="BT44" i="1"/>
  <c r="BV44" i="1" s="1"/>
  <c r="BT45" i="1"/>
  <c r="BV45" i="1" s="1"/>
  <c r="BT46" i="1"/>
  <c r="BV46" i="1" s="1"/>
  <c r="BT47" i="1"/>
  <c r="BV47" i="1" s="1"/>
  <c r="BT48" i="1"/>
  <c r="BV48" i="1" s="1"/>
  <c r="BT49" i="1"/>
  <c r="BV49" i="1" s="1"/>
  <c r="BT50" i="1"/>
  <c r="BV50" i="1" s="1"/>
  <c r="BT51" i="1"/>
  <c r="BV51" i="1" s="1"/>
  <c r="BT52" i="1"/>
  <c r="BV52" i="1" s="1"/>
  <c r="BT53" i="1"/>
  <c r="BV53" i="1" s="1"/>
  <c r="BT54" i="1"/>
  <c r="BV54" i="1" s="1"/>
  <c r="BT55" i="1"/>
  <c r="BV55" i="1" s="1"/>
  <c r="BT56" i="1"/>
  <c r="BV56" i="1" s="1"/>
  <c r="BT57" i="1"/>
  <c r="BV57" i="1" s="1"/>
  <c r="BT58" i="1"/>
  <c r="BV58" i="1" s="1"/>
  <c r="BT59" i="1"/>
  <c r="BV59" i="1" s="1"/>
  <c r="BT60" i="1"/>
  <c r="BV60" i="1" s="1"/>
  <c r="BT61" i="1"/>
  <c r="BV61" i="1" s="1"/>
  <c r="BT62" i="1"/>
  <c r="BV62" i="1" s="1"/>
  <c r="BT63" i="1"/>
  <c r="BV63" i="1" s="1"/>
  <c r="BT64" i="1"/>
  <c r="BV64" i="1" s="1"/>
  <c r="BT65" i="1"/>
  <c r="BV65" i="1" s="1"/>
  <c r="BT66" i="1"/>
  <c r="BV66" i="1" s="1"/>
  <c r="BT67" i="1"/>
  <c r="BV67" i="1" s="1"/>
  <c r="BT68" i="1"/>
  <c r="BV68" i="1" s="1"/>
  <c r="BT69" i="1"/>
  <c r="BV69" i="1" s="1"/>
  <c r="BT70" i="1"/>
  <c r="BV70" i="1" s="1"/>
  <c r="BT71" i="1"/>
  <c r="BV71" i="1" s="1"/>
  <c r="BT72" i="1"/>
  <c r="BV72" i="1" s="1"/>
  <c r="BT73" i="1"/>
  <c r="BV73" i="1" s="1"/>
  <c r="BT74" i="1"/>
  <c r="BV74" i="1" s="1"/>
  <c r="BT75" i="1"/>
  <c r="BV75" i="1" s="1"/>
  <c r="BT76" i="1"/>
  <c r="BV76" i="1" s="1"/>
  <c r="BT77" i="1"/>
  <c r="BV77" i="1" s="1"/>
  <c r="BT78" i="1"/>
  <c r="BV78" i="1" s="1"/>
  <c r="BT79" i="1"/>
  <c r="BV79" i="1" s="1"/>
  <c r="BT80" i="1"/>
  <c r="BV80" i="1" s="1"/>
  <c r="BT81" i="1"/>
  <c r="BV81" i="1" s="1"/>
  <c r="BT82" i="1"/>
  <c r="BV82" i="1" s="1"/>
  <c r="BT83" i="1"/>
  <c r="BV83" i="1" s="1"/>
  <c r="BT84" i="1"/>
  <c r="BV84" i="1" s="1"/>
  <c r="BT85" i="1"/>
  <c r="BV85" i="1" s="1"/>
  <c r="BT86" i="1"/>
  <c r="BV86" i="1" s="1"/>
  <c r="BT87" i="1"/>
  <c r="BV87" i="1" s="1"/>
  <c r="BT88" i="1"/>
  <c r="BV88" i="1" s="1"/>
  <c r="BT89" i="1"/>
  <c r="BV89" i="1" s="1"/>
  <c r="BT90" i="1"/>
  <c r="BV90" i="1" s="1"/>
  <c r="BT91" i="1"/>
  <c r="BV91" i="1" s="1"/>
  <c r="BT92" i="1"/>
  <c r="BV92" i="1" s="1"/>
  <c r="BT93" i="1"/>
  <c r="BV93" i="1" s="1"/>
  <c r="BT94" i="1"/>
  <c r="BV94" i="1" s="1"/>
  <c r="BT95" i="1"/>
  <c r="BV95" i="1" s="1"/>
  <c r="BT96" i="1"/>
  <c r="BV96" i="1" s="1"/>
  <c r="BT97" i="1"/>
  <c r="BV97" i="1" s="1"/>
  <c r="BT98" i="1"/>
  <c r="BV98" i="1" s="1"/>
  <c r="BT99" i="1"/>
  <c r="BV99" i="1" s="1"/>
  <c r="BT100" i="1"/>
  <c r="BV100" i="1" s="1"/>
  <c r="BT101" i="1"/>
  <c r="BV101" i="1" s="1"/>
  <c r="BT102" i="1"/>
  <c r="BV102" i="1" s="1"/>
  <c r="BT103" i="1"/>
  <c r="BV103" i="1" s="1"/>
  <c r="BT104" i="1"/>
  <c r="BV104" i="1" s="1"/>
  <c r="BT105" i="1"/>
  <c r="BV105" i="1" s="1"/>
  <c r="BT106" i="1"/>
  <c r="BV106" i="1" s="1"/>
  <c r="BT107" i="1"/>
  <c r="BV107" i="1" s="1"/>
  <c r="BT108" i="1"/>
  <c r="BV108" i="1" s="1"/>
  <c r="BT109" i="1"/>
  <c r="BV109" i="1" s="1"/>
  <c r="BT110" i="1"/>
  <c r="BV110" i="1" s="1"/>
  <c r="BT111" i="1"/>
  <c r="BV111" i="1" s="1"/>
  <c r="BT112" i="1"/>
  <c r="BV112" i="1" s="1"/>
  <c r="BT113" i="1"/>
  <c r="BV113" i="1" s="1"/>
  <c r="BT114" i="1"/>
  <c r="BV114" i="1" s="1"/>
  <c r="BT115" i="1"/>
  <c r="BV115" i="1" s="1"/>
  <c r="BT116" i="1"/>
  <c r="BV116" i="1" s="1"/>
  <c r="BT117" i="1"/>
  <c r="BV117" i="1" s="1"/>
  <c r="BT118" i="1"/>
  <c r="BV118" i="1" s="1"/>
  <c r="BT119" i="1"/>
  <c r="BV119" i="1" s="1"/>
  <c r="BT120" i="1"/>
  <c r="BV120" i="1" s="1"/>
  <c r="BT121" i="1"/>
  <c r="BV121" i="1" s="1"/>
  <c r="BT122" i="1"/>
  <c r="BV122" i="1" s="1"/>
  <c r="BT123" i="1"/>
  <c r="BV123" i="1" s="1"/>
  <c r="BT124" i="1"/>
  <c r="BV124" i="1" s="1"/>
  <c r="BT125" i="1"/>
  <c r="BV125" i="1" s="1"/>
  <c r="BT126" i="1"/>
  <c r="BV126" i="1" s="1"/>
  <c r="BT127" i="1"/>
  <c r="BV127" i="1" s="1"/>
  <c r="BT128" i="1"/>
  <c r="BV128" i="1" s="1"/>
  <c r="BT129" i="1"/>
  <c r="BV129" i="1" s="1"/>
  <c r="BT130" i="1"/>
  <c r="BV130" i="1" s="1"/>
  <c r="BT131" i="1"/>
  <c r="BV131" i="1" s="1"/>
  <c r="BT132" i="1"/>
  <c r="BV132" i="1" s="1"/>
  <c r="BT133" i="1"/>
  <c r="BV133" i="1" s="1"/>
  <c r="BT134" i="1"/>
  <c r="BV134" i="1" s="1"/>
  <c r="BT135" i="1"/>
  <c r="BV135" i="1" s="1"/>
  <c r="BT136" i="1"/>
  <c r="BV136" i="1" s="1"/>
  <c r="BT137" i="1"/>
  <c r="BV137" i="1" s="1"/>
  <c r="BT138" i="1"/>
  <c r="BV138" i="1" s="1"/>
  <c r="BT139" i="1"/>
  <c r="BV139" i="1" s="1"/>
  <c r="BT140" i="1"/>
  <c r="BV140" i="1" s="1"/>
  <c r="BT141" i="1"/>
  <c r="BV141" i="1" s="1"/>
  <c r="BT142" i="1"/>
  <c r="BV142" i="1" s="1"/>
  <c r="BT143" i="1"/>
  <c r="BV143" i="1" s="1"/>
  <c r="BT144" i="1"/>
  <c r="BV144" i="1" s="1"/>
  <c r="BT145" i="1"/>
  <c r="BV145" i="1" s="1"/>
  <c r="BT146" i="1"/>
  <c r="BV146" i="1" s="1"/>
  <c r="BT147" i="1"/>
  <c r="BV147" i="1" s="1"/>
  <c r="BT148" i="1"/>
  <c r="BV148" i="1" s="1"/>
  <c r="BT149" i="1"/>
  <c r="BV149" i="1" s="1"/>
  <c r="BT150" i="1"/>
  <c r="BV150" i="1" s="1"/>
  <c r="BT151" i="1"/>
  <c r="BV151" i="1" s="1"/>
  <c r="BT152" i="1"/>
  <c r="BV152" i="1" s="1"/>
  <c r="BT153" i="1"/>
  <c r="BV153" i="1" s="1"/>
  <c r="BT154" i="1"/>
  <c r="BV154" i="1" s="1"/>
  <c r="BT155" i="1"/>
  <c r="BV155" i="1" s="1"/>
  <c r="BT156" i="1"/>
  <c r="BV156" i="1" s="1"/>
  <c r="BT157" i="1"/>
  <c r="BV157" i="1" s="1"/>
  <c r="BT158" i="1"/>
  <c r="BV158" i="1" s="1"/>
  <c r="BT159" i="1"/>
  <c r="BV159" i="1" s="1"/>
  <c r="BT160" i="1"/>
  <c r="BV160" i="1" s="1"/>
  <c r="BT161" i="1"/>
  <c r="BV161" i="1" s="1"/>
  <c r="BT162" i="1"/>
  <c r="BV162" i="1" s="1"/>
  <c r="BT163" i="1"/>
  <c r="BV163" i="1" s="1"/>
  <c r="BT164" i="1"/>
  <c r="BV164" i="1" s="1"/>
  <c r="BT165" i="1"/>
  <c r="BV165" i="1" s="1"/>
  <c r="BT166" i="1"/>
  <c r="BV166" i="1" s="1"/>
  <c r="BT167" i="1"/>
  <c r="BV167" i="1" s="1"/>
  <c r="BT168" i="1"/>
  <c r="BV168" i="1" s="1"/>
  <c r="BT169" i="1"/>
  <c r="BV169" i="1" s="1"/>
  <c r="BT170" i="1"/>
  <c r="BV170" i="1" s="1"/>
  <c r="BT171" i="1"/>
  <c r="BV171" i="1" s="1"/>
  <c r="BT172" i="1"/>
  <c r="BV172" i="1" s="1"/>
  <c r="BT173" i="1"/>
  <c r="BV173" i="1" s="1"/>
  <c r="BT174" i="1"/>
  <c r="BV174" i="1" s="1"/>
  <c r="BT175" i="1"/>
  <c r="BV175" i="1" s="1"/>
  <c r="BT176" i="1"/>
  <c r="BV176" i="1" s="1"/>
  <c r="BT177" i="1"/>
  <c r="BV177" i="1" s="1"/>
  <c r="BT178" i="1"/>
  <c r="BV178" i="1" s="1"/>
  <c r="BT179" i="1"/>
  <c r="BV179" i="1" s="1"/>
  <c r="BT180" i="1"/>
  <c r="BV180" i="1" s="1"/>
  <c r="BT181" i="1"/>
  <c r="BV181" i="1" s="1"/>
  <c r="BT182" i="1"/>
  <c r="BV182" i="1" s="1"/>
  <c r="BT183" i="1"/>
  <c r="BV183" i="1" s="1"/>
  <c r="BT184" i="1"/>
  <c r="BV184" i="1" s="1"/>
  <c r="BT185" i="1"/>
  <c r="BV185" i="1" s="1"/>
  <c r="BT186" i="1"/>
  <c r="BV186" i="1" s="1"/>
  <c r="BT187" i="1"/>
  <c r="BV187" i="1" s="1"/>
  <c r="BT188" i="1"/>
  <c r="BV188" i="1" s="1"/>
  <c r="BT189" i="1"/>
  <c r="BV189" i="1" s="1"/>
  <c r="BT190" i="1"/>
  <c r="BV190" i="1" s="1"/>
  <c r="BT191" i="1"/>
  <c r="BV191" i="1" s="1"/>
  <c r="BT192" i="1"/>
  <c r="BV192" i="1" s="1"/>
  <c r="BT193" i="1"/>
  <c r="BV193" i="1" s="1"/>
  <c r="BT194" i="1"/>
  <c r="BV194" i="1" s="1"/>
  <c r="BT195" i="1"/>
  <c r="BV195" i="1" s="1"/>
  <c r="BT196" i="1"/>
  <c r="BV196" i="1" s="1"/>
  <c r="BT197" i="1"/>
  <c r="BV197" i="1" s="1"/>
  <c r="BT198" i="1"/>
  <c r="BV198" i="1" s="1"/>
  <c r="BT199" i="1"/>
  <c r="BV199" i="1" s="1"/>
  <c r="BT200" i="1"/>
  <c r="BV200" i="1" s="1"/>
  <c r="BT201" i="1"/>
  <c r="BV201" i="1" s="1"/>
  <c r="BT202" i="1"/>
  <c r="BV202" i="1" s="1"/>
  <c r="BT203" i="1"/>
  <c r="BV203" i="1" s="1"/>
  <c r="BT204" i="1"/>
  <c r="BV204" i="1" s="1"/>
  <c r="BT205" i="1"/>
  <c r="BV205" i="1" s="1"/>
  <c r="BT206" i="1"/>
  <c r="BV206" i="1" s="1"/>
  <c r="BT207" i="1"/>
  <c r="BV207" i="1" s="1"/>
  <c r="BT208" i="1"/>
  <c r="BV208" i="1" s="1"/>
  <c r="BT209" i="1"/>
  <c r="BV209" i="1" s="1"/>
  <c r="BT210" i="1"/>
  <c r="BV210" i="1" s="1"/>
  <c r="BT211" i="1"/>
  <c r="BV211" i="1" s="1"/>
  <c r="BT212" i="1"/>
  <c r="BV212" i="1" s="1"/>
  <c r="BT213" i="1"/>
  <c r="BV213" i="1" s="1"/>
  <c r="BT214" i="1"/>
  <c r="BV214" i="1" s="1"/>
  <c r="BT215" i="1"/>
  <c r="BV215" i="1" s="1"/>
  <c r="BT216" i="1"/>
  <c r="BV216" i="1" s="1"/>
  <c r="BT217" i="1"/>
  <c r="BV217" i="1" s="1"/>
  <c r="BT218" i="1"/>
  <c r="BV218" i="1" s="1"/>
  <c r="BT219" i="1"/>
  <c r="BV219" i="1" s="1"/>
  <c r="CF6" i="1"/>
  <c r="CH6" i="1" s="1"/>
  <c r="CF7" i="1"/>
  <c r="CH7" i="1" s="1"/>
  <c r="CF8" i="1"/>
  <c r="CH8" i="1" s="1"/>
  <c r="CF9" i="1"/>
  <c r="CH9" i="1" s="1"/>
  <c r="CF10" i="1"/>
  <c r="CH10" i="1" s="1"/>
  <c r="CF11" i="1"/>
  <c r="CH11" i="1" s="1"/>
  <c r="CF12" i="1"/>
  <c r="CH12" i="1" s="1"/>
  <c r="CF13" i="1"/>
  <c r="CH13" i="1" s="1"/>
  <c r="CF14" i="1"/>
  <c r="CH14" i="1" s="1"/>
  <c r="CF15" i="1"/>
  <c r="CH15" i="1" s="1"/>
  <c r="CF16" i="1"/>
  <c r="CH16" i="1" s="1"/>
  <c r="CF17" i="1"/>
  <c r="CH17" i="1" s="1"/>
  <c r="CF18" i="1"/>
  <c r="CH18" i="1" s="1"/>
  <c r="CF19" i="1"/>
  <c r="CH19" i="1" s="1"/>
  <c r="CF20" i="1"/>
  <c r="CH20" i="1" s="1"/>
  <c r="CF21" i="1"/>
  <c r="CH21" i="1" s="1"/>
  <c r="CF22" i="1"/>
  <c r="CH22" i="1" s="1"/>
  <c r="CF23" i="1"/>
  <c r="CH23" i="1" s="1"/>
  <c r="CF24" i="1"/>
  <c r="CH24" i="1" s="1"/>
  <c r="CF25" i="1"/>
  <c r="CH25" i="1" s="1"/>
  <c r="CF26" i="1"/>
  <c r="CH26" i="1" s="1"/>
  <c r="CF27" i="1"/>
  <c r="CH27" i="1" s="1"/>
  <c r="CF28" i="1"/>
  <c r="CH28" i="1" s="1"/>
  <c r="CF29" i="1"/>
  <c r="CH29" i="1" s="1"/>
  <c r="CF30" i="1"/>
  <c r="CH30" i="1" s="1"/>
  <c r="CF31" i="1"/>
  <c r="CH31" i="1" s="1"/>
  <c r="CF32" i="1"/>
  <c r="CH32" i="1" s="1"/>
  <c r="CF33" i="1"/>
  <c r="CH33" i="1" s="1"/>
  <c r="CF34" i="1"/>
  <c r="CH34" i="1" s="1"/>
  <c r="CF35" i="1"/>
  <c r="CH35" i="1" s="1"/>
  <c r="CF36" i="1"/>
  <c r="CH36" i="1" s="1"/>
  <c r="CF37" i="1"/>
  <c r="CH37" i="1" s="1"/>
  <c r="CF38" i="1"/>
  <c r="CH38" i="1" s="1"/>
  <c r="CF39" i="1"/>
  <c r="CH39" i="1" s="1"/>
  <c r="CF40" i="1"/>
  <c r="CH40" i="1" s="1"/>
  <c r="CF41" i="1"/>
  <c r="CH41" i="1" s="1"/>
  <c r="CF42" i="1"/>
  <c r="CH42" i="1" s="1"/>
  <c r="CF43" i="1"/>
  <c r="CH43" i="1" s="1"/>
  <c r="CF44" i="1"/>
  <c r="CH44" i="1" s="1"/>
  <c r="CF45" i="1"/>
  <c r="CH45" i="1" s="1"/>
  <c r="CF46" i="1"/>
  <c r="CH46" i="1" s="1"/>
  <c r="CF47" i="1"/>
  <c r="CH47" i="1" s="1"/>
  <c r="CF48" i="1"/>
  <c r="CH48" i="1" s="1"/>
  <c r="CF49" i="1"/>
  <c r="CH49" i="1" s="1"/>
  <c r="CF50" i="1"/>
  <c r="CH50" i="1" s="1"/>
  <c r="CF51" i="1"/>
  <c r="CH51" i="1" s="1"/>
  <c r="CF52" i="1"/>
  <c r="CH52" i="1" s="1"/>
  <c r="CF53" i="1"/>
  <c r="CH53" i="1" s="1"/>
  <c r="CF54" i="1"/>
  <c r="CH54" i="1" s="1"/>
  <c r="CF55" i="1"/>
  <c r="CH55" i="1" s="1"/>
  <c r="CF56" i="1"/>
  <c r="CH56" i="1" s="1"/>
  <c r="CF57" i="1"/>
  <c r="CH57" i="1" s="1"/>
  <c r="CF58" i="1"/>
  <c r="CH58" i="1" s="1"/>
  <c r="CF59" i="1"/>
  <c r="CH59" i="1" s="1"/>
  <c r="CF60" i="1"/>
  <c r="CH60" i="1" s="1"/>
  <c r="CF61" i="1"/>
  <c r="CH61" i="1" s="1"/>
  <c r="CF62" i="1"/>
  <c r="CH62" i="1" s="1"/>
  <c r="CF63" i="1"/>
  <c r="CH63" i="1" s="1"/>
  <c r="CF64" i="1"/>
  <c r="CH64" i="1" s="1"/>
  <c r="CF65" i="1"/>
  <c r="CH65" i="1" s="1"/>
  <c r="CF66" i="1"/>
  <c r="CH66" i="1" s="1"/>
  <c r="CF67" i="1"/>
  <c r="CH67" i="1" s="1"/>
  <c r="CF68" i="1"/>
  <c r="CH68" i="1" s="1"/>
  <c r="CF69" i="1"/>
  <c r="CH69" i="1" s="1"/>
  <c r="CF70" i="1"/>
  <c r="CH70" i="1" s="1"/>
  <c r="CF71" i="1"/>
  <c r="CH71" i="1" s="1"/>
  <c r="CF72" i="1"/>
  <c r="CH72" i="1" s="1"/>
  <c r="CF73" i="1"/>
  <c r="CH73" i="1" s="1"/>
  <c r="CF74" i="1"/>
  <c r="CH74" i="1" s="1"/>
  <c r="CF75" i="1"/>
  <c r="CH75" i="1" s="1"/>
  <c r="CF76" i="1"/>
  <c r="CH76" i="1" s="1"/>
  <c r="CF77" i="1"/>
  <c r="CH77" i="1" s="1"/>
  <c r="CF78" i="1"/>
  <c r="CH78" i="1" s="1"/>
  <c r="CF79" i="1"/>
  <c r="CH79" i="1" s="1"/>
  <c r="CF80" i="1"/>
  <c r="CH80" i="1" s="1"/>
  <c r="CF81" i="1"/>
  <c r="CH81" i="1" s="1"/>
  <c r="CF82" i="1"/>
  <c r="CH82" i="1" s="1"/>
  <c r="CF83" i="1"/>
  <c r="CH83" i="1" s="1"/>
  <c r="CF84" i="1"/>
  <c r="CH84" i="1" s="1"/>
  <c r="CF85" i="1"/>
  <c r="CH85" i="1" s="1"/>
  <c r="CF86" i="1"/>
  <c r="CH86" i="1" s="1"/>
  <c r="CF87" i="1"/>
  <c r="CH87" i="1" s="1"/>
  <c r="CF88" i="1"/>
  <c r="CH88" i="1" s="1"/>
  <c r="CF89" i="1"/>
  <c r="CH89" i="1" s="1"/>
  <c r="CF90" i="1"/>
  <c r="CH90" i="1" s="1"/>
  <c r="CF91" i="1"/>
  <c r="CH91" i="1" s="1"/>
  <c r="CF92" i="1"/>
  <c r="CH92" i="1" s="1"/>
  <c r="CF93" i="1"/>
  <c r="CH93" i="1" s="1"/>
  <c r="CF94" i="1"/>
  <c r="CH94" i="1" s="1"/>
  <c r="CF95" i="1"/>
  <c r="CH95" i="1" s="1"/>
  <c r="CF96" i="1"/>
  <c r="CH96" i="1" s="1"/>
  <c r="CF97" i="1"/>
  <c r="CH97" i="1" s="1"/>
  <c r="CF98" i="1"/>
  <c r="CH98" i="1" s="1"/>
  <c r="CF99" i="1"/>
  <c r="CH99" i="1" s="1"/>
  <c r="CF100" i="1"/>
  <c r="CH100" i="1" s="1"/>
  <c r="CF101" i="1"/>
  <c r="CH101" i="1" s="1"/>
  <c r="CF102" i="1"/>
  <c r="CH102" i="1" s="1"/>
  <c r="CF103" i="1"/>
  <c r="CH103" i="1" s="1"/>
  <c r="CF104" i="1"/>
  <c r="CH104" i="1" s="1"/>
  <c r="CF105" i="1"/>
  <c r="CH105" i="1" s="1"/>
  <c r="CF106" i="1"/>
  <c r="CH106" i="1" s="1"/>
  <c r="CF107" i="1"/>
  <c r="CH107" i="1" s="1"/>
  <c r="CF108" i="1"/>
  <c r="CH108" i="1" s="1"/>
  <c r="CF109" i="1"/>
  <c r="CH109" i="1" s="1"/>
  <c r="CF110" i="1"/>
  <c r="CH110" i="1" s="1"/>
  <c r="CF111" i="1"/>
  <c r="CH111" i="1" s="1"/>
  <c r="CF112" i="1"/>
  <c r="CH112" i="1" s="1"/>
  <c r="CF113" i="1"/>
  <c r="CH113" i="1" s="1"/>
  <c r="CF114" i="1"/>
  <c r="CH114" i="1" s="1"/>
  <c r="CF115" i="1"/>
  <c r="CH115" i="1" s="1"/>
  <c r="CF116" i="1"/>
  <c r="CH116" i="1" s="1"/>
  <c r="CF117" i="1"/>
  <c r="CH117" i="1" s="1"/>
  <c r="CF118" i="1"/>
  <c r="CH118" i="1" s="1"/>
  <c r="CF119" i="1"/>
  <c r="CH119" i="1" s="1"/>
  <c r="CF120" i="1"/>
  <c r="CH120" i="1" s="1"/>
  <c r="CF121" i="1"/>
  <c r="CH121" i="1" s="1"/>
  <c r="CF122" i="1"/>
  <c r="CH122" i="1" s="1"/>
  <c r="CF123" i="1"/>
  <c r="CH123" i="1" s="1"/>
  <c r="CF124" i="1"/>
  <c r="CH124" i="1" s="1"/>
  <c r="CF125" i="1"/>
  <c r="CH125" i="1" s="1"/>
  <c r="CF126" i="1"/>
  <c r="CH126" i="1" s="1"/>
  <c r="CF127" i="1"/>
  <c r="CH127" i="1" s="1"/>
  <c r="CF128" i="1"/>
  <c r="CH128" i="1" s="1"/>
  <c r="CF129" i="1"/>
  <c r="CH129" i="1" s="1"/>
  <c r="CF130" i="1"/>
  <c r="CH130" i="1" s="1"/>
  <c r="CF131" i="1"/>
  <c r="CH131" i="1" s="1"/>
  <c r="CF132" i="1"/>
  <c r="CH132" i="1" s="1"/>
  <c r="CF133" i="1"/>
  <c r="CH133" i="1" s="1"/>
  <c r="CF134" i="1"/>
  <c r="CH134" i="1" s="1"/>
  <c r="CF135" i="1"/>
  <c r="CH135" i="1" s="1"/>
  <c r="CF136" i="1"/>
  <c r="CH136" i="1" s="1"/>
  <c r="CF137" i="1"/>
  <c r="CH137" i="1" s="1"/>
  <c r="CF138" i="1"/>
  <c r="CH138" i="1" s="1"/>
  <c r="CF139" i="1"/>
  <c r="CH139" i="1" s="1"/>
  <c r="CF140" i="1"/>
  <c r="CH140" i="1" s="1"/>
  <c r="CF141" i="1"/>
  <c r="CH141" i="1" s="1"/>
  <c r="CF142" i="1"/>
  <c r="CH142" i="1" s="1"/>
  <c r="CF143" i="1"/>
  <c r="CH143" i="1" s="1"/>
  <c r="CF144" i="1"/>
  <c r="CH144" i="1" s="1"/>
  <c r="CF145" i="1"/>
  <c r="CH145" i="1" s="1"/>
  <c r="CF146" i="1"/>
  <c r="CH146" i="1" s="1"/>
  <c r="CF147" i="1"/>
  <c r="CH147" i="1" s="1"/>
  <c r="CF148" i="1"/>
  <c r="CH148" i="1" s="1"/>
  <c r="CF149" i="1"/>
  <c r="CH149" i="1" s="1"/>
  <c r="CF150" i="1"/>
  <c r="CH150" i="1" s="1"/>
  <c r="CF151" i="1"/>
  <c r="CH151" i="1" s="1"/>
  <c r="CF152" i="1"/>
  <c r="CH152" i="1" s="1"/>
  <c r="CF153" i="1"/>
  <c r="CH153" i="1" s="1"/>
  <c r="CF154" i="1"/>
  <c r="CH154" i="1" s="1"/>
  <c r="CF155" i="1"/>
  <c r="CH155" i="1" s="1"/>
  <c r="CF156" i="1"/>
  <c r="CH156" i="1" s="1"/>
  <c r="CF157" i="1"/>
  <c r="CH157" i="1" s="1"/>
  <c r="CF158" i="1"/>
  <c r="CH158" i="1" s="1"/>
  <c r="CF159" i="1"/>
  <c r="CH159" i="1" s="1"/>
  <c r="CF160" i="1"/>
  <c r="CH160" i="1" s="1"/>
  <c r="CF161" i="1"/>
  <c r="CH161" i="1" s="1"/>
  <c r="CF162" i="1"/>
  <c r="CH162" i="1" s="1"/>
  <c r="CF163" i="1"/>
  <c r="CH163" i="1" s="1"/>
  <c r="CF164" i="1"/>
  <c r="CH164" i="1" s="1"/>
  <c r="CF165" i="1"/>
  <c r="CH165" i="1" s="1"/>
  <c r="CF166" i="1"/>
  <c r="CH166" i="1" s="1"/>
  <c r="CF167" i="1"/>
  <c r="CH167" i="1" s="1"/>
  <c r="CF168" i="1"/>
  <c r="CH168" i="1" s="1"/>
  <c r="CF169" i="1"/>
  <c r="CH169" i="1" s="1"/>
  <c r="CF170" i="1"/>
  <c r="CH170" i="1" s="1"/>
  <c r="CF171" i="1"/>
  <c r="CH171" i="1" s="1"/>
  <c r="CF172" i="1"/>
  <c r="CH172" i="1" s="1"/>
  <c r="CF2" i="1"/>
  <c r="CH2" i="1" s="1"/>
  <c r="CF3" i="1"/>
  <c r="CH3" i="1" s="1"/>
  <c r="AX56" i="1" l="1"/>
  <c r="AX68" i="1"/>
  <c r="AX72" i="1"/>
  <c r="AX64" i="1"/>
  <c r="AX62" i="1"/>
  <c r="AX13" i="1"/>
  <c r="AX53" i="1"/>
  <c r="AX51" i="1"/>
  <c r="AX44" i="1"/>
  <c r="AX40" i="1"/>
  <c r="AX38" i="1"/>
  <c r="AX31" i="1"/>
  <c r="AX30" i="1"/>
  <c r="AX23" i="1"/>
  <c r="AX19" i="1"/>
  <c r="AX17" i="1"/>
  <c r="AX12" i="1"/>
  <c r="AX9" i="1"/>
  <c r="AX7" i="1"/>
  <c r="AX5" i="1"/>
  <c r="AX79" i="1"/>
  <c r="AX77" i="1"/>
  <c r="AX70" i="1"/>
  <c r="AX67" i="1"/>
  <c r="AX66" i="1"/>
  <c r="AX50" i="1"/>
  <c r="AX47" i="1"/>
  <c r="AX46" i="1"/>
  <c r="AX43" i="1"/>
  <c r="AX37" i="1"/>
  <c r="AX34" i="1"/>
  <c r="AX33" i="1"/>
  <c r="AX29" i="1"/>
  <c r="AX22" i="1"/>
  <c r="AX18" i="1"/>
  <c r="AX16" i="1"/>
  <c r="AX14" i="1"/>
  <c r="AX11" i="1"/>
  <c r="AX78" i="1"/>
  <c r="AX75" i="1"/>
  <c r="AX65" i="1"/>
  <c r="AX63" i="1"/>
  <c r="AX57" i="1"/>
  <c r="AX55" i="1"/>
  <c r="AX54" i="1"/>
  <c r="AX49" i="1"/>
  <c r="AX45" i="1"/>
  <c r="AX42" i="1"/>
  <c r="AX28" i="1"/>
  <c r="AX21" i="1"/>
  <c r="AX15" i="1"/>
  <c r="AX8" i="1"/>
  <c r="AX4" i="1"/>
  <c r="AX3" i="1"/>
  <c r="AX83" i="1"/>
  <c r="AX74" i="1"/>
  <c r="AX73" i="1"/>
  <c r="AX71" i="1"/>
  <c r="AX61" i="1"/>
  <c r="AX59" i="1"/>
  <c r="AX58" i="1"/>
  <c r="AX41" i="1"/>
  <c r="AX39" i="1"/>
  <c r="AX35" i="1"/>
  <c r="AX27" i="1"/>
  <c r="AX26" i="1"/>
  <c r="AX25" i="1"/>
  <c r="AX20" i="1"/>
  <c r="AX10" i="1"/>
  <c r="AX6" i="1"/>
  <c r="AX24" i="1"/>
  <c r="AX2" i="1"/>
</calcChain>
</file>

<file path=xl/sharedStrings.xml><?xml version="1.0" encoding="utf-8"?>
<sst xmlns="http://schemas.openxmlformats.org/spreadsheetml/2006/main" count="26825" uniqueCount="147">
  <si>
    <t>Plataforma</t>
  </si>
  <si>
    <t>PaÃ­s / RegiÃ³n</t>
  </si>
  <si>
    <t>Tipo de subscripciÃ³n de streaming</t>
  </si>
  <si>
    <t>Tipo de lanzamiento</t>
  </si>
  <si>
    <t>Tipo de venta</t>
  </si>
  <si>
    <t>Divisa de pago al cliente</t>
  </si>
  <si>
    <t>Precio unitario</t>
  </si>
  <si>
    <t>Tasa de ingresos cliente</t>
  </si>
  <si>
    <t>Ingresos netos</t>
  </si>
  <si>
    <t>Amazon Ad-Supported</t>
  </si>
  <si>
    <t>Chile</t>
  </si>
  <si>
    <t>Music Release</t>
  </si>
  <si>
    <t>Stream</t>
  </si>
  <si>
    <t>EUR</t>
  </si>
  <si>
    <t>Brazil</t>
  </si>
  <si>
    <t>Italy</t>
  </si>
  <si>
    <t>United kingdom</t>
  </si>
  <si>
    <t>Colombia</t>
  </si>
  <si>
    <t>Mexico</t>
  </si>
  <si>
    <t>United states</t>
  </si>
  <si>
    <t>Canada</t>
  </si>
  <si>
    <t>France</t>
  </si>
  <si>
    <t>Germany</t>
  </si>
  <si>
    <t>Spain</t>
  </si>
  <si>
    <t>YouTube Official Music Content</t>
  </si>
  <si>
    <t>Panama</t>
  </si>
  <si>
    <t>Austria</t>
  </si>
  <si>
    <t>Malaysia</t>
  </si>
  <si>
    <t>Argentina</t>
  </si>
  <si>
    <t>Czech republic</t>
  </si>
  <si>
    <t>Korea. republic of</t>
  </si>
  <si>
    <t>Philippines</t>
  </si>
  <si>
    <t>Portugal</t>
  </si>
  <si>
    <t>Israel</t>
  </si>
  <si>
    <t>Peru</t>
  </si>
  <si>
    <t>India</t>
  </si>
  <si>
    <t>Poland</t>
  </si>
  <si>
    <t>Guatemala</t>
  </si>
  <si>
    <t>Croatia</t>
  </si>
  <si>
    <t>Japan</t>
  </si>
  <si>
    <t>Paraguay</t>
  </si>
  <si>
    <t>Bolivia</t>
  </si>
  <si>
    <t>Dominican republic</t>
  </si>
  <si>
    <t>El salvador</t>
  </si>
  <si>
    <t>Nicaragua</t>
  </si>
  <si>
    <t>Costa rica</t>
  </si>
  <si>
    <t>Norway</t>
  </si>
  <si>
    <t>Romania</t>
  </si>
  <si>
    <t>Lithuania</t>
  </si>
  <si>
    <t>Honduras</t>
  </si>
  <si>
    <t>Singapore</t>
  </si>
  <si>
    <t>Saudi arabia</t>
  </si>
  <si>
    <t>Uruguay</t>
  </si>
  <si>
    <t>Ecuador</t>
  </si>
  <si>
    <t>Greece</t>
  </si>
  <si>
    <t>Puerto rico</t>
  </si>
  <si>
    <t>Netherlands</t>
  </si>
  <si>
    <t>Venezuela</t>
  </si>
  <si>
    <t>Ukraine</t>
  </si>
  <si>
    <t>Sweden</t>
  </si>
  <si>
    <t>Belgium</t>
  </si>
  <si>
    <t>Turkey</t>
  </si>
  <si>
    <t>Switzerland</t>
  </si>
  <si>
    <t>Slovakia</t>
  </si>
  <si>
    <t>Hungary</t>
  </si>
  <si>
    <t>Australia</t>
  </si>
  <si>
    <t>Russian federation</t>
  </si>
  <si>
    <t>Slovenia</t>
  </si>
  <si>
    <t>Pakistan</t>
  </si>
  <si>
    <t>Egypt</t>
  </si>
  <si>
    <t>Serbia and montenegro</t>
  </si>
  <si>
    <t>Morocco</t>
  </si>
  <si>
    <t>Aruba</t>
  </si>
  <si>
    <t>Indonesia</t>
  </si>
  <si>
    <t>Bulgaria</t>
  </si>
  <si>
    <t>Viet nam</t>
  </si>
  <si>
    <t>Cyprus</t>
  </si>
  <si>
    <t>Martinique</t>
  </si>
  <si>
    <t>Latvia</t>
  </si>
  <si>
    <t>United arab emirates</t>
  </si>
  <si>
    <t>Thailand</t>
  </si>
  <si>
    <t>YouTube Music Premium</t>
  </si>
  <si>
    <t>New zealand</t>
  </si>
  <si>
    <t>Lebanon</t>
  </si>
  <si>
    <t>Finland</t>
  </si>
  <si>
    <t>Nigeria</t>
  </si>
  <si>
    <t>Kuwait</t>
  </si>
  <si>
    <t>Youtube Audio Fingerprint</t>
  </si>
  <si>
    <t>Ghana</t>
  </si>
  <si>
    <t>Estonia</t>
  </si>
  <si>
    <t>Oman</t>
  </si>
  <si>
    <t>Guadeloupe</t>
  </si>
  <si>
    <t>Denmark</t>
  </si>
  <si>
    <t>Iraq</t>
  </si>
  <si>
    <t>Youtube Audio Tier</t>
  </si>
  <si>
    <t>Taiwan</t>
  </si>
  <si>
    <t>TikTok</t>
  </si>
  <si>
    <t>Creation</t>
  </si>
  <si>
    <t>Tidal</t>
  </si>
  <si>
    <t>Bosnia and herzegovi</t>
  </si>
  <si>
    <t>Spotify</t>
  </si>
  <si>
    <t>Trial</t>
  </si>
  <si>
    <t>Andorra</t>
  </si>
  <si>
    <t>Hong kong</t>
  </si>
  <si>
    <t>Premium</t>
  </si>
  <si>
    <t>Iceland</t>
  </si>
  <si>
    <t>Luxembourg</t>
  </si>
  <si>
    <t>Malta</t>
  </si>
  <si>
    <t>South africa</t>
  </si>
  <si>
    <t>Ireland</t>
  </si>
  <si>
    <t>Belarus</t>
  </si>
  <si>
    <t>Moldova. republic of</t>
  </si>
  <si>
    <t>Kazakhstan</t>
  </si>
  <si>
    <t>Angola</t>
  </si>
  <si>
    <t>Ad supported</t>
  </si>
  <si>
    <t>Georgia</t>
  </si>
  <si>
    <t>Albania</t>
  </si>
  <si>
    <t>Bangladesh</t>
  </si>
  <si>
    <t>Macedonia. the former yugoslav republic of</t>
  </si>
  <si>
    <t>Qatar</t>
  </si>
  <si>
    <t>Tanzania. united republic of</t>
  </si>
  <si>
    <t>Bahrain</t>
  </si>
  <si>
    <t>Sri lanka</t>
  </si>
  <si>
    <t>Kenya</t>
  </si>
  <si>
    <t>Tunisia</t>
  </si>
  <si>
    <t>Lao people s democratic republic</t>
  </si>
  <si>
    <t>Algeria</t>
  </si>
  <si>
    <t>Azerbaijan</t>
  </si>
  <si>
    <t>Trinidad and tobago</t>
  </si>
  <si>
    <t>Platform Promotion</t>
  </si>
  <si>
    <t>CÃ´te d ivoire</t>
  </si>
  <si>
    <t>Pandora</t>
  </si>
  <si>
    <t>iTunes</t>
  </si>
  <si>
    <t>Download</t>
  </si>
  <si>
    <t>iTunes Match</t>
  </si>
  <si>
    <t>Facebook / Instagram</t>
  </si>
  <si>
    <t>Freemium</t>
  </si>
  <si>
    <t>Cambodia</t>
  </si>
  <si>
    <t>Deezer</t>
  </si>
  <si>
    <t>Apple Music</t>
  </si>
  <si>
    <t>Mozambique</t>
  </si>
  <si>
    <t>China mainland</t>
  </si>
  <si>
    <t>Macao</t>
  </si>
  <si>
    <t>Amazon Prime</t>
  </si>
  <si>
    <t>Amazon Premium</t>
  </si>
  <si>
    <t>tasa de cambio</t>
  </si>
  <si>
    <t>regalia en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</si>
</sst>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0" fillId="3" borderId="3" xfId="0" applyFont="1" applyFill="1" applyBorder="1"/>
    <xf numFmtId="164" fontId="1" fillId="2" borderId="4" xfId="0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164" fontId="0" fillId="0" borderId="0" xfId="0" applyNumberFormat="1"/>
    <xf numFmtId="164" fontId="2" fillId="2" borderId="2" xfId="0" applyNumberFormat="1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4" fontId="3" fillId="3" borderId="0" xfId="0" applyNumberFormat="1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3" fillId="0" borderId="0" xfId="0" applyNumberFormat="1" applyFont="1" applyBorder="1"/>
    <xf numFmtId="0" fontId="3" fillId="3" borderId="0" xfId="0" applyFont="1" applyFill="1" applyBorder="1"/>
    <xf numFmtId="164" fontId="0" fillId="3" borderId="3" xfId="0" applyNumberFormat="1" applyFont="1" applyFill="1" applyBorder="1"/>
    <xf numFmtId="0" fontId="4" fillId="0" borderId="0" xfId="0" applyNumberFormat="1" applyFont="1"/>
    <xf numFmtId="164" fontId="2" fillId="2" borderId="0" xfId="0" applyNumberFormat="1" applyFont="1" applyFill="1" applyBorder="1"/>
    <xf numFmtId="0" fontId="3" fillId="0" borderId="0" xfId="0" applyFont="1" applyBorder="1"/>
  </cellXfs>
  <cellStyles count="1">
    <cellStyle name="Normal" xfId="0" builtinId="0"/>
  </cellStyles>
  <dxfs count="2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numFmt numFmtId="164" formatCode="0.0000000000"/>
    </dxf>
    <dxf>
      <numFmt numFmtId="164" formatCode="0.0000000000"/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28" totalsRowShown="0" headerRowDxfId="203" dataDxfId="201" headerRowBorderDxfId="202" tableBorderDxfId="200" totalsRowBorderDxfId="199">
  <autoFilter ref="A1:K28" xr:uid="{00000000-0009-0000-0100-000001000000}"/>
  <tableColumns count="11">
    <tableColumn id="1" xr3:uid="{00000000-0010-0000-0000-000001000000}" name="Plataforma" dataDxfId="198"/>
    <tableColumn id="2" xr3:uid="{00000000-0010-0000-0000-000002000000}" name="PaÃ­s / RegiÃ³n" dataDxfId="197"/>
    <tableColumn id="3" xr3:uid="{00000000-0010-0000-0000-000003000000}" name="Tipo de subscripciÃ³n de streaming" dataDxfId="196"/>
    <tableColumn id="4" xr3:uid="{00000000-0010-0000-0000-000004000000}" name="Tipo de lanzamiento" dataDxfId="195"/>
    <tableColumn id="5" xr3:uid="{00000000-0010-0000-0000-000005000000}" name="Tipo de venta" dataDxfId="194"/>
    <tableColumn id="6" xr3:uid="{00000000-0010-0000-0000-000006000000}" name="Divisa de pago al cliente" dataDxfId="193"/>
    <tableColumn id="7" xr3:uid="{00000000-0010-0000-0000-000007000000}" name="Precio unitario" dataDxfId="75"/>
    <tableColumn id="8" xr3:uid="{00000000-0010-0000-0000-000008000000}" name="Tasa de ingresos cliente" dataDxfId="74"/>
    <tableColumn id="9" xr3:uid="{00000000-0010-0000-0000-000009000000}" name="Ingresos netos" dataDxfId="73">
      <calculatedColumnFormula>Tabla1[[#This Row],[Precio unitario]]*Tabla1[[#This Row],[Tasa de ingresos cliente]]</calculatedColumnFormula>
    </tableColumn>
    <tableColumn id="10" xr3:uid="{EE1FCFA8-4C8D-C84B-8B01-D2A766799816}" name="tasa de cambio" dataDxfId="76"/>
    <tableColumn id="11" xr3:uid="{D30366D1-454E-4F42-B256-849355AB20FF}" name="regalia en pesos" dataDxfId="16">
      <calculatedColumnFormula>Tabla1[[#This Row],[tasa de cambio]]*Tabla1[[#This Row],[Ingresos netos]]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0" displayName="Tabla10" ref="Y4:AI40" totalsRowShown="0" headerRowDxfId="129" dataDxfId="127" headerRowBorderDxfId="128" tableBorderDxfId="126">
  <autoFilter ref="Y4:AI40" xr:uid="{00000000-0009-0000-0100-00000A000000}"/>
  <tableColumns count="11">
    <tableColumn id="1" xr3:uid="{00000000-0010-0000-0900-000001000000}" name="Plataforma" dataDxfId="125"/>
    <tableColumn id="2" xr3:uid="{00000000-0010-0000-0900-000002000000}" name="PaÃ­s / RegiÃ³n" dataDxfId="124"/>
    <tableColumn id="3" xr3:uid="{00000000-0010-0000-0900-000003000000}" name="Tipo de subscripciÃ³n de streaming" dataDxfId="123"/>
    <tableColumn id="4" xr3:uid="{00000000-0010-0000-0900-000004000000}" name="Tipo de lanzamiento" dataDxfId="122"/>
    <tableColumn id="5" xr3:uid="{00000000-0010-0000-0900-000005000000}" name="Tipo de venta" dataDxfId="121"/>
    <tableColumn id="6" xr3:uid="{00000000-0010-0000-0900-000006000000}" name="Divisa de pago al cliente" dataDxfId="120"/>
    <tableColumn id="7" xr3:uid="{00000000-0010-0000-0900-000007000000}" name="Precio unitario" dataDxfId="63"/>
    <tableColumn id="8" xr3:uid="{00000000-0010-0000-0900-000008000000}" name="Tasa de ingresos cliente" dataDxfId="62"/>
    <tableColumn id="9" xr3:uid="{00000000-0010-0000-0900-000009000000}" name="Ingresos netos" dataDxfId="61">
      <calculatedColumnFormula>Tabla10[[#This Row],[Precio unitario]]*Tabla10[[#This Row],[Tasa de ingresos cliente]]</calculatedColumnFormula>
    </tableColumn>
    <tableColumn id="10" xr3:uid="{F38F9EC1-A146-A142-ACD0-21B1453FD5DF}" name="tasa de cambio" dataDxfId="33"/>
    <tableColumn id="11" xr3:uid="{E8DAB6BF-1D3B-F64C-8430-78CA05E873FC}" name="regalia en pesos" dataDxfId="19">
      <calculatedColumnFormula>Tabla10[[#This Row],[tasa de cambio]]*Tabla10[[#This Row],[Ingresos netos]]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11" displayName="Tabla11" ref="Y1:AI2" totalsRowShown="0" headerRowDxfId="119" dataDxfId="117" headerRowBorderDxfId="118" tableBorderDxfId="116">
  <autoFilter ref="Y1:AI2" xr:uid="{00000000-0009-0000-0100-00000B000000}"/>
  <tableColumns count="11">
    <tableColumn id="1" xr3:uid="{00000000-0010-0000-0A00-000001000000}" name="Plataforma" dataDxfId="115"/>
    <tableColumn id="2" xr3:uid="{00000000-0010-0000-0A00-000002000000}" name="PaÃ­s / RegiÃ³n" dataDxfId="114"/>
    <tableColumn id="3" xr3:uid="{00000000-0010-0000-0A00-000003000000}" name="Tipo de subscripciÃ³n de streaming" dataDxfId="113"/>
    <tableColumn id="4" xr3:uid="{00000000-0010-0000-0A00-000004000000}" name="Tipo de lanzamiento" dataDxfId="112"/>
    <tableColumn id="5" xr3:uid="{00000000-0010-0000-0A00-000005000000}" name="Tipo de venta" dataDxfId="111"/>
    <tableColumn id="6" xr3:uid="{00000000-0010-0000-0A00-000006000000}" name="Divisa de pago al cliente" dataDxfId="110"/>
    <tableColumn id="7" xr3:uid="{00000000-0010-0000-0A00-000007000000}" name="Precio unitario" dataDxfId="60"/>
    <tableColumn id="8" xr3:uid="{00000000-0010-0000-0A00-000008000000}" name="Tasa de ingresos cliente" dataDxfId="59"/>
    <tableColumn id="9" xr3:uid="{00000000-0010-0000-0A00-000009000000}" name="Ingresos netos" dataDxfId="58">
      <calculatedColumnFormula>Tabla11[[#This Row],[Precio unitario]]*Tabla11[[#This Row],[Tasa de ingresos cliente]]</calculatedColumnFormula>
    </tableColumn>
    <tableColumn id="10" xr3:uid="{D0C5907D-4732-CA40-83F0-EC5EA518A5D3}" name="tasa de cambio" dataDxfId="34"/>
    <tableColumn id="11" xr3:uid="{807BCCF5-FBA4-EB46-AF3F-1A661B110647}" name="regalia en pesos" dataDxfId="78">
      <calculatedColumnFormula>Tabla11[[#This Row],[tasa de cambio]]*Tabla11[[#This Row],[Ingresos netos]]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a12" displayName="Tabla12" ref="M1:W712" totalsRowShown="0" headerRowDxfId="109" dataDxfId="107" headerRowBorderDxfId="108" tableBorderDxfId="106">
  <autoFilter ref="M1:W712" xr:uid="{00000000-0009-0000-0100-00000C000000}"/>
  <tableColumns count="11">
    <tableColumn id="1" xr3:uid="{00000000-0010-0000-0B00-000001000000}" name="Plataforma" dataDxfId="105"/>
    <tableColumn id="2" xr3:uid="{00000000-0010-0000-0B00-000002000000}" name="PaÃ­s / RegiÃ³n" dataDxfId="104"/>
    <tableColumn id="3" xr3:uid="{00000000-0010-0000-0B00-000003000000}" name="Tipo de subscripciÃ³n de streaming" dataDxfId="103"/>
    <tableColumn id="4" xr3:uid="{00000000-0010-0000-0B00-000004000000}" name="Tipo de lanzamiento" dataDxfId="102"/>
    <tableColumn id="5" xr3:uid="{00000000-0010-0000-0B00-000005000000}" name="Tipo de venta" dataDxfId="101"/>
    <tableColumn id="6" xr3:uid="{00000000-0010-0000-0B00-000006000000}" name="Divisa de pago al cliente" dataDxfId="100"/>
    <tableColumn id="7" xr3:uid="{00000000-0010-0000-0B00-000007000000}" name="Precio unitario" dataDxfId="69"/>
    <tableColumn id="8" xr3:uid="{00000000-0010-0000-0B00-000008000000}" name="Tasa de ingresos cliente" dataDxfId="68"/>
    <tableColumn id="9" xr3:uid="{00000000-0010-0000-0B00-000009000000}" name="Ingresos netos" dataDxfId="67">
      <calculatedColumnFormula>Tabla12[[#This Row],[Precio unitario]]*Tabla12[[#This Row],[Tasa de ingresos cliente]]</calculatedColumnFormula>
    </tableColumn>
    <tableColumn id="10" xr3:uid="{FBE2C8E9-17CC-E44E-9A04-21C9BA1B9719}" name="tasa de cambio" dataDxfId="36"/>
    <tableColumn id="11" xr3:uid="{2AE4E789-AC12-1043-B49E-408DEE9956B4}" name="regalia en pesos" dataDxfId="18">
      <calculatedColumnFormula>Tabla12[[#This Row],[tasa de cambio]]*Tabla12[[#This Row],[Ingresos netos]]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a13" displayName="Tabla13" ref="M714:W1408" totalsRowShown="0" headerRowDxfId="99" dataDxfId="97" headerRowBorderDxfId="98" tableBorderDxfId="96">
  <autoFilter ref="M714:W1408" xr:uid="{00000000-0009-0000-0100-00000D000000}"/>
  <tableColumns count="11">
    <tableColumn id="1" xr3:uid="{00000000-0010-0000-0C00-000001000000}" name="Plataforma" dataDxfId="95"/>
    <tableColumn id="2" xr3:uid="{00000000-0010-0000-0C00-000002000000}" name="PaÃ­s / RegiÃ³n" dataDxfId="94"/>
    <tableColumn id="3" xr3:uid="{00000000-0010-0000-0C00-000003000000}" name="Tipo de subscripciÃ³n de streaming" dataDxfId="93"/>
    <tableColumn id="4" xr3:uid="{00000000-0010-0000-0C00-000004000000}" name="Tipo de lanzamiento" dataDxfId="92"/>
    <tableColumn id="5" xr3:uid="{00000000-0010-0000-0C00-000005000000}" name="Tipo de venta" dataDxfId="91"/>
    <tableColumn id="6" xr3:uid="{00000000-0010-0000-0C00-000006000000}" name="Divisa de pago al cliente" dataDxfId="90"/>
    <tableColumn id="7" xr3:uid="{00000000-0010-0000-0C00-000007000000}" name="Precio unitario" dataDxfId="66"/>
    <tableColumn id="8" xr3:uid="{00000000-0010-0000-0C00-000008000000}" name="Tasa de ingresos cliente" dataDxfId="65"/>
    <tableColumn id="9" xr3:uid="{00000000-0010-0000-0C00-000009000000}" name="Ingresos netos" dataDxfId="64">
      <calculatedColumnFormula>Tabla13[[#This Row],[Precio unitario]]*Tabla13[[#This Row],[Tasa de ingresos cliente]]</calculatedColumnFormula>
    </tableColumn>
    <tableColumn id="10" xr3:uid="{697B4B2E-9E2F-6D48-9223-9BA54B9B88CC}" name="tasa de cambio" dataDxfId="35"/>
    <tableColumn id="11" xr3:uid="{10A77A0E-84E9-8A44-AB9B-84214B6607B0}" name="regalia en pesos" dataDxfId="17">
      <calculatedColumnFormula>Tabla13[[#This Row],[tasa de cambio]]*Tabla13[[#This Row],[Ingresos netos]]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a14" displayName="Tabla14" ref="A30:K759" totalsRowShown="0" headerRowDxfId="89" dataDxfId="87" headerRowBorderDxfId="88" tableBorderDxfId="86">
  <autoFilter ref="A30:K759" xr:uid="{00000000-0009-0000-0100-00000E000000}"/>
  <tableColumns count="11">
    <tableColumn id="1" xr3:uid="{00000000-0010-0000-0D00-000001000000}" name="Plataforma" dataDxfId="85"/>
    <tableColumn id="2" xr3:uid="{00000000-0010-0000-0D00-000002000000}" name="PaÃ­s / RegiÃ³n" dataDxfId="84"/>
    <tableColumn id="3" xr3:uid="{00000000-0010-0000-0D00-000003000000}" name="Tipo de subscripciÃ³n de streaming" dataDxfId="83"/>
    <tableColumn id="4" xr3:uid="{00000000-0010-0000-0D00-000004000000}" name="Tipo de lanzamiento" dataDxfId="82"/>
    <tableColumn id="5" xr3:uid="{00000000-0010-0000-0D00-000005000000}" name="Tipo de venta" dataDxfId="81"/>
    <tableColumn id="6" xr3:uid="{00000000-0010-0000-0D00-000006000000}" name="Divisa de pago al cliente" dataDxfId="80"/>
    <tableColumn id="7" xr3:uid="{00000000-0010-0000-0D00-000007000000}" name="Precio unitario" dataDxfId="72"/>
    <tableColumn id="8" xr3:uid="{00000000-0010-0000-0D00-000008000000}" name="Tasa de ingresos cliente" dataDxfId="71"/>
    <tableColumn id="9" xr3:uid="{00000000-0010-0000-0D00-000009000000}" name="Ingresos netos" dataDxfId="70">
      <calculatedColumnFormula>Tabla14[[#This Row],[Precio unitario]]*Tabla14[[#This Row],[Tasa de ingresos cliente]]</calculatedColumnFormula>
    </tableColumn>
    <tableColumn id="10" xr3:uid="{118753BC-58FE-4942-9144-7FFDB6E2E747}" name="tasa de cambio" dataDxfId="77"/>
    <tableColumn id="11" xr3:uid="{6EE3DB1B-E492-8D40-B261-D2EED309D994}" name="regalia en pesos" dataDxfId="15">
      <calculatedColumnFormula>Tabla14[[#This Row],[tasa de cambio]]*Tabla14[[#This Row],[Ingresos netos]]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X5:CH172" totalsRowShown="0" headerRowDxfId="192" dataDxfId="190" headerRowBorderDxfId="191" tableBorderDxfId="189">
  <autoFilter ref="BX5:CH172" xr:uid="{00000000-0009-0000-0100-000002000000}"/>
  <tableColumns count="11">
    <tableColumn id="1" xr3:uid="{00000000-0010-0000-0100-000001000000}" name="Plataforma" dataDxfId="188"/>
    <tableColumn id="2" xr3:uid="{00000000-0010-0000-0100-000002000000}" name="PaÃ­s / RegiÃ³n" dataDxfId="187"/>
    <tableColumn id="3" xr3:uid="{00000000-0010-0000-0100-000003000000}" name="Tipo de subscripciÃ³n de streaming" dataDxfId="186"/>
    <tableColumn id="4" xr3:uid="{00000000-0010-0000-0100-000004000000}" name="Tipo de lanzamiento" dataDxfId="185"/>
    <tableColumn id="5" xr3:uid="{00000000-0010-0000-0100-000005000000}" name="Tipo de venta" dataDxfId="184"/>
    <tableColumn id="6" xr3:uid="{00000000-0010-0000-0100-000006000000}" name="Divisa de pago al cliente" dataDxfId="183"/>
    <tableColumn id="7" xr3:uid="{00000000-0010-0000-0100-000007000000}" name="Precio unitario" dataDxfId="42"/>
    <tableColumn id="8" xr3:uid="{00000000-0010-0000-0100-000008000000}" name="Tasa de ingresos cliente" dataDxfId="41"/>
    <tableColumn id="9" xr3:uid="{00000000-0010-0000-0100-000009000000}" name="Ingresos netos" dataDxfId="40">
      <calculatedColumnFormula>Tabla2[[#This Row],[Precio unitario]]*Tabla2[[#This Row],[Tasa de ingresos cliente]]</calculatedColumnFormula>
    </tableColumn>
    <tableColumn id="10" xr3:uid="{A51987AF-86BB-CC45-8348-83482944A592}" name="tasa de cambio" dataDxfId="26"/>
    <tableColumn id="11" xr3:uid="{63AA9436-E665-CF4F-BE5F-F10E4FB91C71}" name="regalia en pesos" dataDxfId="24">
      <calculatedColumnFormula>Tabla2[[#This Row],[tasa de cambio]]*Tabla2[[#This Row],[Ingresos netos]]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X1:CH3" totalsRowShown="0" headerRowDxfId="182" headerRowBorderDxfId="181" tableBorderDxfId="180">
  <autoFilter ref="BX1:CH3" xr:uid="{00000000-0009-0000-0100-000003000000}"/>
  <tableColumns count="11">
    <tableColumn id="1" xr3:uid="{00000000-0010-0000-0200-000001000000}" name="Plataforma"/>
    <tableColumn id="2" xr3:uid="{00000000-0010-0000-0200-000002000000}" name="PaÃ­s / RegiÃ³n"/>
    <tableColumn id="3" xr3:uid="{00000000-0010-0000-0200-000003000000}" name="Tipo de subscripciÃ³n de streaming"/>
    <tableColumn id="4" xr3:uid="{00000000-0010-0000-0200-000004000000}" name="Tipo de lanzamiento"/>
    <tableColumn id="5" xr3:uid="{00000000-0010-0000-0200-000005000000}" name="Tipo de venta"/>
    <tableColumn id="6" xr3:uid="{00000000-0010-0000-0200-000006000000}" name="Divisa de pago al cliente"/>
    <tableColumn id="7" xr3:uid="{00000000-0010-0000-0200-000007000000}" name="Precio unitario" dataDxfId="39"/>
    <tableColumn id="8" xr3:uid="{00000000-0010-0000-0200-000008000000}" name="Tasa de ingresos cliente" dataDxfId="38"/>
    <tableColumn id="9" xr3:uid="{00000000-0010-0000-0200-000009000000}" name="Ingresos netos" dataDxfId="37">
      <calculatedColumnFormula>Tabla3[[#This Row],[Precio unitario]]*Tabla3[[#This Row],[Tasa de ingresos cliente]]</calculatedColumnFormula>
    </tableColumn>
    <tableColumn id="10" xr3:uid="{3C2D749E-6A90-064B-B04C-469CC724C49F}" name="tasa de cambio" dataDxfId="27"/>
    <tableColumn id="11" xr3:uid="{A7D7370E-DF9C-0D4A-B0A6-DDDA310A94BC}" name="regalia en pesos" dataDxfId="25">
      <calculatedColumnFormula>Tabla3[[#This Row],[tasa de cambio]]*Tabla3[[#This Row],[Ingresos netos]]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L1:BV219" totalsRowShown="0" headerRowDxfId="179" dataDxfId="177" headerRowBorderDxfId="178" tableBorderDxfId="176">
  <autoFilter ref="BL1:BV219" xr:uid="{00000000-0009-0000-0100-000004000000}"/>
  <tableColumns count="11">
    <tableColumn id="1" xr3:uid="{00000000-0010-0000-0300-000001000000}" name="Plataforma" dataDxfId="175"/>
    <tableColumn id="2" xr3:uid="{00000000-0010-0000-0300-000002000000}" name="PaÃ­s / RegiÃ³n" dataDxfId="174"/>
    <tableColumn id="3" xr3:uid="{00000000-0010-0000-0300-000003000000}" name="Tipo de subscripciÃ³n de streaming" dataDxfId="173"/>
    <tableColumn id="4" xr3:uid="{00000000-0010-0000-0300-000004000000}" name="Tipo de lanzamiento" dataDxfId="172"/>
    <tableColumn id="5" xr3:uid="{00000000-0010-0000-0300-000005000000}" name="Tipo de venta" dataDxfId="171"/>
    <tableColumn id="6" xr3:uid="{00000000-0010-0000-0300-000006000000}" name="Divisa de pago al cliente" dataDxfId="170"/>
    <tableColumn id="7" xr3:uid="{00000000-0010-0000-0300-000007000000}" name="Precio unitario" dataDxfId="48"/>
    <tableColumn id="8" xr3:uid="{00000000-0010-0000-0300-000008000000}" name="Tasa de ingresos cliente" dataDxfId="47"/>
    <tableColumn id="9" xr3:uid="{00000000-0010-0000-0300-000009000000}" name="Ingresos netos" dataDxfId="46">
      <calculatedColumnFormula>Tabla4[[#This Row],[Precio unitario]]*Tabla4[[#This Row],[Tasa de ingresos cliente]]</calculatedColumnFormula>
    </tableColumn>
    <tableColumn id="10" xr3:uid="{68F3BB2D-0D50-8D41-AE51-EE82DF9D17E1}" name="tasa de cambio" dataDxfId="29"/>
    <tableColumn id="11" xr3:uid="{B2ACB5F8-A06E-3840-B572-A458717529D2}" name="regalia en pesos" dataDxfId="23">
      <calculatedColumnFormula>Tabla4[[#This Row],[tasa de cambio]]*Tabla4[[#This Row],[Ingresos netos]]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BL221:BV492" totalsRowShown="0" headerRowDxfId="169" dataDxfId="167" headerRowBorderDxfId="168" tableBorderDxfId="166">
  <autoFilter ref="BL221:BV492" xr:uid="{00000000-0009-0000-0100-000005000000}"/>
  <tableColumns count="11">
    <tableColumn id="1" xr3:uid="{00000000-0010-0000-0400-000001000000}" name="Plataforma" dataDxfId="165"/>
    <tableColumn id="2" xr3:uid="{00000000-0010-0000-0400-000002000000}" name="PaÃ­s / RegiÃ³n" dataDxfId="164"/>
    <tableColumn id="3" xr3:uid="{00000000-0010-0000-0400-000003000000}" name="Tipo de subscripciÃ³n de streaming" dataDxfId="163"/>
    <tableColumn id="4" xr3:uid="{00000000-0010-0000-0400-000004000000}" name="Tipo de lanzamiento" dataDxfId="162"/>
    <tableColumn id="5" xr3:uid="{00000000-0010-0000-0400-000005000000}" name="Tipo de venta" dataDxfId="161"/>
    <tableColumn id="6" xr3:uid="{00000000-0010-0000-0400-000006000000}" name="Divisa de pago al cliente" dataDxfId="160"/>
    <tableColumn id="7" xr3:uid="{00000000-0010-0000-0400-000007000000}" name="Precio unitario" dataDxfId="45"/>
    <tableColumn id="8" xr3:uid="{00000000-0010-0000-0400-000008000000}" name="Tasa de ingresos cliente" dataDxfId="44"/>
    <tableColumn id="9" xr3:uid="{00000000-0010-0000-0400-000009000000}" name="Ingresos netos" dataDxfId="43">
      <calculatedColumnFormula>Tabla5[[#This Row],[Precio unitario]]*Tabla5[[#This Row],[Tasa de ingresos cliente]]</calculatedColumnFormula>
    </tableColumn>
    <tableColumn id="10" xr3:uid="{BAD28FBB-2AEC-7D4D-8323-ECE11CEF9FA4}" name="tasa de cambio" dataDxfId="28"/>
    <tableColumn id="11" xr3:uid="{8EDE4F08-91C8-0947-9288-279F4B29F580}" name="regalia en pesos" dataDxfId="22">
      <calculatedColumnFormula>Tabla5[[#This Row],[tasa de cambio]]*Tabla5[[#This Row],[Ingresos netos]]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AZ1:BJ12" totalsRowShown="0" headerRowDxfId="159" dataDxfId="157" headerRowBorderDxfId="158" tableBorderDxfId="156">
  <autoFilter ref="AZ1:BJ12" xr:uid="{00000000-0009-0000-0100-000006000000}"/>
  <tableColumns count="11">
    <tableColumn id="1" xr3:uid="{00000000-0010-0000-0500-000001000000}" name="Plataforma" dataDxfId="155"/>
    <tableColumn id="2" xr3:uid="{00000000-0010-0000-0500-000002000000}" name="PaÃ­s / RegiÃ³n" dataDxfId="154"/>
    <tableColumn id="3" xr3:uid="{00000000-0010-0000-0500-000003000000}" name="Tipo de subscripciÃ³n de streaming" dataDxfId="153"/>
    <tableColumn id="4" xr3:uid="{00000000-0010-0000-0500-000004000000}" name="Tipo de lanzamiento" dataDxfId="152"/>
    <tableColumn id="5" xr3:uid="{00000000-0010-0000-0500-000005000000}" name="Tipo de venta" dataDxfId="151"/>
    <tableColumn id="6" xr3:uid="{00000000-0010-0000-0500-000006000000}" name="Divisa de pago al cliente" dataDxfId="150"/>
    <tableColumn id="7" xr3:uid="{00000000-0010-0000-0500-000007000000}" name="Precio unitario" dataDxfId="54"/>
    <tableColumn id="8" xr3:uid="{00000000-0010-0000-0500-000008000000}" name="Tasa de ingresos cliente" dataDxfId="53"/>
    <tableColumn id="9" xr3:uid="{00000000-0010-0000-0500-000009000000}" name="Ingresos netos" dataDxfId="52">
      <calculatedColumnFormula>Tabla6[[#This Row],[Precio unitario]]*Tabla6[[#This Row],[Tasa de ingresos cliente]]</calculatedColumnFormula>
    </tableColumn>
    <tableColumn id="10" xr3:uid="{5B12FB43-7B41-C644-88BE-12300151939A}" name="tasa de cambio" dataDxfId="31"/>
    <tableColumn id="11" xr3:uid="{AF93ABAD-167F-E649-8F48-C8C85E755F8B}" name="regalia en pesos" dataDxfId="21">
      <calculatedColumnFormula>Tabla6[[#This Row],[tasa de cambio]]*Tabla6[[#This Row],[Ingresos netos]]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AZ14:BJ15" totalsRowShown="0" headerRowDxfId="149" dataDxfId="147" headerRowBorderDxfId="148" tableBorderDxfId="146">
  <autoFilter ref="AZ14:BJ15" xr:uid="{00000000-0009-0000-0100-000007000000}"/>
  <tableColumns count="11">
    <tableColumn id="1" xr3:uid="{00000000-0010-0000-0600-000001000000}" name="Plataforma" dataDxfId="145"/>
    <tableColumn id="2" xr3:uid="{00000000-0010-0000-0600-000002000000}" name="PaÃ­s / RegiÃ³n" dataDxfId="144"/>
    <tableColumn id="3" xr3:uid="{00000000-0010-0000-0600-000003000000}" name="Tipo de subscripciÃ³n de streaming" dataDxfId="143"/>
    <tableColumn id="4" xr3:uid="{00000000-0010-0000-0600-000004000000}" name="Tipo de lanzamiento" dataDxfId="142"/>
    <tableColumn id="5" xr3:uid="{00000000-0010-0000-0600-000005000000}" name="Tipo de venta" dataDxfId="141"/>
    <tableColumn id="6" xr3:uid="{00000000-0010-0000-0600-000006000000}" name="Divisa de pago al cliente" dataDxfId="140"/>
    <tableColumn id="7" xr3:uid="{00000000-0010-0000-0600-000007000000}" name="Precio unitario" dataDxfId="51"/>
    <tableColumn id="8" xr3:uid="{00000000-0010-0000-0600-000008000000}" name="Tasa de ingresos cliente" dataDxfId="50"/>
    <tableColumn id="9" xr3:uid="{00000000-0010-0000-0600-000009000000}" name="Ingresos netos" dataDxfId="49">
      <calculatedColumnFormula>Tabla7[[#This Row],[Precio unitario]]*Tabla7[[#This Row],[Tasa de ingresos cliente]]</calculatedColumnFormula>
    </tableColumn>
    <tableColumn id="10" xr3:uid="{AF412ED8-FA7B-E241-A540-6634B29E71CD}" name="tasa de cambio" dataDxfId="30"/>
    <tableColumn id="11" xr3:uid="{44E38252-3700-F84E-A543-1E88BBCB80C1}" name="regalia en pesos" dataDxfId="79">
      <calculatedColumnFormula>Tabla7[[#This Row],[tasa de cambio]]*Tabla7[[#This Row],[Ingresos netos]]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K1:AU1922" totalsRowShown="0" headerRowDxfId="14" dataDxfId="13" headerRowBorderDxfId="11" tableBorderDxfId="12">
  <autoFilter ref="AK1:AU1922" xr:uid="{00000000-0009-0000-0100-000008000000}"/>
  <sortState xmlns:xlrd2="http://schemas.microsoft.com/office/spreadsheetml/2017/richdata2" ref="AK2:AU1922">
    <sortCondition ref="AL1:AL1922"/>
  </sortState>
  <tableColumns count="11">
    <tableColumn id="1" xr3:uid="{00000000-0010-0000-0700-000001000000}" name="Plataforma" dataDxfId="10"/>
    <tableColumn id="2" xr3:uid="{00000000-0010-0000-0700-000002000000}" name="PaÃ­s / RegiÃ³n" dataDxfId="9"/>
    <tableColumn id="3" xr3:uid="{00000000-0010-0000-0700-000003000000}" name="Tipo de subscripciÃ³n de streaming" dataDxfId="8"/>
    <tableColumn id="4" xr3:uid="{00000000-0010-0000-0700-000004000000}" name="Tipo de lanzamiento" dataDxfId="7"/>
    <tableColumn id="5" xr3:uid="{00000000-0010-0000-0700-000005000000}" name="Tipo de venta" dataDxfId="6"/>
    <tableColumn id="6" xr3:uid="{00000000-0010-0000-0700-000006000000}" name="Divisa de pago al cliente" dataDxfId="5"/>
    <tableColumn id="7" xr3:uid="{00000000-0010-0000-0700-000007000000}" name="Precio unitario" dataDxfId="4"/>
    <tableColumn id="8" xr3:uid="{00000000-0010-0000-0700-000008000000}" name="Tasa de ingresos cliente" dataDxfId="3"/>
    <tableColumn id="9" xr3:uid="{00000000-0010-0000-0700-000009000000}" name="Ingresos netos" dataDxfId="2">
      <calculatedColumnFormula>Tabla8[[#This Row],[Precio unitario]]*Tabla8[[#This Row],[Tasa de ingresos cliente]]</calculatedColumnFormula>
    </tableColumn>
    <tableColumn id="10" xr3:uid="{80E6971E-6CCA-8F43-A4A9-5B9DE0D7E4E1}" name="tasa de cambio" dataDxfId="1"/>
    <tableColumn id="11" xr3:uid="{8F2EEBE6-DAED-0447-ABC3-2169C595A1BF}" name="regalia en pesos" dataDxfId="0">
      <calculatedColumnFormula>Tabla8[[#This Row],[tasa de cambio]]*Tabla8[[#This Row],[Ingresos netos]]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AK1924:AU1938" totalsRowShown="0" headerRowDxfId="139" dataDxfId="137" headerRowBorderDxfId="138" tableBorderDxfId="136">
  <autoFilter ref="AK1924:AU1938" xr:uid="{00000000-0009-0000-0100-000009000000}"/>
  <tableColumns count="11">
    <tableColumn id="1" xr3:uid="{00000000-0010-0000-0800-000001000000}" name="Plataforma" dataDxfId="135"/>
    <tableColumn id="2" xr3:uid="{00000000-0010-0000-0800-000002000000}" name="PaÃ­s / RegiÃ³n" dataDxfId="134"/>
    <tableColumn id="3" xr3:uid="{00000000-0010-0000-0800-000003000000}" name="Tipo de subscripciÃ³n de streaming" dataDxfId="133"/>
    <tableColumn id="4" xr3:uid="{00000000-0010-0000-0800-000004000000}" name="Tipo de lanzamiento" dataDxfId="132"/>
    <tableColumn id="5" xr3:uid="{00000000-0010-0000-0800-000005000000}" name="Tipo de venta" dataDxfId="131"/>
    <tableColumn id="6" xr3:uid="{00000000-0010-0000-0800-000006000000}" name="Divisa de pago al cliente" dataDxfId="130"/>
    <tableColumn id="7" xr3:uid="{00000000-0010-0000-0800-000007000000}" name="Precio unitario" dataDxfId="57"/>
    <tableColumn id="8" xr3:uid="{00000000-0010-0000-0800-000008000000}" name="Tasa de ingresos cliente" dataDxfId="56"/>
    <tableColumn id="9" xr3:uid="{00000000-0010-0000-0800-000009000000}" name="Ingresos netos" dataDxfId="55">
      <calculatedColumnFormula>Tabla9[[#This Row],[Precio unitario]]*Tabla9[[#This Row],[Tasa de ingresos cliente]]</calculatedColumnFormula>
    </tableColumn>
    <tableColumn id="10" xr3:uid="{755CAA33-30D9-A64D-B274-D50203BE70CE}" name="tasa de cambio" dataDxfId="32"/>
    <tableColumn id="11" xr3:uid="{86941C7C-5724-C347-B83F-D31758F4CDDD}" name="regalia en pesos" dataDxfId="20">
      <calculatedColumnFormula>Tabla9[[#This Row],[tasa de cambio]]*Tabla9[[#This Row],[Ingresos netos]]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938"/>
  <sheetViews>
    <sheetView tabSelected="1" topLeftCell="AJ1145" workbookViewId="0">
      <selection activeCell="AM1167" sqref="AM1167:AU1168"/>
    </sheetView>
  </sheetViews>
  <sheetFormatPr baseColWidth="10" defaultRowHeight="15" x14ac:dyDescent="0.2"/>
  <cols>
    <col min="1" max="1" width="12.83203125" customWidth="1"/>
    <col min="2" max="2" width="16.83203125" customWidth="1"/>
    <col min="3" max="3" width="34" customWidth="1"/>
    <col min="4" max="4" width="21.1640625" customWidth="1"/>
    <col min="5" max="5" width="15.1640625" customWidth="1"/>
    <col min="6" max="6" width="24.5" customWidth="1"/>
    <col min="7" max="7" width="16.1640625" style="9" customWidth="1"/>
    <col min="8" max="8" width="24.1640625" style="9" customWidth="1"/>
    <col min="9" max="9" width="16" style="9" customWidth="1"/>
    <col min="10" max="11" width="16" customWidth="1"/>
    <col min="13" max="13" width="12.83203125" customWidth="1"/>
    <col min="14" max="14" width="16.83203125" customWidth="1"/>
    <col min="15" max="15" width="34" customWidth="1"/>
    <col min="16" max="16" width="21.1640625" customWidth="1"/>
    <col min="17" max="17" width="15.1640625" customWidth="1"/>
    <col min="18" max="18" width="24.5" customWidth="1"/>
    <col min="19" max="19" width="16.1640625" style="9" customWidth="1"/>
    <col min="20" max="20" width="24.1640625" style="9" customWidth="1"/>
    <col min="21" max="21" width="16" style="9" customWidth="1"/>
    <col min="22" max="23" width="16" customWidth="1"/>
    <col min="25" max="25" width="12.83203125" customWidth="1"/>
    <col min="26" max="26" width="16.83203125" customWidth="1"/>
    <col min="27" max="27" width="34" customWidth="1"/>
    <col min="28" max="28" width="21.1640625" customWidth="1"/>
    <col min="29" max="29" width="15.1640625" customWidth="1"/>
    <col min="30" max="30" width="24.5" customWidth="1"/>
    <col min="31" max="31" width="16.1640625" style="9" customWidth="1"/>
    <col min="32" max="32" width="24.1640625" style="9" customWidth="1"/>
    <col min="33" max="33" width="16" style="9" customWidth="1"/>
    <col min="34" max="35" width="16" customWidth="1"/>
    <col min="37" max="37" width="12.83203125" customWidth="1"/>
    <col min="38" max="38" width="16.83203125" customWidth="1"/>
    <col min="39" max="39" width="34" customWidth="1"/>
    <col min="40" max="40" width="21.1640625" customWidth="1"/>
    <col min="41" max="41" width="15.1640625" customWidth="1"/>
    <col min="42" max="42" width="24.5" customWidth="1"/>
    <col min="43" max="43" width="16.1640625" style="9" customWidth="1"/>
    <col min="44" max="44" width="24.1640625" style="9" customWidth="1"/>
    <col min="45" max="45" width="16" style="9" customWidth="1"/>
    <col min="46" max="50" width="16" customWidth="1"/>
    <col min="52" max="52" width="12.83203125" customWidth="1"/>
    <col min="53" max="53" width="16.83203125" customWidth="1"/>
    <col min="54" max="54" width="34" customWidth="1"/>
    <col min="55" max="55" width="21.1640625" customWidth="1"/>
    <col min="56" max="56" width="15.1640625" customWidth="1"/>
    <col min="57" max="57" width="24.5" customWidth="1"/>
    <col min="58" max="58" width="16.1640625" style="9" customWidth="1"/>
    <col min="59" max="59" width="24.1640625" style="9" customWidth="1"/>
    <col min="60" max="60" width="16" style="9" customWidth="1"/>
    <col min="61" max="62" width="16" customWidth="1"/>
    <col min="64" max="64" width="12.83203125" customWidth="1"/>
    <col min="65" max="65" width="16.83203125" customWidth="1"/>
    <col min="66" max="66" width="34" customWidth="1"/>
    <col min="67" max="67" width="21.1640625" customWidth="1"/>
    <col min="68" max="68" width="15.1640625" customWidth="1"/>
    <col min="69" max="69" width="24.5" customWidth="1"/>
    <col min="70" max="70" width="16.1640625" style="9" customWidth="1"/>
    <col min="71" max="71" width="24.1640625" style="9" customWidth="1"/>
    <col min="72" max="72" width="16" style="9" customWidth="1"/>
    <col min="73" max="74" width="16" customWidth="1"/>
    <col min="76" max="76" width="12.83203125" customWidth="1"/>
    <col min="77" max="77" width="16.83203125" customWidth="1"/>
    <col min="78" max="78" width="34" customWidth="1"/>
    <col min="79" max="79" width="21.1640625" customWidth="1"/>
    <col min="80" max="80" width="15.1640625" customWidth="1"/>
    <col min="81" max="81" width="24.5" customWidth="1"/>
    <col min="82" max="82" width="16.1640625" style="9" customWidth="1"/>
    <col min="83" max="83" width="24.1640625" style="9" customWidth="1"/>
    <col min="84" max="84" width="16" style="9" customWidth="1"/>
    <col min="85" max="86" width="16" customWidth="1"/>
  </cols>
  <sheetData>
    <row r="1" spans="1:8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10" t="s">
        <v>145</v>
      </c>
      <c r="K1" s="10" t="s">
        <v>146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4" t="s">
        <v>6</v>
      </c>
      <c r="T1" s="4" t="s">
        <v>7</v>
      </c>
      <c r="U1" s="6" t="s">
        <v>8</v>
      </c>
      <c r="V1" s="10" t="s">
        <v>145</v>
      </c>
      <c r="W1" s="10" t="s">
        <v>146</v>
      </c>
      <c r="Y1" s="3" t="s">
        <v>0</v>
      </c>
      <c r="Z1" s="3" t="s">
        <v>1</v>
      </c>
      <c r="AA1" s="3" t="s">
        <v>2</v>
      </c>
      <c r="AB1" s="3" t="s">
        <v>3</v>
      </c>
      <c r="AC1" s="3" t="s">
        <v>4</v>
      </c>
      <c r="AD1" s="3" t="s">
        <v>5</v>
      </c>
      <c r="AE1" s="4" t="s">
        <v>6</v>
      </c>
      <c r="AF1" s="4" t="s">
        <v>7</v>
      </c>
      <c r="AG1" s="6" t="s">
        <v>8</v>
      </c>
      <c r="AH1" s="10" t="s">
        <v>145</v>
      </c>
      <c r="AI1" s="10" t="s">
        <v>146</v>
      </c>
      <c r="AK1" s="3" t="s">
        <v>0</v>
      </c>
      <c r="AL1" s="3" t="s">
        <v>1</v>
      </c>
      <c r="AM1" s="3" t="s">
        <v>2</v>
      </c>
      <c r="AN1" s="3" t="s">
        <v>3</v>
      </c>
      <c r="AO1" s="3" t="s">
        <v>4</v>
      </c>
      <c r="AP1" s="3" t="s">
        <v>5</v>
      </c>
      <c r="AQ1" s="4" t="s">
        <v>6</v>
      </c>
      <c r="AR1" s="4" t="s">
        <v>7</v>
      </c>
      <c r="AS1" s="6" t="s">
        <v>8</v>
      </c>
      <c r="AT1" s="10" t="s">
        <v>145</v>
      </c>
      <c r="AU1" s="10" t="s">
        <v>146</v>
      </c>
      <c r="AV1" s="22"/>
      <c r="AW1" s="22"/>
      <c r="AX1" s="22"/>
      <c r="AZ1" s="3" t="s">
        <v>0</v>
      </c>
      <c r="BA1" s="3" t="s">
        <v>1</v>
      </c>
      <c r="BB1" s="3" t="s">
        <v>2</v>
      </c>
      <c r="BC1" s="3" t="s">
        <v>3</v>
      </c>
      <c r="BD1" s="3" t="s">
        <v>4</v>
      </c>
      <c r="BE1" s="3" t="s">
        <v>5</v>
      </c>
      <c r="BF1" s="4" t="s">
        <v>6</v>
      </c>
      <c r="BG1" s="4" t="s">
        <v>7</v>
      </c>
      <c r="BH1" s="6" t="s">
        <v>8</v>
      </c>
      <c r="BI1" s="10" t="s">
        <v>145</v>
      </c>
      <c r="BJ1" s="10" t="s">
        <v>146</v>
      </c>
      <c r="BL1" s="3" t="s">
        <v>0</v>
      </c>
      <c r="BM1" s="3" t="s">
        <v>1</v>
      </c>
      <c r="BN1" s="3" t="s">
        <v>2</v>
      </c>
      <c r="BO1" s="3" t="s">
        <v>3</v>
      </c>
      <c r="BP1" s="3" t="s">
        <v>4</v>
      </c>
      <c r="BQ1" s="3" t="s">
        <v>5</v>
      </c>
      <c r="BR1" s="4" t="s">
        <v>6</v>
      </c>
      <c r="BS1" s="4" t="s">
        <v>7</v>
      </c>
      <c r="BT1" s="6" t="s">
        <v>8</v>
      </c>
      <c r="BU1" s="10" t="s">
        <v>145</v>
      </c>
      <c r="BV1" s="10" t="s">
        <v>146</v>
      </c>
      <c r="BX1" s="3" t="s">
        <v>0</v>
      </c>
      <c r="BY1" s="3" t="s">
        <v>1</v>
      </c>
      <c r="BZ1" s="3" t="s">
        <v>2</v>
      </c>
      <c r="CA1" s="3" t="s">
        <v>3</v>
      </c>
      <c r="CB1" s="3" t="s">
        <v>4</v>
      </c>
      <c r="CC1" s="3" t="s">
        <v>5</v>
      </c>
      <c r="CD1" s="4" t="s">
        <v>6</v>
      </c>
      <c r="CE1" s="4" t="s">
        <v>7</v>
      </c>
      <c r="CF1" s="6" t="s">
        <v>8</v>
      </c>
      <c r="CG1" s="10" t="s">
        <v>145</v>
      </c>
      <c r="CH1" s="10" t="s">
        <v>146</v>
      </c>
    </row>
    <row r="2" spans="1:86" x14ac:dyDescent="0.2">
      <c r="A2" s="1" t="s">
        <v>9</v>
      </c>
      <c r="B2" s="1" t="s">
        <v>10</v>
      </c>
      <c r="C2" s="1"/>
      <c r="D2" s="1" t="s">
        <v>11</v>
      </c>
      <c r="E2" s="1" t="s">
        <v>12</v>
      </c>
      <c r="F2" s="1" t="s">
        <v>13</v>
      </c>
      <c r="G2" s="8">
        <v>4.3328211399999998E-4</v>
      </c>
      <c r="H2" s="8">
        <v>0.75</v>
      </c>
      <c r="I2" s="8">
        <f>Tabla1[[#This Row],[Precio unitario]]*Tabla1[[#This Row],[Tasa de ingresos cliente]]</f>
        <v>3.2496158549999996E-4</v>
      </c>
      <c r="J2" s="21">
        <v>22.631540000000001</v>
      </c>
      <c r="K2" s="16">
        <f>Tabla1[[#This Row],[tasa de cambio]]*Tabla1[[#This Row],[Ingresos netos]]</f>
        <v>7.3543811207066696E-3</v>
      </c>
      <c r="M2" s="2" t="s">
        <v>81</v>
      </c>
      <c r="N2" s="2" t="s">
        <v>53</v>
      </c>
      <c r="O2" s="2"/>
      <c r="P2" s="2" t="s">
        <v>11</v>
      </c>
      <c r="Q2" s="2" t="s">
        <v>12</v>
      </c>
      <c r="R2" s="2" t="s">
        <v>13</v>
      </c>
      <c r="S2" s="7">
        <v>2.5300721640000002E-3</v>
      </c>
      <c r="T2" s="7">
        <v>0.75</v>
      </c>
      <c r="U2" s="9">
        <f>Tabla12[[#This Row],[Precio unitario]]*Tabla12[[#This Row],[Tasa de ingresos cliente]]</f>
        <v>1.897554123E-3</v>
      </c>
      <c r="V2" s="21">
        <v>22.631540000000001</v>
      </c>
      <c r="W2" s="12">
        <f>Tabla12[[#This Row],[tasa de cambio]]*Tabla12[[#This Row],[Ingresos netos]]</f>
        <v>4.2944572036839421E-2</v>
      </c>
      <c r="Y2" s="1" t="s">
        <v>96</v>
      </c>
      <c r="Z2" s="1" t="s">
        <v>10</v>
      </c>
      <c r="AA2" s="1"/>
      <c r="AB2" s="1" t="s">
        <v>11</v>
      </c>
      <c r="AC2" s="1" t="s">
        <v>97</v>
      </c>
      <c r="AD2" s="1" t="s">
        <v>13</v>
      </c>
      <c r="AE2" s="8">
        <v>1.490898565E-3</v>
      </c>
      <c r="AF2" s="8">
        <v>0.75</v>
      </c>
      <c r="AG2" s="9">
        <f>Tabla11[[#This Row],[Precio unitario]]*Tabla11[[#This Row],[Tasa de ingresos cliente]]</f>
        <v>1.11817392375E-3</v>
      </c>
      <c r="AH2" s="21">
        <v>22.631540000000001</v>
      </c>
      <c r="AI2" s="19">
        <f>Tabla11[[#This Row],[tasa de cambio]]*Tabla11[[#This Row],[Ingresos netos]]</f>
        <v>2.5305997882305076E-2</v>
      </c>
      <c r="AK2" s="2" t="s">
        <v>100</v>
      </c>
      <c r="AL2" s="2" t="s">
        <v>116</v>
      </c>
      <c r="AM2" s="2" t="s">
        <v>114</v>
      </c>
      <c r="AN2" s="2" t="s">
        <v>11</v>
      </c>
      <c r="AO2" s="2" t="s">
        <v>12</v>
      </c>
      <c r="AP2" s="2" t="s">
        <v>13</v>
      </c>
      <c r="AQ2" s="7">
        <v>2.3E-5</v>
      </c>
      <c r="AR2" s="7">
        <v>0.75</v>
      </c>
      <c r="AS2" s="9">
        <f>Tabla8[[#This Row],[Precio unitario]]*Tabla8[[#This Row],[Tasa de ingresos cliente]]</f>
        <v>1.7249999999999999E-5</v>
      </c>
      <c r="AT2" s="21">
        <v>21.6</v>
      </c>
      <c r="AU2" s="12">
        <f>Tabla8[[#This Row],[tasa de cambio]]*Tabla8[[#This Row],[Ingresos netos]]</f>
        <v>3.726E-4</v>
      </c>
      <c r="AV2" s="23"/>
      <c r="AW2" s="1" t="s">
        <v>39</v>
      </c>
      <c r="AX2" s="23">
        <f>AVERAGEIF(Tabla8[PaÃ­s / RegiÃ³n],AW2,Tabla8[regalia en pesos])</f>
        <v>2.9039779395000003E-2</v>
      </c>
      <c r="AZ2" s="1" t="s">
        <v>132</v>
      </c>
      <c r="BA2" s="1" t="s">
        <v>18</v>
      </c>
      <c r="BB2" s="1"/>
      <c r="BC2" s="1" t="s">
        <v>11</v>
      </c>
      <c r="BD2" s="1" t="s">
        <v>133</v>
      </c>
      <c r="BE2" s="1" t="s">
        <v>13</v>
      </c>
      <c r="BF2" s="8">
        <v>0.37592683500000001</v>
      </c>
      <c r="BG2" s="8">
        <v>0.75</v>
      </c>
      <c r="BH2" s="9">
        <f>Tabla6[[#This Row],[Precio unitario]]*Tabla6[[#This Row],[Tasa de ingresos cliente]]</f>
        <v>0.28194512625000001</v>
      </c>
      <c r="BI2" s="21">
        <v>22.631540000000001</v>
      </c>
      <c r="BJ2" s="16">
        <f>Tabla6[[#This Row],[tasa de cambio]]*Tabla6[[#This Row],[Ingresos netos]]</f>
        <v>6.380852402531926</v>
      </c>
      <c r="BL2" s="2" t="s">
        <v>138</v>
      </c>
      <c r="BM2" s="2" t="s">
        <v>21</v>
      </c>
      <c r="BN2" s="2" t="s">
        <v>104</v>
      </c>
      <c r="BO2" s="2" t="s">
        <v>11</v>
      </c>
      <c r="BP2" s="2" t="s">
        <v>12</v>
      </c>
      <c r="BQ2" s="2" t="s">
        <v>13</v>
      </c>
      <c r="BR2" s="7">
        <v>3.3442480000000002E-3</v>
      </c>
      <c r="BS2" s="7">
        <v>0.75</v>
      </c>
      <c r="BT2" s="9">
        <f>Tabla4[[#This Row],[Precio unitario]]*Tabla4[[#This Row],[Tasa de ingresos cliente]]</f>
        <v>2.5081859999999999E-3</v>
      </c>
      <c r="BU2" s="21">
        <v>22.631540000000001</v>
      </c>
      <c r="BV2" s="14">
        <f>Tabla4[[#This Row],[tasa de cambio]]*Tabla4[[#This Row],[Ingresos netos]]</f>
        <v>5.6764111786440002E-2</v>
      </c>
      <c r="BX2" s="1" t="s">
        <v>143</v>
      </c>
      <c r="BY2" s="1" t="s">
        <v>35</v>
      </c>
      <c r="BZ2" s="1"/>
      <c r="CA2" s="1" t="s">
        <v>11</v>
      </c>
      <c r="CB2" s="1" t="s">
        <v>12</v>
      </c>
      <c r="CC2" s="1" t="s">
        <v>13</v>
      </c>
      <c r="CD2" s="8">
        <v>1.0820857219999999E-3</v>
      </c>
      <c r="CE2" s="8">
        <v>0.75</v>
      </c>
      <c r="CF2" s="9">
        <f>Tabla3[[#This Row],[Precio unitario]]*Tabla3[[#This Row],[Tasa de ingresos cliente]]</f>
        <v>8.115642915E-4</v>
      </c>
      <c r="CG2" s="21">
        <v>22.631540000000001</v>
      </c>
      <c r="CH2">
        <f>Tabla3[[#This Row],[tasa de cambio]]*Tabla3[[#This Row],[Ingresos netos]]</f>
        <v>1.8366949725653912E-2</v>
      </c>
    </row>
    <row r="3" spans="1:86" x14ac:dyDescent="0.2">
      <c r="A3" s="2" t="s">
        <v>9</v>
      </c>
      <c r="B3" s="2" t="s">
        <v>14</v>
      </c>
      <c r="C3" s="2"/>
      <c r="D3" s="2" t="s">
        <v>11</v>
      </c>
      <c r="E3" s="2" t="s">
        <v>12</v>
      </c>
      <c r="F3" s="2" t="s">
        <v>13</v>
      </c>
      <c r="G3" s="7">
        <v>2.4938912400000003E-4</v>
      </c>
      <c r="H3" s="7">
        <v>0.75</v>
      </c>
      <c r="I3" s="7">
        <f>Tabla1[[#This Row],[Precio unitario]]*Tabla1[[#This Row],[Tasa de ingresos cliente]]</f>
        <v>1.8704184300000003E-4</v>
      </c>
      <c r="J3" s="21">
        <v>22.631540000000001</v>
      </c>
      <c r="K3" s="15">
        <f>Tabla1[[#This Row],[tasa de cambio]]*Tabla1[[#This Row],[Ingresos netos]]</f>
        <v>4.2330449515282208E-3</v>
      </c>
      <c r="M3" s="1" t="s">
        <v>81</v>
      </c>
      <c r="N3" s="1" t="s">
        <v>53</v>
      </c>
      <c r="O3" s="1"/>
      <c r="P3" s="1" t="s">
        <v>11</v>
      </c>
      <c r="Q3" s="1" t="s">
        <v>12</v>
      </c>
      <c r="R3" s="1" t="s">
        <v>13</v>
      </c>
      <c r="S3" s="8">
        <v>1.9429346449999999E-3</v>
      </c>
      <c r="T3" s="8">
        <v>0.75</v>
      </c>
      <c r="U3" s="9">
        <f>Tabla12[[#This Row],[Precio unitario]]*Tabla12[[#This Row],[Tasa de ingresos cliente]]</f>
        <v>1.4572009837499999E-3</v>
      </c>
      <c r="V3" s="21">
        <v>22.631540000000001</v>
      </c>
      <c r="W3" s="11">
        <f>Tabla12[[#This Row],[tasa de cambio]]*Tabla12[[#This Row],[Ingresos netos]]</f>
        <v>3.2978702351777474E-2</v>
      </c>
      <c r="AK3" s="2" t="s">
        <v>100</v>
      </c>
      <c r="AL3" s="2" t="s">
        <v>116</v>
      </c>
      <c r="AM3" s="2" t="s">
        <v>114</v>
      </c>
      <c r="AN3" s="2" t="s">
        <v>11</v>
      </c>
      <c r="AO3" s="2" t="s">
        <v>129</v>
      </c>
      <c r="AP3" s="2" t="s">
        <v>13</v>
      </c>
      <c r="AQ3" s="7">
        <v>-6.9090000000000003E-6</v>
      </c>
      <c r="AR3" s="7">
        <v>0.75</v>
      </c>
      <c r="AS3" s="9">
        <f>Tabla8[[#This Row],[Precio unitario]]*Tabla8[[#This Row],[Tasa de ingresos cliente]]</f>
        <v>-5.18175E-6</v>
      </c>
      <c r="AT3" s="21">
        <v>21.6</v>
      </c>
      <c r="AU3" s="11">
        <f>Tabla8[[#This Row],[tasa de cambio]]*Tabla8[[#This Row],[Ingresos netos]]</f>
        <v>-1.1192580000000001E-4</v>
      </c>
      <c r="AV3" s="23"/>
      <c r="AW3" s="1" t="s">
        <v>23</v>
      </c>
      <c r="AX3" s="23">
        <f>AVERAGEIF(Tabla8[PaÃ­s / RegiÃ³n],AW3,Tabla8[regalia en pesos])</f>
        <v>4.3780030144137949E-2</v>
      </c>
      <c r="AZ3" s="2" t="s">
        <v>132</v>
      </c>
      <c r="BA3" s="2" t="s">
        <v>18</v>
      </c>
      <c r="BB3" s="2"/>
      <c r="BC3" s="2" t="s">
        <v>11</v>
      </c>
      <c r="BD3" s="2" t="s">
        <v>133</v>
      </c>
      <c r="BE3" s="2" t="s">
        <v>13</v>
      </c>
      <c r="BF3" s="7">
        <v>0.75185367000000003</v>
      </c>
      <c r="BG3" s="7">
        <v>0.75</v>
      </c>
      <c r="BH3" s="9">
        <f>Tabla6[[#This Row],[Precio unitario]]*Tabla6[[#This Row],[Tasa de ingresos cliente]]</f>
        <v>0.56389025250000002</v>
      </c>
      <c r="BI3" s="21">
        <v>22.631540000000001</v>
      </c>
      <c r="BJ3" s="15">
        <f>Tabla6[[#This Row],[tasa de cambio]]*Tabla6[[#This Row],[Ingresos netos]]</f>
        <v>12.761704805063852</v>
      </c>
      <c r="BL3" s="1" t="s">
        <v>138</v>
      </c>
      <c r="BM3" s="1" t="s">
        <v>37</v>
      </c>
      <c r="BN3" s="1" t="s">
        <v>104</v>
      </c>
      <c r="BO3" s="1" t="s">
        <v>11</v>
      </c>
      <c r="BP3" s="1" t="s">
        <v>12</v>
      </c>
      <c r="BQ3" s="1" t="s">
        <v>13</v>
      </c>
      <c r="BR3" s="8">
        <v>1.723095E-3</v>
      </c>
      <c r="BS3" s="8">
        <v>0.75</v>
      </c>
      <c r="BT3" s="9">
        <f>Tabla4[[#This Row],[Precio unitario]]*Tabla4[[#This Row],[Tasa de ingresos cliente]]</f>
        <v>1.29232125E-3</v>
      </c>
      <c r="BU3" s="21">
        <v>22.631540000000001</v>
      </c>
      <c r="BV3" s="14">
        <f>Tabla4[[#This Row],[tasa de cambio]]*Tabla4[[#This Row],[Ingresos netos]]</f>
        <v>2.9247220062225E-2</v>
      </c>
      <c r="BX3" s="2" t="s">
        <v>143</v>
      </c>
      <c r="BY3" s="2" t="s">
        <v>35</v>
      </c>
      <c r="BZ3" s="2"/>
      <c r="CA3" s="2" t="s">
        <v>11</v>
      </c>
      <c r="CB3" s="2" t="s">
        <v>12</v>
      </c>
      <c r="CC3" s="2" t="s">
        <v>13</v>
      </c>
      <c r="CD3" s="7">
        <v>1.0823655920000001E-3</v>
      </c>
      <c r="CE3" s="7">
        <v>0.75</v>
      </c>
      <c r="CF3" s="9">
        <f>Tabla3[[#This Row],[Precio unitario]]*Tabla3[[#This Row],[Tasa de ingresos cliente]]</f>
        <v>8.1177419400000001E-4</v>
      </c>
      <c r="CG3" s="21">
        <v>22.631540000000001</v>
      </c>
      <c r="CH3">
        <f>Tabla3[[#This Row],[tasa de cambio]]*Tabla3[[#This Row],[Ingresos netos]]</f>
        <v>1.8371700142478763E-2</v>
      </c>
    </row>
    <row r="4" spans="1:86" x14ac:dyDescent="0.2">
      <c r="A4" s="1" t="s">
        <v>9</v>
      </c>
      <c r="B4" s="1" t="s">
        <v>14</v>
      </c>
      <c r="C4" s="1"/>
      <c r="D4" s="1" t="s">
        <v>11</v>
      </c>
      <c r="E4" s="1" t="s">
        <v>12</v>
      </c>
      <c r="F4" s="1" t="s">
        <v>13</v>
      </c>
      <c r="G4" s="8">
        <v>2.49725002E-4</v>
      </c>
      <c r="H4" s="8">
        <v>0.75</v>
      </c>
      <c r="I4" s="8">
        <f>Tabla1[[#This Row],[Precio unitario]]*Tabla1[[#This Row],[Tasa de ingresos cliente]]</f>
        <v>1.872937515E-4</v>
      </c>
      <c r="J4" s="21">
        <v>22.631540000000001</v>
      </c>
      <c r="K4" s="15">
        <f>Tabla1[[#This Row],[tasa de cambio]]*Tabla1[[#This Row],[Ingresos netos]]</f>
        <v>4.2387460288223107E-3</v>
      </c>
      <c r="M4" s="2" t="s">
        <v>81</v>
      </c>
      <c r="N4" s="2" t="s">
        <v>53</v>
      </c>
      <c r="O4" s="2"/>
      <c r="P4" s="2" t="s">
        <v>11</v>
      </c>
      <c r="Q4" s="2" t="s">
        <v>12</v>
      </c>
      <c r="R4" s="2" t="s">
        <v>13</v>
      </c>
      <c r="S4" s="7">
        <v>2.1945650099999998E-3</v>
      </c>
      <c r="T4" s="7">
        <v>0.75</v>
      </c>
      <c r="U4" s="9">
        <f>Tabla12[[#This Row],[Precio unitario]]*Tabla12[[#This Row],[Tasa de ingresos cliente]]</f>
        <v>1.6459237574999999E-3</v>
      </c>
      <c r="V4" s="21">
        <v>22.631540000000001</v>
      </c>
      <c r="W4" s="11">
        <f>Tabla12[[#This Row],[tasa de cambio]]*Tabla12[[#This Row],[Ingresos netos]]</f>
        <v>3.7249789354811547E-2</v>
      </c>
      <c r="Y4" s="3" t="s">
        <v>0</v>
      </c>
      <c r="Z4" s="3" t="s">
        <v>1</v>
      </c>
      <c r="AA4" s="3" t="s">
        <v>2</v>
      </c>
      <c r="AB4" s="3" t="s">
        <v>3</v>
      </c>
      <c r="AC4" s="3" t="s">
        <v>4</v>
      </c>
      <c r="AD4" s="3" t="s">
        <v>5</v>
      </c>
      <c r="AE4" s="4" t="s">
        <v>6</v>
      </c>
      <c r="AF4" s="4" t="s">
        <v>7</v>
      </c>
      <c r="AG4" s="6" t="s">
        <v>8</v>
      </c>
      <c r="AH4" s="10" t="s">
        <v>145</v>
      </c>
      <c r="AI4" s="10" t="s">
        <v>146</v>
      </c>
      <c r="AK4" s="2" t="s">
        <v>100</v>
      </c>
      <c r="AL4" s="2" t="s">
        <v>126</v>
      </c>
      <c r="AM4" s="2" t="s">
        <v>114</v>
      </c>
      <c r="AN4" s="2" t="s">
        <v>11</v>
      </c>
      <c r="AO4" s="2" t="s">
        <v>12</v>
      </c>
      <c r="AP4" s="2" t="s">
        <v>13</v>
      </c>
      <c r="AQ4" s="7">
        <v>1.5713999999999999E-6</v>
      </c>
      <c r="AR4" s="7">
        <v>0.75</v>
      </c>
      <c r="AS4" s="9">
        <f>Tabla8[[#This Row],[Precio unitario]]*Tabla8[[#This Row],[Tasa de ingresos cliente]]</f>
        <v>1.1785499999999999E-6</v>
      </c>
      <c r="AT4" s="21">
        <v>21.6</v>
      </c>
      <c r="AU4" s="11">
        <f>Tabla8[[#This Row],[tasa de cambio]]*Tabla8[[#This Row],[Ingresos netos]]</f>
        <v>2.5456679999999998E-5</v>
      </c>
      <c r="AV4" s="23"/>
      <c r="AW4" s="1" t="s">
        <v>53</v>
      </c>
      <c r="AX4" s="23">
        <f>AVERAGEIF(Tabla8[PaÃ­s / RegiÃ³n],AW4,Tabla8[regalia en pesos])</f>
        <v>2.0851688061627904E-2</v>
      </c>
      <c r="AZ4" s="1" t="s">
        <v>134</v>
      </c>
      <c r="BA4" s="1" t="s">
        <v>10</v>
      </c>
      <c r="BB4" s="1" t="s">
        <v>104</v>
      </c>
      <c r="BC4" s="1" t="s">
        <v>11</v>
      </c>
      <c r="BD4" s="1" t="s">
        <v>12</v>
      </c>
      <c r="BE4" s="1" t="s">
        <v>13</v>
      </c>
      <c r="BF4" s="8">
        <v>3.6550401599999999E-4</v>
      </c>
      <c r="BG4" s="8">
        <v>0.75</v>
      </c>
      <c r="BH4" s="9">
        <f>Tabla6[[#This Row],[Precio unitario]]*Tabla6[[#This Row],[Tasa de ingresos cliente]]</f>
        <v>2.7412801200000001E-4</v>
      </c>
      <c r="BI4" s="21">
        <v>22.631540000000001</v>
      </c>
      <c r="BJ4" s="15">
        <f>Tabla6[[#This Row],[tasa de cambio]]*Tabla6[[#This Row],[Ingresos netos]]</f>
        <v>6.2039390686984804E-3</v>
      </c>
      <c r="BL4" s="2" t="s">
        <v>138</v>
      </c>
      <c r="BM4" s="2" t="s">
        <v>37</v>
      </c>
      <c r="BN4" s="2" t="s">
        <v>104</v>
      </c>
      <c r="BO4" s="2" t="s">
        <v>11</v>
      </c>
      <c r="BP4" s="2" t="s">
        <v>12</v>
      </c>
      <c r="BQ4" s="2" t="s">
        <v>13</v>
      </c>
      <c r="BR4" s="7">
        <v>1.7230949E-3</v>
      </c>
      <c r="BS4" s="7">
        <v>0.75</v>
      </c>
      <c r="BT4" s="9">
        <f>Tabla4[[#This Row],[Precio unitario]]*Tabla4[[#This Row],[Tasa de ingresos cliente]]</f>
        <v>1.2923211750000001E-3</v>
      </c>
      <c r="BU4" s="21">
        <v>22.631540000000001</v>
      </c>
      <c r="BV4" s="14">
        <f>Tabla4[[#This Row],[tasa de cambio]]*Tabla4[[#This Row],[Ingresos netos]]</f>
        <v>2.9247218364859502E-2</v>
      </c>
    </row>
    <row r="5" spans="1:86" x14ac:dyDescent="0.2">
      <c r="A5" s="2" t="s">
        <v>9</v>
      </c>
      <c r="B5" s="2" t="s">
        <v>15</v>
      </c>
      <c r="C5" s="2"/>
      <c r="D5" s="2" t="s">
        <v>11</v>
      </c>
      <c r="E5" s="2" t="s">
        <v>12</v>
      </c>
      <c r="F5" s="2" t="s">
        <v>13</v>
      </c>
      <c r="G5" s="7">
        <v>6.1749999999999999E-4</v>
      </c>
      <c r="H5" s="7">
        <v>0.75</v>
      </c>
      <c r="I5" s="7">
        <f>Tabla1[[#This Row],[Precio unitario]]*Tabla1[[#This Row],[Tasa de ingresos cliente]]</f>
        <v>4.63125E-4</v>
      </c>
      <c r="J5" s="21">
        <v>22.631540000000001</v>
      </c>
      <c r="K5" s="15">
        <f>Tabla1[[#This Row],[tasa de cambio]]*Tabla1[[#This Row],[Ingresos netos]]</f>
        <v>1.04812319625E-2</v>
      </c>
      <c r="M5" s="1" t="s">
        <v>81</v>
      </c>
      <c r="N5" s="1" t="s">
        <v>53</v>
      </c>
      <c r="O5" s="1"/>
      <c r="P5" s="1" t="s">
        <v>11</v>
      </c>
      <c r="Q5" s="1" t="s">
        <v>12</v>
      </c>
      <c r="R5" s="1" t="s">
        <v>13</v>
      </c>
      <c r="S5" s="8">
        <v>1.8152208900000001E-4</v>
      </c>
      <c r="T5" s="8">
        <v>0.75</v>
      </c>
      <c r="U5" s="9">
        <f>Tabla12[[#This Row],[Precio unitario]]*Tabla12[[#This Row],[Tasa de ingresos cliente]]</f>
        <v>1.3614156675000001E-4</v>
      </c>
      <c r="V5" s="21">
        <v>22.631540000000001</v>
      </c>
      <c r="W5" s="11">
        <f>Tabla12[[#This Row],[tasa de cambio]]*Tabla12[[#This Row],[Ingresos netos]]</f>
        <v>3.0810933135652953E-3</v>
      </c>
      <c r="Y5" s="1" t="s">
        <v>98</v>
      </c>
      <c r="Z5" s="1" t="s">
        <v>36</v>
      </c>
      <c r="AA5" s="1"/>
      <c r="AB5" s="1" t="s">
        <v>11</v>
      </c>
      <c r="AC5" s="1" t="s">
        <v>12</v>
      </c>
      <c r="AD5" s="1" t="s">
        <v>13</v>
      </c>
      <c r="AE5" s="8">
        <v>3.4640000000000001E-3</v>
      </c>
      <c r="AF5" s="8">
        <v>0.75</v>
      </c>
      <c r="AG5" s="9">
        <f>Tabla10[[#This Row],[Precio unitario]]*Tabla10[[#This Row],[Tasa de ingresos cliente]]</f>
        <v>2.598E-3</v>
      </c>
      <c r="AH5" s="21">
        <v>22.631540000000001</v>
      </c>
      <c r="AI5" s="12">
        <f>Tabla10[[#This Row],[tasa de cambio]]*Tabla10[[#This Row],[Ingresos netos]]</f>
        <v>5.8796740920000007E-2</v>
      </c>
      <c r="AK5" s="1" t="s">
        <v>100</v>
      </c>
      <c r="AL5" s="1" t="s">
        <v>126</v>
      </c>
      <c r="AM5" s="1" t="s">
        <v>114</v>
      </c>
      <c r="AN5" s="1" t="s">
        <v>11</v>
      </c>
      <c r="AO5" s="1" t="s">
        <v>129</v>
      </c>
      <c r="AP5" s="1" t="s">
        <v>13</v>
      </c>
      <c r="AQ5" s="8">
        <v>-4.7650000000000001E-7</v>
      </c>
      <c r="AR5" s="8">
        <v>0.75</v>
      </c>
      <c r="AS5" s="9">
        <f>Tabla8[[#This Row],[Precio unitario]]*Tabla8[[#This Row],[Tasa de ingresos cliente]]</f>
        <v>-3.5737500000000001E-7</v>
      </c>
      <c r="AT5" s="21">
        <v>21.6</v>
      </c>
      <c r="AU5" s="11">
        <f>Tabla8[[#This Row],[tasa de cambio]]*Tabla8[[#This Row],[Ingresos netos]]</f>
        <v>-7.7193000000000008E-6</v>
      </c>
      <c r="AV5" s="23"/>
      <c r="AW5" s="1" t="s">
        <v>21</v>
      </c>
      <c r="AX5" s="23">
        <f>AVERAGEIF(Tabla8[PaÃ­s / RegiÃ³n],AW5,Tabla8[regalia en pesos])</f>
        <v>3.3676634561538459E-2</v>
      </c>
      <c r="AZ5" s="2" t="s">
        <v>134</v>
      </c>
      <c r="BA5" s="2" t="s">
        <v>14</v>
      </c>
      <c r="BB5" s="2" t="s">
        <v>104</v>
      </c>
      <c r="BC5" s="2" t="s">
        <v>11</v>
      </c>
      <c r="BD5" s="2" t="s">
        <v>12</v>
      </c>
      <c r="BE5" s="2" t="s">
        <v>13</v>
      </c>
      <c r="BF5" s="7">
        <v>3.2352447999999998E-4</v>
      </c>
      <c r="BG5" s="7">
        <v>0.75</v>
      </c>
      <c r="BH5" s="9">
        <f>Tabla6[[#This Row],[Precio unitario]]*Tabla6[[#This Row],[Tasa de ingresos cliente]]</f>
        <v>2.4264335999999999E-4</v>
      </c>
      <c r="BI5" s="21">
        <v>22.631540000000001</v>
      </c>
      <c r="BJ5" s="15">
        <f>Tabla6[[#This Row],[tasa de cambio]]*Tabla6[[#This Row],[Ingresos netos]]</f>
        <v>5.4913929075743996E-3</v>
      </c>
      <c r="BL5" s="1" t="s">
        <v>138</v>
      </c>
      <c r="BM5" s="1" t="s">
        <v>22</v>
      </c>
      <c r="BN5" s="1" t="s">
        <v>104</v>
      </c>
      <c r="BO5" s="1" t="s">
        <v>11</v>
      </c>
      <c r="BP5" s="1" t="s">
        <v>12</v>
      </c>
      <c r="BQ5" s="1" t="s">
        <v>13</v>
      </c>
      <c r="BR5" s="8">
        <v>3.3941946999999999E-3</v>
      </c>
      <c r="BS5" s="8">
        <v>0.75</v>
      </c>
      <c r="BT5" s="9">
        <f>Tabla4[[#This Row],[Precio unitario]]*Tabla4[[#This Row],[Tasa de ingresos cliente]]</f>
        <v>2.5456460249999998E-3</v>
      </c>
      <c r="BU5" s="21">
        <v>22.631540000000001</v>
      </c>
      <c r="BV5" s="14">
        <f>Tabla4[[#This Row],[tasa de cambio]]*Tabla4[[#This Row],[Ingresos netos]]</f>
        <v>5.7611889840628497E-2</v>
      </c>
      <c r="BX5" s="3" t="s">
        <v>0</v>
      </c>
      <c r="BY5" s="3" t="s">
        <v>1</v>
      </c>
      <c r="BZ5" s="3" t="s">
        <v>2</v>
      </c>
      <c r="CA5" s="3" t="s">
        <v>3</v>
      </c>
      <c r="CB5" s="3" t="s">
        <v>4</v>
      </c>
      <c r="CC5" s="3" t="s">
        <v>5</v>
      </c>
      <c r="CD5" s="4" t="s">
        <v>6</v>
      </c>
      <c r="CE5" s="4" t="s">
        <v>7</v>
      </c>
      <c r="CF5" s="6" t="s">
        <v>8</v>
      </c>
      <c r="CG5" s="10" t="s">
        <v>145</v>
      </c>
      <c r="CH5" s="10" t="s">
        <v>146</v>
      </c>
    </row>
    <row r="6" spans="1:86" x14ac:dyDescent="0.2">
      <c r="A6" s="1" t="s">
        <v>9</v>
      </c>
      <c r="B6" s="1" t="s">
        <v>16</v>
      </c>
      <c r="C6" s="1"/>
      <c r="D6" s="1" t="s">
        <v>11</v>
      </c>
      <c r="E6" s="1" t="s">
        <v>12</v>
      </c>
      <c r="F6" s="1" t="s">
        <v>13</v>
      </c>
      <c r="G6" s="8">
        <v>1.5117699170000001E-3</v>
      </c>
      <c r="H6" s="8">
        <v>0.75</v>
      </c>
      <c r="I6" s="8">
        <f>Tabla1[[#This Row],[Precio unitario]]*Tabla1[[#This Row],[Tasa de ingresos cliente]]</f>
        <v>1.1338274377500001E-3</v>
      </c>
      <c r="J6" s="21">
        <v>22.631540000000001</v>
      </c>
      <c r="K6" s="15">
        <f>Tabla1[[#This Row],[tasa de cambio]]*Tabla1[[#This Row],[Ingresos netos]]</f>
        <v>2.5660261010536638E-2</v>
      </c>
      <c r="M6" s="2" t="s">
        <v>81</v>
      </c>
      <c r="N6" s="2" t="s">
        <v>21</v>
      </c>
      <c r="O6" s="2"/>
      <c r="P6" s="2" t="s">
        <v>11</v>
      </c>
      <c r="Q6" s="2" t="s">
        <v>12</v>
      </c>
      <c r="R6" s="2" t="s">
        <v>13</v>
      </c>
      <c r="S6" s="7">
        <v>5.4767807420000002E-3</v>
      </c>
      <c r="T6" s="7">
        <v>0.75</v>
      </c>
      <c r="U6" s="9">
        <f>Tabla12[[#This Row],[Precio unitario]]*Tabla12[[#This Row],[Tasa de ingresos cliente]]</f>
        <v>4.1075855565000001E-3</v>
      </c>
      <c r="V6" s="21">
        <v>22.631540000000001</v>
      </c>
      <c r="W6" s="11">
        <f>Tabla12[[#This Row],[tasa de cambio]]*Tabla12[[#This Row],[Ingresos netos]]</f>
        <v>9.2960986825352018E-2</v>
      </c>
      <c r="Y6" s="2" t="s">
        <v>98</v>
      </c>
      <c r="Z6" s="2" t="s">
        <v>19</v>
      </c>
      <c r="AA6" s="2"/>
      <c r="AB6" s="2" t="s">
        <v>11</v>
      </c>
      <c r="AC6" s="2" t="s">
        <v>12</v>
      </c>
      <c r="AD6" s="2" t="s">
        <v>13</v>
      </c>
      <c r="AE6" s="7">
        <v>2.5149999999999999E-3</v>
      </c>
      <c r="AF6" s="7">
        <v>0.75</v>
      </c>
      <c r="AG6" s="9">
        <f>Tabla10[[#This Row],[Precio unitario]]*Tabla10[[#This Row],[Tasa de ingresos cliente]]</f>
        <v>1.8862499999999999E-3</v>
      </c>
      <c r="AH6" s="21">
        <v>22.631540000000001</v>
      </c>
      <c r="AI6" s="11">
        <f>Tabla10[[#This Row],[tasa de cambio]]*Tabla10[[#This Row],[Ingresos netos]]</f>
        <v>4.2688742325000001E-2</v>
      </c>
      <c r="AK6" s="1" t="s">
        <v>100</v>
      </c>
      <c r="AL6" s="1" t="s">
        <v>102</v>
      </c>
      <c r="AM6" s="1" t="s">
        <v>101</v>
      </c>
      <c r="AN6" s="1" t="s">
        <v>11</v>
      </c>
      <c r="AO6" s="1" t="s">
        <v>12</v>
      </c>
      <c r="AP6" s="1" t="s">
        <v>13</v>
      </c>
      <c r="AQ6" s="8">
        <v>1.6884999999999999E-3</v>
      </c>
      <c r="AR6" s="8">
        <v>0.75</v>
      </c>
      <c r="AS6" s="9">
        <f>Tabla8[[#This Row],[Precio unitario]]*Tabla8[[#This Row],[Tasa de ingresos cliente]]</f>
        <v>1.2663749999999999E-3</v>
      </c>
      <c r="AT6" s="21">
        <v>21.6</v>
      </c>
      <c r="AU6" s="11">
        <f>Tabla8[[#This Row],[tasa de cambio]]*Tabla8[[#This Row],[Ingresos netos]]</f>
        <v>2.7353700000000002E-2</v>
      </c>
      <c r="AV6" s="23"/>
      <c r="AW6" s="1" t="s">
        <v>37</v>
      </c>
      <c r="AX6" s="23">
        <f>AVERAGEIF(Tabla8[PaÃ­s / RegiÃ³n],AW6,Tabla8[regalia en pesos])</f>
        <v>1.2408709400357145E-2</v>
      </c>
      <c r="AZ6" s="1" t="s">
        <v>134</v>
      </c>
      <c r="BA6" s="1" t="s">
        <v>18</v>
      </c>
      <c r="BB6" s="1" t="s">
        <v>104</v>
      </c>
      <c r="BC6" s="1" t="s">
        <v>11</v>
      </c>
      <c r="BD6" s="1" t="s">
        <v>12</v>
      </c>
      <c r="BE6" s="1" t="s">
        <v>13</v>
      </c>
      <c r="BF6" s="8">
        <v>2.05783397E-4</v>
      </c>
      <c r="BG6" s="8">
        <v>0.75</v>
      </c>
      <c r="BH6" s="9">
        <f>Tabla6[[#This Row],[Precio unitario]]*Tabla6[[#This Row],[Tasa de ingresos cliente]]</f>
        <v>1.5433754775E-4</v>
      </c>
      <c r="BI6" s="21">
        <v>22.631540000000001</v>
      </c>
      <c r="BJ6" s="15">
        <f>Tabla6[[#This Row],[tasa de cambio]]*Tabla6[[#This Row],[Ingresos netos]]</f>
        <v>3.4928963854060353E-3</v>
      </c>
      <c r="BL6" s="2" t="s">
        <v>138</v>
      </c>
      <c r="BM6" s="2" t="s">
        <v>10</v>
      </c>
      <c r="BN6" s="2" t="s">
        <v>104</v>
      </c>
      <c r="BO6" s="2" t="s">
        <v>11</v>
      </c>
      <c r="BP6" s="2" t="s">
        <v>12</v>
      </c>
      <c r="BQ6" s="2" t="s">
        <v>13</v>
      </c>
      <c r="BR6" s="7">
        <v>1.7770233000000001E-3</v>
      </c>
      <c r="BS6" s="7">
        <v>0.75</v>
      </c>
      <c r="BT6" s="9">
        <f>Tabla4[[#This Row],[Precio unitario]]*Tabla4[[#This Row],[Tasa de ingresos cliente]]</f>
        <v>1.3327674750000002E-3</v>
      </c>
      <c r="BU6" s="21">
        <v>22.631540000000001</v>
      </c>
      <c r="BV6" s="14">
        <f>Tabla4[[#This Row],[tasa de cambio]]*Tabla4[[#This Row],[Ingresos netos]]</f>
        <v>3.0162580421161506E-2</v>
      </c>
      <c r="BX6" s="2" t="s">
        <v>144</v>
      </c>
      <c r="BY6" s="2" t="s">
        <v>14</v>
      </c>
      <c r="BZ6" s="2" t="s">
        <v>104</v>
      </c>
      <c r="CA6" s="2" t="s">
        <v>11</v>
      </c>
      <c r="CB6" s="2" t="s">
        <v>12</v>
      </c>
      <c r="CC6" s="2" t="s">
        <v>13</v>
      </c>
      <c r="CD6" s="7">
        <v>1.634044563E-3</v>
      </c>
      <c r="CE6" s="7">
        <v>0.75</v>
      </c>
      <c r="CF6" s="9">
        <f>Tabla2[[#This Row],[Precio unitario]]*Tabla2[[#This Row],[Tasa de ingresos cliente]]</f>
        <v>1.2255334222499999E-3</v>
      </c>
      <c r="CG6" s="21">
        <v>22.631540000000001</v>
      </c>
      <c r="CH6" s="12">
        <f>Tabla2[[#This Row],[tasa de cambio]]*Tabla2[[#This Row],[Ingresos netos]]</f>
        <v>2.7735708666987765E-2</v>
      </c>
    </row>
    <row r="7" spans="1:86" x14ac:dyDescent="0.2">
      <c r="A7" s="2" t="s">
        <v>9</v>
      </c>
      <c r="B7" s="2" t="s">
        <v>17</v>
      </c>
      <c r="C7" s="2"/>
      <c r="D7" s="2" t="s">
        <v>11</v>
      </c>
      <c r="E7" s="2" t="s">
        <v>12</v>
      </c>
      <c r="F7" s="2" t="s">
        <v>13</v>
      </c>
      <c r="G7" s="7">
        <v>4.2404547999999999E-4</v>
      </c>
      <c r="H7" s="7">
        <v>0.75</v>
      </c>
      <c r="I7" s="7">
        <f>Tabla1[[#This Row],[Precio unitario]]*Tabla1[[#This Row],[Tasa de ingresos cliente]]</f>
        <v>3.1803411000000002E-4</v>
      </c>
      <c r="J7" s="21">
        <v>22.631540000000001</v>
      </c>
      <c r="K7" s="15">
        <f>Tabla1[[#This Row],[tasa de cambio]]*Tabla1[[#This Row],[Ingresos netos]]</f>
        <v>7.1976016818294008E-3</v>
      </c>
      <c r="M7" s="1" t="s">
        <v>81</v>
      </c>
      <c r="N7" s="1" t="s">
        <v>37</v>
      </c>
      <c r="O7" s="1"/>
      <c r="P7" s="1" t="s">
        <v>11</v>
      </c>
      <c r="Q7" s="1" t="s">
        <v>12</v>
      </c>
      <c r="R7" s="1" t="s">
        <v>13</v>
      </c>
      <c r="S7" s="8">
        <v>1.96216734E-4</v>
      </c>
      <c r="T7" s="8">
        <v>0.75</v>
      </c>
      <c r="U7" s="9">
        <f>Tabla12[[#This Row],[Precio unitario]]*Tabla12[[#This Row],[Tasa de ingresos cliente]]</f>
        <v>1.4716255049999999E-4</v>
      </c>
      <c r="V7" s="21">
        <v>22.631540000000001</v>
      </c>
      <c r="W7" s="11">
        <f>Tabla12[[#This Row],[tasa de cambio]]*Tabla12[[#This Row],[Ingresos netos]]</f>
        <v>3.3305151481427702E-3</v>
      </c>
      <c r="Y7" s="1" t="s">
        <v>98</v>
      </c>
      <c r="Z7" s="1" t="s">
        <v>18</v>
      </c>
      <c r="AA7" s="1"/>
      <c r="AB7" s="1" t="s">
        <v>11</v>
      </c>
      <c r="AC7" s="1" t="s">
        <v>12</v>
      </c>
      <c r="AD7" s="1" t="s">
        <v>13</v>
      </c>
      <c r="AE7" s="8">
        <v>4.3689999999999996E-3</v>
      </c>
      <c r="AF7" s="8">
        <v>0.75</v>
      </c>
      <c r="AG7" s="9">
        <f>Tabla10[[#This Row],[Precio unitario]]*Tabla10[[#This Row],[Tasa de ingresos cliente]]</f>
        <v>3.2767499999999997E-3</v>
      </c>
      <c r="AH7" s="21">
        <v>22.631540000000001</v>
      </c>
      <c r="AI7" s="11">
        <f>Tabla10[[#This Row],[tasa de cambio]]*Tabla10[[#This Row],[Ingresos netos]]</f>
        <v>7.4157898695000002E-2</v>
      </c>
      <c r="AK7" s="2" t="s">
        <v>100</v>
      </c>
      <c r="AL7" s="2" t="s">
        <v>102</v>
      </c>
      <c r="AM7" s="2" t="s">
        <v>101</v>
      </c>
      <c r="AN7" s="2" t="s">
        <v>11</v>
      </c>
      <c r="AO7" s="2" t="s">
        <v>12</v>
      </c>
      <c r="AP7" s="2" t="s">
        <v>13</v>
      </c>
      <c r="AQ7" s="7">
        <v>1.689E-3</v>
      </c>
      <c r="AR7" s="7">
        <v>0.75</v>
      </c>
      <c r="AS7" s="9">
        <f>Tabla8[[#This Row],[Precio unitario]]*Tabla8[[#This Row],[Tasa de ingresos cliente]]</f>
        <v>1.2667500000000001E-3</v>
      </c>
      <c r="AT7" s="21">
        <v>21.6</v>
      </c>
      <c r="AU7" s="11">
        <f>Tabla8[[#This Row],[tasa de cambio]]*Tabla8[[#This Row],[Ingresos netos]]</f>
        <v>2.7361800000000002E-2</v>
      </c>
      <c r="AV7" s="23"/>
      <c r="AW7" s="1" t="s">
        <v>102</v>
      </c>
      <c r="AX7" s="23">
        <f>AVERAGEIF(Tabla8[PaÃ­s / RegiÃ³n],AW7,Tabla8[regalia en pesos])</f>
        <v>3.3650967240000003E-2</v>
      </c>
      <c r="AZ7" s="2" t="s">
        <v>134</v>
      </c>
      <c r="BA7" s="2" t="s">
        <v>36</v>
      </c>
      <c r="BB7" s="2" t="s">
        <v>104</v>
      </c>
      <c r="BC7" s="2" t="s">
        <v>11</v>
      </c>
      <c r="BD7" s="2" t="s">
        <v>12</v>
      </c>
      <c r="BE7" s="2" t="s">
        <v>13</v>
      </c>
      <c r="BF7" s="7">
        <v>2.4871630800000002E-4</v>
      </c>
      <c r="BG7" s="7">
        <v>0.75</v>
      </c>
      <c r="BH7" s="9">
        <f>Tabla6[[#This Row],[Precio unitario]]*Tabla6[[#This Row],[Tasa de ingresos cliente]]</f>
        <v>1.8653723100000002E-4</v>
      </c>
      <c r="BI7" s="21">
        <v>22.631540000000001</v>
      </c>
      <c r="BJ7" s="15">
        <f>Tabla6[[#This Row],[tasa de cambio]]*Tabla6[[#This Row],[Ingresos netos]]</f>
        <v>4.2216248048657402E-3</v>
      </c>
      <c r="BL7" s="1" t="s">
        <v>138</v>
      </c>
      <c r="BM7" s="1" t="s">
        <v>47</v>
      </c>
      <c r="BN7" s="1" t="s">
        <v>104</v>
      </c>
      <c r="BO7" s="1" t="s">
        <v>11</v>
      </c>
      <c r="BP7" s="1" t="s">
        <v>12</v>
      </c>
      <c r="BQ7" s="1" t="s">
        <v>13</v>
      </c>
      <c r="BR7" s="8">
        <v>2.4629650000000001E-3</v>
      </c>
      <c r="BS7" s="8">
        <v>0.75</v>
      </c>
      <c r="BT7" s="9">
        <f>Tabla4[[#This Row],[Precio unitario]]*Tabla4[[#This Row],[Tasa de ingresos cliente]]</f>
        <v>1.8472237500000001E-3</v>
      </c>
      <c r="BU7" s="21">
        <v>22.631540000000001</v>
      </c>
      <c r="BV7" s="14">
        <f>Tabla4[[#This Row],[tasa de cambio]]*Tabla4[[#This Row],[Ingresos netos]]</f>
        <v>4.1805518187075001E-2</v>
      </c>
      <c r="BX7" s="1" t="s">
        <v>144</v>
      </c>
      <c r="BY7" s="1" t="s">
        <v>18</v>
      </c>
      <c r="BZ7" s="1" t="s">
        <v>104</v>
      </c>
      <c r="CA7" s="1" t="s">
        <v>11</v>
      </c>
      <c r="CB7" s="1" t="s">
        <v>12</v>
      </c>
      <c r="CC7" s="1" t="s">
        <v>13</v>
      </c>
      <c r="CD7" s="8">
        <v>1.4064874839999999E-3</v>
      </c>
      <c r="CE7" s="8">
        <v>0.75</v>
      </c>
      <c r="CF7" s="9">
        <f>Tabla2[[#This Row],[Precio unitario]]*Tabla2[[#This Row],[Tasa de ingresos cliente]]</f>
        <v>1.054865613E-3</v>
      </c>
      <c r="CG7" s="21">
        <v>22.631540000000001</v>
      </c>
      <c r="CH7" s="11">
        <f>Tabla2[[#This Row],[tasa de cambio]]*Tabla2[[#This Row],[Ingresos netos]]</f>
        <v>2.3873233315234024E-2</v>
      </c>
    </row>
    <row r="8" spans="1:86" x14ac:dyDescent="0.2">
      <c r="A8" s="1" t="s">
        <v>9</v>
      </c>
      <c r="B8" s="1" t="s">
        <v>18</v>
      </c>
      <c r="C8" s="1"/>
      <c r="D8" s="1" t="s">
        <v>11</v>
      </c>
      <c r="E8" s="1" t="s">
        <v>12</v>
      </c>
      <c r="F8" s="1" t="s">
        <v>13</v>
      </c>
      <c r="G8" s="8">
        <v>4.03892824E-4</v>
      </c>
      <c r="H8" s="8">
        <v>0.75</v>
      </c>
      <c r="I8" s="8">
        <f>Tabla1[[#This Row],[Precio unitario]]*Tabla1[[#This Row],[Tasa de ingresos cliente]]</f>
        <v>3.0291961799999999E-4</v>
      </c>
      <c r="J8" s="21">
        <v>22.631540000000001</v>
      </c>
      <c r="K8" s="15">
        <f>Tabla1[[#This Row],[tasa de cambio]]*Tabla1[[#This Row],[Ingresos netos]]</f>
        <v>6.8555374515517197E-3</v>
      </c>
      <c r="M8" s="2" t="s">
        <v>81</v>
      </c>
      <c r="N8" s="2" t="s">
        <v>37</v>
      </c>
      <c r="O8" s="2"/>
      <c r="P8" s="2" t="s">
        <v>11</v>
      </c>
      <c r="Q8" s="2" t="s">
        <v>12</v>
      </c>
      <c r="R8" s="2" t="s">
        <v>13</v>
      </c>
      <c r="S8" s="7">
        <v>2.7409835440000002E-3</v>
      </c>
      <c r="T8" s="7">
        <v>0.75</v>
      </c>
      <c r="U8" s="9">
        <f>Tabla12[[#This Row],[Precio unitario]]*Tabla12[[#This Row],[Tasa de ingresos cliente]]</f>
        <v>2.0557376580000002E-3</v>
      </c>
      <c r="V8" s="21">
        <v>22.631540000000001</v>
      </c>
      <c r="W8" s="11">
        <f>Tabla12[[#This Row],[tasa de cambio]]*Tabla12[[#This Row],[Ingresos netos]]</f>
        <v>4.6524509036533324E-2</v>
      </c>
      <c r="Y8" s="2" t="s">
        <v>98</v>
      </c>
      <c r="Z8" s="2" t="s">
        <v>19</v>
      </c>
      <c r="AA8" s="2"/>
      <c r="AB8" s="2" t="s">
        <v>11</v>
      </c>
      <c r="AC8" s="2" t="s">
        <v>12</v>
      </c>
      <c r="AD8" s="2" t="s">
        <v>13</v>
      </c>
      <c r="AE8" s="7">
        <v>7.3610000000000004E-3</v>
      </c>
      <c r="AF8" s="7">
        <v>0.75</v>
      </c>
      <c r="AG8" s="9">
        <f>Tabla10[[#This Row],[Precio unitario]]*Tabla10[[#This Row],[Tasa de ingresos cliente]]</f>
        <v>5.5207500000000005E-3</v>
      </c>
      <c r="AH8" s="21">
        <v>22.631540000000001</v>
      </c>
      <c r="AI8" s="11">
        <f>Tabla10[[#This Row],[tasa de cambio]]*Tabla10[[#This Row],[Ingresos netos]]</f>
        <v>0.12494307445500001</v>
      </c>
      <c r="AK8" s="2" t="s">
        <v>100</v>
      </c>
      <c r="AL8" s="2" t="s">
        <v>102</v>
      </c>
      <c r="AM8" s="2" t="s">
        <v>104</v>
      </c>
      <c r="AN8" s="2" t="s">
        <v>11</v>
      </c>
      <c r="AO8" s="2" t="s">
        <v>12</v>
      </c>
      <c r="AP8" s="2" t="s">
        <v>13</v>
      </c>
      <c r="AQ8" s="7">
        <v>2.6909999999999998E-3</v>
      </c>
      <c r="AR8" s="7">
        <v>0.75</v>
      </c>
      <c r="AS8" s="9">
        <f>Tabla8[[#This Row],[Precio unitario]]*Tabla8[[#This Row],[Tasa de ingresos cliente]]</f>
        <v>2.0182500000000001E-3</v>
      </c>
      <c r="AT8" s="21">
        <v>21.6</v>
      </c>
      <c r="AU8" s="11">
        <f>Tabla8[[#This Row],[tasa de cambio]]*Tabla8[[#This Row],[Ingresos netos]]</f>
        <v>4.3594200000000007E-2</v>
      </c>
      <c r="AV8" s="23"/>
      <c r="AW8" s="1" t="s">
        <v>60</v>
      </c>
      <c r="AX8" s="23">
        <f>AVERAGEIF(Tabla8[PaÃ­s / RegiÃ³n],AW8,Tabla8[regalia en pesos])</f>
        <v>2.9195230140000004E-2</v>
      </c>
      <c r="AZ8" s="1" t="s">
        <v>134</v>
      </c>
      <c r="BA8" s="1" t="s">
        <v>19</v>
      </c>
      <c r="BB8" s="1" t="s">
        <v>104</v>
      </c>
      <c r="BC8" s="1" t="s">
        <v>11</v>
      </c>
      <c r="BD8" s="1" t="s">
        <v>12</v>
      </c>
      <c r="BE8" s="1" t="s">
        <v>13</v>
      </c>
      <c r="BF8" s="8">
        <v>5.0173984900000004E-4</v>
      </c>
      <c r="BG8" s="8">
        <v>0.75</v>
      </c>
      <c r="BH8" s="9">
        <f>Tabla6[[#This Row],[Precio unitario]]*Tabla6[[#This Row],[Tasa de ingresos cliente]]</f>
        <v>3.7630488675000003E-4</v>
      </c>
      <c r="BI8" s="21">
        <v>22.631540000000001</v>
      </c>
      <c r="BJ8" s="15">
        <f>Tabla6[[#This Row],[tasa de cambio]]*Tabla6[[#This Row],[Ingresos netos]]</f>
        <v>8.5163590966780955E-3</v>
      </c>
      <c r="BL8" s="2" t="s">
        <v>138</v>
      </c>
      <c r="BM8" s="2" t="s">
        <v>41</v>
      </c>
      <c r="BN8" s="2" t="s">
        <v>104</v>
      </c>
      <c r="BO8" s="2" t="s">
        <v>11</v>
      </c>
      <c r="BP8" s="2" t="s">
        <v>12</v>
      </c>
      <c r="BQ8" s="2" t="s">
        <v>13</v>
      </c>
      <c r="BR8" s="7">
        <v>1.861201E-3</v>
      </c>
      <c r="BS8" s="7">
        <v>0.75</v>
      </c>
      <c r="BT8" s="9">
        <f>Tabla4[[#This Row],[Precio unitario]]*Tabla4[[#This Row],[Tasa de ingresos cliente]]</f>
        <v>1.3959007500000001E-3</v>
      </c>
      <c r="BU8" s="21">
        <v>22.631540000000001</v>
      </c>
      <c r="BV8" s="14">
        <f>Tabla4[[#This Row],[tasa de cambio]]*Tabla4[[#This Row],[Ingresos netos]]</f>
        <v>3.1591383659655005E-2</v>
      </c>
      <c r="BX8" s="2" t="s">
        <v>144</v>
      </c>
      <c r="BY8" s="2" t="s">
        <v>18</v>
      </c>
      <c r="BZ8" s="2" t="s">
        <v>104</v>
      </c>
      <c r="CA8" s="2" t="s">
        <v>11</v>
      </c>
      <c r="CB8" s="2" t="s">
        <v>12</v>
      </c>
      <c r="CC8" s="2" t="s">
        <v>13</v>
      </c>
      <c r="CD8" s="7">
        <v>1.406319545E-3</v>
      </c>
      <c r="CE8" s="7">
        <v>0.75</v>
      </c>
      <c r="CF8" s="9">
        <f>Tabla2[[#This Row],[Precio unitario]]*Tabla2[[#This Row],[Tasa de ingresos cliente]]</f>
        <v>1.0547396587500001E-3</v>
      </c>
      <c r="CG8" s="21">
        <v>22.631540000000001</v>
      </c>
      <c r="CH8" s="11">
        <f>Tabla2[[#This Row],[tasa de cambio]]*Tabla2[[#This Row],[Ingresos netos]]</f>
        <v>2.3870382776586978E-2</v>
      </c>
    </row>
    <row r="9" spans="1:86" x14ac:dyDescent="0.2">
      <c r="A9" s="2" t="s">
        <v>9</v>
      </c>
      <c r="B9" s="2" t="s">
        <v>18</v>
      </c>
      <c r="C9" s="2"/>
      <c r="D9" s="2" t="s">
        <v>11</v>
      </c>
      <c r="E9" s="2" t="s">
        <v>12</v>
      </c>
      <c r="F9" s="2" t="s">
        <v>13</v>
      </c>
      <c r="G9" s="7">
        <v>4.0364091500000001E-4</v>
      </c>
      <c r="H9" s="7">
        <v>0.75</v>
      </c>
      <c r="I9" s="7">
        <f>Tabla1[[#This Row],[Precio unitario]]*Tabla1[[#This Row],[Tasa de ingresos cliente]]</f>
        <v>3.0273068624999999E-4</v>
      </c>
      <c r="J9" s="21">
        <v>22.631540000000001</v>
      </c>
      <c r="K9" s="15">
        <f>Tabla1[[#This Row],[tasa de cambio]]*Tabla1[[#This Row],[Ingresos netos]]</f>
        <v>6.8512616350943252E-3</v>
      </c>
      <c r="M9" s="1" t="s">
        <v>81</v>
      </c>
      <c r="N9" s="1" t="s">
        <v>37</v>
      </c>
      <c r="O9" s="1"/>
      <c r="P9" s="1" t="s">
        <v>11</v>
      </c>
      <c r="Q9" s="1" t="s">
        <v>12</v>
      </c>
      <c r="R9" s="1" t="s">
        <v>13</v>
      </c>
      <c r="S9" s="8">
        <v>9.2329296499999998E-4</v>
      </c>
      <c r="T9" s="8">
        <v>0.75</v>
      </c>
      <c r="U9" s="9">
        <f>Tabla12[[#This Row],[Precio unitario]]*Tabla12[[#This Row],[Tasa de ingresos cliente]]</f>
        <v>6.9246972374999995E-4</v>
      </c>
      <c r="V9" s="21">
        <v>22.631540000000001</v>
      </c>
      <c r="W9" s="11">
        <f>Tabla12[[#This Row],[tasa de cambio]]*Tabla12[[#This Row],[Ingresos netos]]</f>
        <v>1.5671656251837075E-2</v>
      </c>
      <c r="Y9" s="1" t="s">
        <v>98</v>
      </c>
      <c r="Z9" s="1" t="s">
        <v>18</v>
      </c>
      <c r="AA9" s="1"/>
      <c r="AB9" s="1" t="s">
        <v>11</v>
      </c>
      <c r="AC9" s="1" t="s">
        <v>12</v>
      </c>
      <c r="AD9" s="1" t="s">
        <v>13</v>
      </c>
      <c r="AE9" s="8">
        <v>4.1702857139999999E-3</v>
      </c>
      <c r="AF9" s="8">
        <v>0.75</v>
      </c>
      <c r="AG9" s="9">
        <f>Tabla10[[#This Row],[Precio unitario]]*Tabla10[[#This Row],[Tasa de ingresos cliente]]</f>
        <v>3.1277142854999997E-3</v>
      </c>
      <c r="AH9" s="21">
        <v>22.631540000000001</v>
      </c>
      <c r="AI9" s="11">
        <f>Tabla10[[#This Row],[tasa de cambio]]*Tabla10[[#This Row],[Ingresos netos]]</f>
        <v>7.0784990960864672E-2</v>
      </c>
      <c r="AK9" s="1" t="s">
        <v>100</v>
      </c>
      <c r="AL9" s="1" t="s">
        <v>102</v>
      </c>
      <c r="AM9" s="1" t="s">
        <v>104</v>
      </c>
      <c r="AN9" s="1" t="s">
        <v>11</v>
      </c>
      <c r="AO9" s="1" t="s">
        <v>12</v>
      </c>
      <c r="AP9" s="1" t="s">
        <v>13</v>
      </c>
      <c r="AQ9" s="8">
        <v>5.5409999999999999E-3</v>
      </c>
      <c r="AR9" s="8">
        <v>0.75</v>
      </c>
      <c r="AS9" s="9">
        <f>Tabla8[[#This Row],[Precio unitario]]*Tabla8[[#This Row],[Tasa de ingresos cliente]]</f>
        <v>4.1557499999999997E-3</v>
      </c>
      <c r="AT9" s="21">
        <v>21.6</v>
      </c>
      <c r="AU9" s="11">
        <f>Tabla8[[#This Row],[tasa de cambio]]*Tabla8[[#This Row],[Ingresos netos]]</f>
        <v>8.9764200000000002E-2</v>
      </c>
      <c r="AV9" s="23"/>
      <c r="AW9" s="1" t="s">
        <v>22</v>
      </c>
      <c r="AX9" s="23">
        <f>AVERAGEIF(Tabla8[PaÃ­s / RegiÃ³n],AW9,Tabla8[regalia en pesos])</f>
        <v>3.6602277700645169E-2</v>
      </c>
      <c r="AZ9" s="2" t="s">
        <v>134</v>
      </c>
      <c r="BA9" s="2" t="s">
        <v>53</v>
      </c>
      <c r="BB9" s="2" t="s">
        <v>104</v>
      </c>
      <c r="BC9" s="2" t="s">
        <v>11</v>
      </c>
      <c r="BD9" s="2" t="s">
        <v>12</v>
      </c>
      <c r="BE9" s="2" t="s">
        <v>13</v>
      </c>
      <c r="BF9" s="7">
        <v>3.5816333899999999E-4</v>
      </c>
      <c r="BG9" s="7">
        <v>0.75</v>
      </c>
      <c r="BH9" s="9">
        <f>Tabla6[[#This Row],[Precio unitario]]*Tabla6[[#This Row],[Tasa de ingresos cliente]]</f>
        <v>2.6862250424999998E-4</v>
      </c>
      <c r="BI9" s="21">
        <v>22.631540000000001</v>
      </c>
      <c r="BJ9" s="15">
        <f>Tabla6[[#This Row],[tasa de cambio]]*Tabla6[[#This Row],[Ingresos netos]]</f>
        <v>6.0793409498340447E-3</v>
      </c>
      <c r="BL9" s="1" t="s">
        <v>138</v>
      </c>
      <c r="BM9" s="1" t="s">
        <v>14</v>
      </c>
      <c r="BN9" s="1" t="s">
        <v>104</v>
      </c>
      <c r="BO9" s="1" t="s">
        <v>11</v>
      </c>
      <c r="BP9" s="1" t="s">
        <v>12</v>
      </c>
      <c r="BQ9" s="1" t="s">
        <v>13</v>
      </c>
      <c r="BR9" s="8">
        <v>1.3810004E-3</v>
      </c>
      <c r="BS9" s="8">
        <v>0.75</v>
      </c>
      <c r="BT9" s="9">
        <f>Tabla4[[#This Row],[Precio unitario]]*Tabla4[[#This Row],[Tasa de ingresos cliente]]</f>
        <v>1.0357502999999999E-3</v>
      </c>
      <c r="BU9" s="21">
        <v>22.631540000000001</v>
      </c>
      <c r="BV9" s="14">
        <f>Tabla4[[#This Row],[tasa de cambio]]*Tabla4[[#This Row],[Ingresos netos]]</f>
        <v>2.3440624344461997E-2</v>
      </c>
      <c r="BX9" s="1" t="s">
        <v>144</v>
      </c>
      <c r="BY9" s="1" t="s">
        <v>18</v>
      </c>
      <c r="BZ9" s="1" t="s">
        <v>104</v>
      </c>
      <c r="CA9" s="1" t="s">
        <v>11</v>
      </c>
      <c r="CB9" s="1" t="s">
        <v>12</v>
      </c>
      <c r="CC9" s="1" t="s">
        <v>13</v>
      </c>
      <c r="CD9" s="8">
        <v>1.4063009029999999E-3</v>
      </c>
      <c r="CE9" s="8">
        <v>0.75</v>
      </c>
      <c r="CF9" s="9">
        <f>Tabla2[[#This Row],[Precio unitario]]*Tabla2[[#This Row],[Tasa de ingresos cliente]]</f>
        <v>1.0547256772499999E-3</v>
      </c>
      <c r="CG9" s="21">
        <v>22.631540000000001</v>
      </c>
      <c r="CH9" s="11">
        <f>Tabla2[[#This Row],[tasa de cambio]]*Tabla2[[#This Row],[Ingresos netos]]</f>
        <v>2.3870066353710463E-2</v>
      </c>
    </row>
    <row r="10" spans="1:86" x14ac:dyDescent="0.2">
      <c r="A10" s="1" t="s">
        <v>9</v>
      </c>
      <c r="B10" s="1" t="s">
        <v>18</v>
      </c>
      <c r="C10" s="1"/>
      <c r="D10" s="1" t="s">
        <v>11</v>
      </c>
      <c r="E10" s="1" t="s">
        <v>12</v>
      </c>
      <c r="F10" s="1" t="s">
        <v>13</v>
      </c>
      <c r="G10" s="8">
        <v>4.0355694600000002E-4</v>
      </c>
      <c r="H10" s="8">
        <v>0.75</v>
      </c>
      <c r="I10" s="8">
        <f>Tabla1[[#This Row],[Precio unitario]]*Tabla1[[#This Row],[Tasa de ingresos cliente]]</f>
        <v>3.0266770950000005E-4</v>
      </c>
      <c r="J10" s="21">
        <v>22.631540000000001</v>
      </c>
      <c r="K10" s="15">
        <f>Tabla1[[#This Row],[tasa de cambio]]*Tabla1[[#This Row],[Ingresos netos]]</f>
        <v>6.8498363742576316E-3</v>
      </c>
      <c r="M10" s="2" t="s">
        <v>81</v>
      </c>
      <c r="N10" s="2" t="s">
        <v>37</v>
      </c>
      <c r="O10" s="2"/>
      <c r="P10" s="2" t="s">
        <v>11</v>
      </c>
      <c r="Q10" s="2" t="s">
        <v>12</v>
      </c>
      <c r="R10" s="2" t="s">
        <v>13</v>
      </c>
      <c r="S10" s="7">
        <v>1.613411038E-3</v>
      </c>
      <c r="T10" s="7">
        <v>0.75</v>
      </c>
      <c r="U10" s="9">
        <f>Tabla12[[#This Row],[Precio unitario]]*Tabla12[[#This Row],[Tasa de ingresos cliente]]</f>
        <v>1.2100582784999999E-3</v>
      </c>
      <c r="V10" s="21">
        <v>22.631540000000001</v>
      </c>
      <c r="W10" s="11">
        <f>Tabla12[[#This Row],[tasa de cambio]]*Tabla12[[#This Row],[Ingresos netos]]</f>
        <v>2.7385482332203889E-2</v>
      </c>
      <c r="Y10" s="2" t="s">
        <v>98</v>
      </c>
      <c r="Z10" s="2" t="s">
        <v>19</v>
      </c>
      <c r="AA10" s="2"/>
      <c r="AB10" s="2" t="s">
        <v>11</v>
      </c>
      <c r="AC10" s="2" t="s">
        <v>12</v>
      </c>
      <c r="AD10" s="2" t="s">
        <v>13</v>
      </c>
      <c r="AE10" s="7">
        <v>3.7265000000000002E-3</v>
      </c>
      <c r="AF10" s="7">
        <v>0.75</v>
      </c>
      <c r="AG10" s="9">
        <f>Tabla10[[#This Row],[Precio unitario]]*Tabla10[[#This Row],[Tasa de ingresos cliente]]</f>
        <v>2.7948750000000001E-3</v>
      </c>
      <c r="AH10" s="21">
        <v>22.631540000000001</v>
      </c>
      <c r="AI10" s="11">
        <f>Tabla10[[#This Row],[tasa de cambio]]*Tabla10[[#This Row],[Ingresos netos]]</f>
        <v>6.32523253575E-2</v>
      </c>
      <c r="AK10" s="1" t="s">
        <v>100</v>
      </c>
      <c r="AL10" s="1" t="s">
        <v>102</v>
      </c>
      <c r="AM10" s="1" t="s">
        <v>104</v>
      </c>
      <c r="AN10" s="1" t="s">
        <v>11</v>
      </c>
      <c r="AO10" s="1" t="s">
        <v>129</v>
      </c>
      <c r="AP10" s="1" t="s">
        <v>13</v>
      </c>
      <c r="AQ10" s="8">
        <v>-1.223399E-3</v>
      </c>
      <c r="AR10" s="8">
        <v>0.75</v>
      </c>
      <c r="AS10" s="9">
        <f>Tabla8[[#This Row],[Precio unitario]]*Tabla8[[#This Row],[Tasa de ingresos cliente]]</f>
        <v>-9.1754925000000001E-4</v>
      </c>
      <c r="AT10" s="21">
        <v>21.6</v>
      </c>
      <c r="AU10" s="11">
        <f>Tabla8[[#This Row],[tasa de cambio]]*Tabla8[[#This Row],[Ingresos netos]]</f>
        <v>-1.9819063800000002E-2</v>
      </c>
      <c r="AV10" s="23"/>
      <c r="AW10" s="1" t="s">
        <v>62</v>
      </c>
      <c r="AX10" s="23">
        <f>AVERAGEIF(Tabla8[PaÃ­s / RegiÃ³n],AW10,Tabla8[regalia en pesos])</f>
        <v>6.39235769809091E-2</v>
      </c>
      <c r="AZ10" s="1" t="s">
        <v>134</v>
      </c>
      <c r="BA10" s="1" t="s">
        <v>75</v>
      </c>
      <c r="BB10" s="1" t="s">
        <v>104</v>
      </c>
      <c r="BC10" s="1" t="s">
        <v>11</v>
      </c>
      <c r="BD10" s="1" t="s">
        <v>12</v>
      </c>
      <c r="BE10" s="1" t="s">
        <v>13</v>
      </c>
      <c r="BF10" s="8">
        <v>2.7409359999999999E-5</v>
      </c>
      <c r="BG10" s="8">
        <v>0.75</v>
      </c>
      <c r="BH10" s="9">
        <f>Tabla6[[#This Row],[Precio unitario]]*Tabla6[[#This Row],[Tasa de ingresos cliente]]</f>
        <v>2.0557020000000001E-5</v>
      </c>
      <c r="BI10" s="21">
        <v>22.631540000000001</v>
      </c>
      <c r="BJ10" s="15">
        <f>Tabla6[[#This Row],[tasa de cambio]]*Tabla6[[#This Row],[Ingresos netos]]</f>
        <v>4.6523702041080008E-4</v>
      </c>
      <c r="BL10" s="2" t="s">
        <v>138</v>
      </c>
      <c r="BM10" s="2" t="s">
        <v>43</v>
      </c>
      <c r="BN10" s="2" t="s">
        <v>104</v>
      </c>
      <c r="BO10" s="2" t="s">
        <v>11</v>
      </c>
      <c r="BP10" s="2" t="s">
        <v>12</v>
      </c>
      <c r="BQ10" s="2" t="s">
        <v>13</v>
      </c>
      <c r="BR10" s="7">
        <v>1.9516836000000001E-3</v>
      </c>
      <c r="BS10" s="7">
        <v>0.75</v>
      </c>
      <c r="BT10" s="9">
        <f>Tabla4[[#This Row],[Precio unitario]]*Tabla4[[#This Row],[Tasa de ingresos cliente]]</f>
        <v>1.4637627E-3</v>
      </c>
      <c r="BU10" s="21">
        <v>22.631540000000001</v>
      </c>
      <c r="BV10" s="14">
        <f>Tabla4[[#This Row],[tasa de cambio]]*Tabla4[[#This Row],[Ingresos netos]]</f>
        <v>3.3127204095557999E-2</v>
      </c>
      <c r="BX10" s="2" t="s">
        <v>144</v>
      </c>
      <c r="BY10" s="2" t="s">
        <v>18</v>
      </c>
      <c r="BZ10" s="2" t="s">
        <v>104</v>
      </c>
      <c r="CA10" s="2" t="s">
        <v>11</v>
      </c>
      <c r="CB10" s="2" t="s">
        <v>12</v>
      </c>
      <c r="CC10" s="2" t="s">
        <v>13</v>
      </c>
      <c r="CD10" s="7">
        <v>1.40627756E-3</v>
      </c>
      <c r="CE10" s="7">
        <v>0.75</v>
      </c>
      <c r="CF10" s="9">
        <f>Tabla2[[#This Row],[Precio unitario]]*Tabla2[[#This Row],[Tasa de ingresos cliente]]</f>
        <v>1.0547081699999999E-3</v>
      </c>
      <c r="CG10" s="21">
        <v>22.631540000000001</v>
      </c>
      <c r="CH10" s="11">
        <f>Tabla2[[#This Row],[tasa de cambio]]*Tabla2[[#This Row],[Ingresos netos]]</f>
        <v>2.3869670137681799E-2</v>
      </c>
    </row>
    <row r="11" spans="1:86" x14ac:dyDescent="0.2">
      <c r="A11" s="2" t="s">
        <v>9</v>
      </c>
      <c r="B11" s="2" t="s">
        <v>18</v>
      </c>
      <c r="C11" s="2"/>
      <c r="D11" s="2" t="s">
        <v>11</v>
      </c>
      <c r="E11" s="2" t="s">
        <v>12</v>
      </c>
      <c r="F11" s="2" t="s">
        <v>13</v>
      </c>
      <c r="G11" s="7">
        <v>4.0361295400000001E-4</v>
      </c>
      <c r="H11" s="7">
        <v>0.75</v>
      </c>
      <c r="I11" s="7">
        <f>Tabla1[[#This Row],[Precio unitario]]*Tabla1[[#This Row],[Tasa de ingresos cliente]]</f>
        <v>3.0270971550000003E-4</v>
      </c>
      <c r="J11" s="21">
        <v>22.631540000000001</v>
      </c>
      <c r="K11" s="15">
        <f>Tabla1[[#This Row],[tasa de cambio]]*Tabla1[[#This Row],[Ingresos netos]]</f>
        <v>6.8507870347268712E-3</v>
      </c>
      <c r="M11" s="1" t="s">
        <v>81</v>
      </c>
      <c r="N11" s="1" t="s">
        <v>37</v>
      </c>
      <c r="O11" s="1"/>
      <c r="P11" s="1" t="s">
        <v>11</v>
      </c>
      <c r="Q11" s="1" t="s">
        <v>12</v>
      </c>
      <c r="R11" s="1" t="s">
        <v>13</v>
      </c>
      <c r="S11" s="8">
        <v>2.2845851489999998E-3</v>
      </c>
      <c r="T11" s="8">
        <v>0.75</v>
      </c>
      <c r="U11" s="9">
        <f>Tabla12[[#This Row],[Precio unitario]]*Tabla12[[#This Row],[Tasa de ingresos cliente]]</f>
        <v>1.7134388617499998E-3</v>
      </c>
      <c r="V11" s="21">
        <v>22.631540000000001</v>
      </c>
      <c r="W11" s="11">
        <f>Tabla12[[#This Row],[tasa de cambio]]*Tabla12[[#This Row],[Ingresos netos]]</f>
        <v>3.8777760137249595E-2</v>
      </c>
      <c r="Y11" s="1" t="s">
        <v>98</v>
      </c>
      <c r="Z11" s="1" t="s">
        <v>14</v>
      </c>
      <c r="AA11" s="1"/>
      <c r="AB11" s="1" t="s">
        <v>11</v>
      </c>
      <c r="AC11" s="1" t="s">
        <v>12</v>
      </c>
      <c r="AD11" s="1" t="s">
        <v>13</v>
      </c>
      <c r="AE11" s="8">
        <v>2.8879999999999999E-3</v>
      </c>
      <c r="AF11" s="8">
        <v>0.75</v>
      </c>
      <c r="AG11" s="9">
        <f>Tabla10[[#This Row],[Precio unitario]]*Tabla10[[#This Row],[Tasa de ingresos cliente]]</f>
        <v>2.166E-3</v>
      </c>
      <c r="AH11" s="21">
        <v>22.631540000000001</v>
      </c>
      <c r="AI11" s="11">
        <f>Tabla10[[#This Row],[tasa de cambio]]*Tabla10[[#This Row],[Ingresos netos]]</f>
        <v>4.9019915640000002E-2</v>
      </c>
      <c r="AK11" s="1" t="s">
        <v>100</v>
      </c>
      <c r="AL11" s="1" t="s">
        <v>113</v>
      </c>
      <c r="AM11" s="1" t="s">
        <v>104</v>
      </c>
      <c r="AN11" s="1" t="s">
        <v>11</v>
      </c>
      <c r="AO11" s="1" t="s">
        <v>12</v>
      </c>
      <c r="AP11" s="1" t="s">
        <v>13</v>
      </c>
      <c r="AQ11" s="8">
        <v>1.487E-3</v>
      </c>
      <c r="AR11" s="8">
        <v>0.75</v>
      </c>
      <c r="AS11" s="9">
        <f>Tabla8[[#This Row],[Precio unitario]]*Tabla8[[#This Row],[Tasa de ingresos cliente]]</f>
        <v>1.1152499999999999E-3</v>
      </c>
      <c r="AT11" s="21">
        <v>21.6</v>
      </c>
      <c r="AU11" s="11">
        <f>Tabla8[[#This Row],[tasa de cambio]]*Tabla8[[#This Row],[Ingresos netos]]</f>
        <v>2.40894E-2</v>
      </c>
      <c r="AV11" s="23"/>
      <c r="AW11" s="1" t="s">
        <v>61</v>
      </c>
      <c r="AX11" s="23">
        <f>AVERAGEIF(Tabla8[PaÃ­s / RegiÃ³n],AW11,Tabla8[regalia en pesos])</f>
        <v>3.8728725872727273E-3</v>
      </c>
      <c r="AZ11" s="2" t="s">
        <v>134</v>
      </c>
      <c r="BA11" s="2" t="s">
        <v>39</v>
      </c>
      <c r="BB11" s="2" t="s">
        <v>104</v>
      </c>
      <c r="BC11" s="2" t="s">
        <v>11</v>
      </c>
      <c r="BD11" s="2" t="s">
        <v>12</v>
      </c>
      <c r="BE11" s="2" t="s">
        <v>13</v>
      </c>
      <c r="BF11" s="7">
        <v>5.0854632700000001E-4</v>
      </c>
      <c r="BG11" s="7">
        <v>0.75</v>
      </c>
      <c r="BH11" s="9">
        <f>Tabla6[[#This Row],[Precio unitario]]*Tabla6[[#This Row],[Tasa de ingresos cliente]]</f>
        <v>3.8140974525000004E-4</v>
      </c>
      <c r="BI11" s="21">
        <v>22.631540000000001</v>
      </c>
      <c r="BJ11" s="15">
        <f>Tabla6[[#This Row],[tasa de cambio]]*Tabla6[[#This Row],[Ingresos netos]]</f>
        <v>8.6318899060151867E-3</v>
      </c>
      <c r="BL11" s="1" t="s">
        <v>138</v>
      </c>
      <c r="BM11" s="1" t="s">
        <v>16</v>
      </c>
      <c r="BN11" s="1" t="s">
        <v>104</v>
      </c>
      <c r="BO11" s="1" t="s">
        <v>11</v>
      </c>
      <c r="BP11" s="1" t="s">
        <v>12</v>
      </c>
      <c r="BQ11" s="1" t="s">
        <v>13</v>
      </c>
      <c r="BR11" s="8">
        <v>5.6346275000000003E-3</v>
      </c>
      <c r="BS11" s="8">
        <v>0.75</v>
      </c>
      <c r="BT11" s="9">
        <f>Tabla4[[#This Row],[Precio unitario]]*Tabla4[[#This Row],[Tasa de ingresos cliente]]</f>
        <v>4.2259706250000004E-3</v>
      </c>
      <c r="BU11" s="21">
        <v>22.631540000000001</v>
      </c>
      <c r="BV11" s="14">
        <f>Tabla4[[#This Row],[tasa de cambio]]*Tabla4[[#This Row],[Ingresos netos]]</f>
        <v>9.5640223238512512E-2</v>
      </c>
      <c r="BX11" s="1" t="s">
        <v>144</v>
      </c>
      <c r="BY11" s="1" t="s">
        <v>18</v>
      </c>
      <c r="BZ11" s="1" t="s">
        <v>104</v>
      </c>
      <c r="CA11" s="1" t="s">
        <v>11</v>
      </c>
      <c r="CB11" s="1" t="s">
        <v>12</v>
      </c>
      <c r="CC11" s="1" t="s">
        <v>13</v>
      </c>
      <c r="CD11" s="8">
        <v>1.4063674909999999E-3</v>
      </c>
      <c r="CE11" s="8">
        <v>0.75</v>
      </c>
      <c r="CF11" s="9">
        <f>Tabla2[[#This Row],[Precio unitario]]*Tabla2[[#This Row],[Tasa de ingresos cliente]]</f>
        <v>1.05477561825E-3</v>
      </c>
      <c r="CG11" s="21">
        <v>22.631540000000001</v>
      </c>
      <c r="CH11" s="11">
        <f>Tabla2[[#This Row],[tasa de cambio]]*Tabla2[[#This Row],[Ingresos netos]]</f>
        <v>2.3871196595449607E-2</v>
      </c>
    </row>
    <row r="12" spans="1:86" x14ac:dyDescent="0.2">
      <c r="A12" s="1" t="s">
        <v>9</v>
      </c>
      <c r="B12" s="1" t="s">
        <v>18</v>
      </c>
      <c r="C12" s="1"/>
      <c r="D12" s="1" t="s">
        <v>11</v>
      </c>
      <c r="E12" s="1" t="s">
        <v>12</v>
      </c>
      <c r="F12" s="1" t="s">
        <v>13</v>
      </c>
      <c r="G12" s="8">
        <v>4.0359893099999999E-4</v>
      </c>
      <c r="H12" s="8">
        <v>0.75</v>
      </c>
      <c r="I12" s="8">
        <f>Tabla1[[#This Row],[Precio unitario]]*Tabla1[[#This Row],[Tasa de ingresos cliente]]</f>
        <v>3.0269919824999999E-4</v>
      </c>
      <c r="J12" s="21">
        <v>22.631540000000001</v>
      </c>
      <c r="K12" s="15">
        <f>Tabla1[[#This Row],[tasa de cambio]]*Tabla1[[#This Row],[Ingresos netos]]</f>
        <v>6.8505490131628051E-3</v>
      </c>
      <c r="M12" s="2" t="s">
        <v>81</v>
      </c>
      <c r="N12" s="2" t="s">
        <v>37</v>
      </c>
      <c r="O12" s="2"/>
      <c r="P12" s="2" t="s">
        <v>11</v>
      </c>
      <c r="Q12" s="2" t="s">
        <v>12</v>
      </c>
      <c r="R12" s="2" t="s">
        <v>13</v>
      </c>
      <c r="S12" s="7">
        <v>1.150504288E-3</v>
      </c>
      <c r="T12" s="7">
        <v>0.75</v>
      </c>
      <c r="U12" s="9">
        <f>Tabla12[[#This Row],[Precio unitario]]*Tabla12[[#This Row],[Tasa de ingresos cliente]]</f>
        <v>8.6287821600000009E-4</v>
      </c>
      <c r="V12" s="21">
        <v>22.631540000000001</v>
      </c>
      <c r="W12" s="11">
        <f>Tabla12[[#This Row],[tasa de cambio]]*Tabla12[[#This Row],[Ingresos netos]]</f>
        <v>1.9528262860532643E-2</v>
      </c>
      <c r="Y12" s="2" t="s">
        <v>98</v>
      </c>
      <c r="Z12" s="2" t="s">
        <v>28</v>
      </c>
      <c r="AA12" s="2"/>
      <c r="AB12" s="2" t="s">
        <v>11</v>
      </c>
      <c r="AC12" s="2" t="s">
        <v>12</v>
      </c>
      <c r="AD12" s="2" t="s">
        <v>13</v>
      </c>
      <c r="AE12" s="7">
        <v>8.92E-4</v>
      </c>
      <c r="AF12" s="7">
        <v>0.75</v>
      </c>
      <c r="AG12" s="9">
        <f>Tabla10[[#This Row],[Precio unitario]]*Tabla10[[#This Row],[Tasa de ingresos cliente]]</f>
        <v>6.69E-4</v>
      </c>
      <c r="AH12" s="21">
        <v>22.631540000000001</v>
      </c>
      <c r="AI12" s="11">
        <f>Tabla10[[#This Row],[tasa de cambio]]*Tabla10[[#This Row],[Ingresos netos]]</f>
        <v>1.514050026E-2</v>
      </c>
      <c r="AK12" s="2" t="s">
        <v>100</v>
      </c>
      <c r="AL12" s="2" t="s">
        <v>113</v>
      </c>
      <c r="AM12" s="2" t="s">
        <v>104</v>
      </c>
      <c r="AN12" s="2" t="s">
        <v>11</v>
      </c>
      <c r="AO12" s="2" t="s">
        <v>129</v>
      </c>
      <c r="AP12" s="2" t="s">
        <v>13</v>
      </c>
      <c r="AQ12" s="7">
        <v>-3.6779100000000002E-4</v>
      </c>
      <c r="AR12" s="7">
        <v>0.75</v>
      </c>
      <c r="AS12" s="9">
        <f>Tabla8[[#This Row],[Precio unitario]]*Tabla8[[#This Row],[Tasa de ingresos cliente]]</f>
        <v>-2.7584324999999999E-4</v>
      </c>
      <c r="AT12" s="21">
        <v>21.6</v>
      </c>
      <c r="AU12" s="11">
        <f>Tabla8[[#This Row],[tasa de cambio]]*Tabla8[[#This Row],[Ingresos netos]]</f>
        <v>-5.9582141999999999E-3</v>
      </c>
      <c r="AV12" s="23"/>
      <c r="AW12" s="1" t="s">
        <v>19</v>
      </c>
      <c r="AX12" s="23">
        <f>AVERAGEIF(Tabla8[PaÃ­s / RegiÃ³n],AW12,Tabla8[regalia en pesos])</f>
        <v>4.6117396813457966E-2</v>
      </c>
      <c r="AZ12" s="1" t="s">
        <v>134</v>
      </c>
      <c r="BA12" s="1" t="s">
        <v>23</v>
      </c>
      <c r="BB12" s="1" t="s">
        <v>104</v>
      </c>
      <c r="BC12" s="1" t="s">
        <v>11</v>
      </c>
      <c r="BD12" s="1" t="s">
        <v>12</v>
      </c>
      <c r="BE12" s="1" t="s">
        <v>13</v>
      </c>
      <c r="BF12" s="8">
        <v>4.24409E-4</v>
      </c>
      <c r="BG12" s="8">
        <v>0.75</v>
      </c>
      <c r="BH12" s="9">
        <f>Tabla6[[#This Row],[Precio unitario]]*Tabla6[[#This Row],[Tasa de ingresos cliente]]</f>
        <v>3.1830675000000001E-4</v>
      </c>
      <c r="BI12" s="21">
        <v>22.631540000000001</v>
      </c>
      <c r="BJ12" s="17">
        <f>Tabla6[[#This Row],[tasa de cambio]]*Tabla6[[#This Row],[Ingresos netos]]</f>
        <v>7.2037719448950002E-3</v>
      </c>
      <c r="BL12" s="2" t="s">
        <v>138</v>
      </c>
      <c r="BM12" s="2" t="s">
        <v>17</v>
      </c>
      <c r="BN12" s="2" t="s">
        <v>104</v>
      </c>
      <c r="BO12" s="2" t="s">
        <v>11</v>
      </c>
      <c r="BP12" s="2" t="s">
        <v>12</v>
      </c>
      <c r="BQ12" s="2" t="s">
        <v>13</v>
      </c>
      <c r="BR12" s="7">
        <v>1.2540367000000001E-3</v>
      </c>
      <c r="BS12" s="7">
        <v>0.75</v>
      </c>
      <c r="BT12" s="9">
        <f>Tabla4[[#This Row],[Precio unitario]]*Tabla4[[#This Row],[Tasa de ingresos cliente]]</f>
        <v>9.405275250000001E-4</v>
      </c>
      <c r="BU12" s="21">
        <v>22.631540000000001</v>
      </c>
      <c r="BV12" s="14">
        <f>Tabla4[[#This Row],[tasa de cambio]]*Tabla4[[#This Row],[Ingresos netos]]</f>
        <v>2.1285586303138503E-2</v>
      </c>
      <c r="BX12" s="2" t="s">
        <v>144</v>
      </c>
      <c r="BY12" s="2" t="s">
        <v>19</v>
      </c>
      <c r="BZ12" s="2" t="s">
        <v>104</v>
      </c>
      <c r="CA12" s="2" t="s">
        <v>11</v>
      </c>
      <c r="CB12" s="2" t="s">
        <v>12</v>
      </c>
      <c r="CC12" s="2" t="s">
        <v>13</v>
      </c>
      <c r="CD12" s="7">
        <v>3.4309897660000001E-3</v>
      </c>
      <c r="CE12" s="7">
        <v>0.75</v>
      </c>
      <c r="CF12" s="9">
        <f>Tabla2[[#This Row],[Precio unitario]]*Tabla2[[#This Row],[Tasa de ingresos cliente]]</f>
        <v>2.5732423245000001E-3</v>
      </c>
      <c r="CG12" s="21">
        <v>22.631540000000001</v>
      </c>
      <c r="CH12" s="11">
        <f>Tabla2[[#This Row],[tasa de cambio]]*Tabla2[[#This Row],[Ingresos netos]]</f>
        <v>5.8236436596614732E-2</v>
      </c>
    </row>
    <row r="13" spans="1:86" x14ac:dyDescent="0.2">
      <c r="A13" s="2" t="s">
        <v>9</v>
      </c>
      <c r="B13" s="2" t="s">
        <v>18</v>
      </c>
      <c r="C13" s="2"/>
      <c r="D13" s="2" t="s">
        <v>11</v>
      </c>
      <c r="E13" s="2" t="s">
        <v>12</v>
      </c>
      <c r="F13" s="2" t="s">
        <v>13</v>
      </c>
      <c r="G13" s="7">
        <v>4.0361292600000001E-4</v>
      </c>
      <c r="H13" s="7">
        <v>0.75</v>
      </c>
      <c r="I13" s="7">
        <f>Tabla1[[#This Row],[Precio unitario]]*Tabla1[[#This Row],[Tasa de ingresos cliente]]</f>
        <v>3.0270969450000001E-4</v>
      </c>
      <c r="J13" s="21">
        <v>22.631540000000001</v>
      </c>
      <c r="K13" s="15">
        <f>Tabla1[[#This Row],[tasa de cambio]]*Tabla1[[#This Row],[Ingresos netos]]</f>
        <v>6.8507865594645305E-3</v>
      </c>
      <c r="M13" s="1" t="s">
        <v>81</v>
      </c>
      <c r="N13" s="1" t="s">
        <v>69</v>
      </c>
      <c r="O13" s="1"/>
      <c r="P13" s="1" t="s">
        <v>11</v>
      </c>
      <c r="Q13" s="1" t="s">
        <v>12</v>
      </c>
      <c r="R13" s="1" t="s">
        <v>13</v>
      </c>
      <c r="S13" s="8">
        <v>3.421259182E-3</v>
      </c>
      <c r="T13" s="8">
        <v>0.75</v>
      </c>
      <c r="U13" s="9">
        <f>Tabla12[[#This Row],[Precio unitario]]*Tabla12[[#This Row],[Tasa de ingresos cliente]]</f>
        <v>2.5659443865000001E-3</v>
      </c>
      <c r="V13" s="21">
        <v>22.631540000000001</v>
      </c>
      <c r="W13" s="11">
        <f>Tabla12[[#This Row],[tasa de cambio]]*Tabla12[[#This Row],[Ingresos netos]]</f>
        <v>5.8071273020850217E-2</v>
      </c>
      <c r="Y13" s="1" t="s">
        <v>98</v>
      </c>
      <c r="Z13" s="1" t="s">
        <v>74</v>
      </c>
      <c r="AA13" s="1"/>
      <c r="AB13" s="1" t="s">
        <v>11</v>
      </c>
      <c r="AC13" s="1" t="s">
        <v>12</v>
      </c>
      <c r="AD13" s="1" t="s">
        <v>13</v>
      </c>
      <c r="AE13" s="8">
        <v>5.862E-3</v>
      </c>
      <c r="AF13" s="8">
        <v>0.75</v>
      </c>
      <c r="AG13" s="9">
        <f>Tabla10[[#This Row],[Precio unitario]]*Tabla10[[#This Row],[Tasa de ingresos cliente]]</f>
        <v>4.3965000000000002E-3</v>
      </c>
      <c r="AH13" s="21">
        <v>22.631540000000001</v>
      </c>
      <c r="AI13" s="11">
        <f>Tabla10[[#This Row],[tasa de cambio]]*Tabla10[[#This Row],[Ingresos netos]]</f>
        <v>9.9499565610000007E-2</v>
      </c>
      <c r="AK13" s="2" t="s">
        <v>100</v>
      </c>
      <c r="AL13" s="2" t="s">
        <v>28</v>
      </c>
      <c r="AM13" s="2" t="s">
        <v>101</v>
      </c>
      <c r="AN13" s="2" t="s">
        <v>11</v>
      </c>
      <c r="AO13" s="2" t="s">
        <v>12</v>
      </c>
      <c r="AP13" s="2" t="s">
        <v>13</v>
      </c>
      <c r="AQ13" s="7">
        <v>2.02E-4</v>
      </c>
      <c r="AR13" s="7">
        <v>0.75</v>
      </c>
      <c r="AS13" s="9">
        <f>Tabla8[[#This Row],[Precio unitario]]*Tabla8[[#This Row],[Tasa de ingresos cliente]]</f>
        <v>1.515E-4</v>
      </c>
      <c r="AT13" s="21">
        <v>21.6</v>
      </c>
      <c r="AU13" s="11">
        <f>Tabla8[[#This Row],[tasa de cambio]]*Tabla8[[#This Row],[Ingresos netos]]</f>
        <v>3.2724E-3</v>
      </c>
      <c r="AV13" s="23"/>
      <c r="AW13" s="1" t="s">
        <v>52</v>
      </c>
      <c r="AX13" s="23">
        <f>AVERAGEIF(Tabla8[PaÃ­s / RegiÃ³n],AW13,Tabla8[regalia en pesos])</f>
        <v>1.5237764954999995E-2</v>
      </c>
      <c r="BL13" s="1" t="s">
        <v>138</v>
      </c>
      <c r="BM13" s="1" t="s">
        <v>17</v>
      </c>
      <c r="BN13" s="1" t="s">
        <v>104</v>
      </c>
      <c r="BO13" s="1" t="s">
        <v>11</v>
      </c>
      <c r="BP13" s="1" t="s">
        <v>12</v>
      </c>
      <c r="BQ13" s="1" t="s">
        <v>13</v>
      </c>
      <c r="BR13" s="8">
        <v>1.2540366E-3</v>
      </c>
      <c r="BS13" s="8">
        <v>0.75</v>
      </c>
      <c r="BT13" s="9">
        <f>Tabla4[[#This Row],[Precio unitario]]*Tabla4[[#This Row],[Tasa de ingresos cliente]]</f>
        <v>9.4052744999999997E-4</v>
      </c>
      <c r="BU13" s="21">
        <v>22.631540000000001</v>
      </c>
      <c r="BV13" s="14">
        <f>Tabla4[[#This Row],[tasa de cambio]]*Tabla4[[#This Row],[Ingresos netos]]</f>
        <v>2.1285584605773001E-2</v>
      </c>
      <c r="BX13" s="1" t="s">
        <v>144</v>
      </c>
      <c r="BY13" s="1" t="s">
        <v>19</v>
      </c>
      <c r="BZ13" s="1" t="s">
        <v>104</v>
      </c>
      <c r="CA13" s="1" t="s">
        <v>11</v>
      </c>
      <c r="CB13" s="1" t="s">
        <v>12</v>
      </c>
      <c r="CC13" s="1" t="s">
        <v>13</v>
      </c>
      <c r="CD13" s="8">
        <v>3.431157705E-3</v>
      </c>
      <c r="CE13" s="8">
        <v>0.75</v>
      </c>
      <c r="CF13" s="9">
        <f>Tabla2[[#This Row],[Precio unitario]]*Tabla2[[#This Row],[Tasa de ingresos cliente]]</f>
        <v>2.57336827875E-3</v>
      </c>
      <c r="CG13" s="21">
        <v>22.631540000000001</v>
      </c>
      <c r="CH13" s="11">
        <f>Tabla2[[#This Row],[tasa de cambio]]*Tabla2[[#This Row],[Ingresos netos]]</f>
        <v>5.8239287135261775E-2</v>
      </c>
    </row>
    <row r="14" spans="1:86" x14ac:dyDescent="0.2">
      <c r="A14" s="1" t="s">
        <v>9</v>
      </c>
      <c r="B14" s="1" t="s">
        <v>18</v>
      </c>
      <c r="C14" s="1"/>
      <c r="D14" s="1" t="s">
        <v>11</v>
      </c>
      <c r="E14" s="1" t="s">
        <v>12</v>
      </c>
      <c r="F14" s="1" t="s">
        <v>13</v>
      </c>
      <c r="G14" s="8">
        <v>4.0357793800000001E-4</v>
      </c>
      <c r="H14" s="8">
        <v>0.75</v>
      </c>
      <c r="I14" s="8">
        <f>Tabla1[[#This Row],[Precio unitario]]*Tabla1[[#This Row],[Tasa de ingresos cliente]]</f>
        <v>3.0268345350000002E-4</v>
      </c>
      <c r="J14" s="21">
        <v>22.631540000000001</v>
      </c>
      <c r="K14" s="15">
        <f>Tabla1[[#This Row],[tasa de cambio]]*Tabla1[[#This Row],[Ingresos netos]]</f>
        <v>6.8501926852233908E-3</v>
      </c>
      <c r="M14" s="2" t="s">
        <v>81</v>
      </c>
      <c r="N14" s="2" t="s">
        <v>22</v>
      </c>
      <c r="O14" s="2"/>
      <c r="P14" s="2" t="s">
        <v>11</v>
      </c>
      <c r="Q14" s="2" t="s">
        <v>12</v>
      </c>
      <c r="R14" s="2" t="s">
        <v>13</v>
      </c>
      <c r="S14" s="7">
        <v>3.7687443199999998E-4</v>
      </c>
      <c r="T14" s="7">
        <v>0.75</v>
      </c>
      <c r="U14" s="9">
        <f>Tabla12[[#This Row],[Precio unitario]]*Tabla12[[#This Row],[Tasa de ingresos cliente]]</f>
        <v>2.82655824E-4</v>
      </c>
      <c r="V14" s="21">
        <v>22.631540000000001</v>
      </c>
      <c r="W14" s="11">
        <f>Tabla12[[#This Row],[tasa de cambio]]*Tabla12[[#This Row],[Ingresos netos]]</f>
        <v>6.3969365870889605E-3</v>
      </c>
      <c r="Y14" s="2" t="s">
        <v>98</v>
      </c>
      <c r="Z14" s="2" t="s">
        <v>19</v>
      </c>
      <c r="AA14" s="2"/>
      <c r="AB14" s="2" t="s">
        <v>11</v>
      </c>
      <c r="AC14" s="2" t="s">
        <v>12</v>
      </c>
      <c r="AD14" s="2" t="s">
        <v>13</v>
      </c>
      <c r="AE14" s="7">
        <v>5.4225999999999996E-3</v>
      </c>
      <c r="AF14" s="7">
        <v>0.75</v>
      </c>
      <c r="AG14" s="9">
        <f>Tabla10[[#This Row],[Precio unitario]]*Tabla10[[#This Row],[Tasa de ingresos cliente]]</f>
        <v>4.0669499999999997E-3</v>
      </c>
      <c r="AH14" s="21">
        <v>22.631540000000001</v>
      </c>
      <c r="AI14" s="11">
        <f>Tabla10[[#This Row],[tasa de cambio]]*Tabla10[[#This Row],[Ingresos netos]]</f>
        <v>9.2041341602999996E-2</v>
      </c>
      <c r="AK14" s="1" t="s">
        <v>100</v>
      </c>
      <c r="AL14" s="1" t="s">
        <v>28</v>
      </c>
      <c r="AM14" s="1" t="s">
        <v>101</v>
      </c>
      <c r="AN14" s="1" t="s">
        <v>11</v>
      </c>
      <c r="AO14" s="1" t="s">
        <v>12</v>
      </c>
      <c r="AP14" s="1" t="s">
        <v>13</v>
      </c>
      <c r="AQ14" s="8">
        <v>2.0187499999999999E-4</v>
      </c>
      <c r="AR14" s="8">
        <v>0.75</v>
      </c>
      <c r="AS14" s="9">
        <f>Tabla8[[#This Row],[Precio unitario]]*Tabla8[[#This Row],[Tasa de ingresos cliente]]</f>
        <v>1.5140624999999998E-4</v>
      </c>
      <c r="AT14" s="21">
        <v>21.6</v>
      </c>
      <c r="AU14" s="11">
        <f>Tabla8[[#This Row],[tasa de cambio]]*Tabla8[[#This Row],[Ingresos netos]]</f>
        <v>3.2703749999999998E-3</v>
      </c>
      <c r="AV14" s="23"/>
      <c r="AW14" s="1" t="s">
        <v>20</v>
      </c>
      <c r="AX14" s="23">
        <f>AVERAGEIF(Tabla8[PaÃ­s / RegiÃ³n],AW14,Tabla8[regalia en pesos])</f>
        <v>3.0428828651249993E-2</v>
      </c>
      <c r="AZ14" s="3" t="s">
        <v>0</v>
      </c>
      <c r="BA14" s="3" t="s">
        <v>1</v>
      </c>
      <c r="BB14" s="3" t="s">
        <v>2</v>
      </c>
      <c r="BC14" s="3" t="s">
        <v>3</v>
      </c>
      <c r="BD14" s="3" t="s">
        <v>4</v>
      </c>
      <c r="BE14" s="3" t="s">
        <v>5</v>
      </c>
      <c r="BF14" s="4" t="s">
        <v>6</v>
      </c>
      <c r="BG14" s="4" t="s">
        <v>7</v>
      </c>
      <c r="BH14" s="6" t="s">
        <v>8</v>
      </c>
      <c r="BI14" s="10" t="s">
        <v>145</v>
      </c>
      <c r="BJ14" s="10" t="s">
        <v>146</v>
      </c>
      <c r="BL14" s="2" t="s">
        <v>138</v>
      </c>
      <c r="BM14" s="2" t="s">
        <v>18</v>
      </c>
      <c r="BN14" s="2" t="s">
        <v>104</v>
      </c>
      <c r="BO14" s="2" t="s">
        <v>11</v>
      </c>
      <c r="BP14" s="2" t="s">
        <v>12</v>
      </c>
      <c r="BQ14" s="2" t="s">
        <v>13</v>
      </c>
      <c r="BR14" s="7">
        <v>1.4895927999999999E-3</v>
      </c>
      <c r="BS14" s="7">
        <v>0.75</v>
      </c>
      <c r="BT14" s="9">
        <f>Tabla4[[#This Row],[Precio unitario]]*Tabla4[[#This Row],[Tasa de ingresos cliente]]</f>
        <v>1.1171945999999999E-3</v>
      </c>
      <c r="BU14" s="21">
        <v>22.631540000000001</v>
      </c>
      <c r="BV14" s="14">
        <f>Tabla4[[#This Row],[tasa de cambio]]*Tabla4[[#This Row],[Ingresos netos]]</f>
        <v>2.5283834277683999E-2</v>
      </c>
      <c r="BX14" s="2" t="s">
        <v>144</v>
      </c>
      <c r="BY14" s="2" t="s">
        <v>20</v>
      </c>
      <c r="BZ14" s="2" t="s">
        <v>104</v>
      </c>
      <c r="CA14" s="2" t="s">
        <v>11</v>
      </c>
      <c r="CB14" s="2" t="s">
        <v>12</v>
      </c>
      <c r="CC14" s="2" t="s">
        <v>13</v>
      </c>
      <c r="CD14" s="7">
        <v>2.6878605580000002E-3</v>
      </c>
      <c r="CE14" s="7">
        <v>0.75</v>
      </c>
      <c r="CF14" s="9">
        <f>Tabla2[[#This Row],[Precio unitario]]*Tabla2[[#This Row],[Tasa de ingresos cliente]]</f>
        <v>2.0158954185E-3</v>
      </c>
      <c r="CG14" s="21">
        <v>22.631540000000001</v>
      </c>
      <c r="CH14" s="11">
        <f>Tabla2[[#This Row],[tasa de cambio]]*Tabla2[[#This Row],[Ingresos netos]]</f>
        <v>4.5622817799599494E-2</v>
      </c>
    </row>
    <row r="15" spans="1:86" x14ac:dyDescent="0.2">
      <c r="A15" s="2" t="s">
        <v>9</v>
      </c>
      <c r="B15" s="2" t="s">
        <v>18</v>
      </c>
      <c r="C15" s="2"/>
      <c r="D15" s="2" t="s">
        <v>11</v>
      </c>
      <c r="E15" s="2" t="s">
        <v>12</v>
      </c>
      <c r="F15" s="2" t="s">
        <v>13</v>
      </c>
      <c r="G15" s="7">
        <v>4.0359798800000001E-4</v>
      </c>
      <c r="H15" s="7">
        <v>0.75</v>
      </c>
      <c r="I15" s="7">
        <f>Tabla1[[#This Row],[Precio unitario]]*Tabla1[[#This Row],[Tasa de ingresos cliente]]</f>
        <v>3.02698491E-4</v>
      </c>
      <c r="J15" s="21">
        <v>22.631540000000001</v>
      </c>
      <c r="K15" s="15">
        <f>Tabla1[[#This Row],[tasa de cambio]]*Tabla1[[#This Row],[Ingresos netos]]</f>
        <v>6.8505330070061403E-3</v>
      </c>
      <c r="M15" s="1" t="s">
        <v>81</v>
      </c>
      <c r="N15" s="1" t="s">
        <v>22</v>
      </c>
      <c r="O15" s="1"/>
      <c r="P15" s="1" t="s">
        <v>11</v>
      </c>
      <c r="Q15" s="1" t="s">
        <v>12</v>
      </c>
      <c r="R15" s="1" t="s">
        <v>13</v>
      </c>
      <c r="S15" s="8">
        <v>4.0211464670000001E-3</v>
      </c>
      <c r="T15" s="8">
        <v>0.75</v>
      </c>
      <c r="U15" s="9">
        <f>Tabla12[[#This Row],[Precio unitario]]*Tabla12[[#This Row],[Tasa de ingresos cliente]]</f>
        <v>3.0158598502499998E-3</v>
      </c>
      <c r="V15" s="21">
        <v>22.631540000000001</v>
      </c>
      <c r="W15" s="11">
        <f>Tabla12[[#This Row],[tasa de cambio]]*Tabla12[[#This Row],[Ingresos netos]]</f>
        <v>6.8253552835326886E-2</v>
      </c>
      <c r="Y15" s="1" t="s">
        <v>98</v>
      </c>
      <c r="Z15" s="1" t="s">
        <v>22</v>
      </c>
      <c r="AA15" s="1"/>
      <c r="AB15" s="1" t="s">
        <v>11</v>
      </c>
      <c r="AC15" s="1" t="s">
        <v>12</v>
      </c>
      <c r="AD15" s="1" t="s">
        <v>13</v>
      </c>
      <c r="AE15" s="8">
        <v>9.2230000000000003E-3</v>
      </c>
      <c r="AF15" s="8">
        <v>0.75</v>
      </c>
      <c r="AG15" s="9">
        <f>Tabla10[[#This Row],[Precio unitario]]*Tabla10[[#This Row],[Tasa de ingresos cliente]]</f>
        <v>6.9172499999999998E-3</v>
      </c>
      <c r="AH15" s="21">
        <v>22.631540000000001</v>
      </c>
      <c r="AI15" s="11">
        <f>Tabla10[[#This Row],[tasa de cambio]]*Tabla10[[#This Row],[Ingresos netos]]</f>
        <v>0.15654802006500002</v>
      </c>
      <c r="AK15" s="2" t="s">
        <v>100</v>
      </c>
      <c r="AL15" s="2" t="s">
        <v>28</v>
      </c>
      <c r="AM15" s="2" t="s">
        <v>101</v>
      </c>
      <c r="AN15" s="2" t="s">
        <v>11</v>
      </c>
      <c r="AO15" s="2" t="s">
        <v>12</v>
      </c>
      <c r="AP15" s="2" t="s">
        <v>13</v>
      </c>
      <c r="AQ15" s="7">
        <v>2.0182349999999999E-4</v>
      </c>
      <c r="AR15" s="7">
        <v>0.75</v>
      </c>
      <c r="AS15" s="9">
        <f>Tabla8[[#This Row],[Precio unitario]]*Tabla8[[#This Row],[Tasa de ingresos cliente]]</f>
        <v>1.5136762499999999E-4</v>
      </c>
      <c r="AT15" s="21">
        <v>21.6</v>
      </c>
      <c r="AU15" s="11">
        <f>Tabla8[[#This Row],[tasa de cambio]]*Tabla8[[#This Row],[Ingresos netos]]</f>
        <v>3.2695406999999998E-3</v>
      </c>
      <c r="AV15" s="23"/>
      <c r="AW15" s="1" t="s">
        <v>45</v>
      </c>
      <c r="AX15" s="23">
        <f>AVERAGEIF(Tabla8[PaÃ­s / RegiÃ³n],AW15,Tabla8[regalia en pesos])</f>
        <v>2.3284696628571428E-2</v>
      </c>
      <c r="AZ15" s="2" t="s">
        <v>135</v>
      </c>
      <c r="BA15" s="2" t="s">
        <v>57</v>
      </c>
      <c r="BB15" s="2" t="s">
        <v>136</v>
      </c>
      <c r="BC15" s="2" t="s">
        <v>11</v>
      </c>
      <c r="BD15" s="2" t="s">
        <v>12</v>
      </c>
      <c r="BE15" s="2" t="s">
        <v>13</v>
      </c>
      <c r="BF15" s="7">
        <v>3.9039050000000004E-6</v>
      </c>
      <c r="BG15" s="7">
        <v>0.75</v>
      </c>
      <c r="BH15" s="9">
        <f>Tabla7[[#This Row],[Precio unitario]]*Tabla7[[#This Row],[Tasa de ingresos cliente]]</f>
        <v>2.9279287500000003E-6</v>
      </c>
      <c r="BI15" s="21">
        <v>22.631540000000001</v>
      </c>
      <c r="BJ15" s="18">
        <f>Tabla7[[#This Row],[tasa de cambio]]*Tabla7[[#This Row],[Ingresos netos]]</f>
        <v>6.626353662277501E-5</v>
      </c>
      <c r="BL15" s="1" t="s">
        <v>138</v>
      </c>
      <c r="BM15" s="1" t="s">
        <v>18</v>
      </c>
      <c r="BN15" s="1" t="s">
        <v>104</v>
      </c>
      <c r="BO15" s="1" t="s">
        <v>11</v>
      </c>
      <c r="BP15" s="1" t="s">
        <v>12</v>
      </c>
      <c r="BQ15" s="1" t="s">
        <v>13</v>
      </c>
      <c r="BR15" s="8">
        <v>1.4895929E-3</v>
      </c>
      <c r="BS15" s="8">
        <v>0.75</v>
      </c>
      <c r="BT15" s="9">
        <f>Tabla4[[#This Row],[Precio unitario]]*Tabla4[[#This Row],[Tasa de ingresos cliente]]</f>
        <v>1.1171946750000001E-3</v>
      </c>
      <c r="BU15" s="21">
        <v>22.631540000000001</v>
      </c>
      <c r="BV15" s="14">
        <f>Tabla4[[#This Row],[tasa de cambio]]*Tabla4[[#This Row],[Ingresos netos]]</f>
        <v>2.5283835975049504E-2</v>
      </c>
      <c r="BX15" s="1" t="s">
        <v>144</v>
      </c>
      <c r="BY15" s="1" t="s">
        <v>22</v>
      </c>
      <c r="BZ15" s="1" t="s">
        <v>104</v>
      </c>
      <c r="CA15" s="1" t="s">
        <v>11</v>
      </c>
      <c r="CB15" s="1" t="s">
        <v>12</v>
      </c>
      <c r="CC15" s="1" t="s">
        <v>13</v>
      </c>
      <c r="CD15" s="8">
        <v>2.4245187999999999E-3</v>
      </c>
      <c r="CE15" s="8">
        <v>0.75</v>
      </c>
      <c r="CF15" s="9">
        <f>Tabla2[[#This Row],[Precio unitario]]*Tabla2[[#This Row],[Tasa de ingresos cliente]]</f>
        <v>1.8183890999999999E-3</v>
      </c>
      <c r="CG15" s="21">
        <v>22.631540000000001</v>
      </c>
      <c r="CH15" s="11">
        <f>Tabla2[[#This Row],[tasa de cambio]]*Tabla2[[#This Row],[Ingresos netos]]</f>
        <v>4.1152945652214001E-2</v>
      </c>
    </row>
    <row r="16" spans="1:86" x14ac:dyDescent="0.2">
      <c r="A16" s="1" t="s">
        <v>9</v>
      </c>
      <c r="B16" s="1" t="s">
        <v>18</v>
      </c>
      <c r="C16" s="1"/>
      <c r="D16" s="1" t="s">
        <v>11</v>
      </c>
      <c r="E16" s="1" t="s">
        <v>12</v>
      </c>
      <c r="F16" s="1" t="s">
        <v>13</v>
      </c>
      <c r="G16" s="8">
        <v>4.0359839500000001E-4</v>
      </c>
      <c r="H16" s="8">
        <v>0.75</v>
      </c>
      <c r="I16" s="8">
        <f>Tabla1[[#This Row],[Precio unitario]]*Tabla1[[#This Row],[Tasa de ingresos cliente]]</f>
        <v>3.0269879625000002E-4</v>
      </c>
      <c r="J16" s="21">
        <v>22.631540000000001</v>
      </c>
      <c r="K16" s="15">
        <f>Tabla1[[#This Row],[tasa de cambio]]*Tabla1[[#This Row],[Ingresos netos]]</f>
        <v>6.8505399152837257E-3</v>
      </c>
      <c r="M16" s="2" t="s">
        <v>81</v>
      </c>
      <c r="N16" s="2" t="s">
        <v>22</v>
      </c>
      <c r="O16" s="2"/>
      <c r="P16" s="2" t="s">
        <v>11</v>
      </c>
      <c r="Q16" s="2" t="s">
        <v>12</v>
      </c>
      <c r="R16" s="2" t="s">
        <v>13</v>
      </c>
      <c r="S16" s="7">
        <v>4.57262786E-4</v>
      </c>
      <c r="T16" s="7">
        <v>0.75</v>
      </c>
      <c r="U16" s="9">
        <f>Tabla12[[#This Row],[Precio unitario]]*Tabla12[[#This Row],[Tasa de ingresos cliente]]</f>
        <v>3.4294708949999999E-4</v>
      </c>
      <c r="V16" s="21">
        <v>22.631540000000001</v>
      </c>
      <c r="W16" s="11">
        <f>Tabla12[[#This Row],[tasa de cambio]]*Tabla12[[#This Row],[Ingresos netos]]</f>
        <v>7.7614207739028305E-3</v>
      </c>
      <c r="Y16" s="2" t="s">
        <v>98</v>
      </c>
      <c r="Z16" s="2" t="s">
        <v>19</v>
      </c>
      <c r="AA16" s="2"/>
      <c r="AB16" s="2" t="s">
        <v>11</v>
      </c>
      <c r="AC16" s="2" t="s">
        <v>12</v>
      </c>
      <c r="AD16" s="2" t="s">
        <v>13</v>
      </c>
      <c r="AE16" s="7">
        <v>8.1133999999999998E-3</v>
      </c>
      <c r="AF16" s="7">
        <v>0.75</v>
      </c>
      <c r="AG16" s="9">
        <f>Tabla10[[#This Row],[Precio unitario]]*Tabla10[[#This Row],[Tasa de ingresos cliente]]</f>
        <v>6.0850499999999998E-3</v>
      </c>
      <c r="AH16" s="21">
        <v>22.631540000000001</v>
      </c>
      <c r="AI16" s="11">
        <f>Tabla10[[#This Row],[tasa de cambio]]*Tabla10[[#This Row],[Ingresos netos]]</f>
        <v>0.137714052477</v>
      </c>
      <c r="AK16" s="1" t="s">
        <v>100</v>
      </c>
      <c r="AL16" s="1" t="s">
        <v>28</v>
      </c>
      <c r="AM16" s="1" t="s">
        <v>101</v>
      </c>
      <c r="AN16" s="1" t="s">
        <v>11</v>
      </c>
      <c r="AO16" s="1" t="s">
        <v>12</v>
      </c>
      <c r="AP16" s="1" t="s">
        <v>13</v>
      </c>
      <c r="AQ16" s="8">
        <v>2.018333E-4</v>
      </c>
      <c r="AR16" s="8">
        <v>0.75</v>
      </c>
      <c r="AS16" s="9">
        <f>Tabla8[[#This Row],[Precio unitario]]*Tabla8[[#This Row],[Tasa de ingresos cliente]]</f>
        <v>1.51374975E-4</v>
      </c>
      <c r="AT16" s="21">
        <v>21.6</v>
      </c>
      <c r="AU16" s="11">
        <f>Tabla8[[#This Row],[tasa de cambio]]*Tabla8[[#This Row],[Ingresos netos]]</f>
        <v>3.2696994600000004E-3</v>
      </c>
      <c r="AV16" s="23"/>
      <c r="AW16" s="1" t="s">
        <v>18</v>
      </c>
      <c r="AX16" s="23">
        <f>AVERAGEIF(Tabla8[PaÃ­s / RegiÃ³n],AW16,Tabla8[regalia en pesos])</f>
        <v>1.5299928701443307E-2</v>
      </c>
      <c r="BL16" s="2" t="s">
        <v>138</v>
      </c>
      <c r="BM16" s="2" t="s">
        <v>19</v>
      </c>
      <c r="BN16" s="2" t="s">
        <v>104</v>
      </c>
      <c r="BO16" s="2" t="s">
        <v>11</v>
      </c>
      <c r="BP16" s="2" t="s">
        <v>12</v>
      </c>
      <c r="BQ16" s="2" t="s">
        <v>13</v>
      </c>
      <c r="BR16" s="7">
        <v>4.9364148000000004E-3</v>
      </c>
      <c r="BS16" s="7">
        <v>0.75</v>
      </c>
      <c r="BT16" s="9">
        <f>Tabla4[[#This Row],[Precio unitario]]*Tabla4[[#This Row],[Tasa de ingresos cliente]]</f>
        <v>3.7023111000000003E-3</v>
      </c>
      <c r="BU16" s="21">
        <v>22.631540000000001</v>
      </c>
      <c r="BV16" s="14">
        <f>Tabla4[[#This Row],[tasa de cambio]]*Tabla4[[#This Row],[Ingresos netos]]</f>
        <v>8.3789001752094014E-2</v>
      </c>
      <c r="BX16" s="2" t="s">
        <v>144</v>
      </c>
      <c r="BY16" s="2" t="s">
        <v>23</v>
      </c>
      <c r="BZ16" s="2" t="s">
        <v>104</v>
      </c>
      <c r="CA16" s="2" t="s">
        <v>11</v>
      </c>
      <c r="CB16" s="2" t="s">
        <v>12</v>
      </c>
      <c r="CC16" s="2" t="s">
        <v>13</v>
      </c>
      <c r="CD16" s="7">
        <v>3.5767500000000001E-3</v>
      </c>
      <c r="CE16" s="7">
        <v>0.75</v>
      </c>
      <c r="CF16" s="9">
        <f>Tabla2[[#This Row],[Precio unitario]]*Tabla2[[#This Row],[Tasa de ingresos cliente]]</f>
        <v>2.6825625000000001E-3</v>
      </c>
      <c r="CG16" s="21">
        <v>22.631540000000001</v>
      </c>
      <c r="CH16" s="11">
        <f>Tabla2[[#This Row],[tasa de cambio]]*Tabla2[[#This Row],[Ingresos netos]]</f>
        <v>6.0710520521250005E-2</v>
      </c>
    </row>
    <row r="17" spans="1:86" x14ac:dyDescent="0.2">
      <c r="A17" s="2" t="s">
        <v>9</v>
      </c>
      <c r="B17" s="2" t="s">
        <v>18</v>
      </c>
      <c r="C17" s="2"/>
      <c r="D17" s="2" t="s">
        <v>11</v>
      </c>
      <c r="E17" s="2" t="s">
        <v>12</v>
      </c>
      <c r="F17" s="2" t="s">
        <v>13</v>
      </c>
      <c r="G17" s="7">
        <v>4.0360795E-4</v>
      </c>
      <c r="H17" s="7">
        <v>0.75</v>
      </c>
      <c r="I17" s="7">
        <f>Tabla1[[#This Row],[Precio unitario]]*Tabla1[[#This Row],[Tasa de ingresos cliente]]</f>
        <v>3.0270596250000001E-4</v>
      </c>
      <c r="J17" s="21">
        <v>22.631540000000001</v>
      </c>
      <c r="K17" s="15">
        <f>Tabla1[[#This Row],[tasa de cambio]]*Tabla1[[#This Row],[Ingresos netos]]</f>
        <v>6.8507020985572502E-3</v>
      </c>
      <c r="M17" s="1" t="s">
        <v>81</v>
      </c>
      <c r="N17" s="1" t="s">
        <v>22</v>
      </c>
      <c r="O17" s="1"/>
      <c r="P17" s="1" t="s">
        <v>11</v>
      </c>
      <c r="Q17" s="1" t="s">
        <v>12</v>
      </c>
      <c r="R17" s="1" t="s">
        <v>13</v>
      </c>
      <c r="S17" s="8">
        <v>3.9407581129999999E-3</v>
      </c>
      <c r="T17" s="8">
        <v>0.75</v>
      </c>
      <c r="U17" s="9">
        <f>Tabla12[[#This Row],[Precio unitario]]*Tabla12[[#This Row],[Tasa de ingresos cliente]]</f>
        <v>2.9555685847499997E-3</v>
      </c>
      <c r="V17" s="21">
        <v>22.631540000000001</v>
      </c>
      <c r="W17" s="11">
        <f>Tabla12[[#This Row],[tasa de cambio]]*Tabla12[[#This Row],[Ingresos netos]]</f>
        <v>6.6889068648513017E-2</v>
      </c>
      <c r="Y17" s="1" t="s">
        <v>98</v>
      </c>
      <c r="Z17" s="1" t="s">
        <v>19</v>
      </c>
      <c r="AA17" s="1"/>
      <c r="AB17" s="1" t="s">
        <v>11</v>
      </c>
      <c r="AC17" s="1" t="s">
        <v>12</v>
      </c>
      <c r="AD17" s="1" t="s">
        <v>13</v>
      </c>
      <c r="AE17" s="8">
        <v>1.9092499999999999E-3</v>
      </c>
      <c r="AF17" s="8">
        <v>0.75</v>
      </c>
      <c r="AG17" s="9">
        <f>Tabla10[[#This Row],[Precio unitario]]*Tabla10[[#This Row],[Tasa de ingresos cliente]]</f>
        <v>1.4319375000000001E-3</v>
      </c>
      <c r="AH17" s="21">
        <v>22.631540000000001</v>
      </c>
      <c r="AI17" s="11">
        <f>Tabla10[[#This Row],[tasa de cambio]]*Tabla10[[#This Row],[Ingresos netos]]</f>
        <v>3.2406950808750001E-2</v>
      </c>
      <c r="AK17" s="2" t="s">
        <v>100</v>
      </c>
      <c r="AL17" s="2" t="s">
        <v>28</v>
      </c>
      <c r="AM17" s="2" t="s">
        <v>101</v>
      </c>
      <c r="AN17" s="2" t="s">
        <v>11</v>
      </c>
      <c r="AO17" s="2" t="s">
        <v>12</v>
      </c>
      <c r="AP17" s="2" t="s">
        <v>13</v>
      </c>
      <c r="AQ17" s="7">
        <v>2.018E-4</v>
      </c>
      <c r="AR17" s="7">
        <v>0.75</v>
      </c>
      <c r="AS17" s="9">
        <f>Tabla8[[#This Row],[Precio unitario]]*Tabla8[[#This Row],[Tasa de ingresos cliente]]</f>
        <v>1.5134999999999999E-4</v>
      </c>
      <c r="AT17" s="21">
        <v>21.6</v>
      </c>
      <c r="AU17" s="11">
        <f>Tabla8[[#This Row],[tasa de cambio]]*Tabla8[[#This Row],[Ingresos netos]]</f>
        <v>3.2691600000000001E-3</v>
      </c>
      <c r="AV17" s="23"/>
      <c r="AW17" s="1" t="s">
        <v>34</v>
      </c>
      <c r="AX17" s="23">
        <f>AVERAGEIF(Tabla8[PaÃ­s / RegiÃ³n],AW17,Tabla8[regalia en pesos])</f>
        <v>1.0013321723773588E-2</v>
      </c>
      <c r="BL17" s="1" t="s">
        <v>138</v>
      </c>
      <c r="BM17" s="1" t="s">
        <v>53</v>
      </c>
      <c r="BN17" s="1" t="s">
        <v>104</v>
      </c>
      <c r="BO17" s="1" t="s">
        <v>11</v>
      </c>
      <c r="BP17" s="1" t="s">
        <v>12</v>
      </c>
      <c r="BQ17" s="1" t="s">
        <v>13</v>
      </c>
      <c r="BR17" s="8">
        <v>1.9729316E-3</v>
      </c>
      <c r="BS17" s="8">
        <v>0.75</v>
      </c>
      <c r="BT17" s="9">
        <f>Tabla4[[#This Row],[Precio unitario]]*Tabla4[[#This Row],[Tasa de ingresos cliente]]</f>
        <v>1.4796987E-3</v>
      </c>
      <c r="BU17" s="21">
        <v>22.631540000000001</v>
      </c>
      <c r="BV17" s="14">
        <f>Tabla4[[#This Row],[tasa de cambio]]*Tabla4[[#This Row],[Ingresos netos]]</f>
        <v>3.3487860316997999E-2</v>
      </c>
      <c r="BX17" s="1" t="s">
        <v>144</v>
      </c>
      <c r="BY17" s="1" t="s">
        <v>14</v>
      </c>
      <c r="BZ17" s="1" t="s">
        <v>104</v>
      </c>
      <c r="CA17" s="1" t="s">
        <v>11</v>
      </c>
      <c r="CB17" s="1" t="s">
        <v>12</v>
      </c>
      <c r="CC17" s="1" t="s">
        <v>13</v>
      </c>
      <c r="CD17" s="8">
        <v>2.5241202239999999E-3</v>
      </c>
      <c r="CE17" s="8">
        <v>0.75</v>
      </c>
      <c r="CF17" s="9">
        <f>Tabla2[[#This Row],[Precio unitario]]*Tabla2[[#This Row],[Tasa de ingresos cliente]]</f>
        <v>1.8930901679999998E-3</v>
      </c>
      <c r="CG17" s="21">
        <v>22.631540000000001</v>
      </c>
      <c r="CH17" s="11">
        <f>Tabla2[[#This Row],[tasa de cambio]]*Tabla2[[#This Row],[Ingresos netos]]</f>
        <v>4.2843545860698717E-2</v>
      </c>
    </row>
    <row r="18" spans="1:86" x14ac:dyDescent="0.2">
      <c r="A18" s="1" t="s">
        <v>9</v>
      </c>
      <c r="B18" s="1" t="s">
        <v>18</v>
      </c>
      <c r="C18" s="1"/>
      <c r="D18" s="1" t="s">
        <v>11</v>
      </c>
      <c r="E18" s="1" t="s">
        <v>12</v>
      </c>
      <c r="F18" s="1" t="s">
        <v>13</v>
      </c>
      <c r="G18" s="8">
        <v>4.03603297E-4</v>
      </c>
      <c r="H18" s="8">
        <v>0.75</v>
      </c>
      <c r="I18" s="8">
        <f>Tabla1[[#This Row],[Precio unitario]]*Tabla1[[#This Row],[Tasa de ingresos cliente]]</f>
        <v>3.0270247275000002E-4</v>
      </c>
      <c r="J18" s="21">
        <v>22.631540000000001</v>
      </c>
      <c r="K18" s="15">
        <f>Tabla1[[#This Row],[tasa de cambio]]*Tabla1[[#This Row],[Ingresos netos]]</f>
        <v>6.8506231201405357E-3</v>
      </c>
      <c r="M18" s="2" t="s">
        <v>81</v>
      </c>
      <c r="N18" s="2" t="s">
        <v>22</v>
      </c>
      <c r="O18" s="2"/>
      <c r="P18" s="2" t="s">
        <v>11</v>
      </c>
      <c r="Q18" s="2" t="s">
        <v>12</v>
      </c>
      <c r="R18" s="2" t="s">
        <v>13</v>
      </c>
      <c r="S18" s="7">
        <v>2.8063891219999998E-3</v>
      </c>
      <c r="T18" s="7">
        <v>0.75</v>
      </c>
      <c r="U18" s="9">
        <f>Tabla12[[#This Row],[Precio unitario]]*Tabla12[[#This Row],[Tasa de ingresos cliente]]</f>
        <v>2.1047918414999998E-3</v>
      </c>
      <c r="V18" s="21">
        <v>22.631540000000001</v>
      </c>
      <c r="W18" s="11">
        <f>Tabla12[[#This Row],[tasa de cambio]]*Tabla12[[#This Row],[Ingresos netos]]</f>
        <v>4.7634680752580906E-2</v>
      </c>
      <c r="Y18" s="2" t="s">
        <v>98</v>
      </c>
      <c r="Z18" s="2" t="s">
        <v>14</v>
      </c>
      <c r="AA18" s="2"/>
      <c r="AB18" s="2" t="s">
        <v>11</v>
      </c>
      <c r="AC18" s="2" t="s">
        <v>12</v>
      </c>
      <c r="AD18" s="2" t="s">
        <v>13</v>
      </c>
      <c r="AE18" s="7">
        <v>2.06375E-3</v>
      </c>
      <c r="AF18" s="7">
        <v>0.75</v>
      </c>
      <c r="AG18" s="9">
        <f>Tabla10[[#This Row],[Precio unitario]]*Tabla10[[#This Row],[Tasa de ingresos cliente]]</f>
        <v>1.5478125000000001E-3</v>
      </c>
      <c r="AH18" s="21">
        <v>22.631540000000001</v>
      </c>
      <c r="AI18" s="11">
        <f>Tabla10[[#This Row],[tasa de cambio]]*Tabla10[[#This Row],[Ingresos netos]]</f>
        <v>3.5029380506250006E-2</v>
      </c>
      <c r="AK18" s="1" t="s">
        <v>100</v>
      </c>
      <c r="AL18" s="1" t="s">
        <v>28</v>
      </c>
      <c r="AM18" s="1" t="s">
        <v>101</v>
      </c>
      <c r="AN18" s="1" t="s">
        <v>11</v>
      </c>
      <c r="AO18" s="1" t="s">
        <v>12</v>
      </c>
      <c r="AP18" s="1" t="s">
        <v>13</v>
      </c>
      <c r="AQ18" s="8">
        <v>2.0184620000000001E-4</v>
      </c>
      <c r="AR18" s="8">
        <v>0.75</v>
      </c>
      <c r="AS18" s="9">
        <f>Tabla8[[#This Row],[Precio unitario]]*Tabla8[[#This Row],[Tasa de ingresos cliente]]</f>
        <v>1.5138465000000002E-4</v>
      </c>
      <c r="AT18" s="21">
        <v>21.6</v>
      </c>
      <c r="AU18" s="11">
        <f>Tabla8[[#This Row],[tasa de cambio]]*Tabla8[[#This Row],[Ingresos netos]]</f>
        <v>3.2699084400000006E-3</v>
      </c>
      <c r="AV18" s="23"/>
      <c r="AW18" s="1" t="s">
        <v>36</v>
      </c>
      <c r="AX18" s="23">
        <f>AVERAGEIF(Tabla8[PaÃ­s / RegiÃ³n],AW18,Tabla8[regalia en pesos])</f>
        <v>1.2349599432631581E-2</v>
      </c>
      <c r="BL18" s="2" t="s">
        <v>138</v>
      </c>
      <c r="BM18" s="2" t="s">
        <v>21</v>
      </c>
      <c r="BN18" s="2" t="s">
        <v>104</v>
      </c>
      <c r="BO18" s="2" t="s">
        <v>11</v>
      </c>
      <c r="BP18" s="2" t="s">
        <v>12</v>
      </c>
      <c r="BQ18" s="2" t="s">
        <v>13</v>
      </c>
      <c r="BR18" s="7">
        <v>6.7863992999999999E-3</v>
      </c>
      <c r="BS18" s="7">
        <v>0.75</v>
      </c>
      <c r="BT18" s="9">
        <f>Tabla4[[#This Row],[Precio unitario]]*Tabla4[[#This Row],[Tasa de ingresos cliente]]</f>
        <v>5.0897994750000002E-3</v>
      </c>
      <c r="BU18" s="21">
        <v>22.631540000000001</v>
      </c>
      <c r="BV18" s="14">
        <f>Tabla4[[#This Row],[tasa de cambio]]*Tabla4[[#This Row],[Ingresos netos]]</f>
        <v>0.11519000041044151</v>
      </c>
      <c r="BX18" s="2" t="s">
        <v>144</v>
      </c>
      <c r="BY18" s="2" t="s">
        <v>18</v>
      </c>
      <c r="BZ18" s="2" t="s">
        <v>104</v>
      </c>
      <c r="CA18" s="2" t="s">
        <v>11</v>
      </c>
      <c r="CB18" s="2" t="s">
        <v>12</v>
      </c>
      <c r="CC18" s="2" t="s">
        <v>13</v>
      </c>
      <c r="CD18" s="7">
        <v>2.6702269839999999E-3</v>
      </c>
      <c r="CE18" s="7">
        <v>0.75</v>
      </c>
      <c r="CF18" s="9">
        <f>Tabla2[[#This Row],[Precio unitario]]*Tabla2[[#This Row],[Tasa de ingresos cliente]]</f>
        <v>2.0026702379999997E-3</v>
      </c>
      <c r="CG18" s="21">
        <v>22.631540000000001</v>
      </c>
      <c r="CH18" s="11">
        <f>Tabla2[[#This Row],[tasa de cambio]]*Tabla2[[#This Row],[Ingresos netos]]</f>
        <v>4.5323511598106513E-2</v>
      </c>
    </row>
    <row r="19" spans="1:86" x14ac:dyDescent="0.2">
      <c r="A19" s="2" t="s">
        <v>9</v>
      </c>
      <c r="B19" s="2" t="s">
        <v>18</v>
      </c>
      <c r="C19" s="2"/>
      <c r="D19" s="2" t="s">
        <v>11</v>
      </c>
      <c r="E19" s="2" t="s">
        <v>12</v>
      </c>
      <c r="F19" s="2" t="s">
        <v>13</v>
      </c>
      <c r="G19" s="7">
        <v>4.03652923E-4</v>
      </c>
      <c r="H19" s="7">
        <v>0.75</v>
      </c>
      <c r="I19" s="7">
        <f>Tabla1[[#This Row],[Precio unitario]]*Tabla1[[#This Row],[Tasa de ingresos cliente]]</f>
        <v>3.0273969225E-4</v>
      </c>
      <c r="J19" s="21">
        <v>22.631540000000001</v>
      </c>
      <c r="K19" s="15">
        <f>Tabla1[[#This Row],[tasa de cambio]]*Tabla1[[#This Row],[Ingresos netos]]</f>
        <v>6.851465454743565E-3</v>
      </c>
      <c r="M19" s="1" t="s">
        <v>81</v>
      </c>
      <c r="N19" s="1" t="s">
        <v>22</v>
      </c>
      <c r="O19" s="1"/>
      <c r="P19" s="1" t="s">
        <v>11</v>
      </c>
      <c r="Q19" s="1" t="s">
        <v>12</v>
      </c>
      <c r="R19" s="1" t="s">
        <v>13</v>
      </c>
      <c r="S19" s="8">
        <v>5.3765113999999998E-4</v>
      </c>
      <c r="T19" s="8">
        <v>0.75</v>
      </c>
      <c r="U19" s="9">
        <f>Tabla12[[#This Row],[Precio unitario]]*Tabla12[[#This Row],[Tasa de ingresos cliente]]</f>
        <v>4.0323835499999998E-4</v>
      </c>
      <c r="V19" s="21">
        <v>22.631540000000001</v>
      </c>
      <c r="W19" s="11">
        <f>Tabla12[[#This Row],[tasa de cambio]]*Tabla12[[#This Row],[Ingresos netos]]</f>
        <v>9.1259049607166996E-3</v>
      </c>
      <c r="Y19" s="1" t="s">
        <v>98</v>
      </c>
      <c r="Z19" s="1" t="s">
        <v>18</v>
      </c>
      <c r="AA19" s="1"/>
      <c r="AB19" s="1" t="s">
        <v>11</v>
      </c>
      <c r="AC19" s="1" t="s">
        <v>12</v>
      </c>
      <c r="AD19" s="1" t="s">
        <v>13</v>
      </c>
      <c r="AE19" s="8">
        <v>3.209833333E-3</v>
      </c>
      <c r="AF19" s="8">
        <v>0.75</v>
      </c>
      <c r="AG19" s="9">
        <f>Tabla10[[#This Row],[Precio unitario]]*Tabla10[[#This Row],[Tasa de ingresos cliente]]</f>
        <v>2.4073749997500001E-3</v>
      </c>
      <c r="AH19" s="21">
        <v>22.631540000000001</v>
      </c>
      <c r="AI19" s="11">
        <f>Tabla10[[#This Row],[tasa de cambio]]*Tabla10[[#This Row],[Ingresos netos]]</f>
        <v>5.4482603601842122E-2</v>
      </c>
      <c r="AK19" s="2" t="s">
        <v>100</v>
      </c>
      <c r="AL19" s="2" t="s">
        <v>28</v>
      </c>
      <c r="AM19" s="2" t="s">
        <v>101</v>
      </c>
      <c r="AN19" s="2" t="s">
        <v>11</v>
      </c>
      <c r="AO19" s="2" t="s">
        <v>12</v>
      </c>
      <c r="AP19" s="2" t="s">
        <v>13</v>
      </c>
      <c r="AQ19" s="7">
        <v>2.0182610000000001E-4</v>
      </c>
      <c r="AR19" s="7">
        <v>0.75</v>
      </c>
      <c r="AS19" s="9">
        <f>Tabla8[[#This Row],[Precio unitario]]*Tabla8[[#This Row],[Tasa de ingresos cliente]]</f>
        <v>1.51369575E-4</v>
      </c>
      <c r="AT19" s="21">
        <v>21.6</v>
      </c>
      <c r="AU19" s="11">
        <f>Tabla8[[#This Row],[tasa de cambio]]*Tabla8[[#This Row],[Ingresos netos]]</f>
        <v>3.2695828200000002E-3</v>
      </c>
      <c r="AV19" s="23"/>
      <c r="AW19" s="1" t="s">
        <v>43</v>
      </c>
      <c r="AX19" s="23">
        <f>AVERAGEIF(Tabla8[PaÃ­s / RegiÃ³n],AW19,Tabla8[regalia en pesos])</f>
        <v>1.2064677621081082E-2</v>
      </c>
      <c r="BL19" s="1" t="s">
        <v>138</v>
      </c>
      <c r="BM19" s="1" t="s">
        <v>21</v>
      </c>
      <c r="BN19" s="1" t="s">
        <v>104</v>
      </c>
      <c r="BO19" s="1" t="s">
        <v>11</v>
      </c>
      <c r="BP19" s="1" t="s">
        <v>12</v>
      </c>
      <c r="BQ19" s="1" t="s">
        <v>13</v>
      </c>
      <c r="BR19" s="8">
        <v>6.9855969999999996E-3</v>
      </c>
      <c r="BS19" s="8">
        <v>0.75</v>
      </c>
      <c r="BT19" s="9">
        <f>Tabla4[[#This Row],[Precio unitario]]*Tabla4[[#This Row],[Tasa de ingresos cliente]]</f>
        <v>5.2391977499999997E-3</v>
      </c>
      <c r="BU19" s="21">
        <v>22.631540000000001</v>
      </c>
      <c r="BV19" s="14">
        <f>Tabla4[[#This Row],[tasa de cambio]]*Tabla4[[#This Row],[Ingresos netos]]</f>
        <v>0.118571113447035</v>
      </c>
      <c r="BX19" s="1" t="s">
        <v>144</v>
      </c>
      <c r="BY19" s="1" t="s">
        <v>18</v>
      </c>
      <c r="BZ19" s="1" t="s">
        <v>104</v>
      </c>
      <c r="CA19" s="1" t="s">
        <v>11</v>
      </c>
      <c r="CB19" s="1" t="s">
        <v>12</v>
      </c>
      <c r="CC19" s="1" t="s">
        <v>13</v>
      </c>
      <c r="CD19" s="8">
        <v>2.670366961E-3</v>
      </c>
      <c r="CE19" s="8">
        <v>0.75</v>
      </c>
      <c r="CF19" s="9">
        <f>Tabla2[[#This Row],[Precio unitario]]*Tabla2[[#This Row],[Tasa de ingresos cliente]]</f>
        <v>2.0027752207499999E-3</v>
      </c>
      <c r="CG19" s="21">
        <v>22.631540000000001</v>
      </c>
      <c r="CH19" s="11">
        <f>Tabla2[[#This Row],[tasa de cambio]]*Tabla2[[#This Row],[Ingresos netos]]</f>
        <v>4.5325887519412453E-2</v>
      </c>
    </row>
    <row r="20" spans="1:86" x14ac:dyDescent="0.2">
      <c r="A20" s="1" t="s">
        <v>9</v>
      </c>
      <c r="B20" s="1" t="s">
        <v>18</v>
      </c>
      <c r="C20" s="1"/>
      <c r="D20" s="1" t="s">
        <v>11</v>
      </c>
      <c r="E20" s="1" t="s">
        <v>12</v>
      </c>
      <c r="F20" s="1" t="s">
        <v>13</v>
      </c>
      <c r="G20" s="8">
        <v>4.0359889700000001E-4</v>
      </c>
      <c r="H20" s="8">
        <v>0.75</v>
      </c>
      <c r="I20" s="8">
        <f>Tabla1[[#This Row],[Precio unitario]]*Tabla1[[#This Row],[Tasa de ingresos cliente]]</f>
        <v>3.0269917274999998E-4</v>
      </c>
      <c r="J20" s="21">
        <v>22.631540000000001</v>
      </c>
      <c r="K20" s="15">
        <f>Tabla1[[#This Row],[tasa de cambio]]*Tabla1[[#This Row],[Ingresos netos]]</f>
        <v>6.8505484360585353E-3</v>
      </c>
      <c r="M20" s="2" t="s">
        <v>81</v>
      </c>
      <c r="N20" s="2" t="s">
        <v>22</v>
      </c>
      <c r="O20" s="2"/>
      <c r="P20" s="2" t="s">
        <v>11</v>
      </c>
      <c r="Q20" s="2" t="s">
        <v>12</v>
      </c>
      <c r="R20" s="2" t="s">
        <v>13</v>
      </c>
      <c r="S20" s="7">
        <v>7.5046417939999997E-3</v>
      </c>
      <c r="T20" s="7">
        <v>0.75</v>
      </c>
      <c r="U20" s="9">
        <f>Tabla12[[#This Row],[Precio unitario]]*Tabla12[[#This Row],[Tasa de ingresos cliente]]</f>
        <v>5.6284813454999996E-3</v>
      </c>
      <c r="V20" s="21">
        <v>22.631540000000001</v>
      </c>
      <c r="W20" s="11">
        <f>Tabla12[[#This Row],[tasa de cambio]]*Tabla12[[#This Row],[Ingresos netos]]</f>
        <v>0.12738120070993705</v>
      </c>
      <c r="Y20" s="2" t="s">
        <v>98</v>
      </c>
      <c r="Z20" s="2" t="s">
        <v>14</v>
      </c>
      <c r="AA20" s="2"/>
      <c r="AB20" s="2" t="s">
        <v>11</v>
      </c>
      <c r="AC20" s="2" t="s">
        <v>12</v>
      </c>
      <c r="AD20" s="2" t="s">
        <v>13</v>
      </c>
      <c r="AE20" s="7">
        <v>1.789E-3</v>
      </c>
      <c r="AF20" s="7">
        <v>0.75</v>
      </c>
      <c r="AG20" s="9">
        <f>Tabla10[[#This Row],[Precio unitario]]*Tabla10[[#This Row],[Tasa de ingresos cliente]]</f>
        <v>1.3417500000000001E-3</v>
      </c>
      <c r="AH20" s="21">
        <v>22.631540000000001</v>
      </c>
      <c r="AI20" s="11">
        <f>Tabla10[[#This Row],[tasa de cambio]]*Tabla10[[#This Row],[Ingresos netos]]</f>
        <v>3.0365868795000004E-2</v>
      </c>
      <c r="AK20" s="1" t="s">
        <v>100</v>
      </c>
      <c r="AL20" s="1" t="s">
        <v>28</v>
      </c>
      <c r="AM20" s="1" t="s">
        <v>101</v>
      </c>
      <c r="AN20" s="1" t="s">
        <v>11</v>
      </c>
      <c r="AO20" s="1" t="s">
        <v>12</v>
      </c>
      <c r="AP20" s="1" t="s">
        <v>13</v>
      </c>
      <c r="AQ20" s="8">
        <v>2.018182E-4</v>
      </c>
      <c r="AR20" s="8">
        <v>0.75</v>
      </c>
      <c r="AS20" s="9">
        <f>Tabla8[[#This Row],[Precio unitario]]*Tabla8[[#This Row],[Tasa de ingresos cliente]]</f>
        <v>1.5136365000000001E-4</v>
      </c>
      <c r="AT20" s="21">
        <v>21.6</v>
      </c>
      <c r="AU20" s="11">
        <f>Tabla8[[#This Row],[tasa de cambio]]*Tabla8[[#This Row],[Ingresos netos]]</f>
        <v>3.2694548400000003E-3</v>
      </c>
      <c r="AV20" s="23"/>
      <c r="AW20" s="1" t="s">
        <v>56</v>
      </c>
      <c r="AX20" s="23">
        <f>AVERAGEIF(Tabla8[PaÃ­s / RegiÃ³n],AW20,Tabla8[regalia en pesos])</f>
        <v>4.1180766687000006E-2</v>
      </c>
      <c r="BL20" s="2" t="s">
        <v>138</v>
      </c>
      <c r="BM20" s="2" t="s">
        <v>37</v>
      </c>
      <c r="BN20" s="2" t="s">
        <v>104</v>
      </c>
      <c r="BO20" s="2" t="s">
        <v>11</v>
      </c>
      <c r="BP20" s="2" t="s">
        <v>12</v>
      </c>
      <c r="BQ20" s="2" t="s">
        <v>13</v>
      </c>
      <c r="BR20" s="7">
        <v>3.2144236999999999E-3</v>
      </c>
      <c r="BS20" s="7">
        <v>0.75</v>
      </c>
      <c r="BT20" s="9">
        <f>Tabla4[[#This Row],[Precio unitario]]*Tabla4[[#This Row],[Tasa de ingresos cliente]]</f>
        <v>2.4108177749999999E-3</v>
      </c>
      <c r="BU20" s="21">
        <v>22.631540000000001</v>
      </c>
      <c r="BV20" s="14">
        <f>Tabla4[[#This Row],[tasa de cambio]]*Tabla4[[#This Row],[Ingresos netos]]</f>
        <v>5.4560518907623499E-2</v>
      </c>
      <c r="BX20" s="2" t="s">
        <v>144</v>
      </c>
      <c r="BY20" s="2" t="s">
        <v>22</v>
      </c>
      <c r="BZ20" s="2" t="s">
        <v>104</v>
      </c>
      <c r="CA20" s="2" t="s">
        <v>11</v>
      </c>
      <c r="CB20" s="2" t="s">
        <v>12</v>
      </c>
      <c r="CC20" s="2" t="s">
        <v>13</v>
      </c>
      <c r="CD20" s="7">
        <v>5.3333E-3</v>
      </c>
      <c r="CE20" s="7">
        <v>0.75</v>
      </c>
      <c r="CF20" s="9">
        <f>Tabla2[[#This Row],[Precio unitario]]*Tabla2[[#This Row],[Tasa de ingresos cliente]]</f>
        <v>3.9999750000000002E-3</v>
      </c>
      <c r="CG20" s="21">
        <v>22.631540000000001</v>
      </c>
      <c r="CH20" s="11">
        <f>Tabla2[[#This Row],[tasa de cambio]]*Tabla2[[#This Row],[Ingresos netos]]</f>
        <v>9.0525594211500013E-2</v>
      </c>
    </row>
    <row r="21" spans="1:86" x14ac:dyDescent="0.2">
      <c r="A21" s="2" t="s">
        <v>9</v>
      </c>
      <c r="B21" s="2" t="s">
        <v>18</v>
      </c>
      <c r="C21" s="2"/>
      <c r="D21" s="2" t="s">
        <v>11</v>
      </c>
      <c r="E21" s="2" t="s">
        <v>12</v>
      </c>
      <c r="F21" s="2" t="s">
        <v>13</v>
      </c>
      <c r="G21" s="7">
        <v>4.0356987700000002E-4</v>
      </c>
      <c r="H21" s="7">
        <v>0.75</v>
      </c>
      <c r="I21" s="7">
        <f>Tabla1[[#This Row],[Precio unitario]]*Tabla1[[#This Row],[Tasa de ingresos cliente]]</f>
        <v>3.0267740775E-4</v>
      </c>
      <c r="J21" s="21">
        <v>22.631540000000001</v>
      </c>
      <c r="K21" s="15">
        <f>Tabla1[[#This Row],[tasa de cambio]]*Tabla1[[#This Row],[Ingresos netos]]</f>
        <v>6.8500558605904356E-3</v>
      </c>
      <c r="M21" s="1" t="s">
        <v>81</v>
      </c>
      <c r="N21" s="1" t="s">
        <v>23</v>
      </c>
      <c r="O21" s="1"/>
      <c r="P21" s="1" t="s">
        <v>11</v>
      </c>
      <c r="Q21" s="1" t="s">
        <v>12</v>
      </c>
      <c r="R21" s="1" t="s">
        <v>13</v>
      </c>
      <c r="S21" s="8">
        <v>5.8182151480000001E-3</v>
      </c>
      <c r="T21" s="8">
        <v>0.75</v>
      </c>
      <c r="U21" s="9">
        <f>Tabla12[[#This Row],[Precio unitario]]*Tabla12[[#This Row],[Tasa de ingresos cliente]]</f>
        <v>4.3636613610000003E-3</v>
      </c>
      <c r="V21" s="21">
        <v>22.631540000000001</v>
      </c>
      <c r="W21" s="11">
        <f>Tabla12[[#This Row],[tasa de cambio]]*Tabla12[[#This Row],[Ingresos netos]]</f>
        <v>9.8756376637925955E-2</v>
      </c>
      <c r="Y21" s="1" t="s">
        <v>98</v>
      </c>
      <c r="Z21" s="1" t="s">
        <v>18</v>
      </c>
      <c r="AA21" s="1"/>
      <c r="AB21" s="1" t="s">
        <v>11</v>
      </c>
      <c r="AC21" s="1" t="s">
        <v>12</v>
      </c>
      <c r="AD21" s="1" t="s">
        <v>13</v>
      </c>
      <c r="AE21" s="8">
        <v>2.9780000000000002E-3</v>
      </c>
      <c r="AF21" s="8">
        <v>0.75</v>
      </c>
      <c r="AG21" s="9">
        <f>Tabla10[[#This Row],[Precio unitario]]*Tabla10[[#This Row],[Tasa de ingresos cliente]]</f>
        <v>2.2335000000000002E-3</v>
      </c>
      <c r="AH21" s="21">
        <v>22.631540000000001</v>
      </c>
      <c r="AI21" s="11">
        <f>Tabla10[[#This Row],[tasa de cambio]]*Tabla10[[#This Row],[Ingresos netos]]</f>
        <v>5.0547544590000007E-2</v>
      </c>
      <c r="AK21" s="2" t="s">
        <v>100</v>
      </c>
      <c r="AL21" s="2" t="s">
        <v>28</v>
      </c>
      <c r="AM21" s="2" t="s">
        <v>101</v>
      </c>
      <c r="AN21" s="2" t="s">
        <v>11</v>
      </c>
      <c r="AO21" s="2" t="s">
        <v>12</v>
      </c>
      <c r="AP21" s="2" t="s">
        <v>13</v>
      </c>
      <c r="AQ21" s="7">
        <v>2.0185710000000001E-4</v>
      </c>
      <c r="AR21" s="7">
        <v>0.75</v>
      </c>
      <c r="AS21" s="9">
        <f>Tabla8[[#This Row],[Precio unitario]]*Tabla8[[#This Row],[Tasa de ingresos cliente]]</f>
        <v>1.5139282500000001E-4</v>
      </c>
      <c r="AT21" s="21">
        <v>21.6</v>
      </c>
      <c r="AU21" s="11">
        <f>Tabla8[[#This Row],[tasa de cambio]]*Tabla8[[#This Row],[Ingresos netos]]</f>
        <v>3.2700850200000006E-3</v>
      </c>
      <c r="AV21" s="23"/>
      <c r="AW21" s="1" t="s">
        <v>44</v>
      </c>
      <c r="AX21" s="23">
        <f>AVERAGEIF(Tabla8[PaÃ­s / RegiÃ³n],AW21,Tabla8[regalia en pesos])</f>
        <v>1.3896771061935488E-2</v>
      </c>
      <c r="BL21" s="1" t="s">
        <v>138</v>
      </c>
      <c r="BM21" s="1" t="s">
        <v>22</v>
      </c>
      <c r="BN21" s="1" t="s">
        <v>104</v>
      </c>
      <c r="BO21" s="1" t="s">
        <v>11</v>
      </c>
      <c r="BP21" s="1" t="s">
        <v>12</v>
      </c>
      <c r="BQ21" s="1" t="s">
        <v>13</v>
      </c>
      <c r="BR21" s="8">
        <v>6.8210181000000003E-3</v>
      </c>
      <c r="BS21" s="8">
        <v>0.75</v>
      </c>
      <c r="BT21" s="9">
        <f>Tabla4[[#This Row],[Precio unitario]]*Tabla4[[#This Row],[Tasa de ingresos cliente]]</f>
        <v>5.1157635750000005E-3</v>
      </c>
      <c r="BU21" s="21">
        <v>22.631540000000001</v>
      </c>
      <c r="BV21" s="14">
        <f>Tabla4[[#This Row],[tasa de cambio]]*Tabla4[[#This Row],[Ingresos netos]]</f>
        <v>0.11577760797815552</v>
      </c>
      <c r="BX21" s="1" t="s">
        <v>144</v>
      </c>
      <c r="BY21" s="1" t="s">
        <v>23</v>
      </c>
      <c r="BZ21" s="1" t="s">
        <v>104</v>
      </c>
      <c r="CA21" s="1" t="s">
        <v>11</v>
      </c>
      <c r="CB21" s="1" t="s">
        <v>12</v>
      </c>
      <c r="CC21" s="1" t="s">
        <v>13</v>
      </c>
      <c r="CD21" s="8">
        <v>6.2481500000000001E-3</v>
      </c>
      <c r="CE21" s="8">
        <v>0.75</v>
      </c>
      <c r="CF21" s="9">
        <f>Tabla2[[#This Row],[Precio unitario]]*Tabla2[[#This Row],[Tasa de ingresos cliente]]</f>
        <v>4.6861124999999998E-3</v>
      </c>
      <c r="CG21" s="21">
        <v>22.631540000000001</v>
      </c>
      <c r="CH21" s="11">
        <f>Tabla2[[#This Row],[tasa de cambio]]*Tabla2[[#This Row],[Ingresos netos]]</f>
        <v>0.10605394248825001</v>
      </c>
    </row>
    <row r="22" spans="1:86" x14ac:dyDescent="0.2">
      <c r="A22" s="1" t="s">
        <v>9</v>
      </c>
      <c r="B22" s="1" t="s">
        <v>18</v>
      </c>
      <c r="C22" s="1"/>
      <c r="D22" s="1" t="s">
        <v>11</v>
      </c>
      <c r="E22" s="1" t="s">
        <v>12</v>
      </c>
      <c r="F22" s="1" t="s">
        <v>13</v>
      </c>
      <c r="G22" s="8">
        <v>4.0359489999999999E-4</v>
      </c>
      <c r="H22" s="8">
        <v>0.75</v>
      </c>
      <c r="I22" s="8">
        <f>Tabla1[[#This Row],[Precio unitario]]*Tabla1[[#This Row],[Tasa de ingresos cliente]]</f>
        <v>3.0269617499999998E-4</v>
      </c>
      <c r="J22" s="21">
        <v>22.631540000000001</v>
      </c>
      <c r="K22" s="15">
        <f>Tabla1[[#This Row],[tasa de cambio]]*Tabla1[[#This Row],[Ingresos netos]]</f>
        <v>6.8504805923594999E-3</v>
      </c>
      <c r="M22" s="2" t="s">
        <v>81</v>
      </c>
      <c r="N22" s="2" t="s">
        <v>23</v>
      </c>
      <c r="O22" s="2"/>
      <c r="P22" s="2" t="s">
        <v>11</v>
      </c>
      <c r="Q22" s="2" t="s">
        <v>12</v>
      </c>
      <c r="R22" s="2" t="s">
        <v>13</v>
      </c>
      <c r="S22" s="7">
        <v>2.9104041599999999E-3</v>
      </c>
      <c r="T22" s="7">
        <v>0.75</v>
      </c>
      <c r="U22" s="9">
        <f>Tabla12[[#This Row],[Precio unitario]]*Tabla12[[#This Row],[Tasa de ingresos cliente]]</f>
        <v>2.18280312E-3</v>
      </c>
      <c r="V22" s="21">
        <v>22.631540000000001</v>
      </c>
      <c r="W22" s="11">
        <f>Tabla12[[#This Row],[tasa de cambio]]*Tabla12[[#This Row],[Ingresos netos]]</f>
        <v>4.9400196122404802E-2</v>
      </c>
      <c r="Y22" s="2" t="s">
        <v>98</v>
      </c>
      <c r="Z22" s="2" t="s">
        <v>32</v>
      </c>
      <c r="AA22" s="2"/>
      <c r="AB22" s="2" t="s">
        <v>11</v>
      </c>
      <c r="AC22" s="2" t="s">
        <v>12</v>
      </c>
      <c r="AD22" s="2" t="s">
        <v>13</v>
      </c>
      <c r="AE22" s="7">
        <v>3.9820000000000003E-3</v>
      </c>
      <c r="AF22" s="7">
        <v>0.75</v>
      </c>
      <c r="AG22" s="9">
        <f>Tabla10[[#This Row],[Precio unitario]]*Tabla10[[#This Row],[Tasa de ingresos cliente]]</f>
        <v>2.9865000000000004E-3</v>
      </c>
      <c r="AH22" s="21">
        <v>22.631540000000001</v>
      </c>
      <c r="AI22" s="11">
        <f>Tabla10[[#This Row],[tasa de cambio]]*Tabla10[[#This Row],[Ingresos netos]]</f>
        <v>6.758909421000002E-2</v>
      </c>
      <c r="AK22" s="1" t="s">
        <v>100</v>
      </c>
      <c r="AL22" s="1" t="s">
        <v>28</v>
      </c>
      <c r="AM22" s="1" t="s">
        <v>101</v>
      </c>
      <c r="AN22" s="1" t="s">
        <v>11</v>
      </c>
      <c r="AO22" s="1" t="s">
        <v>12</v>
      </c>
      <c r="AP22" s="1" t="s">
        <v>13</v>
      </c>
      <c r="AQ22" s="8">
        <v>2.0185E-4</v>
      </c>
      <c r="AR22" s="8">
        <v>0.75</v>
      </c>
      <c r="AS22" s="9">
        <f>Tabla8[[#This Row],[Precio unitario]]*Tabla8[[#This Row],[Tasa de ingresos cliente]]</f>
        <v>1.5138750000000001E-4</v>
      </c>
      <c r="AT22" s="21">
        <v>21.6</v>
      </c>
      <c r="AU22" s="11">
        <f>Tabla8[[#This Row],[tasa de cambio]]*Tabla8[[#This Row],[Ingresos netos]]</f>
        <v>3.2699700000000005E-3</v>
      </c>
      <c r="AV22" s="23"/>
      <c r="AW22" s="1" t="s">
        <v>50</v>
      </c>
      <c r="AX22" s="23">
        <f>AVERAGEIF(Tabla8[PaÃ­s / RegiÃ³n],AW22,Tabla8[regalia en pesos])</f>
        <v>1.3300357860000002E-2</v>
      </c>
      <c r="BL22" s="2" t="s">
        <v>138</v>
      </c>
      <c r="BM22" s="2" t="s">
        <v>23</v>
      </c>
      <c r="BN22" s="2" t="s">
        <v>104</v>
      </c>
      <c r="BO22" s="2" t="s">
        <v>11</v>
      </c>
      <c r="BP22" s="2" t="s">
        <v>12</v>
      </c>
      <c r="BQ22" s="2" t="s">
        <v>13</v>
      </c>
      <c r="BR22" s="7">
        <v>7.3798279000000001E-3</v>
      </c>
      <c r="BS22" s="7">
        <v>0.75</v>
      </c>
      <c r="BT22" s="9">
        <f>Tabla4[[#This Row],[Precio unitario]]*Tabla4[[#This Row],[Tasa de ingresos cliente]]</f>
        <v>5.5348709250000001E-3</v>
      </c>
      <c r="BU22" s="21">
        <v>22.631540000000001</v>
      </c>
      <c r="BV22" s="14">
        <f>Tabla4[[#This Row],[tasa de cambio]]*Tabla4[[#This Row],[Ingresos netos]]</f>
        <v>0.12526265273397452</v>
      </c>
      <c r="BX22" s="2" t="s">
        <v>144</v>
      </c>
      <c r="BY22" s="2" t="s">
        <v>10</v>
      </c>
      <c r="BZ22" s="2" t="s">
        <v>104</v>
      </c>
      <c r="CA22" s="2" t="s">
        <v>11</v>
      </c>
      <c r="CB22" s="2" t="s">
        <v>12</v>
      </c>
      <c r="CC22" s="2" t="s">
        <v>13</v>
      </c>
      <c r="CD22" s="7">
        <v>3.2210662610000001E-3</v>
      </c>
      <c r="CE22" s="7">
        <v>0.75</v>
      </c>
      <c r="CF22" s="9">
        <f>Tabla2[[#This Row],[Precio unitario]]*Tabla2[[#This Row],[Tasa de ingresos cliente]]</f>
        <v>2.4157996957499999E-3</v>
      </c>
      <c r="CG22" s="21">
        <v>22.631540000000001</v>
      </c>
      <c r="CH22" s="11">
        <f>Tabla2[[#This Row],[tasa de cambio]]*Tabla2[[#This Row],[Ingresos netos]]</f>
        <v>5.4673267446353951E-2</v>
      </c>
    </row>
    <row r="23" spans="1:86" x14ac:dyDescent="0.2">
      <c r="A23" s="2" t="s">
        <v>9</v>
      </c>
      <c r="B23" s="2" t="s">
        <v>19</v>
      </c>
      <c r="C23" s="2"/>
      <c r="D23" s="2" t="s">
        <v>11</v>
      </c>
      <c r="E23" s="2" t="s">
        <v>12</v>
      </c>
      <c r="F23" s="2" t="s">
        <v>13</v>
      </c>
      <c r="G23" s="7">
        <v>1.595418638E-3</v>
      </c>
      <c r="H23" s="7">
        <v>0.75</v>
      </c>
      <c r="I23" s="7">
        <f>Tabla1[[#This Row],[Precio unitario]]*Tabla1[[#This Row],[Tasa de ingresos cliente]]</f>
        <v>1.1965639785000001E-3</v>
      </c>
      <c r="J23" s="21">
        <v>22.631540000000001</v>
      </c>
      <c r="K23" s="15">
        <f>Tabla1[[#This Row],[tasa de cambio]]*Tabla1[[#This Row],[Ingresos netos]]</f>
        <v>2.7080085541981894E-2</v>
      </c>
      <c r="M23" s="1" t="s">
        <v>81</v>
      </c>
      <c r="N23" s="1" t="s">
        <v>17</v>
      </c>
      <c r="O23" s="1"/>
      <c r="P23" s="1" t="s">
        <v>11</v>
      </c>
      <c r="Q23" s="1" t="s">
        <v>12</v>
      </c>
      <c r="R23" s="1" t="s">
        <v>13</v>
      </c>
      <c r="S23" s="8">
        <v>5.3419357599999995E-4</v>
      </c>
      <c r="T23" s="8">
        <v>0.75</v>
      </c>
      <c r="U23" s="9">
        <f>Tabla12[[#This Row],[Precio unitario]]*Tabla12[[#This Row],[Tasa de ingresos cliente]]</f>
        <v>4.0064518199999996E-4</v>
      </c>
      <c r="V23" s="21">
        <v>22.631540000000001</v>
      </c>
      <c r="W23" s="11">
        <f>Tabla12[[#This Row],[tasa de cambio]]*Tabla12[[#This Row],[Ingresos netos]]</f>
        <v>9.0672174622402797E-3</v>
      </c>
      <c r="Y23" s="1" t="s">
        <v>98</v>
      </c>
      <c r="Z23" s="1" t="s">
        <v>50</v>
      </c>
      <c r="AA23" s="1"/>
      <c r="AB23" s="1" t="s">
        <v>11</v>
      </c>
      <c r="AC23" s="1" t="s">
        <v>12</v>
      </c>
      <c r="AD23" s="1" t="s">
        <v>13</v>
      </c>
      <c r="AE23" s="8">
        <v>8.0429999999999998E-3</v>
      </c>
      <c r="AF23" s="8">
        <v>0.75</v>
      </c>
      <c r="AG23" s="9">
        <f>Tabla10[[#This Row],[Precio unitario]]*Tabla10[[#This Row],[Tasa de ingresos cliente]]</f>
        <v>6.0322499999999994E-3</v>
      </c>
      <c r="AH23" s="21">
        <v>22.631540000000001</v>
      </c>
      <c r="AI23" s="11">
        <f>Tabla10[[#This Row],[tasa de cambio]]*Tabla10[[#This Row],[Ingresos netos]]</f>
        <v>0.13651910716499999</v>
      </c>
      <c r="AK23" s="2" t="s">
        <v>100</v>
      </c>
      <c r="AL23" s="2" t="s">
        <v>28</v>
      </c>
      <c r="AM23" s="2" t="s">
        <v>101</v>
      </c>
      <c r="AN23" s="2" t="s">
        <v>11</v>
      </c>
      <c r="AO23" s="2" t="s">
        <v>12</v>
      </c>
      <c r="AP23" s="2" t="s">
        <v>13</v>
      </c>
      <c r="AQ23" s="7">
        <v>2.018205E-4</v>
      </c>
      <c r="AR23" s="7">
        <v>0.75</v>
      </c>
      <c r="AS23" s="9">
        <f>Tabla8[[#This Row],[Precio unitario]]*Tabla8[[#This Row],[Tasa de ingresos cliente]]</f>
        <v>1.51365375E-4</v>
      </c>
      <c r="AT23" s="21">
        <v>21.6</v>
      </c>
      <c r="AU23" s="11">
        <f>Tabla8[[#This Row],[tasa de cambio]]*Tabla8[[#This Row],[Ingresos netos]]</f>
        <v>3.2694921000000002E-3</v>
      </c>
      <c r="AV23" s="23"/>
      <c r="AW23" s="1" t="s">
        <v>16</v>
      </c>
      <c r="AX23" s="23">
        <f>AVERAGEIF(Tabla8[PaÃ­s / RegiÃ³n],AW23,Tabla8[regalia en pesos])</f>
        <v>5.0441003520000013E-2</v>
      </c>
      <c r="BL23" s="1" t="s">
        <v>138</v>
      </c>
      <c r="BM23" s="1" t="s">
        <v>10</v>
      </c>
      <c r="BN23" s="1" t="s">
        <v>104</v>
      </c>
      <c r="BO23" s="1" t="s">
        <v>11</v>
      </c>
      <c r="BP23" s="1" t="s">
        <v>12</v>
      </c>
      <c r="BQ23" s="1" t="s">
        <v>13</v>
      </c>
      <c r="BR23" s="8">
        <v>3.1434807E-3</v>
      </c>
      <c r="BS23" s="8">
        <v>0.75</v>
      </c>
      <c r="BT23" s="9">
        <f>Tabla4[[#This Row],[Precio unitario]]*Tabla4[[#This Row],[Tasa de ingresos cliente]]</f>
        <v>2.3576105250000001E-3</v>
      </c>
      <c r="BU23" s="21">
        <v>22.631540000000001</v>
      </c>
      <c r="BV23" s="14">
        <f>Tabla4[[#This Row],[tasa de cambio]]*Tabla4[[#This Row],[Ingresos netos]]</f>
        <v>5.3356356900958503E-2</v>
      </c>
      <c r="BX23" s="1" t="s">
        <v>144</v>
      </c>
      <c r="BY23" s="1" t="s">
        <v>41</v>
      </c>
      <c r="BZ23" s="1" t="s">
        <v>104</v>
      </c>
      <c r="CA23" s="1" t="s">
        <v>11</v>
      </c>
      <c r="CB23" s="1" t="s">
        <v>12</v>
      </c>
      <c r="CC23" s="1" t="s">
        <v>13</v>
      </c>
      <c r="CD23" s="8">
        <v>2.9985473450000002E-3</v>
      </c>
      <c r="CE23" s="8">
        <v>0.75</v>
      </c>
      <c r="CF23" s="9">
        <f>Tabla2[[#This Row],[Precio unitario]]*Tabla2[[#This Row],[Tasa de ingresos cliente]]</f>
        <v>2.2489105087500003E-3</v>
      </c>
      <c r="CG23" s="21">
        <v>22.631540000000001</v>
      </c>
      <c r="CH23" s="11">
        <f>Tabla2[[#This Row],[tasa de cambio]]*Tabla2[[#This Row],[Ingresos netos]]</f>
        <v>5.0896308135195981E-2</v>
      </c>
    </row>
    <row r="24" spans="1:86" x14ac:dyDescent="0.2">
      <c r="A24" s="1" t="s">
        <v>9</v>
      </c>
      <c r="B24" s="1" t="s">
        <v>20</v>
      </c>
      <c r="C24" s="1"/>
      <c r="D24" s="1" t="s">
        <v>11</v>
      </c>
      <c r="E24" s="1" t="s">
        <v>12</v>
      </c>
      <c r="F24" s="1" t="s">
        <v>13</v>
      </c>
      <c r="G24" s="8">
        <v>7.8931237900000002E-4</v>
      </c>
      <c r="H24" s="8">
        <v>0.75</v>
      </c>
      <c r="I24" s="8">
        <f>Tabla1[[#This Row],[Precio unitario]]*Tabla1[[#This Row],[Tasa de ingresos cliente]]</f>
        <v>5.9198428424999999E-4</v>
      </c>
      <c r="J24" s="21">
        <v>22.631540000000001</v>
      </c>
      <c r="K24" s="15">
        <f>Tabla1[[#This Row],[tasa de cambio]]*Tabla1[[#This Row],[Ingresos netos]]</f>
        <v>1.3397516008375245E-2</v>
      </c>
      <c r="M24" s="2" t="s">
        <v>81</v>
      </c>
      <c r="N24" s="2" t="s">
        <v>17</v>
      </c>
      <c r="O24" s="2"/>
      <c r="P24" s="2" t="s">
        <v>11</v>
      </c>
      <c r="Q24" s="2" t="s">
        <v>12</v>
      </c>
      <c r="R24" s="2" t="s">
        <v>13</v>
      </c>
      <c r="S24" s="7">
        <v>9.39592909E-4</v>
      </c>
      <c r="T24" s="7">
        <v>0.75</v>
      </c>
      <c r="U24" s="9">
        <f>Tabla12[[#This Row],[Precio unitario]]*Tabla12[[#This Row],[Tasa de ingresos cliente]]</f>
        <v>7.0469468175000005E-4</v>
      </c>
      <c r="V24" s="21">
        <v>22.631540000000001</v>
      </c>
      <c r="W24" s="11">
        <f>Tabla12[[#This Row],[tasa de cambio]]*Tabla12[[#This Row],[Ingresos netos]]</f>
        <v>1.5948325877812398E-2</v>
      </c>
      <c r="Y24" s="2" t="s">
        <v>98</v>
      </c>
      <c r="Z24" s="2" t="s">
        <v>34</v>
      </c>
      <c r="AA24" s="2"/>
      <c r="AB24" s="2" t="s">
        <v>11</v>
      </c>
      <c r="AC24" s="2" t="s">
        <v>12</v>
      </c>
      <c r="AD24" s="2" t="s">
        <v>13</v>
      </c>
      <c r="AE24" s="7">
        <v>3.1853333329999998E-3</v>
      </c>
      <c r="AF24" s="7">
        <v>0.75</v>
      </c>
      <c r="AG24" s="9">
        <f>Tabla10[[#This Row],[Precio unitario]]*Tabla10[[#This Row],[Tasa de ingresos cliente]]</f>
        <v>2.38899999975E-3</v>
      </c>
      <c r="AH24" s="21">
        <v>22.631540000000001</v>
      </c>
      <c r="AI24" s="11">
        <f>Tabla10[[#This Row],[tasa de cambio]]*Tabla10[[#This Row],[Ingresos netos]]</f>
        <v>5.4066749054342118E-2</v>
      </c>
      <c r="AK24" s="1" t="s">
        <v>100</v>
      </c>
      <c r="AL24" s="1" t="s">
        <v>28</v>
      </c>
      <c r="AM24" s="1" t="s">
        <v>101</v>
      </c>
      <c r="AN24" s="1" t="s">
        <v>11</v>
      </c>
      <c r="AO24" s="1" t="s">
        <v>12</v>
      </c>
      <c r="AP24" s="1" t="s">
        <v>13</v>
      </c>
      <c r="AQ24" s="8">
        <v>2.0183150000000001E-4</v>
      </c>
      <c r="AR24" s="8">
        <v>0.75</v>
      </c>
      <c r="AS24" s="9">
        <f>Tabla8[[#This Row],[Precio unitario]]*Tabla8[[#This Row],[Tasa de ingresos cliente]]</f>
        <v>1.51373625E-4</v>
      </c>
      <c r="AT24" s="21">
        <v>21.6</v>
      </c>
      <c r="AU24" s="11">
        <f>Tabla8[[#This Row],[tasa de cambio]]*Tabla8[[#This Row],[Ingresos netos]]</f>
        <v>3.2696703000000002E-3</v>
      </c>
      <c r="AV24" s="23"/>
      <c r="AW24" s="1" t="s">
        <v>17</v>
      </c>
      <c r="AX24" s="23">
        <f>AVERAGEIF(Tabla8[PaÃ­s / RegiÃ³n],AW24,Tabla8[regalia en pesos])</f>
        <v>1.1514947626956522E-2</v>
      </c>
      <c r="BL24" s="2" t="s">
        <v>138</v>
      </c>
      <c r="BM24" s="2" t="s">
        <v>14</v>
      </c>
      <c r="BN24" s="2" t="s">
        <v>104</v>
      </c>
      <c r="BO24" s="2" t="s">
        <v>11</v>
      </c>
      <c r="BP24" s="2" t="s">
        <v>12</v>
      </c>
      <c r="BQ24" s="2" t="s">
        <v>13</v>
      </c>
      <c r="BR24" s="7">
        <v>2.2386416000000002E-3</v>
      </c>
      <c r="BS24" s="7">
        <v>0.75</v>
      </c>
      <c r="BT24" s="9">
        <f>Tabla4[[#This Row],[Precio unitario]]*Tabla4[[#This Row],[Tasa de ingresos cliente]]</f>
        <v>1.6789812E-3</v>
      </c>
      <c r="BU24" s="21">
        <v>22.631540000000001</v>
      </c>
      <c r="BV24" s="14">
        <f>Tabla4[[#This Row],[tasa de cambio]]*Tabla4[[#This Row],[Ingresos netos]]</f>
        <v>3.7997930187048001E-2</v>
      </c>
      <c r="BX24" s="2" t="s">
        <v>144</v>
      </c>
      <c r="BY24" s="2" t="s">
        <v>14</v>
      </c>
      <c r="BZ24" s="2" t="s">
        <v>104</v>
      </c>
      <c r="CA24" s="2" t="s">
        <v>11</v>
      </c>
      <c r="CB24" s="2" t="s">
        <v>12</v>
      </c>
      <c r="CC24" s="2" t="s">
        <v>13</v>
      </c>
      <c r="CD24" s="7">
        <v>1.5937392499999999E-3</v>
      </c>
      <c r="CE24" s="7">
        <v>0.75</v>
      </c>
      <c r="CF24" s="9">
        <f>Tabla2[[#This Row],[Precio unitario]]*Tabla2[[#This Row],[Tasa de ingresos cliente]]</f>
        <v>1.1953044374999999E-3</v>
      </c>
      <c r="CG24" s="21">
        <v>22.631540000000001</v>
      </c>
      <c r="CH24" s="11">
        <f>Tabla2[[#This Row],[tasa de cambio]]*Tabla2[[#This Row],[Ingresos netos]]</f>
        <v>2.7051580189458749E-2</v>
      </c>
    </row>
    <row r="25" spans="1:86" x14ac:dyDescent="0.2">
      <c r="A25" s="2" t="s">
        <v>9</v>
      </c>
      <c r="B25" s="2" t="s">
        <v>20</v>
      </c>
      <c r="C25" s="2"/>
      <c r="D25" s="2" t="s">
        <v>11</v>
      </c>
      <c r="E25" s="2" t="s">
        <v>12</v>
      </c>
      <c r="F25" s="2" t="s">
        <v>13</v>
      </c>
      <c r="G25" s="7">
        <v>7.8889253199999996E-4</v>
      </c>
      <c r="H25" s="7">
        <v>0.75</v>
      </c>
      <c r="I25" s="7">
        <f>Tabla1[[#This Row],[Precio unitario]]*Tabla1[[#This Row],[Tasa de ingresos cliente]]</f>
        <v>5.9166939899999999E-4</v>
      </c>
      <c r="J25" s="21">
        <v>22.631540000000001</v>
      </c>
      <c r="K25" s="15">
        <f>Tabla1[[#This Row],[tasa de cambio]]*Tabla1[[#This Row],[Ingresos netos]]</f>
        <v>1.339038967024446E-2</v>
      </c>
      <c r="M25" s="1" t="s">
        <v>81</v>
      </c>
      <c r="N25" s="1" t="s">
        <v>17</v>
      </c>
      <c r="O25" s="1"/>
      <c r="P25" s="1" t="s">
        <v>11</v>
      </c>
      <c r="Q25" s="1" t="s">
        <v>12</v>
      </c>
      <c r="R25" s="1" t="s">
        <v>13</v>
      </c>
      <c r="S25" s="8">
        <v>1.6004677729999999E-3</v>
      </c>
      <c r="T25" s="8">
        <v>0.75</v>
      </c>
      <c r="U25" s="9">
        <f>Tabla12[[#This Row],[Precio unitario]]*Tabla12[[#This Row],[Tasa de ingresos cliente]]</f>
        <v>1.2003508297499998E-3</v>
      </c>
      <c r="V25" s="21">
        <v>22.631540000000001</v>
      </c>
      <c r="W25" s="11">
        <f>Tabla12[[#This Row],[tasa de cambio]]*Tabla12[[#This Row],[Ingresos netos]]</f>
        <v>2.7165787817520312E-2</v>
      </c>
      <c r="Y25" s="1" t="s">
        <v>98</v>
      </c>
      <c r="Z25" s="1" t="s">
        <v>19</v>
      </c>
      <c r="AA25" s="1"/>
      <c r="AB25" s="1" t="s">
        <v>11</v>
      </c>
      <c r="AC25" s="1" t="s">
        <v>12</v>
      </c>
      <c r="AD25" s="1" t="s">
        <v>13</v>
      </c>
      <c r="AE25" s="8">
        <v>9.2E-5</v>
      </c>
      <c r="AF25" s="8">
        <v>0.75</v>
      </c>
      <c r="AG25" s="9">
        <f>Tabla10[[#This Row],[Precio unitario]]*Tabla10[[#This Row],[Tasa de ingresos cliente]]</f>
        <v>6.8999999999999997E-5</v>
      </c>
      <c r="AH25" s="21">
        <v>22.631540000000001</v>
      </c>
      <c r="AI25" s="11">
        <f>Tabla10[[#This Row],[tasa de cambio]]*Tabla10[[#This Row],[Ingresos netos]]</f>
        <v>1.5615762599999999E-3</v>
      </c>
      <c r="AK25" s="1" t="s">
        <v>100</v>
      </c>
      <c r="AL25" s="1" t="s">
        <v>28</v>
      </c>
      <c r="AM25" s="1" t="s">
        <v>104</v>
      </c>
      <c r="AN25" s="1" t="s">
        <v>11</v>
      </c>
      <c r="AO25" s="1" t="s">
        <v>12</v>
      </c>
      <c r="AP25" s="1" t="s">
        <v>13</v>
      </c>
      <c r="AQ25" s="8">
        <v>7.3289150000000001E-4</v>
      </c>
      <c r="AR25" s="8">
        <v>0.75</v>
      </c>
      <c r="AS25" s="9">
        <f>Tabla8[[#This Row],[Precio unitario]]*Tabla8[[#This Row],[Tasa de ingresos cliente]]</f>
        <v>5.4966862500000001E-4</v>
      </c>
      <c r="AT25" s="21">
        <v>21.6</v>
      </c>
      <c r="AU25" s="11">
        <f>Tabla8[[#This Row],[tasa de cambio]]*Tabla8[[#This Row],[Ingresos netos]]</f>
        <v>1.18728423E-2</v>
      </c>
      <c r="AV25" s="23"/>
      <c r="AW25" s="1" t="s">
        <v>41</v>
      </c>
      <c r="AX25" s="23">
        <f>AVERAGEIF(Tabla8[PaÃ­s / RegiÃ³n],AW25,Tabla8[regalia en pesos])</f>
        <v>1.4318939126250001E-2</v>
      </c>
      <c r="BL25" s="1" t="s">
        <v>138</v>
      </c>
      <c r="BM25" s="1" t="s">
        <v>43</v>
      </c>
      <c r="BN25" s="1" t="s">
        <v>104</v>
      </c>
      <c r="BO25" s="1" t="s">
        <v>11</v>
      </c>
      <c r="BP25" s="1" t="s">
        <v>12</v>
      </c>
      <c r="BQ25" s="1" t="s">
        <v>13</v>
      </c>
      <c r="BR25" s="8">
        <v>3.7189524999999999E-3</v>
      </c>
      <c r="BS25" s="8">
        <v>0.75</v>
      </c>
      <c r="BT25" s="9">
        <f>Tabla4[[#This Row],[Precio unitario]]*Tabla4[[#This Row],[Tasa de ingresos cliente]]</f>
        <v>2.7892143749999997E-3</v>
      </c>
      <c r="BU25" s="21">
        <v>22.631540000000001</v>
      </c>
      <c r="BV25" s="14">
        <f>Tabla4[[#This Row],[tasa de cambio]]*Tabla4[[#This Row],[Ingresos netos]]</f>
        <v>6.31242166963875E-2</v>
      </c>
      <c r="BX25" s="1" t="s">
        <v>144</v>
      </c>
      <c r="BY25" s="1" t="s">
        <v>15</v>
      </c>
      <c r="BZ25" s="1" t="s">
        <v>104</v>
      </c>
      <c r="CA25" s="1" t="s">
        <v>11</v>
      </c>
      <c r="CB25" s="1" t="s">
        <v>12</v>
      </c>
      <c r="CC25" s="1" t="s">
        <v>13</v>
      </c>
      <c r="CD25" s="8">
        <v>8.3961000000000001E-3</v>
      </c>
      <c r="CE25" s="8">
        <v>0.75</v>
      </c>
      <c r="CF25" s="9">
        <f>Tabla2[[#This Row],[Precio unitario]]*Tabla2[[#This Row],[Tasa de ingresos cliente]]</f>
        <v>6.2970750000000001E-3</v>
      </c>
      <c r="CG25" s="21">
        <v>22.631540000000001</v>
      </c>
      <c r="CH25" s="11">
        <f>Tabla2[[#This Row],[tasa de cambio]]*Tabla2[[#This Row],[Ingresos netos]]</f>
        <v>0.14251250474550001</v>
      </c>
    </row>
    <row r="26" spans="1:86" x14ac:dyDescent="0.2">
      <c r="A26" s="1" t="s">
        <v>9</v>
      </c>
      <c r="B26" s="1" t="s">
        <v>21</v>
      </c>
      <c r="C26" s="1"/>
      <c r="D26" s="1" t="s">
        <v>11</v>
      </c>
      <c r="E26" s="1" t="s">
        <v>12</v>
      </c>
      <c r="F26" s="1" t="s">
        <v>13</v>
      </c>
      <c r="G26" s="8">
        <v>9.5E-4</v>
      </c>
      <c r="H26" s="8">
        <v>0.75</v>
      </c>
      <c r="I26" s="8">
        <f>Tabla1[[#This Row],[Precio unitario]]*Tabla1[[#This Row],[Tasa de ingresos cliente]]</f>
        <v>7.1250000000000003E-4</v>
      </c>
      <c r="J26" s="21">
        <v>22.631540000000001</v>
      </c>
      <c r="K26" s="15">
        <f>Tabla1[[#This Row],[tasa de cambio]]*Tabla1[[#This Row],[Ingresos netos]]</f>
        <v>1.6124972250000001E-2</v>
      </c>
      <c r="M26" s="2" t="s">
        <v>81</v>
      </c>
      <c r="N26" s="2" t="s">
        <v>17</v>
      </c>
      <c r="O26" s="2"/>
      <c r="P26" s="2" t="s">
        <v>11</v>
      </c>
      <c r="Q26" s="2" t="s">
        <v>12</v>
      </c>
      <c r="R26" s="2" t="s">
        <v>13</v>
      </c>
      <c r="S26" s="7">
        <v>1.3644410359999999E-3</v>
      </c>
      <c r="T26" s="7">
        <v>0.75</v>
      </c>
      <c r="U26" s="9">
        <f>Tabla12[[#This Row],[Precio unitario]]*Tabla12[[#This Row],[Tasa de ingresos cliente]]</f>
        <v>1.023330777E-3</v>
      </c>
      <c r="V26" s="21">
        <v>22.631540000000001</v>
      </c>
      <c r="W26" s="11">
        <f>Tabla12[[#This Row],[tasa de cambio]]*Tabla12[[#This Row],[Ingresos netos]]</f>
        <v>2.3159551412906581E-2</v>
      </c>
      <c r="Y26" s="2" t="s">
        <v>98</v>
      </c>
      <c r="Z26" s="2" t="s">
        <v>18</v>
      </c>
      <c r="AA26" s="2"/>
      <c r="AB26" s="2" t="s">
        <v>11</v>
      </c>
      <c r="AC26" s="2" t="s">
        <v>12</v>
      </c>
      <c r="AD26" s="2" t="s">
        <v>13</v>
      </c>
      <c r="AE26" s="7">
        <v>4.2299E-3</v>
      </c>
      <c r="AF26" s="7">
        <v>0.75</v>
      </c>
      <c r="AG26" s="9">
        <f>Tabla10[[#This Row],[Precio unitario]]*Tabla10[[#This Row],[Tasa de ingresos cliente]]</f>
        <v>3.172425E-3</v>
      </c>
      <c r="AH26" s="21">
        <v>22.631540000000001</v>
      </c>
      <c r="AI26" s="11">
        <f>Tabla10[[#This Row],[tasa de cambio]]*Tabla10[[#This Row],[Ingresos netos]]</f>
        <v>7.1796863284500009E-2</v>
      </c>
      <c r="AK26" s="2" t="s">
        <v>100</v>
      </c>
      <c r="AL26" s="2" t="s">
        <v>28</v>
      </c>
      <c r="AM26" s="2" t="s">
        <v>104</v>
      </c>
      <c r="AN26" s="2" t="s">
        <v>11</v>
      </c>
      <c r="AO26" s="2" t="s">
        <v>12</v>
      </c>
      <c r="AP26" s="2" t="s">
        <v>13</v>
      </c>
      <c r="AQ26" s="7">
        <v>7.3300000000000004E-4</v>
      </c>
      <c r="AR26" s="7">
        <v>0.75</v>
      </c>
      <c r="AS26" s="9">
        <f>Tabla8[[#This Row],[Precio unitario]]*Tabla8[[#This Row],[Tasa de ingresos cliente]]</f>
        <v>5.4975E-4</v>
      </c>
      <c r="AT26" s="21">
        <v>21.6</v>
      </c>
      <c r="AU26" s="11">
        <f>Tabla8[[#This Row],[tasa de cambio]]*Tabla8[[#This Row],[Ingresos netos]]</f>
        <v>1.1874600000000001E-2</v>
      </c>
      <c r="AV26" s="23"/>
      <c r="AW26" s="1" t="s">
        <v>14</v>
      </c>
      <c r="AX26" s="23">
        <f>AVERAGEIF(Tabla8[PaÃ­s / RegiÃ³n],AW26,Tabla8[regalia en pesos])</f>
        <v>1.801538035483146E-2</v>
      </c>
      <c r="BL26" s="2" t="s">
        <v>138</v>
      </c>
      <c r="BM26" s="2" t="s">
        <v>56</v>
      </c>
      <c r="BN26" s="2" t="s">
        <v>104</v>
      </c>
      <c r="BO26" s="2" t="s">
        <v>11</v>
      </c>
      <c r="BP26" s="2" t="s">
        <v>12</v>
      </c>
      <c r="BQ26" s="2" t="s">
        <v>13</v>
      </c>
      <c r="BR26" s="7">
        <v>8.2450000000000006E-3</v>
      </c>
      <c r="BS26" s="7">
        <v>0.75</v>
      </c>
      <c r="BT26" s="9">
        <f>Tabla4[[#This Row],[Precio unitario]]*Tabla4[[#This Row],[Tasa de ingresos cliente]]</f>
        <v>6.18375E-3</v>
      </c>
      <c r="BU26" s="21">
        <v>22.631540000000001</v>
      </c>
      <c r="BV26" s="14">
        <f>Tabla4[[#This Row],[tasa de cambio]]*Tabla4[[#This Row],[Ingresos netos]]</f>
        <v>0.139947785475</v>
      </c>
      <c r="BX26" s="2" t="s">
        <v>144</v>
      </c>
      <c r="BY26" s="2" t="s">
        <v>18</v>
      </c>
      <c r="BZ26" s="2" t="s">
        <v>104</v>
      </c>
      <c r="CA26" s="2" t="s">
        <v>11</v>
      </c>
      <c r="CB26" s="2" t="s">
        <v>12</v>
      </c>
      <c r="CC26" s="2" t="s">
        <v>13</v>
      </c>
      <c r="CD26" s="7">
        <v>1.7032843040000001E-3</v>
      </c>
      <c r="CE26" s="7">
        <v>0.75</v>
      </c>
      <c r="CF26" s="9">
        <f>Tabla2[[#This Row],[Precio unitario]]*Tabla2[[#This Row],[Tasa de ingresos cliente]]</f>
        <v>1.2774632280000001E-3</v>
      </c>
      <c r="CG26" s="21">
        <v>22.631540000000001</v>
      </c>
      <c r="CH26" s="11">
        <f>Tabla2[[#This Row],[tasa de cambio]]*Tabla2[[#This Row],[Ingresos netos]]</f>
        <v>2.8910960143011123E-2</v>
      </c>
    </row>
    <row r="27" spans="1:86" x14ac:dyDescent="0.2">
      <c r="A27" s="2" t="s">
        <v>9</v>
      </c>
      <c r="B27" s="2" t="s">
        <v>22</v>
      </c>
      <c r="C27" s="2"/>
      <c r="D27" s="2" t="s">
        <v>11</v>
      </c>
      <c r="E27" s="2" t="s">
        <v>12</v>
      </c>
      <c r="F27" s="2" t="s">
        <v>13</v>
      </c>
      <c r="G27" s="7">
        <v>9.5E-4</v>
      </c>
      <c r="H27" s="7">
        <v>0.75</v>
      </c>
      <c r="I27" s="7">
        <f>Tabla1[[#This Row],[Precio unitario]]*Tabla1[[#This Row],[Tasa de ingresos cliente]]</f>
        <v>7.1250000000000003E-4</v>
      </c>
      <c r="J27" s="21">
        <v>22.631540000000001</v>
      </c>
      <c r="K27" s="15">
        <f>Tabla1[[#This Row],[tasa de cambio]]*Tabla1[[#This Row],[Ingresos netos]]</f>
        <v>1.6124972250000001E-2</v>
      </c>
      <c r="M27" s="1" t="s">
        <v>81</v>
      </c>
      <c r="N27" s="1" t="s">
        <v>17</v>
      </c>
      <c r="O27" s="1"/>
      <c r="P27" s="1" t="s">
        <v>11</v>
      </c>
      <c r="Q27" s="1" t="s">
        <v>12</v>
      </c>
      <c r="R27" s="1" t="s">
        <v>13</v>
      </c>
      <c r="S27" s="8">
        <v>7.7593489800000003E-4</v>
      </c>
      <c r="T27" s="8">
        <v>0.75</v>
      </c>
      <c r="U27" s="9">
        <f>Tabla12[[#This Row],[Precio unitario]]*Tabla12[[#This Row],[Tasa de ingresos cliente]]</f>
        <v>5.819511735E-4</v>
      </c>
      <c r="V27" s="21">
        <v>22.631540000000001</v>
      </c>
      <c r="W27" s="11">
        <f>Tabla12[[#This Row],[tasa de cambio]]*Tabla12[[#This Row],[Ingresos netos]]</f>
        <v>1.3170451261112191E-2</v>
      </c>
      <c r="Y27" s="1" t="s">
        <v>98</v>
      </c>
      <c r="Z27" s="1" t="s">
        <v>46</v>
      </c>
      <c r="AA27" s="1"/>
      <c r="AB27" s="1" t="s">
        <v>11</v>
      </c>
      <c r="AC27" s="1" t="s">
        <v>12</v>
      </c>
      <c r="AD27" s="1" t="s">
        <v>13</v>
      </c>
      <c r="AE27" s="8">
        <v>9.6489999999999996E-3</v>
      </c>
      <c r="AF27" s="8">
        <v>0.75</v>
      </c>
      <c r="AG27" s="9">
        <f>Tabla10[[#This Row],[Precio unitario]]*Tabla10[[#This Row],[Tasa de ingresos cliente]]</f>
        <v>7.2367500000000001E-3</v>
      </c>
      <c r="AH27" s="21">
        <v>22.631540000000001</v>
      </c>
      <c r="AI27" s="11">
        <f>Tabla10[[#This Row],[tasa de cambio]]*Tabla10[[#This Row],[Ingresos netos]]</f>
        <v>0.16377879709500001</v>
      </c>
      <c r="AK27" s="1" t="s">
        <v>100</v>
      </c>
      <c r="AL27" s="1" t="s">
        <v>28</v>
      </c>
      <c r="AM27" s="1" t="s">
        <v>104</v>
      </c>
      <c r="AN27" s="1" t="s">
        <v>11</v>
      </c>
      <c r="AO27" s="1" t="s">
        <v>12</v>
      </c>
      <c r="AP27" s="1" t="s">
        <v>13</v>
      </c>
      <c r="AQ27" s="8">
        <v>7.3292859999999997E-4</v>
      </c>
      <c r="AR27" s="8">
        <v>0.75</v>
      </c>
      <c r="AS27" s="9">
        <f>Tabla8[[#This Row],[Precio unitario]]*Tabla8[[#This Row],[Tasa de ingresos cliente]]</f>
        <v>5.4969644999999995E-4</v>
      </c>
      <c r="AT27" s="21">
        <v>21.6</v>
      </c>
      <c r="AU27" s="11">
        <f>Tabla8[[#This Row],[tasa de cambio]]*Tabla8[[#This Row],[Ingresos netos]]</f>
        <v>1.187344332E-2</v>
      </c>
      <c r="AV27" s="23"/>
      <c r="AW27" s="1" t="s">
        <v>92</v>
      </c>
      <c r="AX27" s="23">
        <f>AVERAGEIF(Tabla8[PaÃ­s / RegiÃ³n],AW27,Tabla8[regalia en pesos])</f>
        <v>4.8644691563076936E-2</v>
      </c>
      <c r="BL27" s="1" t="s">
        <v>138</v>
      </c>
      <c r="BM27" s="1" t="s">
        <v>16</v>
      </c>
      <c r="BN27" s="1" t="s">
        <v>104</v>
      </c>
      <c r="BO27" s="1" t="s">
        <v>11</v>
      </c>
      <c r="BP27" s="1" t="s">
        <v>12</v>
      </c>
      <c r="BQ27" s="1" t="s">
        <v>13</v>
      </c>
      <c r="BR27" s="8">
        <v>1.0523459400000001E-2</v>
      </c>
      <c r="BS27" s="8">
        <v>0.75</v>
      </c>
      <c r="BT27" s="9">
        <f>Tabla4[[#This Row],[Precio unitario]]*Tabla4[[#This Row],[Tasa de ingresos cliente]]</f>
        <v>7.8925945499999997E-3</v>
      </c>
      <c r="BU27" s="21">
        <v>22.631540000000001</v>
      </c>
      <c r="BV27" s="14">
        <f>Tabla4[[#This Row],[tasa de cambio]]*Tabla4[[#This Row],[Ingresos netos]]</f>
        <v>0.17862156926210701</v>
      </c>
      <c r="BX27" s="1" t="s">
        <v>144</v>
      </c>
      <c r="BY27" s="1" t="s">
        <v>18</v>
      </c>
      <c r="BZ27" s="1" t="s">
        <v>104</v>
      </c>
      <c r="CA27" s="1" t="s">
        <v>11</v>
      </c>
      <c r="CB27" s="1" t="s">
        <v>12</v>
      </c>
      <c r="CC27" s="1" t="s">
        <v>13</v>
      </c>
      <c r="CD27" s="8">
        <v>1.703259365E-3</v>
      </c>
      <c r="CE27" s="8">
        <v>0.75</v>
      </c>
      <c r="CF27" s="9">
        <f>Tabla2[[#This Row],[Precio unitario]]*Tabla2[[#This Row],[Tasa de ingresos cliente]]</f>
        <v>1.2774445237499999E-3</v>
      </c>
      <c r="CG27" s="21">
        <v>22.631540000000001</v>
      </c>
      <c r="CH27" s="11">
        <f>Tabla2[[#This Row],[tasa de cambio]]*Tabla2[[#This Row],[Ingresos netos]]</f>
        <v>2.8910536837029075E-2</v>
      </c>
    </row>
    <row r="28" spans="1:86" x14ac:dyDescent="0.2">
      <c r="A28" s="5" t="s">
        <v>9</v>
      </c>
      <c r="B28" s="5" t="s">
        <v>23</v>
      </c>
      <c r="C28" s="5"/>
      <c r="D28" s="5" t="s">
        <v>11</v>
      </c>
      <c r="E28" s="5" t="s">
        <v>12</v>
      </c>
      <c r="F28" s="5" t="s">
        <v>13</v>
      </c>
      <c r="G28" s="20">
        <v>6.1749999999999999E-4</v>
      </c>
      <c r="H28" s="20">
        <v>0.75</v>
      </c>
      <c r="I28" s="20">
        <f>Tabla1[[#This Row],[Precio unitario]]*Tabla1[[#This Row],[Tasa de ingresos cliente]]</f>
        <v>4.63125E-4</v>
      </c>
      <c r="J28" s="21">
        <v>22.631540000000001</v>
      </c>
      <c r="K28" s="17">
        <f>Tabla1[[#This Row],[tasa de cambio]]*Tabla1[[#This Row],[Ingresos netos]]</f>
        <v>1.04812319625E-2</v>
      </c>
      <c r="M28" s="2" t="s">
        <v>81</v>
      </c>
      <c r="N28" s="2" t="s">
        <v>17</v>
      </c>
      <c r="O28" s="2"/>
      <c r="P28" s="2" t="s">
        <v>11</v>
      </c>
      <c r="Q28" s="2" t="s">
        <v>12</v>
      </c>
      <c r="R28" s="2" t="s">
        <v>13</v>
      </c>
      <c r="S28" s="7">
        <v>1.287250928E-3</v>
      </c>
      <c r="T28" s="7">
        <v>0.75</v>
      </c>
      <c r="U28" s="9">
        <f>Tabla12[[#This Row],[Precio unitario]]*Tabla12[[#This Row],[Tasa de ingresos cliente]]</f>
        <v>9.6543819599999997E-4</v>
      </c>
      <c r="V28" s="21">
        <v>22.631540000000001</v>
      </c>
      <c r="W28" s="11">
        <f>Tabla12[[#This Row],[tasa de cambio]]*Tabla12[[#This Row],[Ingresos netos]]</f>
        <v>2.1849353150301839E-2</v>
      </c>
      <c r="Y28" s="2" t="s">
        <v>98</v>
      </c>
      <c r="Z28" s="2" t="s">
        <v>19</v>
      </c>
      <c r="AA28" s="2"/>
      <c r="AB28" s="2" t="s">
        <v>11</v>
      </c>
      <c r="AC28" s="2" t="s">
        <v>12</v>
      </c>
      <c r="AD28" s="2" t="s">
        <v>13</v>
      </c>
      <c r="AE28" s="7">
        <v>5.7527500000000001E-3</v>
      </c>
      <c r="AF28" s="7">
        <v>0.75</v>
      </c>
      <c r="AG28" s="9">
        <f>Tabla10[[#This Row],[Precio unitario]]*Tabla10[[#This Row],[Tasa de ingresos cliente]]</f>
        <v>4.3145624999999998E-3</v>
      </c>
      <c r="AH28" s="21">
        <v>22.631540000000001</v>
      </c>
      <c r="AI28" s="11">
        <f>Tabla10[[#This Row],[tasa de cambio]]*Tabla10[[#This Row],[Ingresos netos]]</f>
        <v>9.7645193801250002E-2</v>
      </c>
      <c r="AK28" s="2" t="s">
        <v>100</v>
      </c>
      <c r="AL28" s="2" t="s">
        <v>28</v>
      </c>
      <c r="AM28" s="2" t="s">
        <v>104</v>
      </c>
      <c r="AN28" s="2" t="s">
        <v>11</v>
      </c>
      <c r="AO28" s="2" t="s">
        <v>12</v>
      </c>
      <c r="AP28" s="2" t="s">
        <v>13</v>
      </c>
      <c r="AQ28" s="7">
        <v>7.3290629999999996E-4</v>
      </c>
      <c r="AR28" s="7">
        <v>0.75</v>
      </c>
      <c r="AS28" s="9">
        <f>Tabla8[[#This Row],[Precio unitario]]*Tabla8[[#This Row],[Tasa de ingresos cliente]]</f>
        <v>5.49679725E-4</v>
      </c>
      <c r="AT28" s="21">
        <v>21.6</v>
      </c>
      <c r="AU28" s="11">
        <f>Tabla8[[#This Row],[tasa de cambio]]*Tabla8[[#This Row],[Ingresos netos]]</f>
        <v>1.1873082060000002E-2</v>
      </c>
      <c r="AV28" s="23"/>
      <c r="AW28" s="1" t="s">
        <v>42</v>
      </c>
      <c r="AX28" s="23">
        <f>AVERAGEIF(Tabla8[PaÃ­s / RegiÃ³n],AW28,Tabla8[regalia en pesos])</f>
        <v>2.0863513555714287E-2</v>
      </c>
      <c r="BL28" s="2" t="s">
        <v>138</v>
      </c>
      <c r="BM28" s="2" t="s">
        <v>17</v>
      </c>
      <c r="BN28" s="2" t="s">
        <v>104</v>
      </c>
      <c r="BO28" s="2" t="s">
        <v>11</v>
      </c>
      <c r="BP28" s="2" t="s">
        <v>12</v>
      </c>
      <c r="BQ28" s="2" t="s">
        <v>13</v>
      </c>
      <c r="BR28" s="7">
        <v>2.2790787000000002E-3</v>
      </c>
      <c r="BS28" s="7">
        <v>0.75</v>
      </c>
      <c r="BT28" s="9">
        <f>Tabla4[[#This Row],[Precio unitario]]*Tabla4[[#This Row],[Tasa de ingresos cliente]]</f>
        <v>1.7093090250000001E-3</v>
      </c>
      <c r="BU28" s="21">
        <v>22.631540000000001</v>
      </c>
      <c r="BV28" s="14">
        <f>Tabla4[[#This Row],[tasa de cambio]]*Tabla4[[#This Row],[Ingresos netos]]</f>
        <v>3.8684295571648507E-2</v>
      </c>
      <c r="BX28" s="2" t="s">
        <v>144</v>
      </c>
      <c r="BY28" s="2" t="s">
        <v>18</v>
      </c>
      <c r="BZ28" s="2" t="s">
        <v>104</v>
      </c>
      <c r="CA28" s="2" t="s">
        <v>11</v>
      </c>
      <c r="CB28" s="2" t="s">
        <v>12</v>
      </c>
      <c r="CC28" s="2" t="s">
        <v>13</v>
      </c>
      <c r="CD28" s="7">
        <v>1.70331932E-3</v>
      </c>
      <c r="CE28" s="7">
        <v>0.75</v>
      </c>
      <c r="CF28" s="9">
        <f>Tabla2[[#This Row],[Precio unitario]]*Tabla2[[#This Row],[Tasa de ingresos cliente]]</f>
        <v>1.2774894899999999E-3</v>
      </c>
      <c r="CG28" s="21">
        <v>22.631540000000001</v>
      </c>
      <c r="CH28" s="11">
        <f>Tabla2[[#This Row],[tasa de cambio]]*Tabla2[[#This Row],[Ingresos netos]]</f>
        <v>2.8911554492514601E-2</v>
      </c>
    </row>
    <row r="29" spans="1:86" x14ac:dyDescent="0.2">
      <c r="M29" s="1" t="s">
        <v>81</v>
      </c>
      <c r="N29" s="1" t="s">
        <v>17</v>
      </c>
      <c r="O29" s="1"/>
      <c r="P29" s="1" t="s">
        <v>11</v>
      </c>
      <c r="Q29" s="1" t="s">
        <v>12</v>
      </c>
      <c r="R29" s="1" t="s">
        <v>13</v>
      </c>
      <c r="S29" s="8">
        <v>9.8129976899999989E-4</v>
      </c>
      <c r="T29" s="8">
        <v>0.75</v>
      </c>
      <c r="U29" s="9">
        <f>Tabla12[[#This Row],[Precio unitario]]*Tabla12[[#This Row],[Tasa de ingresos cliente]]</f>
        <v>7.3597482674999997E-4</v>
      </c>
      <c r="V29" s="21">
        <v>22.631540000000001</v>
      </c>
      <c r="W29" s="11">
        <f>Tabla12[[#This Row],[tasa de cambio]]*Tabla12[[#This Row],[Ingresos netos]]</f>
        <v>1.6656243730585694E-2</v>
      </c>
      <c r="Y29" s="1" t="s">
        <v>98</v>
      </c>
      <c r="Z29" s="1" t="s">
        <v>19</v>
      </c>
      <c r="AA29" s="1"/>
      <c r="AB29" s="1" t="s">
        <v>11</v>
      </c>
      <c r="AC29" s="1" t="s">
        <v>12</v>
      </c>
      <c r="AD29" s="1" t="s">
        <v>13</v>
      </c>
      <c r="AE29" s="8">
        <v>6.0243333329999997E-3</v>
      </c>
      <c r="AF29" s="8">
        <v>0.75</v>
      </c>
      <c r="AG29" s="9">
        <f>Tabla10[[#This Row],[Precio unitario]]*Tabla10[[#This Row],[Tasa de ingresos cliente]]</f>
        <v>4.51824999975E-3</v>
      </c>
      <c r="AH29" s="21">
        <v>22.631540000000001</v>
      </c>
      <c r="AI29" s="11">
        <f>Tabla10[[#This Row],[tasa de cambio]]*Tabla10[[#This Row],[Ingresos netos]]</f>
        <v>0.10225495559934213</v>
      </c>
      <c r="AK29" s="1" t="s">
        <v>100</v>
      </c>
      <c r="AL29" s="1" t="s">
        <v>28</v>
      </c>
      <c r="AM29" s="1" t="s">
        <v>104</v>
      </c>
      <c r="AN29" s="1" t="s">
        <v>11</v>
      </c>
      <c r="AO29" s="1" t="s">
        <v>12</v>
      </c>
      <c r="AP29" s="1" t="s">
        <v>13</v>
      </c>
      <c r="AQ29" s="8">
        <v>7.3289709999999997E-4</v>
      </c>
      <c r="AR29" s="8">
        <v>0.75</v>
      </c>
      <c r="AS29" s="9">
        <f>Tabla8[[#This Row],[Precio unitario]]*Tabla8[[#This Row],[Tasa de ingresos cliente]]</f>
        <v>5.4967282499999992E-4</v>
      </c>
      <c r="AT29" s="21">
        <v>21.6</v>
      </c>
      <c r="AU29" s="11">
        <f>Tabla8[[#This Row],[tasa de cambio]]*Tabla8[[#This Row],[Ingresos netos]]</f>
        <v>1.1872933019999999E-2</v>
      </c>
      <c r="AV29" s="23"/>
      <c r="AW29" s="1" t="s">
        <v>84</v>
      </c>
      <c r="AX29" s="23">
        <f>AVERAGEIF(Tabla8[PaÃ­s / RegiÃ³n],AW29,Tabla8[regalia en pesos])</f>
        <v>3.2104062229090909E-2</v>
      </c>
      <c r="BL29" s="1" t="s">
        <v>138</v>
      </c>
      <c r="BM29" s="1" t="s">
        <v>17</v>
      </c>
      <c r="BN29" s="1" t="s">
        <v>104</v>
      </c>
      <c r="BO29" s="1" t="s">
        <v>11</v>
      </c>
      <c r="BP29" s="1" t="s">
        <v>12</v>
      </c>
      <c r="BQ29" s="1" t="s">
        <v>13</v>
      </c>
      <c r="BR29" s="8">
        <v>2.2790786000000001E-3</v>
      </c>
      <c r="BS29" s="8">
        <v>0.75</v>
      </c>
      <c r="BT29" s="9">
        <f>Tabla4[[#This Row],[Precio unitario]]*Tabla4[[#This Row],[Tasa de ingresos cliente]]</f>
        <v>1.7093089500000002E-3</v>
      </c>
      <c r="BU29" s="21">
        <v>22.631540000000001</v>
      </c>
      <c r="BV29" s="14">
        <f>Tabla4[[#This Row],[tasa de cambio]]*Tabla4[[#This Row],[Ingresos netos]]</f>
        <v>3.8684293874283009E-2</v>
      </c>
      <c r="BX29" s="1" t="s">
        <v>144</v>
      </c>
      <c r="BY29" s="1" t="s">
        <v>18</v>
      </c>
      <c r="BZ29" s="1" t="s">
        <v>104</v>
      </c>
      <c r="CA29" s="1" t="s">
        <v>11</v>
      </c>
      <c r="CB29" s="1" t="s">
        <v>12</v>
      </c>
      <c r="CC29" s="1" t="s">
        <v>13</v>
      </c>
      <c r="CD29" s="8">
        <v>1.7032885870000001E-3</v>
      </c>
      <c r="CE29" s="8">
        <v>0.75</v>
      </c>
      <c r="CF29" s="9">
        <f>Tabla2[[#This Row],[Precio unitario]]*Tabla2[[#This Row],[Tasa de ingresos cliente]]</f>
        <v>1.2774664402500002E-3</v>
      </c>
      <c r="CG29" s="21">
        <v>22.631540000000001</v>
      </c>
      <c r="CH29" s="11">
        <f>Tabla2[[#This Row],[tasa de cambio]]*Tabla2[[#This Row],[Ingresos netos]]</f>
        <v>2.891103284117549E-2</v>
      </c>
    </row>
    <row r="30" spans="1:86" x14ac:dyDescent="0.2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4" t="s">
        <v>6</v>
      </c>
      <c r="H30" s="4" t="s">
        <v>7</v>
      </c>
      <c r="I30" s="6" t="s">
        <v>8</v>
      </c>
      <c r="J30" s="10" t="s">
        <v>145</v>
      </c>
      <c r="K30" s="10" t="s">
        <v>146</v>
      </c>
      <c r="M30" s="2" t="s">
        <v>81</v>
      </c>
      <c r="N30" s="2" t="s">
        <v>17</v>
      </c>
      <c r="O30" s="2"/>
      <c r="P30" s="2" t="s">
        <v>11</v>
      </c>
      <c r="Q30" s="2" t="s">
        <v>12</v>
      </c>
      <c r="R30" s="2" t="s">
        <v>13</v>
      </c>
      <c r="S30" s="7">
        <v>1.4061478970000001E-3</v>
      </c>
      <c r="T30" s="7">
        <v>0.75</v>
      </c>
      <c r="U30" s="9">
        <f>Tabla12[[#This Row],[Precio unitario]]*Tabla12[[#This Row],[Tasa de ingresos cliente]]</f>
        <v>1.05461092275E-3</v>
      </c>
      <c r="V30" s="21">
        <v>22.631540000000001</v>
      </c>
      <c r="W30" s="11">
        <f>Tabla12[[#This Row],[tasa de cambio]]*Tabla12[[#This Row],[Ingresos netos]]</f>
        <v>2.3867469282653535E-2</v>
      </c>
      <c r="Y30" s="2" t="s">
        <v>98</v>
      </c>
      <c r="Z30" s="2" t="s">
        <v>19</v>
      </c>
      <c r="AA30" s="2"/>
      <c r="AB30" s="2" t="s">
        <v>11</v>
      </c>
      <c r="AC30" s="2" t="s">
        <v>12</v>
      </c>
      <c r="AD30" s="2" t="s">
        <v>13</v>
      </c>
      <c r="AE30" s="7">
        <v>6.859909091E-3</v>
      </c>
      <c r="AF30" s="7">
        <v>0.75</v>
      </c>
      <c r="AG30" s="9">
        <f>Tabla10[[#This Row],[Precio unitario]]*Tabla10[[#This Row],[Tasa de ingresos cliente]]</f>
        <v>5.14493181825E-3</v>
      </c>
      <c r="AH30" s="21">
        <v>22.631540000000001</v>
      </c>
      <c r="AI30" s="11">
        <f>Tabla10[[#This Row],[tasa de cambio]]*Tabla10[[#This Row],[Ingresos netos]]</f>
        <v>0.11643773024199761</v>
      </c>
      <c r="AK30" s="2" t="s">
        <v>100</v>
      </c>
      <c r="AL30" s="2" t="s">
        <v>28</v>
      </c>
      <c r="AM30" s="2" t="s">
        <v>104</v>
      </c>
      <c r="AN30" s="2" t="s">
        <v>11</v>
      </c>
      <c r="AO30" s="2" t="s">
        <v>12</v>
      </c>
      <c r="AP30" s="2" t="s">
        <v>13</v>
      </c>
      <c r="AQ30" s="7">
        <v>7.3287500000000002E-4</v>
      </c>
      <c r="AR30" s="7">
        <v>0.75</v>
      </c>
      <c r="AS30" s="9">
        <f>Tabla8[[#This Row],[Precio unitario]]*Tabla8[[#This Row],[Tasa de ingresos cliente]]</f>
        <v>5.4965625000000001E-4</v>
      </c>
      <c r="AT30" s="21">
        <v>21.6</v>
      </c>
      <c r="AU30" s="11">
        <f>Tabla8[[#This Row],[tasa de cambio]]*Tabla8[[#This Row],[Ingresos netos]]</f>
        <v>1.1872575000000002E-2</v>
      </c>
      <c r="AV30" s="23"/>
      <c r="AW30" s="1" t="s">
        <v>49</v>
      </c>
      <c r="AX30" s="23">
        <f>AVERAGEIF(Tabla8[PaÃ­s / RegiÃ³n],AW30,Tabla8[regalia en pesos])</f>
        <v>1.7705840163157894E-2</v>
      </c>
      <c r="BL30" s="2" t="s">
        <v>138</v>
      </c>
      <c r="BM30" s="2" t="s">
        <v>18</v>
      </c>
      <c r="BN30" s="2" t="s">
        <v>104</v>
      </c>
      <c r="BO30" s="2" t="s">
        <v>11</v>
      </c>
      <c r="BP30" s="2" t="s">
        <v>12</v>
      </c>
      <c r="BQ30" s="2" t="s">
        <v>13</v>
      </c>
      <c r="BR30" s="7">
        <v>2.8538171999999999E-3</v>
      </c>
      <c r="BS30" s="7">
        <v>0.75</v>
      </c>
      <c r="BT30" s="9">
        <f>Tabla4[[#This Row],[Precio unitario]]*Tabla4[[#This Row],[Tasa de ingresos cliente]]</f>
        <v>2.1403628999999997E-3</v>
      </c>
      <c r="BU30" s="21">
        <v>22.631540000000001</v>
      </c>
      <c r="BV30" s="14">
        <f>Tabla4[[#This Row],[tasa de cambio]]*Tabla4[[#This Row],[Ingresos netos]]</f>
        <v>4.8439708585865993E-2</v>
      </c>
      <c r="BX30" s="2" t="s">
        <v>144</v>
      </c>
      <c r="BY30" s="2" t="s">
        <v>18</v>
      </c>
      <c r="BZ30" s="2" t="s">
        <v>104</v>
      </c>
      <c r="CA30" s="2" t="s">
        <v>11</v>
      </c>
      <c r="CB30" s="2" t="s">
        <v>12</v>
      </c>
      <c r="CC30" s="2" t="s">
        <v>13</v>
      </c>
      <c r="CD30" s="7">
        <v>1.703281113E-3</v>
      </c>
      <c r="CE30" s="7">
        <v>0.75</v>
      </c>
      <c r="CF30" s="9">
        <f>Tabla2[[#This Row],[Precio unitario]]*Tabla2[[#This Row],[Tasa de ingresos cliente]]</f>
        <v>1.27746083475E-3</v>
      </c>
      <c r="CG30" s="21">
        <v>22.631540000000001</v>
      </c>
      <c r="CH30" s="11">
        <f>Tabla2[[#This Row],[tasa de cambio]]*Tabla2[[#This Row],[Ingresos netos]]</f>
        <v>2.8910905980078016E-2</v>
      </c>
    </row>
    <row r="31" spans="1:86" x14ac:dyDescent="0.2">
      <c r="A31" s="1" t="s">
        <v>24</v>
      </c>
      <c r="B31" s="1" t="s">
        <v>19</v>
      </c>
      <c r="C31" s="1"/>
      <c r="D31" s="1" t="s">
        <v>11</v>
      </c>
      <c r="E31" s="1" t="s">
        <v>12</v>
      </c>
      <c r="F31" s="1" t="s">
        <v>13</v>
      </c>
      <c r="G31" s="8">
        <v>2.259580159E-3</v>
      </c>
      <c r="H31" s="8">
        <v>0.75</v>
      </c>
      <c r="I31" s="9">
        <f>Tabla14[[#This Row],[Precio unitario]]*Tabla14[[#This Row],[Tasa de ingresos cliente]]</f>
        <v>1.6946851192500001E-3</v>
      </c>
      <c r="J31" s="21">
        <v>22.631540000000001</v>
      </c>
      <c r="K31" s="16">
        <f>Tabla14[[#This Row],[tasa de cambio]]*Tabla14[[#This Row],[Ingresos netos]]</f>
        <v>3.835333406371115E-2</v>
      </c>
      <c r="M31" s="1" t="s">
        <v>81</v>
      </c>
      <c r="N31" s="1" t="s">
        <v>17</v>
      </c>
      <c r="O31" s="1"/>
      <c r="P31" s="1" t="s">
        <v>11</v>
      </c>
      <c r="Q31" s="1" t="s">
        <v>12</v>
      </c>
      <c r="R31" s="1" t="s">
        <v>13</v>
      </c>
      <c r="S31" s="8">
        <v>1.15828381E-4</v>
      </c>
      <c r="T31" s="8">
        <v>0.75</v>
      </c>
      <c r="U31" s="9">
        <f>Tabla12[[#This Row],[Precio unitario]]*Tabla12[[#This Row],[Tasa de ingresos cliente]]</f>
        <v>8.6871285749999999E-5</v>
      </c>
      <c r="V31" s="21">
        <v>22.631540000000001</v>
      </c>
      <c r="W31" s="11">
        <f>Tabla12[[#This Row],[tasa de cambio]]*Tabla12[[#This Row],[Ingresos netos]]</f>
        <v>1.966030978302555E-3</v>
      </c>
      <c r="Y31" s="1" t="s">
        <v>98</v>
      </c>
      <c r="Z31" s="1" t="s">
        <v>99</v>
      </c>
      <c r="AA31" s="1"/>
      <c r="AB31" s="1" t="s">
        <v>11</v>
      </c>
      <c r="AC31" s="1" t="s">
        <v>12</v>
      </c>
      <c r="AD31" s="1" t="s">
        <v>13</v>
      </c>
      <c r="AE31" s="8">
        <v>2.957E-3</v>
      </c>
      <c r="AF31" s="8">
        <v>0.75</v>
      </c>
      <c r="AG31" s="9">
        <f>Tabla10[[#This Row],[Precio unitario]]*Tabla10[[#This Row],[Tasa de ingresos cliente]]</f>
        <v>2.2177500000000001E-3</v>
      </c>
      <c r="AH31" s="21">
        <v>22.631540000000001</v>
      </c>
      <c r="AI31" s="11">
        <f>Tabla10[[#This Row],[tasa de cambio]]*Tabla10[[#This Row],[Ingresos netos]]</f>
        <v>5.0191097835000004E-2</v>
      </c>
      <c r="AK31" s="1" t="s">
        <v>100</v>
      </c>
      <c r="AL31" s="1" t="s">
        <v>28</v>
      </c>
      <c r="AM31" s="1" t="s">
        <v>104</v>
      </c>
      <c r="AN31" s="1" t="s">
        <v>11</v>
      </c>
      <c r="AO31" s="1" t="s">
        <v>12</v>
      </c>
      <c r="AP31" s="1" t="s">
        <v>13</v>
      </c>
      <c r="AQ31" s="8">
        <v>7.3289830000000005E-4</v>
      </c>
      <c r="AR31" s="8">
        <v>0.75</v>
      </c>
      <c r="AS31" s="9">
        <f>Tabla8[[#This Row],[Precio unitario]]*Tabla8[[#This Row],[Tasa de ingresos cliente]]</f>
        <v>5.4967372500000001E-4</v>
      </c>
      <c r="AT31" s="21">
        <v>21.6</v>
      </c>
      <c r="AU31" s="11">
        <f>Tabla8[[#This Row],[tasa de cambio]]*Tabla8[[#This Row],[Ingresos netos]]</f>
        <v>1.1872952460000001E-2</v>
      </c>
      <c r="AV31" s="23"/>
      <c r="AW31" s="1" t="s">
        <v>15</v>
      </c>
      <c r="AX31" s="23">
        <f>AVERAGEIF(Tabla8[PaÃ­s / RegiÃ³n],AW31,Tabla8[regalia en pesos])</f>
        <v>2.4848563304117641E-2</v>
      </c>
      <c r="BL31" s="1" t="s">
        <v>138</v>
      </c>
      <c r="BM31" s="1" t="s">
        <v>18</v>
      </c>
      <c r="BN31" s="1" t="s">
        <v>104</v>
      </c>
      <c r="BO31" s="1" t="s">
        <v>11</v>
      </c>
      <c r="BP31" s="1" t="s">
        <v>12</v>
      </c>
      <c r="BQ31" s="1" t="s">
        <v>13</v>
      </c>
      <c r="BR31" s="8">
        <v>2.8538172999999999E-3</v>
      </c>
      <c r="BS31" s="8">
        <v>0.75</v>
      </c>
      <c r="BT31" s="9">
        <f>Tabla4[[#This Row],[Precio unitario]]*Tabla4[[#This Row],[Tasa de ingresos cliente]]</f>
        <v>2.1403629749999998E-3</v>
      </c>
      <c r="BU31" s="21">
        <v>22.631540000000001</v>
      </c>
      <c r="BV31" s="14">
        <f>Tabla4[[#This Row],[tasa de cambio]]*Tabla4[[#This Row],[Ingresos netos]]</f>
        <v>4.8439710283231498E-2</v>
      </c>
      <c r="BX31" s="1" t="s">
        <v>144</v>
      </c>
      <c r="BY31" s="1" t="s">
        <v>18</v>
      </c>
      <c r="BZ31" s="1" t="s">
        <v>104</v>
      </c>
      <c r="CA31" s="1" t="s">
        <v>11</v>
      </c>
      <c r="CB31" s="1" t="s">
        <v>12</v>
      </c>
      <c r="CC31" s="1" t="s">
        <v>13</v>
      </c>
      <c r="CD31" s="8">
        <v>1.703293121E-3</v>
      </c>
      <c r="CE31" s="8">
        <v>0.75</v>
      </c>
      <c r="CF31" s="9">
        <f>Tabla2[[#This Row],[Precio unitario]]*Tabla2[[#This Row],[Tasa de ingresos cliente]]</f>
        <v>1.27746984075E-3</v>
      </c>
      <c r="CG31" s="21">
        <v>22.631540000000001</v>
      </c>
      <c r="CH31" s="11">
        <f>Tabla2[[#This Row],[tasa de cambio]]*Tabla2[[#This Row],[Ingresos netos]]</f>
        <v>2.8911109799727257E-2</v>
      </c>
    </row>
    <row r="32" spans="1:86" x14ac:dyDescent="0.2">
      <c r="A32" s="2" t="s">
        <v>24</v>
      </c>
      <c r="B32" s="2" t="s">
        <v>25</v>
      </c>
      <c r="C32" s="2"/>
      <c r="D32" s="2" t="s">
        <v>11</v>
      </c>
      <c r="E32" s="2" t="s">
        <v>12</v>
      </c>
      <c r="F32" s="2" t="s">
        <v>13</v>
      </c>
      <c r="G32" s="7">
        <v>3.5477072200000001E-4</v>
      </c>
      <c r="H32" s="7">
        <v>0.75</v>
      </c>
      <c r="I32" s="9">
        <f>Tabla14[[#This Row],[Precio unitario]]*Tabla14[[#This Row],[Tasa de ingresos cliente]]</f>
        <v>2.6607804149999999E-4</v>
      </c>
      <c r="J32" s="21">
        <v>22.631540000000001</v>
      </c>
      <c r="K32" s="15">
        <f>Tabla14[[#This Row],[tasa de cambio]]*Tabla14[[#This Row],[Ingresos netos]]</f>
        <v>6.0217558393289104E-3</v>
      </c>
      <c r="M32" s="2" t="s">
        <v>81</v>
      </c>
      <c r="N32" s="2" t="s">
        <v>17</v>
      </c>
      <c r="O32" s="2"/>
      <c r="P32" s="2" t="s">
        <v>11</v>
      </c>
      <c r="Q32" s="2" t="s">
        <v>12</v>
      </c>
      <c r="R32" s="2" t="s">
        <v>13</v>
      </c>
      <c r="S32" s="7">
        <v>1.5610899649999999E-3</v>
      </c>
      <c r="T32" s="7">
        <v>0.75</v>
      </c>
      <c r="U32" s="9">
        <f>Tabla12[[#This Row],[Precio unitario]]*Tabla12[[#This Row],[Tasa de ingresos cliente]]</f>
        <v>1.1708174737499999E-3</v>
      </c>
      <c r="V32" s="21">
        <v>22.631540000000001</v>
      </c>
      <c r="W32" s="11">
        <f>Tabla12[[#This Row],[tasa de cambio]]*Tabla12[[#This Row],[Ingresos netos]]</f>
        <v>2.6497402489872077E-2</v>
      </c>
      <c r="Y32" s="2" t="s">
        <v>98</v>
      </c>
      <c r="Z32" s="2" t="s">
        <v>18</v>
      </c>
      <c r="AA32" s="2"/>
      <c r="AB32" s="2" t="s">
        <v>11</v>
      </c>
      <c r="AC32" s="2" t="s">
        <v>12</v>
      </c>
      <c r="AD32" s="2" t="s">
        <v>13</v>
      </c>
      <c r="AE32" s="7">
        <v>3.7367272729999998E-3</v>
      </c>
      <c r="AF32" s="7">
        <v>0.75</v>
      </c>
      <c r="AG32" s="9">
        <f>Tabla10[[#This Row],[Precio unitario]]*Tabla10[[#This Row],[Tasa de ingresos cliente]]</f>
        <v>2.8025454547499998E-3</v>
      </c>
      <c r="AH32" s="21">
        <v>22.631540000000001</v>
      </c>
      <c r="AI32" s="11">
        <f>Tabla10[[#This Row],[tasa de cambio]]*Tabla10[[#This Row],[Ingresos netos]]</f>
        <v>6.3425919560992819E-2</v>
      </c>
      <c r="AK32" s="2" t="s">
        <v>100</v>
      </c>
      <c r="AL32" s="2" t="s">
        <v>28</v>
      </c>
      <c r="AM32" s="2" t="s">
        <v>104</v>
      </c>
      <c r="AN32" s="2" t="s">
        <v>11</v>
      </c>
      <c r="AO32" s="2" t="s">
        <v>12</v>
      </c>
      <c r="AP32" s="2" t="s">
        <v>13</v>
      </c>
      <c r="AQ32" s="7">
        <v>7.3289579999999996E-4</v>
      </c>
      <c r="AR32" s="7">
        <v>0.75</v>
      </c>
      <c r="AS32" s="9">
        <f>Tabla8[[#This Row],[Precio unitario]]*Tabla8[[#This Row],[Tasa de ingresos cliente]]</f>
        <v>5.4967184999999991E-4</v>
      </c>
      <c r="AT32" s="21">
        <v>21.6</v>
      </c>
      <c r="AU32" s="11">
        <f>Tabla8[[#This Row],[tasa de cambio]]*Tabla8[[#This Row],[Ingresos netos]]</f>
        <v>1.187291196E-2</v>
      </c>
      <c r="AV32" s="23"/>
      <c r="AW32" s="1" t="s">
        <v>66</v>
      </c>
      <c r="AX32" s="23">
        <f>AVERAGEIF(Tabla8[PaÃ­s / RegiÃ³n],AW32,Tabla8[regalia en pesos])</f>
        <v>3.8112028874999998E-3</v>
      </c>
      <c r="BL32" s="2" t="s">
        <v>138</v>
      </c>
      <c r="BM32" s="2" t="s">
        <v>21</v>
      </c>
      <c r="BN32" s="2" t="s">
        <v>104</v>
      </c>
      <c r="BO32" s="2" t="s">
        <v>11</v>
      </c>
      <c r="BP32" s="2" t="s">
        <v>12</v>
      </c>
      <c r="BQ32" s="2" t="s">
        <v>13</v>
      </c>
      <c r="BR32" s="7">
        <v>5.9998679600000004E-3</v>
      </c>
      <c r="BS32" s="7">
        <v>0.75</v>
      </c>
      <c r="BT32" s="9">
        <f>Tabla4[[#This Row],[Precio unitario]]*Tabla4[[#This Row],[Tasa de ingresos cliente]]</f>
        <v>4.4999009699999998E-3</v>
      </c>
      <c r="BU32" s="21">
        <v>22.631540000000001</v>
      </c>
      <c r="BV32" s="14">
        <f>Tabla4[[#This Row],[tasa de cambio]]*Tabla4[[#This Row],[Ingresos netos]]</f>
        <v>0.1018396887985938</v>
      </c>
      <c r="BX32" s="2" t="s">
        <v>144</v>
      </c>
      <c r="BY32" s="2" t="s">
        <v>18</v>
      </c>
      <c r="BZ32" s="2" t="s">
        <v>104</v>
      </c>
      <c r="CA32" s="2" t="s">
        <v>11</v>
      </c>
      <c r="CB32" s="2" t="s">
        <v>12</v>
      </c>
      <c r="CC32" s="2" t="s">
        <v>13</v>
      </c>
      <c r="CD32" s="7">
        <v>1.703290014E-3</v>
      </c>
      <c r="CE32" s="7">
        <v>0.75</v>
      </c>
      <c r="CF32" s="9">
        <f>Tabla2[[#This Row],[Precio unitario]]*Tabla2[[#This Row],[Tasa de ingresos cliente]]</f>
        <v>1.2774675104999999E-3</v>
      </c>
      <c r="CG32" s="21">
        <v>22.631540000000001</v>
      </c>
      <c r="CH32" s="11">
        <f>Tabla2[[#This Row],[tasa de cambio]]*Tabla2[[#This Row],[Ingresos netos]]</f>
        <v>2.891105706258117E-2</v>
      </c>
    </row>
    <row r="33" spans="1:86" x14ac:dyDescent="0.2">
      <c r="A33" s="1" t="s">
        <v>24</v>
      </c>
      <c r="B33" s="1" t="s">
        <v>26</v>
      </c>
      <c r="C33" s="1"/>
      <c r="D33" s="1" t="s">
        <v>11</v>
      </c>
      <c r="E33" s="1" t="s">
        <v>12</v>
      </c>
      <c r="F33" s="1" t="s">
        <v>13</v>
      </c>
      <c r="G33" s="8">
        <v>6.5347951999999998E-4</v>
      </c>
      <c r="H33" s="8">
        <v>0.75</v>
      </c>
      <c r="I33" s="9">
        <f>Tabla14[[#This Row],[Precio unitario]]*Tabla14[[#This Row],[Tasa de ingresos cliente]]</f>
        <v>4.9010964000000001E-4</v>
      </c>
      <c r="J33" s="21">
        <v>22.631540000000001</v>
      </c>
      <c r="K33" s="15">
        <f>Tabla14[[#This Row],[tasa de cambio]]*Tabla14[[#This Row],[Ingresos netos]]</f>
        <v>1.10919359220456E-2</v>
      </c>
      <c r="M33" s="1" t="s">
        <v>81</v>
      </c>
      <c r="N33" s="1" t="s">
        <v>17</v>
      </c>
      <c r="O33" s="1"/>
      <c r="P33" s="1" t="s">
        <v>11</v>
      </c>
      <c r="Q33" s="1" t="s">
        <v>12</v>
      </c>
      <c r="R33" s="1" t="s">
        <v>13</v>
      </c>
      <c r="S33" s="8">
        <v>8.9896653999999997E-5</v>
      </c>
      <c r="T33" s="8">
        <v>0.75</v>
      </c>
      <c r="U33" s="9">
        <f>Tabla12[[#This Row],[Precio unitario]]*Tabla12[[#This Row],[Tasa de ingresos cliente]]</f>
        <v>6.7422490499999998E-5</v>
      </c>
      <c r="V33" s="21">
        <v>22.631540000000001</v>
      </c>
      <c r="W33" s="11">
        <f>Tabla12[[#This Row],[tasa de cambio]]*Tabla12[[#This Row],[Ingresos netos]]</f>
        <v>1.52587479065037E-3</v>
      </c>
      <c r="Y33" s="1" t="s">
        <v>98</v>
      </c>
      <c r="Z33" s="1" t="s">
        <v>19</v>
      </c>
      <c r="AA33" s="1"/>
      <c r="AB33" s="1" t="s">
        <v>11</v>
      </c>
      <c r="AC33" s="1" t="s">
        <v>12</v>
      </c>
      <c r="AD33" s="1" t="s">
        <v>13</v>
      </c>
      <c r="AE33" s="8">
        <v>5.4035714289999998E-3</v>
      </c>
      <c r="AF33" s="8">
        <v>0.75</v>
      </c>
      <c r="AG33" s="9">
        <f>Tabla10[[#This Row],[Precio unitario]]*Tabla10[[#This Row],[Tasa de ingresos cliente]]</f>
        <v>4.0526785717500003E-3</v>
      </c>
      <c r="AH33" s="21">
        <v>22.631540000000001</v>
      </c>
      <c r="AI33" s="11">
        <f>Tabla10[[#This Row],[tasa de cambio]]*Tabla10[[#This Row],[Ingresos netos]]</f>
        <v>9.1718357203703013E-2</v>
      </c>
      <c r="AK33" s="1" t="s">
        <v>100</v>
      </c>
      <c r="AL33" s="1" t="s">
        <v>28</v>
      </c>
      <c r="AM33" s="1" t="s">
        <v>104</v>
      </c>
      <c r="AN33" s="1" t="s">
        <v>11</v>
      </c>
      <c r="AO33" s="1" t="s">
        <v>12</v>
      </c>
      <c r="AP33" s="1" t="s">
        <v>13</v>
      </c>
      <c r="AQ33" s="8">
        <v>7.3289999999999998E-4</v>
      </c>
      <c r="AR33" s="8">
        <v>0.75</v>
      </c>
      <c r="AS33" s="9">
        <f>Tabla8[[#This Row],[Precio unitario]]*Tabla8[[#This Row],[Tasa de ingresos cliente]]</f>
        <v>5.4967500000000001E-4</v>
      </c>
      <c r="AT33" s="21">
        <v>21.6</v>
      </c>
      <c r="AU33" s="11">
        <f>Tabla8[[#This Row],[tasa de cambio]]*Tabla8[[#This Row],[Ingresos netos]]</f>
        <v>1.1872980000000002E-2</v>
      </c>
      <c r="AV33" s="23"/>
      <c r="AW33" s="1" t="s">
        <v>28</v>
      </c>
      <c r="AX33" s="23">
        <f>AVERAGEIF(Tabla8[PaÃ­s / RegiÃ³n],AW33,Tabla8[regalia en pesos])</f>
        <v>9.8978621320879121E-3</v>
      </c>
      <c r="BL33" s="1" t="s">
        <v>138</v>
      </c>
      <c r="BM33" s="1" t="s">
        <v>70</v>
      </c>
      <c r="BN33" s="1" t="s">
        <v>104</v>
      </c>
      <c r="BO33" s="1" t="s">
        <v>11</v>
      </c>
      <c r="BP33" s="1" t="s">
        <v>12</v>
      </c>
      <c r="BQ33" s="1" t="s">
        <v>13</v>
      </c>
      <c r="BR33" s="8">
        <v>7.3192574000000002E-3</v>
      </c>
      <c r="BS33" s="8">
        <v>0.75</v>
      </c>
      <c r="BT33" s="9">
        <f>Tabla4[[#This Row],[Precio unitario]]*Tabla4[[#This Row],[Tasa de ingresos cliente]]</f>
        <v>5.4894430499999999E-3</v>
      </c>
      <c r="BU33" s="21">
        <v>22.631540000000001</v>
      </c>
      <c r="BV33" s="14">
        <f>Tabla4[[#This Row],[tasa de cambio]]*Tabla4[[#This Row],[Ingresos netos]]</f>
        <v>0.124234549963797</v>
      </c>
      <c r="BX33" s="1" t="s">
        <v>144</v>
      </c>
      <c r="BY33" s="1" t="s">
        <v>18</v>
      </c>
      <c r="BZ33" s="1" t="s">
        <v>104</v>
      </c>
      <c r="CA33" s="1" t="s">
        <v>11</v>
      </c>
      <c r="CB33" s="1" t="s">
        <v>12</v>
      </c>
      <c r="CC33" s="1" t="s">
        <v>13</v>
      </c>
      <c r="CD33" s="8">
        <v>1.7032891749999999E-3</v>
      </c>
      <c r="CE33" s="8">
        <v>0.75</v>
      </c>
      <c r="CF33" s="9">
        <f>Tabla2[[#This Row],[Precio unitario]]*Tabla2[[#This Row],[Tasa de ingresos cliente]]</f>
        <v>1.2774668812499999E-3</v>
      </c>
      <c r="CG33" s="21">
        <v>22.631540000000001</v>
      </c>
      <c r="CH33" s="11">
        <f>Tabla2[[#This Row],[tasa de cambio]]*Tabla2[[#This Row],[Ingresos netos]]</f>
        <v>2.8911042821684624E-2</v>
      </c>
    </row>
    <row r="34" spans="1:86" x14ac:dyDescent="0.2">
      <c r="A34" s="2" t="s">
        <v>24</v>
      </c>
      <c r="B34" s="2" t="s">
        <v>27</v>
      </c>
      <c r="C34" s="2"/>
      <c r="D34" s="2" t="s">
        <v>11</v>
      </c>
      <c r="E34" s="2" t="s">
        <v>12</v>
      </c>
      <c r="F34" s="2" t="s">
        <v>13</v>
      </c>
      <c r="G34" s="7">
        <v>6.0161606599999997E-4</v>
      </c>
      <c r="H34" s="7">
        <v>0.75</v>
      </c>
      <c r="I34" s="9">
        <f>Tabla14[[#This Row],[Precio unitario]]*Tabla14[[#This Row],[Tasa de ingresos cliente]]</f>
        <v>4.5121204950000001E-4</v>
      </c>
      <c r="J34" s="21">
        <v>22.631540000000001</v>
      </c>
      <c r="K34" s="15">
        <f>Tabla14[[#This Row],[tasa de cambio]]*Tabla14[[#This Row],[Ingresos netos]]</f>
        <v>1.021162354674123E-2</v>
      </c>
      <c r="M34" s="2" t="s">
        <v>81</v>
      </c>
      <c r="N34" s="2" t="s">
        <v>17</v>
      </c>
      <c r="O34" s="2"/>
      <c r="P34" s="2" t="s">
        <v>11</v>
      </c>
      <c r="Q34" s="2" t="s">
        <v>12</v>
      </c>
      <c r="R34" s="2" t="s">
        <v>13</v>
      </c>
      <c r="S34" s="7">
        <v>1.5125400099999999E-3</v>
      </c>
      <c r="T34" s="7">
        <v>0.75</v>
      </c>
      <c r="U34" s="9">
        <f>Tabla12[[#This Row],[Precio unitario]]*Tabla12[[#This Row],[Tasa de ingresos cliente]]</f>
        <v>1.1344050075E-3</v>
      </c>
      <c r="V34" s="21">
        <v>22.631540000000001</v>
      </c>
      <c r="W34" s="11">
        <f>Tabla12[[#This Row],[tasa de cambio]]*Tabla12[[#This Row],[Ingresos netos]]</f>
        <v>2.567333230343655E-2</v>
      </c>
      <c r="Y34" s="2" t="s">
        <v>98</v>
      </c>
      <c r="Z34" s="2" t="s">
        <v>14</v>
      </c>
      <c r="AA34" s="2"/>
      <c r="AB34" s="2" t="s">
        <v>11</v>
      </c>
      <c r="AC34" s="2" t="s">
        <v>12</v>
      </c>
      <c r="AD34" s="2" t="s">
        <v>13</v>
      </c>
      <c r="AE34" s="7">
        <v>2.521666667E-3</v>
      </c>
      <c r="AF34" s="7">
        <v>0.75</v>
      </c>
      <c r="AG34" s="9">
        <f>Tabla10[[#This Row],[Precio unitario]]*Tabla10[[#This Row],[Tasa de ingresos cliente]]</f>
        <v>1.89125000025E-3</v>
      </c>
      <c r="AH34" s="21">
        <v>22.631540000000001</v>
      </c>
      <c r="AI34" s="11">
        <f>Tabla10[[#This Row],[tasa de cambio]]*Tabla10[[#This Row],[Ingresos netos]]</f>
        <v>4.280190003065789E-2</v>
      </c>
      <c r="AK34" s="2" t="s">
        <v>100</v>
      </c>
      <c r="AL34" s="2" t="s">
        <v>28</v>
      </c>
      <c r="AM34" s="2" t="s">
        <v>104</v>
      </c>
      <c r="AN34" s="2" t="s">
        <v>11</v>
      </c>
      <c r="AO34" s="2" t="s">
        <v>12</v>
      </c>
      <c r="AP34" s="2" t="s">
        <v>13</v>
      </c>
      <c r="AQ34" s="7">
        <v>7.3289660000000001E-4</v>
      </c>
      <c r="AR34" s="7">
        <v>0.75</v>
      </c>
      <c r="AS34" s="9">
        <f>Tabla8[[#This Row],[Precio unitario]]*Tabla8[[#This Row],[Tasa de ingresos cliente]]</f>
        <v>5.4967245000000001E-4</v>
      </c>
      <c r="AT34" s="21">
        <v>21.6</v>
      </c>
      <c r="AU34" s="11">
        <f>Tabla8[[#This Row],[tasa de cambio]]*Tabla8[[#This Row],[Ingresos netos]]</f>
        <v>1.1872924920000002E-2</v>
      </c>
      <c r="AV34" s="23"/>
      <c r="AW34" s="1" t="s">
        <v>29</v>
      </c>
      <c r="AX34" s="23">
        <f>AVERAGEIF(Tabla8[PaÃ­s / RegiÃ³n],AW34,Tabla8[regalia en pesos])</f>
        <v>1.9158600641538463E-2</v>
      </c>
      <c r="BL34" s="2" t="s">
        <v>138</v>
      </c>
      <c r="BM34" s="2" t="s">
        <v>70</v>
      </c>
      <c r="BN34" s="2" t="s">
        <v>104</v>
      </c>
      <c r="BO34" s="2" t="s">
        <v>11</v>
      </c>
      <c r="BP34" s="2" t="s">
        <v>12</v>
      </c>
      <c r="BQ34" s="2" t="s">
        <v>13</v>
      </c>
      <c r="BR34" s="7">
        <v>4.8634300999999998E-3</v>
      </c>
      <c r="BS34" s="7">
        <v>0.75</v>
      </c>
      <c r="BT34" s="9">
        <f>Tabla4[[#This Row],[Precio unitario]]*Tabla4[[#This Row],[Tasa de ingresos cliente]]</f>
        <v>3.6475725749999998E-3</v>
      </c>
      <c r="BU34" s="21">
        <v>22.631540000000001</v>
      </c>
      <c r="BV34" s="14">
        <f>Tabla4[[#This Row],[tasa de cambio]]*Tabla4[[#This Row],[Ingresos netos]]</f>
        <v>8.2550184634015505E-2</v>
      </c>
      <c r="BX34" s="2" t="s">
        <v>144</v>
      </c>
      <c r="BY34" s="2" t="s">
        <v>18</v>
      </c>
      <c r="BZ34" s="2" t="s">
        <v>104</v>
      </c>
      <c r="CA34" s="2" t="s">
        <v>11</v>
      </c>
      <c r="CB34" s="2" t="s">
        <v>12</v>
      </c>
      <c r="CC34" s="2" t="s">
        <v>13</v>
      </c>
      <c r="CD34" s="7">
        <v>1.703297236E-3</v>
      </c>
      <c r="CE34" s="7">
        <v>0.75</v>
      </c>
      <c r="CF34" s="9">
        <f>Tabla2[[#This Row],[Precio unitario]]*Tabla2[[#This Row],[Tasa de ingresos cliente]]</f>
        <v>1.277472927E-3</v>
      </c>
      <c r="CG34" s="21">
        <v>22.631540000000001</v>
      </c>
      <c r="CH34" s="11">
        <f>Tabla2[[#This Row],[tasa de cambio]]*Tabla2[[#This Row],[Ingresos netos]]</f>
        <v>2.8911179646317581E-2</v>
      </c>
    </row>
    <row r="35" spans="1:86" x14ac:dyDescent="0.2">
      <c r="A35" s="1" t="s">
        <v>24</v>
      </c>
      <c r="B35" s="1" t="s">
        <v>28</v>
      </c>
      <c r="C35" s="1"/>
      <c r="D35" s="1" t="s">
        <v>11</v>
      </c>
      <c r="E35" s="1" t="s">
        <v>12</v>
      </c>
      <c r="F35" s="1" t="s">
        <v>13</v>
      </c>
      <c r="G35" s="8">
        <v>2.03611067E-4</v>
      </c>
      <c r="H35" s="8">
        <v>0.75</v>
      </c>
      <c r="I35" s="9">
        <f>Tabla14[[#This Row],[Precio unitario]]*Tabla14[[#This Row],[Tasa de ingresos cliente]]</f>
        <v>1.5270830025000001E-4</v>
      </c>
      <c r="J35" s="21">
        <v>22.631540000000001</v>
      </c>
      <c r="K35" s="15">
        <f>Tabla14[[#This Row],[tasa de cambio]]*Tabla14[[#This Row],[Ingresos netos]]</f>
        <v>3.4560240054398853E-3</v>
      </c>
      <c r="M35" s="1" t="s">
        <v>81</v>
      </c>
      <c r="N35" s="1" t="s">
        <v>35</v>
      </c>
      <c r="O35" s="1"/>
      <c r="P35" s="1" t="s">
        <v>11</v>
      </c>
      <c r="Q35" s="1" t="s">
        <v>12</v>
      </c>
      <c r="R35" s="1" t="s">
        <v>13</v>
      </c>
      <c r="S35" s="8">
        <v>1.2144692149999999E-3</v>
      </c>
      <c r="T35" s="8">
        <v>0.75</v>
      </c>
      <c r="U35" s="9">
        <f>Tabla12[[#This Row],[Precio unitario]]*Tabla12[[#This Row],[Tasa de ingresos cliente]]</f>
        <v>9.1085191125E-4</v>
      </c>
      <c r="V35" s="21">
        <v>22.631540000000001</v>
      </c>
      <c r="W35" s="11">
        <f>Tabla12[[#This Row],[tasa de cambio]]*Tabla12[[#This Row],[Ingresos netos]]</f>
        <v>2.0613981463530825E-2</v>
      </c>
      <c r="Y35" s="1" t="s">
        <v>98</v>
      </c>
      <c r="Z35" s="1" t="s">
        <v>28</v>
      </c>
      <c r="AA35" s="1"/>
      <c r="AB35" s="1" t="s">
        <v>11</v>
      </c>
      <c r="AC35" s="1" t="s">
        <v>12</v>
      </c>
      <c r="AD35" s="1" t="s">
        <v>13</v>
      </c>
      <c r="AE35" s="8">
        <v>7.7499999999999997E-4</v>
      </c>
      <c r="AF35" s="8">
        <v>0.75</v>
      </c>
      <c r="AG35" s="9">
        <f>Tabla10[[#This Row],[Precio unitario]]*Tabla10[[#This Row],[Tasa de ingresos cliente]]</f>
        <v>5.8124999999999995E-4</v>
      </c>
      <c r="AH35" s="21">
        <v>22.631540000000001</v>
      </c>
      <c r="AI35" s="11">
        <f>Tabla10[[#This Row],[tasa de cambio]]*Tabla10[[#This Row],[Ingresos netos]]</f>
        <v>1.3154582624999999E-2</v>
      </c>
      <c r="AK35" s="1" t="s">
        <v>100</v>
      </c>
      <c r="AL35" s="1" t="s">
        <v>28</v>
      </c>
      <c r="AM35" s="1" t="s">
        <v>104</v>
      </c>
      <c r="AN35" s="1" t="s">
        <v>11</v>
      </c>
      <c r="AO35" s="1" t="s">
        <v>12</v>
      </c>
      <c r="AP35" s="1" t="s">
        <v>13</v>
      </c>
      <c r="AQ35" s="8">
        <v>7.3288569999999998E-4</v>
      </c>
      <c r="AR35" s="8">
        <v>0.75</v>
      </c>
      <c r="AS35" s="9">
        <f>Tabla8[[#This Row],[Precio unitario]]*Tabla8[[#This Row],[Tasa de ingresos cliente]]</f>
        <v>5.4966427500000004E-4</v>
      </c>
      <c r="AT35" s="21">
        <v>21.6</v>
      </c>
      <c r="AU35" s="11">
        <f>Tabla8[[#This Row],[tasa de cambio]]*Tabla8[[#This Row],[Ingresos netos]]</f>
        <v>1.1872748340000001E-2</v>
      </c>
      <c r="AV35" s="23"/>
      <c r="AW35" s="1" t="s">
        <v>103</v>
      </c>
      <c r="AX35" s="23">
        <f>AVERAGEIF(Tabla8[PaÃ­s / RegiÃ³n],AW35,Tabla8[regalia en pesos])</f>
        <v>1.9515600000000001E-2</v>
      </c>
      <c r="BL35" s="1" t="s">
        <v>138</v>
      </c>
      <c r="BM35" s="1" t="s">
        <v>70</v>
      </c>
      <c r="BN35" s="1" t="s">
        <v>104</v>
      </c>
      <c r="BO35" s="1" t="s">
        <v>11</v>
      </c>
      <c r="BP35" s="1" t="s">
        <v>12</v>
      </c>
      <c r="BQ35" s="1" t="s">
        <v>13</v>
      </c>
      <c r="BR35" s="8">
        <v>6.0913437500000004E-3</v>
      </c>
      <c r="BS35" s="8">
        <v>0.75</v>
      </c>
      <c r="BT35" s="9">
        <f>Tabla4[[#This Row],[Precio unitario]]*Tabla4[[#This Row],[Tasa de ingresos cliente]]</f>
        <v>4.5685078125000007E-3</v>
      </c>
      <c r="BU35" s="21">
        <v>22.631540000000001</v>
      </c>
      <c r="BV35" s="14">
        <f>Tabla4[[#This Row],[tasa de cambio]]*Tabla4[[#This Row],[Ingresos netos]]</f>
        <v>0.10339236729890627</v>
      </c>
      <c r="BX35" s="1" t="s">
        <v>144</v>
      </c>
      <c r="BY35" s="1" t="s">
        <v>18</v>
      </c>
      <c r="BZ35" s="1" t="s">
        <v>104</v>
      </c>
      <c r="CA35" s="1" t="s">
        <v>11</v>
      </c>
      <c r="CB35" s="1" t="s">
        <v>12</v>
      </c>
      <c r="CC35" s="1" t="s">
        <v>13</v>
      </c>
      <c r="CD35" s="8">
        <v>1.703297991E-3</v>
      </c>
      <c r="CE35" s="8">
        <v>0.75</v>
      </c>
      <c r="CF35" s="9">
        <f>Tabla2[[#This Row],[Precio unitario]]*Tabla2[[#This Row],[Tasa de ingresos cliente]]</f>
        <v>1.27747349325E-3</v>
      </c>
      <c r="CG35" s="21">
        <v>22.631540000000001</v>
      </c>
      <c r="CH35" s="11">
        <f>Tabla2[[#This Row],[tasa de cambio]]*Tabla2[[#This Row],[Ingresos netos]]</f>
        <v>2.8911192461427107E-2</v>
      </c>
    </row>
    <row r="36" spans="1:86" x14ac:dyDescent="0.2">
      <c r="A36" s="2" t="s">
        <v>24</v>
      </c>
      <c r="B36" s="2" t="s">
        <v>29</v>
      </c>
      <c r="C36" s="2"/>
      <c r="D36" s="2" t="s">
        <v>11</v>
      </c>
      <c r="E36" s="2" t="s">
        <v>12</v>
      </c>
      <c r="F36" s="2" t="s">
        <v>13</v>
      </c>
      <c r="G36" s="7">
        <v>2.8844724329999999E-3</v>
      </c>
      <c r="H36" s="7">
        <v>0.75</v>
      </c>
      <c r="I36" s="9">
        <f>Tabla14[[#This Row],[Precio unitario]]*Tabla14[[#This Row],[Tasa de ingresos cliente]]</f>
        <v>2.16335432475E-3</v>
      </c>
      <c r="J36" s="21">
        <v>22.631540000000001</v>
      </c>
      <c r="K36" s="15">
        <f>Tabla14[[#This Row],[tasa de cambio]]*Tabla14[[#This Row],[Ingresos netos]]</f>
        <v>4.8960039934752619E-2</v>
      </c>
      <c r="M36" s="2" t="s">
        <v>81</v>
      </c>
      <c r="N36" s="2" t="s">
        <v>35</v>
      </c>
      <c r="O36" s="2"/>
      <c r="P36" s="2" t="s">
        <v>11</v>
      </c>
      <c r="Q36" s="2" t="s">
        <v>12</v>
      </c>
      <c r="R36" s="2" t="s">
        <v>13</v>
      </c>
      <c r="S36" s="7">
        <v>1.0728819850000001E-3</v>
      </c>
      <c r="T36" s="7">
        <v>0.75</v>
      </c>
      <c r="U36" s="9">
        <f>Tabla12[[#This Row],[Precio unitario]]*Tabla12[[#This Row],[Tasa de ingresos cliente]]</f>
        <v>8.0466148875000003E-4</v>
      </c>
      <c r="V36" s="21">
        <v>22.631540000000001</v>
      </c>
      <c r="W36" s="11">
        <f>Tabla12[[#This Row],[tasa de cambio]]*Tabla12[[#This Row],[Ingresos netos]]</f>
        <v>1.8210728669105176E-2</v>
      </c>
      <c r="Y36" s="2" t="s">
        <v>98</v>
      </c>
      <c r="Z36" s="2" t="s">
        <v>18</v>
      </c>
      <c r="AA36" s="2"/>
      <c r="AB36" s="2" t="s">
        <v>11</v>
      </c>
      <c r="AC36" s="2" t="s">
        <v>12</v>
      </c>
      <c r="AD36" s="2" t="s">
        <v>13</v>
      </c>
      <c r="AE36" s="7">
        <v>4.0480000000000004E-3</v>
      </c>
      <c r="AF36" s="7">
        <v>0.75</v>
      </c>
      <c r="AG36" s="9">
        <f>Tabla10[[#This Row],[Precio unitario]]*Tabla10[[#This Row],[Tasa de ingresos cliente]]</f>
        <v>3.0360000000000005E-3</v>
      </c>
      <c r="AH36" s="21">
        <v>22.631540000000001</v>
      </c>
      <c r="AI36" s="11">
        <f>Tabla10[[#This Row],[tasa de cambio]]*Tabla10[[#This Row],[Ingresos netos]]</f>
        <v>6.8709355440000008E-2</v>
      </c>
      <c r="AK36" s="2" t="s">
        <v>100</v>
      </c>
      <c r="AL36" s="2" t="s">
        <v>28</v>
      </c>
      <c r="AM36" s="2" t="s">
        <v>104</v>
      </c>
      <c r="AN36" s="2" t="s">
        <v>11</v>
      </c>
      <c r="AO36" s="2" t="s">
        <v>12</v>
      </c>
      <c r="AP36" s="2" t="s">
        <v>13</v>
      </c>
      <c r="AQ36" s="7">
        <v>7.3289290000000005E-4</v>
      </c>
      <c r="AR36" s="7">
        <v>0.75</v>
      </c>
      <c r="AS36" s="9">
        <f>Tabla8[[#This Row],[Precio unitario]]*Tabla8[[#This Row],[Tasa de ingresos cliente]]</f>
        <v>5.4966967500000004E-4</v>
      </c>
      <c r="AT36" s="21">
        <v>21.6</v>
      </c>
      <c r="AU36" s="11">
        <f>Tabla8[[#This Row],[tasa de cambio]]*Tabla8[[#This Row],[Ingresos netos]]</f>
        <v>1.1872864980000002E-2</v>
      </c>
      <c r="AV36" s="23"/>
      <c r="AW36" s="1" t="s">
        <v>30</v>
      </c>
      <c r="AX36" s="23">
        <f>AVERAGEIF(Tabla8[PaÃ­s / RegiÃ³n],AW36,Tabla8[regalia en pesos])</f>
        <v>4.1674985999999997E-3</v>
      </c>
      <c r="BL36" s="2" t="s">
        <v>138</v>
      </c>
      <c r="BM36" s="2" t="s">
        <v>14</v>
      </c>
      <c r="BN36" s="2" t="s">
        <v>104</v>
      </c>
      <c r="BO36" s="2" t="s">
        <v>11</v>
      </c>
      <c r="BP36" s="2" t="s">
        <v>12</v>
      </c>
      <c r="BQ36" s="2" t="s">
        <v>13</v>
      </c>
      <c r="BR36" s="7">
        <v>1.030776E-3</v>
      </c>
      <c r="BS36" s="7">
        <v>0.75</v>
      </c>
      <c r="BT36" s="9">
        <f>Tabla4[[#This Row],[Precio unitario]]*Tabla4[[#This Row],[Tasa de ingresos cliente]]</f>
        <v>7.7308200000000002E-4</v>
      </c>
      <c r="BU36" s="21">
        <v>22.631540000000001</v>
      </c>
      <c r="BV36" s="14">
        <f>Tabla4[[#This Row],[tasa de cambio]]*Tabla4[[#This Row],[Ingresos netos]]</f>
        <v>1.7496036206280003E-2</v>
      </c>
      <c r="BX36" s="2" t="s">
        <v>144</v>
      </c>
      <c r="BY36" s="2" t="s">
        <v>18</v>
      </c>
      <c r="BZ36" s="2" t="s">
        <v>104</v>
      </c>
      <c r="CA36" s="2" t="s">
        <v>11</v>
      </c>
      <c r="CB36" s="2" t="s">
        <v>12</v>
      </c>
      <c r="CC36" s="2" t="s">
        <v>13</v>
      </c>
      <c r="CD36" s="7">
        <v>1.7032726330000001E-3</v>
      </c>
      <c r="CE36" s="7">
        <v>0.75</v>
      </c>
      <c r="CF36" s="9">
        <f>Tabla2[[#This Row],[Precio unitario]]*Tabla2[[#This Row],[Tasa de ingresos cliente]]</f>
        <v>1.2774544747500001E-3</v>
      </c>
      <c r="CG36" s="21">
        <v>22.631540000000001</v>
      </c>
      <c r="CH36" s="11">
        <f>Tabla2[[#This Row],[tasa de cambio]]*Tabla2[[#This Row],[Ingresos netos]]</f>
        <v>2.8910762043483619E-2</v>
      </c>
    </row>
    <row r="37" spans="1:86" x14ac:dyDescent="0.2">
      <c r="A37" s="1" t="s">
        <v>24</v>
      </c>
      <c r="B37" s="1" t="s">
        <v>30</v>
      </c>
      <c r="C37" s="1"/>
      <c r="D37" s="1" t="s">
        <v>11</v>
      </c>
      <c r="E37" s="1" t="s">
        <v>12</v>
      </c>
      <c r="F37" s="1" t="s">
        <v>13</v>
      </c>
      <c r="G37" s="8">
        <v>7.5893521020000002E-3</v>
      </c>
      <c r="H37" s="8">
        <v>0.75</v>
      </c>
      <c r="I37" s="9">
        <f>Tabla14[[#This Row],[Precio unitario]]*Tabla14[[#This Row],[Tasa de ingresos cliente]]</f>
        <v>5.6920140765000004E-3</v>
      </c>
      <c r="J37" s="21">
        <v>22.631540000000001</v>
      </c>
      <c r="K37" s="15">
        <f>Tabla14[[#This Row],[tasa de cambio]]*Tabla14[[#This Row],[Ingresos netos]]</f>
        <v>0.12881904425287283</v>
      </c>
      <c r="M37" s="1" t="s">
        <v>81</v>
      </c>
      <c r="N37" s="1" t="s">
        <v>35</v>
      </c>
      <c r="O37" s="1"/>
      <c r="P37" s="1" t="s">
        <v>11</v>
      </c>
      <c r="Q37" s="1" t="s">
        <v>12</v>
      </c>
      <c r="R37" s="1" t="s">
        <v>13</v>
      </c>
      <c r="S37" s="8">
        <v>1.012778005E-3</v>
      </c>
      <c r="T37" s="8">
        <v>0.75</v>
      </c>
      <c r="U37" s="9">
        <f>Tabla12[[#This Row],[Precio unitario]]*Tabla12[[#This Row],[Tasa de ingresos cliente]]</f>
        <v>7.5958350374999992E-4</v>
      </c>
      <c r="V37" s="21">
        <v>22.631540000000001</v>
      </c>
      <c r="W37" s="11">
        <f>Tabla12[[#This Row],[tasa de cambio]]*Tabla12[[#This Row],[Ingresos netos]]</f>
        <v>1.7190544448458273E-2</v>
      </c>
      <c r="Y37" s="1" t="s">
        <v>98</v>
      </c>
      <c r="Z37" s="1" t="s">
        <v>19</v>
      </c>
      <c r="AA37" s="1"/>
      <c r="AB37" s="1" t="s">
        <v>11</v>
      </c>
      <c r="AC37" s="1" t="s">
        <v>12</v>
      </c>
      <c r="AD37" s="1" t="s">
        <v>13</v>
      </c>
      <c r="AE37" s="8">
        <v>7.5003333329999996E-3</v>
      </c>
      <c r="AF37" s="8">
        <v>0.75</v>
      </c>
      <c r="AG37" s="9">
        <f>Tabla10[[#This Row],[Precio unitario]]*Tabla10[[#This Row],[Tasa de ingresos cliente]]</f>
        <v>5.6252499997499995E-3</v>
      </c>
      <c r="AH37" s="21">
        <v>22.631540000000001</v>
      </c>
      <c r="AI37" s="11">
        <f>Tabla10[[#This Row],[tasa de cambio]]*Tabla10[[#This Row],[Ingresos netos]]</f>
        <v>0.12730807037934211</v>
      </c>
      <c r="AK37" s="1" t="s">
        <v>100</v>
      </c>
      <c r="AL37" s="1" t="s">
        <v>28</v>
      </c>
      <c r="AM37" s="1" t="s">
        <v>104</v>
      </c>
      <c r="AN37" s="1" t="s">
        <v>11</v>
      </c>
      <c r="AO37" s="1" t="s">
        <v>12</v>
      </c>
      <c r="AP37" s="1" t="s">
        <v>13</v>
      </c>
      <c r="AQ37" s="8">
        <v>7.328864E-4</v>
      </c>
      <c r="AR37" s="8">
        <v>0.75</v>
      </c>
      <c r="AS37" s="9">
        <f>Tabla8[[#This Row],[Precio unitario]]*Tabla8[[#This Row],[Tasa de ingresos cliente]]</f>
        <v>5.496648E-4</v>
      </c>
      <c r="AT37" s="21">
        <v>21.6</v>
      </c>
      <c r="AU37" s="11">
        <f>Tabla8[[#This Row],[tasa de cambio]]*Tabla8[[#This Row],[Ingresos netos]]</f>
        <v>1.1872759680000001E-2</v>
      </c>
      <c r="AV37" s="23"/>
      <c r="AW37" s="1" t="s">
        <v>31</v>
      </c>
      <c r="AX37" s="23">
        <f>AVERAGEIF(Tabla8[PaÃ­s / RegiÃ³n],AW37,Tabla8[regalia en pesos])</f>
        <v>8.7883663499999983E-3</v>
      </c>
      <c r="BL37" s="1" t="s">
        <v>138</v>
      </c>
      <c r="BM37" s="1" t="s">
        <v>21</v>
      </c>
      <c r="BN37" s="1" t="s">
        <v>101</v>
      </c>
      <c r="BO37" s="1" t="s">
        <v>11</v>
      </c>
      <c r="BP37" s="1" t="s">
        <v>12</v>
      </c>
      <c r="BQ37" s="1" t="s">
        <v>13</v>
      </c>
      <c r="BR37" s="8">
        <v>3.8795524900000003E-2</v>
      </c>
      <c r="BS37" s="8">
        <v>0.75</v>
      </c>
      <c r="BT37" s="9">
        <f>Tabla4[[#This Row],[Precio unitario]]*Tabla4[[#This Row],[Tasa de ingresos cliente]]</f>
        <v>2.9096643675000002E-2</v>
      </c>
      <c r="BU37" s="21">
        <v>22.631540000000001</v>
      </c>
      <c r="BV37" s="14">
        <f>Tabla4[[#This Row],[tasa de cambio]]*Tabla4[[#This Row],[Ingresos netos]]</f>
        <v>0.65850185519650961</v>
      </c>
      <c r="BX37" s="1" t="s">
        <v>144</v>
      </c>
      <c r="BY37" s="1" t="s">
        <v>18</v>
      </c>
      <c r="BZ37" s="1" t="s">
        <v>104</v>
      </c>
      <c r="CA37" s="1" t="s">
        <v>11</v>
      </c>
      <c r="CB37" s="1" t="s">
        <v>12</v>
      </c>
      <c r="CC37" s="1" t="s">
        <v>13</v>
      </c>
      <c r="CD37" s="8">
        <v>1.7032962279999999E-3</v>
      </c>
      <c r="CE37" s="8">
        <v>0.75</v>
      </c>
      <c r="CF37" s="9">
        <f>Tabla2[[#This Row],[Precio unitario]]*Tabla2[[#This Row],[Tasa de ingresos cliente]]</f>
        <v>1.2774721709999999E-3</v>
      </c>
      <c r="CG37" s="21">
        <v>22.631540000000001</v>
      </c>
      <c r="CH37" s="11">
        <f>Tabla2[[#This Row],[tasa de cambio]]*Tabla2[[#This Row],[Ingresos netos]]</f>
        <v>2.8911162536873342E-2</v>
      </c>
    </row>
    <row r="38" spans="1:86" x14ac:dyDescent="0.2">
      <c r="A38" s="2" t="s">
        <v>24</v>
      </c>
      <c r="B38" s="2" t="s">
        <v>31</v>
      </c>
      <c r="C38" s="2"/>
      <c r="D38" s="2" t="s">
        <v>11</v>
      </c>
      <c r="E38" s="2" t="s">
        <v>12</v>
      </c>
      <c r="F38" s="2" t="s">
        <v>13</v>
      </c>
      <c r="G38" s="7">
        <v>1.3700595769999999E-3</v>
      </c>
      <c r="H38" s="7">
        <v>0.75</v>
      </c>
      <c r="I38" s="9">
        <f>Tabla14[[#This Row],[Precio unitario]]*Tabla14[[#This Row],[Tasa de ingresos cliente]]</f>
        <v>1.02754468275E-3</v>
      </c>
      <c r="J38" s="21">
        <v>22.631540000000001</v>
      </c>
      <c r="K38" s="15">
        <f>Tabla14[[#This Row],[tasa de cambio]]*Tabla14[[#This Row],[Ingresos netos]]</f>
        <v>2.3254918589443938E-2</v>
      </c>
      <c r="M38" s="2" t="s">
        <v>81</v>
      </c>
      <c r="N38" s="2" t="s">
        <v>35</v>
      </c>
      <c r="O38" s="2"/>
      <c r="P38" s="2" t="s">
        <v>11</v>
      </c>
      <c r="Q38" s="2" t="s">
        <v>12</v>
      </c>
      <c r="R38" s="2" t="s">
        <v>13</v>
      </c>
      <c r="S38" s="7">
        <v>9.7179147000000003E-4</v>
      </c>
      <c r="T38" s="7">
        <v>0.75</v>
      </c>
      <c r="U38" s="9">
        <f>Tabla12[[#This Row],[Precio unitario]]*Tabla12[[#This Row],[Tasa de ingresos cliente]]</f>
        <v>7.2884360250000005E-4</v>
      </c>
      <c r="V38" s="21">
        <v>22.631540000000001</v>
      </c>
      <c r="W38" s="11">
        <f>Tabla12[[#This Row],[tasa de cambio]]*Tabla12[[#This Row],[Ingresos netos]]</f>
        <v>1.6494853143722853E-2</v>
      </c>
      <c r="Y38" s="2" t="s">
        <v>98</v>
      </c>
      <c r="Z38" s="2" t="s">
        <v>10</v>
      </c>
      <c r="AA38" s="2"/>
      <c r="AB38" s="2" t="s">
        <v>11</v>
      </c>
      <c r="AC38" s="2" t="s">
        <v>12</v>
      </c>
      <c r="AD38" s="2" t="s">
        <v>13</v>
      </c>
      <c r="AE38" s="7">
        <v>1.91E-3</v>
      </c>
      <c r="AF38" s="7">
        <v>0.75</v>
      </c>
      <c r="AG38" s="9">
        <f>Tabla10[[#This Row],[Precio unitario]]*Tabla10[[#This Row],[Tasa de ingresos cliente]]</f>
        <v>1.4325E-3</v>
      </c>
      <c r="AH38" s="21">
        <v>22.631540000000001</v>
      </c>
      <c r="AI38" s="11">
        <f>Tabla10[[#This Row],[tasa de cambio]]*Tabla10[[#This Row],[Ingresos netos]]</f>
        <v>3.2419681050000003E-2</v>
      </c>
      <c r="AK38" s="2" t="s">
        <v>100</v>
      </c>
      <c r="AL38" s="2" t="s">
        <v>28</v>
      </c>
      <c r="AM38" s="2" t="s">
        <v>104</v>
      </c>
      <c r="AN38" s="2" t="s">
        <v>11</v>
      </c>
      <c r="AO38" s="2" t="s">
        <v>12</v>
      </c>
      <c r="AP38" s="2" t="s">
        <v>13</v>
      </c>
      <c r="AQ38" s="7">
        <v>7.3288889999999999E-4</v>
      </c>
      <c r="AR38" s="7">
        <v>0.75</v>
      </c>
      <c r="AS38" s="9">
        <f>Tabla8[[#This Row],[Precio unitario]]*Tabla8[[#This Row],[Tasa de ingresos cliente]]</f>
        <v>5.4966667499999999E-4</v>
      </c>
      <c r="AT38" s="21">
        <v>21.6</v>
      </c>
      <c r="AU38" s="11">
        <f>Tabla8[[#This Row],[tasa de cambio]]*Tabla8[[#This Row],[Ingresos netos]]</f>
        <v>1.187280018E-2</v>
      </c>
      <c r="AV38" s="23"/>
      <c r="AW38" s="1" t="s">
        <v>32</v>
      </c>
      <c r="AX38" s="23">
        <f>AVERAGEIF(Tabla8[PaÃ­s / RegiÃ³n],AW38,Tabla8[regalia en pesos])</f>
        <v>2.0266928351999999E-2</v>
      </c>
      <c r="BL38" s="2" t="s">
        <v>138</v>
      </c>
      <c r="BM38" s="2" t="s">
        <v>37</v>
      </c>
      <c r="BN38" s="2" t="s">
        <v>101</v>
      </c>
      <c r="BO38" s="2" t="s">
        <v>11</v>
      </c>
      <c r="BP38" s="2" t="s">
        <v>12</v>
      </c>
      <c r="BQ38" s="2" t="s">
        <v>13</v>
      </c>
      <c r="BR38" s="7">
        <v>1.6619733899999999E-2</v>
      </c>
      <c r="BS38" s="7">
        <v>0.75</v>
      </c>
      <c r="BT38" s="9">
        <f>Tabla4[[#This Row],[Precio unitario]]*Tabla4[[#This Row],[Tasa de ingresos cliente]]</f>
        <v>1.2464800424999999E-2</v>
      </c>
      <c r="BU38" s="21">
        <v>22.631540000000001</v>
      </c>
      <c r="BV38" s="14">
        <f>Tabla4[[#This Row],[tasa de cambio]]*Tabla4[[#This Row],[Ingresos netos]]</f>
        <v>0.2820976294104045</v>
      </c>
      <c r="BX38" s="2" t="s">
        <v>144</v>
      </c>
      <c r="BY38" s="2" t="s">
        <v>18</v>
      </c>
      <c r="BZ38" s="2" t="s">
        <v>104</v>
      </c>
      <c r="CA38" s="2" t="s">
        <v>11</v>
      </c>
      <c r="CB38" s="2" t="s">
        <v>12</v>
      </c>
      <c r="CC38" s="2" t="s">
        <v>13</v>
      </c>
      <c r="CD38" s="7">
        <v>1.703286991E-3</v>
      </c>
      <c r="CE38" s="7">
        <v>0.75</v>
      </c>
      <c r="CF38" s="9">
        <f>Tabla2[[#This Row],[Precio unitario]]*Tabla2[[#This Row],[Tasa de ingresos cliente]]</f>
        <v>1.27746524325E-3</v>
      </c>
      <c r="CG38" s="21">
        <v>22.631540000000001</v>
      </c>
      <c r="CH38" s="11">
        <f>Tabla2[[#This Row],[tasa de cambio]]*Tabla2[[#This Row],[Ingresos netos]]</f>
        <v>2.8911005751222105E-2</v>
      </c>
    </row>
    <row r="39" spans="1:86" x14ac:dyDescent="0.2">
      <c r="A39" s="1" t="s">
        <v>24</v>
      </c>
      <c r="B39" s="1" t="s">
        <v>32</v>
      </c>
      <c r="C39" s="1"/>
      <c r="D39" s="1" t="s">
        <v>11</v>
      </c>
      <c r="E39" s="1" t="s">
        <v>12</v>
      </c>
      <c r="F39" s="1" t="s">
        <v>13</v>
      </c>
      <c r="G39" s="8">
        <v>1.3952133520000001E-3</v>
      </c>
      <c r="H39" s="8">
        <v>0.75</v>
      </c>
      <c r="I39" s="9">
        <f>Tabla14[[#This Row],[Precio unitario]]*Tabla14[[#This Row],[Tasa de ingresos cliente]]</f>
        <v>1.0464100140000002E-3</v>
      </c>
      <c r="J39" s="21">
        <v>22.631540000000001</v>
      </c>
      <c r="K39" s="15">
        <f>Tabla14[[#This Row],[tasa de cambio]]*Tabla14[[#This Row],[Ingresos netos]]</f>
        <v>2.3681870088241564E-2</v>
      </c>
      <c r="M39" s="1" t="s">
        <v>81</v>
      </c>
      <c r="N39" s="1" t="s">
        <v>35</v>
      </c>
      <c r="O39" s="1"/>
      <c r="P39" s="1" t="s">
        <v>11</v>
      </c>
      <c r="Q39" s="1" t="s">
        <v>12</v>
      </c>
      <c r="R39" s="1" t="s">
        <v>13</v>
      </c>
      <c r="S39" s="8">
        <v>6.0939558500000004E-4</v>
      </c>
      <c r="T39" s="8">
        <v>0.75</v>
      </c>
      <c r="U39" s="9">
        <f>Tabla12[[#This Row],[Precio unitario]]*Tabla12[[#This Row],[Tasa de ingresos cliente]]</f>
        <v>4.5704668875000003E-4</v>
      </c>
      <c r="V39" s="21">
        <v>22.631540000000001</v>
      </c>
      <c r="W39" s="11">
        <f>Tabla12[[#This Row],[tasa de cambio]]*Tabla12[[#This Row],[Ingresos netos]]</f>
        <v>1.0343670418313177E-2</v>
      </c>
      <c r="Y39" s="1" t="s">
        <v>98</v>
      </c>
      <c r="Z39" s="1" t="s">
        <v>19</v>
      </c>
      <c r="AA39" s="1"/>
      <c r="AB39" s="1" t="s">
        <v>11</v>
      </c>
      <c r="AC39" s="1" t="s">
        <v>12</v>
      </c>
      <c r="AD39" s="1" t="s">
        <v>13</v>
      </c>
      <c r="AE39" s="8">
        <v>5.5897999999999998E-3</v>
      </c>
      <c r="AF39" s="8">
        <v>0.75</v>
      </c>
      <c r="AG39" s="9">
        <f>Tabla10[[#This Row],[Precio unitario]]*Tabla10[[#This Row],[Tasa de ingresos cliente]]</f>
        <v>4.1923500000000001E-3</v>
      </c>
      <c r="AH39" s="21">
        <v>22.631540000000001</v>
      </c>
      <c r="AI39" s="11">
        <f>Tabla10[[#This Row],[tasa de cambio]]*Tabla10[[#This Row],[Ingresos netos]]</f>
        <v>9.4879336719000007E-2</v>
      </c>
      <c r="AK39" s="1" t="s">
        <v>100</v>
      </c>
      <c r="AL39" s="1" t="s">
        <v>28</v>
      </c>
      <c r="AM39" s="1" t="s">
        <v>104</v>
      </c>
      <c r="AN39" s="1" t="s">
        <v>11</v>
      </c>
      <c r="AO39" s="1" t="s">
        <v>12</v>
      </c>
      <c r="AP39" s="1" t="s">
        <v>13</v>
      </c>
      <c r="AQ39" s="8">
        <v>7.3289190000000004E-4</v>
      </c>
      <c r="AR39" s="8">
        <v>0.75</v>
      </c>
      <c r="AS39" s="9">
        <f>Tabla8[[#This Row],[Precio unitario]]*Tabla8[[#This Row],[Tasa de ingresos cliente]]</f>
        <v>5.49668925E-4</v>
      </c>
      <c r="AT39" s="21">
        <v>21.6</v>
      </c>
      <c r="AU39" s="11">
        <f>Tabla8[[#This Row],[tasa de cambio]]*Tabla8[[#This Row],[Ingresos netos]]</f>
        <v>1.187284878E-2</v>
      </c>
      <c r="AV39" s="23"/>
      <c r="AW39" s="1" t="s">
        <v>65</v>
      </c>
      <c r="AX39" s="23">
        <f>AVERAGEIF(Tabla8[PaÃ­s / RegiÃ³n],AW39,Tabla8[regalia en pesos])</f>
        <v>3.9213211252499998E-2</v>
      </c>
      <c r="BL39" s="1" t="s">
        <v>138</v>
      </c>
      <c r="BM39" s="1" t="s">
        <v>41</v>
      </c>
      <c r="BN39" s="1" t="s">
        <v>101</v>
      </c>
      <c r="BO39" s="1" t="s">
        <v>11</v>
      </c>
      <c r="BP39" s="1" t="s">
        <v>12</v>
      </c>
      <c r="BQ39" s="1" t="s">
        <v>13</v>
      </c>
      <c r="BR39" s="8">
        <v>4.3204233E-3</v>
      </c>
      <c r="BS39" s="8">
        <v>0.75</v>
      </c>
      <c r="BT39" s="9">
        <f>Tabla4[[#This Row],[Precio unitario]]*Tabla4[[#This Row],[Tasa de ingresos cliente]]</f>
        <v>3.2403174749999998E-3</v>
      </c>
      <c r="BU39" s="21">
        <v>22.631540000000001</v>
      </c>
      <c r="BV39" s="14">
        <f>Tabla4[[#This Row],[tasa de cambio]]*Tabla4[[#This Row],[Ingresos netos]]</f>
        <v>7.3333374548161495E-2</v>
      </c>
      <c r="BX39" s="1" t="s">
        <v>144</v>
      </c>
      <c r="BY39" s="1" t="s">
        <v>18</v>
      </c>
      <c r="BZ39" s="1" t="s">
        <v>104</v>
      </c>
      <c r="CA39" s="1" t="s">
        <v>11</v>
      </c>
      <c r="CB39" s="1" t="s">
        <v>12</v>
      </c>
      <c r="CC39" s="1" t="s">
        <v>13</v>
      </c>
      <c r="CD39" s="8">
        <v>1.703294633E-3</v>
      </c>
      <c r="CE39" s="8">
        <v>0.75</v>
      </c>
      <c r="CF39" s="9">
        <f>Tabla2[[#This Row],[Precio unitario]]*Tabla2[[#This Row],[Tasa de ingresos cliente]]</f>
        <v>1.2774709747500001E-3</v>
      </c>
      <c r="CG39" s="21">
        <v>22.631540000000001</v>
      </c>
      <c r="CH39" s="11">
        <f>Tabla2[[#This Row],[tasa de cambio]]*Tabla2[[#This Row],[Ingresos netos]]</f>
        <v>2.8911135463893619E-2</v>
      </c>
    </row>
    <row r="40" spans="1:86" x14ac:dyDescent="0.2">
      <c r="A40" s="2" t="s">
        <v>24</v>
      </c>
      <c r="B40" s="2" t="s">
        <v>14</v>
      </c>
      <c r="C40" s="2"/>
      <c r="D40" s="2" t="s">
        <v>11</v>
      </c>
      <c r="E40" s="2" t="s">
        <v>12</v>
      </c>
      <c r="F40" s="2" t="s">
        <v>13</v>
      </c>
      <c r="G40" s="7">
        <v>1.75236937E-4</v>
      </c>
      <c r="H40" s="7">
        <v>0.75</v>
      </c>
      <c r="I40" s="9">
        <f>Tabla14[[#This Row],[Precio unitario]]*Tabla14[[#This Row],[Tasa de ingresos cliente]]</f>
        <v>1.3142770275E-4</v>
      </c>
      <c r="J40" s="21">
        <v>22.631540000000001</v>
      </c>
      <c r="K40" s="15">
        <f>Tabla14[[#This Row],[tasa de cambio]]*Tabla14[[#This Row],[Ingresos netos]]</f>
        <v>2.974411311894735E-3</v>
      </c>
      <c r="M40" s="2" t="s">
        <v>81</v>
      </c>
      <c r="N40" s="2" t="s">
        <v>35</v>
      </c>
      <c r="O40" s="2"/>
      <c r="P40" s="2" t="s">
        <v>11</v>
      </c>
      <c r="Q40" s="2" t="s">
        <v>12</v>
      </c>
      <c r="R40" s="2" t="s">
        <v>13</v>
      </c>
      <c r="S40" s="7">
        <v>1.213489572E-3</v>
      </c>
      <c r="T40" s="7">
        <v>0.75</v>
      </c>
      <c r="U40" s="9">
        <f>Tabla12[[#This Row],[Precio unitario]]*Tabla12[[#This Row],[Tasa de ingresos cliente]]</f>
        <v>9.1011717899999994E-4</v>
      </c>
      <c r="V40" s="21">
        <v>22.631540000000001</v>
      </c>
      <c r="W40" s="11">
        <f>Tabla12[[#This Row],[tasa de cambio]]*Tabla12[[#This Row],[Ingresos netos]]</f>
        <v>2.0597353341225661E-2</v>
      </c>
      <c r="Y40" s="2" t="s">
        <v>98</v>
      </c>
      <c r="Z40" s="2" t="s">
        <v>14</v>
      </c>
      <c r="AA40" s="2"/>
      <c r="AB40" s="2" t="s">
        <v>11</v>
      </c>
      <c r="AC40" s="2" t="s">
        <v>12</v>
      </c>
      <c r="AD40" s="2" t="s">
        <v>13</v>
      </c>
      <c r="AE40" s="7">
        <v>2.3384999999999999E-3</v>
      </c>
      <c r="AF40" s="7">
        <v>0.75</v>
      </c>
      <c r="AG40" s="9">
        <f>Tabla10[[#This Row],[Precio unitario]]*Tabla10[[#This Row],[Tasa de ingresos cliente]]</f>
        <v>1.7538749999999998E-3</v>
      </c>
      <c r="AH40" s="21">
        <v>22.631540000000001</v>
      </c>
      <c r="AI40" s="13">
        <f>Tabla10[[#This Row],[tasa de cambio]]*Tabla10[[#This Row],[Ingresos netos]]</f>
        <v>3.9692892217499998E-2</v>
      </c>
      <c r="AK40" s="2" t="s">
        <v>100</v>
      </c>
      <c r="AL40" s="2" t="s">
        <v>28</v>
      </c>
      <c r="AM40" s="2" t="s">
        <v>104</v>
      </c>
      <c r="AN40" s="2" t="s">
        <v>11</v>
      </c>
      <c r="AO40" s="2" t="s">
        <v>12</v>
      </c>
      <c r="AP40" s="2" t="s">
        <v>13</v>
      </c>
      <c r="AQ40" s="7">
        <v>7.3289860000000004E-4</v>
      </c>
      <c r="AR40" s="7">
        <v>0.75</v>
      </c>
      <c r="AS40" s="9">
        <f>Tabla8[[#This Row],[Precio unitario]]*Tabla8[[#This Row],[Tasa de ingresos cliente]]</f>
        <v>5.4967394999999998E-4</v>
      </c>
      <c r="AT40" s="21">
        <v>21.6</v>
      </c>
      <c r="AU40" s="11">
        <f>Tabla8[[#This Row],[tasa de cambio]]*Tabla8[[#This Row],[Ingresos netos]]</f>
        <v>1.187295732E-2</v>
      </c>
      <c r="AV40" s="23"/>
      <c r="AW40" s="1" t="s">
        <v>25</v>
      </c>
      <c r="AX40" s="23">
        <f>AVERAGEIF(Tabla8[PaÃ­s / RegiÃ³n],AW40,Tabla8[regalia en pesos])</f>
        <v>1.7771025240000005E-2</v>
      </c>
      <c r="BL40" s="2" t="s">
        <v>138</v>
      </c>
      <c r="BM40" s="2" t="s">
        <v>49</v>
      </c>
      <c r="BN40" s="2" t="s">
        <v>101</v>
      </c>
      <c r="BO40" s="2" t="s">
        <v>11</v>
      </c>
      <c r="BP40" s="2" t="s">
        <v>12</v>
      </c>
      <c r="BQ40" s="2" t="s">
        <v>13</v>
      </c>
      <c r="BR40" s="7">
        <v>5.4304317000000001E-3</v>
      </c>
      <c r="BS40" s="7">
        <v>0.75</v>
      </c>
      <c r="BT40" s="9">
        <f>Tabla4[[#This Row],[Precio unitario]]*Tabla4[[#This Row],[Tasa de ingresos cliente]]</f>
        <v>4.0728237749999997E-3</v>
      </c>
      <c r="BU40" s="21">
        <v>22.631540000000001</v>
      </c>
      <c r="BV40" s="14">
        <f>Tabla4[[#This Row],[tasa de cambio]]*Tabla4[[#This Row],[Ingresos netos]]</f>
        <v>9.2174274176863497E-2</v>
      </c>
      <c r="BX40" s="2" t="s">
        <v>144</v>
      </c>
      <c r="BY40" s="2" t="s">
        <v>19</v>
      </c>
      <c r="BZ40" s="2" t="s">
        <v>104</v>
      </c>
      <c r="CA40" s="2" t="s">
        <v>11</v>
      </c>
      <c r="CB40" s="2" t="s">
        <v>12</v>
      </c>
      <c r="CC40" s="2" t="s">
        <v>13</v>
      </c>
      <c r="CD40" s="7">
        <v>1.0028045834E-2</v>
      </c>
      <c r="CE40" s="7">
        <v>0.75</v>
      </c>
      <c r="CF40" s="9">
        <f>Tabla2[[#This Row],[Precio unitario]]*Tabla2[[#This Row],[Tasa de ingresos cliente]]</f>
        <v>7.5210343755000002E-3</v>
      </c>
      <c r="CG40" s="21">
        <v>22.631540000000001</v>
      </c>
      <c r="CH40" s="11">
        <f>Tabla2[[#This Row],[tasa de cambio]]*Tabla2[[#This Row],[Ingresos netos]]</f>
        <v>0.17021259031050329</v>
      </c>
    </row>
    <row r="41" spans="1:86" x14ac:dyDescent="0.2">
      <c r="A41" s="1" t="s">
        <v>24</v>
      </c>
      <c r="B41" s="1" t="s">
        <v>15</v>
      </c>
      <c r="C41" s="1"/>
      <c r="D41" s="1" t="s">
        <v>11</v>
      </c>
      <c r="E41" s="1" t="s">
        <v>12</v>
      </c>
      <c r="F41" s="1" t="s">
        <v>13</v>
      </c>
      <c r="G41" s="8">
        <v>6.0008372499999998E-4</v>
      </c>
      <c r="H41" s="8">
        <v>0.75</v>
      </c>
      <c r="I41" s="9">
        <f>Tabla14[[#This Row],[Precio unitario]]*Tabla14[[#This Row],[Tasa de ingresos cliente]]</f>
        <v>4.5006279374999996E-4</v>
      </c>
      <c r="J41" s="21">
        <v>22.631540000000001</v>
      </c>
      <c r="K41" s="15">
        <f>Tabla14[[#This Row],[tasa de cambio]]*Tabla14[[#This Row],[Ingresos netos]]</f>
        <v>1.0185614119264875E-2</v>
      </c>
      <c r="M41" s="1" t="s">
        <v>81</v>
      </c>
      <c r="N41" s="1" t="s">
        <v>35</v>
      </c>
      <c r="O41" s="1"/>
      <c r="P41" s="1" t="s">
        <v>11</v>
      </c>
      <c r="Q41" s="1" t="s">
        <v>12</v>
      </c>
      <c r="R41" s="1" t="s">
        <v>13</v>
      </c>
      <c r="S41" s="8">
        <v>1.1136236099999999E-3</v>
      </c>
      <c r="T41" s="8">
        <v>0.75</v>
      </c>
      <c r="U41" s="9">
        <f>Tabla12[[#This Row],[Precio unitario]]*Tabla12[[#This Row],[Tasa de ingresos cliente]]</f>
        <v>8.3521770749999996E-4</v>
      </c>
      <c r="V41" s="21">
        <v>22.631540000000001</v>
      </c>
      <c r="W41" s="11">
        <f>Tabla12[[#This Row],[tasa de cambio]]*Tabla12[[#This Row],[Ingresos netos]]</f>
        <v>1.890226295599455E-2</v>
      </c>
      <c r="AK41" s="1" t="s">
        <v>100</v>
      </c>
      <c r="AL41" s="1" t="s">
        <v>28</v>
      </c>
      <c r="AM41" s="1" t="s">
        <v>104</v>
      </c>
      <c r="AN41" s="1" t="s">
        <v>11</v>
      </c>
      <c r="AO41" s="1" t="s">
        <v>12</v>
      </c>
      <c r="AP41" s="1" t="s">
        <v>13</v>
      </c>
      <c r="AQ41" s="8">
        <v>7.3289039999999996E-4</v>
      </c>
      <c r="AR41" s="8">
        <v>0.75</v>
      </c>
      <c r="AS41" s="9">
        <f>Tabla8[[#This Row],[Precio unitario]]*Tabla8[[#This Row],[Tasa de ingresos cliente]]</f>
        <v>5.4966779999999994E-4</v>
      </c>
      <c r="AT41" s="21">
        <v>21.6</v>
      </c>
      <c r="AU41" s="11">
        <f>Tabla8[[#This Row],[tasa de cambio]]*Tabla8[[#This Row],[Ingresos netos]]</f>
        <v>1.187282448E-2</v>
      </c>
      <c r="AV41" s="23"/>
      <c r="AW41" s="1" t="s">
        <v>40</v>
      </c>
      <c r="AX41" s="23">
        <f>AVERAGEIF(Tabla8[PaÃ­s / RegiÃ³n],AW41,Tabla8[regalia en pesos])</f>
        <v>1.2950377967368424E-2</v>
      </c>
      <c r="BL41" s="1" t="s">
        <v>138</v>
      </c>
      <c r="BM41" s="1" t="s">
        <v>15</v>
      </c>
      <c r="BN41" s="1" t="s">
        <v>101</v>
      </c>
      <c r="BO41" s="1" t="s">
        <v>11</v>
      </c>
      <c r="BP41" s="1" t="s">
        <v>12</v>
      </c>
      <c r="BQ41" s="1" t="s">
        <v>13</v>
      </c>
      <c r="BR41" s="8">
        <v>1.36880392E-2</v>
      </c>
      <c r="BS41" s="8">
        <v>0.75</v>
      </c>
      <c r="BT41" s="9">
        <f>Tabla4[[#This Row],[Precio unitario]]*Tabla4[[#This Row],[Tasa de ingresos cliente]]</f>
        <v>1.02660294E-2</v>
      </c>
      <c r="BU41" s="21">
        <v>22.631540000000001</v>
      </c>
      <c r="BV41" s="14">
        <f>Tabla4[[#This Row],[tasa de cambio]]*Tabla4[[#This Row],[Ingresos netos]]</f>
        <v>0.232336055007276</v>
      </c>
      <c r="BX41" s="1" t="s">
        <v>144</v>
      </c>
      <c r="BY41" s="1" t="s">
        <v>19</v>
      </c>
      <c r="BZ41" s="1" t="s">
        <v>104</v>
      </c>
      <c r="CA41" s="1" t="s">
        <v>11</v>
      </c>
      <c r="CB41" s="1" t="s">
        <v>12</v>
      </c>
      <c r="CC41" s="1" t="s">
        <v>13</v>
      </c>
      <c r="CD41" s="8">
        <v>1.0028185811E-2</v>
      </c>
      <c r="CE41" s="8">
        <v>0.75</v>
      </c>
      <c r="CF41" s="9">
        <f>Tabla2[[#This Row],[Precio unitario]]*Tabla2[[#This Row],[Tasa de ingresos cliente]]</f>
        <v>7.5211393582500004E-3</v>
      </c>
      <c r="CG41" s="21">
        <v>22.631540000000001</v>
      </c>
      <c r="CH41" s="11">
        <f>Tabla2[[#This Row],[tasa de cambio]]*Tabla2[[#This Row],[Ingresos netos]]</f>
        <v>0.17021496623180923</v>
      </c>
    </row>
    <row r="42" spans="1:86" x14ac:dyDescent="0.2">
      <c r="A42" s="2" t="s">
        <v>24</v>
      </c>
      <c r="B42" s="2" t="s">
        <v>33</v>
      </c>
      <c r="C42" s="2"/>
      <c r="D42" s="2" t="s">
        <v>11</v>
      </c>
      <c r="E42" s="2" t="s">
        <v>12</v>
      </c>
      <c r="F42" s="2" t="s">
        <v>13</v>
      </c>
      <c r="G42" s="7">
        <v>2.6459005450000001E-3</v>
      </c>
      <c r="H42" s="7">
        <v>0.75</v>
      </c>
      <c r="I42" s="9">
        <f>Tabla14[[#This Row],[Precio unitario]]*Tabla14[[#This Row],[Tasa de ingresos cliente]]</f>
        <v>1.9844254087500002E-3</v>
      </c>
      <c r="J42" s="21">
        <v>22.631540000000001</v>
      </c>
      <c r="K42" s="15">
        <f>Tabla14[[#This Row],[tasa de cambio]]*Tabla14[[#This Row],[Ingresos netos]]</f>
        <v>4.4910603015141978E-2</v>
      </c>
      <c r="M42" s="2" t="s">
        <v>81</v>
      </c>
      <c r="N42" s="2" t="s">
        <v>35</v>
      </c>
      <c r="O42" s="2"/>
      <c r="P42" s="2" t="s">
        <v>11</v>
      </c>
      <c r="Q42" s="2" t="s">
        <v>12</v>
      </c>
      <c r="R42" s="2" t="s">
        <v>13</v>
      </c>
      <c r="S42" s="7">
        <v>1.0632008080000001E-3</v>
      </c>
      <c r="T42" s="7">
        <v>0.75</v>
      </c>
      <c r="U42" s="9">
        <f>Tabla12[[#This Row],[Precio unitario]]*Tabla12[[#This Row],[Tasa de ingresos cliente]]</f>
        <v>7.9740060600000005E-4</v>
      </c>
      <c r="V42" s="21">
        <v>22.631540000000001</v>
      </c>
      <c r="W42" s="11">
        <f>Tabla12[[#This Row],[tasa de cambio]]*Tabla12[[#This Row],[Ingresos netos]]</f>
        <v>1.8046403710713241E-2</v>
      </c>
      <c r="AK42" s="2" t="s">
        <v>100</v>
      </c>
      <c r="AL42" s="2" t="s">
        <v>28</v>
      </c>
      <c r="AM42" s="2" t="s">
        <v>104</v>
      </c>
      <c r="AN42" s="2" t="s">
        <v>11</v>
      </c>
      <c r="AO42" s="2" t="s">
        <v>12</v>
      </c>
      <c r="AP42" s="2" t="s">
        <v>13</v>
      </c>
      <c r="AQ42" s="7">
        <v>7.3290910000000005E-4</v>
      </c>
      <c r="AR42" s="7">
        <v>0.75</v>
      </c>
      <c r="AS42" s="9">
        <f>Tabla8[[#This Row],[Precio unitario]]*Tabla8[[#This Row],[Tasa de ingresos cliente]]</f>
        <v>5.4968182500000006E-4</v>
      </c>
      <c r="AT42" s="21">
        <v>21.6</v>
      </c>
      <c r="AU42" s="11">
        <f>Tabla8[[#This Row],[tasa de cambio]]*Tabla8[[#This Row],[Ingresos netos]]</f>
        <v>1.1873127420000002E-2</v>
      </c>
      <c r="AV42" s="23"/>
      <c r="AW42" s="1" t="s">
        <v>59</v>
      </c>
      <c r="AX42" s="23">
        <f>AVERAGEIF(Tabla8[PaÃ­s / RegiÃ³n],AW42,Tabla8[regalia en pesos])</f>
        <v>4.9290081768000003E-2</v>
      </c>
      <c r="BL42" s="2" t="s">
        <v>138</v>
      </c>
      <c r="BM42" s="2" t="s">
        <v>21</v>
      </c>
      <c r="BN42" s="2" t="s">
        <v>101</v>
      </c>
      <c r="BO42" s="2" t="s">
        <v>11</v>
      </c>
      <c r="BP42" s="2" t="s">
        <v>12</v>
      </c>
      <c r="BQ42" s="2" t="s">
        <v>13</v>
      </c>
      <c r="BR42" s="7">
        <v>3.4054236000000001E-3</v>
      </c>
      <c r="BS42" s="7">
        <v>0.75</v>
      </c>
      <c r="BT42" s="9">
        <f>Tabla4[[#This Row],[Precio unitario]]*Tabla4[[#This Row],[Tasa de ingresos cliente]]</f>
        <v>2.5540676999999999E-3</v>
      </c>
      <c r="BU42" s="21">
        <v>22.631540000000001</v>
      </c>
      <c r="BV42" s="14">
        <f>Tabla4[[#This Row],[tasa de cambio]]*Tabla4[[#This Row],[Ingresos netos]]</f>
        <v>5.7802485315258001E-2</v>
      </c>
      <c r="BX42" s="2" t="s">
        <v>144</v>
      </c>
      <c r="BY42" s="2" t="s">
        <v>19</v>
      </c>
      <c r="BZ42" s="2" t="s">
        <v>104</v>
      </c>
      <c r="CA42" s="2" t="s">
        <v>11</v>
      </c>
      <c r="CB42" s="2" t="s">
        <v>12</v>
      </c>
      <c r="CC42" s="2" t="s">
        <v>13</v>
      </c>
      <c r="CD42" s="7">
        <v>1.002822578E-2</v>
      </c>
      <c r="CE42" s="7">
        <v>0.75</v>
      </c>
      <c r="CF42" s="9">
        <f>Tabla2[[#This Row],[Precio unitario]]*Tabla2[[#This Row],[Tasa de ingresos cliente]]</f>
        <v>7.5211693350000003E-3</v>
      </c>
      <c r="CG42" s="21">
        <v>22.631540000000001</v>
      </c>
      <c r="CH42" s="11">
        <f>Tabla2[[#This Row],[tasa de cambio]]*Tabla2[[#This Row],[Ingresos netos]]</f>
        <v>0.17021564465182593</v>
      </c>
    </row>
    <row r="43" spans="1:86" x14ac:dyDescent="0.2">
      <c r="A43" s="1" t="s">
        <v>24</v>
      </c>
      <c r="B43" s="1" t="s">
        <v>33</v>
      </c>
      <c r="C43" s="1"/>
      <c r="D43" s="1" t="s">
        <v>11</v>
      </c>
      <c r="E43" s="1" t="s">
        <v>12</v>
      </c>
      <c r="F43" s="1" t="s">
        <v>13</v>
      </c>
      <c r="G43" s="8">
        <v>1.462117208E-3</v>
      </c>
      <c r="H43" s="8">
        <v>0.75</v>
      </c>
      <c r="I43" s="9">
        <f>Tabla14[[#This Row],[Precio unitario]]*Tabla14[[#This Row],[Tasa de ingresos cliente]]</f>
        <v>1.0965879060000001E-3</v>
      </c>
      <c r="J43" s="21">
        <v>22.631540000000001</v>
      </c>
      <c r="K43" s="15">
        <f>Tabla14[[#This Row],[tasa de cambio]]*Tabla14[[#This Row],[Ingresos netos]]</f>
        <v>2.4817473058155244E-2</v>
      </c>
      <c r="M43" s="1" t="s">
        <v>81</v>
      </c>
      <c r="N43" s="1" t="s">
        <v>35</v>
      </c>
      <c r="O43" s="1"/>
      <c r="P43" s="1" t="s">
        <v>11</v>
      </c>
      <c r="Q43" s="1" t="s">
        <v>12</v>
      </c>
      <c r="R43" s="1" t="s">
        <v>13</v>
      </c>
      <c r="S43" s="8">
        <v>1.2139687780000001E-3</v>
      </c>
      <c r="T43" s="8">
        <v>0.75</v>
      </c>
      <c r="U43" s="9">
        <f>Tabla12[[#This Row],[Precio unitario]]*Tabla12[[#This Row],[Tasa de ingresos cliente]]</f>
        <v>9.1047658350000007E-4</v>
      </c>
      <c r="V43" s="21">
        <v>22.631540000000001</v>
      </c>
      <c r="W43" s="11">
        <f>Tabla12[[#This Row],[tasa de cambio]]*Tabla12[[#This Row],[Ingresos netos]]</f>
        <v>2.0605487218543592E-2</v>
      </c>
      <c r="AK43" s="1" t="s">
        <v>100</v>
      </c>
      <c r="AL43" s="1" t="s">
        <v>28</v>
      </c>
      <c r="AM43" s="1" t="s">
        <v>104</v>
      </c>
      <c r="AN43" s="1" t="s">
        <v>11</v>
      </c>
      <c r="AO43" s="1" t="s">
        <v>12</v>
      </c>
      <c r="AP43" s="1" t="s">
        <v>13</v>
      </c>
      <c r="AQ43" s="8">
        <v>7.3292310000000005E-4</v>
      </c>
      <c r="AR43" s="8">
        <v>0.75</v>
      </c>
      <c r="AS43" s="9">
        <f>Tabla8[[#This Row],[Precio unitario]]*Tabla8[[#This Row],[Tasa de ingresos cliente]]</f>
        <v>5.4969232500000006E-4</v>
      </c>
      <c r="AT43" s="21">
        <v>21.6</v>
      </c>
      <c r="AU43" s="11">
        <f>Tabla8[[#This Row],[tasa de cambio]]*Tabla8[[#This Row],[Ingresos netos]]</f>
        <v>1.1873354220000002E-2</v>
      </c>
      <c r="AV43" s="23"/>
      <c r="AW43" s="1" t="s">
        <v>26</v>
      </c>
      <c r="AX43" s="23">
        <f>AVERAGEIF(Tabla8[PaÃ­s / RegiÃ³n],AW43,Tabla8[regalia en pesos])</f>
        <v>3.3158833110000008E-2</v>
      </c>
      <c r="BL43" s="1" t="s">
        <v>138</v>
      </c>
      <c r="BM43" s="1" t="s">
        <v>21</v>
      </c>
      <c r="BN43" s="1" t="s">
        <v>101</v>
      </c>
      <c r="BO43" s="1" t="s">
        <v>11</v>
      </c>
      <c r="BP43" s="1" t="s">
        <v>12</v>
      </c>
      <c r="BQ43" s="1" t="s">
        <v>13</v>
      </c>
      <c r="BR43" s="8">
        <v>2.7434417999999999E-3</v>
      </c>
      <c r="BS43" s="8">
        <v>0.75</v>
      </c>
      <c r="BT43" s="9">
        <f>Tabla4[[#This Row],[Precio unitario]]*Tabla4[[#This Row],[Tasa de ingresos cliente]]</f>
        <v>2.0575813500000001E-3</v>
      </c>
      <c r="BU43" s="21">
        <v>22.631540000000001</v>
      </c>
      <c r="BV43" s="14">
        <f>Tabla4[[#This Row],[tasa de cambio]]*Tabla4[[#This Row],[Ingresos netos]]</f>
        <v>4.6566234625779003E-2</v>
      </c>
      <c r="BX43" s="1" t="s">
        <v>144</v>
      </c>
      <c r="BY43" s="1" t="s">
        <v>19</v>
      </c>
      <c r="BZ43" s="1" t="s">
        <v>104</v>
      </c>
      <c r="CA43" s="1" t="s">
        <v>11</v>
      </c>
      <c r="CB43" s="1" t="s">
        <v>12</v>
      </c>
      <c r="CC43" s="1" t="s">
        <v>13</v>
      </c>
      <c r="CD43" s="8">
        <v>1.0028129803E-2</v>
      </c>
      <c r="CE43" s="8">
        <v>0.75</v>
      </c>
      <c r="CF43" s="9">
        <f>Tabla2[[#This Row],[Precio unitario]]*Tabla2[[#This Row],[Tasa de ingresos cliente]]</f>
        <v>7.52109735225E-3</v>
      </c>
      <c r="CG43" s="21">
        <v>22.631540000000001</v>
      </c>
      <c r="CH43" s="11">
        <f>Tabla2[[#This Row],[tasa de cambio]]*Tabla2[[#This Row],[Ingresos netos]]</f>
        <v>0.17021401557133997</v>
      </c>
    </row>
    <row r="44" spans="1:86" x14ac:dyDescent="0.2">
      <c r="A44" s="2" t="s">
        <v>24</v>
      </c>
      <c r="B44" s="2" t="s">
        <v>34</v>
      </c>
      <c r="C44" s="2"/>
      <c r="D44" s="2" t="s">
        <v>11</v>
      </c>
      <c r="E44" s="2" t="s">
        <v>12</v>
      </c>
      <c r="F44" s="2" t="s">
        <v>13</v>
      </c>
      <c r="G44" s="7">
        <v>2.0476482199999999E-4</v>
      </c>
      <c r="H44" s="7">
        <v>0.75</v>
      </c>
      <c r="I44" s="9">
        <f>Tabla14[[#This Row],[Precio unitario]]*Tabla14[[#This Row],[Tasa de ingresos cliente]]</f>
        <v>1.5357361649999998E-4</v>
      </c>
      <c r="J44" s="21">
        <v>22.631540000000001</v>
      </c>
      <c r="K44" s="15">
        <f>Tabla14[[#This Row],[tasa de cambio]]*Tabla14[[#This Row],[Ingresos netos]]</f>
        <v>3.4756074447644097E-3</v>
      </c>
      <c r="M44" s="2" t="s">
        <v>81</v>
      </c>
      <c r="N44" s="2" t="s">
        <v>35</v>
      </c>
      <c r="O44" s="2"/>
      <c r="P44" s="2" t="s">
        <v>11</v>
      </c>
      <c r="Q44" s="2" t="s">
        <v>12</v>
      </c>
      <c r="R44" s="2" t="s">
        <v>13</v>
      </c>
      <c r="S44" s="7">
        <v>9.1193239999999998E-4</v>
      </c>
      <c r="T44" s="7">
        <v>0.75</v>
      </c>
      <c r="U44" s="9">
        <f>Tabla12[[#This Row],[Precio unitario]]*Tabla12[[#This Row],[Tasa de ingresos cliente]]</f>
        <v>6.8394929999999999E-4</v>
      </c>
      <c r="V44" s="21">
        <v>22.631540000000001</v>
      </c>
      <c r="W44" s="11">
        <f>Tabla12[[#This Row],[tasa de cambio]]*Tabla12[[#This Row],[Ingresos netos]]</f>
        <v>1.5478825940922E-2</v>
      </c>
      <c r="AK44" s="2" t="s">
        <v>100</v>
      </c>
      <c r="AL44" s="2" t="s">
        <v>28</v>
      </c>
      <c r="AM44" s="2" t="s">
        <v>104</v>
      </c>
      <c r="AN44" s="2" t="s">
        <v>11</v>
      </c>
      <c r="AO44" s="2" t="s">
        <v>12</v>
      </c>
      <c r="AP44" s="2" t="s">
        <v>13</v>
      </c>
      <c r="AQ44" s="7">
        <v>7.3288240000000005E-4</v>
      </c>
      <c r="AR44" s="7">
        <v>0.75</v>
      </c>
      <c r="AS44" s="9">
        <f>Tabla8[[#This Row],[Precio unitario]]*Tabla8[[#This Row],[Tasa de ingresos cliente]]</f>
        <v>5.4966180000000006E-4</v>
      </c>
      <c r="AT44" s="21">
        <v>21.6</v>
      </c>
      <c r="AU44" s="11">
        <f>Tabla8[[#This Row],[tasa de cambio]]*Tabla8[[#This Row],[Ingresos netos]]</f>
        <v>1.1872694880000003E-2</v>
      </c>
      <c r="AV44" s="23"/>
      <c r="AW44" s="1" t="s">
        <v>10</v>
      </c>
      <c r="AX44" s="23">
        <f>AVERAGEIF(Tabla8[PaÃ­s / RegiÃ³n],AW44,Tabla8[regalia en pesos])</f>
        <v>1.655901510792453E-2</v>
      </c>
      <c r="BL44" s="2" t="s">
        <v>138</v>
      </c>
      <c r="BM44" s="2" t="s">
        <v>37</v>
      </c>
      <c r="BN44" s="2" t="s">
        <v>101</v>
      </c>
      <c r="BO44" s="2" t="s">
        <v>11</v>
      </c>
      <c r="BP44" s="2" t="s">
        <v>12</v>
      </c>
      <c r="BQ44" s="2" t="s">
        <v>13</v>
      </c>
      <c r="BR44" s="7">
        <v>1.8457314999999999E-3</v>
      </c>
      <c r="BS44" s="7">
        <v>0.75</v>
      </c>
      <c r="BT44" s="9">
        <f>Tabla4[[#This Row],[Precio unitario]]*Tabla4[[#This Row],[Tasa de ingresos cliente]]</f>
        <v>1.3842986250000001E-3</v>
      </c>
      <c r="BU44" s="21">
        <v>22.631540000000001</v>
      </c>
      <c r="BV44" s="14">
        <f>Tabla4[[#This Row],[tasa de cambio]]*Tabla4[[#This Row],[Ingresos netos]]</f>
        <v>3.1328809703632506E-2</v>
      </c>
      <c r="BX44" s="2" t="s">
        <v>144</v>
      </c>
      <c r="BY44" s="2" t="s">
        <v>19</v>
      </c>
      <c r="BZ44" s="2" t="s">
        <v>104</v>
      </c>
      <c r="CA44" s="2" t="s">
        <v>11</v>
      </c>
      <c r="CB44" s="2" t="s">
        <v>12</v>
      </c>
      <c r="CC44" s="2" t="s">
        <v>13</v>
      </c>
      <c r="CD44" s="7">
        <v>1.0028465681E-2</v>
      </c>
      <c r="CE44" s="7">
        <v>0.75</v>
      </c>
      <c r="CF44" s="9">
        <f>Tabla2[[#This Row],[Precio unitario]]*Tabla2[[#This Row],[Tasa de ingresos cliente]]</f>
        <v>7.5213492607499998E-3</v>
      </c>
      <c r="CG44" s="21">
        <v>22.631540000000001</v>
      </c>
      <c r="CH44" s="11">
        <f>Tabla2[[#This Row],[tasa de cambio]]*Tabla2[[#This Row],[Ingresos netos]]</f>
        <v>0.17021971664863406</v>
      </c>
    </row>
    <row r="45" spans="1:86" x14ac:dyDescent="0.2">
      <c r="A45" s="1" t="s">
        <v>24</v>
      </c>
      <c r="B45" s="1" t="s">
        <v>34</v>
      </c>
      <c r="C45" s="1"/>
      <c r="D45" s="1" t="s">
        <v>11</v>
      </c>
      <c r="E45" s="1" t="s">
        <v>12</v>
      </c>
      <c r="F45" s="1" t="s">
        <v>13</v>
      </c>
      <c r="G45" s="8">
        <v>1.1528058400000001E-4</v>
      </c>
      <c r="H45" s="8">
        <v>0.75</v>
      </c>
      <c r="I45" s="9">
        <f>Tabla14[[#This Row],[Precio unitario]]*Tabla14[[#This Row],[Tasa de ingresos cliente]]</f>
        <v>8.6460438000000007E-5</v>
      </c>
      <c r="J45" s="21">
        <v>22.631540000000001</v>
      </c>
      <c r="K45" s="15">
        <f>Tabla14[[#This Row],[tasa de cambio]]*Tabla14[[#This Row],[Ingresos netos]]</f>
        <v>1.9567328610145202E-3</v>
      </c>
      <c r="M45" s="1" t="s">
        <v>81</v>
      </c>
      <c r="N45" s="1" t="s">
        <v>35</v>
      </c>
      <c r="O45" s="1"/>
      <c r="P45" s="1" t="s">
        <v>11</v>
      </c>
      <c r="Q45" s="1" t="s">
        <v>12</v>
      </c>
      <c r="R45" s="1" t="s">
        <v>13</v>
      </c>
      <c r="S45" s="8">
        <v>1.214253117E-3</v>
      </c>
      <c r="T45" s="8">
        <v>0.75</v>
      </c>
      <c r="U45" s="9">
        <f>Tabla12[[#This Row],[Precio unitario]]*Tabla12[[#This Row],[Tasa de ingresos cliente]]</f>
        <v>9.1068983774999991E-4</v>
      </c>
      <c r="V45" s="21">
        <v>22.631540000000001</v>
      </c>
      <c r="W45" s="11">
        <f>Tabla12[[#This Row],[tasa de cambio]]*Tabla12[[#This Row],[Ingresos netos]]</f>
        <v>2.0610313490632633E-2</v>
      </c>
      <c r="AK45" s="1" t="s">
        <v>100</v>
      </c>
      <c r="AL45" s="1" t="s">
        <v>28</v>
      </c>
      <c r="AM45" s="1" t="s">
        <v>104</v>
      </c>
      <c r="AN45" s="1" t="s">
        <v>11</v>
      </c>
      <c r="AO45" s="1" t="s">
        <v>12</v>
      </c>
      <c r="AP45" s="1" t="s">
        <v>13</v>
      </c>
      <c r="AQ45" s="8">
        <v>9.3000000000000005E-4</v>
      </c>
      <c r="AR45" s="8">
        <v>0.75</v>
      </c>
      <c r="AS45" s="9">
        <f>Tabla8[[#This Row],[Precio unitario]]*Tabla8[[#This Row],[Tasa de ingresos cliente]]</f>
        <v>6.9749999999999999E-4</v>
      </c>
      <c r="AT45" s="21">
        <v>21.6</v>
      </c>
      <c r="AU45" s="11">
        <f>Tabla8[[#This Row],[tasa de cambio]]*Tabla8[[#This Row],[Ingresos netos]]</f>
        <v>1.5066000000000001E-2</v>
      </c>
      <c r="AV45" s="23"/>
      <c r="AW45" s="1" t="s">
        <v>47</v>
      </c>
      <c r="AX45" s="23">
        <f>AVERAGEIF(Tabla8[PaÃ­s / RegiÃ³n],AW45,Tabla8[regalia en pesos])</f>
        <v>7.4619777046153867E-3</v>
      </c>
      <c r="BL45" s="1" t="s">
        <v>138</v>
      </c>
      <c r="BM45" s="1" t="s">
        <v>41</v>
      </c>
      <c r="BN45" s="1" t="s">
        <v>101</v>
      </c>
      <c r="BO45" s="1" t="s">
        <v>11</v>
      </c>
      <c r="BP45" s="1" t="s">
        <v>12</v>
      </c>
      <c r="BQ45" s="1" t="s">
        <v>13</v>
      </c>
      <c r="BR45" s="8">
        <v>1.9655420999999998E-3</v>
      </c>
      <c r="BS45" s="8">
        <v>0.75</v>
      </c>
      <c r="BT45" s="9">
        <f>Tabla4[[#This Row],[Precio unitario]]*Tabla4[[#This Row],[Tasa de ingresos cliente]]</f>
        <v>1.4741565749999998E-3</v>
      </c>
      <c r="BU45" s="21">
        <v>22.631540000000001</v>
      </c>
      <c r="BV45" s="14">
        <f>Tabla4[[#This Row],[tasa de cambio]]*Tabla4[[#This Row],[Ingresos netos]]</f>
        <v>3.3362433493375497E-2</v>
      </c>
      <c r="BX45" s="1" t="s">
        <v>144</v>
      </c>
      <c r="BY45" s="1" t="s">
        <v>19</v>
      </c>
      <c r="BZ45" s="1" t="s">
        <v>104</v>
      </c>
      <c r="CA45" s="1" t="s">
        <v>11</v>
      </c>
      <c r="CB45" s="1" t="s">
        <v>12</v>
      </c>
      <c r="CC45" s="1" t="s">
        <v>13</v>
      </c>
      <c r="CD45" s="8">
        <v>1.0028255757000001E-2</v>
      </c>
      <c r="CE45" s="8">
        <v>0.75</v>
      </c>
      <c r="CF45" s="9">
        <f>Tabla2[[#This Row],[Precio unitario]]*Tabla2[[#This Row],[Tasa de ingresos cliente]]</f>
        <v>7.5211918177500005E-3</v>
      </c>
      <c r="CG45" s="21">
        <v>22.631540000000001</v>
      </c>
      <c r="CH45" s="11">
        <f>Tabla2[[#This Row],[tasa de cambio]]*Tabla2[[#This Row],[Ingresos netos]]</f>
        <v>0.17021615347108185</v>
      </c>
    </row>
    <row r="46" spans="1:86" x14ac:dyDescent="0.2">
      <c r="A46" s="2" t="s">
        <v>24</v>
      </c>
      <c r="B46" s="2" t="s">
        <v>19</v>
      </c>
      <c r="C46" s="2"/>
      <c r="D46" s="2" t="s">
        <v>11</v>
      </c>
      <c r="E46" s="2" t="s">
        <v>12</v>
      </c>
      <c r="F46" s="2" t="s">
        <v>13</v>
      </c>
      <c r="G46" s="7">
        <v>6.5862264639999996E-3</v>
      </c>
      <c r="H46" s="7">
        <v>0.75</v>
      </c>
      <c r="I46" s="9">
        <f>Tabla14[[#This Row],[Precio unitario]]*Tabla14[[#This Row],[Tasa de ingresos cliente]]</f>
        <v>4.9396698479999999E-3</v>
      </c>
      <c r="J46" s="21">
        <v>22.631540000000001</v>
      </c>
      <c r="K46" s="15">
        <f>Tabla14[[#This Row],[tasa de cambio]]*Tabla14[[#This Row],[Ingresos netos]]</f>
        <v>0.11179233575180593</v>
      </c>
      <c r="M46" s="2" t="s">
        <v>81</v>
      </c>
      <c r="N46" s="2" t="s">
        <v>35</v>
      </c>
      <c r="O46" s="2"/>
      <c r="P46" s="2" t="s">
        <v>11</v>
      </c>
      <c r="Q46" s="2" t="s">
        <v>12</v>
      </c>
      <c r="R46" s="2" t="s">
        <v>13</v>
      </c>
      <c r="S46" s="7">
        <v>1.214037019E-3</v>
      </c>
      <c r="T46" s="7">
        <v>0.75</v>
      </c>
      <c r="U46" s="9">
        <f>Tabla12[[#This Row],[Precio unitario]]*Tabla12[[#This Row],[Tasa de ingresos cliente]]</f>
        <v>9.1052776425000004E-4</v>
      </c>
      <c r="V46" s="21">
        <v>22.631540000000001</v>
      </c>
      <c r="W46" s="11">
        <f>Tabla12[[#This Row],[tasa de cambio]]*Tabla12[[#This Row],[Ingresos netos]]</f>
        <v>2.0606645517734445E-2</v>
      </c>
      <c r="AK46" s="2" t="s">
        <v>100</v>
      </c>
      <c r="AL46" s="2" t="s">
        <v>28</v>
      </c>
      <c r="AM46" s="2" t="s">
        <v>104</v>
      </c>
      <c r="AN46" s="2" t="s">
        <v>11</v>
      </c>
      <c r="AO46" s="2" t="s">
        <v>12</v>
      </c>
      <c r="AP46" s="2" t="s">
        <v>13</v>
      </c>
      <c r="AQ46" s="7">
        <v>9.2986360000000005E-4</v>
      </c>
      <c r="AR46" s="7">
        <v>0.75</v>
      </c>
      <c r="AS46" s="9">
        <f>Tabla8[[#This Row],[Precio unitario]]*Tabla8[[#This Row],[Tasa de ingresos cliente]]</f>
        <v>6.9739770000000001E-4</v>
      </c>
      <c r="AT46" s="21">
        <v>21.6</v>
      </c>
      <c r="AU46" s="11">
        <f>Tabla8[[#This Row],[tasa de cambio]]*Tabla8[[#This Row],[Ingresos netos]]</f>
        <v>1.5063790320000001E-2</v>
      </c>
      <c r="AV46" s="23"/>
      <c r="AW46" s="1" t="s">
        <v>54</v>
      </c>
      <c r="AX46" s="23">
        <f>AVERAGEIF(Tabla8[PaÃ­s / RegiÃ³n],AW46,Tabla8[regalia en pesos])</f>
        <v>1.203603975E-2</v>
      </c>
      <c r="BL46" s="2" t="s">
        <v>138</v>
      </c>
      <c r="BM46" s="2" t="s">
        <v>14</v>
      </c>
      <c r="BN46" s="2" t="s">
        <v>101</v>
      </c>
      <c r="BO46" s="2" t="s">
        <v>11</v>
      </c>
      <c r="BP46" s="2" t="s">
        <v>12</v>
      </c>
      <c r="BQ46" s="2" t="s">
        <v>13</v>
      </c>
      <c r="BR46" s="7">
        <v>1.3624005999999999E-3</v>
      </c>
      <c r="BS46" s="7">
        <v>0.75</v>
      </c>
      <c r="BT46" s="9">
        <f>Tabla4[[#This Row],[Precio unitario]]*Tabla4[[#This Row],[Tasa de ingresos cliente]]</f>
        <v>1.0218004499999999E-3</v>
      </c>
      <c r="BU46" s="21">
        <v>22.631540000000001</v>
      </c>
      <c r="BV46" s="14">
        <f>Tabla4[[#This Row],[tasa de cambio]]*Tabla4[[#This Row],[Ingresos netos]]</f>
        <v>2.3124917756192999E-2</v>
      </c>
      <c r="BX46" s="2" t="s">
        <v>144</v>
      </c>
      <c r="BY46" s="2" t="s">
        <v>22</v>
      </c>
      <c r="BZ46" s="2" t="s">
        <v>104</v>
      </c>
      <c r="CA46" s="2" t="s">
        <v>11</v>
      </c>
      <c r="CB46" s="2" t="s">
        <v>12</v>
      </c>
      <c r="CC46" s="2" t="s">
        <v>13</v>
      </c>
      <c r="CD46" s="7">
        <v>8.4521500000000003E-3</v>
      </c>
      <c r="CE46" s="7">
        <v>0.75</v>
      </c>
      <c r="CF46" s="9">
        <f>Tabla2[[#This Row],[Precio unitario]]*Tabla2[[#This Row],[Tasa de ingresos cliente]]</f>
        <v>6.3391125000000006E-3</v>
      </c>
      <c r="CG46" s="21">
        <v>22.631540000000001</v>
      </c>
      <c r="CH46" s="11">
        <f>Tabla2[[#This Row],[tasa de cambio]]*Tabla2[[#This Row],[Ingresos netos]]</f>
        <v>0.14346387810825001</v>
      </c>
    </row>
    <row r="47" spans="1:86" x14ac:dyDescent="0.2">
      <c r="A47" s="1" t="s">
        <v>24</v>
      </c>
      <c r="B47" s="1" t="s">
        <v>21</v>
      </c>
      <c r="C47" s="1"/>
      <c r="D47" s="1" t="s">
        <v>11</v>
      </c>
      <c r="E47" s="1" t="s">
        <v>12</v>
      </c>
      <c r="F47" s="1" t="s">
        <v>13</v>
      </c>
      <c r="G47" s="8">
        <v>9.0484439399999997E-4</v>
      </c>
      <c r="H47" s="8">
        <v>0.75</v>
      </c>
      <c r="I47" s="9">
        <f>Tabla14[[#This Row],[Precio unitario]]*Tabla14[[#This Row],[Tasa de ingresos cliente]]</f>
        <v>6.786332955E-4</v>
      </c>
      <c r="J47" s="21">
        <v>22.631540000000001</v>
      </c>
      <c r="K47" s="15">
        <f>Tabla14[[#This Row],[tasa de cambio]]*Tabla14[[#This Row],[Ingresos netos]]</f>
        <v>1.535851657244007E-2</v>
      </c>
      <c r="M47" s="1" t="s">
        <v>81</v>
      </c>
      <c r="N47" s="1" t="s">
        <v>35</v>
      </c>
      <c r="O47" s="1"/>
      <c r="P47" s="1" t="s">
        <v>11</v>
      </c>
      <c r="Q47" s="1" t="s">
        <v>12</v>
      </c>
      <c r="R47" s="1" t="s">
        <v>13</v>
      </c>
      <c r="S47" s="8">
        <v>1.2139505799999999E-3</v>
      </c>
      <c r="T47" s="8">
        <v>0.75</v>
      </c>
      <c r="U47" s="9">
        <f>Tabla12[[#This Row],[Precio unitario]]*Tabla12[[#This Row],[Tasa de ingresos cliente]]</f>
        <v>9.1046293499999996E-4</v>
      </c>
      <c r="V47" s="21">
        <v>22.631540000000001</v>
      </c>
      <c r="W47" s="11">
        <f>Tabla12[[#This Row],[tasa de cambio]]*Tabla12[[#This Row],[Ingresos netos]]</f>
        <v>2.0605178331969901E-2</v>
      </c>
      <c r="AK47" s="2" t="s">
        <v>100</v>
      </c>
      <c r="AL47" s="2" t="s">
        <v>28</v>
      </c>
      <c r="AM47" s="2" t="s">
        <v>104</v>
      </c>
      <c r="AN47" s="2" t="s">
        <v>11</v>
      </c>
      <c r="AO47" s="2" t="s">
        <v>12</v>
      </c>
      <c r="AP47" s="2" t="s">
        <v>13</v>
      </c>
      <c r="AQ47" s="7">
        <v>1.1575833000000001E-3</v>
      </c>
      <c r="AR47" s="7">
        <v>0.75</v>
      </c>
      <c r="AS47" s="9">
        <f>Tabla8[[#This Row],[Precio unitario]]*Tabla8[[#This Row],[Tasa de ingresos cliente]]</f>
        <v>8.6818747500000014E-4</v>
      </c>
      <c r="AT47" s="21">
        <v>21.6</v>
      </c>
      <c r="AU47" s="11">
        <f>Tabla8[[#This Row],[tasa de cambio]]*Tabla8[[#This Row],[Ingresos netos]]</f>
        <v>1.8752849460000005E-2</v>
      </c>
      <c r="AV47" s="23"/>
      <c r="AW47" s="1" t="s">
        <v>64</v>
      </c>
      <c r="AX47" s="23">
        <f>AVERAGEIF(Tabla8[PaÃ­s / RegiÃ³n],AW47,Tabla8[regalia en pesos])</f>
        <v>1.7548113982499999E-2</v>
      </c>
      <c r="BL47" s="1" t="s">
        <v>138</v>
      </c>
      <c r="BM47" s="1" t="s">
        <v>17</v>
      </c>
      <c r="BN47" s="1" t="s">
        <v>101</v>
      </c>
      <c r="BO47" s="1" t="s">
        <v>11</v>
      </c>
      <c r="BP47" s="1" t="s">
        <v>12</v>
      </c>
      <c r="BQ47" s="1" t="s">
        <v>13</v>
      </c>
      <c r="BR47" s="8">
        <v>1.1357667999999999E-3</v>
      </c>
      <c r="BS47" s="8">
        <v>0.75</v>
      </c>
      <c r="BT47" s="9">
        <f>Tabla4[[#This Row],[Precio unitario]]*Tabla4[[#This Row],[Tasa de ingresos cliente]]</f>
        <v>8.5182509999999988E-4</v>
      </c>
      <c r="BU47" s="21">
        <v>22.631540000000001</v>
      </c>
      <c r="BV47" s="14">
        <f>Tabla4[[#This Row],[tasa de cambio]]*Tabla4[[#This Row],[Ingresos netos]]</f>
        <v>1.9278113823653999E-2</v>
      </c>
      <c r="BX47" s="1" t="s">
        <v>144</v>
      </c>
      <c r="BY47" s="1" t="s">
        <v>23</v>
      </c>
      <c r="BZ47" s="1" t="s">
        <v>104</v>
      </c>
      <c r="CA47" s="1" t="s">
        <v>11</v>
      </c>
      <c r="CB47" s="1" t="s">
        <v>12</v>
      </c>
      <c r="CC47" s="1" t="s">
        <v>13</v>
      </c>
      <c r="CD47" s="8">
        <v>8.1148999999999995E-3</v>
      </c>
      <c r="CE47" s="8">
        <v>0.75</v>
      </c>
      <c r="CF47" s="9">
        <f>Tabla2[[#This Row],[Precio unitario]]*Tabla2[[#This Row],[Tasa de ingresos cliente]]</f>
        <v>6.0861749999999992E-3</v>
      </c>
      <c r="CG47" s="21">
        <v>22.631540000000001</v>
      </c>
      <c r="CH47" s="11">
        <f>Tabla2[[#This Row],[tasa de cambio]]*Tabla2[[#This Row],[Ingresos netos]]</f>
        <v>0.13773951295949999</v>
      </c>
    </row>
    <row r="48" spans="1:86" x14ac:dyDescent="0.2">
      <c r="A48" s="2" t="s">
        <v>24</v>
      </c>
      <c r="B48" s="2" t="s">
        <v>22</v>
      </c>
      <c r="C48" s="2"/>
      <c r="D48" s="2" t="s">
        <v>11</v>
      </c>
      <c r="E48" s="2" t="s">
        <v>12</v>
      </c>
      <c r="F48" s="2" t="s">
        <v>13</v>
      </c>
      <c r="G48" s="7">
        <v>3.8082181750000001E-3</v>
      </c>
      <c r="H48" s="7">
        <v>0.75</v>
      </c>
      <c r="I48" s="9">
        <f>Tabla14[[#This Row],[Precio unitario]]*Tabla14[[#This Row],[Tasa de ingresos cliente]]</f>
        <v>2.8561636312500003E-3</v>
      </c>
      <c r="J48" s="21">
        <v>22.631540000000001</v>
      </c>
      <c r="K48" s="15">
        <f>Tabla14[[#This Row],[tasa de cambio]]*Tabla14[[#This Row],[Ingresos netos]]</f>
        <v>6.4639381467179638E-2</v>
      </c>
      <c r="M48" s="2" t="s">
        <v>81</v>
      </c>
      <c r="N48" s="2" t="s">
        <v>35</v>
      </c>
      <c r="O48" s="2"/>
      <c r="P48" s="2" t="s">
        <v>11</v>
      </c>
      <c r="Q48" s="2" t="s">
        <v>12</v>
      </c>
      <c r="R48" s="2" t="s">
        <v>13</v>
      </c>
      <c r="S48" s="7">
        <v>1.0080127800000001E-3</v>
      </c>
      <c r="T48" s="7">
        <v>0.75</v>
      </c>
      <c r="U48" s="9">
        <f>Tabla12[[#This Row],[Precio unitario]]*Tabla12[[#This Row],[Tasa de ingresos cliente]]</f>
        <v>7.5600958500000003E-4</v>
      </c>
      <c r="V48" s="21">
        <v>22.631540000000001</v>
      </c>
      <c r="W48" s="11">
        <f>Tabla12[[#This Row],[tasa de cambio]]*Tabla12[[#This Row],[Ingresos netos]]</f>
        <v>1.7109661163310901E-2</v>
      </c>
      <c r="AK48" s="1" t="s">
        <v>100</v>
      </c>
      <c r="AL48" s="1" t="s">
        <v>28</v>
      </c>
      <c r="AM48" s="1" t="s">
        <v>104</v>
      </c>
      <c r="AN48" s="1" t="s">
        <v>11</v>
      </c>
      <c r="AO48" s="1" t="s">
        <v>12</v>
      </c>
      <c r="AP48" s="1" t="s">
        <v>13</v>
      </c>
      <c r="AQ48" s="8">
        <v>1.158E-3</v>
      </c>
      <c r="AR48" s="8">
        <v>0.75</v>
      </c>
      <c r="AS48" s="9">
        <f>Tabla8[[#This Row],[Precio unitario]]*Tabla8[[#This Row],[Tasa de ingresos cliente]]</f>
        <v>8.6849999999999991E-4</v>
      </c>
      <c r="AT48" s="21">
        <v>21.6</v>
      </c>
      <c r="AU48" s="11">
        <f>Tabla8[[#This Row],[tasa de cambio]]*Tabla8[[#This Row],[Ingresos netos]]</f>
        <v>1.8759599999999998E-2</v>
      </c>
      <c r="AV48" s="23"/>
      <c r="AW48" s="1" t="s">
        <v>105</v>
      </c>
      <c r="AX48" s="23">
        <f>AVERAGEIF(Tabla8[PaÃ­s / RegiÃ³n],AW48,Tabla8[regalia en pesos])</f>
        <v>4.8672533880000007E-2</v>
      </c>
      <c r="BL48" s="2" t="s">
        <v>138</v>
      </c>
      <c r="BM48" s="2" t="s">
        <v>18</v>
      </c>
      <c r="BN48" s="2" t="s">
        <v>101</v>
      </c>
      <c r="BO48" s="2" t="s">
        <v>11</v>
      </c>
      <c r="BP48" s="2" t="s">
        <v>12</v>
      </c>
      <c r="BQ48" s="2" t="s">
        <v>13</v>
      </c>
      <c r="BR48" s="7">
        <v>1.9505675E-3</v>
      </c>
      <c r="BS48" s="7">
        <v>0.75</v>
      </c>
      <c r="BT48" s="9">
        <f>Tabla4[[#This Row],[Precio unitario]]*Tabla4[[#This Row],[Tasa de ingresos cliente]]</f>
        <v>1.462925625E-3</v>
      </c>
      <c r="BU48" s="21">
        <v>22.631540000000001</v>
      </c>
      <c r="BV48" s="14">
        <f>Tabla4[[#This Row],[tasa de cambio]]*Tabla4[[#This Row],[Ingresos netos]]</f>
        <v>3.3108259799212503E-2</v>
      </c>
      <c r="BX48" s="2" t="s">
        <v>144</v>
      </c>
      <c r="BY48" s="2" t="s">
        <v>10</v>
      </c>
      <c r="BZ48" s="2" t="s">
        <v>104</v>
      </c>
      <c r="CA48" s="2" t="s">
        <v>11</v>
      </c>
      <c r="CB48" s="2" t="s">
        <v>12</v>
      </c>
      <c r="CC48" s="2" t="s">
        <v>13</v>
      </c>
      <c r="CD48" s="7">
        <v>4.7904543839999997E-3</v>
      </c>
      <c r="CE48" s="7">
        <v>0.75</v>
      </c>
      <c r="CF48" s="9">
        <f>Tabla2[[#This Row],[Precio unitario]]*Tabla2[[#This Row],[Tasa de ingresos cliente]]</f>
        <v>3.5928407879999998E-3</v>
      </c>
      <c r="CG48" s="21">
        <v>22.631540000000001</v>
      </c>
      <c r="CH48" s="11">
        <f>Tabla2[[#This Row],[tasa de cambio]]*Tabla2[[#This Row],[Ingresos netos]]</f>
        <v>8.1311520007253515E-2</v>
      </c>
    </row>
    <row r="49" spans="1:86" x14ac:dyDescent="0.2">
      <c r="A49" s="1" t="s">
        <v>24</v>
      </c>
      <c r="B49" s="1" t="s">
        <v>14</v>
      </c>
      <c r="C49" s="1"/>
      <c r="D49" s="1" t="s">
        <v>11</v>
      </c>
      <c r="E49" s="1" t="s">
        <v>12</v>
      </c>
      <c r="F49" s="1" t="s">
        <v>13</v>
      </c>
      <c r="G49" s="8">
        <v>1.5985469E-4</v>
      </c>
      <c r="H49" s="8">
        <v>0.75</v>
      </c>
      <c r="I49" s="9">
        <f>Tabla14[[#This Row],[Precio unitario]]*Tabla14[[#This Row],[Tasa de ingresos cliente]]</f>
        <v>1.1989101749999999E-4</v>
      </c>
      <c r="J49" s="21">
        <v>22.631540000000001</v>
      </c>
      <c r="K49" s="15">
        <f>Tabla14[[#This Row],[tasa de cambio]]*Tabla14[[#This Row],[Ingresos netos]]</f>
        <v>2.7133183581919498E-3</v>
      </c>
      <c r="M49" s="1" t="s">
        <v>81</v>
      </c>
      <c r="N49" s="1" t="s">
        <v>18</v>
      </c>
      <c r="O49" s="1"/>
      <c r="P49" s="1" t="s">
        <v>11</v>
      </c>
      <c r="Q49" s="1" t="s">
        <v>12</v>
      </c>
      <c r="R49" s="1" t="s">
        <v>13</v>
      </c>
      <c r="S49" s="8">
        <v>1.6942521419999999E-3</v>
      </c>
      <c r="T49" s="8">
        <v>0.75</v>
      </c>
      <c r="U49" s="9">
        <f>Tabla12[[#This Row],[Precio unitario]]*Tabla12[[#This Row],[Tasa de ingresos cliente]]</f>
        <v>1.2706891065E-3</v>
      </c>
      <c r="V49" s="21">
        <v>22.631540000000001</v>
      </c>
      <c r="W49" s="11">
        <f>Tabla12[[#This Row],[tasa de cambio]]*Tabla12[[#This Row],[Ingresos netos]]</f>
        <v>2.875765134131901E-2</v>
      </c>
      <c r="AK49" s="2" t="s">
        <v>100</v>
      </c>
      <c r="AL49" s="2" t="s">
        <v>28</v>
      </c>
      <c r="AM49" s="2" t="s">
        <v>104</v>
      </c>
      <c r="AN49" s="2" t="s">
        <v>11</v>
      </c>
      <c r="AO49" s="2" t="s">
        <v>12</v>
      </c>
      <c r="AP49" s="2" t="s">
        <v>13</v>
      </c>
      <c r="AQ49" s="7">
        <v>1.1574999999999999E-3</v>
      </c>
      <c r="AR49" s="7">
        <v>0.75</v>
      </c>
      <c r="AS49" s="9">
        <f>Tabla8[[#This Row],[Precio unitario]]*Tabla8[[#This Row],[Tasa de ingresos cliente]]</f>
        <v>8.6812499999999997E-4</v>
      </c>
      <c r="AT49" s="21">
        <v>21.6</v>
      </c>
      <c r="AU49" s="11">
        <f>Tabla8[[#This Row],[tasa de cambio]]*Tabla8[[#This Row],[Ingresos netos]]</f>
        <v>1.8751500000000001E-2</v>
      </c>
      <c r="AV49" s="23"/>
      <c r="AW49" s="1" t="s">
        <v>48</v>
      </c>
      <c r="AX49" s="23">
        <f>AVERAGEIF(Tabla8[PaÃ­s / RegiÃ³n],AW49,Tabla8[regalia en pesos])</f>
        <v>2.3439847230000005E-2</v>
      </c>
      <c r="BL49" s="1" t="s">
        <v>138</v>
      </c>
      <c r="BM49" s="1" t="s">
        <v>19</v>
      </c>
      <c r="BN49" s="1" t="s">
        <v>101</v>
      </c>
      <c r="BO49" s="1" t="s">
        <v>11</v>
      </c>
      <c r="BP49" s="1" t="s">
        <v>12</v>
      </c>
      <c r="BQ49" s="1" t="s">
        <v>13</v>
      </c>
      <c r="BR49" s="8">
        <v>4.6403188999999999E-3</v>
      </c>
      <c r="BS49" s="8">
        <v>0.75</v>
      </c>
      <c r="BT49" s="9">
        <f>Tabla4[[#This Row],[Precio unitario]]*Tabla4[[#This Row],[Tasa de ingresos cliente]]</f>
        <v>3.4802391750000002E-3</v>
      </c>
      <c r="BU49" s="21">
        <v>22.631540000000001</v>
      </c>
      <c r="BV49" s="14">
        <f>Tabla4[[#This Row],[tasa de cambio]]*Tabla4[[#This Row],[Ingresos netos]]</f>
        <v>7.8763172098579512E-2</v>
      </c>
      <c r="BX49" s="1" t="s">
        <v>144</v>
      </c>
      <c r="BY49" s="1" t="s">
        <v>10</v>
      </c>
      <c r="BZ49" s="1" t="s">
        <v>104</v>
      </c>
      <c r="CA49" s="1" t="s">
        <v>11</v>
      </c>
      <c r="CB49" s="1" t="s">
        <v>12</v>
      </c>
      <c r="CC49" s="1" t="s">
        <v>13</v>
      </c>
      <c r="CD49" s="8">
        <v>4.790370415E-3</v>
      </c>
      <c r="CE49" s="8">
        <v>0.75</v>
      </c>
      <c r="CF49" s="9">
        <f>Tabla2[[#This Row],[Precio unitario]]*Tabla2[[#This Row],[Tasa de ingresos cliente]]</f>
        <v>3.59277781125E-3</v>
      </c>
      <c r="CG49" s="21">
        <v>22.631540000000001</v>
      </c>
      <c r="CH49" s="11">
        <f>Tabla2[[#This Row],[tasa de cambio]]*Tabla2[[#This Row],[Ingresos netos]]</f>
        <v>8.1310094746416831E-2</v>
      </c>
    </row>
    <row r="50" spans="1:86" x14ac:dyDescent="0.2">
      <c r="A50" s="2" t="s">
        <v>24</v>
      </c>
      <c r="B50" s="2" t="s">
        <v>35</v>
      </c>
      <c r="C50" s="2"/>
      <c r="D50" s="2" t="s">
        <v>11</v>
      </c>
      <c r="E50" s="2" t="s">
        <v>12</v>
      </c>
      <c r="F50" s="2" t="s">
        <v>13</v>
      </c>
      <c r="G50" s="7">
        <v>6.9583468000000001E-5</v>
      </c>
      <c r="H50" s="7">
        <v>0.75</v>
      </c>
      <c r="I50" s="9">
        <f>Tabla14[[#This Row],[Precio unitario]]*Tabla14[[#This Row],[Tasa de ingresos cliente]]</f>
        <v>5.2187601000000004E-5</v>
      </c>
      <c r="J50" s="21">
        <v>22.631540000000001</v>
      </c>
      <c r="K50" s="15">
        <f>Tabla14[[#This Row],[tasa de cambio]]*Tabla14[[#This Row],[Ingresos netos]]</f>
        <v>1.1810857795355402E-3</v>
      </c>
      <c r="M50" s="2" t="s">
        <v>81</v>
      </c>
      <c r="N50" s="2" t="s">
        <v>18</v>
      </c>
      <c r="O50" s="2"/>
      <c r="P50" s="2" t="s">
        <v>11</v>
      </c>
      <c r="Q50" s="2" t="s">
        <v>12</v>
      </c>
      <c r="R50" s="2" t="s">
        <v>13</v>
      </c>
      <c r="S50" s="7">
        <v>2.2331935400000001E-3</v>
      </c>
      <c r="T50" s="7">
        <v>0.75</v>
      </c>
      <c r="U50" s="9">
        <f>Tabla12[[#This Row],[Precio unitario]]*Tabla12[[#This Row],[Tasa de ingresos cliente]]</f>
        <v>1.6748951550000001E-3</v>
      </c>
      <c r="V50" s="21">
        <v>22.631540000000001</v>
      </c>
      <c r="W50" s="11">
        <f>Tabla12[[#This Row],[tasa de cambio]]*Tabla12[[#This Row],[Ingresos netos]]</f>
        <v>3.7905456696188701E-2</v>
      </c>
      <c r="AK50" s="1" t="s">
        <v>100</v>
      </c>
      <c r="AL50" s="1" t="s">
        <v>28</v>
      </c>
      <c r="AM50" s="1" t="s">
        <v>104</v>
      </c>
      <c r="AN50" s="1" t="s">
        <v>11</v>
      </c>
      <c r="AO50" s="1" t="s">
        <v>12</v>
      </c>
      <c r="AP50" s="1" t="s">
        <v>13</v>
      </c>
      <c r="AQ50" s="8">
        <v>1.1576666999999999E-3</v>
      </c>
      <c r="AR50" s="8">
        <v>0.75</v>
      </c>
      <c r="AS50" s="9">
        <f>Tabla8[[#This Row],[Precio unitario]]*Tabla8[[#This Row],[Tasa de ingresos cliente]]</f>
        <v>8.68250025E-4</v>
      </c>
      <c r="AT50" s="21">
        <v>21.6</v>
      </c>
      <c r="AU50" s="11">
        <f>Tabla8[[#This Row],[tasa de cambio]]*Tabla8[[#This Row],[Ingresos netos]]</f>
        <v>1.8754200540000002E-2</v>
      </c>
      <c r="AV50" s="23"/>
      <c r="AW50" s="1" t="s">
        <v>106</v>
      </c>
      <c r="AX50" s="23">
        <f>AVERAGEIF(Tabla8[PaÃ­s / RegiÃ³n],AW50,Tabla8[regalia en pesos])</f>
        <v>3.4186073142857147E-2</v>
      </c>
      <c r="BL50" s="2" t="s">
        <v>138</v>
      </c>
      <c r="BM50" s="2" t="s">
        <v>37</v>
      </c>
      <c r="BN50" s="2" t="s">
        <v>104</v>
      </c>
      <c r="BO50" s="2" t="s">
        <v>11</v>
      </c>
      <c r="BP50" s="2" t="s">
        <v>12</v>
      </c>
      <c r="BQ50" s="2" t="s">
        <v>13</v>
      </c>
      <c r="BR50" s="7">
        <v>6.8743299999999996E-5</v>
      </c>
      <c r="BS50" s="7">
        <v>0.75</v>
      </c>
      <c r="BT50" s="9">
        <f>Tabla4[[#This Row],[Precio unitario]]*Tabla4[[#This Row],[Tasa de ingresos cliente]]</f>
        <v>5.1557474999999994E-5</v>
      </c>
      <c r="BU50" s="21">
        <v>22.631540000000001</v>
      </c>
      <c r="BV50" s="14">
        <f>Tabla4[[#This Row],[tasa de cambio]]*Tabla4[[#This Row],[Ingresos netos]]</f>
        <v>1.1668250577614998E-3</v>
      </c>
      <c r="BX50" s="2" t="s">
        <v>144</v>
      </c>
      <c r="BY50" s="2" t="s">
        <v>14</v>
      </c>
      <c r="BZ50" s="2" t="s">
        <v>104</v>
      </c>
      <c r="CA50" s="2" t="s">
        <v>11</v>
      </c>
      <c r="CB50" s="2" t="s">
        <v>12</v>
      </c>
      <c r="CC50" s="2" t="s">
        <v>13</v>
      </c>
      <c r="CD50" s="7">
        <v>4.609290399E-3</v>
      </c>
      <c r="CE50" s="7">
        <v>0.75</v>
      </c>
      <c r="CF50" s="9">
        <f>Tabla2[[#This Row],[Precio unitario]]*Tabla2[[#This Row],[Tasa de ingresos cliente]]</f>
        <v>3.45696779925E-3</v>
      </c>
      <c r="CG50" s="21">
        <v>22.631540000000001</v>
      </c>
      <c r="CH50" s="11">
        <f>Tabla2[[#This Row],[tasa de cambio]]*Tabla2[[#This Row],[Ingresos netos]]</f>
        <v>7.8236505027438355E-2</v>
      </c>
    </row>
    <row r="51" spans="1:86" x14ac:dyDescent="0.2">
      <c r="A51" s="1" t="s">
        <v>24</v>
      </c>
      <c r="B51" s="1" t="s">
        <v>36</v>
      </c>
      <c r="C51" s="1"/>
      <c r="D51" s="1" t="s">
        <v>11</v>
      </c>
      <c r="E51" s="1" t="s">
        <v>12</v>
      </c>
      <c r="F51" s="1" t="s">
        <v>13</v>
      </c>
      <c r="G51" s="8">
        <v>1.3203570999999999E-3</v>
      </c>
      <c r="H51" s="8">
        <v>0.75</v>
      </c>
      <c r="I51" s="9">
        <f>Tabla14[[#This Row],[Precio unitario]]*Tabla14[[#This Row],[Tasa de ingresos cliente]]</f>
        <v>9.9026782499999993E-4</v>
      </c>
      <c r="J51" s="21">
        <v>22.631540000000001</v>
      </c>
      <c r="K51" s="15">
        <f>Tabla14[[#This Row],[tasa de cambio]]*Tabla14[[#This Row],[Ingresos netos]]</f>
        <v>2.2411285892200501E-2</v>
      </c>
      <c r="M51" s="1" t="s">
        <v>81</v>
      </c>
      <c r="N51" s="1" t="s">
        <v>18</v>
      </c>
      <c r="O51" s="1"/>
      <c r="P51" s="1" t="s">
        <v>11</v>
      </c>
      <c r="Q51" s="1" t="s">
        <v>12</v>
      </c>
      <c r="R51" s="1" t="s">
        <v>13</v>
      </c>
      <c r="S51" s="8">
        <v>2.1074654199999998E-3</v>
      </c>
      <c r="T51" s="8">
        <v>0.75</v>
      </c>
      <c r="U51" s="9">
        <f>Tabla12[[#This Row],[Precio unitario]]*Tabla12[[#This Row],[Tasa de ingresos cliente]]</f>
        <v>1.580599065E-3</v>
      </c>
      <c r="V51" s="21">
        <v>22.631540000000001</v>
      </c>
      <c r="W51" s="11">
        <f>Tabla12[[#This Row],[tasa de cambio]]*Tabla12[[#This Row],[Ingresos netos]]</f>
        <v>3.5771390963510098E-2</v>
      </c>
      <c r="AK51" s="2" t="s">
        <v>100</v>
      </c>
      <c r="AL51" s="2" t="s">
        <v>28</v>
      </c>
      <c r="AM51" s="2" t="s">
        <v>104</v>
      </c>
      <c r="AN51" s="2" t="s">
        <v>11</v>
      </c>
      <c r="AO51" s="2" t="s">
        <v>12</v>
      </c>
      <c r="AP51" s="2" t="s">
        <v>13</v>
      </c>
      <c r="AQ51" s="7">
        <v>1.1576094999999999E-3</v>
      </c>
      <c r="AR51" s="7">
        <v>0.75</v>
      </c>
      <c r="AS51" s="9">
        <f>Tabla8[[#This Row],[Precio unitario]]*Tabla8[[#This Row],[Tasa de ingresos cliente]]</f>
        <v>8.682071249999999E-4</v>
      </c>
      <c r="AT51" s="21">
        <v>21.6</v>
      </c>
      <c r="AU51" s="11">
        <f>Tabla8[[#This Row],[tasa de cambio]]*Tabla8[[#This Row],[Ingresos netos]]</f>
        <v>1.8753273899999999E-2</v>
      </c>
      <c r="AV51" s="23"/>
      <c r="AW51" s="1" t="s">
        <v>107</v>
      </c>
      <c r="AX51" s="23">
        <f>AVERAGEIF(Tabla8[PaÃ­s / RegiÃ³n],AW51,Tabla8[regalia en pesos])</f>
        <v>2.5688788200000003E-2</v>
      </c>
      <c r="BL51" s="1" t="s">
        <v>138</v>
      </c>
      <c r="BM51" s="1" t="s">
        <v>57</v>
      </c>
      <c r="BN51" s="1" t="s">
        <v>104</v>
      </c>
      <c r="BO51" s="1" t="s">
        <v>11</v>
      </c>
      <c r="BP51" s="1" t="s">
        <v>12</v>
      </c>
      <c r="BQ51" s="1" t="s">
        <v>13</v>
      </c>
      <c r="BR51" s="8">
        <v>1.1823E-5</v>
      </c>
      <c r="BS51" s="8">
        <v>0.75</v>
      </c>
      <c r="BT51" s="9">
        <f>Tabla4[[#This Row],[Precio unitario]]*Tabla4[[#This Row],[Tasa de ingresos cliente]]</f>
        <v>8.8672500000000005E-6</v>
      </c>
      <c r="BU51" s="21">
        <v>22.631540000000001</v>
      </c>
      <c r="BV51" s="14">
        <f>Tabla4[[#This Row],[tasa de cambio]]*Tabla4[[#This Row],[Ingresos netos]]</f>
        <v>2.0067952306500003E-4</v>
      </c>
      <c r="BX51" s="1" t="s">
        <v>144</v>
      </c>
      <c r="BY51" s="1" t="s">
        <v>14</v>
      </c>
      <c r="BZ51" s="1" t="s">
        <v>104</v>
      </c>
      <c r="CA51" s="1" t="s">
        <v>11</v>
      </c>
      <c r="CB51" s="1" t="s">
        <v>12</v>
      </c>
      <c r="CC51" s="1" t="s">
        <v>13</v>
      </c>
      <c r="CD51" s="8">
        <v>4.6090804759999996E-3</v>
      </c>
      <c r="CE51" s="8">
        <v>0.75</v>
      </c>
      <c r="CF51" s="9">
        <f>Tabla2[[#This Row],[Precio unitario]]*Tabla2[[#This Row],[Tasa de ingresos cliente]]</f>
        <v>3.4568103569999997E-3</v>
      </c>
      <c r="CG51" s="21">
        <v>22.631540000000001</v>
      </c>
      <c r="CH51" s="11">
        <f>Tabla2[[#This Row],[tasa de cambio]]*Tabla2[[#This Row],[Ingresos netos]]</f>
        <v>7.8232941866859779E-2</v>
      </c>
    </row>
    <row r="52" spans="1:86" x14ac:dyDescent="0.2">
      <c r="A52" s="2" t="s">
        <v>24</v>
      </c>
      <c r="B52" s="2" t="s">
        <v>37</v>
      </c>
      <c r="C52" s="2"/>
      <c r="D52" s="2" t="s">
        <v>11</v>
      </c>
      <c r="E52" s="2" t="s">
        <v>12</v>
      </c>
      <c r="F52" s="2" t="s">
        <v>13</v>
      </c>
      <c r="G52" s="7">
        <v>8.7256404000000005E-5</v>
      </c>
      <c r="H52" s="7">
        <v>0.75</v>
      </c>
      <c r="I52" s="9">
        <f>Tabla14[[#This Row],[Precio unitario]]*Tabla14[[#This Row],[Tasa de ingresos cliente]]</f>
        <v>6.544230300000001E-5</v>
      </c>
      <c r="J52" s="21">
        <v>22.631540000000001</v>
      </c>
      <c r="K52" s="15">
        <f>Tabla14[[#This Row],[tasa de cambio]]*Tabla14[[#This Row],[Ingresos netos]]</f>
        <v>1.4810600980366202E-3</v>
      </c>
      <c r="M52" s="2" t="s">
        <v>81</v>
      </c>
      <c r="N52" s="2" t="s">
        <v>18</v>
      </c>
      <c r="O52" s="2"/>
      <c r="P52" s="2" t="s">
        <v>11</v>
      </c>
      <c r="Q52" s="2" t="s">
        <v>12</v>
      </c>
      <c r="R52" s="2" t="s">
        <v>13</v>
      </c>
      <c r="S52" s="7">
        <v>1.7680575620000001E-3</v>
      </c>
      <c r="T52" s="7">
        <v>0.75</v>
      </c>
      <c r="U52" s="9">
        <f>Tabla12[[#This Row],[Precio unitario]]*Tabla12[[#This Row],[Tasa de ingresos cliente]]</f>
        <v>1.3260431715E-3</v>
      </c>
      <c r="V52" s="21">
        <v>22.631540000000001</v>
      </c>
      <c r="W52" s="11">
        <f>Tabla12[[#This Row],[tasa de cambio]]*Tabla12[[#This Row],[Ingresos netos]]</f>
        <v>3.0010399077529112E-2</v>
      </c>
      <c r="AK52" s="1" t="s">
        <v>100</v>
      </c>
      <c r="AL52" s="1" t="s">
        <v>28</v>
      </c>
      <c r="AM52" s="1" t="s">
        <v>104</v>
      </c>
      <c r="AN52" s="1" t="s">
        <v>11</v>
      </c>
      <c r="AO52" s="1" t="s">
        <v>12</v>
      </c>
      <c r="AP52" s="1" t="s">
        <v>13</v>
      </c>
      <c r="AQ52" s="8">
        <v>1.1575909000000001E-3</v>
      </c>
      <c r="AR52" s="8">
        <v>0.75</v>
      </c>
      <c r="AS52" s="9">
        <f>Tabla8[[#This Row],[Precio unitario]]*Tabla8[[#This Row],[Tasa de ingresos cliente]]</f>
        <v>8.6819317500000013E-4</v>
      </c>
      <c r="AT52" s="21">
        <v>21.6</v>
      </c>
      <c r="AU52" s="11">
        <f>Tabla8[[#This Row],[tasa de cambio]]*Tabla8[[#This Row],[Ingresos netos]]</f>
        <v>1.8752972580000003E-2</v>
      </c>
      <c r="AV52" s="23"/>
      <c r="AW52" s="1" t="s">
        <v>67</v>
      </c>
      <c r="AX52" s="23">
        <f>AVERAGEIF(Tabla8[PaÃ­s / RegiÃ³n],AW52,Tabla8[regalia en pesos])</f>
        <v>6.4566768600000015E-3</v>
      </c>
      <c r="BL52" s="2" t="s">
        <v>138</v>
      </c>
      <c r="BM52" s="2" t="s">
        <v>60</v>
      </c>
      <c r="BN52" s="2" t="s">
        <v>104</v>
      </c>
      <c r="BO52" s="2" t="s">
        <v>11</v>
      </c>
      <c r="BP52" s="2" t="s">
        <v>12</v>
      </c>
      <c r="BQ52" s="2" t="s">
        <v>13</v>
      </c>
      <c r="BR52" s="7">
        <v>5.9997169999999995E-4</v>
      </c>
      <c r="BS52" s="7">
        <v>0.75</v>
      </c>
      <c r="BT52" s="9">
        <f>Tabla4[[#This Row],[Precio unitario]]*Tabla4[[#This Row],[Tasa de ingresos cliente]]</f>
        <v>4.4997877499999996E-4</v>
      </c>
      <c r="BU52" s="21">
        <v>22.631540000000001</v>
      </c>
      <c r="BV52" s="14">
        <f>Tabla4[[#This Row],[tasa de cambio]]*Tabla4[[#This Row],[Ingresos netos]]</f>
        <v>1.01837126455635E-2</v>
      </c>
      <c r="BX52" s="2" t="s">
        <v>144</v>
      </c>
      <c r="BY52" s="2" t="s">
        <v>14</v>
      </c>
      <c r="BZ52" s="2" t="s">
        <v>104</v>
      </c>
      <c r="CA52" s="2" t="s">
        <v>11</v>
      </c>
      <c r="CB52" s="2" t="s">
        <v>12</v>
      </c>
      <c r="CC52" s="2" t="s">
        <v>13</v>
      </c>
      <c r="CD52" s="7">
        <v>4.6092484150000003E-3</v>
      </c>
      <c r="CE52" s="7">
        <v>0.75</v>
      </c>
      <c r="CF52" s="9">
        <f>Tabla2[[#This Row],[Precio unitario]]*Tabla2[[#This Row],[Tasa de ingresos cliente]]</f>
        <v>3.4569363112500005E-3</v>
      </c>
      <c r="CG52" s="21">
        <v>22.631540000000001</v>
      </c>
      <c r="CH52" s="11">
        <f>Tabla2[[#This Row],[tasa de cambio]]*Tabla2[[#This Row],[Ingresos netos]]</f>
        <v>7.8235792405506835E-2</v>
      </c>
    </row>
    <row r="53" spans="1:86" x14ac:dyDescent="0.2">
      <c r="A53" s="1" t="s">
        <v>24</v>
      </c>
      <c r="B53" s="1" t="s">
        <v>38</v>
      </c>
      <c r="C53" s="1"/>
      <c r="D53" s="1" t="s">
        <v>11</v>
      </c>
      <c r="E53" s="1" t="s">
        <v>12</v>
      </c>
      <c r="F53" s="1" t="s">
        <v>13</v>
      </c>
      <c r="G53" s="8">
        <v>8.0042597300000002E-4</v>
      </c>
      <c r="H53" s="8">
        <v>0.75</v>
      </c>
      <c r="I53" s="9">
        <f>Tabla14[[#This Row],[Precio unitario]]*Tabla14[[#This Row],[Tasa de ingresos cliente]]</f>
        <v>6.0031947975000002E-4</v>
      </c>
      <c r="J53" s="21">
        <v>22.631540000000001</v>
      </c>
      <c r="K53" s="15">
        <f>Tabla14[[#This Row],[tasa de cambio]]*Tabla14[[#This Row],[Ingresos netos]]</f>
        <v>1.3586154318741316E-2</v>
      </c>
      <c r="M53" s="1" t="s">
        <v>81</v>
      </c>
      <c r="N53" s="1" t="s">
        <v>18</v>
      </c>
      <c r="O53" s="1"/>
      <c r="P53" s="1" t="s">
        <v>11</v>
      </c>
      <c r="Q53" s="1" t="s">
        <v>12</v>
      </c>
      <c r="R53" s="1" t="s">
        <v>13</v>
      </c>
      <c r="S53" s="8">
        <v>2.204336624E-3</v>
      </c>
      <c r="T53" s="8">
        <v>0.75</v>
      </c>
      <c r="U53" s="9">
        <f>Tabla12[[#This Row],[Precio unitario]]*Tabla12[[#This Row],[Tasa de ingresos cliente]]</f>
        <v>1.6532524679999999E-3</v>
      </c>
      <c r="V53" s="21">
        <v>22.631540000000001</v>
      </c>
      <c r="W53" s="11">
        <f>Tabla12[[#This Row],[tasa de cambio]]*Tabla12[[#This Row],[Ingresos netos]]</f>
        <v>3.7415649359640722E-2</v>
      </c>
      <c r="AK53" s="2" t="s">
        <v>100</v>
      </c>
      <c r="AL53" s="2" t="s">
        <v>28</v>
      </c>
      <c r="AM53" s="2" t="s">
        <v>104</v>
      </c>
      <c r="AN53" s="2" t="s">
        <v>11</v>
      </c>
      <c r="AO53" s="2" t="s">
        <v>12</v>
      </c>
      <c r="AP53" s="2" t="s">
        <v>13</v>
      </c>
      <c r="AQ53" s="7">
        <v>1.1576071E-3</v>
      </c>
      <c r="AR53" s="7">
        <v>0.75</v>
      </c>
      <c r="AS53" s="9">
        <f>Tabla8[[#This Row],[Precio unitario]]*Tabla8[[#This Row],[Tasa de ingresos cliente]]</f>
        <v>8.6820532499999993E-4</v>
      </c>
      <c r="AT53" s="21">
        <v>21.6</v>
      </c>
      <c r="AU53" s="11">
        <f>Tabla8[[#This Row],[tasa de cambio]]*Tabla8[[#This Row],[Ingresos netos]]</f>
        <v>1.8753235019999998E-2</v>
      </c>
      <c r="AV53" s="23"/>
      <c r="AW53" s="1" t="s">
        <v>74</v>
      </c>
      <c r="AX53" s="23">
        <f>AVERAGEIF(Tabla8[PaÃ­s / RegiÃ³n],AW53,Tabla8[regalia en pesos])</f>
        <v>1.602327357692308E-2</v>
      </c>
      <c r="BL53" s="1" t="s">
        <v>138</v>
      </c>
      <c r="BM53" s="1" t="s">
        <v>38</v>
      </c>
      <c r="BN53" s="1" t="s">
        <v>104</v>
      </c>
      <c r="BO53" s="1" t="s">
        <v>11</v>
      </c>
      <c r="BP53" s="1" t="s">
        <v>12</v>
      </c>
      <c r="BQ53" s="1" t="s">
        <v>13</v>
      </c>
      <c r="BR53" s="8">
        <v>5.0368699999999998E-5</v>
      </c>
      <c r="BS53" s="8">
        <v>0.75</v>
      </c>
      <c r="BT53" s="9">
        <f>Tabla4[[#This Row],[Precio unitario]]*Tabla4[[#This Row],[Tasa de ingresos cliente]]</f>
        <v>3.7776525000000002E-5</v>
      </c>
      <c r="BU53" s="21">
        <v>22.631540000000001</v>
      </c>
      <c r="BV53" s="14">
        <f>Tabla4[[#This Row],[tasa de cambio]]*Tabla4[[#This Row],[Ingresos netos]]</f>
        <v>8.5494093659850003E-4</v>
      </c>
      <c r="BX53" s="1" t="s">
        <v>144</v>
      </c>
      <c r="BY53" s="1" t="s">
        <v>14</v>
      </c>
      <c r="BZ53" s="1" t="s">
        <v>104</v>
      </c>
      <c r="CA53" s="1" t="s">
        <v>11</v>
      </c>
      <c r="CB53" s="1" t="s">
        <v>12</v>
      </c>
      <c r="CC53" s="1" t="s">
        <v>13</v>
      </c>
      <c r="CD53" s="8">
        <v>4.6093203760000003E-3</v>
      </c>
      <c r="CE53" s="8">
        <v>0.75</v>
      </c>
      <c r="CF53" s="9">
        <f>Tabla2[[#This Row],[Precio unitario]]*Tabla2[[#This Row],[Tasa de ingresos cliente]]</f>
        <v>3.4569902820000002E-3</v>
      </c>
      <c r="CG53" s="21">
        <v>22.631540000000001</v>
      </c>
      <c r="CH53" s="11">
        <f>Tabla2[[#This Row],[tasa de cambio]]*Tabla2[[#This Row],[Ingresos netos]]</f>
        <v>7.8237013846694292E-2</v>
      </c>
    </row>
    <row r="54" spans="1:86" x14ac:dyDescent="0.2">
      <c r="A54" s="2" t="s">
        <v>24</v>
      </c>
      <c r="B54" s="2" t="s">
        <v>39</v>
      </c>
      <c r="C54" s="2"/>
      <c r="D54" s="2" t="s">
        <v>11</v>
      </c>
      <c r="E54" s="2" t="s">
        <v>12</v>
      </c>
      <c r="F54" s="2" t="s">
        <v>13</v>
      </c>
      <c r="G54" s="7">
        <v>7.1052932000000002E-4</v>
      </c>
      <c r="H54" s="7">
        <v>0.75</v>
      </c>
      <c r="I54" s="9">
        <f>Tabla14[[#This Row],[Precio unitario]]*Tabla14[[#This Row],[Tasa de ingresos cliente]]</f>
        <v>5.3289698999999999E-4</v>
      </c>
      <c r="J54" s="21">
        <v>22.631540000000001</v>
      </c>
      <c r="K54" s="15">
        <f>Tabla14[[#This Row],[tasa de cambio]]*Tabla14[[#This Row],[Ingresos netos]]</f>
        <v>1.2060279545064599E-2</v>
      </c>
      <c r="M54" s="2" t="s">
        <v>81</v>
      </c>
      <c r="N54" s="2" t="s">
        <v>18</v>
      </c>
      <c r="O54" s="2"/>
      <c r="P54" s="2" t="s">
        <v>11</v>
      </c>
      <c r="Q54" s="2" t="s">
        <v>12</v>
      </c>
      <c r="R54" s="2" t="s">
        <v>13</v>
      </c>
      <c r="S54" s="7">
        <v>1.9809003159999999E-3</v>
      </c>
      <c r="T54" s="7">
        <v>0.75</v>
      </c>
      <c r="U54" s="9">
        <f>Tabla12[[#This Row],[Precio unitario]]*Tabla12[[#This Row],[Tasa de ingresos cliente]]</f>
        <v>1.485675237E-3</v>
      </c>
      <c r="V54" s="21">
        <v>22.631540000000001</v>
      </c>
      <c r="W54" s="11">
        <f>Tabla12[[#This Row],[tasa de cambio]]*Tabla12[[#This Row],[Ingresos netos]]</f>
        <v>3.3623118553174985E-2</v>
      </c>
      <c r="AK54" s="1" t="s">
        <v>100</v>
      </c>
      <c r="AL54" s="1" t="s">
        <v>28</v>
      </c>
      <c r="AM54" s="1" t="s">
        <v>104</v>
      </c>
      <c r="AN54" s="1" t="s">
        <v>11</v>
      </c>
      <c r="AO54" s="1" t="s">
        <v>12</v>
      </c>
      <c r="AP54" s="1" t="s">
        <v>13</v>
      </c>
      <c r="AQ54" s="8">
        <v>1.1576429E-3</v>
      </c>
      <c r="AR54" s="8">
        <v>0.75</v>
      </c>
      <c r="AS54" s="9">
        <f>Tabla8[[#This Row],[Precio unitario]]*Tabla8[[#This Row],[Tasa de ingresos cliente]]</f>
        <v>8.6823217499999998E-4</v>
      </c>
      <c r="AT54" s="21">
        <v>21.6</v>
      </c>
      <c r="AU54" s="11">
        <f>Tabla8[[#This Row],[tasa de cambio]]*Tabla8[[#This Row],[Ingresos netos]]</f>
        <v>1.8753814980000002E-2</v>
      </c>
      <c r="AV54" s="23"/>
      <c r="AW54" s="1" t="s">
        <v>46</v>
      </c>
      <c r="AX54" s="23">
        <f>AVERAGEIF(Tabla8[PaÃ­s / RegiÃ³n],AW54,Tabla8[regalia en pesos])</f>
        <v>4.0398213780000004E-2</v>
      </c>
      <c r="BL54" s="2" t="s">
        <v>138</v>
      </c>
      <c r="BM54" s="2" t="s">
        <v>23</v>
      </c>
      <c r="BN54" s="2" t="s">
        <v>104</v>
      </c>
      <c r="BO54" s="2" t="s">
        <v>11</v>
      </c>
      <c r="BP54" s="2" t="s">
        <v>12</v>
      </c>
      <c r="BQ54" s="2" t="s">
        <v>13</v>
      </c>
      <c r="BR54" s="7">
        <v>3.4579020000000002E-4</v>
      </c>
      <c r="BS54" s="7">
        <v>0.75</v>
      </c>
      <c r="BT54" s="9">
        <f>Tabla4[[#This Row],[Precio unitario]]*Tabla4[[#This Row],[Tasa de ingresos cliente]]</f>
        <v>2.5934265000000003E-4</v>
      </c>
      <c r="BU54" s="21">
        <v>22.631540000000001</v>
      </c>
      <c r="BV54" s="14">
        <f>Tabla4[[#This Row],[tasa de cambio]]*Tabla4[[#This Row],[Ingresos netos]]</f>
        <v>5.8693235571810011E-3</v>
      </c>
      <c r="BX54" s="2" t="s">
        <v>144</v>
      </c>
      <c r="BY54" s="2" t="s">
        <v>14</v>
      </c>
      <c r="BZ54" s="2" t="s">
        <v>104</v>
      </c>
      <c r="CA54" s="2" t="s">
        <v>11</v>
      </c>
      <c r="CB54" s="2" t="s">
        <v>12</v>
      </c>
      <c r="CC54" s="2" t="s">
        <v>13</v>
      </c>
      <c r="CD54" s="7">
        <v>4.6093603460000002E-3</v>
      </c>
      <c r="CE54" s="7">
        <v>0.75</v>
      </c>
      <c r="CF54" s="9">
        <f>Tabla2[[#This Row],[Precio unitario]]*Tabla2[[#This Row],[Tasa de ingresos cliente]]</f>
        <v>3.4570202595000004E-3</v>
      </c>
      <c r="CG54" s="21">
        <v>22.631540000000001</v>
      </c>
      <c r="CH54" s="11">
        <f>Tabla2[[#This Row],[tasa de cambio]]*Tabla2[[#This Row],[Ingresos netos]]</f>
        <v>7.8237692283684643E-2</v>
      </c>
    </row>
    <row r="55" spans="1:86" x14ac:dyDescent="0.2">
      <c r="A55" s="1" t="s">
        <v>24</v>
      </c>
      <c r="B55" s="1" t="s">
        <v>19</v>
      </c>
      <c r="C55" s="1"/>
      <c r="D55" s="1" t="s">
        <v>11</v>
      </c>
      <c r="E55" s="1" t="s">
        <v>12</v>
      </c>
      <c r="F55" s="1" t="s">
        <v>13</v>
      </c>
      <c r="G55" s="8">
        <v>1.896501625E-3</v>
      </c>
      <c r="H55" s="8">
        <v>0.75</v>
      </c>
      <c r="I55" s="9">
        <f>Tabla14[[#This Row],[Precio unitario]]*Tabla14[[#This Row],[Tasa de ingresos cliente]]</f>
        <v>1.42237621875E-3</v>
      </c>
      <c r="J55" s="21">
        <v>22.631540000000001</v>
      </c>
      <c r="K55" s="15">
        <f>Tabla14[[#This Row],[tasa de cambio]]*Tabla14[[#This Row],[Ingresos netos]]</f>
        <v>3.2190564289689375E-2</v>
      </c>
      <c r="M55" s="1" t="s">
        <v>81</v>
      </c>
      <c r="N55" s="1" t="s">
        <v>18</v>
      </c>
      <c r="O55" s="1"/>
      <c r="P55" s="1" t="s">
        <v>11</v>
      </c>
      <c r="Q55" s="1" t="s">
        <v>12</v>
      </c>
      <c r="R55" s="1" t="s">
        <v>13</v>
      </c>
      <c r="S55" s="8">
        <v>2.2814614460000002E-3</v>
      </c>
      <c r="T55" s="8">
        <v>0.75</v>
      </c>
      <c r="U55" s="9">
        <f>Tabla12[[#This Row],[Precio unitario]]*Tabla12[[#This Row],[Tasa de ingresos cliente]]</f>
        <v>1.7110960845000002E-3</v>
      </c>
      <c r="V55" s="21">
        <v>22.631540000000001</v>
      </c>
      <c r="W55" s="11">
        <f>Tabla12[[#This Row],[tasa de cambio]]*Tabla12[[#This Row],[Ingresos netos]]</f>
        <v>3.8724739480205134E-2</v>
      </c>
      <c r="AK55" s="2" t="s">
        <v>100</v>
      </c>
      <c r="AL55" s="2" t="s">
        <v>28</v>
      </c>
      <c r="AM55" s="2" t="s">
        <v>104</v>
      </c>
      <c r="AN55" s="2" t="s">
        <v>11</v>
      </c>
      <c r="AO55" s="2" t="s">
        <v>12</v>
      </c>
      <c r="AP55" s="2" t="s">
        <v>13</v>
      </c>
      <c r="AQ55" s="7">
        <v>1.1575714E-3</v>
      </c>
      <c r="AR55" s="7">
        <v>0.75</v>
      </c>
      <c r="AS55" s="9">
        <f>Tabla8[[#This Row],[Precio unitario]]*Tabla8[[#This Row],[Tasa de ingresos cliente]]</f>
        <v>8.6817855000000002E-4</v>
      </c>
      <c r="AT55" s="21">
        <v>21.6</v>
      </c>
      <c r="AU55" s="11">
        <f>Tabla8[[#This Row],[tasa de cambio]]*Tabla8[[#This Row],[Ingresos netos]]</f>
        <v>1.875265668E-2</v>
      </c>
      <c r="AV55" s="23"/>
      <c r="AW55" s="1" t="s">
        <v>27</v>
      </c>
      <c r="AX55" s="23">
        <f>AVERAGEIF(Tabla8[PaÃ­s / RegiÃ³n],AW55,Tabla8[regalia en pesos])</f>
        <v>7.5329185371428567E-3</v>
      </c>
      <c r="BL55" s="1" t="s">
        <v>138</v>
      </c>
      <c r="BM55" s="1" t="s">
        <v>10</v>
      </c>
      <c r="BN55" s="1" t="s">
        <v>104</v>
      </c>
      <c r="BO55" s="1" t="s">
        <v>11</v>
      </c>
      <c r="BP55" s="1" t="s">
        <v>12</v>
      </c>
      <c r="BQ55" s="1" t="s">
        <v>13</v>
      </c>
      <c r="BR55" s="8">
        <v>3.2996100000000001E-5</v>
      </c>
      <c r="BS55" s="8">
        <v>0.75</v>
      </c>
      <c r="BT55" s="9">
        <f>Tabla4[[#This Row],[Precio unitario]]*Tabla4[[#This Row],[Tasa de ingresos cliente]]</f>
        <v>2.4747075000000001E-5</v>
      </c>
      <c r="BU55" s="21">
        <v>22.631540000000001</v>
      </c>
      <c r="BV55" s="14">
        <f>Tabla4[[#This Row],[tasa de cambio]]*Tabla4[[#This Row],[Ingresos netos]]</f>
        <v>5.6006441774550007E-4</v>
      </c>
      <c r="BX55" s="1" t="s">
        <v>144</v>
      </c>
      <c r="BY55" s="1" t="s">
        <v>15</v>
      </c>
      <c r="BZ55" s="1" t="s">
        <v>104</v>
      </c>
      <c r="CA55" s="1" t="s">
        <v>11</v>
      </c>
      <c r="CB55" s="1" t="s">
        <v>12</v>
      </c>
      <c r="CC55" s="1" t="s">
        <v>13</v>
      </c>
      <c r="CD55" s="8">
        <v>1.0796750000000001E-2</v>
      </c>
      <c r="CE55" s="8">
        <v>0.75</v>
      </c>
      <c r="CF55" s="9">
        <f>Tabla2[[#This Row],[Precio unitario]]*Tabla2[[#This Row],[Tasa de ingresos cliente]]</f>
        <v>8.0975625000000006E-3</v>
      </c>
      <c r="CG55" s="21">
        <v>22.631540000000001</v>
      </c>
      <c r="CH55" s="11">
        <f>Tabla2[[#This Row],[tasa de cambio]]*Tabla2[[#This Row],[Ingresos netos]]</f>
        <v>0.18326030962125003</v>
      </c>
    </row>
    <row r="56" spans="1:86" x14ac:dyDescent="0.2">
      <c r="A56" s="2" t="s">
        <v>24</v>
      </c>
      <c r="B56" s="2" t="s">
        <v>40</v>
      </c>
      <c r="C56" s="2"/>
      <c r="D56" s="2" t="s">
        <v>11</v>
      </c>
      <c r="E56" s="2" t="s">
        <v>12</v>
      </c>
      <c r="F56" s="2" t="s">
        <v>13</v>
      </c>
      <c r="G56" s="7">
        <v>2.1752013700000001E-4</v>
      </c>
      <c r="H56" s="7">
        <v>0.75</v>
      </c>
      <c r="I56" s="9">
        <f>Tabla14[[#This Row],[Precio unitario]]*Tabla14[[#This Row],[Tasa de ingresos cliente]]</f>
        <v>1.6314010275000001E-4</v>
      </c>
      <c r="J56" s="21">
        <v>22.631540000000001</v>
      </c>
      <c r="K56" s="15">
        <f>Tabla14[[#This Row],[tasa de cambio]]*Tabla14[[#This Row],[Ingresos netos]]</f>
        <v>3.6921117609907354E-3</v>
      </c>
      <c r="M56" s="2" t="s">
        <v>81</v>
      </c>
      <c r="N56" s="2" t="s">
        <v>18</v>
      </c>
      <c r="O56" s="2"/>
      <c r="P56" s="2" t="s">
        <v>11</v>
      </c>
      <c r="Q56" s="2" t="s">
        <v>12</v>
      </c>
      <c r="R56" s="2" t="s">
        <v>13</v>
      </c>
      <c r="S56" s="7">
        <v>2.1013425839999998E-3</v>
      </c>
      <c r="T56" s="7">
        <v>0.75</v>
      </c>
      <c r="U56" s="9">
        <f>Tabla12[[#This Row],[Precio unitario]]*Tabla12[[#This Row],[Tasa de ingresos cliente]]</f>
        <v>1.5760069379999997E-3</v>
      </c>
      <c r="V56" s="21">
        <v>22.631540000000001</v>
      </c>
      <c r="W56" s="11">
        <f>Tabla12[[#This Row],[tasa de cambio]]*Tabla12[[#This Row],[Ingresos netos]]</f>
        <v>3.5667464057624519E-2</v>
      </c>
      <c r="AK56" s="1" t="s">
        <v>100</v>
      </c>
      <c r="AL56" s="1" t="s">
        <v>28</v>
      </c>
      <c r="AM56" s="1" t="s">
        <v>104</v>
      </c>
      <c r="AN56" s="1" t="s">
        <v>11</v>
      </c>
      <c r="AO56" s="1" t="s">
        <v>12</v>
      </c>
      <c r="AP56" s="1" t="s">
        <v>13</v>
      </c>
      <c r="AQ56" s="8">
        <v>1.157614E-3</v>
      </c>
      <c r="AR56" s="8">
        <v>0.75</v>
      </c>
      <c r="AS56" s="9">
        <f>Tabla8[[#This Row],[Precio unitario]]*Tabla8[[#This Row],[Tasa de ingresos cliente]]</f>
        <v>8.6821049999999996E-4</v>
      </c>
      <c r="AT56" s="21">
        <v>21.6</v>
      </c>
      <c r="AU56" s="11">
        <f>Tabla8[[#This Row],[tasa de cambio]]*Tabla8[[#This Row],[Ingresos netos]]</f>
        <v>1.8753346800000001E-2</v>
      </c>
      <c r="AV56" s="23"/>
      <c r="AW56" s="1" t="s">
        <v>89</v>
      </c>
      <c r="AX56" s="23">
        <f>AVERAGEIF(Tabla8[PaÃ­s / RegiÃ³n],AW56,Tabla8[regalia en pesos])</f>
        <v>2.2111329375000006E-2</v>
      </c>
      <c r="BL56" s="2" t="s">
        <v>138</v>
      </c>
      <c r="BM56" s="2" t="s">
        <v>28</v>
      </c>
      <c r="BN56" s="2" t="s">
        <v>104</v>
      </c>
      <c r="BO56" s="2" t="s">
        <v>11</v>
      </c>
      <c r="BP56" s="2" t="s">
        <v>12</v>
      </c>
      <c r="BQ56" s="2" t="s">
        <v>13</v>
      </c>
      <c r="BR56" s="7">
        <v>1.5647000000000001E-5</v>
      </c>
      <c r="BS56" s="7">
        <v>0.75</v>
      </c>
      <c r="BT56" s="9">
        <f>Tabla4[[#This Row],[Precio unitario]]*Tabla4[[#This Row],[Tasa de ingresos cliente]]</f>
        <v>1.1735250000000001E-5</v>
      </c>
      <c r="BU56" s="21">
        <v>22.631540000000001</v>
      </c>
      <c r="BV56" s="14">
        <f>Tabla4[[#This Row],[tasa de cambio]]*Tabla4[[#This Row],[Ingresos netos]]</f>
        <v>2.6558677978500003E-4</v>
      </c>
      <c r="BX56" s="2" t="s">
        <v>144</v>
      </c>
      <c r="BY56" s="2" t="s">
        <v>17</v>
      </c>
      <c r="BZ56" s="2" t="s">
        <v>104</v>
      </c>
      <c r="CA56" s="2" t="s">
        <v>11</v>
      </c>
      <c r="CB56" s="2" t="s">
        <v>12</v>
      </c>
      <c r="CC56" s="2" t="s">
        <v>13</v>
      </c>
      <c r="CD56" s="7">
        <v>3.0925930759999999E-3</v>
      </c>
      <c r="CE56" s="7">
        <v>0.75</v>
      </c>
      <c r="CF56" s="9">
        <f>Tabla2[[#This Row],[Precio unitario]]*Tabla2[[#This Row],[Tasa de ingresos cliente]]</f>
        <v>2.3194448070000002E-3</v>
      </c>
      <c r="CG56" s="21">
        <v>22.631540000000001</v>
      </c>
      <c r="CH56" s="11">
        <f>Tabla2[[#This Row],[tasa de cambio]]*Tabla2[[#This Row],[Ingresos netos]]</f>
        <v>5.2492607927412789E-2</v>
      </c>
    </row>
    <row r="57" spans="1:86" x14ac:dyDescent="0.2">
      <c r="A57" s="1" t="s">
        <v>24</v>
      </c>
      <c r="B57" s="1" t="s">
        <v>10</v>
      </c>
      <c r="C57" s="1"/>
      <c r="D57" s="1" t="s">
        <v>11</v>
      </c>
      <c r="E57" s="1" t="s">
        <v>12</v>
      </c>
      <c r="F57" s="1" t="s">
        <v>13</v>
      </c>
      <c r="G57" s="8">
        <v>3.1484958300000002E-4</v>
      </c>
      <c r="H57" s="8">
        <v>0.75</v>
      </c>
      <c r="I57" s="9">
        <f>Tabla14[[#This Row],[Precio unitario]]*Tabla14[[#This Row],[Tasa de ingresos cliente]]</f>
        <v>2.3613718725000002E-4</v>
      </c>
      <c r="J57" s="21">
        <v>22.631540000000001</v>
      </c>
      <c r="K57" s="15">
        <f>Tabla14[[#This Row],[tasa de cambio]]*Tabla14[[#This Row],[Ingresos netos]]</f>
        <v>5.3441481987358654E-3</v>
      </c>
      <c r="M57" s="1" t="s">
        <v>81</v>
      </c>
      <c r="N57" s="1" t="s">
        <v>18</v>
      </c>
      <c r="O57" s="1"/>
      <c r="P57" s="1" t="s">
        <v>11</v>
      </c>
      <c r="Q57" s="1" t="s">
        <v>12</v>
      </c>
      <c r="R57" s="1" t="s">
        <v>13</v>
      </c>
      <c r="S57" s="8">
        <v>2.2354497370000001E-3</v>
      </c>
      <c r="T57" s="8">
        <v>0.75</v>
      </c>
      <c r="U57" s="9">
        <f>Tabla12[[#This Row],[Precio unitario]]*Tabla12[[#This Row],[Tasa de ingresos cliente]]</f>
        <v>1.6765873027500002E-3</v>
      </c>
      <c r="V57" s="21">
        <v>22.631540000000001</v>
      </c>
      <c r="W57" s="11">
        <f>Tabla12[[#This Row],[tasa de cambio]]*Tabla12[[#This Row],[Ingresos netos]]</f>
        <v>3.7943752605678741E-2</v>
      </c>
      <c r="AK57" s="2" t="s">
        <v>100</v>
      </c>
      <c r="AL57" s="2" t="s">
        <v>28</v>
      </c>
      <c r="AM57" s="2" t="s">
        <v>104</v>
      </c>
      <c r="AN57" s="2" t="s">
        <v>11</v>
      </c>
      <c r="AO57" s="2" t="s">
        <v>12</v>
      </c>
      <c r="AP57" s="2" t="s">
        <v>13</v>
      </c>
      <c r="AQ57" s="7">
        <v>1.157625E-3</v>
      </c>
      <c r="AR57" s="7">
        <v>0.75</v>
      </c>
      <c r="AS57" s="9">
        <f>Tabla8[[#This Row],[Precio unitario]]*Tabla8[[#This Row],[Tasa de ingresos cliente]]</f>
        <v>8.6821875000000007E-4</v>
      </c>
      <c r="AT57" s="21">
        <v>21.6</v>
      </c>
      <c r="AU57" s="11">
        <f>Tabla8[[#This Row],[tasa de cambio]]*Tabla8[[#This Row],[Ingresos netos]]</f>
        <v>1.8753525000000004E-2</v>
      </c>
      <c r="AV57" s="23"/>
      <c r="AW57" s="1" t="s">
        <v>57</v>
      </c>
      <c r="AX57" s="23">
        <f>AVERAGEIF(Tabla8[PaÃ­s / RegiÃ³n],AW57,Tabla8[regalia en pesos])</f>
        <v>5.7399987913043463E-4</v>
      </c>
      <c r="BL57" s="1" t="s">
        <v>138</v>
      </c>
      <c r="BM57" s="1" t="s">
        <v>14</v>
      </c>
      <c r="BN57" s="1" t="s">
        <v>104</v>
      </c>
      <c r="BO57" s="1" t="s">
        <v>11</v>
      </c>
      <c r="BP57" s="1" t="s">
        <v>12</v>
      </c>
      <c r="BQ57" s="1" t="s">
        <v>13</v>
      </c>
      <c r="BR57" s="8">
        <v>3.0657610000000001E-4</v>
      </c>
      <c r="BS57" s="8">
        <v>0.75</v>
      </c>
      <c r="BT57" s="9">
        <f>Tabla4[[#This Row],[Precio unitario]]*Tabla4[[#This Row],[Tasa de ingresos cliente]]</f>
        <v>2.2993207499999999E-4</v>
      </c>
      <c r="BU57" s="21">
        <v>22.631540000000001</v>
      </c>
      <c r="BV57" s="14">
        <f>Tabla4[[#This Row],[tasa de cambio]]*Tabla4[[#This Row],[Ingresos netos]]</f>
        <v>5.2037169526455004E-3</v>
      </c>
      <c r="BX57" s="1" t="s">
        <v>144</v>
      </c>
      <c r="BY57" s="1" t="s">
        <v>18</v>
      </c>
      <c r="BZ57" s="1" t="s">
        <v>104</v>
      </c>
      <c r="CA57" s="1" t="s">
        <v>11</v>
      </c>
      <c r="CB57" s="1" t="s">
        <v>12</v>
      </c>
      <c r="CC57" s="1" t="s">
        <v>13</v>
      </c>
      <c r="CD57" s="8">
        <v>4.6631567709999999E-3</v>
      </c>
      <c r="CE57" s="8">
        <v>0.75</v>
      </c>
      <c r="CF57" s="9">
        <f>Tabla2[[#This Row],[Precio unitario]]*Tabla2[[#This Row],[Tasa de ingresos cliente]]</f>
        <v>3.4973675782499999E-3</v>
      </c>
      <c r="CG57" s="21">
        <v>22.631540000000001</v>
      </c>
      <c r="CH57" s="11">
        <f>Tabla2[[#This Row],[tasa de cambio]]*Tabla2[[#This Row],[Ingresos netos]]</f>
        <v>7.9150814241868012E-2</v>
      </c>
    </row>
    <row r="58" spans="1:86" x14ac:dyDescent="0.2">
      <c r="A58" s="2" t="s">
        <v>24</v>
      </c>
      <c r="B58" s="2" t="s">
        <v>28</v>
      </c>
      <c r="C58" s="2"/>
      <c r="D58" s="2" t="s">
        <v>11</v>
      </c>
      <c r="E58" s="2" t="s">
        <v>12</v>
      </c>
      <c r="F58" s="2" t="s">
        <v>13</v>
      </c>
      <c r="G58" s="7">
        <v>1.4542512600000001E-4</v>
      </c>
      <c r="H58" s="7">
        <v>0.75</v>
      </c>
      <c r="I58" s="9">
        <f>Tabla14[[#This Row],[Precio unitario]]*Tabla14[[#This Row],[Tasa de ingresos cliente]]</f>
        <v>1.0906884450000001E-4</v>
      </c>
      <c r="J58" s="21">
        <v>22.631540000000001</v>
      </c>
      <c r="K58" s="15">
        <f>Tabla14[[#This Row],[tasa de cambio]]*Tabla14[[#This Row],[Ingresos netos]]</f>
        <v>2.4683959170555304E-3</v>
      </c>
      <c r="M58" s="2" t="s">
        <v>81</v>
      </c>
      <c r="N58" s="2" t="s">
        <v>18</v>
      </c>
      <c r="O58" s="2"/>
      <c r="P58" s="2" t="s">
        <v>11</v>
      </c>
      <c r="Q58" s="2" t="s">
        <v>12</v>
      </c>
      <c r="R58" s="2" t="s">
        <v>13</v>
      </c>
      <c r="S58" s="7">
        <v>2.230908169E-3</v>
      </c>
      <c r="T58" s="7">
        <v>0.75</v>
      </c>
      <c r="U58" s="9">
        <f>Tabla12[[#This Row],[Precio unitario]]*Tabla12[[#This Row],[Tasa de ingresos cliente]]</f>
        <v>1.67318112675E-3</v>
      </c>
      <c r="V58" s="21">
        <v>22.631540000000001</v>
      </c>
      <c r="W58" s="11">
        <f>Tabla12[[#This Row],[tasa de cambio]]*Tabla12[[#This Row],[Ingresos netos]]</f>
        <v>3.7866665597287699E-2</v>
      </c>
      <c r="AK58" s="1" t="s">
        <v>100</v>
      </c>
      <c r="AL58" s="1" t="s">
        <v>28</v>
      </c>
      <c r="AM58" s="1" t="s">
        <v>104</v>
      </c>
      <c r="AN58" s="1" t="s">
        <v>11</v>
      </c>
      <c r="AO58" s="1" t="s">
        <v>12</v>
      </c>
      <c r="AP58" s="1" t="s">
        <v>13</v>
      </c>
      <c r="AQ58" s="8">
        <v>1.1576111E-3</v>
      </c>
      <c r="AR58" s="8">
        <v>0.75</v>
      </c>
      <c r="AS58" s="9">
        <f>Tabla8[[#This Row],[Precio unitario]]*Tabla8[[#This Row],[Tasa de ingresos cliente]]</f>
        <v>8.6820832500000009E-4</v>
      </c>
      <c r="AT58" s="21">
        <v>21.6</v>
      </c>
      <c r="AU58" s="11">
        <f>Tabla8[[#This Row],[tasa de cambio]]*Tabla8[[#This Row],[Ingresos netos]]</f>
        <v>1.8753299820000003E-2</v>
      </c>
      <c r="AV58" s="23"/>
      <c r="AW58" s="1" t="s">
        <v>38</v>
      </c>
      <c r="AX58" s="23">
        <f>AVERAGEIF(Tabla8[PaÃ­s / RegiÃ³n],AW58,Tabla8[regalia en pesos])</f>
        <v>1.6253811810000001E-2</v>
      </c>
      <c r="BL58" s="2" t="s">
        <v>138</v>
      </c>
      <c r="BM58" s="2" t="s">
        <v>84</v>
      </c>
      <c r="BN58" s="2" t="s">
        <v>104</v>
      </c>
      <c r="BO58" s="2" t="s">
        <v>11</v>
      </c>
      <c r="BP58" s="2" t="s">
        <v>12</v>
      </c>
      <c r="BQ58" s="2" t="s">
        <v>13</v>
      </c>
      <c r="BR58" s="7">
        <v>1.209E-6</v>
      </c>
      <c r="BS58" s="7">
        <v>0.75</v>
      </c>
      <c r="BT58" s="9">
        <f>Tabla4[[#This Row],[Precio unitario]]*Tabla4[[#This Row],[Tasa de ingresos cliente]]</f>
        <v>9.0675000000000004E-7</v>
      </c>
      <c r="BU58" s="21">
        <v>22.631540000000001</v>
      </c>
      <c r="BV58" s="14">
        <f>Tabla4[[#This Row],[tasa de cambio]]*Tabla4[[#This Row],[Ingresos netos]]</f>
        <v>2.0521148895000003E-5</v>
      </c>
      <c r="BX58" s="2" t="s">
        <v>144</v>
      </c>
      <c r="BY58" s="2" t="s">
        <v>18</v>
      </c>
      <c r="BZ58" s="2" t="s">
        <v>104</v>
      </c>
      <c r="CA58" s="2" t="s">
        <v>11</v>
      </c>
      <c r="CB58" s="2" t="s">
        <v>12</v>
      </c>
      <c r="CC58" s="2" t="s">
        <v>13</v>
      </c>
      <c r="CD58" s="7">
        <v>4.6631288089999997E-3</v>
      </c>
      <c r="CE58" s="7">
        <v>0.75</v>
      </c>
      <c r="CF58" s="9">
        <f>Tabla2[[#This Row],[Precio unitario]]*Tabla2[[#This Row],[Tasa de ingresos cliente]]</f>
        <v>3.4973466067499998E-3</v>
      </c>
      <c r="CG58" s="21">
        <v>22.631540000000001</v>
      </c>
      <c r="CH58" s="11">
        <f>Tabla2[[#This Row],[tasa de cambio]]*Tabla2[[#This Row],[Ingresos netos]]</f>
        <v>7.9150339624526889E-2</v>
      </c>
    </row>
    <row r="59" spans="1:86" x14ac:dyDescent="0.2">
      <c r="A59" s="1" t="s">
        <v>24</v>
      </c>
      <c r="B59" s="1" t="s">
        <v>41</v>
      </c>
      <c r="C59" s="1"/>
      <c r="D59" s="1" t="s">
        <v>11</v>
      </c>
      <c r="E59" s="1" t="s">
        <v>12</v>
      </c>
      <c r="F59" s="1" t="s">
        <v>13</v>
      </c>
      <c r="G59" s="8">
        <v>6.8954001E-5</v>
      </c>
      <c r="H59" s="8">
        <v>0.75</v>
      </c>
      <c r="I59" s="9">
        <f>Tabla14[[#This Row],[Precio unitario]]*Tabla14[[#This Row],[Tasa de ingresos cliente]]</f>
        <v>5.171550075E-5</v>
      </c>
      <c r="J59" s="21">
        <v>22.631540000000001</v>
      </c>
      <c r="K59" s="15">
        <f>Tabla14[[#This Row],[tasa de cambio]]*Tabla14[[#This Row],[Ingresos netos]]</f>
        <v>1.170401423843655E-3</v>
      </c>
      <c r="M59" s="1" t="s">
        <v>81</v>
      </c>
      <c r="N59" s="1" t="s">
        <v>18</v>
      </c>
      <c r="O59" s="1"/>
      <c r="P59" s="1" t="s">
        <v>11</v>
      </c>
      <c r="Q59" s="1" t="s">
        <v>12</v>
      </c>
      <c r="R59" s="1" t="s">
        <v>13</v>
      </c>
      <c r="S59" s="8">
        <v>2.262059298E-3</v>
      </c>
      <c r="T59" s="8">
        <v>0.75</v>
      </c>
      <c r="U59" s="9">
        <f>Tabla12[[#This Row],[Precio unitario]]*Tabla12[[#This Row],[Tasa de ingresos cliente]]</f>
        <v>1.6965444735E-3</v>
      </c>
      <c r="V59" s="21">
        <v>22.631540000000001</v>
      </c>
      <c r="W59" s="11">
        <f>Tabla12[[#This Row],[tasa de cambio]]*Tabla12[[#This Row],[Ingresos netos]]</f>
        <v>3.8395414113794192E-2</v>
      </c>
      <c r="AK59" s="2" t="s">
        <v>100</v>
      </c>
      <c r="AL59" s="2" t="s">
        <v>28</v>
      </c>
      <c r="AM59" s="2" t="s">
        <v>104</v>
      </c>
      <c r="AN59" s="2" t="s">
        <v>11</v>
      </c>
      <c r="AO59" s="2" t="s">
        <v>12</v>
      </c>
      <c r="AP59" s="2" t="s">
        <v>13</v>
      </c>
      <c r="AQ59" s="7">
        <v>1.1575882E-3</v>
      </c>
      <c r="AR59" s="7">
        <v>0.75</v>
      </c>
      <c r="AS59" s="9">
        <f>Tabla8[[#This Row],[Precio unitario]]*Tabla8[[#This Row],[Tasa de ingresos cliente]]</f>
        <v>8.6819114999999998E-4</v>
      </c>
      <c r="AT59" s="21">
        <v>21.6</v>
      </c>
      <c r="AU59" s="11">
        <f>Tabla8[[#This Row],[tasa de cambio]]*Tabla8[[#This Row],[Ingresos netos]]</f>
        <v>1.8752928840000002E-2</v>
      </c>
      <c r="AV59" s="23"/>
      <c r="AW59" s="1" t="s">
        <v>73</v>
      </c>
      <c r="AX59" s="23">
        <f>AVERAGEIF(Tabla8[PaÃ­s / RegiÃ³n],AW59,Tabla8[regalia en pesos])</f>
        <v>2.2181660999999997E-3</v>
      </c>
      <c r="BL59" s="1" t="s">
        <v>138</v>
      </c>
      <c r="BM59" s="1" t="s">
        <v>43</v>
      </c>
      <c r="BN59" s="1" t="s">
        <v>104</v>
      </c>
      <c r="BO59" s="1" t="s">
        <v>11</v>
      </c>
      <c r="BP59" s="1" t="s">
        <v>12</v>
      </c>
      <c r="BQ59" s="1" t="s">
        <v>13</v>
      </c>
      <c r="BR59" s="8">
        <v>4.0709999999999999E-7</v>
      </c>
      <c r="BS59" s="8">
        <v>0.75</v>
      </c>
      <c r="BT59" s="9">
        <f>Tabla4[[#This Row],[Precio unitario]]*Tabla4[[#This Row],[Tasa de ingresos cliente]]</f>
        <v>3.0532500000000002E-7</v>
      </c>
      <c r="BU59" s="21">
        <v>22.631540000000001</v>
      </c>
      <c r="BV59" s="14">
        <f>Tabla4[[#This Row],[tasa de cambio]]*Tabla4[[#This Row],[Ingresos netos]]</f>
        <v>6.9099749505000009E-6</v>
      </c>
      <c r="BX59" s="1" t="s">
        <v>144</v>
      </c>
      <c r="BY59" s="1" t="s">
        <v>18</v>
      </c>
      <c r="BZ59" s="1" t="s">
        <v>104</v>
      </c>
      <c r="CA59" s="1" t="s">
        <v>11</v>
      </c>
      <c r="CB59" s="1" t="s">
        <v>12</v>
      </c>
      <c r="CC59" s="1" t="s">
        <v>13</v>
      </c>
      <c r="CD59" s="8">
        <v>4.6631200760000003E-3</v>
      </c>
      <c r="CE59" s="8">
        <v>0.75</v>
      </c>
      <c r="CF59" s="9">
        <f>Tabla2[[#This Row],[Precio unitario]]*Tabla2[[#This Row],[Tasa de ingresos cliente]]</f>
        <v>3.497340057E-3</v>
      </c>
      <c r="CG59" s="21">
        <v>22.631540000000001</v>
      </c>
      <c r="CH59" s="11">
        <f>Tabla2[[#This Row],[tasa de cambio]]*Tabla2[[#This Row],[Ingresos netos]]</f>
        <v>7.9150191393597788E-2</v>
      </c>
    </row>
    <row r="60" spans="1:86" x14ac:dyDescent="0.2">
      <c r="A60" s="2" t="s">
        <v>24</v>
      </c>
      <c r="B60" s="2" t="s">
        <v>14</v>
      </c>
      <c r="C60" s="2"/>
      <c r="D60" s="2" t="s">
        <v>11</v>
      </c>
      <c r="E60" s="2" t="s">
        <v>12</v>
      </c>
      <c r="F60" s="2" t="s">
        <v>13</v>
      </c>
      <c r="G60" s="7">
        <v>2.2982628899999999E-4</v>
      </c>
      <c r="H60" s="7">
        <v>0.75</v>
      </c>
      <c r="I60" s="9">
        <f>Tabla14[[#This Row],[Precio unitario]]*Tabla14[[#This Row],[Tasa de ingresos cliente]]</f>
        <v>1.7236971675E-4</v>
      </c>
      <c r="J60" s="21">
        <v>22.631540000000001</v>
      </c>
      <c r="K60" s="15">
        <f>Tabla14[[#This Row],[tasa de cambio]]*Tabla14[[#This Row],[Ingresos netos]]</f>
        <v>3.9009921394162952E-3</v>
      </c>
      <c r="M60" s="2" t="s">
        <v>81</v>
      </c>
      <c r="N60" s="2" t="s">
        <v>18</v>
      </c>
      <c r="O60" s="2"/>
      <c r="P60" s="2" t="s">
        <v>11</v>
      </c>
      <c r="Q60" s="2" t="s">
        <v>12</v>
      </c>
      <c r="R60" s="2" t="s">
        <v>13</v>
      </c>
      <c r="S60" s="7">
        <v>2.2588911280000002E-3</v>
      </c>
      <c r="T60" s="7">
        <v>0.75</v>
      </c>
      <c r="U60" s="9">
        <f>Tabla12[[#This Row],[Precio unitario]]*Tabla12[[#This Row],[Tasa de ingresos cliente]]</f>
        <v>1.6941683460000002E-3</v>
      </c>
      <c r="V60" s="21">
        <v>22.631540000000001</v>
      </c>
      <c r="W60" s="11">
        <f>Tabla12[[#This Row],[tasa de cambio]]*Tabla12[[#This Row],[Ingresos netos]]</f>
        <v>3.8341638689232849E-2</v>
      </c>
      <c r="AK60" s="1" t="s">
        <v>100</v>
      </c>
      <c r="AL60" s="1" t="s">
        <v>28</v>
      </c>
      <c r="AM60" s="1" t="s">
        <v>104</v>
      </c>
      <c r="AN60" s="1" t="s">
        <v>11</v>
      </c>
      <c r="AO60" s="1" t="s">
        <v>12</v>
      </c>
      <c r="AP60" s="1" t="s">
        <v>13</v>
      </c>
      <c r="AQ60" s="8">
        <v>1.1576154E-3</v>
      </c>
      <c r="AR60" s="8">
        <v>0.75</v>
      </c>
      <c r="AS60" s="9">
        <f>Tabla8[[#This Row],[Precio unitario]]*Tabla8[[#This Row],[Tasa de ingresos cliente]]</f>
        <v>8.6821155E-4</v>
      </c>
      <c r="AT60" s="21">
        <v>21.6</v>
      </c>
      <c r="AU60" s="11">
        <f>Tabla8[[#This Row],[tasa de cambio]]*Tabla8[[#This Row],[Ingresos netos]]</f>
        <v>1.875336948E-2</v>
      </c>
      <c r="AV60" s="23"/>
      <c r="AW60" s="1" t="s">
        <v>108</v>
      </c>
      <c r="AX60" s="23">
        <f>AVERAGEIF(Tabla8[PaÃ­s / RegiÃ³n],AW60,Tabla8[regalia en pesos])</f>
        <v>1.1824047090000001E-2</v>
      </c>
      <c r="BL60" s="2" t="s">
        <v>138</v>
      </c>
      <c r="BM60" s="2" t="s">
        <v>17</v>
      </c>
      <c r="BN60" s="2" t="s">
        <v>104</v>
      </c>
      <c r="BO60" s="2" t="s">
        <v>11</v>
      </c>
      <c r="BP60" s="2" t="s">
        <v>12</v>
      </c>
      <c r="BQ60" s="2" t="s">
        <v>13</v>
      </c>
      <c r="BR60" s="7">
        <v>4.9295700000000003E-5</v>
      </c>
      <c r="BS60" s="7">
        <v>0.75</v>
      </c>
      <c r="BT60" s="9">
        <f>Tabla4[[#This Row],[Precio unitario]]*Tabla4[[#This Row],[Tasa de ingresos cliente]]</f>
        <v>3.6971775000000002E-5</v>
      </c>
      <c r="BU60" s="21">
        <v>22.631540000000001</v>
      </c>
      <c r="BV60" s="14">
        <f>Tabla4[[#This Row],[tasa de cambio]]*Tabla4[[#This Row],[Ingresos netos]]</f>
        <v>8.3672820478350007E-4</v>
      </c>
      <c r="BX60" s="2" t="s">
        <v>144</v>
      </c>
      <c r="BY60" s="2" t="s">
        <v>18</v>
      </c>
      <c r="BZ60" s="2" t="s">
        <v>104</v>
      </c>
      <c r="CA60" s="2" t="s">
        <v>11</v>
      </c>
      <c r="CB60" s="2" t="s">
        <v>12</v>
      </c>
      <c r="CC60" s="2" t="s">
        <v>13</v>
      </c>
      <c r="CD60" s="7">
        <v>4.6632407400000004E-3</v>
      </c>
      <c r="CE60" s="7">
        <v>0.75</v>
      </c>
      <c r="CF60" s="9">
        <f>Tabla2[[#This Row],[Precio unitario]]*Tabla2[[#This Row],[Tasa de ingresos cliente]]</f>
        <v>3.4974305550000001E-3</v>
      </c>
      <c r="CG60" s="21">
        <v>22.631540000000001</v>
      </c>
      <c r="CH60" s="11">
        <f>Tabla2[[#This Row],[tasa de cambio]]*Tabla2[[#This Row],[Ingresos netos]]</f>
        <v>7.915223950270471E-2</v>
      </c>
    </row>
    <row r="61" spans="1:86" x14ac:dyDescent="0.2">
      <c r="A61" s="1" t="s">
        <v>24</v>
      </c>
      <c r="B61" s="1" t="s">
        <v>14</v>
      </c>
      <c r="C61" s="1"/>
      <c r="D61" s="1" t="s">
        <v>11</v>
      </c>
      <c r="E61" s="1" t="s">
        <v>12</v>
      </c>
      <c r="F61" s="1" t="s">
        <v>13</v>
      </c>
      <c r="G61" s="8">
        <v>1.76698694E-4</v>
      </c>
      <c r="H61" s="8">
        <v>0.75</v>
      </c>
      <c r="I61" s="9">
        <f>Tabla14[[#This Row],[Precio unitario]]*Tabla14[[#This Row],[Tasa de ingresos cliente]]</f>
        <v>1.3252402049999999E-4</v>
      </c>
      <c r="J61" s="21">
        <v>22.631540000000001</v>
      </c>
      <c r="K61" s="15">
        <f>Tabla14[[#This Row],[tasa de cambio]]*Tabla14[[#This Row],[Ingresos netos]]</f>
        <v>2.9992226709065701E-3</v>
      </c>
      <c r="M61" s="1" t="s">
        <v>81</v>
      </c>
      <c r="N61" s="1" t="s">
        <v>18</v>
      </c>
      <c r="O61" s="1"/>
      <c r="P61" s="1" t="s">
        <v>11</v>
      </c>
      <c r="Q61" s="1" t="s">
        <v>12</v>
      </c>
      <c r="R61" s="1" t="s">
        <v>13</v>
      </c>
      <c r="S61" s="8">
        <v>2.0827255530000001E-3</v>
      </c>
      <c r="T61" s="8">
        <v>0.75</v>
      </c>
      <c r="U61" s="9">
        <f>Tabla12[[#This Row],[Precio unitario]]*Tabla12[[#This Row],[Tasa de ingresos cliente]]</f>
        <v>1.5620441647499999E-3</v>
      </c>
      <c r="V61" s="21">
        <v>22.631540000000001</v>
      </c>
      <c r="W61" s="11">
        <f>Tabla12[[#This Row],[tasa de cambio]]*Tabla12[[#This Row],[Ingresos netos]]</f>
        <v>3.5351464996306217E-2</v>
      </c>
      <c r="AK61" s="2" t="s">
        <v>100</v>
      </c>
      <c r="AL61" s="2" t="s">
        <v>28</v>
      </c>
      <c r="AM61" s="2" t="s">
        <v>104</v>
      </c>
      <c r="AN61" s="2" t="s">
        <v>11</v>
      </c>
      <c r="AO61" s="2" t="s">
        <v>12</v>
      </c>
      <c r="AP61" s="2" t="s">
        <v>13</v>
      </c>
      <c r="AQ61" s="7">
        <v>1.3458571E-3</v>
      </c>
      <c r="AR61" s="7">
        <v>0.75</v>
      </c>
      <c r="AS61" s="9">
        <f>Tabla8[[#This Row],[Precio unitario]]*Tabla8[[#This Row],[Tasa de ingresos cliente]]</f>
        <v>1.009392825E-3</v>
      </c>
      <c r="AT61" s="21">
        <v>21.6</v>
      </c>
      <c r="AU61" s="11">
        <f>Tabla8[[#This Row],[tasa de cambio]]*Tabla8[[#This Row],[Ingresos netos]]</f>
        <v>2.1802885019999999E-2</v>
      </c>
      <c r="AV61" s="23"/>
      <c r="AW61" s="1" t="s">
        <v>33</v>
      </c>
      <c r="AX61" s="23">
        <f>AVERAGEIF(Tabla8[PaÃ­s / RegiÃ³n],AW61,Tabla8[regalia en pesos])</f>
        <v>2.5720515051428573E-2</v>
      </c>
      <c r="BL61" s="1" t="s">
        <v>138</v>
      </c>
      <c r="BM61" s="1" t="s">
        <v>18</v>
      </c>
      <c r="BN61" s="1" t="s">
        <v>104</v>
      </c>
      <c r="BO61" s="1" t="s">
        <v>11</v>
      </c>
      <c r="BP61" s="1" t="s">
        <v>12</v>
      </c>
      <c r="BQ61" s="1" t="s">
        <v>13</v>
      </c>
      <c r="BR61" s="8">
        <v>1.0248810000000001E-4</v>
      </c>
      <c r="BS61" s="8">
        <v>0.75</v>
      </c>
      <c r="BT61" s="9">
        <f>Tabla4[[#This Row],[Precio unitario]]*Tabla4[[#This Row],[Tasa de ingresos cliente]]</f>
        <v>7.6866075000000004E-5</v>
      </c>
      <c r="BU61" s="21">
        <v>22.631540000000001</v>
      </c>
      <c r="BV61" s="14">
        <f>Tabla4[[#This Row],[tasa de cambio]]*Tabla4[[#This Row],[Ingresos netos]]</f>
        <v>1.7395976510055002E-3</v>
      </c>
      <c r="BX61" s="1" t="s">
        <v>144</v>
      </c>
      <c r="BY61" s="1" t="s">
        <v>18</v>
      </c>
      <c r="BZ61" s="1" t="s">
        <v>104</v>
      </c>
      <c r="CA61" s="1" t="s">
        <v>11</v>
      </c>
      <c r="CB61" s="1" t="s">
        <v>12</v>
      </c>
      <c r="CC61" s="1" t="s">
        <v>13</v>
      </c>
      <c r="CD61" s="8">
        <v>4.6631243579999997E-3</v>
      </c>
      <c r="CE61" s="8">
        <v>0.75</v>
      </c>
      <c r="CF61" s="9">
        <f>Tabla2[[#This Row],[Precio unitario]]*Tabla2[[#This Row],[Tasa de ingresos cliente]]</f>
        <v>3.4973432685E-3</v>
      </c>
      <c r="CG61" s="21">
        <v>22.631540000000001</v>
      </c>
      <c r="CH61" s="11">
        <f>Tabla2[[#This Row],[tasa de cambio]]*Tabla2[[#This Row],[Ingresos netos]]</f>
        <v>7.9150264074788493E-2</v>
      </c>
    </row>
    <row r="62" spans="1:86" x14ac:dyDescent="0.2">
      <c r="A62" s="2" t="s">
        <v>24</v>
      </c>
      <c r="B62" s="2" t="s">
        <v>42</v>
      </c>
      <c r="C62" s="2"/>
      <c r="D62" s="2" t="s">
        <v>11</v>
      </c>
      <c r="E62" s="2" t="s">
        <v>12</v>
      </c>
      <c r="F62" s="2" t="s">
        <v>13</v>
      </c>
      <c r="G62" s="7">
        <v>1.44765486E-4</v>
      </c>
      <c r="H62" s="7">
        <v>0.75</v>
      </c>
      <c r="I62" s="9">
        <f>Tabla14[[#This Row],[Precio unitario]]*Tabla14[[#This Row],[Tasa de ingresos cliente]]</f>
        <v>1.085741145E-4</v>
      </c>
      <c r="J62" s="21">
        <v>22.631540000000001</v>
      </c>
      <c r="K62" s="15">
        <f>Tabla14[[#This Row],[tasa de cambio]]*Tabla14[[#This Row],[Ingresos netos]]</f>
        <v>2.4571994152713301E-3</v>
      </c>
      <c r="M62" s="2" t="s">
        <v>81</v>
      </c>
      <c r="N62" s="2" t="s">
        <v>18</v>
      </c>
      <c r="O62" s="2"/>
      <c r="P62" s="2" t="s">
        <v>11</v>
      </c>
      <c r="Q62" s="2" t="s">
        <v>12</v>
      </c>
      <c r="R62" s="2" t="s">
        <v>13</v>
      </c>
      <c r="S62" s="7">
        <v>2.1588735829999998E-3</v>
      </c>
      <c r="T62" s="7">
        <v>0.75</v>
      </c>
      <c r="U62" s="9">
        <f>Tabla12[[#This Row],[Precio unitario]]*Tabla12[[#This Row],[Tasa de ingresos cliente]]</f>
        <v>1.61915518725E-3</v>
      </c>
      <c r="V62" s="21">
        <v>22.631540000000001</v>
      </c>
      <c r="W62" s="11">
        <f>Tabla12[[#This Row],[tasa de cambio]]*Tabla12[[#This Row],[Ingresos netos]]</f>
        <v>3.6643975386455863E-2</v>
      </c>
      <c r="AK62" s="1" t="s">
        <v>100</v>
      </c>
      <c r="AL62" s="1" t="s">
        <v>28</v>
      </c>
      <c r="AM62" s="1" t="s">
        <v>104</v>
      </c>
      <c r="AN62" s="1" t="s">
        <v>11</v>
      </c>
      <c r="AO62" s="1" t="s">
        <v>12</v>
      </c>
      <c r="AP62" s="1" t="s">
        <v>13</v>
      </c>
      <c r="AQ62" s="8">
        <v>1.3458750000000001E-3</v>
      </c>
      <c r="AR62" s="8">
        <v>0.75</v>
      </c>
      <c r="AS62" s="9">
        <f>Tabla8[[#This Row],[Precio unitario]]*Tabla8[[#This Row],[Tasa de ingresos cliente]]</f>
        <v>1.0094062500000001E-3</v>
      </c>
      <c r="AT62" s="21">
        <v>21.6</v>
      </c>
      <c r="AU62" s="11">
        <f>Tabla8[[#This Row],[tasa de cambio]]*Tabla8[[#This Row],[Ingresos netos]]</f>
        <v>2.1803175000000004E-2</v>
      </c>
      <c r="AV62" s="23"/>
      <c r="AW62" s="1" t="s">
        <v>82</v>
      </c>
      <c r="AX62" s="23">
        <f>AVERAGEIF(Tabla8[PaÃ­s / RegiÃ³n],AW62,Tabla8[regalia en pesos])</f>
        <v>2.8215122850000003E-2</v>
      </c>
      <c r="BL62" s="2" t="s">
        <v>138</v>
      </c>
      <c r="BM62" s="2" t="s">
        <v>18</v>
      </c>
      <c r="BN62" s="2" t="s">
        <v>104</v>
      </c>
      <c r="BO62" s="2" t="s">
        <v>11</v>
      </c>
      <c r="BP62" s="2" t="s">
        <v>12</v>
      </c>
      <c r="BQ62" s="2" t="s">
        <v>13</v>
      </c>
      <c r="BR62" s="7">
        <v>1.024882E-4</v>
      </c>
      <c r="BS62" s="7">
        <v>0.75</v>
      </c>
      <c r="BT62" s="9">
        <f>Tabla4[[#This Row],[Precio unitario]]*Tabla4[[#This Row],[Tasa de ingresos cliente]]</f>
        <v>7.6866150000000003E-5</v>
      </c>
      <c r="BU62" s="21">
        <v>22.631540000000001</v>
      </c>
      <c r="BV62" s="14">
        <f>Tabla4[[#This Row],[tasa de cambio]]*Tabla4[[#This Row],[Ingresos netos]]</f>
        <v>1.7395993483710001E-3</v>
      </c>
      <c r="BX62" s="2" t="s">
        <v>144</v>
      </c>
      <c r="BY62" s="2" t="s">
        <v>18</v>
      </c>
      <c r="BZ62" s="2" t="s">
        <v>104</v>
      </c>
      <c r="CA62" s="2" t="s">
        <v>11</v>
      </c>
      <c r="CB62" s="2" t="s">
        <v>12</v>
      </c>
      <c r="CC62" s="2" t="s">
        <v>13</v>
      </c>
      <c r="CD62" s="7">
        <v>4.663124946E-3</v>
      </c>
      <c r="CE62" s="7">
        <v>0.75</v>
      </c>
      <c r="CF62" s="9">
        <f>Tabla2[[#This Row],[Precio unitario]]*Tabla2[[#This Row],[Tasa de ingresos cliente]]</f>
        <v>3.4973437095E-3</v>
      </c>
      <c r="CG62" s="21">
        <v>22.631540000000001</v>
      </c>
      <c r="CH62" s="11">
        <f>Tabla2[[#This Row],[tasa de cambio]]*Tabla2[[#This Row],[Ingresos netos]]</f>
        <v>7.9150274055297634E-2</v>
      </c>
    </row>
    <row r="63" spans="1:86" x14ac:dyDescent="0.2">
      <c r="A63" s="1" t="s">
        <v>24</v>
      </c>
      <c r="B63" s="1" t="s">
        <v>15</v>
      </c>
      <c r="C63" s="1"/>
      <c r="D63" s="1" t="s">
        <v>11</v>
      </c>
      <c r="E63" s="1" t="s">
        <v>12</v>
      </c>
      <c r="F63" s="1" t="s">
        <v>13</v>
      </c>
      <c r="G63" s="8">
        <v>3.4037718889999998E-3</v>
      </c>
      <c r="H63" s="8">
        <v>0.75</v>
      </c>
      <c r="I63" s="9">
        <f>Tabla14[[#This Row],[Precio unitario]]*Tabla14[[#This Row],[Tasa de ingresos cliente]]</f>
        <v>2.5528289167499997E-3</v>
      </c>
      <c r="J63" s="21">
        <v>22.631540000000001</v>
      </c>
      <c r="K63" s="15">
        <f>Tabla14[[#This Row],[tasa de cambio]]*Tabla14[[#This Row],[Ingresos netos]]</f>
        <v>5.7774449742584291E-2</v>
      </c>
      <c r="M63" s="1" t="s">
        <v>81</v>
      </c>
      <c r="N63" s="1" t="s">
        <v>18</v>
      </c>
      <c r="O63" s="1"/>
      <c r="P63" s="1" t="s">
        <v>11</v>
      </c>
      <c r="Q63" s="1" t="s">
        <v>12</v>
      </c>
      <c r="R63" s="1" t="s">
        <v>13</v>
      </c>
      <c r="S63" s="8">
        <v>2.128935266E-3</v>
      </c>
      <c r="T63" s="8">
        <v>0.75</v>
      </c>
      <c r="U63" s="9">
        <f>Tabla12[[#This Row],[Precio unitario]]*Tabla12[[#This Row],[Tasa de ingresos cliente]]</f>
        <v>1.5967014495E-3</v>
      </c>
      <c r="V63" s="21">
        <v>22.631540000000001</v>
      </c>
      <c r="W63" s="11">
        <f>Tabla12[[#This Row],[tasa de cambio]]*Tabla12[[#This Row],[Ingresos netos]]</f>
        <v>3.6135812722417233E-2</v>
      </c>
      <c r="AK63" s="2" t="s">
        <v>100</v>
      </c>
      <c r="AL63" s="2" t="s">
        <v>28</v>
      </c>
      <c r="AM63" s="2" t="s">
        <v>104</v>
      </c>
      <c r="AN63" s="2" t="s">
        <v>11</v>
      </c>
      <c r="AO63" s="2" t="s">
        <v>12</v>
      </c>
      <c r="AP63" s="2" t="s">
        <v>13</v>
      </c>
      <c r="AQ63" s="7">
        <v>1.346E-3</v>
      </c>
      <c r="AR63" s="7">
        <v>0.75</v>
      </c>
      <c r="AS63" s="9">
        <f>Tabla8[[#This Row],[Precio unitario]]*Tabla8[[#This Row],[Tasa de ingresos cliente]]</f>
        <v>1.0095E-3</v>
      </c>
      <c r="AT63" s="21">
        <v>21.6</v>
      </c>
      <c r="AU63" s="11">
        <f>Tabla8[[#This Row],[tasa de cambio]]*Tabla8[[#This Row],[Ingresos netos]]</f>
        <v>2.18052E-2</v>
      </c>
      <c r="AV63" s="23"/>
      <c r="AW63" s="1" t="s">
        <v>63</v>
      </c>
      <c r="AX63" s="23">
        <f>AVERAGEIF(Tabla8[PaÃ­s / RegiÃ³n],AW63,Tabla8[regalia en pesos])</f>
        <v>1.267771314857143E-2</v>
      </c>
      <c r="BL63" s="1" t="s">
        <v>138</v>
      </c>
      <c r="BM63" s="1" t="s">
        <v>71</v>
      </c>
      <c r="BN63" s="1" t="s">
        <v>104</v>
      </c>
      <c r="BO63" s="1" t="s">
        <v>11</v>
      </c>
      <c r="BP63" s="1" t="s">
        <v>12</v>
      </c>
      <c r="BQ63" s="1" t="s">
        <v>13</v>
      </c>
      <c r="BR63" s="8">
        <v>-3.2640000000000001E-7</v>
      </c>
      <c r="BS63" s="8">
        <v>0.75</v>
      </c>
      <c r="BT63" s="9">
        <f>Tabla4[[#This Row],[Precio unitario]]*Tabla4[[#This Row],[Tasa de ingresos cliente]]</f>
        <v>-2.4480000000000002E-7</v>
      </c>
      <c r="BU63" s="21">
        <v>22.631540000000001</v>
      </c>
      <c r="BV63" s="14">
        <f>Tabla4[[#This Row],[tasa de cambio]]*Tabla4[[#This Row],[Ingresos netos]]</f>
        <v>-5.540200992000001E-6</v>
      </c>
      <c r="BX63" s="1" t="s">
        <v>144</v>
      </c>
      <c r="BY63" s="1" t="s">
        <v>18</v>
      </c>
      <c r="BZ63" s="1" t="s">
        <v>104</v>
      </c>
      <c r="CA63" s="1" t="s">
        <v>11</v>
      </c>
      <c r="CB63" s="1" t="s">
        <v>12</v>
      </c>
      <c r="CC63" s="1" t="s">
        <v>13</v>
      </c>
      <c r="CD63" s="8">
        <v>4.6631281369999998E-3</v>
      </c>
      <c r="CE63" s="8">
        <v>0.75</v>
      </c>
      <c r="CF63" s="9">
        <f>Tabla2[[#This Row],[Precio unitario]]*Tabla2[[#This Row],[Tasa de ingresos cliente]]</f>
        <v>3.4973461027499996E-3</v>
      </c>
      <c r="CG63" s="21">
        <v>22.631540000000001</v>
      </c>
      <c r="CH63" s="11">
        <f>Tabla2[[#This Row],[tasa de cambio]]*Tabla2[[#This Row],[Ingresos netos]]</f>
        <v>7.9150328218230731E-2</v>
      </c>
    </row>
    <row r="64" spans="1:86" x14ac:dyDescent="0.2">
      <c r="A64" s="2" t="s">
        <v>24</v>
      </c>
      <c r="B64" s="2" t="s">
        <v>43</v>
      </c>
      <c r="C64" s="2"/>
      <c r="D64" s="2" t="s">
        <v>11</v>
      </c>
      <c r="E64" s="2" t="s">
        <v>12</v>
      </c>
      <c r="F64" s="2" t="s">
        <v>13</v>
      </c>
      <c r="G64" s="7">
        <v>1.9157493699999999E-4</v>
      </c>
      <c r="H64" s="7">
        <v>0.75</v>
      </c>
      <c r="I64" s="9">
        <f>Tabla14[[#This Row],[Precio unitario]]*Tabla14[[#This Row],[Tasa de ingresos cliente]]</f>
        <v>1.4368120275E-4</v>
      </c>
      <c r="J64" s="21">
        <v>22.631540000000001</v>
      </c>
      <c r="K64" s="15">
        <f>Tabla14[[#This Row],[tasa de cambio]]*Tabla14[[#This Row],[Ingresos netos]]</f>
        <v>3.2517268872847352E-3</v>
      </c>
      <c r="M64" s="2" t="s">
        <v>81</v>
      </c>
      <c r="N64" s="2" t="s">
        <v>18</v>
      </c>
      <c r="O64" s="2"/>
      <c r="P64" s="2" t="s">
        <v>11</v>
      </c>
      <c r="Q64" s="2" t="s">
        <v>12</v>
      </c>
      <c r="R64" s="2" t="s">
        <v>13</v>
      </c>
      <c r="S64" s="7">
        <v>2.327639172E-3</v>
      </c>
      <c r="T64" s="7">
        <v>0.75</v>
      </c>
      <c r="U64" s="9">
        <f>Tabla12[[#This Row],[Precio unitario]]*Tabla12[[#This Row],[Tasa de ingresos cliente]]</f>
        <v>1.7457293789999999E-3</v>
      </c>
      <c r="V64" s="21">
        <v>22.631540000000001</v>
      </c>
      <c r="W64" s="11">
        <f>Tabla12[[#This Row],[tasa de cambio]]*Tabla12[[#This Row],[Ingresos netos]]</f>
        <v>3.9508544270013657E-2</v>
      </c>
      <c r="AK64" s="1" t="s">
        <v>100</v>
      </c>
      <c r="AL64" s="1" t="s">
        <v>28</v>
      </c>
      <c r="AM64" s="1" t="s">
        <v>104</v>
      </c>
      <c r="AN64" s="1" t="s">
        <v>11</v>
      </c>
      <c r="AO64" s="1" t="s">
        <v>12</v>
      </c>
      <c r="AP64" s="1" t="s">
        <v>13</v>
      </c>
      <c r="AQ64" s="8">
        <v>1.3458556E-3</v>
      </c>
      <c r="AR64" s="8">
        <v>0.75</v>
      </c>
      <c r="AS64" s="9">
        <f>Tabla8[[#This Row],[Precio unitario]]*Tabla8[[#This Row],[Tasa de ingresos cliente]]</f>
        <v>1.0093916999999999E-3</v>
      </c>
      <c r="AT64" s="21">
        <v>21.6</v>
      </c>
      <c r="AU64" s="11">
        <f>Tabla8[[#This Row],[tasa de cambio]]*Tabla8[[#This Row],[Ingresos netos]]</f>
        <v>2.1802860720000001E-2</v>
      </c>
      <c r="AV64" s="23"/>
      <c r="AW64" s="1" t="s">
        <v>99</v>
      </c>
      <c r="AX64" s="23">
        <f>AVERAGEIF(Tabla8[PaÃ­s / RegiÃ³n],AW64,Tabla8[regalia en pesos])</f>
        <v>1.3844529180000002E-2</v>
      </c>
      <c r="BL64" s="2" t="s">
        <v>138</v>
      </c>
      <c r="BM64" s="2" t="s">
        <v>34</v>
      </c>
      <c r="BN64" s="2" t="s">
        <v>104</v>
      </c>
      <c r="BO64" s="2" t="s">
        <v>11</v>
      </c>
      <c r="BP64" s="2" t="s">
        <v>12</v>
      </c>
      <c r="BQ64" s="2" t="s">
        <v>13</v>
      </c>
      <c r="BR64" s="7">
        <v>2.1036999999999999E-6</v>
      </c>
      <c r="BS64" s="7">
        <v>0.75</v>
      </c>
      <c r="BT64" s="9">
        <f>Tabla4[[#This Row],[Precio unitario]]*Tabla4[[#This Row],[Tasa de ingresos cliente]]</f>
        <v>1.5777749999999999E-6</v>
      </c>
      <c r="BU64" s="21">
        <v>22.631540000000001</v>
      </c>
      <c r="BV64" s="14">
        <f>Tabla4[[#This Row],[tasa de cambio]]*Tabla4[[#This Row],[Ingresos netos]]</f>
        <v>3.5707478023499997E-5</v>
      </c>
      <c r="BX64" s="2" t="s">
        <v>144</v>
      </c>
      <c r="BY64" s="2" t="s">
        <v>18</v>
      </c>
      <c r="BZ64" s="2" t="s">
        <v>104</v>
      </c>
      <c r="CA64" s="2" t="s">
        <v>11</v>
      </c>
      <c r="CB64" s="2" t="s">
        <v>12</v>
      </c>
      <c r="CC64" s="2" t="s">
        <v>13</v>
      </c>
      <c r="CD64" s="7">
        <v>4.6631207480000002E-3</v>
      </c>
      <c r="CE64" s="7">
        <v>0.75</v>
      </c>
      <c r="CF64" s="9">
        <f>Tabla2[[#This Row],[Precio unitario]]*Tabla2[[#This Row],[Tasa de ingresos cliente]]</f>
        <v>3.4973405610000002E-3</v>
      </c>
      <c r="CG64" s="21">
        <v>22.631540000000001</v>
      </c>
      <c r="CH64" s="11">
        <f>Tabla2[[#This Row],[tasa de cambio]]*Tabla2[[#This Row],[Ingresos netos]]</f>
        <v>7.9150202799893946E-2</v>
      </c>
    </row>
    <row r="65" spans="1:86" x14ac:dyDescent="0.2">
      <c r="A65" s="1" t="s">
        <v>24</v>
      </c>
      <c r="B65" s="1" t="s">
        <v>44</v>
      </c>
      <c r="C65" s="1"/>
      <c r="D65" s="1" t="s">
        <v>11</v>
      </c>
      <c r="E65" s="1" t="s">
        <v>12</v>
      </c>
      <c r="F65" s="1" t="s">
        <v>13</v>
      </c>
      <c r="G65" s="8">
        <v>2.2156667299999999E-4</v>
      </c>
      <c r="H65" s="8">
        <v>0.75</v>
      </c>
      <c r="I65" s="9">
        <f>Tabla14[[#This Row],[Precio unitario]]*Tabla14[[#This Row],[Tasa de ingresos cliente]]</f>
        <v>1.6617500475E-4</v>
      </c>
      <c r="J65" s="21">
        <v>22.631540000000001</v>
      </c>
      <c r="K65" s="15">
        <f>Tabla14[[#This Row],[tasa de cambio]]*Tabla14[[#This Row],[Ingresos netos]]</f>
        <v>3.7607962669998149E-3</v>
      </c>
      <c r="M65" s="1" t="s">
        <v>81</v>
      </c>
      <c r="N65" s="1" t="s">
        <v>18</v>
      </c>
      <c r="O65" s="1"/>
      <c r="P65" s="1" t="s">
        <v>11</v>
      </c>
      <c r="Q65" s="1" t="s">
        <v>12</v>
      </c>
      <c r="R65" s="1" t="s">
        <v>13</v>
      </c>
      <c r="S65" s="8">
        <v>2.327804694E-3</v>
      </c>
      <c r="T65" s="8">
        <v>0.75</v>
      </c>
      <c r="U65" s="9">
        <f>Tabla12[[#This Row],[Precio unitario]]*Tabla12[[#This Row],[Tasa de ingresos cliente]]</f>
        <v>1.7458535205E-3</v>
      </c>
      <c r="V65" s="21">
        <v>22.631540000000001</v>
      </c>
      <c r="W65" s="11">
        <f>Tabla12[[#This Row],[tasa de cambio]]*Tabla12[[#This Row],[Ingresos netos]]</f>
        <v>3.9511353783336568E-2</v>
      </c>
      <c r="AK65" s="2" t="s">
        <v>100</v>
      </c>
      <c r="AL65" s="2" t="s">
        <v>28</v>
      </c>
      <c r="AM65" s="2" t="s">
        <v>104</v>
      </c>
      <c r="AN65" s="2" t="s">
        <v>11</v>
      </c>
      <c r="AO65" s="2" t="s">
        <v>12</v>
      </c>
      <c r="AP65" s="2" t="s">
        <v>13</v>
      </c>
      <c r="AQ65" s="7">
        <v>1.3458621E-3</v>
      </c>
      <c r="AR65" s="7">
        <v>0.75</v>
      </c>
      <c r="AS65" s="9">
        <f>Tabla8[[#This Row],[Precio unitario]]*Tabla8[[#This Row],[Tasa de ingresos cliente]]</f>
        <v>1.0093965749999999E-3</v>
      </c>
      <c r="AT65" s="21">
        <v>21.6</v>
      </c>
      <c r="AU65" s="11">
        <f>Tabla8[[#This Row],[tasa de cambio]]*Tabla8[[#This Row],[Ingresos netos]]</f>
        <v>2.1802966020000002E-2</v>
      </c>
      <c r="AV65" s="23"/>
      <c r="AW65" s="1" t="s">
        <v>95</v>
      </c>
      <c r="AX65" s="23">
        <f>AVERAGEIF(Tabla8[PaÃ­s / RegiÃ³n],AW65,Tabla8[regalia en pesos])</f>
        <v>1.119127032E-2</v>
      </c>
      <c r="BL65" s="1" t="s">
        <v>138</v>
      </c>
      <c r="BM65" s="1" t="s">
        <v>124</v>
      </c>
      <c r="BN65" s="1" t="s">
        <v>104</v>
      </c>
      <c r="BO65" s="1" t="s">
        <v>11</v>
      </c>
      <c r="BP65" s="1" t="s">
        <v>12</v>
      </c>
      <c r="BQ65" s="1" t="s">
        <v>13</v>
      </c>
      <c r="BR65" s="8">
        <v>9.9154E-6</v>
      </c>
      <c r="BS65" s="8">
        <v>0.75</v>
      </c>
      <c r="BT65" s="9">
        <f>Tabla4[[#This Row],[Precio unitario]]*Tabla4[[#This Row],[Tasa de ingresos cliente]]</f>
        <v>7.43655E-6</v>
      </c>
      <c r="BU65" s="21">
        <v>22.631540000000001</v>
      </c>
      <c r="BV65" s="14">
        <f>Tabla4[[#This Row],[tasa de cambio]]*Tabla4[[#This Row],[Ingresos netos]]</f>
        <v>1.6830057878700001E-4</v>
      </c>
      <c r="BX65" s="1" t="s">
        <v>144</v>
      </c>
      <c r="BY65" s="1" t="s">
        <v>18</v>
      </c>
      <c r="BZ65" s="1" t="s">
        <v>104</v>
      </c>
      <c r="CA65" s="1" t="s">
        <v>11</v>
      </c>
      <c r="CB65" s="1" t="s">
        <v>12</v>
      </c>
      <c r="CC65" s="1" t="s">
        <v>13</v>
      </c>
      <c r="CD65" s="8">
        <v>4.663117221E-3</v>
      </c>
      <c r="CE65" s="8">
        <v>0.75</v>
      </c>
      <c r="CF65" s="9">
        <f>Tabla2[[#This Row],[Precio unitario]]*Tabla2[[#This Row],[Tasa de ingresos cliente]]</f>
        <v>3.4973379157499998E-3</v>
      </c>
      <c r="CG65" s="21">
        <v>22.631540000000001</v>
      </c>
      <c r="CH65" s="11">
        <f>Tabla2[[#This Row],[tasa de cambio]]*Tabla2[[#This Row],[Ingresos netos]]</f>
        <v>7.9150142933812756E-2</v>
      </c>
    </row>
    <row r="66" spans="1:86" x14ac:dyDescent="0.2">
      <c r="A66" s="2" t="s">
        <v>24</v>
      </c>
      <c r="B66" s="2" t="s">
        <v>16</v>
      </c>
      <c r="C66" s="2"/>
      <c r="D66" s="2" t="s">
        <v>11</v>
      </c>
      <c r="E66" s="2" t="s">
        <v>12</v>
      </c>
      <c r="F66" s="2" t="s">
        <v>13</v>
      </c>
      <c r="G66" s="7">
        <v>1.778916472E-3</v>
      </c>
      <c r="H66" s="7">
        <v>0.75</v>
      </c>
      <c r="I66" s="9">
        <f>Tabla14[[#This Row],[Precio unitario]]*Tabla14[[#This Row],[Tasa de ingresos cliente]]</f>
        <v>1.334187354E-3</v>
      </c>
      <c r="J66" s="21">
        <v>22.631540000000001</v>
      </c>
      <c r="K66" s="15">
        <f>Tabla14[[#This Row],[tasa de cambio]]*Tabla14[[#This Row],[Ingresos netos]]</f>
        <v>3.0194714469545161E-2</v>
      </c>
      <c r="M66" s="2" t="s">
        <v>81</v>
      </c>
      <c r="N66" s="2" t="s">
        <v>18</v>
      </c>
      <c r="O66" s="2"/>
      <c r="P66" s="2" t="s">
        <v>11</v>
      </c>
      <c r="Q66" s="2" t="s">
        <v>12</v>
      </c>
      <c r="R66" s="2" t="s">
        <v>13</v>
      </c>
      <c r="S66" s="7">
        <v>2.3274805469999998E-3</v>
      </c>
      <c r="T66" s="7">
        <v>0.75</v>
      </c>
      <c r="U66" s="9">
        <f>Tabla12[[#This Row],[Precio unitario]]*Tabla12[[#This Row],[Tasa de ingresos cliente]]</f>
        <v>1.7456104102499999E-3</v>
      </c>
      <c r="V66" s="21">
        <v>22.631540000000001</v>
      </c>
      <c r="W66" s="11">
        <f>Tabla12[[#This Row],[tasa de cambio]]*Tabla12[[#This Row],[Ingresos netos]]</f>
        <v>3.9505851823989281E-2</v>
      </c>
      <c r="AK66" s="1" t="s">
        <v>100</v>
      </c>
      <c r="AL66" s="1" t="s">
        <v>28</v>
      </c>
      <c r="AM66" s="1" t="s">
        <v>104</v>
      </c>
      <c r="AN66" s="1" t="s">
        <v>11</v>
      </c>
      <c r="AO66" s="1" t="s">
        <v>12</v>
      </c>
      <c r="AP66" s="1" t="s">
        <v>13</v>
      </c>
      <c r="AQ66" s="8">
        <v>1.3458477999999999E-3</v>
      </c>
      <c r="AR66" s="8">
        <v>0.75</v>
      </c>
      <c r="AS66" s="9">
        <f>Tabla8[[#This Row],[Precio unitario]]*Tabla8[[#This Row],[Tasa de ingresos cliente]]</f>
        <v>1.0093858499999999E-3</v>
      </c>
      <c r="AT66" s="21">
        <v>21.6</v>
      </c>
      <c r="AU66" s="11">
        <f>Tabla8[[#This Row],[tasa de cambio]]*Tabla8[[#This Row],[Ingresos netos]]</f>
        <v>2.1802734359999999E-2</v>
      </c>
      <c r="AV66" s="23"/>
      <c r="AW66" s="1" t="s">
        <v>80</v>
      </c>
      <c r="AX66" s="23">
        <f>AVERAGEIF(Tabla8[PaÃ­s / RegiÃ³n],AW66,Tabla8[regalia en pesos])</f>
        <v>1.1151444600000001E-2</v>
      </c>
      <c r="BL66" s="2" t="s">
        <v>138</v>
      </c>
      <c r="BM66" s="2" t="s">
        <v>19</v>
      </c>
      <c r="BN66" s="2" t="s">
        <v>104</v>
      </c>
      <c r="BO66" s="2" t="s">
        <v>11</v>
      </c>
      <c r="BP66" s="2" t="s">
        <v>12</v>
      </c>
      <c r="BQ66" s="2" t="s">
        <v>13</v>
      </c>
      <c r="BR66" s="7">
        <v>6.1757429999999996E-4</v>
      </c>
      <c r="BS66" s="7">
        <v>0.75</v>
      </c>
      <c r="BT66" s="9">
        <f>Tabla4[[#This Row],[Precio unitario]]*Tabla4[[#This Row],[Tasa de ingresos cliente]]</f>
        <v>4.6318072499999997E-4</v>
      </c>
      <c r="BU66" s="21">
        <v>22.631540000000001</v>
      </c>
      <c r="BV66" s="14">
        <f>Tabla4[[#This Row],[tasa de cambio]]*Tabla4[[#This Row],[Ingresos netos]]</f>
        <v>1.04824931050665E-2</v>
      </c>
      <c r="BX66" s="2" t="s">
        <v>144</v>
      </c>
      <c r="BY66" s="2" t="s">
        <v>18</v>
      </c>
      <c r="BZ66" s="2" t="s">
        <v>104</v>
      </c>
      <c r="CA66" s="2" t="s">
        <v>11</v>
      </c>
      <c r="CB66" s="2" t="s">
        <v>12</v>
      </c>
      <c r="CC66" s="2" t="s">
        <v>13</v>
      </c>
      <c r="CD66" s="7">
        <v>4.6631246100000004E-3</v>
      </c>
      <c r="CE66" s="7">
        <v>0.75</v>
      </c>
      <c r="CF66" s="9">
        <f>Tabla2[[#This Row],[Precio unitario]]*Tabla2[[#This Row],[Tasa de ingresos cliente]]</f>
        <v>3.4973434575000005E-3</v>
      </c>
      <c r="CG66" s="21">
        <v>22.631540000000001</v>
      </c>
      <c r="CH66" s="11">
        <f>Tabla2[[#This Row],[tasa de cambio]]*Tabla2[[#This Row],[Ingresos netos]]</f>
        <v>7.9150268352149569E-2</v>
      </c>
    </row>
    <row r="67" spans="1:86" x14ac:dyDescent="0.2">
      <c r="A67" s="1" t="s">
        <v>24</v>
      </c>
      <c r="B67" s="1" t="s">
        <v>17</v>
      </c>
      <c r="C67" s="1"/>
      <c r="D67" s="1" t="s">
        <v>11</v>
      </c>
      <c r="E67" s="1" t="s">
        <v>12</v>
      </c>
      <c r="F67" s="1" t="s">
        <v>13</v>
      </c>
      <c r="G67" s="8">
        <v>1.93022657E-4</v>
      </c>
      <c r="H67" s="8">
        <v>0.75</v>
      </c>
      <c r="I67" s="9">
        <f>Tabla14[[#This Row],[Precio unitario]]*Tabla14[[#This Row],[Tasa de ingresos cliente]]</f>
        <v>1.4476699274999999E-4</v>
      </c>
      <c r="J67" s="21">
        <v>22.631540000000001</v>
      </c>
      <c r="K67" s="15">
        <f>Tabla14[[#This Row],[tasa de cambio]]*Tabla14[[#This Row],[Ingresos netos]]</f>
        <v>3.276299987101335E-3</v>
      </c>
      <c r="M67" s="1" t="s">
        <v>81</v>
      </c>
      <c r="N67" s="1" t="s">
        <v>18</v>
      </c>
      <c r="O67" s="1"/>
      <c r="P67" s="1" t="s">
        <v>11</v>
      </c>
      <c r="Q67" s="1" t="s">
        <v>12</v>
      </c>
      <c r="R67" s="1" t="s">
        <v>13</v>
      </c>
      <c r="S67" s="8">
        <v>2.204869096E-3</v>
      </c>
      <c r="T67" s="8">
        <v>0.75</v>
      </c>
      <c r="U67" s="9">
        <f>Tabla12[[#This Row],[Precio unitario]]*Tabla12[[#This Row],[Tasa de ingresos cliente]]</f>
        <v>1.6536518220000001E-3</v>
      </c>
      <c r="V67" s="21">
        <v>22.631540000000001</v>
      </c>
      <c r="W67" s="11">
        <f>Tabla12[[#This Row],[tasa de cambio]]*Tabla12[[#This Row],[Ingresos netos]]</f>
        <v>3.7424687355665884E-2</v>
      </c>
      <c r="AK67" s="2" t="s">
        <v>100</v>
      </c>
      <c r="AL67" s="2" t="s">
        <v>28</v>
      </c>
      <c r="AM67" s="2" t="s">
        <v>104</v>
      </c>
      <c r="AN67" s="2" t="s">
        <v>11</v>
      </c>
      <c r="AO67" s="2" t="s">
        <v>12</v>
      </c>
      <c r="AP67" s="2" t="s">
        <v>13</v>
      </c>
      <c r="AQ67" s="7">
        <v>1.3458541000000001E-3</v>
      </c>
      <c r="AR67" s="7">
        <v>0.75</v>
      </c>
      <c r="AS67" s="9">
        <f>Tabla8[[#This Row],[Precio unitario]]*Tabla8[[#This Row],[Tasa de ingresos cliente]]</f>
        <v>1.0093905750000001E-3</v>
      </c>
      <c r="AT67" s="21">
        <v>21.6</v>
      </c>
      <c r="AU67" s="11">
        <f>Tabla8[[#This Row],[tasa de cambio]]*Tabla8[[#This Row],[Ingresos netos]]</f>
        <v>2.1802836420000003E-2</v>
      </c>
      <c r="AV67" s="23"/>
      <c r="AW67" s="1" t="s">
        <v>35</v>
      </c>
      <c r="AX67" s="23">
        <f>AVERAGEIF(Tabla8[PaÃ­s / RegiÃ³n],AW67,Tabla8[regalia en pesos])</f>
        <v>7.314359454000002E-3</v>
      </c>
      <c r="BL67" s="1" t="s">
        <v>138</v>
      </c>
      <c r="BM67" s="1" t="s">
        <v>53</v>
      </c>
      <c r="BN67" s="1" t="s">
        <v>104</v>
      </c>
      <c r="BO67" s="1" t="s">
        <v>11</v>
      </c>
      <c r="BP67" s="1" t="s">
        <v>12</v>
      </c>
      <c r="BQ67" s="1" t="s">
        <v>13</v>
      </c>
      <c r="BR67" s="8">
        <v>5.1969999999999998E-7</v>
      </c>
      <c r="BS67" s="8">
        <v>0.75</v>
      </c>
      <c r="BT67" s="9">
        <f>Tabla4[[#This Row],[Precio unitario]]*Tabla4[[#This Row],[Tasa de ingresos cliente]]</f>
        <v>3.8977500000000001E-7</v>
      </c>
      <c r="BU67" s="21">
        <v>22.631540000000001</v>
      </c>
      <c r="BV67" s="14">
        <f>Tabla4[[#This Row],[tasa de cambio]]*Tabla4[[#This Row],[Ingresos netos]]</f>
        <v>8.8212085035000005E-6</v>
      </c>
      <c r="BX67" s="1" t="s">
        <v>144</v>
      </c>
      <c r="BY67" s="1" t="s">
        <v>18</v>
      </c>
      <c r="BZ67" s="1" t="s">
        <v>104</v>
      </c>
      <c r="CA67" s="1" t="s">
        <v>11</v>
      </c>
      <c r="CB67" s="1" t="s">
        <v>12</v>
      </c>
      <c r="CC67" s="1" t="s">
        <v>13</v>
      </c>
      <c r="CD67" s="8">
        <v>4.6631147859999998E-3</v>
      </c>
      <c r="CE67" s="8">
        <v>0.75</v>
      </c>
      <c r="CF67" s="9">
        <f>Tabla2[[#This Row],[Precio unitario]]*Tabla2[[#This Row],[Tasa de ingresos cliente]]</f>
        <v>3.4973360894999996E-3</v>
      </c>
      <c r="CG67" s="21">
        <v>22.631540000000001</v>
      </c>
      <c r="CH67" s="11">
        <f>Tabla2[[#This Row],[tasa de cambio]]*Tabla2[[#This Row],[Ingresos netos]]</f>
        <v>7.9150101602962819E-2</v>
      </c>
    </row>
    <row r="68" spans="1:86" x14ac:dyDescent="0.2">
      <c r="A68" s="2" t="s">
        <v>24</v>
      </c>
      <c r="B68" s="2" t="s">
        <v>17</v>
      </c>
      <c r="C68" s="2"/>
      <c r="D68" s="2" t="s">
        <v>11</v>
      </c>
      <c r="E68" s="2" t="s">
        <v>12</v>
      </c>
      <c r="F68" s="2" t="s">
        <v>13</v>
      </c>
      <c r="G68" s="7">
        <v>2.3046341300000001E-4</v>
      </c>
      <c r="H68" s="7">
        <v>0.75</v>
      </c>
      <c r="I68" s="9">
        <f>Tabla14[[#This Row],[Precio unitario]]*Tabla14[[#This Row],[Tasa de ingresos cliente]]</f>
        <v>1.7284755974999999E-4</v>
      </c>
      <c r="J68" s="21">
        <v>22.631540000000001</v>
      </c>
      <c r="K68" s="15">
        <f>Tabla14[[#This Row],[tasa de cambio]]*Tabla14[[#This Row],[Ingresos netos]]</f>
        <v>3.9118064623845147E-3</v>
      </c>
      <c r="M68" s="2" t="s">
        <v>81</v>
      </c>
      <c r="N68" s="2" t="s">
        <v>18</v>
      </c>
      <c r="O68" s="2"/>
      <c r="P68" s="2" t="s">
        <v>11</v>
      </c>
      <c r="Q68" s="2" t="s">
        <v>12</v>
      </c>
      <c r="R68" s="2" t="s">
        <v>13</v>
      </c>
      <c r="S68" s="7">
        <v>2.0279796929999999E-3</v>
      </c>
      <c r="T68" s="7">
        <v>0.75</v>
      </c>
      <c r="U68" s="9">
        <f>Tabla12[[#This Row],[Precio unitario]]*Tabla12[[#This Row],[Tasa de ingresos cliente]]</f>
        <v>1.5209847697499998E-3</v>
      </c>
      <c r="V68" s="21">
        <v>22.631540000000001</v>
      </c>
      <c r="W68" s="11">
        <f>Tabla12[[#This Row],[tasa de cambio]]*Tabla12[[#This Row],[Ingresos netos]]</f>
        <v>3.442222765598791E-2</v>
      </c>
      <c r="AK68" s="1" t="s">
        <v>100</v>
      </c>
      <c r="AL68" s="1" t="s">
        <v>28</v>
      </c>
      <c r="AM68" s="1" t="s">
        <v>104</v>
      </c>
      <c r="AN68" s="1" t="s">
        <v>11</v>
      </c>
      <c r="AO68" s="1" t="s">
        <v>12</v>
      </c>
      <c r="AP68" s="1" t="s">
        <v>13</v>
      </c>
      <c r="AQ68" s="8">
        <v>1.3458667000000001E-3</v>
      </c>
      <c r="AR68" s="8">
        <v>0.75</v>
      </c>
      <c r="AS68" s="9">
        <f>Tabla8[[#This Row],[Precio unitario]]*Tabla8[[#This Row],[Tasa de ingresos cliente]]</f>
        <v>1.009400025E-3</v>
      </c>
      <c r="AT68" s="21">
        <v>21.6</v>
      </c>
      <c r="AU68" s="11">
        <f>Tabla8[[#This Row],[tasa de cambio]]*Tabla8[[#This Row],[Ingresos netos]]</f>
        <v>2.1803040540000002E-2</v>
      </c>
      <c r="AV68" s="23"/>
      <c r="AW68" s="1" t="s">
        <v>109</v>
      </c>
      <c r="AX68" s="23">
        <f>AVERAGEIF(Tabla8[PaÃ­s / RegiÃ³n],AW68,Tabla8[regalia en pesos])</f>
        <v>3.1849473982500001E-2</v>
      </c>
      <c r="BL68" s="2" t="s">
        <v>138</v>
      </c>
      <c r="BM68" s="2" t="s">
        <v>89</v>
      </c>
      <c r="BN68" s="2" t="s">
        <v>104</v>
      </c>
      <c r="BO68" s="2" t="s">
        <v>11</v>
      </c>
      <c r="BP68" s="2" t="s">
        <v>12</v>
      </c>
      <c r="BQ68" s="2" t="s">
        <v>13</v>
      </c>
      <c r="BR68" s="7">
        <v>5.6906000000000002E-6</v>
      </c>
      <c r="BS68" s="7">
        <v>0.75</v>
      </c>
      <c r="BT68" s="9">
        <f>Tabla4[[#This Row],[Precio unitario]]*Tabla4[[#This Row],[Tasa de ingresos cliente]]</f>
        <v>4.2679500000000004E-6</v>
      </c>
      <c r="BU68" s="21">
        <v>22.631540000000001</v>
      </c>
      <c r="BV68" s="14">
        <f>Tabla4[[#This Row],[tasa de cambio]]*Tabla4[[#This Row],[Ingresos netos]]</f>
        <v>9.6590281143000016E-5</v>
      </c>
      <c r="BX68" s="2" t="s">
        <v>144</v>
      </c>
      <c r="BY68" s="2" t="s">
        <v>18</v>
      </c>
      <c r="BZ68" s="2" t="s">
        <v>104</v>
      </c>
      <c r="CA68" s="2" t="s">
        <v>11</v>
      </c>
      <c r="CB68" s="2" t="s">
        <v>12</v>
      </c>
      <c r="CC68" s="2" t="s">
        <v>13</v>
      </c>
      <c r="CD68" s="7">
        <v>4.6631293130000003E-3</v>
      </c>
      <c r="CE68" s="7">
        <v>0.75</v>
      </c>
      <c r="CF68" s="9">
        <f>Tabla2[[#This Row],[Precio unitario]]*Tabla2[[#This Row],[Tasa de ingresos cliente]]</f>
        <v>3.4973469847500004E-3</v>
      </c>
      <c r="CG68" s="21">
        <v>22.631540000000001</v>
      </c>
      <c r="CH68" s="11">
        <f>Tabla2[[#This Row],[tasa de cambio]]*Tabla2[[#This Row],[Ingresos netos]]</f>
        <v>7.9150348179249028E-2</v>
      </c>
    </row>
    <row r="69" spans="1:86" x14ac:dyDescent="0.2">
      <c r="A69" s="1" t="s">
        <v>24</v>
      </c>
      <c r="B69" s="1" t="s">
        <v>34</v>
      </c>
      <c r="C69" s="1"/>
      <c r="D69" s="1" t="s">
        <v>11</v>
      </c>
      <c r="E69" s="1" t="s">
        <v>12</v>
      </c>
      <c r="F69" s="1" t="s">
        <v>13</v>
      </c>
      <c r="G69" s="8">
        <v>1.28705415E-4</v>
      </c>
      <c r="H69" s="8">
        <v>0.75</v>
      </c>
      <c r="I69" s="9">
        <f>Tabla14[[#This Row],[Precio unitario]]*Tabla14[[#This Row],[Tasa de ingresos cliente]]</f>
        <v>9.652906125000001E-5</v>
      </c>
      <c r="J69" s="21">
        <v>22.631540000000001</v>
      </c>
      <c r="K69" s="15">
        <f>Tabla14[[#This Row],[tasa de cambio]]*Tabla14[[#This Row],[Ingresos netos]]</f>
        <v>2.1846013108418254E-3</v>
      </c>
      <c r="M69" s="1" t="s">
        <v>81</v>
      </c>
      <c r="N69" s="1" t="s">
        <v>18</v>
      </c>
      <c r="O69" s="1"/>
      <c r="P69" s="1" t="s">
        <v>11</v>
      </c>
      <c r="Q69" s="1" t="s">
        <v>12</v>
      </c>
      <c r="R69" s="1" t="s">
        <v>13</v>
      </c>
      <c r="S69" s="8">
        <v>2.136842746E-3</v>
      </c>
      <c r="T69" s="8">
        <v>0.75</v>
      </c>
      <c r="U69" s="9">
        <f>Tabla12[[#This Row],[Precio unitario]]*Tabla12[[#This Row],[Tasa de ingresos cliente]]</f>
        <v>1.6026320595000001E-3</v>
      </c>
      <c r="V69" s="21">
        <v>22.631540000000001</v>
      </c>
      <c r="W69" s="11">
        <f>Tabla12[[#This Row],[tasa de cambio]]*Tabla12[[#This Row],[Ingresos netos]]</f>
        <v>3.6270031559856634E-2</v>
      </c>
      <c r="AK69" s="2" t="s">
        <v>100</v>
      </c>
      <c r="AL69" s="2" t="s">
        <v>28</v>
      </c>
      <c r="AM69" s="2" t="s">
        <v>104</v>
      </c>
      <c r="AN69" s="2" t="s">
        <v>11</v>
      </c>
      <c r="AO69" s="2" t="s">
        <v>12</v>
      </c>
      <c r="AP69" s="2" t="s">
        <v>13</v>
      </c>
      <c r="AQ69" s="7">
        <v>1.3458400000000001E-3</v>
      </c>
      <c r="AR69" s="7">
        <v>0.75</v>
      </c>
      <c r="AS69" s="9">
        <f>Tabla8[[#This Row],[Precio unitario]]*Tabla8[[#This Row],[Tasa de ingresos cliente]]</f>
        <v>1.00938E-3</v>
      </c>
      <c r="AT69" s="21">
        <v>21.6</v>
      </c>
      <c r="AU69" s="11">
        <f>Tabla8[[#This Row],[tasa de cambio]]*Tabla8[[#This Row],[Ingresos netos]]</f>
        <v>2.1802608000000001E-2</v>
      </c>
      <c r="AV69" s="23"/>
      <c r="AW69" s="1" t="s">
        <v>68</v>
      </c>
      <c r="AX69" s="23">
        <f>AVERAGEIF(Tabla8[PaÃ­s / RegiÃ³n],AW69,Tabla8[regalia en pesos])</f>
        <v>5.75009982E-3</v>
      </c>
      <c r="BL69" s="1" t="s">
        <v>138</v>
      </c>
      <c r="BM69" s="1" t="s">
        <v>37</v>
      </c>
      <c r="BN69" s="1" t="s">
        <v>104</v>
      </c>
      <c r="BO69" s="1" t="s">
        <v>11</v>
      </c>
      <c r="BP69" s="1" t="s">
        <v>12</v>
      </c>
      <c r="BQ69" s="1" t="s">
        <v>13</v>
      </c>
      <c r="BR69" s="8">
        <v>5.5799999999999997E-8</v>
      </c>
      <c r="BS69" s="8">
        <v>0.75</v>
      </c>
      <c r="BT69" s="9">
        <f>Tabla4[[#This Row],[Precio unitario]]*Tabla4[[#This Row],[Tasa de ingresos cliente]]</f>
        <v>4.1849999999999994E-8</v>
      </c>
      <c r="BU69" s="21">
        <v>22.631540000000001</v>
      </c>
      <c r="BV69" s="14">
        <f>Tabla4[[#This Row],[tasa de cambio]]*Tabla4[[#This Row],[Ingresos netos]]</f>
        <v>9.4712994899999991E-7</v>
      </c>
      <c r="BX69" s="1" t="s">
        <v>144</v>
      </c>
      <c r="BY69" s="1" t="s">
        <v>18</v>
      </c>
      <c r="BZ69" s="1" t="s">
        <v>104</v>
      </c>
      <c r="CA69" s="1" t="s">
        <v>11</v>
      </c>
      <c r="CB69" s="1" t="s">
        <v>12</v>
      </c>
      <c r="CC69" s="1" t="s">
        <v>13</v>
      </c>
      <c r="CD69" s="8">
        <v>4.6631194880000001E-3</v>
      </c>
      <c r="CE69" s="8">
        <v>0.75</v>
      </c>
      <c r="CF69" s="9">
        <f>Tabla2[[#This Row],[Precio unitario]]*Tabla2[[#This Row],[Tasa de ingresos cliente]]</f>
        <v>3.4973396160000001E-3</v>
      </c>
      <c r="CG69" s="21">
        <v>22.631540000000001</v>
      </c>
      <c r="CH69" s="11">
        <f>Tabla2[[#This Row],[tasa de cambio]]*Tabla2[[#This Row],[Ingresos netos]]</f>
        <v>7.9150181413088647E-2</v>
      </c>
    </row>
    <row r="70" spans="1:86" x14ac:dyDescent="0.2">
      <c r="A70" s="2" t="s">
        <v>24</v>
      </c>
      <c r="B70" s="2" t="s">
        <v>45</v>
      </c>
      <c r="C70" s="2"/>
      <c r="D70" s="2" t="s">
        <v>11</v>
      </c>
      <c r="E70" s="2" t="s">
        <v>12</v>
      </c>
      <c r="F70" s="2" t="s">
        <v>13</v>
      </c>
      <c r="G70" s="7">
        <v>1.83043218E-4</v>
      </c>
      <c r="H70" s="7">
        <v>0.75</v>
      </c>
      <c r="I70" s="9">
        <f>Tabla14[[#This Row],[Precio unitario]]*Tabla14[[#This Row],[Tasa de ingresos cliente]]</f>
        <v>1.3728241349999999E-4</v>
      </c>
      <c r="J70" s="21">
        <v>22.631540000000001</v>
      </c>
      <c r="K70" s="15">
        <f>Tabla14[[#This Row],[tasa de cambio]]*Tabla14[[#This Row],[Ingresos netos]]</f>
        <v>3.1069124324217901E-3</v>
      </c>
      <c r="M70" s="2" t="s">
        <v>81</v>
      </c>
      <c r="N70" s="2" t="s">
        <v>18</v>
      </c>
      <c r="O70" s="2"/>
      <c r="P70" s="2" t="s">
        <v>11</v>
      </c>
      <c r="Q70" s="2" t="s">
        <v>12</v>
      </c>
      <c r="R70" s="2" t="s">
        <v>13</v>
      </c>
      <c r="S70" s="7">
        <v>2.2806916270000002E-3</v>
      </c>
      <c r="T70" s="7">
        <v>0.75</v>
      </c>
      <c r="U70" s="9">
        <f>Tabla12[[#This Row],[Precio unitario]]*Tabla12[[#This Row],[Tasa de ingresos cliente]]</f>
        <v>1.7105187202500001E-3</v>
      </c>
      <c r="V70" s="21">
        <v>22.631540000000001</v>
      </c>
      <c r="W70" s="11">
        <f>Tabla12[[#This Row],[tasa de cambio]]*Tabla12[[#This Row],[Ingresos netos]]</f>
        <v>3.8711672838086693E-2</v>
      </c>
      <c r="AK70" s="1" t="s">
        <v>100</v>
      </c>
      <c r="AL70" s="1" t="s">
        <v>28</v>
      </c>
      <c r="AM70" s="1" t="s">
        <v>104</v>
      </c>
      <c r="AN70" s="1" t="s">
        <v>11</v>
      </c>
      <c r="AO70" s="1" t="s">
        <v>12</v>
      </c>
      <c r="AP70" s="1" t="s">
        <v>13</v>
      </c>
      <c r="AQ70" s="8">
        <v>1.3458332999999999E-3</v>
      </c>
      <c r="AR70" s="8">
        <v>0.75</v>
      </c>
      <c r="AS70" s="9">
        <f>Tabla8[[#This Row],[Precio unitario]]*Tabla8[[#This Row],[Tasa de ingresos cliente]]</f>
        <v>1.009374975E-3</v>
      </c>
      <c r="AT70" s="21">
        <v>21.6</v>
      </c>
      <c r="AU70" s="11">
        <f>Tabla8[[#This Row],[tasa de cambio]]*Tabla8[[#This Row],[Ingresos netos]]</f>
        <v>2.1802499459999999E-2</v>
      </c>
      <c r="AV70" s="23"/>
      <c r="AW70" s="1" t="s">
        <v>110</v>
      </c>
      <c r="AX70" s="23">
        <f>AVERAGEIF(Tabla8[PaÃ­s / RegiÃ³n],AW70,Tabla8[regalia en pesos])</f>
        <v>1.920308418E-2</v>
      </c>
      <c r="BL70" s="2" t="s">
        <v>138</v>
      </c>
      <c r="BM70" s="2" t="s">
        <v>23</v>
      </c>
      <c r="BN70" s="2" t="s">
        <v>104</v>
      </c>
      <c r="BO70" s="2" t="s">
        <v>11</v>
      </c>
      <c r="BP70" s="2" t="s">
        <v>12</v>
      </c>
      <c r="BQ70" s="2" t="s">
        <v>13</v>
      </c>
      <c r="BR70" s="7">
        <v>3.8248000000000002E-6</v>
      </c>
      <c r="BS70" s="7">
        <v>0.75</v>
      </c>
      <c r="BT70" s="9">
        <f>Tabla4[[#This Row],[Precio unitario]]*Tabla4[[#This Row],[Tasa de ingresos cliente]]</f>
        <v>2.8685999999999999E-6</v>
      </c>
      <c r="BU70" s="21">
        <v>22.631540000000001</v>
      </c>
      <c r="BV70" s="14">
        <f>Tabla4[[#This Row],[tasa de cambio]]*Tabla4[[#This Row],[Ingresos netos]]</f>
        <v>6.4920835643999996E-5</v>
      </c>
      <c r="BX70" s="2" t="s">
        <v>144</v>
      </c>
      <c r="BY70" s="2" t="s">
        <v>18</v>
      </c>
      <c r="BZ70" s="2" t="s">
        <v>104</v>
      </c>
      <c r="CA70" s="2" t="s">
        <v>11</v>
      </c>
      <c r="CB70" s="2" t="s">
        <v>12</v>
      </c>
      <c r="CC70" s="2" t="s">
        <v>13</v>
      </c>
      <c r="CD70" s="7">
        <v>4.6628208930000001E-3</v>
      </c>
      <c r="CE70" s="7">
        <v>0.75</v>
      </c>
      <c r="CF70" s="9">
        <f>Tabla2[[#This Row],[Precio unitario]]*Tabla2[[#This Row],[Tasa de ingresos cliente]]</f>
        <v>3.4971156697500001E-3</v>
      </c>
      <c r="CG70" s="21">
        <v>22.631540000000001</v>
      </c>
      <c r="CH70" s="11">
        <f>Tabla2[[#This Row],[tasa de cambio]]*Tabla2[[#This Row],[Ingresos netos]]</f>
        <v>7.9145113164573927E-2</v>
      </c>
    </row>
    <row r="71" spans="1:86" x14ac:dyDescent="0.2">
      <c r="A71" s="1" t="s">
        <v>24</v>
      </c>
      <c r="B71" s="1" t="s">
        <v>22</v>
      </c>
      <c r="C71" s="1"/>
      <c r="D71" s="1" t="s">
        <v>11</v>
      </c>
      <c r="E71" s="1" t="s">
        <v>12</v>
      </c>
      <c r="F71" s="1" t="s">
        <v>13</v>
      </c>
      <c r="G71" s="8">
        <v>8.8924213900000004E-4</v>
      </c>
      <c r="H71" s="8">
        <v>0.75</v>
      </c>
      <c r="I71" s="9">
        <f>Tabla14[[#This Row],[Precio unitario]]*Tabla14[[#This Row],[Tasa de ingresos cliente]]</f>
        <v>6.6693160425000003E-4</v>
      </c>
      <c r="J71" s="21">
        <v>22.631540000000001</v>
      </c>
      <c r="K71" s="15">
        <f>Tabla14[[#This Row],[tasa de cambio]]*Tabla14[[#This Row],[Ingresos netos]]</f>
        <v>1.5093689278848046E-2</v>
      </c>
      <c r="M71" s="1" t="s">
        <v>81</v>
      </c>
      <c r="N71" s="1" t="s">
        <v>18</v>
      </c>
      <c r="O71" s="1"/>
      <c r="P71" s="1" t="s">
        <v>11</v>
      </c>
      <c r="Q71" s="1" t="s">
        <v>12</v>
      </c>
      <c r="R71" s="1" t="s">
        <v>13</v>
      </c>
      <c r="S71" s="8">
        <v>2.265328002E-3</v>
      </c>
      <c r="T71" s="8">
        <v>0.75</v>
      </c>
      <c r="U71" s="9">
        <f>Tabla12[[#This Row],[Precio unitario]]*Tabla12[[#This Row],[Tasa de ingresos cliente]]</f>
        <v>1.6989960015000001E-3</v>
      </c>
      <c r="V71" s="21">
        <v>22.631540000000001</v>
      </c>
      <c r="W71" s="11">
        <f>Tabla12[[#This Row],[tasa de cambio]]*Tabla12[[#This Row],[Ingresos netos]]</f>
        <v>3.8450895967787314E-2</v>
      </c>
      <c r="AK71" s="2" t="s">
        <v>100</v>
      </c>
      <c r="AL71" s="2" t="s">
        <v>28</v>
      </c>
      <c r="AM71" s="2" t="s">
        <v>104</v>
      </c>
      <c r="AN71" s="2" t="s">
        <v>11</v>
      </c>
      <c r="AO71" s="2" t="s">
        <v>12</v>
      </c>
      <c r="AP71" s="2" t="s">
        <v>13</v>
      </c>
      <c r="AQ71" s="7">
        <v>1.3458528999999999E-3</v>
      </c>
      <c r="AR71" s="7">
        <v>0.75</v>
      </c>
      <c r="AS71" s="9">
        <f>Tabla8[[#This Row],[Precio unitario]]*Tabla8[[#This Row],[Tasa de ingresos cliente]]</f>
        <v>1.009389675E-3</v>
      </c>
      <c r="AT71" s="21">
        <v>21.6</v>
      </c>
      <c r="AU71" s="11">
        <f>Tabla8[[#This Row],[tasa de cambio]]*Tabla8[[#This Row],[Ingresos netos]]</f>
        <v>2.180281698E-2</v>
      </c>
      <c r="AV71" s="23"/>
      <c r="AW71" s="1" t="s">
        <v>76</v>
      </c>
      <c r="AX71" s="23">
        <f>AVERAGEIF(Tabla8[PaÃ­s / RegiÃ³n],AW71,Tabla8[regalia en pesos])</f>
        <v>3.2834585249999999E-2</v>
      </c>
      <c r="BL71" s="1" t="s">
        <v>138</v>
      </c>
      <c r="BM71" s="1" t="s">
        <v>10</v>
      </c>
      <c r="BN71" s="1" t="s">
        <v>104</v>
      </c>
      <c r="BO71" s="1" t="s">
        <v>11</v>
      </c>
      <c r="BP71" s="1" t="s">
        <v>12</v>
      </c>
      <c r="BQ71" s="1" t="s">
        <v>13</v>
      </c>
      <c r="BR71" s="8">
        <v>4.9630000000000002E-7</v>
      </c>
      <c r="BS71" s="8">
        <v>0.75</v>
      </c>
      <c r="BT71" s="9">
        <f>Tabla4[[#This Row],[Precio unitario]]*Tabla4[[#This Row],[Tasa de ingresos cliente]]</f>
        <v>3.7222500000000001E-7</v>
      </c>
      <c r="BU71" s="21">
        <v>22.631540000000001</v>
      </c>
      <c r="BV71" s="14">
        <f>Tabla4[[#This Row],[tasa de cambio]]*Tabla4[[#This Row],[Ingresos netos]]</f>
        <v>8.4240249765000003E-6</v>
      </c>
      <c r="BX71" s="1" t="s">
        <v>144</v>
      </c>
      <c r="BY71" s="1" t="s">
        <v>18</v>
      </c>
      <c r="BZ71" s="1" t="s">
        <v>104</v>
      </c>
      <c r="CA71" s="1" t="s">
        <v>11</v>
      </c>
      <c r="CB71" s="1" t="s">
        <v>12</v>
      </c>
      <c r="CC71" s="1" t="s">
        <v>13</v>
      </c>
      <c r="CD71" s="8">
        <v>4.663135778E-3</v>
      </c>
      <c r="CE71" s="8">
        <v>0.75</v>
      </c>
      <c r="CF71" s="9">
        <f>Tabla2[[#This Row],[Precio unitario]]*Tabla2[[#This Row],[Tasa de ingresos cliente]]</f>
        <v>3.4973518335E-3</v>
      </c>
      <c r="CG71" s="21">
        <v>22.631540000000001</v>
      </c>
      <c r="CH71" s="11">
        <f>Tabla2[[#This Row],[tasa de cambio]]*Tabla2[[#This Row],[Ingresos netos]]</f>
        <v>7.9150457913928593E-2</v>
      </c>
    </row>
    <row r="72" spans="1:86" x14ac:dyDescent="0.2">
      <c r="A72" s="2" t="s">
        <v>24</v>
      </c>
      <c r="B72" s="2" t="s">
        <v>23</v>
      </c>
      <c r="C72" s="2"/>
      <c r="D72" s="2" t="s">
        <v>11</v>
      </c>
      <c r="E72" s="2" t="s">
        <v>12</v>
      </c>
      <c r="F72" s="2" t="s">
        <v>13</v>
      </c>
      <c r="G72" s="7">
        <v>2.7152590600000001E-4</v>
      </c>
      <c r="H72" s="7">
        <v>0.75</v>
      </c>
      <c r="I72" s="9">
        <f>Tabla14[[#This Row],[Precio unitario]]*Tabla14[[#This Row],[Tasa de ingresos cliente]]</f>
        <v>2.0364442950000002E-4</v>
      </c>
      <c r="J72" s="21">
        <v>22.631540000000001</v>
      </c>
      <c r="K72" s="15">
        <f>Tabla14[[#This Row],[tasa de cambio]]*Tabla14[[#This Row],[Ingresos netos]]</f>
        <v>4.6087870520064309E-3</v>
      </c>
      <c r="M72" s="2" t="s">
        <v>81</v>
      </c>
      <c r="N72" s="2" t="s">
        <v>82</v>
      </c>
      <c r="O72" s="2"/>
      <c r="P72" s="2" t="s">
        <v>11</v>
      </c>
      <c r="Q72" s="2" t="s">
        <v>12</v>
      </c>
      <c r="R72" s="2" t="s">
        <v>13</v>
      </c>
      <c r="S72" s="7">
        <v>7.3430006960000004E-3</v>
      </c>
      <c r="T72" s="7">
        <v>0.75</v>
      </c>
      <c r="U72" s="9">
        <f>Tabla12[[#This Row],[Precio unitario]]*Tabla12[[#This Row],[Tasa de ingresos cliente]]</f>
        <v>5.5072505220000005E-3</v>
      </c>
      <c r="V72" s="21">
        <v>22.631540000000001</v>
      </c>
      <c r="W72" s="11">
        <f>Tabla12[[#This Row],[tasa de cambio]]*Tabla12[[#This Row],[Ingresos netos]]</f>
        <v>0.12463756047866389</v>
      </c>
      <c r="AK72" s="1" t="s">
        <v>100</v>
      </c>
      <c r="AL72" s="1" t="s">
        <v>28</v>
      </c>
      <c r="AM72" s="1" t="s">
        <v>104</v>
      </c>
      <c r="AN72" s="1" t="s">
        <v>11</v>
      </c>
      <c r="AO72" s="1" t="s">
        <v>12</v>
      </c>
      <c r="AP72" s="1" t="s">
        <v>13</v>
      </c>
      <c r="AQ72" s="8">
        <v>1.3458999999999999E-3</v>
      </c>
      <c r="AR72" s="8">
        <v>0.75</v>
      </c>
      <c r="AS72" s="9">
        <f>Tabla8[[#This Row],[Precio unitario]]*Tabla8[[#This Row],[Tasa de ingresos cliente]]</f>
        <v>1.009425E-3</v>
      </c>
      <c r="AT72" s="21">
        <v>21.6</v>
      </c>
      <c r="AU72" s="11">
        <f>Tabla8[[#This Row],[tasa de cambio]]*Tabla8[[#This Row],[Ingresos netos]]</f>
        <v>2.1803580000000003E-2</v>
      </c>
      <c r="AV72" s="23"/>
      <c r="AW72" s="1" t="s">
        <v>111</v>
      </c>
      <c r="AX72" s="23">
        <f>AVERAGEIF(Tabla8[PaÃ­s / RegiÃ³n],AW72,Tabla8[regalia en pesos])</f>
        <v>8.1880793999999993E-3</v>
      </c>
      <c r="BL72" s="2" t="s">
        <v>138</v>
      </c>
      <c r="BM72" s="2" t="s">
        <v>28</v>
      </c>
      <c r="BN72" s="2" t="s">
        <v>104</v>
      </c>
      <c r="BO72" s="2" t="s">
        <v>11</v>
      </c>
      <c r="BP72" s="2" t="s">
        <v>12</v>
      </c>
      <c r="BQ72" s="2" t="s">
        <v>13</v>
      </c>
      <c r="BR72" s="7">
        <v>5.3860000000000002E-7</v>
      </c>
      <c r="BS72" s="7">
        <v>0.75</v>
      </c>
      <c r="BT72" s="9">
        <f>Tabla4[[#This Row],[Precio unitario]]*Tabla4[[#This Row],[Tasa de ingresos cliente]]</f>
        <v>4.0395000000000001E-7</v>
      </c>
      <c r="BU72" s="21">
        <v>22.631540000000001</v>
      </c>
      <c r="BV72" s="14">
        <f>Tabla4[[#This Row],[tasa de cambio]]*Tabla4[[#This Row],[Ingresos netos]]</f>
        <v>9.1420105830000015E-6</v>
      </c>
      <c r="BX72" s="2" t="s">
        <v>144</v>
      </c>
      <c r="BY72" s="2" t="s">
        <v>18</v>
      </c>
      <c r="BZ72" s="2" t="s">
        <v>104</v>
      </c>
      <c r="CA72" s="2" t="s">
        <v>11</v>
      </c>
      <c r="CB72" s="2" t="s">
        <v>12</v>
      </c>
      <c r="CC72" s="2" t="s">
        <v>13</v>
      </c>
      <c r="CD72" s="7">
        <v>4.6631007629999999E-3</v>
      </c>
      <c r="CE72" s="7">
        <v>0.75</v>
      </c>
      <c r="CF72" s="9">
        <f>Tabla2[[#This Row],[Precio unitario]]*Tabla2[[#This Row],[Tasa de ingresos cliente]]</f>
        <v>3.4973255722499999E-3</v>
      </c>
      <c r="CG72" s="21">
        <v>22.631540000000001</v>
      </c>
      <c r="CH72" s="11">
        <f>Tabla2[[#This Row],[tasa de cambio]]*Tabla2[[#This Row],[Ingresos netos]]</f>
        <v>7.9149863581398763E-2</v>
      </c>
    </row>
    <row r="73" spans="1:86" x14ac:dyDescent="0.2">
      <c r="A73" s="1" t="s">
        <v>24</v>
      </c>
      <c r="B73" s="1" t="s">
        <v>23</v>
      </c>
      <c r="C73" s="1"/>
      <c r="D73" s="1" t="s">
        <v>11</v>
      </c>
      <c r="E73" s="1" t="s">
        <v>12</v>
      </c>
      <c r="F73" s="1" t="s">
        <v>13</v>
      </c>
      <c r="G73" s="8">
        <v>5.8351521900000005E-4</v>
      </c>
      <c r="H73" s="8">
        <v>0.75</v>
      </c>
      <c r="I73" s="9">
        <f>Tabla14[[#This Row],[Precio unitario]]*Tabla14[[#This Row],[Tasa de ingresos cliente]]</f>
        <v>4.3763641425000001E-4</v>
      </c>
      <c r="J73" s="21">
        <v>22.631540000000001</v>
      </c>
      <c r="K73" s="15">
        <f>Tabla14[[#This Row],[tasa de cambio]]*Tabla14[[#This Row],[Ingresos netos]]</f>
        <v>9.9043860145554448E-3</v>
      </c>
      <c r="M73" s="1" t="s">
        <v>81</v>
      </c>
      <c r="N73" s="1" t="s">
        <v>34</v>
      </c>
      <c r="O73" s="1"/>
      <c r="P73" s="1" t="s">
        <v>11</v>
      </c>
      <c r="Q73" s="1" t="s">
        <v>12</v>
      </c>
      <c r="R73" s="1" t="s">
        <v>13</v>
      </c>
      <c r="S73" s="8">
        <v>1.94920148E-3</v>
      </c>
      <c r="T73" s="8">
        <v>0.75</v>
      </c>
      <c r="U73" s="9">
        <f>Tabla12[[#This Row],[Precio unitario]]*Tabla12[[#This Row],[Tasa de ingresos cliente]]</f>
        <v>1.46190111E-3</v>
      </c>
      <c r="V73" s="21">
        <v>22.631540000000001</v>
      </c>
      <c r="W73" s="11">
        <f>Tabla12[[#This Row],[tasa de cambio]]*Tabla12[[#This Row],[Ingresos netos]]</f>
        <v>3.3085073447009401E-2</v>
      </c>
      <c r="AK73" s="2" t="s">
        <v>100</v>
      </c>
      <c r="AL73" s="2" t="s">
        <v>28</v>
      </c>
      <c r="AM73" s="2" t="s">
        <v>104</v>
      </c>
      <c r="AN73" s="2" t="s">
        <v>11</v>
      </c>
      <c r="AO73" s="2" t="s">
        <v>12</v>
      </c>
      <c r="AP73" s="2" t="s">
        <v>13</v>
      </c>
      <c r="AQ73" s="7">
        <v>4.08E-4</v>
      </c>
      <c r="AR73" s="7">
        <v>0.75</v>
      </c>
      <c r="AS73" s="9">
        <f>Tabla8[[#This Row],[Precio unitario]]*Tabla8[[#This Row],[Tasa de ingresos cliente]]</f>
        <v>3.0600000000000001E-4</v>
      </c>
      <c r="AT73" s="21">
        <v>21.6</v>
      </c>
      <c r="AU73" s="11">
        <f>Tabla8[[#This Row],[tasa de cambio]]*Tabla8[[#This Row],[Ingresos netos]]</f>
        <v>6.6096000000000011E-3</v>
      </c>
      <c r="AV73" s="23"/>
      <c r="AW73" s="1" t="s">
        <v>51</v>
      </c>
      <c r="AX73" s="23">
        <f>AVERAGEIF(Tabla8[PaÃ­s / RegiÃ³n],AW73,Tabla8[regalia en pesos])</f>
        <v>7.3563895440000001E-3</v>
      </c>
      <c r="BL73" s="1" t="s">
        <v>138</v>
      </c>
      <c r="BM73" s="1" t="s">
        <v>14</v>
      </c>
      <c r="BN73" s="1" t="s">
        <v>104</v>
      </c>
      <c r="BO73" s="1" t="s">
        <v>11</v>
      </c>
      <c r="BP73" s="1" t="s">
        <v>12</v>
      </c>
      <c r="BQ73" s="1" t="s">
        <v>13</v>
      </c>
      <c r="BR73" s="8">
        <v>8.4663300000000006E-5</v>
      </c>
      <c r="BS73" s="8">
        <v>0.75</v>
      </c>
      <c r="BT73" s="9">
        <f>Tabla4[[#This Row],[Precio unitario]]*Tabla4[[#This Row],[Tasa de ingresos cliente]]</f>
        <v>6.3497475000000005E-5</v>
      </c>
      <c r="BU73" s="21">
        <v>22.631540000000001</v>
      </c>
      <c r="BV73" s="14">
        <f>Tabla4[[#This Row],[tasa de cambio]]*Tabla4[[#This Row],[Ingresos netos]]</f>
        <v>1.4370456453615002E-3</v>
      </c>
      <c r="BX73" s="1" t="s">
        <v>144</v>
      </c>
      <c r="BY73" s="1" t="s">
        <v>18</v>
      </c>
      <c r="BZ73" s="1" t="s">
        <v>104</v>
      </c>
      <c r="CA73" s="1" t="s">
        <v>11</v>
      </c>
      <c r="CB73" s="1" t="s">
        <v>12</v>
      </c>
      <c r="CC73" s="1" t="s">
        <v>13</v>
      </c>
      <c r="CD73" s="8">
        <v>4.6631295650000001E-3</v>
      </c>
      <c r="CE73" s="8">
        <v>0.75</v>
      </c>
      <c r="CF73" s="9">
        <f>Tabla2[[#This Row],[Precio unitario]]*Tabla2[[#This Row],[Tasa de ingresos cliente]]</f>
        <v>3.4973471737500001E-3</v>
      </c>
      <c r="CG73" s="21">
        <v>22.631540000000001</v>
      </c>
      <c r="CH73" s="11">
        <f>Tabla2[[#This Row],[tasa de cambio]]*Tabla2[[#This Row],[Ingresos netos]]</f>
        <v>7.9150352456610076E-2</v>
      </c>
    </row>
    <row r="74" spans="1:86" x14ac:dyDescent="0.2">
      <c r="A74" s="2" t="s">
        <v>24</v>
      </c>
      <c r="B74" s="2" t="s">
        <v>15</v>
      </c>
      <c r="C74" s="2"/>
      <c r="D74" s="2" t="s">
        <v>11</v>
      </c>
      <c r="E74" s="2" t="s">
        <v>12</v>
      </c>
      <c r="F74" s="2" t="s">
        <v>13</v>
      </c>
      <c r="G74" s="7">
        <v>7.33003483E-4</v>
      </c>
      <c r="H74" s="7">
        <v>0.75</v>
      </c>
      <c r="I74" s="9">
        <f>Tabla14[[#This Row],[Precio unitario]]*Tabla14[[#This Row],[Tasa de ingresos cliente]]</f>
        <v>5.4975261224999997E-4</v>
      </c>
      <c r="J74" s="21">
        <v>22.631540000000001</v>
      </c>
      <c r="K74" s="15">
        <f>Tabla14[[#This Row],[tasa de cambio]]*Tabla14[[#This Row],[Ingresos netos]]</f>
        <v>1.2441748234240366E-2</v>
      </c>
      <c r="M74" s="2" t="s">
        <v>81</v>
      </c>
      <c r="N74" s="2" t="s">
        <v>34</v>
      </c>
      <c r="O74" s="2"/>
      <c r="P74" s="2" t="s">
        <v>11</v>
      </c>
      <c r="Q74" s="2" t="s">
        <v>12</v>
      </c>
      <c r="R74" s="2" t="s">
        <v>13</v>
      </c>
      <c r="S74" s="7">
        <v>2.598359045E-3</v>
      </c>
      <c r="T74" s="7">
        <v>0.75</v>
      </c>
      <c r="U74" s="9">
        <f>Tabla12[[#This Row],[Precio unitario]]*Tabla12[[#This Row],[Tasa de ingresos cliente]]</f>
        <v>1.94876928375E-3</v>
      </c>
      <c r="V74" s="21">
        <v>22.631540000000001</v>
      </c>
      <c r="W74" s="11">
        <f>Tabla12[[#This Row],[tasa de cambio]]*Tabla12[[#This Row],[Ingresos netos]]</f>
        <v>4.4103649995959476E-2</v>
      </c>
      <c r="AK74" s="1" t="s">
        <v>100</v>
      </c>
      <c r="AL74" s="1" t="s">
        <v>28</v>
      </c>
      <c r="AM74" s="1" t="s">
        <v>104</v>
      </c>
      <c r="AN74" s="1" t="s">
        <v>11</v>
      </c>
      <c r="AO74" s="1" t="s">
        <v>12</v>
      </c>
      <c r="AP74" s="1" t="s">
        <v>13</v>
      </c>
      <c r="AQ74" s="8">
        <v>4.0833329999999998E-4</v>
      </c>
      <c r="AR74" s="8">
        <v>0.75</v>
      </c>
      <c r="AS74" s="9">
        <f>Tabla8[[#This Row],[Precio unitario]]*Tabla8[[#This Row],[Tasa de ingresos cliente]]</f>
        <v>3.0624997499999998E-4</v>
      </c>
      <c r="AT74" s="21">
        <v>21.6</v>
      </c>
      <c r="AU74" s="11">
        <f>Tabla8[[#This Row],[tasa de cambio]]*Tabla8[[#This Row],[Ingresos netos]]</f>
        <v>6.6149994599999998E-3</v>
      </c>
      <c r="AV74" s="23"/>
      <c r="AW74" s="1" t="s">
        <v>75</v>
      </c>
      <c r="AX74" s="23">
        <f>AVERAGEIF(Tabla8[PaÃ­s / RegiÃ³n],AW74,Tabla8[regalia en pesos])</f>
        <v>5.1464633850000002E-3</v>
      </c>
      <c r="BL74" s="2" t="s">
        <v>138</v>
      </c>
      <c r="BM74" s="2" t="s">
        <v>14</v>
      </c>
      <c r="BN74" s="2" t="s">
        <v>104</v>
      </c>
      <c r="BO74" s="2" t="s">
        <v>11</v>
      </c>
      <c r="BP74" s="2" t="s">
        <v>12</v>
      </c>
      <c r="BQ74" s="2" t="s">
        <v>13</v>
      </c>
      <c r="BR74" s="7">
        <v>8.46634E-5</v>
      </c>
      <c r="BS74" s="7">
        <v>0.75</v>
      </c>
      <c r="BT74" s="9">
        <f>Tabla4[[#This Row],[Precio unitario]]*Tabla4[[#This Row],[Tasa de ingresos cliente]]</f>
        <v>6.3497550000000003E-5</v>
      </c>
      <c r="BU74" s="21">
        <v>22.631540000000001</v>
      </c>
      <c r="BV74" s="14">
        <f>Tabla4[[#This Row],[tasa de cambio]]*Tabla4[[#This Row],[Ingresos netos]]</f>
        <v>1.4370473427270001E-3</v>
      </c>
      <c r="BX74" s="2" t="s">
        <v>144</v>
      </c>
      <c r="BY74" s="2" t="s">
        <v>18</v>
      </c>
      <c r="BZ74" s="2" t="s">
        <v>104</v>
      </c>
      <c r="CA74" s="2" t="s">
        <v>11</v>
      </c>
      <c r="CB74" s="2" t="s">
        <v>12</v>
      </c>
      <c r="CC74" s="2" t="s">
        <v>13</v>
      </c>
      <c r="CD74" s="7">
        <v>4.6631474500000002E-3</v>
      </c>
      <c r="CE74" s="7">
        <v>0.75</v>
      </c>
      <c r="CF74" s="9">
        <f>Tabla2[[#This Row],[Precio unitario]]*Tabla2[[#This Row],[Tasa de ingresos cliente]]</f>
        <v>3.4973605875000002E-3</v>
      </c>
      <c r="CG74" s="21">
        <v>22.631540000000001</v>
      </c>
      <c r="CH74" s="11">
        <f>Tabla2[[#This Row],[tasa de cambio]]*Tabla2[[#This Row],[Ingresos netos]]</f>
        <v>7.9150656030429756E-2</v>
      </c>
    </row>
    <row r="75" spans="1:86" x14ac:dyDescent="0.2">
      <c r="A75" s="1" t="s">
        <v>24</v>
      </c>
      <c r="B75" s="1" t="s">
        <v>43</v>
      </c>
      <c r="C75" s="1"/>
      <c r="D75" s="1" t="s">
        <v>11</v>
      </c>
      <c r="E75" s="1" t="s">
        <v>12</v>
      </c>
      <c r="F75" s="1" t="s">
        <v>13</v>
      </c>
      <c r="G75" s="8">
        <v>1.7055036400000001E-4</v>
      </c>
      <c r="H75" s="8">
        <v>0.75</v>
      </c>
      <c r="I75" s="9">
        <f>Tabla14[[#This Row],[Precio unitario]]*Tabla14[[#This Row],[Tasa de ingresos cliente]]</f>
        <v>1.2791277299999999E-4</v>
      </c>
      <c r="J75" s="21">
        <v>22.631540000000001</v>
      </c>
      <c r="K75" s="15">
        <f>Tabla14[[#This Row],[tasa de cambio]]*Tabla14[[#This Row],[Ingresos netos]]</f>
        <v>2.89486303866042E-3</v>
      </c>
      <c r="M75" s="1" t="s">
        <v>81</v>
      </c>
      <c r="N75" s="1" t="s">
        <v>34</v>
      </c>
      <c r="O75" s="1"/>
      <c r="P75" s="1" t="s">
        <v>11</v>
      </c>
      <c r="Q75" s="1" t="s">
        <v>12</v>
      </c>
      <c r="R75" s="1" t="s">
        <v>13</v>
      </c>
      <c r="S75" s="8">
        <v>1.3052302599999999E-4</v>
      </c>
      <c r="T75" s="8">
        <v>0.75</v>
      </c>
      <c r="U75" s="9">
        <f>Tabla12[[#This Row],[Precio unitario]]*Tabla12[[#This Row],[Tasa de ingresos cliente]]</f>
        <v>9.7892269499999984E-5</v>
      </c>
      <c r="V75" s="21">
        <v>22.631540000000001</v>
      </c>
      <c r="W75" s="11">
        <f>Tabla12[[#This Row],[tasa de cambio]]*Tabla12[[#This Row],[Ingresos netos]]</f>
        <v>2.2154528128800299E-3</v>
      </c>
      <c r="AK75" s="2" t="s">
        <v>100</v>
      </c>
      <c r="AL75" s="2" t="s">
        <v>28</v>
      </c>
      <c r="AM75" s="2" t="s">
        <v>114</v>
      </c>
      <c r="AN75" s="2" t="s">
        <v>11</v>
      </c>
      <c r="AO75" s="2" t="s">
        <v>12</v>
      </c>
      <c r="AP75" s="2" t="s">
        <v>13</v>
      </c>
      <c r="AQ75" s="7">
        <v>8.83472E-5</v>
      </c>
      <c r="AR75" s="7">
        <v>0.75</v>
      </c>
      <c r="AS75" s="9">
        <f>Tabla8[[#This Row],[Precio unitario]]*Tabla8[[#This Row],[Tasa de ingresos cliente]]</f>
        <v>6.6260400000000007E-5</v>
      </c>
      <c r="AT75" s="21">
        <v>21.6</v>
      </c>
      <c r="AU75" s="11">
        <f>Tabla8[[#This Row],[tasa de cambio]]*Tabla8[[#This Row],[Ingresos netos]]</f>
        <v>1.4312246400000003E-3</v>
      </c>
      <c r="AV75" s="23"/>
      <c r="AW75" s="1" t="s">
        <v>58</v>
      </c>
      <c r="AX75" s="23">
        <f>AVERAGEIF(Tabla8[PaÃ­s / RegiÃ³n],AW75,Tabla8[regalia en pesos])</f>
        <v>6.6947543280000011E-3</v>
      </c>
      <c r="BL75" s="1" t="s">
        <v>138</v>
      </c>
      <c r="BM75" s="1" t="s">
        <v>17</v>
      </c>
      <c r="BN75" s="1" t="s">
        <v>104</v>
      </c>
      <c r="BO75" s="1" t="s">
        <v>11</v>
      </c>
      <c r="BP75" s="1" t="s">
        <v>12</v>
      </c>
      <c r="BQ75" s="1" t="s">
        <v>13</v>
      </c>
      <c r="BR75" s="8">
        <v>5.6739999999999996E-7</v>
      </c>
      <c r="BS75" s="8">
        <v>0.75</v>
      </c>
      <c r="BT75" s="9">
        <f>Tabla4[[#This Row],[Precio unitario]]*Tabla4[[#This Row],[Tasa de ingresos cliente]]</f>
        <v>4.2555E-7</v>
      </c>
      <c r="BU75" s="21">
        <v>22.631540000000001</v>
      </c>
      <c r="BV75" s="14">
        <f>Tabla4[[#This Row],[tasa de cambio]]*Tabla4[[#This Row],[Ingresos netos]]</f>
        <v>9.6308518469999999E-6</v>
      </c>
      <c r="BX75" s="1" t="s">
        <v>144</v>
      </c>
      <c r="BY75" s="1" t="s">
        <v>34</v>
      </c>
      <c r="BZ75" s="1" t="s">
        <v>104</v>
      </c>
      <c r="CA75" s="1" t="s">
        <v>11</v>
      </c>
      <c r="CB75" s="1" t="s">
        <v>12</v>
      </c>
      <c r="CC75" s="1" t="s">
        <v>13</v>
      </c>
      <c r="CD75" s="8">
        <v>6.6528957200000004E-3</v>
      </c>
      <c r="CE75" s="8">
        <v>0.75</v>
      </c>
      <c r="CF75" s="9">
        <f>Tabla2[[#This Row],[Precio unitario]]*Tabla2[[#This Row],[Tasa de ingresos cliente]]</f>
        <v>4.9896717900000005E-3</v>
      </c>
      <c r="CG75" s="21">
        <v>22.631540000000001</v>
      </c>
      <c r="CH75" s="11">
        <f>Tabla2[[#This Row],[tasa de cambio]]*Tabla2[[#This Row],[Ingresos netos]]</f>
        <v>0.11292395670225662</v>
      </c>
    </row>
    <row r="76" spans="1:86" x14ac:dyDescent="0.2">
      <c r="A76" s="2" t="s">
        <v>24</v>
      </c>
      <c r="B76" s="2" t="s">
        <v>44</v>
      </c>
      <c r="C76" s="2"/>
      <c r="D76" s="2" t="s">
        <v>11</v>
      </c>
      <c r="E76" s="2" t="s">
        <v>12</v>
      </c>
      <c r="F76" s="2" t="s">
        <v>13</v>
      </c>
      <c r="G76" s="7">
        <v>3.5094270600000003E-4</v>
      </c>
      <c r="H76" s="7">
        <v>0.75</v>
      </c>
      <c r="I76" s="9">
        <f>Tabla14[[#This Row],[Precio unitario]]*Tabla14[[#This Row],[Tasa de ingresos cliente]]</f>
        <v>2.6320702949999999E-4</v>
      </c>
      <c r="J76" s="21">
        <v>22.631540000000001</v>
      </c>
      <c r="K76" s="15">
        <f>Tabla14[[#This Row],[tasa de cambio]]*Tabla14[[#This Row],[Ingresos netos]]</f>
        <v>5.9567804164104305E-3</v>
      </c>
      <c r="M76" s="2" t="s">
        <v>81</v>
      </c>
      <c r="N76" s="2" t="s">
        <v>34</v>
      </c>
      <c r="O76" s="2"/>
      <c r="P76" s="2" t="s">
        <v>11</v>
      </c>
      <c r="Q76" s="2" t="s">
        <v>12</v>
      </c>
      <c r="R76" s="2" t="s">
        <v>13</v>
      </c>
      <c r="S76" s="7">
        <v>1.8101425930000001E-3</v>
      </c>
      <c r="T76" s="7">
        <v>0.75</v>
      </c>
      <c r="U76" s="9">
        <f>Tabla12[[#This Row],[Precio unitario]]*Tabla12[[#This Row],[Tasa de ingresos cliente]]</f>
        <v>1.3576069447499999E-3</v>
      </c>
      <c r="V76" s="21">
        <v>22.631540000000001</v>
      </c>
      <c r="W76" s="11">
        <f>Tabla12[[#This Row],[tasa de cambio]]*Tabla12[[#This Row],[Ingresos netos]]</f>
        <v>3.0724735874387416E-2</v>
      </c>
      <c r="AK76" s="1" t="s">
        <v>100</v>
      </c>
      <c r="AL76" s="1" t="s">
        <v>28</v>
      </c>
      <c r="AM76" s="1" t="s">
        <v>114</v>
      </c>
      <c r="AN76" s="1" t="s">
        <v>11</v>
      </c>
      <c r="AO76" s="1" t="s">
        <v>12</v>
      </c>
      <c r="AP76" s="1" t="s">
        <v>13</v>
      </c>
      <c r="AQ76" s="8">
        <v>8.8285699999999994E-5</v>
      </c>
      <c r="AR76" s="8">
        <v>0.75</v>
      </c>
      <c r="AS76" s="9">
        <f>Tabla8[[#This Row],[Precio unitario]]*Tabla8[[#This Row],[Tasa de ingresos cliente]]</f>
        <v>6.6214274999999999E-5</v>
      </c>
      <c r="AT76" s="21">
        <v>21.6</v>
      </c>
      <c r="AU76" s="11">
        <f>Tabla8[[#This Row],[tasa de cambio]]*Tabla8[[#This Row],[Ingresos netos]]</f>
        <v>1.4302283400000001E-3</v>
      </c>
      <c r="AV76" s="23"/>
      <c r="AW76" s="1" t="s">
        <v>71</v>
      </c>
      <c r="AX76" s="23">
        <f>AVERAGEIF(Tabla8[PaÃ­s / RegiÃ³n],AW76,Tabla8[regalia en pesos])</f>
        <v>7.3229807699999993E-3</v>
      </c>
      <c r="BL76" s="2" t="s">
        <v>138</v>
      </c>
      <c r="BM76" s="2" t="s">
        <v>18</v>
      </c>
      <c r="BN76" s="2" t="s">
        <v>104</v>
      </c>
      <c r="BO76" s="2" t="s">
        <v>11</v>
      </c>
      <c r="BP76" s="2" t="s">
        <v>12</v>
      </c>
      <c r="BQ76" s="2" t="s">
        <v>13</v>
      </c>
      <c r="BR76" s="7">
        <v>8.1950000000000005E-7</v>
      </c>
      <c r="BS76" s="7">
        <v>0.75</v>
      </c>
      <c r="BT76" s="9">
        <f>Tabla4[[#This Row],[Precio unitario]]*Tabla4[[#This Row],[Tasa de ingresos cliente]]</f>
        <v>6.1462500000000007E-7</v>
      </c>
      <c r="BU76" s="21">
        <v>22.631540000000001</v>
      </c>
      <c r="BV76" s="14">
        <f>Tabla4[[#This Row],[tasa de cambio]]*Tabla4[[#This Row],[Ingresos netos]]</f>
        <v>1.3909910272500002E-5</v>
      </c>
      <c r="BX76" s="2" t="s">
        <v>144</v>
      </c>
      <c r="BY76" s="2" t="s">
        <v>19</v>
      </c>
      <c r="BZ76" s="2" t="s">
        <v>104</v>
      </c>
      <c r="CA76" s="2" t="s">
        <v>11</v>
      </c>
      <c r="CB76" s="2" t="s">
        <v>12</v>
      </c>
      <c r="CC76" s="2" t="s">
        <v>13</v>
      </c>
      <c r="CD76" s="7">
        <v>1.2660906434E-2</v>
      </c>
      <c r="CE76" s="7">
        <v>0.75</v>
      </c>
      <c r="CF76" s="9">
        <f>Tabla2[[#This Row],[Precio unitario]]*Tabla2[[#This Row],[Tasa de ingresos cliente]]</f>
        <v>9.4956798254999999E-3</v>
      </c>
      <c r="CG76" s="21">
        <v>22.631540000000001</v>
      </c>
      <c r="CH76" s="11">
        <f>Tabla2[[#This Row],[tasa de cambio]]*Tabla2[[#This Row],[Ingresos netos]]</f>
        <v>0.21490185779799628</v>
      </c>
    </row>
    <row r="77" spans="1:86" x14ac:dyDescent="0.2">
      <c r="A77" s="1" t="s">
        <v>24</v>
      </c>
      <c r="B77" s="1" t="s">
        <v>35</v>
      </c>
      <c r="C77" s="1"/>
      <c r="D77" s="1" t="s">
        <v>11</v>
      </c>
      <c r="E77" s="1" t="s">
        <v>12</v>
      </c>
      <c r="F77" s="1" t="s">
        <v>13</v>
      </c>
      <c r="G77" s="8">
        <v>6.7941124799999998E-4</v>
      </c>
      <c r="H77" s="8">
        <v>0.75</v>
      </c>
      <c r="I77" s="9">
        <f>Tabla14[[#This Row],[Precio unitario]]*Tabla14[[#This Row],[Tasa de ingresos cliente]]</f>
        <v>5.0955843600000001E-4</v>
      </c>
      <c r="J77" s="21">
        <v>22.631540000000001</v>
      </c>
      <c r="K77" s="15">
        <f>Tabla14[[#This Row],[tasa de cambio]]*Tabla14[[#This Row],[Ingresos netos]]</f>
        <v>1.1532092126671441E-2</v>
      </c>
      <c r="M77" s="1" t="s">
        <v>81</v>
      </c>
      <c r="N77" s="1" t="s">
        <v>34</v>
      </c>
      <c r="O77" s="1"/>
      <c r="P77" s="1" t="s">
        <v>11</v>
      </c>
      <c r="Q77" s="1" t="s">
        <v>12</v>
      </c>
      <c r="R77" s="1" t="s">
        <v>13</v>
      </c>
      <c r="S77" s="8">
        <v>1.3929659350000001E-3</v>
      </c>
      <c r="T77" s="8">
        <v>0.75</v>
      </c>
      <c r="U77" s="9">
        <f>Tabla12[[#This Row],[Precio unitario]]*Tabla12[[#This Row],[Tasa de ingresos cliente]]</f>
        <v>1.04472445125E-3</v>
      </c>
      <c r="V77" s="21">
        <v>22.631540000000001</v>
      </c>
      <c r="W77" s="11">
        <f>Tabla12[[#This Row],[tasa de cambio]]*Tabla12[[#This Row],[Ingresos netos]]</f>
        <v>2.3643723207442426E-2</v>
      </c>
      <c r="AK77" s="2" t="s">
        <v>100</v>
      </c>
      <c r="AL77" s="2" t="s">
        <v>28</v>
      </c>
      <c r="AM77" s="2" t="s">
        <v>114</v>
      </c>
      <c r="AN77" s="2" t="s">
        <v>11</v>
      </c>
      <c r="AO77" s="2" t="s">
        <v>12</v>
      </c>
      <c r="AP77" s="2" t="s">
        <v>13</v>
      </c>
      <c r="AQ77" s="7">
        <v>8.7999999999999998E-5</v>
      </c>
      <c r="AR77" s="7">
        <v>0.75</v>
      </c>
      <c r="AS77" s="9">
        <f>Tabla8[[#This Row],[Precio unitario]]*Tabla8[[#This Row],[Tasa de ingresos cliente]]</f>
        <v>6.6000000000000005E-5</v>
      </c>
      <c r="AT77" s="21">
        <v>21.6</v>
      </c>
      <c r="AU77" s="11">
        <f>Tabla8[[#This Row],[tasa de cambio]]*Tabla8[[#This Row],[Ingresos netos]]</f>
        <v>1.4256000000000002E-3</v>
      </c>
      <c r="AV77" s="23"/>
      <c r="AW77" s="1" t="s">
        <v>79</v>
      </c>
      <c r="AX77" s="23">
        <f>AVERAGEIF(Tabla8[PaÃ­s / RegiÃ³n],AW77,Tabla8[regalia en pesos])</f>
        <v>2.28609E-2</v>
      </c>
      <c r="BL77" s="1" t="s">
        <v>138</v>
      </c>
      <c r="BM77" s="1" t="s">
        <v>14</v>
      </c>
      <c r="BN77" s="1" t="s">
        <v>104</v>
      </c>
      <c r="BO77" s="1" t="s">
        <v>11</v>
      </c>
      <c r="BP77" s="1" t="s">
        <v>12</v>
      </c>
      <c r="BQ77" s="1" t="s">
        <v>13</v>
      </c>
      <c r="BR77" s="8">
        <v>1.7764763E-3</v>
      </c>
      <c r="BS77" s="8">
        <v>0.75</v>
      </c>
      <c r="BT77" s="9">
        <f>Tabla4[[#This Row],[Precio unitario]]*Tabla4[[#This Row],[Tasa de ingresos cliente]]</f>
        <v>1.3323572250000001E-3</v>
      </c>
      <c r="BU77" s="21">
        <v>22.631540000000001</v>
      </c>
      <c r="BV77" s="14">
        <f>Tabla4[[#This Row],[tasa de cambio]]*Tabla4[[#This Row],[Ingresos netos]]</f>
        <v>3.0153295831876505E-2</v>
      </c>
      <c r="BX77" s="1" t="s">
        <v>144</v>
      </c>
      <c r="BY77" s="1" t="s">
        <v>19</v>
      </c>
      <c r="BZ77" s="1" t="s">
        <v>104</v>
      </c>
      <c r="CA77" s="1" t="s">
        <v>11</v>
      </c>
      <c r="CB77" s="1" t="s">
        <v>12</v>
      </c>
      <c r="CC77" s="1" t="s">
        <v>13</v>
      </c>
      <c r="CD77" s="8">
        <v>1.2660738495000001E-2</v>
      </c>
      <c r="CE77" s="8">
        <v>0.75</v>
      </c>
      <c r="CF77" s="9">
        <f>Tabla2[[#This Row],[Precio unitario]]*Tabla2[[#This Row],[Tasa de ingresos cliente]]</f>
        <v>9.4955538712499996E-3</v>
      </c>
      <c r="CG77" s="21">
        <v>22.631540000000001</v>
      </c>
      <c r="CH77" s="11">
        <f>Tabla2[[#This Row],[tasa de cambio]]*Tabla2[[#This Row],[Ingresos netos]]</f>
        <v>0.21489900725934921</v>
      </c>
    </row>
    <row r="78" spans="1:86" x14ac:dyDescent="0.2">
      <c r="A78" s="2" t="s">
        <v>24</v>
      </c>
      <c r="B78" s="2" t="s">
        <v>19</v>
      </c>
      <c r="C78" s="2"/>
      <c r="D78" s="2" t="s">
        <v>11</v>
      </c>
      <c r="E78" s="2" t="s">
        <v>12</v>
      </c>
      <c r="F78" s="2" t="s">
        <v>13</v>
      </c>
      <c r="G78" s="7">
        <v>2.0033511249999999E-3</v>
      </c>
      <c r="H78" s="7">
        <v>0.75</v>
      </c>
      <c r="I78" s="9">
        <f>Tabla14[[#This Row],[Precio unitario]]*Tabla14[[#This Row],[Tasa de ingresos cliente]]</f>
        <v>1.5025133437499998E-3</v>
      </c>
      <c r="J78" s="21">
        <v>22.631540000000001</v>
      </c>
      <c r="K78" s="15">
        <f>Tabla14[[#This Row],[tasa de cambio]]*Tabla14[[#This Row],[Ingresos netos]]</f>
        <v>3.400419083961187E-2</v>
      </c>
      <c r="M78" s="2" t="s">
        <v>81</v>
      </c>
      <c r="N78" s="2" t="s">
        <v>34</v>
      </c>
      <c r="O78" s="2"/>
      <c r="P78" s="2" t="s">
        <v>11</v>
      </c>
      <c r="Q78" s="2" t="s">
        <v>12</v>
      </c>
      <c r="R78" s="2" t="s">
        <v>13</v>
      </c>
      <c r="S78" s="7">
        <v>1.5904792600000001E-4</v>
      </c>
      <c r="T78" s="7">
        <v>0.75</v>
      </c>
      <c r="U78" s="9">
        <f>Tabla12[[#This Row],[Precio unitario]]*Tabla12[[#This Row],[Tasa de ingresos cliente]]</f>
        <v>1.192859445E-4</v>
      </c>
      <c r="V78" s="21">
        <v>22.631540000000001</v>
      </c>
      <c r="W78" s="11">
        <f>Tabla12[[#This Row],[tasa de cambio]]*Tabla12[[#This Row],[Ingresos netos]]</f>
        <v>2.69962462438953E-3</v>
      </c>
      <c r="AK78" s="1" t="s">
        <v>100</v>
      </c>
      <c r="AL78" s="1" t="s">
        <v>28</v>
      </c>
      <c r="AM78" s="1" t="s">
        <v>114</v>
      </c>
      <c r="AN78" s="1" t="s">
        <v>11</v>
      </c>
      <c r="AO78" s="1" t="s">
        <v>12</v>
      </c>
      <c r="AP78" s="1" t="s">
        <v>13</v>
      </c>
      <c r="AQ78" s="8">
        <v>8.8368400000000006E-5</v>
      </c>
      <c r="AR78" s="8">
        <v>0.75</v>
      </c>
      <c r="AS78" s="9">
        <f>Tabla8[[#This Row],[Precio unitario]]*Tabla8[[#This Row],[Tasa de ingresos cliente]]</f>
        <v>6.6276300000000008E-5</v>
      </c>
      <c r="AT78" s="21">
        <v>21.6</v>
      </c>
      <c r="AU78" s="11">
        <f>Tabla8[[#This Row],[tasa de cambio]]*Tabla8[[#This Row],[Ingresos netos]]</f>
        <v>1.4315680800000004E-3</v>
      </c>
      <c r="AV78" s="23"/>
      <c r="AW78" s="1" t="s">
        <v>112</v>
      </c>
      <c r="AX78" s="23">
        <f>AVERAGEIF(Tabla8[PaÃ­s / RegiÃ³n],AW78,Tabla8[regalia en pesos])</f>
        <v>2.8465055235000005E-2</v>
      </c>
      <c r="BL78" s="2" t="s">
        <v>138</v>
      </c>
      <c r="BM78" s="2" t="s">
        <v>14</v>
      </c>
      <c r="BN78" s="2" t="s">
        <v>104</v>
      </c>
      <c r="BO78" s="2" t="s">
        <v>11</v>
      </c>
      <c r="BP78" s="2" t="s">
        <v>12</v>
      </c>
      <c r="BQ78" s="2" t="s">
        <v>13</v>
      </c>
      <c r="BR78" s="7">
        <v>1.6684460000000001E-3</v>
      </c>
      <c r="BS78" s="7">
        <v>0.75</v>
      </c>
      <c r="BT78" s="9">
        <f>Tabla4[[#This Row],[Precio unitario]]*Tabla4[[#This Row],[Tasa de ingresos cliente]]</f>
        <v>1.2513345E-3</v>
      </c>
      <c r="BU78" s="21">
        <v>22.631540000000001</v>
      </c>
      <c r="BV78" s="14">
        <f>Tabla4[[#This Row],[tasa de cambio]]*Tabla4[[#This Row],[Ingresos netos]]</f>
        <v>2.831962679013E-2</v>
      </c>
      <c r="BX78" s="2" t="s">
        <v>144</v>
      </c>
      <c r="BY78" s="2" t="s">
        <v>19</v>
      </c>
      <c r="BZ78" s="2" t="s">
        <v>104</v>
      </c>
      <c r="CA78" s="2" t="s">
        <v>11</v>
      </c>
      <c r="CB78" s="2" t="s">
        <v>12</v>
      </c>
      <c r="CC78" s="2" t="s">
        <v>13</v>
      </c>
      <c r="CD78" s="7">
        <v>1.2660666532999999E-2</v>
      </c>
      <c r="CE78" s="7">
        <v>0.75</v>
      </c>
      <c r="CF78" s="9">
        <f>Tabla2[[#This Row],[Precio unitario]]*Tabla2[[#This Row],[Tasa de ingresos cliente]]</f>
        <v>9.4954998997499995E-3</v>
      </c>
      <c r="CG78" s="21">
        <v>22.631540000000001</v>
      </c>
      <c r="CH78" s="11">
        <f>Tabla2[[#This Row],[tasa de cambio]]*Tabla2[[#This Row],[Ingresos netos]]</f>
        <v>0.21489778580118812</v>
      </c>
    </row>
    <row r="79" spans="1:86" x14ac:dyDescent="0.2">
      <c r="A79" s="1" t="s">
        <v>24</v>
      </c>
      <c r="B79" s="1" t="s">
        <v>20</v>
      </c>
      <c r="C79" s="1"/>
      <c r="D79" s="1" t="s">
        <v>11</v>
      </c>
      <c r="E79" s="1" t="s">
        <v>12</v>
      </c>
      <c r="F79" s="1" t="s">
        <v>13</v>
      </c>
      <c r="G79" s="8">
        <v>1.8748638409999999E-3</v>
      </c>
      <c r="H79" s="8">
        <v>0.75</v>
      </c>
      <c r="I79" s="9">
        <f>Tabla14[[#This Row],[Precio unitario]]*Tabla14[[#This Row],[Tasa de ingresos cliente]]</f>
        <v>1.40614788075E-3</v>
      </c>
      <c r="J79" s="21">
        <v>22.631540000000001</v>
      </c>
      <c r="K79" s="15">
        <f>Tabla14[[#This Row],[tasa de cambio]]*Tabla14[[#This Row],[Ingresos netos]]</f>
        <v>3.1823292009108856E-2</v>
      </c>
      <c r="M79" s="1" t="s">
        <v>81</v>
      </c>
      <c r="N79" s="1" t="s">
        <v>34</v>
      </c>
      <c r="O79" s="1"/>
      <c r="P79" s="1" t="s">
        <v>11</v>
      </c>
      <c r="Q79" s="1" t="s">
        <v>12</v>
      </c>
      <c r="R79" s="1" t="s">
        <v>13</v>
      </c>
      <c r="S79" s="8">
        <v>1.3644410359999999E-3</v>
      </c>
      <c r="T79" s="8">
        <v>0.75</v>
      </c>
      <c r="U79" s="9">
        <f>Tabla12[[#This Row],[Precio unitario]]*Tabla12[[#This Row],[Tasa de ingresos cliente]]</f>
        <v>1.023330777E-3</v>
      </c>
      <c r="V79" s="21">
        <v>22.631540000000001</v>
      </c>
      <c r="W79" s="11">
        <f>Tabla12[[#This Row],[tasa de cambio]]*Tabla12[[#This Row],[Ingresos netos]]</f>
        <v>2.3159551412906581E-2</v>
      </c>
      <c r="AK79" s="2" t="s">
        <v>100</v>
      </c>
      <c r="AL79" s="2" t="s">
        <v>28</v>
      </c>
      <c r="AM79" s="2" t="s">
        <v>114</v>
      </c>
      <c r="AN79" s="2" t="s">
        <v>11</v>
      </c>
      <c r="AO79" s="2" t="s">
        <v>12</v>
      </c>
      <c r="AP79" s="2" t="s">
        <v>13</v>
      </c>
      <c r="AQ79" s="7">
        <v>8.8344000000000007E-5</v>
      </c>
      <c r="AR79" s="7">
        <v>0.75</v>
      </c>
      <c r="AS79" s="9">
        <f>Tabla8[[#This Row],[Precio unitario]]*Tabla8[[#This Row],[Tasa de ingresos cliente]]</f>
        <v>6.6258000000000002E-5</v>
      </c>
      <c r="AT79" s="21">
        <v>21.6</v>
      </c>
      <c r="AU79" s="11">
        <f>Tabla8[[#This Row],[tasa de cambio]]*Tabla8[[#This Row],[Ingresos netos]]</f>
        <v>1.4311728000000001E-3</v>
      </c>
      <c r="AV79" s="23"/>
      <c r="AW79" s="1" t="s">
        <v>70</v>
      </c>
      <c r="AX79" s="23">
        <f>AVERAGEIF(Tabla8[PaÃ­s / RegiÃ³n],AW79,Tabla8[regalia en pesos])</f>
        <v>8.391188925000001E-3</v>
      </c>
      <c r="BL79" s="1" t="s">
        <v>138</v>
      </c>
      <c r="BM79" s="1" t="s">
        <v>18</v>
      </c>
      <c r="BN79" s="1" t="s">
        <v>104</v>
      </c>
      <c r="BO79" s="1" t="s">
        <v>11</v>
      </c>
      <c r="BP79" s="1" t="s">
        <v>12</v>
      </c>
      <c r="BQ79" s="1" t="s">
        <v>13</v>
      </c>
      <c r="BR79" s="8">
        <v>2.9140949000000002E-3</v>
      </c>
      <c r="BS79" s="8">
        <v>0.75</v>
      </c>
      <c r="BT79" s="9">
        <f>Tabla4[[#This Row],[Precio unitario]]*Tabla4[[#This Row],[Tasa de ingresos cliente]]</f>
        <v>2.185571175E-3</v>
      </c>
      <c r="BU79" s="21">
        <v>22.631540000000001</v>
      </c>
      <c r="BV79" s="14">
        <f>Tabla4[[#This Row],[tasa de cambio]]*Tabla4[[#This Row],[Ingresos netos]]</f>
        <v>4.9462841469859506E-2</v>
      </c>
      <c r="BX79" s="1" t="s">
        <v>144</v>
      </c>
      <c r="BY79" s="1" t="s">
        <v>19</v>
      </c>
      <c r="BZ79" s="1" t="s">
        <v>104</v>
      </c>
      <c r="CA79" s="1" t="s">
        <v>11</v>
      </c>
      <c r="CB79" s="1" t="s">
        <v>12</v>
      </c>
      <c r="CC79" s="1" t="s">
        <v>13</v>
      </c>
      <c r="CD79" s="8">
        <v>1.2660654525E-2</v>
      </c>
      <c r="CE79" s="8">
        <v>0.75</v>
      </c>
      <c r="CF79" s="9">
        <f>Tabla2[[#This Row],[Precio unitario]]*Tabla2[[#This Row],[Tasa de ingresos cliente]]</f>
        <v>9.4954908937499999E-3</v>
      </c>
      <c r="CG79" s="21">
        <v>22.631540000000001</v>
      </c>
      <c r="CH79" s="11">
        <f>Tabla2[[#This Row],[tasa de cambio]]*Tabla2[[#This Row],[Ingresos netos]]</f>
        <v>0.21489758198153888</v>
      </c>
    </row>
    <row r="80" spans="1:86" x14ac:dyDescent="0.2">
      <c r="A80" s="2" t="s">
        <v>24</v>
      </c>
      <c r="B80" s="2" t="s">
        <v>37</v>
      </c>
      <c r="C80" s="2"/>
      <c r="D80" s="2" t="s">
        <v>11</v>
      </c>
      <c r="E80" s="2" t="s">
        <v>12</v>
      </c>
      <c r="F80" s="2" t="s">
        <v>13</v>
      </c>
      <c r="G80" s="7">
        <v>1.1426938500000001E-4</v>
      </c>
      <c r="H80" s="7">
        <v>0.75</v>
      </c>
      <c r="I80" s="9">
        <f>Tabla14[[#This Row],[Precio unitario]]*Tabla14[[#This Row],[Tasa de ingresos cliente]]</f>
        <v>8.5702038750000008E-5</v>
      </c>
      <c r="J80" s="21">
        <v>22.631540000000001</v>
      </c>
      <c r="K80" s="15">
        <f>Tabla14[[#This Row],[tasa de cambio]]*Tabla14[[#This Row],[Ingresos netos]]</f>
        <v>1.9395691180521754E-3</v>
      </c>
      <c r="M80" s="2" t="s">
        <v>81</v>
      </c>
      <c r="N80" s="2" t="s">
        <v>34</v>
      </c>
      <c r="O80" s="2"/>
      <c r="P80" s="2" t="s">
        <v>11</v>
      </c>
      <c r="Q80" s="2" t="s">
        <v>12</v>
      </c>
      <c r="R80" s="2" t="s">
        <v>13</v>
      </c>
      <c r="S80" s="7">
        <v>1.8757282500000001E-4</v>
      </c>
      <c r="T80" s="7">
        <v>0.75</v>
      </c>
      <c r="U80" s="9">
        <f>Tabla12[[#This Row],[Precio unitario]]*Tabla12[[#This Row],[Tasa de ingresos cliente]]</f>
        <v>1.4067961875000002E-4</v>
      </c>
      <c r="V80" s="21">
        <v>22.631540000000001</v>
      </c>
      <c r="W80" s="11">
        <f>Tabla12[[#This Row],[tasa de cambio]]*Tabla12[[#This Row],[Ingresos netos]]</f>
        <v>3.1837964189253757E-3</v>
      </c>
      <c r="AK80" s="1" t="s">
        <v>100</v>
      </c>
      <c r="AL80" s="1" t="s">
        <v>28</v>
      </c>
      <c r="AM80" s="1" t="s">
        <v>114</v>
      </c>
      <c r="AN80" s="1" t="s">
        <v>11</v>
      </c>
      <c r="AO80" s="1" t="s">
        <v>12</v>
      </c>
      <c r="AP80" s="1" t="s">
        <v>13</v>
      </c>
      <c r="AQ80" s="8">
        <v>8.8341099999999993E-5</v>
      </c>
      <c r="AR80" s="8">
        <v>0.75</v>
      </c>
      <c r="AS80" s="9">
        <f>Tabla8[[#This Row],[Precio unitario]]*Tabla8[[#This Row],[Tasa de ingresos cliente]]</f>
        <v>6.6255824999999992E-5</v>
      </c>
      <c r="AT80" s="21">
        <v>21.6</v>
      </c>
      <c r="AU80" s="11">
        <f>Tabla8[[#This Row],[tasa de cambio]]*Tabla8[[#This Row],[Ingresos netos]]</f>
        <v>1.4311258199999999E-3</v>
      </c>
      <c r="AV80" s="23"/>
      <c r="AW80" s="1" t="s">
        <v>113</v>
      </c>
      <c r="AX80" s="23">
        <f>AVERAGEIF(Tabla8[PaÃ­s / RegiÃ³n],AW80,Tabla8[regalia en pesos])</f>
        <v>9.0655929000000007E-3</v>
      </c>
      <c r="BL80" s="2" t="s">
        <v>138</v>
      </c>
      <c r="BM80" s="2" t="s">
        <v>18</v>
      </c>
      <c r="BN80" s="2" t="s">
        <v>104</v>
      </c>
      <c r="BO80" s="2" t="s">
        <v>11</v>
      </c>
      <c r="BP80" s="2" t="s">
        <v>12</v>
      </c>
      <c r="BQ80" s="2" t="s">
        <v>13</v>
      </c>
      <c r="BR80" s="7">
        <v>2.2704700000000001E-3</v>
      </c>
      <c r="BS80" s="7">
        <v>0.75</v>
      </c>
      <c r="BT80" s="9">
        <f>Tabla4[[#This Row],[Precio unitario]]*Tabla4[[#This Row],[Tasa de ingresos cliente]]</f>
        <v>1.7028525000000001E-3</v>
      </c>
      <c r="BU80" s="21">
        <v>22.631540000000001</v>
      </c>
      <c r="BV80" s="14">
        <f>Tabla4[[#This Row],[tasa de cambio]]*Tabla4[[#This Row],[Ingresos netos]]</f>
        <v>3.8538174467850003E-2</v>
      </c>
      <c r="BX80" s="2" t="s">
        <v>144</v>
      </c>
      <c r="BY80" s="2" t="s">
        <v>19</v>
      </c>
      <c r="BZ80" s="2" t="s">
        <v>104</v>
      </c>
      <c r="CA80" s="2" t="s">
        <v>11</v>
      </c>
      <c r="CB80" s="2" t="s">
        <v>12</v>
      </c>
      <c r="CC80" s="2" t="s">
        <v>13</v>
      </c>
      <c r="CD80" s="7">
        <v>1.266069651E-2</v>
      </c>
      <c r="CE80" s="7">
        <v>0.75</v>
      </c>
      <c r="CF80" s="9">
        <f>Tabla2[[#This Row],[Precio unitario]]*Tabla2[[#This Row],[Tasa de ingresos cliente]]</f>
        <v>9.4955223824999997E-3</v>
      </c>
      <c r="CG80" s="21">
        <v>22.631540000000001</v>
      </c>
      <c r="CH80" s="11">
        <f>Tabla2[[#This Row],[tasa de cambio]]*Tabla2[[#This Row],[Ingresos netos]]</f>
        <v>0.21489829462044405</v>
      </c>
    </row>
    <row r="81" spans="1:86" x14ac:dyDescent="0.2">
      <c r="A81" s="1" t="s">
        <v>24</v>
      </c>
      <c r="B81" s="1" t="s">
        <v>46</v>
      </c>
      <c r="C81" s="1"/>
      <c r="D81" s="1" t="s">
        <v>11</v>
      </c>
      <c r="E81" s="1" t="s">
        <v>12</v>
      </c>
      <c r="F81" s="1" t="s">
        <v>13</v>
      </c>
      <c r="G81" s="8">
        <v>1.0606076339999999E-3</v>
      </c>
      <c r="H81" s="8">
        <v>0.75</v>
      </c>
      <c r="I81" s="9">
        <f>Tabla14[[#This Row],[Precio unitario]]*Tabla14[[#This Row],[Tasa de ingresos cliente]]</f>
        <v>7.9545572549999995E-4</v>
      </c>
      <c r="J81" s="21">
        <v>22.631540000000001</v>
      </c>
      <c r="K81" s="15">
        <f>Tabla14[[#This Row],[tasa de cambio]]*Tabla14[[#This Row],[Ingresos netos]]</f>
        <v>1.8002388069882271E-2</v>
      </c>
      <c r="M81" s="1" t="s">
        <v>81</v>
      </c>
      <c r="N81" s="1" t="s">
        <v>34</v>
      </c>
      <c r="O81" s="1"/>
      <c r="P81" s="1" t="s">
        <v>11</v>
      </c>
      <c r="Q81" s="1" t="s">
        <v>12</v>
      </c>
      <c r="R81" s="1" t="s">
        <v>13</v>
      </c>
      <c r="S81" s="8">
        <v>7.1528347000000001E-4</v>
      </c>
      <c r="T81" s="8">
        <v>0.75</v>
      </c>
      <c r="U81" s="9">
        <f>Tabla12[[#This Row],[Precio unitario]]*Tabla12[[#This Row],[Tasa de ingresos cliente]]</f>
        <v>5.3646260250000001E-4</v>
      </c>
      <c r="V81" s="21">
        <v>22.631540000000001</v>
      </c>
      <c r="W81" s="11">
        <f>Tabla12[[#This Row],[tasa de cambio]]*Tabla12[[#This Row],[Ingresos netos]]</f>
        <v>1.2140974846982851E-2</v>
      </c>
      <c r="AK81" s="2" t="s">
        <v>100</v>
      </c>
      <c r="AL81" s="2" t="s">
        <v>28</v>
      </c>
      <c r="AM81" s="2" t="s">
        <v>114</v>
      </c>
      <c r="AN81" s="2" t="s">
        <v>11</v>
      </c>
      <c r="AO81" s="2" t="s">
        <v>12</v>
      </c>
      <c r="AP81" s="2" t="s">
        <v>13</v>
      </c>
      <c r="AQ81" s="7">
        <v>8.8347800000000001E-5</v>
      </c>
      <c r="AR81" s="7">
        <v>0.75</v>
      </c>
      <c r="AS81" s="9">
        <f>Tabla8[[#This Row],[Precio unitario]]*Tabla8[[#This Row],[Tasa de ingresos cliente]]</f>
        <v>6.6260849999999998E-5</v>
      </c>
      <c r="AT81" s="21">
        <v>21.6</v>
      </c>
      <c r="AU81" s="11">
        <f>Tabla8[[#This Row],[tasa de cambio]]*Tabla8[[#This Row],[Ingresos netos]]</f>
        <v>1.4312343600000001E-3</v>
      </c>
      <c r="AV81" s="23"/>
      <c r="AW81" s="1" t="s">
        <v>115</v>
      </c>
      <c r="AX81" s="23">
        <f>AVERAGEIF(Tabla8[PaÃ­s / RegiÃ³n],AW81,Tabla8[regalia en pesos])</f>
        <v>4.8600000000000002E-5</v>
      </c>
      <c r="BL81" s="1" t="s">
        <v>138</v>
      </c>
      <c r="BM81" s="1" t="s">
        <v>18</v>
      </c>
      <c r="BN81" s="1" t="s">
        <v>104</v>
      </c>
      <c r="BO81" s="1" t="s">
        <v>11</v>
      </c>
      <c r="BP81" s="1" t="s">
        <v>12</v>
      </c>
      <c r="BQ81" s="1" t="s">
        <v>13</v>
      </c>
      <c r="BR81" s="8">
        <v>2.9140949999999998E-3</v>
      </c>
      <c r="BS81" s="8">
        <v>0.75</v>
      </c>
      <c r="BT81" s="9">
        <f>Tabla4[[#This Row],[Precio unitario]]*Tabla4[[#This Row],[Tasa de ingresos cliente]]</f>
        <v>2.1855712499999997E-3</v>
      </c>
      <c r="BU81" s="21">
        <v>22.631540000000001</v>
      </c>
      <c r="BV81" s="14">
        <f>Tabla4[[#This Row],[tasa de cambio]]*Tabla4[[#This Row],[Ingresos netos]]</f>
        <v>4.9462843167224997E-2</v>
      </c>
      <c r="BX81" s="1" t="s">
        <v>144</v>
      </c>
      <c r="BY81" s="1" t="s">
        <v>19</v>
      </c>
      <c r="BZ81" s="1" t="s">
        <v>104</v>
      </c>
      <c r="CA81" s="1" t="s">
        <v>11</v>
      </c>
      <c r="CB81" s="1" t="s">
        <v>12</v>
      </c>
      <c r="CC81" s="1" t="s">
        <v>13</v>
      </c>
      <c r="CD81" s="8">
        <v>1.2660626564000001E-2</v>
      </c>
      <c r="CE81" s="8">
        <v>0.75</v>
      </c>
      <c r="CF81" s="9">
        <f>Tabla2[[#This Row],[Precio unitario]]*Tabla2[[#This Row],[Tasa de ingresos cliente]]</f>
        <v>9.4954699230000005E-3</v>
      </c>
      <c r="CG81" s="21">
        <v>22.631540000000001</v>
      </c>
      <c r="CH81" s="11">
        <f>Tabla2[[#This Row],[tasa de cambio]]*Tabla2[[#This Row],[Ingresos netos]]</f>
        <v>0.21489710738117143</v>
      </c>
    </row>
    <row r="82" spans="1:86" x14ac:dyDescent="0.2">
      <c r="A82" s="2" t="s">
        <v>24</v>
      </c>
      <c r="B82" s="2" t="s">
        <v>25</v>
      </c>
      <c r="C82" s="2"/>
      <c r="D82" s="2" t="s">
        <v>11</v>
      </c>
      <c r="E82" s="2" t="s">
        <v>12</v>
      </c>
      <c r="F82" s="2" t="s">
        <v>13</v>
      </c>
      <c r="G82" s="7">
        <v>4.8060133999999998E-4</v>
      </c>
      <c r="H82" s="7">
        <v>0.75</v>
      </c>
      <c r="I82" s="9">
        <f>Tabla14[[#This Row],[Precio unitario]]*Tabla14[[#This Row],[Tasa de ingresos cliente]]</f>
        <v>3.60451005E-4</v>
      </c>
      <c r="J82" s="21">
        <v>22.631540000000001</v>
      </c>
      <c r="K82" s="15">
        <f>Tabla14[[#This Row],[tasa de cambio]]*Tabla14[[#This Row],[Ingresos netos]]</f>
        <v>8.1575613376977003E-3</v>
      </c>
      <c r="M82" s="2" t="s">
        <v>81</v>
      </c>
      <c r="N82" s="2" t="s">
        <v>34</v>
      </c>
      <c r="O82" s="2"/>
      <c r="P82" s="2" t="s">
        <v>11</v>
      </c>
      <c r="Q82" s="2" t="s">
        <v>12</v>
      </c>
      <c r="R82" s="2" t="s">
        <v>13</v>
      </c>
      <c r="S82" s="7">
        <v>1.656821258E-3</v>
      </c>
      <c r="T82" s="7">
        <v>0.75</v>
      </c>
      <c r="U82" s="9">
        <f>Tabla12[[#This Row],[Precio unitario]]*Tabla12[[#This Row],[Tasa de ingresos cliente]]</f>
        <v>1.2426159435E-3</v>
      </c>
      <c r="V82" s="21">
        <v>22.631540000000001</v>
      </c>
      <c r="W82" s="11">
        <f>Tabla12[[#This Row],[tasa de cambio]]*Tabla12[[#This Row],[Ingresos netos]]</f>
        <v>2.8122312429957993E-2</v>
      </c>
      <c r="AK82" s="1" t="s">
        <v>100</v>
      </c>
      <c r="AL82" s="1" t="s">
        <v>28</v>
      </c>
      <c r="AM82" s="1" t="s">
        <v>114</v>
      </c>
      <c r="AN82" s="1" t="s">
        <v>11</v>
      </c>
      <c r="AO82" s="1" t="s">
        <v>12</v>
      </c>
      <c r="AP82" s="1" t="s">
        <v>13</v>
      </c>
      <c r="AQ82" s="8">
        <v>8.8345700000000004E-5</v>
      </c>
      <c r="AR82" s="8">
        <v>0.75</v>
      </c>
      <c r="AS82" s="9">
        <f>Tabla8[[#This Row],[Precio unitario]]*Tabla8[[#This Row],[Tasa de ingresos cliente]]</f>
        <v>6.6259275000000003E-5</v>
      </c>
      <c r="AT82" s="21">
        <v>21.6</v>
      </c>
      <c r="AU82" s="11">
        <f>Tabla8[[#This Row],[tasa de cambio]]*Tabla8[[#This Row],[Ingresos netos]]</f>
        <v>1.4312003400000003E-3</v>
      </c>
      <c r="AV82" s="23"/>
      <c r="AW82" s="1" t="s">
        <v>116</v>
      </c>
      <c r="AX82" s="23">
        <f>AVERAGEIF(Tabla8[PaÃ­s / RegiÃ³n],AW82,Tabla8[regalia en pesos])</f>
        <v>1.3033709999999999E-4</v>
      </c>
      <c r="BL82" s="2" t="s">
        <v>138</v>
      </c>
      <c r="BM82" s="2" t="s">
        <v>18</v>
      </c>
      <c r="BN82" s="2" t="s">
        <v>104</v>
      </c>
      <c r="BO82" s="2" t="s">
        <v>11</v>
      </c>
      <c r="BP82" s="2" t="s">
        <v>12</v>
      </c>
      <c r="BQ82" s="2" t="s">
        <v>13</v>
      </c>
      <c r="BR82" s="7">
        <v>2.5922824499999999E-3</v>
      </c>
      <c r="BS82" s="7">
        <v>0.75</v>
      </c>
      <c r="BT82" s="9">
        <f>Tabla4[[#This Row],[Precio unitario]]*Tabla4[[#This Row],[Tasa de ingresos cliente]]</f>
        <v>1.9442118374999998E-3</v>
      </c>
      <c r="BU82" s="21">
        <v>22.631540000000001</v>
      </c>
      <c r="BV82" s="14">
        <f>Tabla4[[#This Row],[tasa de cambio]]*Tabla4[[#This Row],[Ingresos netos]]</f>
        <v>4.4000507968854748E-2</v>
      </c>
      <c r="BX82" s="2" t="s">
        <v>144</v>
      </c>
      <c r="BY82" s="2" t="s">
        <v>19</v>
      </c>
      <c r="BZ82" s="2" t="s">
        <v>104</v>
      </c>
      <c r="CA82" s="2" t="s">
        <v>11</v>
      </c>
      <c r="CB82" s="2" t="s">
        <v>12</v>
      </c>
      <c r="CC82" s="2" t="s">
        <v>13</v>
      </c>
      <c r="CD82" s="7">
        <v>1.2660486586999999E-2</v>
      </c>
      <c r="CE82" s="7">
        <v>0.75</v>
      </c>
      <c r="CF82" s="9">
        <f>Tabla2[[#This Row],[Precio unitario]]*Tabla2[[#This Row],[Tasa de ingresos cliente]]</f>
        <v>9.4953649402499986E-3</v>
      </c>
      <c r="CG82" s="21">
        <v>22.631540000000001</v>
      </c>
      <c r="CH82" s="11">
        <f>Tabla2[[#This Row],[tasa de cambio]]*Tabla2[[#This Row],[Ingresos netos]]</f>
        <v>0.21489473145986546</v>
      </c>
    </row>
    <row r="83" spans="1:86" x14ac:dyDescent="0.2">
      <c r="A83" s="1" t="s">
        <v>24</v>
      </c>
      <c r="B83" s="1" t="s">
        <v>47</v>
      </c>
      <c r="C83" s="1"/>
      <c r="D83" s="1" t="s">
        <v>11</v>
      </c>
      <c r="E83" s="1" t="s">
        <v>12</v>
      </c>
      <c r="F83" s="1" t="s">
        <v>13</v>
      </c>
      <c r="G83" s="8">
        <v>4.1015350400000001E-4</v>
      </c>
      <c r="H83" s="8">
        <v>0.75</v>
      </c>
      <c r="I83" s="9">
        <f>Tabla14[[#This Row],[Precio unitario]]*Tabla14[[#This Row],[Tasa de ingresos cliente]]</f>
        <v>3.0761512799999999E-4</v>
      </c>
      <c r="J83" s="21">
        <v>22.631540000000001</v>
      </c>
      <c r="K83" s="15">
        <f>Tabla14[[#This Row],[tasa de cambio]]*Tabla14[[#This Row],[Ingresos netos]]</f>
        <v>6.9618040739371206E-3</v>
      </c>
      <c r="M83" s="1" t="s">
        <v>81</v>
      </c>
      <c r="N83" s="1" t="s">
        <v>34</v>
      </c>
      <c r="O83" s="1"/>
      <c r="P83" s="1" t="s">
        <v>11</v>
      </c>
      <c r="Q83" s="1" t="s">
        <v>12</v>
      </c>
      <c r="R83" s="1" t="s">
        <v>13</v>
      </c>
      <c r="S83" s="8">
        <v>2.22301392E-3</v>
      </c>
      <c r="T83" s="8">
        <v>0.75</v>
      </c>
      <c r="U83" s="9">
        <f>Tabla12[[#This Row],[Precio unitario]]*Tabla12[[#This Row],[Tasa de ingresos cliente]]</f>
        <v>1.66726044E-3</v>
      </c>
      <c r="V83" s="21">
        <v>22.631540000000001</v>
      </c>
      <c r="W83" s="11">
        <f>Tabla12[[#This Row],[tasa de cambio]]*Tabla12[[#This Row],[Ingresos netos]]</f>
        <v>3.7732671338277603E-2</v>
      </c>
      <c r="AK83" s="2" t="s">
        <v>100</v>
      </c>
      <c r="AL83" s="2" t="s">
        <v>28</v>
      </c>
      <c r="AM83" s="2" t="s">
        <v>114</v>
      </c>
      <c r="AN83" s="2" t="s">
        <v>11</v>
      </c>
      <c r="AO83" s="2" t="s">
        <v>12</v>
      </c>
      <c r="AP83" s="2" t="s">
        <v>13</v>
      </c>
      <c r="AQ83" s="7">
        <v>8.8341899999999995E-5</v>
      </c>
      <c r="AR83" s="7">
        <v>0.75</v>
      </c>
      <c r="AS83" s="9">
        <f>Tabla8[[#This Row],[Precio unitario]]*Tabla8[[#This Row],[Tasa de ingresos cliente]]</f>
        <v>6.6256424999999993E-5</v>
      </c>
      <c r="AT83" s="21">
        <v>21.6</v>
      </c>
      <c r="AU83" s="11">
        <f>Tabla8[[#This Row],[tasa de cambio]]*Tabla8[[#This Row],[Ingresos netos]]</f>
        <v>1.4311387799999999E-3</v>
      </c>
      <c r="AV83" s="23"/>
      <c r="AW83" s="1" t="s">
        <v>117</v>
      </c>
      <c r="AX83" s="23">
        <f>AVERAGEIF(Tabla8[PaÃ­s / RegiÃ³n],AW83,Tabla8[regalia en pesos])</f>
        <v>3.3615000000000003E-5</v>
      </c>
      <c r="BL83" s="1" t="s">
        <v>138</v>
      </c>
      <c r="BM83" s="1" t="s">
        <v>22</v>
      </c>
      <c r="BN83" s="1" t="s">
        <v>104</v>
      </c>
      <c r="BO83" s="1" t="s">
        <v>11</v>
      </c>
      <c r="BP83" s="1" t="s">
        <v>12</v>
      </c>
      <c r="BQ83" s="1" t="s">
        <v>13</v>
      </c>
      <c r="BR83" s="8">
        <v>3.6292091E-3</v>
      </c>
      <c r="BS83" s="8">
        <v>0.75</v>
      </c>
      <c r="BT83" s="9">
        <f>Tabla4[[#This Row],[Precio unitario]]*Tabla4[[#This Row],[Tasa de ingresos cliente]]</f>
        <v>2.7219068250000002E-3</v>
      </c>
      <c r="BU83" s="21">
        <v>22.631540000000001</v>
      </c>
      <c r="BV83" s="14">
        <f>Tabla4[[#This Row],[tasa de cambio]]*Tabla4[[#This Row],[Ingresos netos]]</f>
        <v>6.1600943186260505E-2</v>
      </c>
      <c r="BX83" s="1" t="s">
        <v>144</v>
      </c>
      <c r="BY83" s="1" t="s">
        <v>19</v>
      </c>
      <c r="BZ83" s="1" t="s">
        <v>104</v>
      </c>
      <c r="CA83" s="1" t="s">
        <v>11</v>
      </c>
      <c r="CB83" s="1" t="s">
        <v>12</v>
      </c>
      <c r="CC83" s="1" t="s">
        <v>13</v>
      </c>
      <c r="CD83" s="8">
        <v>1.2660677449000001E-2</v>
      </c>
      <c r="CE83" s="8">
        <v>0.75</v>
      </c>
      <c r="CF83" s="9">
        <f>Tabla2[[#This Row],[Precio unitario]]*Tabla2[[#This Row],[Tasa de ingresos cliente]]</f>
        <v>9.495508086750001E-3</v>
      </c>
      <c r="CG83" s="21">
        <v>22.631540000000001</v>
      </c>
      <c r="CH83" s="11">
        <f>Tabla2[[#This Row],[tasa de cambio]]*Tabla2[[#This Row],[Ingresos netos]]</f>
        <v>0.21489797108560613</v>
      </c>
    </row>
    <row r="84" spans="1:86" x14ac:dyDescent="0.2">
      <c r="A84" s="2" t="s">
        <v>24</v>
      </c>
      <c r="B84" s="2" t="s">
        <v>28</v>
      </c>
      <c r="C84" s="2"/>
      <c r="D84" s="2" t="s">
        <v>11</v>
      </c>
      <c r="E84" s="2" t="s">
        <v>12</v>
      </c>
      <c r="F84" s="2" t="s">
        <v>13</v>
      </c>
      <c r="G84" s="7">
        <v>1.3615443899999999E-4</v>
      </c>
      <c r="H84" s="7">
        <v>0.75</v>
      </c>
      <c r="I84" s="9">
        <f>Tabla14[[#This Row],[Precio unitario]]*Tabla14[[#This Row],[Tasa de ingresos cliente]]</f>
        <v>1.0211582925E-4</v>
      </c>
      <c r="J84" s="21">
        <v>22.631540000000001</v>
      </c>
      <c r="K84" s="15">
        <f>Tabla14[[#This Row],[tasa de cambio]]*Tabla14[[#This Row],[Ingresos netos]]</f>
        <v>2.3110384743045449E-3</v>
      </c>
      <c r="M84" s="2" t="s">
        <v>81</v>
      </c>
      <c r="N84" s="2" t="s">
        <v>34</v>
      </c>
      <c r="O84" s="2"/>
      <c r="P84" s="2" t="s">
        <v>11</v>
      </c>
      <c r="Q84" s="2" t="s">
        <v>12</v>
      </c>
      <c r="R84" s="2" t="s">
        <v>13</v>
      </c>
      <c r="S84" s="7">
        <v>1.378703485E-3</v>
      </c>
      <c r="T84" s="7">
        <v>0.75</v>
      </c>
      <c r="U84" s="9">
        <f>Tabla12[[#This Row],[Precio unitario]]*Tabla12[[#This Row],[Tasa de ingresos cliente]]</f>
        <v>1.0340276137499999E-3</v>
      </c>
      <c r="V84" s="21">
        <v>22.631540000000001</v>
      </c>
      <c r="W84" s="11">
        <f>Tabla12[[#This Row],[tasa de cambio]]*Tabla12[[#This Row],[Ingresos netos]]</f>
        <v>2.3401637301687674E-2</v>
      </c>
      <c r="AK84" s="1" t="s">
        <v>100</v>
      </c>
      <c r="AL84" s="1" t="s">
        <v>28</v>
      </c>
      <c r="AM84" s="1" t="s">
        <v>114</v>
      </c>
      <c r="AN84" s="1" t="s">
        <v>11</v>
      </c>
      <c r="AO84" s="1" t="s">
        <v>12</v>
      </c>
      <c r="AP84" s="1" t="s">
        <v>13</v>
      </c>
      <c r="AQ84" s="8">
        <v>8.8342099999999996E-5</v>
      </c>
      <c r="AR84" s="8">
        <v>0.75</v>
      </c>
      <c r="AS84" s="9">
        <f>Tabla8[[#This Row],[Precio unitario]]*Tabla8[[#This Row],[Tasa de ingresos cliente]]</f>
        <v>6.6256575000000004E-5</v>
      </c>
      <c r="AT84" s="21">
        <v>21.6</v>
      </c>
      <c r="AU84" s="11">
        <f>Tabla8[[#This Row],[tasa de cambio]]*Tabla8[[#This Row],[Ingresos netos]]</f>
        <v>1.4311420200000002E-3</v>
      </c>
      <c r="AV84" s="23"/>
      <c r="AW84" s="1" t="s">
        <v>118</v>
      </c>
      <c r="AX84" s="23">
        <f>AVERAGEIF(Tabla8[PaÃ­s / RegiÃ³n],AW84,Tabla8[regalia en pesos])</f>
        <v>1.964898E-4</v>
      </c>
      <c r="BL84" s="2" t="s">
        <v>138</v>
      </c>
      <c r="BM84" s="2" t="s">
        <v>21</v>
      </c>
      <c r="BN84" s="2" t="s">
        <v>104</v>
      </c>
      <c r="BO84" s="2" t="s">
        <v>11</v>
      </c>
      <c r="BP84" s="2" t="s">
        <v>12</v>
      </c>
      <c r="BQ84" s="2" t="s">
        <v>13</v>
      </c>
      <c r="BR84" s="7">
        <v>5.3243329999999997E-3</v>
      </c>
      <c r="BS84" s="7">
        <v>0.75</v>
      </c>
      <c r="BT84" s="9">
        <f>Tabla4[[#This Row],[Precio unitario]]*Tabla4[[#This Row],[Tasa de ingresos cliente]]</f>
        <v>3.9932497499999995E-3</v>
      </c>
      <c r="BU84" s="21">
        <v>22.631540000000001</v>
      </c>
      <c r="BV84" s="14">
        <f>Tabla4[[#This Row],[tasa de cambio]]*Tabla4[[#This Row],[Ingresos netos]]</f>
        <v>9.0373391447114995E-2</v>
      </c>
      <c r="BX84" s="2" t="s">
        <v>144</v>
      </c>
      <c r="BY84" s="2" t="s">
        <v>19</v>
      </c>
      <c r="BZ84" s="2" t="s">
        <v>104</v>
      </c>
      <c r="CA84" s="2" t="s">
        <v>11</v>
      </c>
      <c r="CB84" s="2" t="s">
        <v>12</v>
      </c>
      <c r="CC84" s="2" t="s">
        <v>13</v>
      </c>
      <c r="CD84" s="7">
        <v>1.2660657632E-2</v>
      </c>
      <c r="CE84" s="7">
        <v>0.75</v>
      </c>
      <c r="CF84" s="9">
        <f>Tabla2[[#This Row],[Precio unitario]]*Tabla2[[#This Row],[Tasa de ingresos cliente]]</f>
        <v>9.4954932239999998E-3</v>
      </c>
      <c r="CG84" s="21">
        <v>22.631540000000001</v>
      </c>
      <c r="CH84" s="11">
        <f>Tabla2[[#This Row],[tasa de cambio]]*Tabla2[[#This Row],[Ingresos netos]]</f>
        <v>0.21489763471868498</v>
      </c>
    </row>
    <row r="85" spans="1:86" x14ac:dyDescent="0.2">
      <c r="A85" s="1" t="s">
        <v>24</v>
      </c>
      <c r="B85" s="1" t="s">
        <v>48</v>
      </c>
      <c r="C85" s="1"/>
      <c r="D85" s="1" t="s">
        <v>11</v>
      </c>
      <c r="E85" s="1" t="s">
        <v>12</v>
      </c>
      <c r="F85" s="1" t="s">
        <v>13</v>
      </c>
      <c r="G85" s="8">
        <v>7.5720642799999998E-4</v>
      </c>
      <c r="H85" s="8">
        <v>0.75</v>
      </c>
      <c r="I85" s="9">
        <f>Tabla14[[#This Row],[Precio unitario]]*Tabla14[[#This Row],[Tasa de ingresos cliente]]</f>
        <v>5.6790482100000002E-4</v>
      </c>
      <c r="J85" s="21">
        <v>22.631540000000001</v>
      </c>
      <c r="K85" s="15">
        <f>Tabla14[[#This Row],[tasa de cambio]]*Tabla14[[#This Row],[Ingresos netos]]</f>
        <v>1.2852560672654341E-2</v>
      </c>
      <c r="M85" s="1" t="s">
        <v>81</v>
      </c>
      <c r="N85" s="1" t="s">
        <v>34</v>
      </c>
      <c r="O85" s="1"/>
      <c r="P85" s="1" t="s">
        <v>11</v>
      </c>
      <c r="Q85" s="1" t="s">
        <v>12</v>
      </c>
      <c r="R85" s="1" t="s">
        <v>13</v>
      </c>
      <c r="S85" s="8">
        <v>1.901413011E-3</v>
      </c>
      <c r="T85" s="8">
        <v>0.75</v>
      </c>
      <c r="U85" s="9">
        <f>Tabla12[[#This Row],[Precio unitario]]*Tabla12[[#This Row],[Tasa de ingresos cliente]]</f>
        <v>1.42605975825E-3</v>
      </c>
      <c r="V85" s="21">
        <v>22.631540000000001</v>
      </c>
      <c r="W85" s="11">
        <f>Tabla12[[#This Row],[tasa de cambio]]*Tabla12[[#This Row],[Ingresos netos]]</f>
        <v>3.2273928461225204E-2</v>
      </c>
      <c r="AK85" s="2" t="s">
        <v>100</v>
      </c>
      <c r="AL85" s="2" t="s">
        <v>28</v>
      </c>
      <c r="AM85" s="2" t="s">
        <v>114</v>
      </c>
      <c r="AN85" s="2" t="s">
        <v>11</v>
      </c>
      <c r="AO85" s="2" t="s">
        <v>12</v>
      </c>
      <c r="AP85" s="2" t="s">
        <v>13</v>
      </c>
      <c r="AQ85" s="7">
        <v>8.8342699999999997E-5</v>
      </c>
      <c r="AR85" s="7">
        <v>0.75</v>
      </c>
      <c r="AS85" s="9">
        <f>Tabla8[[#This Row],[Precio unitario]]*Tabla8[[#This Row],[Tasa de ingresos cliente]]</f>
        <v>6.6257024999999994E-5</v>
      </c>
      <c r="AT85" s="21">
        <v>21.6</v>
      </c>
      <c r="AU85" s="11">
        <f>Tabla8[[#This Row],[tasa de cambio]]*Tabla8[[#This Row],[Ingresos netos]]</f>
        <v>1.4311517399999999E-3</v>
      </c>
      <c r="AV85" s="23"/>
      <c r="AW85" s="1" t="s">
        <v>119</v>
      </c>
      <c r="AX85" s="23">
        <f>AVERAGEIF(Tabla8[PaÃ­s / RegiÃ³n],AW85,Tabla8[regalia en pesos])</f>
        <v>1.6200000000000001E-5</v>
      </c>
      <c r="BL85" s="1" t="s">
        <v>138</v>
      </c>
      <c r="BM85" s="1" t="s">
        <v>37</v>
      </c>
      <c r="BN85" s="1" t="s">
        <v>104</v>
      </c>
      <c r="BO85" s="1" t="s">
        <v>11</v>
      </c>
      <c r="BP85" s="1" t="s">
        <v>12</v>
      </c>
      <c r="BQ85" s="1" t="s">
        <v>13</v>
      </c>
      <c r="BR85" s="8">
        <v>3.4092187000000001E-3</v>
      </c>
      <c r="BS85" s="8">
        <v>0.75</v>
      </c>
      <c r="BT85" s="9">
        <f>Tabla4[[#This Row],[Precio unitario]]*Tabla4[[#This Row],[Tasa de ingresos cliente]]</f>
        <v>2.5569140249999999E-3</v>
      </c>
      <c r="BU85" s="21">
        <v>22.631540000000001</v>
      </c>
      <c r="BV85" s="14">
        <f>Tabla4[[#This Row],[tasa de cambio]]*Tabla4[[#This Row],[Ingresos netos]]</f>
        <v>5.7866902033348502E-2</v>
      </c>
      <c r="BX85" s="1" t="s">
        <v>144</v>
      </c>
      <c r="BY85" s="1" t="s">
        <v>20</v>
      </c>
      <c r="BZ85" s="1" t="s">
        <v>104</v>
      </c>
      <c r="CA85" s="1" t="s">
        <v>11</v>
      </c>
      <c r="CB85" s="1" t="s">
        <v>12</v>
      </c>
      <c r="CC85" s="1" t="s">
        <v>13</v>
      </c>
      <c r="CD85" s="8">
        <v>1.1322014319E-2</v>
      </c>
      <c r="CE85" s="8">
        <v>0.75</v>
      </c>
      <c r="CF85" s="9">
        <f>Tabla2[[#This Row],[Precio unitario]]*Tabla2[[#This Row],[Tasa de ingresos cliente]]</f>
        <v>8.4915107392500005E-3</v>
      </c>
      <c r="CG85" s="21">
        <v>22.631540000000001</v>
      </c>
      <c r="CH85" s="11">
        <f>Tabla2[[#This Row],[tasa de cambio]]*Tabla2[[#This Row],[Ingresos netos]]</f>
        <v>0.19217596495576597</v>
      </c>
    </row>
    <row r="86" spans="1:86" x14ac:dyDescent="0.2">
      <c r="A86" s="2" t="s">
        <v>24</v>
      </c>
      <c r="B86" s="2" t="s">
        <v>41</v>
      </c>
      <c r="C86" s="2"/>
      <c r="D86" s="2" t="s">
        <v>11</v>
      </c>
      <c r="E86" s="2" t="s">
        <v>12</v>
      </c>
      <c r="F86" s="2" t="s">
        <v>13</v>
      </c>
      <c r="G86" s="7">
        <v>9.2494298000000001E-5</v>
      </c>
      <c r="H86" s="7">
        <v>0.75</v>
      </c>
      <c r="I86" s="9">
        <f>Tabla14[[#This Row],[Precio unitario]]*Tabla14[[#This Row],[Tasa de ingresos cliente]]</f>
        <v>6.9370723500000004E-5</v>
      </c>
      <c r="J86" s="21">
        <v>22.631540000000001</v>
      </c>
      <c r="K86" s="15">
        <f>Tabla14[[#This Row],[tasa de cambio]]*Tabla14[[#This Row],[Ingresos netos]]</f>
        <v>1.5699663037191901E-3</v>
      </c>
      <c r="M86" s="2" t="s">
        <v>81</v>
      </c>
      <c r="N86" s="2" t="s">
        <v>36</v>
      </c>
      <c r="O86" s="2"/>
      <c r="P86" s="2" t="s">
        <v>11</v>
      </c>
      <c r="Q86" s="2" t="s">
        <v>12</v>
      </c>
      <c r="R86" s="2" t="s">
        <v>13</v>
      </c>
      <c r="S86" s="7">
        <v>3.016724241E-3</v>
      </c>
      <c r="T86" s="7">
        <v>0.75</v>
      </c>
      <c r="U86" s="9">
        <f>Tabla12[[#This Row],[Precio unitario]]*Tabla12[[#This Row],[Tasa de ingresos cliente]]</f>
        <v>2.2625431807500001E-3</v>
      </c>
      <c r="V86" s="21">
        <v>22.631540000000001</v>
      </c>
      <c r="W86" s="11">
        <f>Tabla12[[#This Row],[tasa de cambio]]*Tabla12[[#This Row],[Ingresos netos]]</f>
        <v>5.1204836496870861E-2</v>
      </c>
      <c r="AK86" s="1" t="s">
        <v>100</v>
      </c>
      <c r="AL86" s="1" t="s">
        <v>28</v>
      </c>
      <c r="AM86" s="1" t="s">
        <v>114</v>
      </c>
      <c r="AN86" s="1" t="s">
        <v>11</v>
      </c>
      <c r="AO86" s="1" t="s">
        <v>12</v>
      </c>
      <c r="AP86" s="1" t="s">
        <v>13</v>
      </c>
      <c r="AQ86" s="8">
        <v>8.8342499999999997E-5</v>
      </c>
      <c r="AR86" s="8">
        <v>0.75</v>
      </c>
      <c r="AS86" s="9">
        <f>Tabla8[[#This Row],[Precio unitario]]*Tabla8[[#This Row],[Tasa de ingresos cliente]]</f>
        <v>6.6256874999999997E-5</v>
      </c>
      <c r="AT86" s="21">
        <v>21.6</v>
      </c>
      <c r="AU86" s="11">
        <f>Tabla8[[#This Row],[tasa de cambio]]*Tabla8[[#This Row],[Ingresos netos]]</f>
        <v>1.4311485000000001E-3</v>
      </c>
      <c r="AV86" s="23"/>
      <c r="AW86" s="1" t="s">
        <v>120</v>
      </c>
      <c r="AX86" s="23">
        <f>AVERAGEIF(Tabla8[PaÃ­s / RegiÃ³n],AW86,Tabla8[regalia en pesos])</f>
        <v>6.4800000000000014E-4</v>
      </c>
      <c r="BL86" s="2" t="s">
        <v>138</v>
      </c>
      <c r="BM86" s="2" t="s">
        <v>37</v>
      </c>
      <c r="BN86" s="2" t="s">
        <v>104</v>
      </c>
      <c r="BO86" s="2" t="s">
        <v>11</v>
      </c>
      <c r="BP86" s="2" t="s">
        <v>12</v>
      </c>
      <c r="BQ86" s="2" t="s">
        <v>13</v>
      </c>
      <c r="BR86" s="7">
        <v>3.4092186000000001E-3</v>
      </c>
      <c r="BS86" s="7">
        <v>0.75</v>
      </c>
      <c r="BT86" s="9">
        <f>Tabla4[[#This Row],[Precio unitario]]*Tabla4[[#This Row],[Tasa de ingresos cliente]]</f>
        <v>2.5569139500000002E-3</v>
      </c>
      <c r="BU86" s="21">
        <v>22.631540000000001</v>
      </c>
      <c r="BV86" s="14">
        <f>Tabla4[[#This Row],[tasa de cambio]]*Tabla4[[#This Row],[Ingresos netos]]</f>
        <v>5.7866900335983004E-2</v>
      </c>
      <c r="BX86" s="2" t="s">
        <v>144</v>
      </c>
      <c r="BY86" s="2" t="s">
        <v>21</v>
      </c>
      <c r="BZ86" s="2" t="s">
        <v>104</v>
      </c>
      <c r="CA86" s="2" t="s">
        <v>11</v>
      </c>
      <c r="CB86" s="2" t="s">
        <v>12</v>
      </c>
      <c r="CC86" s="2" t="s">
        <v>13</v>
      </c>
      <c r="CD86" s="7">
        <v>1.3070099999999999E-2</v>
      </c>
      <c r="CE86" s="7">
        <v>0.75</v>
      </c>
      <c r="CF86" s="9">
        <f>Tabla2[[#This Row],[Precio unitario]]*Tabla2[[#This Row],[Tasa de ingresos cliente]]</f>
        <v>9.8025749999999991E-3</v>
      </c>
      <c r="CG86" s="21">
        <v>22.631540000000001</v>
      </c>
      <c r="CH86" s="11">
        <f>Tabla2[[#This Row],[tasa de cambio]]*Tabla2[[#This Row],[Ingresos netos]]</f>
        <v>0.2218473682155</v>
      </c>
    </row>
    <row r="87" spans="1:86" x14ac:dyDescent="0.2">
      <c r="A87" s="1" t="s">
        <v>24</v>
      </c>
      <c r="B87" s="1" t="s">
        <v>41</v>
      </c>
      <c r="C87" s="1"/>
      <c r="D87" s="1" t="s">
        <v>11</v>
      </c>
      <c r="E87" s="1" t="s">
        <v>12</v>
      </c>
      <c r="F87" s="1" t="s">
        <v>13</v>
      </c>
      <c r="G87" s="8">
        <v>6.3615119000000006E-5</v>
      </c>
      <c r="H87" s="8">
        <v>0.75</v>
      </c>
      <c r="I87" s="9">
        <f>Tabla14[[#This Row],[Precio unitario]]*Tabla14[[#This Row],[Tasa de ingresos cliente]]</f>
        <v>4.7711339250000004E-5</v>
      </c>
      <c r="J87" s="21">
        <v>22.631540000000001</v>
      </c>
      <c r="K87" s="15">
        <f>Tabla14[[#This Row],[tasa de cambio]]*Tabla14[[#This Row],[Ingresos netos]]</f>
        <v>1.0797810826899451E-3</v>
      </c>
      <c r="M87" s="1" t="s">
        <v>81</v>
      </c>
      <c r="N87" s="1" t="s">
        <v>62</v>
      </c>
      <c r="O87" s="1"/>
      <c r="P87" s="1" t="s">
        <v>11</v>
      </c>
      <c r="Q87" s="1" t="s">
        <v>12</v>
      </c>
      <c r="R87" s="1" t="s">
        <v>13</v>
      </c>
      <c r="S87" s="8">
        <v>9.3907427380000002E-3</v>
      </c>
      <c r="T87" s="8">
        <v>0.75</v>
      </c>
      <c r="U87" s="9">
        <f>Tabla12[[#This Row],[Precio unitario]]*Tabla12[[#This Row],[Tasa de ingresos cliente]]</f>
        <v>7.0430570534999997E-3</v>
      </c>
      <c r="V87" s="21">
        <v>22.631540000000001</v>
      </c>
      <c r="W87" s="11">
        <f>Tabla12[[#This Row],[tasa de cambio]]*Tabla12[[#This Row],[Ingresos netos]]</f>
        <v>0.1593952274285674</v>
      </c>
      <c r="AK87" s="2" t="s">
        <v>100</v>
      </c>
      <c r="AL87" s="2" t="s">
        <v>28</v>
      </c>
      <c r="AM87" s="2" t="s">
        <v>114</v>
      </c>
      <c r="AN87" s="2" t="s">
        <v>11</v>
      </c>
      <c r="AO87" s="2" t="s">
        <v>12</v>
      </c>
      <c r="AP87" s="2" t="s">
        <v>13</v>
      </c>
      <c r="AQ87" s="7">
        <v>8.8338799999999995E-5</v>
      </c>
      <c r="AR87" s="7">
        <v>0.75</v>
      </c>
      <c r="AS87" s="9">
        <f>Tabla8[[#This Row],[Precio unitario]]*Tabla8[[#This Row],[Tasa de ingresos cliente]]</f>
        <v>6.62541E-5</v>
      </c>
      <c r="AT87" s="21">
        <v>21.6</v>
      </c>
      <c r="AU87" s="11">
        <f>Tabla8[[#This Row],[tasa de cambio]]*Tabla8[[#This Row],[Ingresos netos]]</f>
        <v>1.43108856E-3</v>
      </c>
      <c r="AV87" s="23"/>
      <c r="AW87" s="1" t="s">
        <v>121</v>
      </c>
      <c r="AX87" s="23">
        <f>AVERAGEIF(Tabla8[PaÃ­s / RegiÃ³n],AW87,Tabla8[regalia en pesos])</f>
        <v>1.9979945999999999E-4</v>
      </c>
      <c r="BL87" s="1" t="s">
        <v>138</v>
      </c>
      <c r="BM87" s="1" t="s">
        <v>38</v>
      </c>
      <c r="BN87" s="1" t="s">
        <v>104</v>
      </c>
      <c r="BO87" s="1" t="s">
        <v>11</v>
      </c>
      <c r="BP87" s="1" t="s">
        <v>12</v>
      </c>
      <c r="BQ87" s="1" t="s">
        <v>13</v>
      </c>
      <c r="BR87" s="8">
        <v>4.6594059999999996E-3</v>
      </c>
      <c r="BS87" s="8">
        <v>0.75</v>
      </c>
      <c r="BT87" s="9">
        <f>Tabla4[[#This Row],[Precio unitario]]*Tabla4[[#This Row],[Tasa de ingresos cliente]]</f>
        <v>3.4945544999999997E-3</v>
      </c>
      <c r="BU87" s="21">
        <v>22.631540000000001</v>
      </c>
      <c r="BV87" s="14">
        <f>Tabla4[[#This Row],[tasa de cambio]]*Tabla4[[#This Row],[Ingresos netos]]</f>
        <v>7.9087149948929999E-2</v>
      </c>
      <c r="BX87" s="1" t="s">
        <v>144</v>
      </c>
      <c r="BY87" s="1" t="s">
        <v>22</v>
      </c>
      <c r="BZ87" s="1" t="s">
        <v>104</v>
      </c>
      <c r="CA87" s="1" t="s">
        <v>11</v>
      </c>
      <c r="CB87" s="1" t="s">
        <v>12</v>
      </c>
      <c r="CC87" s="1" t="s">
        <v>13</v>
      </c>
      <c r="CD87" s="8">
        <v>9.1570499999999999E-3</v>
      </c>
      <c r="CE87" s="8">
        <v>0.75</v>
      </c>
      <c r="CF87" s="9">
        <f>Tabla2[[#This Row],[Precio unitario]]*Tabla2[[#This Row],[Tasa de ingresos cliente]]</f>
        <v>6.8677874999999999E-3</v>
      </c>
      <c r="CG87" s="21">
        <v>22.631540000000001</v>
      </c>
      <c r="CH87" s="11">
        <f>Tabla2[[#This Row],[tasa de cambio]]*Tabla2[[#This Row],[Ingresos netos]]</f>
        <v>0.15542860751775001</v>
      </c>
    </row>
    <row r="88" spans="1:86" x14ac:dyDescent="0.2">
      <c r="A88" s="2" t="s">
        <v>24</v>
      </c>
      <c r="B88" s="2" t="s">
        <v>49</v>
      </c>
      <c r="C88" s="2"/>
      <c r="D88" s="2" t="s">
        <v>11</v>
      </c>
      <c r="E88" s="2" t="s">
        <v>12</v>
      </c>
      <c r="F88" s="2" t="s">
        <v>13</v>
      </c>
      <c r="G88" s="7">
        <v>1.83250871E-4</v>
      </c>
      <c r="H88" s="7">
        <v>0.75</v>
      </c>
      <c r="I88" s="9">
        <f>Tabla14[[#This Row],[Precio unitario]]*Tabla14[[#This Row],[Tasa de ingresos cliente]]</f>
        <v>1.3743815324999999E-4</v>
      </c>
      <c r="J88" s="21">
        <v>22.631540000000001</v>
      </c>
      <c r="K88" s="15">
        <f>Tabla14[[#This Row],[tasa de cambio]]*Tabla14[[#This Row],[Ingresos netos]]</f>
        <v>3.1104370628035048E-3</v>
      </c>
      <c r="M88" s="2" t="s">
        <v>81</v>
      </c>
      <c r="N88" s="2" t="s">
        <v>61</v>
      </c>
      <c r="O88" s="2"/>
      <c r="P88" s="2" t="s">
        <v>11</v>
      </c>
      <c r="Q88" s="2" t="s">
        <v>12</v>
      </c>
      <c r="R88" s="2" t="s">
        <v>13</v>
      </c>
      <c r="S88" s="7">
        <v>5.3160040400000003E-4</v>
      </c>
      <c r="T88" s="7">
        <v>0.75</v>
      </c>
      <c r="U88" s="9">
        <f>Tabla12[[#This Row],[Precio unitario]]*Tabla12[[#This Row],[Tasa de ingresos cliente]]</f>
        <v>3.9870030300000002E-4</v>
      </c>
      <c r="V88" s="21">
        <v>22.631540000000001</v>
      </c>
      <c r="W88" s="11">
        <f>Tabla12[[#This Row],[tasa de cambio]]*Tabla12[[#This Row],[Ingresos netos]]</f>
        <v>9.0232018553566204E-3</v>
      </c>
      <c r="AK88" s="1" t="s">
        <v>100</v>
      </c>
      <c r="AL88" s="1" t="s">
        <v>28</v>
      </c>
      <c r="AM88" s="1" t="s">
        <v>114</v>
      </c>
      <c r="AN88" s="1" t="s">
        <v>11</v>
      </c>
      <c r="AO88" s="1" t="s">
        <v>12</v>
      </c>
      <c r="AP88" s="1" t="s">
        <v>13</v>
      </c>
      <c r="AQ88" s="8">
        <v>8.83441E-5</v>
      </c>
      <c r="AR88" s="8">
        <v>0.75</v>
      </c>
      <c r="AS88" s="9">
        <f>Tabla8[[#This Row],[Precio unitario]]*Tabla8[[#This Row],[Tasa de ingresos cliente]]</f>
        <v>6.6258075E-5</v>
      </c>
      <c r="AT88" s="21">
        <v>21.6</v>
      </c>
      <c r="AU88" s="11">
        <f>Tabla8[[#This Row],[tasa de cambio]]*Tabla8[[#This Row],[Ingresos netos]]</f>
        <v>1.4311744200000002E-3</v>
      </c>
      <c r="AV88" s="23"/>
      <c r="AW88" s="1" t="s">
        <v>122</v>
      </c>
      <c r="AX88" s="23">
        <f>AVERAGEIF(Tabla8[PaÃ­s / RegiÃ³n],AW88,Tabla8[regalia en pesos])</f>
        <v>5.4269190000000008E-4</v>
      </c>
      <c r="BL88" s="2" t="s">
        <v>138</v>
      </c>
      <c r="BM88" s="2" t="s">
        <v>40</v>
      </c>
      <c r="BN88" s="2" t="s">
        <v>104</v>
      </c>
      <c r="BO88" s="2" t="s">
        <v>11</v>
      </c>
      <c r="BP88" s="2" t="s">
        <v>12</v>
      </c>
      <c r="BQ88" s="2" t="s">
        <v>13</v>
      </c>
      <c r="BR88" s="7">
        <v>4.3154368999999996E-3</v>
      </c>
      <c r="BS88" s="7">
        <v>0.75</v>
      </c>
      <c r="BT88" s="9">
        <f>Tabla4[[#This Row],[Precio unitario]]*Tabla4[[#This Row],[Tasa de ingresos cliente]]</f>
        <v>3.2365776749999995E-3</v>
      </c>
      <c r="BU88" s="21">
        <v>22.631540000000001</v>
      </c>
      <c r="BV88" s="14">
        <f>Tabla4[[#This Row],[tasa de cambio]]*Tabla4[[#This Row],[Ingresos netos]]</f>
        <v>7.3248737114869497E-2</v>
      </c>
      <c r="BX88" s="2" t="s">
        <v>144</v>
      </c>
      <c r="BY88" s="2" t="s">
        <v>39</v>
      </c>
      <c r="BZ88" s="2" t="s">
        <v>104</v>
      </c>
      <c r="CA88" s="2" t="s">
        <v>11</v>
      </c>
      <c r="CB88" s="2" t="s">
        <v>12</v>
      </c>
      <c r="CC88" s="2" t="s">
        <v>13</v>
      </c>
      <c r="CD88" s="7">
        <v>9.9556296269999994E-3</v>
      </c>
      <c r="CE88" s="7">
        <v>0.75</v>
      </c>
      <c r="CF88" s="9">
        <f>Tabla2[[#This Row],[Precio unitario]]*Tabla2[[#This Row],[Tasa de ingresos cliente]]</f>
        <v>7.4667222202499991E-3</v>
      </c>
      <c r="CG88" s="21">
        <v>22.631540000000001</v>
      </c>
      <c r="CH88" s="11">
        <f>Tabla2[[#This Row],[tasa de cambio]]*Tabla2[[#This Row],[Ingresos netos]]</f>
        <v>0.16898342259647667</v>
      </c>
    </row>
    <row r="89" spans="1:86" x14ac:dyDescent="0.2">
      <c r="A89" s="1" t="s">
        <v>24</v>
      </c>
      <c r="B89" s="1" t="s">
        <v>49</v>
      </c>
      <c r="C89" s="1"/>
      <c r="D89" s="1" t="s">
        <v>11</v>
      </c>
      <c r="E89" s="1" t="s">
        <v>12</v>
      </c>
      <c r="F89" s="1" t="s">
        <v>13</v>
      </c>
      <c r="G89" s="8">
        <v>1.36689009E-4</v>
      </c>
      <c r="H89" s="8">
        <v>0.75</v>
      </c>
      <c r="I89" s="9">
        <f>Tabla14[[#This Row],[Precio unitario]]*Tabla14[[#This Row],[Tasa de ingresos cliente]]</f>
        <v>1.0251675674999999E-4</v>
      </c>
      <c r="J89" s="21">
        <v>22.631540000000001</v>
      </c>
      <c r="K89" s="15">
        <f>Tabla14[[#This Row],[tasa de cambio]]*Tabla14[[#This Row],[Ingresos netos]]</f>
        <v>2.3201120810578948E-3</v>
      </c>
      <c r="M89" s="1" t="s">
        <v>81</v>
      </c>
      <c r="N89" s="1" t="s">
        <v>58</v>
      </c>
      <c r="O89" s="1"/>
      <c r="P89" s="1" t="s">
        <v>11</v>
      </c>
      <c r="Q89" s="1" t="s">
        <v>12</v>
      </c>
      <c r="R89" s="1" t="s">
        <v>13</v>
      </c>
      <c r="S89" s="8">
        <v>1.6241905009999999E-3</v>
      </c>
      <c r="T89" s="8">
        <v>0.75</v>
      </c>
      <c r="U89" s="9">
        <f>Tabla12[[#This Row],[Precio unitario]]*Tabla12[[#This Row],[Tasa de ingresos cliente]]</f>
        <v>1.21814287575E-3</v>
      </c>
      <c r="V89" s="21">
        <v>22.631540000000001</v>
      </c>
      <c r="W89" s="11">
        <f>Tabla12[[#This Row],[tasa de cambio]]*Tabla12[[#This Row],[Ingresos netos]]</f>
        <v>2.7568449218251159E-2</v>
      </c>
      <c r="AK89" s="2" t="s">
        <v>100</v>
      </c>
      <c r="AL89" s="2" t="s">
        <v>28</v>
      </c>
      <c r="AM89" s="2" t="s">
        <v>114</v>
      </c>
      <c r="AN89" s="2" t="s">
        <v>11</v>
      </c>
      <c r="AO89" s="2" t="s">
        <v>12</v>
      </c>
      <c r="AP89" s="2" t="s">
        <v>13</v>
      </c>
      <c r="AQ89" s="7">
        <v>8.8341299999999994E-5</v>
      </c>
      <c r="AR89" s="7">
        <v>0.75</v>
      </c>
      <c r="AS89" s="9">
        <f>Tabla8[[#This Row],[Precio unitario]]*Tabla8[[#This Row],[Tasa de ingresos cliente]]</f>
        <v>6.6255974999999989E-5</v>
      </c>
      <c r="AT89" s="21">
        <v>21.6</v>
      </c>
      <c r="AU89" s="11">
        <f>Tabla8[[#This Row],[tasa de cambio]]*Tabla8[[#This Row],[Ingresos netos]]</f>
        <v>1.4311290599999999E-3</v>
      </c>
      <c r="AV89" s="23"/>
      <c r="AW89" s="1" t="s">
        <v>88</v>
      </c>
      <c r="AX89" s="23">
        <f>AVERAGEIF(Tabla8[PaÃ­s / RegiÃ³n],AW89,Tabla8[regalia en pesos])</f>
        <v>3.4830000000000001E-4</v>
      </c>
      <c r="BL89" s="1" t="s">
        <v>138</v>
      </c>
      <c r="BM89" s="1" t="s">
        <v>10</v>
      </c>
      <c r="BN89" s="1" t="s">
        <v>104</v>
      </c>
      <c r="BO89" s="1" t="s">
        <v>11</v>
      </c>
      <c r="BP89" s="1" t="s">
        <v>12</v>
      </c>
      <c r="BQ89" s="1" t="s">
        <v>13</v>
      </c>
      <c r="BR89" s="8">
        <v>2.7472588000000001E-3</v>
      </c>
      <c r="BS89" s="8">
        <v>0.75</v>
      </c>
      <c r="BT89" s="9">
        <f>Tabla4[[#This Row],[Precio unitario]]*Tabla4[[#This Row],[Tasa de ingresos cliente]]</f>
        <v>2.0604441000000003E-3</v>
      </c>
      <c r="BU89" s="21">
        <v>22.631540000000001</v>
      </c>
      <c r="BV89" s="14">
        <f>Tabla4[[#This Row],[tasa de cambio]]*Tabla4[[#This Row],[Ingresos netos]]</f>
        <v>4.663102306691401E-2</v>
      </c>
      <c r="BX89" s="1" t="s">
        <v>144</v>
      </c>
      <c r="BY89" s="1" t="s">
        <v>23</v>
      </c>
      <c r="BZ89" s="1" t="s">
        <v>104</v>
      </c>
      <c r="CA89" s="1" t="s">
        <v>11</v>
      </c>
      <c r="CB89" s="1" t="s">
        <v>12</v>
      </c>
      <c r="CC89" s="1" t="s">
        <v>13</v>
      </c>
      <c r="CD89" s="8">
        <v>1.3384075E-2</v>
      </c>
      <c r="CE89" s="8">
        <v>0.75</v>
      </c>
      <c r="CF89" s="9">
        <f>Tabla2[[#This Row],[Precio unitario]]*Tabla2[[#This Row],[Tasa de ingresos cliente]]</f>
        <v>1.003805625E-2</v>
      </c>
      <c r="CG89" s="21">
        <v>22.631540000000001</v>
      </c>
      <c r="CH89" s="11">
        <f>Tabla2[[#This Row],[tasa de cambio]]*Tabla2[[#This Row],[Ingresos netos]]</f>
        <v>0.22717667154412502</v>
      </c>
    </row>
    <row r="90" spans="1:86" x14ac:dyDescent="0.2">
      <c r="A90" s="2" t="s">
        <v>24</v>
      </c>
      <c r="B90" s="2" t="s">
        <v>15</v>
      </c>
      <c r="C90" s="2"/>
      <c r="D90" s="2" t="s">
        <v>11</v>
      </c>
      <c r="E90" s="2" t="s">
        <v>12</v>
      </c>
      <c r="F90" s="2" t="s">
        <v>13</v>
      </c>
      <c r="G90" s="7">
        <v>4.7844036300000002E-4</v>
      </c>
      <c r="H90" s="7">
        <v>0.75</v>
      </c>
      <c r="I90" s="9">
        <f>Tabla14[[#This Row],[Precio unitario]]*Tabla14[[#This Row],[Tasa de ingresos cliente]]</f>
        <v>3.5883027225000003E-4</v>
      </c>
      <c r="J90" s="21">
        <v>22.631540000000001</v>
      </c>
      <c r="K90" s="15">
        <f>Tabla14[[#This Row],[tasa de cambio]]*Tabla14[[#This Row],[Ingresos netos]]</f>
        <v>8.1208816596367653E-3</v>
      </c>
      <c r="M90" s="2" t="s">
        <v>81</v>
      </c>
      <c r="N90" s="2" t="s">
        <v>19</v>
      </c>
      <c r="O90" s="2"/>
      <c r="P90" s="2" t="s">
        <v>11</v>
      </c>
      <c r="Q90" s="2" t="s">
        <v>12</v>
      </c>
      <c r="R90" s="2" t="s">
        <v>13</v>
      </c>
      <c r="S90" s="7">
        <v>6.4898295889999997E-3</v>
      </c>
      <c r="T90" s="7">
        <v>0.75</v>
      </c>
      <c r="U90" s="9">
        <f>Tabla12[[#This Row],[Precio unitario]]*Tabla12[[#This Row],[Tasa de ingresos cliente]]</f>
        <v>4.8673721917499996E-3</v>
      </c>
      <c r="V90" s="21">
        <v>22.631540000000001</v>
      </c>
      <c r="W90" s="11">
        <f>Tabla12[[#This Row],[tasa de cambio]]*Tabla12[[#This Row],[Ingresos netos]]</f>
        <v>0.1101561284524778</v>
      </c>
      <c r="AK90" s="1" t="s">
        <v>100</v>
      </c>
      <c r="AL90" s="1" t="s">
        <v>28</v>
      </c>
      <c r="AM90" s="1" t="s">
        <v>114</v>
      </c>
      <c r="AN90" s="1" t="s">
        <v>11</v>
      </c>
      <c r="AO90" s="1" t="s">
        <v>12</v>
      </c>
      <c r="AP90" s="1" t="s">
        <v>13</v>
      </c>
      <c r="AQ90" s="8">
        <v>8.8341499999999994E-5</v>
      </c>
      <c r="AR90" s="8">
        <v>0.75</v>
      </c>
      <c r="AS90" s="9">
        <f>Tabla8[[#This Row],[Precio unitario]]*Tabla8[[#This Row],[Tasa de ingresos cliente]]</f>
        <v>6.6256124999999999E-5</v>
      </c>
      <c r="AT90" s="21">
        <v>21.6</v>
      </c>
      <c r="AU90" s="11">
        <f>Tabla8[[#This Row],[tasa de cambio]]*Tabla8[[#This Row],[Ingresos netos]]</f>
        <v>1.4311323E-3</v>
      </c>
      <c r="AV90" s="23"/>
      <c r="AW90" s="1" t="s">
        <v>78</v>
      </c>
      <c r="AX90" s="23">
        <f>AVERAGEIF(Tabla8[PaÃ­s / RegiÃ³n],AW90,Tabla8[regalia en pesos])</f>
        <v>1.1016000000000001E-3</v>
      </c>
      <c r="BL90" s="2" t="s">
        <v>138</v>
      </c>
      <c r="BM90" s="2" t="s">
        <v>41</v>
      </c>
      <c r="BN90" s="2" t="s">
        <v>104</v>
      </c>
      <c r="BO90" s="2" t="s">
        <v>11</v>
      </c>
      <c r="BP90" s="2" t="s">
        <v>12</v>
      </c>
      <c r="BQ90" s="2" t="s">
        <v>13</v>
      </c>
      <c r="BR90" s="7">
        <v>4.1309665000000004E-3</v>
      </c>
      <c r="BS90" s="7">
        <v>0.75</v>
      </c>
      <c r="BT90" s="9">
        <f>Tabla4[[#This Row],[Precio unitario]]*Tabla4[[#This Row],[Tasa de ingresos cliente]]</f>
        <v>3.0982248750000005E-3</v>
      </c>
      <c r="BU90" s="21">
        <v>22.631540000000001</v>
      </c>
      <c r="BV90" s="14">
        <f>Tabla4[[#This Row],[tasa de cambio]]*Tabla4[[#This Row],[Ingresos netos]]</f>
        <v>7.0117600187557513E-2</v>
      </c>
      <c r="BX90" s="2" t="s">
        <v>144</v>
      </c>
      <c r="BY90" s="2" t="s">
        <v>19</v>
      </c>
      <c r="BZ90" s="2" t="s">
        <v>104</v>
      </c>
      <c r="CA90" s="2" t="s">
        <v>11</v>
      </c>
      <c r="CB90" s="2" t="s">
        <v>12</v>
      </c>
      <c r="CC90" s="2" t="s">
        <v>13</v>
      </c>
      <c r="CD90" s="7">
        <v>4.3177066509999997E-3</v>
      </c>
      <c r="CE90" s="7">
        <v>0.75</v>
      </c>
      <c r="CF90" s="9">
        <f>Tabla2[[#This Row],[Precio unitario]]*Tabla2[[#This Row],[Tasa de ingresos cliente]]</f>
        <v>3.2382799882499998E-3</v>
      </c>
      <c r="CG90" s="21">
        <v>22.631540000000001</v>
      </c>
      <c r="CH90" s="11">
        <f>Tabla2[[#This Row],[tasa de cambio]]*Tabla2[[#This Row],[Ingresos netos]]</f>
        <v>7.32872630852794E-2</v>
      </c>
    </row>
    <row r="91" spans="1:86" x14ac:dyDescent="0.2">
      <c r="A91" s="1" t="s">
        <v>24</v>
      </c>
      <c r="B91" s="1" t="s">
        <v>43</v>
      </c>
      <c r="C91" s="1"/>
      <c r="D91" s="1" t="s">
        <v>11</v>
      </c>
      <c r="E91" s="1" t="s">
        <v>12</v>
      </c>
      <c r="F91" s="1" t="s">
        <v>13</v>
      </c>
      <c r="G91" s="8">
        <v>1.20087849E-4</v>
      </c>
      <c r="H91" s="8">
        <v>0.75</v>
      </c>
      <c r="I91" s="9">
        <f>Tabla14[[#This Row],[Precio unitario]]*Tabla14[[#This Row],[Tasa de ingresos cliente]]</f>
        <v>9.0065886749999993E-5</v>
      </c>
      <c r="J91" s="21">
        <v>22.631540000000001</v>
      </c>
      <c r="K91" s="15">
        <f>Tabla14[[#This Row],[tasa de cambio]]*Tabla14[[#This Row],[Ingresos netos]]</f>
        <v>2.0383297186180949E-3</v>
      </c>
      <c r="M91" s="1" t="s">
        <v>81</v>
      </c>
      <c r="N91" s="1" t="s">
        <v>19</v>
      </c>
      <c r="O91" s="1"/>
      <c r="P91" s="1" t="s">
        <v>11</v>
      </c>
      <c r="Q91" s="1" t="s">
        <v>12</v>
      </c>
      <c r="R91" s="1" t="s">
        <v>13</v>
      </c>
      <c r="S91" s="8">
        <v>6.2972497799999999E-3</v>
      </c>
      <c r="T91" s="8">
        <v>0.75</v>
      </c>
      <c r="U91" s="9">
        <f>Tabla12[[#This Row],[Precio unitario]]*Tabla12[[#This Row],[Tasa de ingresos cliente]]</f>
        <v>4.7229373349999999E-3</v>
      </c>
      <c r="V91" s="21">
        <v>22.631540000000001</v>
      </c>
      <c r="W91" s="11">
        <f>Tabla12[[#This Row],[tasa de cambio]]*Tabla12[[#This Row],[Ingresos netos]]</f>
        <v>0.1068873452145459</v>
      </c>
      <c r="AK91" s="2" t="s">
        <v>100</v>
      </c>
      <c r="AL91" s="2" t="s">
        <v>28</v>
      </c>
      <c r="AM91" s="2" t="s">
        <v>114</v>
      </c>
      <c r="AN91" s="2" t="s">
        <v>11</v>
      </c>
      <c r="AO91" s="2" t="s">
        <v>12</v>
      </c>
      <c r="AP91" s="2" t="s">
        <v>13</v>
      </c>
      <c r="AQ91" s="7">
        <v>8.8345500000000003E-5</v>
      </c>
      <c r="AR91" s="7">
        <v>0.75</v>
      </c>
      <c r="AS91" s="9">
        <f>Tabla8[[#This Row],[Precio unitario]]*Tabla8[[#This Row],[Tasa de ingresos cliente]]</f>
        <v>6.6259125000000006E-5</v>
      </c>
      <c r="AT91" s="21">
        <v>21.6</v>
      </c>
      <c r="AU91" s="11">
        <f>Tabla8[[#This Row],[tasa de cambio]]*Tabla8[[#This Row],[Ingresos netos]]</f>
        <v>1.4311971000000002E-3</v>
      </c>
      <c r="AV91" s="23"/>
      <c r="AW91" s="1" t="s">
        <v>123</v>
      </c>
      <c r="AX91" s="23">
        <f>AVERAGEIF(Tabla8[PaÃ­s / RegiÃ³n],AW91,Tabla8[regalia en pesos])</f>
        <v>3.5640000000000004E-4</v>
      </c>
      <c r="BL91" s="1" t="s">
        <v>138</v>
      </c>
      <c r="BM91" s="1" t="s">
        <v>14</v>
      </c>
      <c r="BN91" s="1" t="s">
        <v>104</v>
      </c>
      <c r="BO91" s="1" t="s">
        <v>11</v>
      </c>
      <c r="BP91" s="1" t="s">
        <v>12</v>
      </c>
      <c r="BQ91" s="1" t="s">
        <v>13</v>
      </c>
      <c r="BR91" s="8">
        <v>2.0531363999999998E-3</v>
      </c>
      <c r="BS91" s="8">
        <v>0.75</v>
      </c>
      <c r="BT91" s="9">
        <f>Tabla4[[#This Row],[Precio unitario]]*Tabla4[[#This Row],[Tasa de ingresos cliente]]</f>
        <v>1.5398522999999999E-3</v>
      </c>
      <c r="BU91" s="21">
        <v>22.631540000000001</v>
      </c>
      <c r="BV91" s="14">
        <f>Tabla4[[#This Row],[tasa de cambio]]*Tabla4[[#This Row],[Ingresos netos]]</f>
        <v>3.4849228921541998E-2</v>
      </c>
      <c r="BX91" s="1" t="s">
        <v>144</v>
      </c>
      <c r="BY91" s="1" t="s">
        <v>19</v>
      </c>
      <c r="BZ91" s="1" t="s">
        <v>104</v>
      </c>
      <c r="CA91" s="1" t="s">
        <v>11</v>
      </c>
      <c r="CB91" s="1" t="s">
        <v>12</v>
      </c>
      <c r="CC91" s="1" t="s">
        <v>13</v>
      </c>
      <c r="CD91" s="8">
        <v>4.3172868040000003E-3</v>
      </c>
      <c r="CE91" s="8">
        <v>0.75</v>
      </c>
      <c r="CF91" s="9">
        <f>Tabla2[[#This Row],[Precio unitario]]*Tabla2[[#This Row],[Tasa de ingresos cliente]]</f>
        <v>3.2379651030000002E-3</v>
      </c>
      <c r="CG91" s="21">
        <v>22.631540000000001</v>
      </c>
      <c r="CH91" s="11">
        <f>Tabla2[[#This Row],[tasa de cambio]]*Tabla2[[#This Row],[Ingresos netos]]</f>
        <v>7.328013674714863E-2</v>
      </c>
    </row>
    <row r="92" spans="1:86" x14ac:dyDescent="0.2">
      <c r="A92" s="2" t="s">
        <v>24</v>
      </c>
      <c r="B92" s="2" t="s">
        <v>43</v>
      </c>
      <c r="C92" s="2"/>
      <c r="D92" s="2" t="s">
        <v>11</v>
      </c>
      <c r="E92" s="2" t="s">
        <v>12</v>
      </c>
      <c r="F92" s="2" t="s">
        <v>13</v>
      </c>
      <c r="G92" s="7">
        <v>8.3770760000000005E-5</v>
      </c>
      <c r="H92" s="7">
        <v>0.75</v>
      </c>
      <c r="I92" s="9">
        <f>Tabla14[[#This Row],[Precio unitario]]*Tabla14[[#This Row],[Tasa de ingresos cliente]]</f>
        <v>6.2828070000000007E-5</v>
      </c>
      <c r="J92" s="21">
        <v>22.631540000000001</v>
      </c>
      <c r="K92" s="15">
        <f>Tabla14[[#This Row],[tasa de cambio]]*Tabla14[[#This Row],[Ingresos netos]]</f>
        <v>1.4218959793278003E-3</v>
      </c>
      <c r="M92" s="2" t="s">
        <v>81</v>
      </c>
      <c r="N92" s="2" t="s">
        <v>19</v>
      </c>
      <c r="O92" s="2"/>
      <c r="P92" s="2" t="s">
        <v>11</v>
      </c>
      <c r="Q92" s="2" t="s">
        <v>12</v>
      </c>
      <c r="R92" s="2" t="s">
        <v>13</v>
      </c>
      <c r="S92" s="7">
        <v>6.417248215E-3</v>
      </c>
      <c r="T92" s="7">
        <v>0.75</v>
      </c>
      <c r="U92" s="9">
        <f>Tabla12[[#This Row],[Precio unitario]]*Tabla12[[#This Row],[Tasa de ingresos cliente]]</f>
        <v>4.8129361612499998E-3</v>
      </c>
      <c r="V92" s="21">
        <v>22.631540000000001</v>
      </c>
      <c r="W92" s="11">
        <f>Tabla12[[#This Row],[tasa de cambio]]*Tabla12[[#This Row],[Ingresos netos]]</f>
        <v>0.10892415725077582</v>
      </c>
      <c r="AK92" s="1" t="s">
        <v>100</v>
      </c>
      <c r="AL92" s="1" t="s">
        <v>28</v>
      </c>
      <c r="AM92" s="1" t="s">
        <v>114</v>
      </c>
      <c r="AN92" s="1" t="s">
        <v>11</v>
      </c>
      <c r="AO92" s="1" t="s">
        <v>12</v>
      </c>
      <c r="AP92" s="1" t="s">
        <v>13</v>
      </c>
      <c r="AQ92" s="8">
        <v>8.8343099999999998E-5</v>
      </c>
      <c r="AR92" s="8">
        <v>0.75</v>
      </c>
      <c r="AS92" s="9">
        <f>Tabla8[[#This Row],[Precio unitario]]*Tabla8[[#This Row],[Tasa de ingresos cliente]]</f>
        <v>6.6257325000000002E-5</v>
      </c>
      <c r="AT92" s="21">
        <v>21.6</v>
      </c>
      <c r="AU92" s="11">
        <f>Tabla8[[#This Row],[tasa de cambio]]*Tabla8[[#This Row],[Ingresos netos]]</f>
        <v>1.4311582200000001E-3</v>
      </c>
      <c r="AV92" s="23"/>
      <c r="AW92" s="1" t="s">
        <v>69</v>
      </c>
      <c r="AX92" s="23">
        <f>AVERAGEIF(Tabla8[PaÃ­s / RegiÃ³n],AW92,Tabla8[regalia en pesos])</f>
        <v>8.9100000000000008E-4</v>
      </c>
      <c r="BL92" s="2" t="s">
        <v>138</v>
      </c>
      <c r="BM92" s="2" t="s">
        <v>14</v>
      </c>
      <c r="BN92" s="2" t="s">
        <v>104</v>
      </c>
      <c r="BO92" s="2" t="s">
        <v>11</v>
      </c>
      <c r="BP92" s="2" t="s">
        <v>12</v>
      </c>
      <c r="BQ92" s="2" t="s">
        <v>13</v>
      </c>
      <c r="BR92" s="7">
        <v>2.0531364999999998E-3</v>
      </c>
      <c r="BS92" s="7">
        <v>0.75</v>
      </c>
      <c r="BT92" s="9">
        <f>Tabla4[[#This Row],[Precio unitario]]*Tabla4[[#This Row],[Tasa de ingresos cliente]]</f>
        <v>1.5398523749999998E-3</v>
      </c>
      <c r="BU92" s="21">
        <v>22.631540000000001</v>
      </c>
      <c r="BV92" s="14">
        <f>Tabla4[[#This Row],[tasa de cambio]]*Tabla4[[#This Row],[Ingresos netos]]</f>
        <v>3.4849230618907497E-2</v>
      </c>
      <c r="BX92" s="2" t="s">
        <v>144</v>
      </c>
      <c r="BY92" s="2" t="s">
        <v>19</v>
      </c>
      <c r="BZ92" s="2" t="s">
        <v>104</v>
      </c>
      <c r="CA92" s="2" t="s">
        <v>11</v>
      </c>
      <c r="CB92" s="2" t="s">
        <v>12</v>
      </c>
      <c r="CC92" s="2" t="s">
        <v>13</v>
      </c>
      <c r="CD92" s="7">
        <v>4.317426781E-3</v>
      </c>
      <c r="CE92" s="7">
        <v>0.75</v>
      </c>
      <c r="CF92" s="9">
        <f>Tabla2[[#This Row],[Precio unitario]]*Tabla2[[#This Row],[Tasa de ingresos cliente]]</f>
        <v>3.23807008575E-3</v>
      </c>
      <c r="CG92" s="21">
        <v>22.631540000000001</v>
      </c>
      <c r="CH92" s="11">
        <f>Tabla2[[#This Row],[tasa de cambio]]*Tabla2[[#This Row],[Ingresos netos]]</f>
        <v>7.3282512668454564E-2</v>
      </c>
    </row>
    <row r="93" spans="1:86" x14ac:dyDescent="0.2">
      <c r="A93" s="1" t="s">
        <v>24</v>
      </c>
      <c r="B93" s="1" t="s">
        <v>50</v>
      </c>
      <c r="C93" s="1"/>
      <c r="D93" s="1" t="s">
        <v>11</v>
      </c>
      <c r="E93" s="1" t="s">
        <v>12</v>
      </c>
      <c r="F93" s="1" t="s">
        <v>13</v>
      </c>
      <c r="G93" s="8">
        <v>1.0104729619999999E-3</v>
      </c>
      <c r="H93" s="8">
        <v>0.75</v>
      </c>
      <c r="I93" s="9">
        <f>Tabla14[[#This Row],[Precio unitario]]*Tabla14[[#This Row],[Tasa de ingresos cliente]]</f>
        <v>7.5785472150000002E-4</v>
      </c>
      <c r="J93" s="21">
        <v>22.631540000000001</v>
      </c>
      <c r="K93" s="15">
        <f>Tabla14[[#This Row],[tasa de cambio]]*Tabla14[[#This Row],[Ingresos netos]]</f>
        <v>1.715141944381611E-2</v>
      </c>
      <c r="M93" s="1" t="s">
        <v>81</v>
      </c>
      <c r="N93" s="1" t="s">
        <v>19</v>
      </c>
      <c r="O93" s="1"/>
      <c r="P93" s="1" t="s">
        <v>11</v>
      </c>
      <c r="Q93" s="1" t="s">
        <v>12</v>
      </c>
      <c r="R93" s="1" t="s">
        <v>13</v>
      </c>
      <c r="S93" s="8">
        <v>6.3797605219999996E-3</v>
      </c>
      <c r="T93" s="8">
        <v>0.75</v>
      </c>
      <c r="U93" s="9">
        <f>Tabla12[[#This Row],[Precio unitario]]*Tabla12[[#This Row],[Tasa de ingresos cliente]]</f>
        <v>4.7848203914999995E-3</v>
      </c>
      <c r="V93" s="21">
        <v>22.631540000000001</v>
      </c>
      <c r="W93" s="11">
        <f>Tabla12[[#This Row],[tasa de cambio]]*Tabla12[[#This Row],[Ingresos netos]]</f>
        <v>0.1082878540830479</v>
      </c>
      <c r="AK93" s="2" t="s">
        <v>100</v>
      </c>
      <c r="AL93" s="2" t="s">
        <v>28</v>
      </c>
      <c r="AM93" s="2" t="s">
        <v>114</v>
      </c>
      <c r="AN93" s="2" t="s">
        <v>11</v>
      </c>
      <c r="AO93" s="2" t="s">
        <v>12</v>
      </c>
      <c r="AP93" s="2" t="s">
        <v>13</v>
      </c>
      <c r="AQ93" s="7">
        <v>8.8342899999999997E-5</v>
      </c>
      <c r="AR93" s="7">
        <v>0.75</v>
      </c>
      <c r="AS93" s="9">
        <f>Tabla8[[#This Row],[Precio unitario]]*Tabla8[[#This Row],[Tasa de ingresos cliente]]</f>
        <v>6.6257174999999991E-5</v>
      </c>
      <c r="AT93" s="21">
        <v>21.6</v>
      </c>
      <c r="AU93" s="11">
        <f>Tabla8[[#This Row],[tasa de cambio]]*Tabla8[[#This Row],[Ingresos netos]]</f>
        <v>1.43115498E-3</v>
      </c>
      <c r="AV93" s="23"/>
      <c r="AW93" s="1" t="s">
        <v>124</v>
      </c>
      <c r="AX93" s="23">
        <f>AVERAGEIF(Tabla8[PaÃ­s / RegiÃ³n],AW93,Tabla8[regalia en pesos])</f>
        <v>4.6980000000000004E-4</v>
      </c>
      <c r="BL93" s="1" t="s">
        <v>138</v>
      </c>
      <c r="BM93" s="1" t="s">
        <v>17</v>
      </c>
      <c r="BN93" s="1" t="s">
        <v>104</v>
      </c>
      <c r="BO93" s="1" t="s">
        <v>11</v>
      </c>
      <c r="BP93" s="1" t="s">
        <v>12</v>
      </c>
      <c r="BQ93" s="1" t="s">
        <v>13</v>
      </c>
      <c r="BR93" s="8">
        <v>2.1812183000000001E-3</v>
      </c>
      <c r="BS93" s="8">
        <v>0.75</v>
      </c>
      <c r="BT93" s="9">
        <f>Tabla4[[#This Row],[Precio unitario]]*Tabla4[[#This Row],[Tasa de ingresos cliente]]</f>
        <v>1.635913725E-3</v>
      </c>
      <c r="BU93" s="21">
        <v>22.631540000000001</v>
      </c>
      <c r="BV93" s="14">
        <f>Tabla4[[#This Row],[tasa de cambio]]*Tabla4[[#This Row],[Ingresos netos]]</f>
        <v>3.7023246903886503E-2</v>
      </c>
      <c r="BX93" s="1" t="s">
        <v>144</v>
      </c>
      <c r="BY93" s="1" t="s">
        <v>25</v>
      </c>
      <c r="BZ93" s="1" t="s">
        <v>101</v>
      </c>
      <c r="CA93" s="1" t="s">
        <v>11</v>
      </c>
      <c r="CB93" s="1" t="s">
        <v>12</v>
      </c>
      <c r="CC93" s="1" t="s">
        <v>13</v>
      </c>
      <c r="CD93" s="8">
        <v>8.3969402000000002E-4</v>
      </c>
      <c r="CE93" s="8">
        <v>0.75</v>
      </c>
      <c r="CF93" s="9">
        <f>Tabla2[[#This Row],[Precio unitario]]*Tabla2[[#This Row],[Tasa de ingresos cliente]]</f>
        <v>6.2977051499999998E-4</v>
      </c>
      <c r="CG93" s="21">
        <v>22.631540000000001</v>
      </c>
      <c r="CH93" s="11">
        <f>Tabla2[[#This Row],[tasa de cambio]]*Tabla2[[#This Row],[Ingresos netos]]</f>
        <v>1.42526766010431E-2</v>
      </c>
    </row>
    <row r="94" spans="1:86" x14ac:dyDescent="0.2">
      <c r="A94" s="2" t="s">
        <v>24</v>
      </c>
      <c r="B94" s="2" t="s">
        <v>20</v>
      </c>
      <c r="C94" s="2"/>
      <c r="D94" s="2" t="s">
        <v>11</v>
      </c>
      <c r="E94" s="2" t="s">
        <v>12</v>
      </c>
      <c r="F94" s="2" t="s">
        <v>13</v>
      </c>
      <c r="G94" s="7">
        <v>3.8849431459999999E-3</v>
      </c>
      <c r="H94" s="7">
        <v>0.75</v>
      </c>
      <c r="I94" s="9">
        <f>Tabla14[[#This Row],[Precio unitario]]*Tabla14[[#This Row],[Tasa de ingresos cliente]]</f>
        <v>2.9137073594999998E-3</v>
      </c>
      <c r="J94" s="21">
        <v>22.631540000000001</v>
      </c>
      <c r="K94" s="15">
        <f>Tabla14[[#This Row],[tasa de cambio]]*Tabla14[[#This Row],[Ingresos netos]]</f>
        <v>6.594168465481863E-2</v>
      </c>
      <c r="M94" s="2" t="s">
        <v>81</v>
      </c>
      <c r="N94" s="2" t="s">
        <v>19</v>
      </c>
      <c r="O94" s="2"/>
      <c r="P94" s="2" t="s">
        <v>11</v>
      </c>
      <c r="Q94" s="2" t="s">
        <v>12</v>
      </c>
      <c r="R94" s="2" t="s">
        <v>13</v>
      </c>
      <c r="S94" s="7">
        <v>6.4427276780000004E-3</v>
      </c>
      <c r="T94" s="7">
        <v>0.75</v>
      </c>
      <c r="U94" s="9">
        <f>Tabla12[[#This Row],[Precio unitario]]*Tabla12[[#This Row],[Tasa de ingresos cliente]]</f>
        <v>4.8320457585000007E-3</v>
      </c>
      <c r="V94" s="21">
        <v>22.631540000000001</v>
      </c>
      <c r="W94" s="11">
        <f>Tabla12[[#This Row],[tasa de cambio]]*Tabla12[[#This Row],[Ingresos netos]]</f>
        <v>0.10935663686532311</v>
      </c>
      <c r="AK94" s="1" t="s">
        <v>100</v>
      </c>
      <c r="AL94" s="1" t="s">
        <v>28</v>
      </c>
      <c r="AM94" s="1" t="s">
        <v>114</v>
      </c>
      <c r="AN94" s="1" t="s">
        <v>11</v>
      </c>
      <c r="AO94" s="1" t="s">
        <v>12</v>
      </c>
      <c r="AP94" s="1" t="s">
        <v>13</v>
      </c>
      <c r="AQ94" s="8">
        <v>8.8345100000000002E-5</v>
      </c>
      <c r="AR94" s="8">
        <v>0.75</v>
      </c>
      <c r="AS94" s="9">
        <f>Tabla8[[#This Row],[Precio unitario]]*Tabla8[[#This Row],[Tasa de ingresos cliente]]</f>
        <v>6.6258824999999998E-5</v>
      </c>
      <c r="AT94" s="21">
        <v>21.6</v>
      </c>
      <c r="AU94" s="11">
        <f>Tabla8[[#This Row],[tasa de cambio]]*Tabla8[[#This Row],[Ingresos netos]]</f>
        <v>1.4311906200000001E-3</v>
      </c>
      <c r="AV94" s="23"/>
      <c r="AW94" s="1" t="s">
        <v>125</v>
      </c>
      <c r="AX94" s="23">
        <f>AVERAGEIF(Tabla8[PaÃ­s / RegiÃ³n],AW94,Tabla8[regalia en pesos])</f>
        <v>8.1000000000000017E-5</v>
      </c>
      <c r="BL94" s="2" t="s">
        <v>138</v>
      </c>
      <c r="BM94" s="2" t="s">
        <v>18</v>
      </c>
      <c r="BN94" s="2" t="s">
        <v>104</v>
      </c>
      <c r="BO94" s="2" t="s">
        <v>11</v>
      </c>
      <c r="BP94" s="2" t="s">
        <v>12</v>
      </c>
      <c r="BQ94" s="2" t="s">
        <v>13</v>
      </c>
      <c r="BR94" s="7">
        <v>3.3811059E-3</v>
      </c>
      <c r="BS94" s="7">
        <v>0.75</v>
      </c>
      <c r="BT94" s="9">
        <f>Tabla4[[#This Row],[Precio unitario]]*Tabla4[[#This Row],[Tasa de ingresos cliente]]</f>
        <v>2.5358294249999999E-3</v>
      </c>
      <c r="BU94" s="21">
        <v>22.631540000000001</v>
      </c>
      <c r="BV94" s="14">
        <f>Tabla4[[#This Row],[tasa de cambio]]*Tabla4[[#This Row],[Ingresos netos]]</f>
        <v>5.7389725065064498E-2</v>
      </c>
      <c r="BX94" s="2" t="s">
        <v>144</v>
      </c>
      <c r="BY94" s="2" t="s">
        <v>10</v>
      </c>
      <c r="BZ94" s="2" t="s">
        <v>101</v>
      </c>
      <c r="CA94" s="2" t="s">
        <v>11</v>
      </c>
      <c r="CB94" s="2" t="s">
        <v>12</v>
      </c>
      <c r="CC94" s="2" t="s">
        <v>13</v>
      </c>
      <c r="CD94" s="7">
        <v>6.0583923599999998E-4</v>
      </c>
      <c r="CE94" s="7">
        <v>0.75</v>
      </c>
      <c r="CF94" s="9">
        <f>Tabla2[[#This Row],[Precio unitario]]*Tabla2[[#This Row],[Tasa de ingresos cliente]]</f>
        <v>4.5437942700000001E-4</v>
      </c>
      <c r="CG94" s="21">
        <v>22.631540000000001</v>
      </c>
      <c r="CH94" s="11">
        <f>Tabla2[[#This Row],[tasa de cambio]]*Tabla2[[#This Row],[Ingresos netos]]</f>
        <v>1.028330617732758E-2</v>
      </c>
    </row>
    <row r="95" spans="1:86" x14ac:dyDescent="0.2">
      <c r="A95" s="1" t="s">
        <v>24</v>
      </c>
      <c r="B95" s="1" t="s">
        <v>21</v>
      </c>
      <c r="C95" s="1"/>
      <c r="D95" s="1" t="s">
        <v>11</v>
      </c>
      <c r="E95" s="1" t="s">
        <v>12</v>
      </c>
      <c r="F95" s="1" t="s">
        <v>13</v>
      </c>
      <c r="G95" s="8">
        <v>4.9667901110000004E-3</v>
      </c>
      <c r="H95" s="8">
        <v>0.75</v>
      </c>
      <c r="I95" s="9">
        <f>Tabla14[[#This Row],[Precio unitario]]*Tabla14[[#This Row],[Tasa de ingresos cliente]]</f>
        <v>3.7250925832500005E-3</v>
      </c>
      <c r="J95" s="21">
        <v>22.631540000000001</v>
      </c>
      <c r="K95" s="15">
        <f>Tabla14[[#This Row],[tasa de cambio]]*Tabla14[[#This Row],[Ingresos netos]]</f>
        <v>8.4304581801525724E-2</v>
      </c>
      <c r="M95" s="1" t="s">
        <v>81</v>
      </c>
      <c r="N95" s="1" t="s">
        <v>19</v>
      </c>
      <c r="O95" s="1"/>
      <c r="P95" s="1" t="s">
        <v>11</v>
      </c>
      <c r="Q95" s="1" t="s">
        <v>12</v>
      </c>
      <c r="R95" s="1" t="s">
        <v>13</v>
      </c>
      <c r="S95" s="8">
        <v>6.4384660429999997E-3</v>
      </c>
      <c r="T95" s="8">
        <v>0.75</v>
      </c>
      <c r="U95" s="9">
        <f>Tabla12[[#This Row],[Precio unitario]]*Tabla12[[#This Row],[Tasa de ingresos cliente]]</f>
        <v>4.8288495322499998E-3</v>
      </c>
      <c r="V95" s="21">
        <v>22.631540000000001</v>
      </c>
      <c r="W95" s="11">
        <f>Tabla12[[#This Row],[tasa de cambio]]*Tabla12[[#This Row],[Ingresos netos]]</f>
        <v>0.10928430134309716</v>
      </c>
      <c r="AK95" s="2" t="s">
        <v>100</v>
      </c>
      <c r="AL95" s="2" t="s">
        <v>28</v>
      </c>
      <c r="AM95" s="2" t="s">
        <v>114</v>
      </c>
      <c r="AN95" s="2" t="s">
        <v>11</v>
      </c>
      <c r="AO95" s="2" t="s">
        <v>12</v>
      </c>
      <c r="AP95" s="2" t="s">
        <v>13</v>
      </c>
      <c r="AQ95" s="7">
        <v>8.8347400000000001E-5</v>
      </c>
      <c r="AR95" s="7">
        <v>0.75</v>
      </c>
      <c r="AS95" s="9">
        <f>Tabla8[[#This Row],[Precio unitario]]*Tabla8[[#This Row],[Tasa de ingresos cliente]]</f>
        <v>6.6260550000000004E-5</v>
      </c>
      <c r="AT95" s="21">
        <v>21.6</v>
      </c>
      <c r="AU95" s="11">
        <f>Tabla8[[#This Row],[tasa de cambio]]*Tabla8[[#This Row],[Ingresos netos]]</f>
        <v>1.4312278800000001E-3</v>
      </c>
      <c r="AV95" s="23"/>
      <c r="AW95" s="1" t="s">
        <v>126</v>
      </c>
      <c r="AX95" s="23">
        <f>AVERAGEIF(Tabla8[PaÃ­s / RegiÃ³n],AW95,Tabla8[regalia en pesos])</f>
        <v>8.8686899999999979E-6</v>
      </c>
      <c r="BL95" s="1" t="s">
        <v>138</v>
      </c>
      <c r="BM95" s="1" t="s">
        <v>21</v>
      </c>
      <c r="BN95" s="1" t="s">
        <v>114</v>
      </c>
      <c r="BO95" s="1" t="s">
        <v>11</v>
      </c>
      <c r="BP95" s="1" t="s">
        <v>12</v>
      </c>
      <c r="BQ95" s="1" t="s">
        <v>13</v>
      </c>
      <c r="BR95" s="8">
        <v>2.005644E-4</v>
      </c>
      <c r="BS95" s="8">
        <v>0.75</v>
      </c>
      <c r="BT95" s="9">
        <f>Tabla4[[#This Row],[Precio unitario]]*Tabla4[[#This Row],[Tasa de ingresos cliente]]</f>
        <v>1.504233E-4</v>
      </c>
      <c r="BU95" s="21">
        <v>22.631540000000001</v>
      </c>
      <c r="BV95" s="14">
        <f>Tabla4[[#This Row],[tasa de cambio]]*Tabla4[[#This Row],[Ingresos netos]]</f>
        <v>3.4043109308820002E-3</v>
      </c>
      <c r="BX95" s="1" t="s">
        <v>144</v>
      </c>
      <c r="BY95" s="1" t="s">
        <v>10</v>
      </c>
      <c r="BZ95" s="1" t="s">
        <v>101</v>
      </c>
      <c r="CA95" s="1" t="s">
        <v>11</v>
      </c>
      <c r="CB95" s="1" t="s">
        <v>12</v>
      </c>
      <c r="CC95" s="1" t="s">
        <v>13</v>
      </c>
      <c r="CD95" s="8">
        <v>6.0625908200000005E-4</v>
      </c>
      <c r="CE95" s="8">
        <v>0.75</v>
      </c>
      <c r="CF95" s="9">
        <f>Tabla2[[#This Row],[Precio unitario]]*Tabla2[[#This Row],[Tasa de ingresos cliente]]</f>
        <v>4.5469431150000001E-4</v>
      </c>
      <c r="CG95" s="21">
        <v>22.631540000000001</v>
      </c>
      <c r="CH95" s="11">
        <f>Tabla2[[#This Row],[tasa de cambio]]*Tabla2[[#This Row],[Ingresos netos]]</f>
        <v>1.0290432498484711E-2</v>
      </c>
    </row>
    <row r="96" spans="1:86" x14ac:dyDescent="0.2">
      <c r="A96" s="2" t="s">
        <v>24</v>
      </c>
      <c r="B96" s="2" t="s">
        <v>39</v>
      </c>
      <c r="C96" s="2"/>
      <c r="D96" s="2" t="s">
        <v>11</v>
      </c>
      <c r="E96" s="2" t="s">
        <v>12</v>
      </c>
      <c r="F96" s="2" t="s">
        <v>13</v>
      </c>
      <c r="G96" s="7">
        <v>9.2144069899999996E-4</v>
      </c>
      <c r="H96" s="7">
        <v>0.75</v>
      </c>
      <c r="I96" s="9">
        <f>Tabla14[[#This Row],[Precio unitario]]*Tabla14[[#This Row],[Tasa de ingresos cliente]]</f>
        <v>6.9108052424999991E-4</v>
      </c>
      <c r="J96" s="21">
        <v>22.631540000000001</v>
      </c>
      <c r="K96" s="15">
        <f>Tabla14[[#This Row],[tasa de cambio]]*Tabla14[[#This Row],[Ingresos netos]]</f>
        <v>1.5640216527784846E-2</v>
      </c>
      <c r="M96" s="2" t="s">
        <v>81</v>
      </c>
      <c r="N96" s="2" t="s">
        <v>19</v>
      </c>
      <c r="O96" s="2"/>
      <c r="P96" s="2" t="s">
        <v>11</v>
      </c>
      <c r="Q96" s="2" t="s">
        <v>12</v>
      </c>
      <c r="R96" s="2" t="s">
        <v>13</v>
      </c>
      <c r="S96" s="7">
        <v>6.489846877E-3</v>
      </c>
      <c r="T96" s="7">
        <v>0.75</v>
      </c>
      <c r="U96" s="9">
        <f>Tabla12[[#This Row],[Precio unitario]]*Tabla12[[#This Row],[Tasa de ingresos cliente]]</f>
        <v>4.8673851577499998E-3</v>
      </c>
      <c r="V96" s="21">
        <v>22.631540000000001</v>
      </c>
      <c r="W96" s="11">
        <f>Tabla12[[#This Row],[tasa de cambio]]*Tabla12[[#This Row],[Ingresos netos]]</f>
        <v>0.11015642189302544</v>
      </c>
      <c r="AK96" s="1" t="s">
        <v>100</v>
      </c>
      <c r="AL96" s="1" t="s">
        <v>28</v>
      </c>
      <c r="AM96" s="1" t="s">
        <v>114</v>
      </c>
      <c r="AN96" s="1" t="s">
        <v>11</v>
      </c>
      <c r="AO96" s="1" t="s">
        <v>12</v>
      </c>
      <c r="AP96" s="1" t="s">
        <v>13</v>
      </c>
      <c r="AQ96" s="8">
        <v>8.8340900000000007E-5</v>
      </c>
      <c r="AR96" s="8">
        <v>0.75</v>
      </c>
      <c r="AS96" s="9">
        <f>Tabla8[[#This Row],[Precio unitario]]*Tabla8[[#This Row],[Tasa de ingresos cliente]]</f>
        <v>6.6255675000000008E-5</v>
      </c>
      <c r="AT96" s="21">
        <v>21.6</v>
      </c>
      <c r="AU96" s="11">
        <f>Tabla8[[#This Row],[tasa de cambio]]*Tabla8[[#This Row],[Ingresos netos]]</f>
        <v>1.4311225800000002E-3</v>
      </c>
      <c r="AV96" s="23"/>
      <c r="AW96" s="1" t="s">
        <v>127</v>
      </c>
      <c r="AX96" s="23">
        <f>AVERAGEIF(Tabla8[PaÃ­s / RegiÃ³n],AW96,Tabla8[regalia en pesos])</f>
        <v>8.1000000000000004E-6</v>
      </c>
      <c r="BL96" s="2" t="s">
        <v>138</v>
      </c>
      <c r="BM96" s="2" t="s">
        <v>21</v>
      </c>
      <c r="BN96" s="2" t="s">
        <v>114</v>
      </c>
      <c r="BO96" s="2" t="s">
        <v>11</v>
      </c>
      <c r="BP96" s="2" t="s">
        <v>12</v>
      </c>
      <c r="BQ96" s="2" t="s">
        <v>13</v>
      </c>
      <c r="BR96" s="7">
        <v>1.3477497999999999E-3</v>
      </c>
      <c r="BS96" s="7">
        <v>0.75</v>
      </c>
      <c r="BT96" s="9">
        <f>Tabla4[[#This Row],[Precio unitario]]*Tabla4[[#This Row],[Tasa de ingresos cliente]]</f>
        <v>1.0108123499999999E-3</v>
      </c>
      <c r="BU96" s="21">
        <v>22.631540000000001</v>
      </c>
      <c r="BV96" s="14">
        <f>Tabla4[[#This Row],[tasa de cambio]]*Tabla4[[#This Row],[Ingresos netos]]</f>
        <v>2.2876240131519E-2</v>
      </c>
      <c r="BX96" s="2" t="s">
        <v>144</v>
      </c>
      <c r="BY96" s="2" t="s">
        <v>41</v>
      </c>
      <c r="BZ96" s="2" t="s">
        <v>101</v>
      </c>
      <c r="CA96" s="2" t="s">
        <v>11</v>
      </c>
      <c r="CB96" s="2" t="s">
        <v>12</v>
      </c>
      <c r="CC96" s="2" t="s">
        <v>13</v>
      </c>
      <c r="CD96" s="7">
        <v>8.3969402000000002E-4</v>
      </c>
      <c r="CE96" s="7">
        <v>0.75</v>
      </c>
      <c r="CF96" s="9">
        <f>Tabla2[[#This Row],[Precio unitario]]*Tabla2[[#This Row],[Tasa de ingresos cliente]]</f>
        <v>6.2977051499999998E-4</v>
      </c>
      <c r="CG96" s="21">
        <v>22.631540000000001</v>
      </c>
      <c r="CH96" s="11">
        <f>Tabla2[[#This Row],[tasa de cambio]]*Tabla2[[#This Row],[Ingresos netos]]</f>
        <v>1.42526766010431E-2</v>
      </c>
    </row>
    <row r="97" spans="1:86" x14ac:dyDescent="0.2">
      <c r="A97" s="1" t="s">
        <v>24</v>
      </c>
      <c r="B97" s="1" t="s">
        <v>51</v>
      </c>
      <c r="C97" s="1"/>
      <c r="D97" s="1" t="s">
        <v>11</v>
      </c>
      <c r="E97" s="1" t="s">
        <v>12</v>
      </c>
      <c r="F97" s="1" t="s">
        <v>13</v>
      </c>
      <c r="G97" s="8">
        <v>3.7514565100000001E-4</v>
      </c>
      <c r="H97" s="8">
        <v>0.75</v>
      </c>
      <c r="I97" s="9">
        <f>Tabla14[[#This Row],[Precio unitario]]*Tabla14[[#This Row],[Tasa de ingresos cliente]]</f>
        <v>2.8135923825000004E-4</v>
      </c>
      <c r="J97" s="21">
        <v>22.631540000000001</v>
      </c>
      <c r="K97" s="15">
        <f>Tabla14[[#This Row],[tasa de cambio]]*Tabla14[[#This Row],[Ingresos netos]]</f>
        <v>6.3675928548244057E-3</v>
      </c>
      <c r="M97" s="1" t="s">
        <v>81</v>
      </c>
      <c r="N97" s="1" t="s">
        <v>19</v>
      </c>
      <c r="O97" s="1"/>
      <c r="P97" s="1" t="s">
        <v>11</v>
      </c>
      <c r="Q97" s="1" t="s">
        <v>12</v>
      </c>
      <c r="R97" s="1" t="s">
        <v>13</v>
      </c>
      <c r="S97" s="8">
        <v>6.243288017E-3</v>
      </c>
      <c r="T97" s="8">
        <v>0.75</v>
      </c>
      <c r="U97" s="9">
        <f>Tabla12[[#This Row],[Precio unitario]]*Tabla12[[#This Row],[Tasa de ingresos cliente]]</f>
        <v>4.6824660127500004E-3</v>
      </c>
      <c r="V97" s="21">
        <v>22.631540000000001</v>
      </c>
      <c r="W97" s="11">
        <f>Tabla12[[#This Row],[tasa de cambio]]*Tabla12[[#This Row],[Ingresos netos]]</f>
        <v>0.10597141686619214</v>
      </c>
      <c r="AK97" s="2" t="s">
        <v>100</v>
      </c>
      <c r="AL97" s="2" t="s">
        <v>28</v>
      </c>
      <c r="AM97" s="2" t="s">
        <v>104</v>
      </c>
      <c r="AN97" s="2" t="s">
        <v>11</v>
      </c>
      <c r="AO97" s="2" t="s">
        <v>129</v>
      </c>
      <c r="AP97" s="2" t="s">
        <v>13</v>
      </c>
      <c r="AQ97" s="7">
        <v>-2.8999199999999998E-4</v>
      </c>
      <c r="AR97" s="7">
        <v>0.75</v>
      </c>
      <c r="AS97" s="9">
        <f>Tabla8[[#This Row],[Precio unitario]]*Tabla8[[#This Row],[Tasa de ingresos cliente]]</f>
        <v>-2.1749399999999999E-4</v>
      </c>
      <c r="AT97" s="21">
        <v>21.6</v>
      </c>
      <c r="AU97" s="11">
        <f>Tabla8[[#This Row],[tasa de cambio]]*Tabla8[[#This Row],[Ingresos netos]]</f>
        <v>-4.6978704E-3</v>
      </c>
      <c r="AV97" s="23"/>
      <c r="AW97" s="1" t="s">
        <v>85</v>
      </c>
      <c r="AX97" s="23">
        <f>AVERAGEIF(Tabla8[PaÃ­s / RegiÃ³n],AW97,Tabla8[regalia en pesos])</f>
        <v>1.4904E-3</v>
      </c>
      <c r="BL97" s="1" t="s">
        <v>138</v>
      </c>
      <c r="BM97" s="1" t="s">
        <v>21</v>
      </c>
      <c r="BN97" s="1" t="s">
        <v>114</v>
      </c>
      <c r="BO97" s="1" t="s">
        <v>11</v>
      </c>
      <c r="BP97" s="1" t="s">
        <v>12</v>
      </c>
      <c r="BQ97" s="1" t="s">
        <v>13</v>
      </c>
      <c r="BR97" s="8">
        <v>5.8295953300000001E-4</v>
      </c>
      <c r="BS97" s="8">
        <v>0.75</v>
      </c>
      <c r="BT97" s="9">
        <f>Tabla4[[#This Row],[Precio unitario]]*Tabla4[[#This Row],[Tasa de ingresos cliente]]</f>
        <v>4.3721964974999998E-4</v>
      </c>
      <c r="BU97" s="21">
        <v>22.631540000000001</v>
      </c>
      <c r="BV97" s="14">
        <f>Tabla4[[#This Row],[tasa de cambio]]*Tabla4[[#This Row],[Ingresos netos]]</f>
        <v>9.8949539921031147E-3</v>
      </c>
      <c r="BX97" s="1" t="s">
        <v>144</v>
      </c>
      <c r="BY97" s="1" t="s">
        <v>14</v>
      </c>
      <c r="BZ97" s="1" t="s">
        <v>101</v>
      </c>
      <c r="CA97" s="1" t="s">
        <v>11</v>
      </c>
      <c r="CB97" s="1" t="s">
        <v>12</v>
      </c>
      <c r="CC97" s="1" t="s">
        <v>13</v>
      </c>
      <c r="CD97" s="8">
        <v>4.5259507699999999E-4</v>
      </c>
      <c r="CE97" s="8">
        <v>0.75</v>
      </c>
      <c r="CF97" s="9">
        <f>Tabla2[[#This Row],[Precio unitario]]*Tabla2[[#This Row],[Tasa de ingresos cliente]]</f>
        <v>3.3944630774999999E-4</v>
      </c>
      <c r="CG97" s="21">
        <v>22.631540000000001</v>
      </c>
      <c r="CH97" s="11">
        <f>Tabla2[[#This Row],[tasa de cambio]]*Tabla2[[#This Row],[Ingresos netos]]</f>
        <v>7.6821926916964354E-3</v>
      </c>
    </row>
    <row r="98" spans="1:86" x14ac:dyDescent="0.2">
      <c r="A98" s="2" t="s">
        <v>24</v>
      </c>
      <c r="B98" s="2" t="s">
        <v>23</v>
      </c>
      <c r="C98" s="2"/>
      <c r="D98" s="2" t="s">
        <v>11</v>
      </c>
      <c r="E98" s="2" t="s">
        <v>12</v>
      </c>
      <c r="F98" s="2" t="s">
        <v>13</v>
      </c>
      <c r="G98" s="7">
        <v>4.4170374999999998E-4</v>
      </c>
      <c r="H98" s="7">
        <v>0.75</v>
      </c>
      <c r="I98" s="9">
        <f>Tabla14[[#This Row],[Precio unitario]]*Tabla14[[#This Row],[Tasa de ingresos cliente]]</f>
        <v>3.312778125E-4</v>
      </c>
      <c r="J98" s="21">
        <v>22.631540000000001</v>
      </c>
      <c r="K98" s="15">
        <f>Tabla14[[#This Row],[tasa de cambio]]*Tabla14[[#This Row],[Ingresos netos]]</f>
        <v>7.4973270647062506E-3</v>
      </c>
      <c r="M98" s="2" t="s">
        <v>81</v>
      </c>
      <c r="N98" s="2" t="s">
        <v>19</v>
      </c>
      <c r="O98" s="2"/>
      <c r="P98" s="2" t="s">
        <v>11</v>
      </c>
      <c r="Q98" s="2" t="s">
        <v>12</v>
      </c>
      <c r="R98" s="2" t="s">
        <v>13</v>
      </c>
      <c r="S98" s="7">
        <v>6.1045986580000001E-3</v>
      </c>
      <c r="T98" s="7">
        <v>0.75</v>
      </c>
      <c r="U98" s="9">
        <f>Tabla12[[#This Row],[Precio unitario]]*Tabla12[[#This Row],[Tasa de ingresos cliente]]</f>
        <v>4.5784489934999999E-3</v>
      </c>
      <c r="V98" s="21">
        <v>22.631540000000001</v>
      </c>
      <c r="W98" s="11">
        <f>Tabla12[[#This Row],[tasa de cambio]]*Tabla12[[#This Row],[Ingresos netos]]</f>
        <v>0.10361735153435499</v>
      </c>
      <c r="AK98" s="2" t="s">
        <v>100</v>
      </c>
      <c r="AL98" s="2" t="s">
        <v>28</v>
      </c>
      <c r="AM98" s="2" t="s">
        <v>114</v>
      </c>
      <c r="AN98" s="2" t="s">
        <v>11</v>
      </c>
      <c r="AO98" s="2" t="s">
        <v>129</v>
      </c>
      <c r="AP98" s="2" t="s">
        <v>13</v>
      </c>
      <c r="AQ98" s="7">
        <v>-2.6503E-5</v>
      </c>
      <c r="AR98" s="7">
        <v>0.75</v>
      </c>
      <c r="AS98" s="9">
        <f>Tabla8[[#This Row],[Precio unitario]]*Tabla8[[#This Row],[Tasa de ingresos cliente]]</f>
        <v>-1.987725E-5</v>
      </c>
      <c r="AT98" s="21">
        <v>21.6</v>
      </c>
      <c r="AU98" s="11">
        <f>Tabla8[[#This Row],[tasa de cambio]]*Tabla8[[#This Row],[Ingresos netos]]</f>
        <v>-4.2934860000000001E-4</v>
      </c>
      <c r="AV98" s="23"/>
      <c r="AW98" s="1" t="s">
        <v>128</v>
      </c>
      <c r="AX98" s="23">
        <f>AVERAGEIF(Tabla8[PaÃ­s / RegiÃ³n],AW98,Tabla8[regalia en pesos])</f>
        <v>1.6200000000000001E-5</v>
      </c>
      <c r="BL98" s="2" t="s">
        <v>138</v>
      </c>
      <c r="BM98" s="2" t="s">
        <v>37</v>
      </c>
      <c r="BN98" s="2" t="s">
        <v>114</v>
      </c>
      <c r="BO98" s="2" t="s">
        <v>11</v>
      </c>
      <c r="BP98" s="2" t="s">
        <v>12</v>
      </c>
      <c r="BQ98" s="2" t="s">
        <v>13</v>
      </c>
      <c r="BR98" s="7">
        <v>2.9493300000000001E-5</v>
      </c>
      <c r="BS98" s="7">
        <v>0.75</v>
      </c>
      <c r="BT98" s="9">
        <f>Tabla4[[#This Row],[Precio unitario]]*Tabla4[[#This Row],[Tasa de ingresos cliente]]</f>
        <v>2.2119975E-5</v>
      </c>
      <c r="BU98" s="21">
        <v>22.631540000000001</v>
      </c>
      <c r="BV98" s="14">
        <f>Tabla4[[#This Row],[tasa de cambio]]*Tabla4[[#This Row],[Ingresos netos]]</f>
        <v>5.0060909901150001E-4</v>
      </c>
      <c r="BX98" s="2" t="s">
        <v>144</v>
      </c>
      <c r="BY98" s="2" t="s">
        <v>14</v>
      </c>
      <c r="BZ98" s="2" t="s">
        <v>101</v>
      </c>
      <c r="CA98" s="2" t="s">
        <v>11</v>
      </c>
      <c r="CB98" s="2" t="s">
        <v>12</v>
      </c>
      <c r="CC98" s="2" t="s">
        <v>13</v>
      </c>
      <c r="CD98" s="7">
        <v>4.52535123E-4</v>
      </c>
      <c r="CE98" s="7">
        <v>0.75</v>
      </c>
      <c r="CF98" s="9">
        <f>Tabla2[[#This Row],[Precio unitario]]*Tabla2[[#This Row],[Tasa de ingresos cliente]]</f>
        <v>3.3940134225000001E-4</v>
      </c>
      <c r="CG98" s="21">
        <v>22.631540000000001</v>
      </c>
      <c r="CH98" s="11">
        <f>Tabla2[[#This Row],[tasa de cambio]]*Tabla2[[#This Row],[Ingresos netos]]</f>
        <v>7.6811750531845654E-3</v>
      </c>
    </row>
    <row r="99" spans="1:86" x14ac:dyDescent="0.2">
      <c r="A99" s="1" t="s">
        <v>24</v>
      </c>
      <c r="B99" s="1" t="s">
        <v>42</v>
      </c>
      <c r="C99" s="1"/>
      <c r="D99" s="1" t="s">
        <v>11</v>
      </c>
      <c r="E99" s="1" t="s">
        <v>12</v>
      </c>
      <c r="F99" s="1" t="s">
        <v>13</v>
      </c>
      <c r="G99" s="8">
        <v>3.1290950599999998E-4</v>
      </c>
      <c r="H99" s="8">
        <v>0.75</v>
      </c>
      <c r="I99" s="9">
        <f>Tabla14[[#This Row],[Precio unitario]]*Tabla14[[#This Row],[Tasa de ingresos cliente]]</f>
        <v>2.3468212949999997E-4</v>
      </c>
      <c r="J99" s="21">
        <v>22.631540000000001</v>
      </c>
      <c r="K99" s="15">
        <f>Tabla14[[#This Row],[tasa de cambio]]*Tabla14[[#This Row],[Ingresos netos]]</f>
        <v>5.3112180010644293E-3</v>
      </c>
      <c r="M99" s="1" t="s">
        <v>81</v>
      </c>
      <c r="N99" s="1" t="s">
        <v>19</v>
      </c>
      <c r="O99" s="1"/>
      <c r="P99" s="1" t="s">
        <v>11</v>
      </c>
      <c r="Q99" s="1" t="s">
        <v>12</v>
      </c>
      <c r="R99" s="1" t="s">
        <v>13</v>
      </c>
      <c r="S99" s="8">
        <v>6.3317963260000002E-3</v>
      </c>
      <c r="T99" s="8">
        <v>0.75</v>
      </c>
      <c r="U99" s="9">
        <f>Tabla12[[#This Row],[Precio unitario]]*Tabla12[[#This Row],[Tasa de ingresos cliente]]</f>
        <v>4.7488472445000006E-3</v>
      </c>
      <c r="V99" s="21">
        <v>22.631540000000001</v>
      </c>
      <c r="W99" s="11">
        <f>Tabla12[[#This Row],[tasa de cambio]]*Tabla12[[#This Row],[Ingresos netos]]</f>
        <v>0.10747372636779155</v>
      </c>
      <c r="AK99" s="1" t="s">
        <v>100</v>
      </c>
      <c r="AL99" s="1" t="s">
        <v>28</v>
      </c>
      <c r="AM99" s="1" t="s">
        <v>114</v>
      </c>
      <c r="AN99" s="1" t="s">
        <v>11</v>
      </c>
      <c r="AO99" s="1" t="s">
        <v>129</v>
      </c>
      <c r="AP99" s="1" t="s">
        <v>13</v>
      </c>
      <c r="AQ99" s="8">
        <v>-2.65029E-5</v>
      </c>
      <c r="AR99" s="8">
        <v>0.75</v>
      </c>
      <c r="AS99" s="9">
        <f>Tabla8[[#This Row],[Precio unitario]]*Tabla8[[#This Row],[Tasa de ingresos cliente]]</f>
        <v>-1.9877174999999998E-5</v>
      </c>
      <c r="AT99" s="21">
        <v>21.6</v>
      </c>
      <c r="AU99" s="11">
        <f>Tabla8[[#This Row],[tasa de cambio]]*Tabla8[[#This Row],[Ingresos netos]]</f>
        <v>-4.2934697999999998E-4</v>
      </c>
      <c r="AV99" s="23"/>
      <c r="AW99" s="1" t="s">
        <v>130</v>
      </c>
      <c r="AX99" s="23">
        <f>AVERAGEIF(Tabla8[PaÃ­s / RegiÃ³n],AW99,Tabla8[regalia en pesos])</f>
        <v>-4.5229266000000002E-3</v>
      </c>
      <c r="BL99" s="1" t="s">
        <v>138</v>
      </c>
      <c r="BM99" s="1" t="s">
        <v>37</v>
      </c>
      <c r="BN99" s="1" t="s">
        <v>114</v>
      </c>
      <c r="BO99" s="1" t="s">
        <v>11</v>
      </c>
      <c r="BP99" s="1" t="s">
        <v>12</v>
      </c>
      <c r="BQ99" s="1" t="s">
        <v>13</v>
      </c>
      <c r="BR99" s="8">
        <v>3.4399549999999998E-5</v>
      </c>
      <c r="BS99" s="8">
        <v>0.75</v>
      </c>
      <c r="BT99" s="9">
        <f>Tabla4[[#This Row],[Precio unitario]]*Tabla4[[#This Row],[Tasa de ingresos cliente]]</f>
        <v>2.5799662499999997E-5</v>
      </c>
      <c r="BU99" s="21">
        <v>22.631540000000001</v>
      </c>
      <c r="BV99" s="14">
        <f>Tabla4[[#This Row],[tasa de cambio]]*Tabla4[[#This Row],[Ingresos netos]]</f>
        <v>5.8388609385525E-4</v>
      </c>
      <c r="BX99" s="1" t="s">
        <v>144</v>
      </c>
      <c r="BY99" s="1" t="s">
        <v>14</v>
      </c>
      <c r="BZ99" s="1" t="s">
        <v>101</v>
      </c>
      <c r="CA99" s="1" t="s">
        <v>11</v>
      </c>
      <c r="CB99" s="1" t="s">
        <v>12</v>
      </c>
      <c r="CC99" s="1" t="s">
        <v>13</v>
      </c>
      <c r="CD99" s="8">
        <v>4.52518749E-4</v>
      </c>
      <c r="CE99" s="8">
        <v>0.75</v>
      </c>
      <c r="CF99" s="9">
        <f>Tabla2[[#This Row],[Precio unitario]]*Tabla2[[#This Row],[Tasa de ingresos cliente]]</f>
        <v>3.3938906175000002E-4</v>
      </c>
      <c r="CG99" s="21">
        <v>22.631540000000001</v>
      </c>
      <c r="CH99" s="11">
        <f>Tabla2[[#This Row],[tasa de cambio]]*Tabla2[[#This Row],[Ingresos netos]]</f>
        <v>7.6808971265575959E-3</v>
      </c>
    </row>
    <row r="100" spans="1:86" x14ac:dyDescent="0.2">
      <c r="A100" s="2" t="s">
        <v>24</v>
      </c>
      <c r="B100" s="2" t="s">
        <v>42</v>
      </c>
      <c r="C100" s="2"/>
      <c r="D100" s="2" t="s">
        <v>11</v>
      </c>
      <c r="E100" s="2" t="s">
        <v>12</v>
      </c>
      <c r="F100" s="2" t="s">
        <v>13</v>
      </c>
      <c r="G100" s="7">
        <v>1.3280583200000001E-4</v>
      </c>
      <c r="H100" s="7">
        <v>0.75</v>
      </c>
      <c r="I100" s="9">
        <f>Tabla14[[#This Row],[Precio unitario]]*Tabla14[[#This Row],[Tasa de ingresos cliente]]</f>
        <v>9.9604374000000014E-5</v>
      </c>
      <c r="J100" s="21">
        <v>22.631540000000001</v>
      </c>
      <c r="K100" s="15">
        <f>Tabla14[[#This Row],[tasa de cambio]]*Tabla14[[#This Row],[Ingresos netos]]</f>
        <v>2.2542003743559603E-3</v>
      </c>
      <c r="M100" s="2" t="s">
        <v>81</v>
      </c>
      <c r="N100" s="2" t="s">
        <v>19</v>
      </c>
      <c r="O100" s="2"/>
      <c r="P100" s="2" t="s">
        <v>11</v>
      </c>
      <c r="Q100" s="2" t="s">
        <v>12</v>
      </c>
      <c r="R100" s="2" t="s">
        <v>13</v>
      </c>
      <c r="S100" s="7">
        <v>5.9580783979999996E-3</v>
      </c>
      <c r="T100" s="7">
        <v>0.75</v>
      </c>
      <c r="U100" s="9">
        <f>Tabla12[[#This Row],[Precio unitario]]*Tabla12[[#This Row],[Tasa de ingresos cliente]]</f>
        <v>4.4685587984999997E-3</v>
      </c>
      <c r="V100" s="21">
        <v>22.631540000000001</v>
      </c>
      <c r="W100" s="11">
        <f>Tabla12[[#This Row],[tasa de cambio]]*Tabla12[[#This Row],[Ingresos netos]]</f>
        <v>0.10113036719060468</v>
      </c>
      <c r="AK100" s="2" t="s">
        <v>100</v>
      </c>
      <c r="AL100" s="2" t="s">
        <v>28</v>
      </c>
      <c r="AM100" s="2" t="s">
        <v>101</v>
      </c>
      <c r="AN100" s="2" t="s">
        <v>11</v>
      </c>
      <c r="AO100" s="2" t="s">
        <v>12</v>
      </c>
      <c r="AP100" s="2" t="s">
        <v>13</v>
      </c>
      <c r="AQ100" s="7">
        <v>4.7150000000000002E-4</v>
      </c>
      <c r="AR100" s="7">
        <v>0.75</v>
      </c>
      <c r="AS100" s="9">
        <f>Tabla8[[#This Row],[Precio unitario]]*Tabla8[[#This Row],[Tasa de ingresos cliente]]</f>
        <v>3.5362499999999999E-4</v>
      </c>
      <c r="AT100" s="21">
        <v>21.6</v>
      </c>
      <c r="AU100" s="11">
        <f>Tabla8[[#This Row],[tasa de cambio]]*Tabla8[[#This Row],[Ingresos netos]]</f>
        <v>7.6383000000000006E-3</v>
      </c>
      <c r="AV100" s="23"/>
      <c r="AX100" s="23"/>
      <c r="BL100" s="2" t="s">
        <v>138</v>
      </c>
      <c r="BM100" s="2" t="s">
        <v>37</v>
      </c>
      <c r="BN100" s="2" t="s">
        <v>114</v>
      </c>
      <c r="BO100" s="2" t="s">
        <v>11</v>
      </c>
      <c r="BP100" s="2" t="s">
        <v>12</v>
      </c>
      <c r="BQ100" s="2" t="s">
        <v>13</v>
      </c>
      <c r="BR100" s="7">
        <v>1.7227674999999999E-5</v>
      </c>
      <c r="BS100" s="7">
        <v>0.75</v>
      </c>
      <c r="BT100" s="9">
        <f>Tabla4[[#This Row],[Precio unitario]]*Tabla4[[#This Row],[Tasa de ingresos cliente]]</f>
        <v>1.2920756249999999E-5</v>
      </c>
      <c r="BU100" s="21">
        <v>22.631540000000001</v>
      </c>
      <c r="BV100" s="14">
        <f>Tabla4[[#This Row],[tasa de cambio]]*Tabla4[[#This Row],[Ingresos netos]]</f>
        <v>2.9241661190212498E-4</v>
      </c>
      <c r="BX100" s="2" t="s">
        <v>144</v>
      </c>
      <c r="BY100" s="2" t="s">
        <v>14</v>
      </c>
      <c r="BZ100" s="2" t="s">
        <v>101</v>
      </c>
      <c r="CA100" s="2" t="s">
        <v>11</v>
      </c>
      <c r="CB100" s="2" t="s">
        <v>12</v>
      </c>
      <c r="CC100" s="2" t="s">
        <v>13</v>
      </c>
      <c r="CD100" s="7">
        <v>4.5254839E-4</v>
      </c>
      <c r="CE100" s="7">
        <v>0.75</v>
      </c>
      <c r="CF100" s="9">
        <f>Tabla2[[#This Row],[Precio unitario]]*Tabla2[[#This Row],[Tasa de ingresos cliente]]</f>
        <v>3.3941129249999999E-4</v>
      </c>
      <c r="CG100" s="21">
        <v>22.631540000000001</v>
      </c>
      <c r="CH100" s="11">
        <f>Tabla2[[#This Row],[tasa de cambio]]*Tabla2[[#This Row],[Ingresos netos]]</f>
        <v>7.6814002426654499E-3</v>
      </c>
    </row>
    <row r="101" spans="1:86" x14ac:dyDescent="0.2">
      <c r="A101" s="1" t="s">
        <v>24</v>
      </c>
      <c r="B101" s="1" t="s">
        <v>42</v>
      </c>
      <c r="C101" s="1"/>
      <c r="D101" s="1" t="s">
        <v>11</v>
      </c>
      <c r="E101" s="1" t="s">
        <v>12</v>
      </c>
      <c r="F101" s="1" t="s">
        <v>13</v>
      </c>
      <c r="G101" s="8">
        <v>8.7695694999999994E-5</v>
      </c>
      <c r="H101" s="8">
        <v>0.75</v>
      </c>
      <c r="I101" s="9">
        <f>Tabla14[[#This Row],[Precio unitario]]*Tabla14[[#This Row],[Tasa de ingresos cliente]]</f>
        <v>6.5771771249999999E-5</v>
      </c>
      <c r="J101" s="21">
        <v>22.631540000000001</v>
      </c>
      <c r="K101" s="15">
        <f>Tabla14[[#This Row],[tasa de cambio]]*Tabla14[[#This Row],[Ingresos netos]]</f>
        <v>1.4885164719152251E-3</v>
      </c>
      <c r="M101" s="1" t="s">
        <v>81</v>
      </c>
      <c r="N101" s="1" t="s">
        <v>19</v>
      </c>
      <c r="O101" s="1"/>
      <c r="P101" s="1" t="s">
        <v>11</v>
      </c>
      <c r="Q101" s="1" t="s">
        <v>12</v>
      </c>
      <c r="R101" s="1" t="s">
        <v>13</v>
      </c>
      <c r="S101" s="8">
        <v>6.3357691990000003E-3</v>
      </c>
      <c r="T101" s="8">
        <v>0.75</v>
      </c>
      <c r="U101" s="9">
        <f>Tabla12[[#This Row],[Precio unitario]]*Tabla12[[#This Row],[Tasa de ingresos cliente]]</f>
        <v>4.7518268992499998E-3</v>
      </c>
      <c r="V101" s="21">
        <v>22.631540000000001</v>
      </c>
      <c r="W101" s="11">
        <f>Tabla12[[#This Row],[tasa de cambio]]*Tabla12[[#This Row],[Ingresos netos]]</f>
        <v>0.10754116054345235</v>
      </c>
      <c r="AK101" s="1" t="s">
        <v>100</v>
      </c>
      <c r="AL101" s="1" t="s">
        <v>28</v>
      </c>
      <c r="AM101" s="1" t="s">
        <v>101</v>
      </c>
      <c r="AN101" s="1" t="s">
        <v>11</v>
      </c>
      <c r="AO101" s="1" t="s">
        <v>12</v>
      </c>
      <c r="AP101" s="1" t="s">
        <v>13</v>
      </c>
      <c r="AQ101" s="8">
        <v>4.7100000000000001E-4</v>
      </c>
      <c r="AR101" s="8">
        <v>0.75</v>
      </c>
      <c r="AS101" s="9">
        <f>Tabla8[[#This Row],[Precio unitario]]*Tabla8[[#This Row],[Tasa de ingresos cliente]]</f>
        <v>3.5324999999999999E-4</v>
      </c>
      <c r="AT101" s="21">
        <v>21.6</v>
      </c>
      <c r="AU101" s="11">
        <f>Tabla8[[#This Row],[tasa de cambio]]*Tabla8[[#This Row],[Ingresos netos]]</f>
        <v>7.6302000000000002E-3</v>
      </c>
      <c r="AV101" s="23"/>
      <c r="AX101" s="23"/>
      <c r="BL101" s="1" t="s">
        <v>138</v>
      </c>
      <c r="BM101" s="1" t="s">
        <v>37</v>
      </c>
      <c r="BN101" s="1" t="s">
        <v>114</v>
      </c>
      <c r="BO101" s="1" t="s">
        <v>11</v>
      </c>
      <c r="BP101" s="1" t="s">
        <v>12</v>
      </c>
      <c r="BQ101" s="1" t="s">
        <v>13</v>
      </c>
      <c r="BR101" s="8">
        <v>5.0331549999999998E-6</v>
      </c>
      <c r="BS101" s="8">
        <v>0.75</v>
      </c>
      <c r="BT101" s="9">
        <f>Tabla4[[#This Row],[Precio unitario]]*Tabla4[[#This Row],[Tasa de ingresos cliente]]</f>
        <v>3.7748662499999998E-6</v>
      </c>
      <c r="BU101" s="21">
        <v>22.631540000000001</v>
      </c>
      <c r="BV101" s="14">
        <f>Tabla4[[#This Row],[tasa de cambio]]*Tabla4[[#This Row],[Ingresos netos]]</f>
        <v>8.5431036531525E-5</v>
      </c>
      <c r="BX101" s="1" t="s">
        <v>144</v>
      </c>
      <c r="BY101" s="1" t="s">
        <v>14</v>
      </c>
      <c r="BZ101" s="1" t="s">
        <v>101</v>
      </c>
      <c r="CA101" s="1" t="s">
        <v>11</v>
      </c>
      <c r="CB101" s="1" t="s">
        <v>12</v>
      </c>
      <c r="CC101" s="1" t="s">
        <v>13</v>
      </c>
      <c r="CD101" s="8">
        <v>4.5249011499999997E-4</v>
      </c>
      <c r="CE101" s="8">
        <v>0.75</v>
      </c>
      <c r="CF101" s="9">
        <f>Tabla2[[#This Row],[Precio unitario]]*Tabla2[[#This Row],[Tasa de ingresos cliente]]</f>
        <v>3.3936758624999997E-4</v>
      </c>
      <c r="CG101" s="21">
        <v>22.631540000000001</v>
      </c>
      <c r="CH101" s="11">
        <f>Tabla2[[#This Row],[tasa de cambio]]*Tabla2[[#This Row],[Ingresos netos]]</f>
        <v>7.6804111029203249E-3</v>
      </c>
    </row>
    <row r="102" spans="1:86" x14ac:dyDescent="0.2">
      <c r="A102" s="2" t="s">
        <v>24</v>
      </c>
      <c r="B102" s="2" t="s">
        <v>52</v>
      </c>
      <c r="C102" s="2"/>
      <c r="D102" s="2" t="s">
        <v>11</v>
      </c>
      <c r="E102" s="2" t="s">
        <v>12</v>
      </c>
      <c r="F102" s="2" t="s">
        <v>13</v>
      </c>
      <c r="G102" s="7">
        <v>2.9339895599999997E-4</v>
      </c>
      <c r="H102" s="7">
        <v>0.75</v>
      </c>
      <c r="I102" s="9">
        <f>Tabla14[[#This Row],[Precio unitario]]*Tabla14[[#This Row],[Tasa de ingresos cliente]]</f>
        <v>2.2004921699999999E-4</v>
      </c>
      <c r="J102" s="21">
        <v>22.631540000000001</v>
      </c>
      <c r="K102" s="15">
        <f>Tabla14[[#This Row],[tasa de cambio]]*Tabla14[[#This Row],[Ingresos netos]]</f>
        <v>4.9800526565041804E-3</v>
      </c>
      <c r="M102" s="2" t="s">
        <v>81</v>
      </c>
      <c r="N102" s="2" t="s">
        <v>19</v>
      </c>
      <c r="O102" s="2"/>
      <c r="P102" s="2" t="s">
        <v>11</v>
      </c>
      <c r="Q102" s="2" t="s">
        <v>12</v>
      </c>
      <c r="R102" s="2" t="s">
        <v>13</v>
      </c>
      <c r="S102" s="7">
        <v>6.0789154430000002E-3</v>
      </c>
      <c r="T102" s="7">
        <v>0.75</v>
      </c>
      <c r="U102" s="9">
        <f>Tabla12[[#This Row],[Precio unitario]]*Tabla12[[#This Row],[Tasa de ingresos cliente]]</f>
        <v>4.5591865822499997E-3</v>
      </c>
      <c r="V102" s="21">
        <v>22.631540000000001</v>
      </c>
      <c r="W102" s="11">
        <f>Tabla12[[#This Row],[tasa de cambio]]*Tabla12[[#This Row],[Ingresos netos]]</f>
        <v>0.10318141350365416</v>
      </c>
      <c r="AK102" s="2" t="s">
        <v>100</v>
      </c>
      <c r="AL102" s="2" t="s">
        <v>28</v>
      </c>
      <c r="AM102" s="2" t="s">
        <v>101</v>
      </c>
      <c r="AN102" s="2" t="s">
        <v>11</v>
      </c>
      <c r="AO102" s="2" t="s">
        <v>12</v>
      </c>
      <c r="AP102" s="2" t="s">
        <v>13</v>
      </c>
      <c r="AQ102" s="7">
        <v>4.7133329999999999E-4</v>
      </c>
      <c r="AR102" s="7">
        <v>0.75</v>
      </c>
      <c r="AS102" s="9">
        <f>Tabla8[[#This Row],[Precio unitario]]*Tabla8[[#This Row],[Tasa de ingresos cliente]]</f>
        <v>3.5349997499999996E-4</v>
      </c>
      <c r="AT102" s="21">
        <v>21.6</v>
      </c>
      <c r="AU102" s="11">
        <f>Tabla8[[#This Row],[tasa de cambio]]*Tabla8[[#This Row],[Ingresos netos]]</f>
        <v>7.6355994599999998E-3</v>
      </c>
      <c r="AV102" s="23"/>
      <c r="AX102" s="23"/>
      <c r="BL102" s="2" t="s">
        <v>138</v>
      </c>
      <c r="BM102" s="2" t="s">
        <v>37</v>
      </c>
      <c r="BN102" s="2" t="s">
        <v>114</v>
      </c>
      <c r="BO102" s="2" t="s">
        <v>11</v>
      </c>
      <c r="BP102" s="2" t="s">
        <v>12</v>
      </c>
      <c r="BQ102" s="2" t="s">
        <v>13</v>
      </c>
      <c r="BR102" s="7">
        <v>9.8683E-6</v>
      </c>
      <c r="BS102" s="7">
        <v>0.75</v>
      </c>
      <c r="BT102" s="9">
        <f>Tabla4[[#This Row],[Precio unitario]]*Tabla4[[#This Row],[Tasa de ingresos cliente]]</f>
        <v>7.4012249999999996E-6</v>
      </c>
      <c r="BU102" s="21">
        <v>22.631540000000001</v>
      </c>
      <c r="BV102" s="14">
        <f>Tabla4[[#This Row],[tasa de cambio]]*Tabla4[[#This Row],[Ingresos netos]]</f>
        <v>1.675011196365E-4</v>
      </c>
      <c r="BX102" s="2" t="s">
        <v>144</v>
      </c>
      <c r="BY102" s="2" t="s">
        <v>14</v>
      </c>
      <c r="BZ102" s="2" t="s">
        <v>101</v>
      </c>
      <c r="CA102" s="2" t="s">
        <v>11</v>
      </c>
      <c r="CB102" s="2" t="s">
        <v>12</v>
      </c>
      <c r="CC102" s="2" t="s">
        <v>13</v>
      </c>
      <c r="CD102" s="7">
        <v>4.5250178700000001E-4</v>
      </c>
      <c r="CE102" s="7">
        <v>0.75</v>
      </c>
      <c r="CF102" s="9">
        <f>Tabla2[[#This Row],[Precio unitario]]*Tabla2[[#This Row],[Tasa de ingresos cliente]]</f>
        <v>3.3937634025000001E-4</v>
      </c>
      <c r="CG102" s="21">
        <v>22.631540000000001</v>
      </c>
      <c r="CH102" s="11">
        <f>Tabla2[[#This Row],[tasa de cambio]]*Tabla2[[#This Row],[Ingresos netos]]</f>
        <v>7.6806092194214859E-3</v>
      </c>
    </row>
    <row r="103" spans="1:86" x14ac:dyDescent="0.2">
      <c r="A103" s="1" t="s">
        <v>24</v>
      </c>
      <c r="B103" s="1" t="s">
        <v>53</v>
      </c>
      <c r="C103" s="1"/>
      <c r="D103" s="1" t="s">
        <v>11</v>
      </c>
      <c r="E103" s="1" t="s">
        <v>12</v>
      </c>
      <c r="F103" s="1" t="s">
        <v>13</v>
      </c>
      <c r="G103" s="8">
        <v>1.15937993E-4</v>
      </c>
      <c r="H103" s="8">
        <v>0.75</v>
      </c>
      <c r="I103" s="9">
        <f>Tabla14[[#This Row],[Precio unitario]]*Tabla14[[#This Row],[Tasa de ingresos cliente]]</f>
        <v>8.6953494749999994E-5</v>
      </c>
      <c r="J103" s="21">
        <v>22.631540000000001</v>
      </c>
      <c r="K103" s="15">
        <f>Tabla14[[#This Row],[tasa de cambio]]*Tabla14[[#This Row],[Ingresos netos]]</f>
        <v>1.9678914945744151E-3</v>
      </c>
      <c r="M103" s="1" t="s">
        <v>81</v>
      </c>
      <c r="N103" s="1" t="s">
        <v>19</v>
      </c>
      <c r="O103" s="1"/>
      <c r="P103" s="1" t="s">
        <v>11</v>
      </c>
      <c r="Q103" s="1" t="s">
        <v>12</v>
      </c>
      <c r="R103" s="1" t="s">
        <v>13</v>
      </c>
      <c r="S103" s="8">
        <v>6.4220539360000002E-3</v>
      </c>
      <c r="T103" s="8">
        <v>0.75</v>
      </c>
      <c r="U103" s="9">
        <f>Tabla12[[#This Row],[Precio unitario]]*Tabla12[[#This Row],[Tasa de ingresos cliente]]</f>
        <v>4.8165404520000002E-3</v>
      </c>
      <c r="V103" s="21">
        <v>22.631540000000001</v>
      </c>
      <c r="W103" s="11">
        <f>Tabla12[[#This Row],[tasa de cambio]]*Tabla12[[#This Row],[Ingresos netos]]</f>
        <v>0.10900572790105609</v>
      </c>
      <c r="AK103" s="1" t="s">
        <v>100</v>
      </c>
      <c r="AL103" s="1" t="s">
        <v>28</v>
      </c>
      <c r="AM103" s="1" t="s">
        <v>101</v>
      </c>
      <c r="AN103" s="1" t="s">
        <v>11</v>
      </c>
      <c r="AO103" s="1" t="s">
        <v>12</v>
      </c>
      <c r="AP103" s="1" t="s">
        <v>13</v>
      </c>
      <c r="AQ103" s="8">
        <v>4.7140000000000002E-4</v>
      </c>
      <c r="AR103" s="8">
        <v>0.75</v>
      </c>
      <c r="AS103" s="9">
        <f>Tabla8[[#This Row],[Precio unitario]]*Tabla8[[#This Row],[Tasa de ingresos cliente]]</f>
        <v>3.5355E-4</v>
      </c>
      <c r="AT103" s="21">
        <v>21.6</v>
      </c>
      <c r="AU103" s="11">
        <f>Tabla8[[#This Row],[tasa de cambio]]*Tabla8[[#This Row],[Ingresos netos]]</f>
        <v>7.6366800000000007E-3</v>
      </c>
      <c r="AV103" s="23"/>
      <c r="AX103" s="23"/>
      <c r="BL103" s="1" t="s">
        <v>138</v>
      </c>
      <c r="BM103" s="1" t="s">
        <v>37</v>
      </c>
      <c r="BN103" s="1" t="s">
        <v>114</v>
      </c>
      <c r="BO103" s="1" t="s">
        <v>11</v>
      </c>
      <c r="BP103" s="1" t="s">
        <v>12</v>
      </c>
      <c r="BQ103" s="1" t="s">
        <v>13</v>
      </c>
      <c r="BR103" s="8">
        <v>6.8743299999999996E-5</v>
      </c>
      <c r="BS103" s="8">
        <v>0.75</v>
      </c>
      <c r="BT103" s="9">
        <f>Tabla4[[#This Row],[Precio unitario]]*Tabla4[[#This Row],[Tasa de ingresos cliente]]</f>
        <v>5.1557474999999994E-5</v>
      </c>
      <c r="BU103" s="21">
        <v>22.631540000000001</v>
      </c>
      <c r="BV103" s="14">
        <f>Tabla4[[#This Row],[tasa de cambio]]*Tabla4[[#This Row],[Ingresos netos]]</f>
        <v>1.1668250577614998E-3</v>
      </c>
      <c r="BX103" s="1" t="s">
        <v>144</v>
      </c>
      <c r="BY103" s="1" t="s">
        <v>14</v>
      </c>
      <c r="BZ103" s="1" t="s">
        <v>101</v>
      </c>
      <c r="CA103" s="1" t="s">
        <v>11</v>
      </c>
      <c r="CB103" s="1" t="s">
        <v>12</v>
      </c>
      <c r="CC103" s="1" t="s">
        <v>13</v>
      </c>
      <c r="CD103" s="8">
        <v>4.5252512999999998E-4</v>
      </c>
      <c r="CE103" s="8">
        <v>0.75</v>
      </c>
      <c r="CF103" s="9">
        <f>Tabla2[[#This Row],[Precio unitario]]*Tabla2[[#This Row],[Tasa de ingresos cliente]]</f>
        <v>3.3939384749999998E-4</v>
      </c>
      <c r="CG103" s="21">
        <v>22.631540000000001</v>
      </c>
      <c r="CH103" s="11">
        <f>Tabla2[[#This Row],[tasa de cambio]]*Tabla2[[#This Row],[Ingresos netos]]</f>
        <v>7.6810054354501502E-3</v>
      </c>
    </row>
    <row r="104" spans="1:86" x14ac:dyDescent="0.2">
      <c r="A104" s="2" t="s">
        <v>24</v>
      </c>
      <c r="B104" s="2" t="s">
        <v>21</v>
      </c>
      <c r="C104" s="2"/>
      <c r="D104" s="2" t="s">
        <v>11</v>
      </c>
      <c r="E104" s="2" t="s">
        <v>12</v>
      </c>
      <c r="F104" s="2" t="s">
        <v>13</v>
      </c>
      <c r="G104" s="7">
        <v>7.0324373899999996E-4</v>
      </c>
      <c r="H104" s="7">
        <v>0.75</v>
      </c>
      <c r="I104" s="9">
        <f>Tabla14[[#This Row],[Precio unitario]]*Tabla14[[#This Row],[Tasa de ingresos cliente]]</f>
        <v>5.2743280424999992E-4</v>
      </c>
      <c r="J104" s="21">
        <v>22.631540000000001</v>
      </c>
      <c r="K104" s="15">
        <f>Tabla14[[#This Row],[tasa de cambio]]*Tabla14[[#This Row],[Ingresos netos]]</f>
        <v>1.1936616606696043E-2</v>
      </c>
      <c r="M104" s="2" t="s">
        <v>81</v>
      </c>
      <c r="N104" s="2" t="s">
        <v>19</v>
      </c>
      <c r="O104" s="2"/>
      <c r="P104" s="2" t="s">
        <v>11</v>
      </c>
      <c r="Q104" s="2" t="s">
        <v>12</v>
      </c>
      <c r="R104" s="2" t="s">
        <v>13</v>
      </c>
      <c r="S104" s="7">
        <v>6.3851579860000002E-3</v>
      </c>
      <c r="T104" s="7">
        <v>0.75</v>
      </c>
      <c r="U104" s="9">
        <f>Tabla12[[#This Row],[Precio unitario]]*Tabla12[[#This Row],[Tasa de ingresos cliente]]</f>
        <v>4.7888684895000004E-3</v>
      </c>
      <c r="V104" s="21">
        <v>22.631540000000001</v>
      </c>
      <c r="W104" s="11">
        <f>Tabla12[[#This Row],[tasa de cambio]]*Tabla12[[#This Row],[Ingresos netos]]</f>
        <v>0.10837946877485885</v>
      </c>
      <c r="AK104" s="2" t="s">
        <v>100</v>
      </c>
      <c r="AL104" s="2" t="s">
        <v>65</v>
      </c>
      <c r="AM104" s="2" t="s">
        <v>101</v>
      </c>
      <c r="AN104" s="2" t="s">
        <v>11</v>
      </c>
      <c r="AO104" s="2" t="s">
        <v>12</v>
      </c>
      <c r="AP104" s="2" t="s">
        <v>13</v>
      </c>
      <c r="AQ104" s="7">
        <v>1.763E-3</v>
      </c>
      <c r="AR104" s="7">
        <v>0.75</v>
      </c>
      <c r="AS104" s="9">
        <f>Tabla8[[#This Row],[Precio unitario]]*Tabla8[[#This Row],[Tasa de ingresos cliente]]</f>
        <v>1.3222500000000001E-3</v>
      </c>
      <c r="AT104" s="21">
        <v>21.6</v>
      </c>
      <c r="AU104" s="11">
        <f>Tabla8[[#This Row],[tasa de cambio]]*Tabla8[[#This Row],[Ingresos netos]]</f>
        <v>2.8560600000000002E-2</v>
      </c>
      <c r="AV104" s="23"/>
      <c r="AX104" s="23"/>
      <c r="BL104" s="2" t="s">
        <v>138</v>
      </c>
      <c r="BM104" s="2" t="s">
        <v>37</v>
      </c>
      <c r="BN104" s="2" t="s">
        <v>114</v>
      </c>
      <c r="BO104" s="2" t="s">
        <v>11</v>
      </c>
      <c r="BP104" s="2" t="s">
        <v>12</v>
      </c>
      <c r="BQ104" s="2" t="s">
        <v>13</v>
      </c>
      <c r="BR104" s="7">
        <v>1.0026566E-5</v>
      </c>
      <c r="BS104" s="7">
        <v>0.75</v>
      </c>
      <c r="BT104" s="9">
        <f>Tabla4[[#This Row],[Precio unitario]]*Tabla4[[#This Row],[Tasa de ingresos cliente]]</f>
        <v>7.5199245000000001E-6</v>
      </c>
      <c r="BU104" s="21">
        <v>22.631540000000001</v>
      </c>
      <c r="BV104" s="14">
        <f>Tabla4[[#This Row],[tasa de cambio]]*Tabla4[[#This Row],[Ingresos netos]]</f>
        <v>1.7018747211873002E-4</v>
      </c>
      <c r="BX104" s="2" t="s">
        <v>144</v>
      </c>
      <c r="BY104" s="2" t="s">
        <v>14</v>
      </c>
      <c r="BZ104" s="2" t="s">
        <v>101</v>
      </c>
      <c r="CA104" s="2" t="s">
        <v>11</v>
      </c>
      <c r="CB104" s="2" t="s">
        <v>12</v>
      </c>
      <c r="CC104" s="2" t="s">
        <v>13</v>
      </c>
      <c r="CD104" s="7">
        <v>4.5253050400000002E-4</v>
      </c>
      <c r="CE104" s="7">
        <v>0.75</v>
      </c>
      <c r="CF104" s="9">
        <f>Tabla2[[#This Row],[Precio unitario]]*Tabla2[[#This Row],[Tasa de ingresos cliente]]</f>
        <v>3.3939787800000003E-4</v>
      </c>
      <c r="CG104" s="21">
        <v>22.631540000000001</v>
      </c>
      <c r="CH104" s="11">
        <f>Tabla2[[#This Row],[tasa de cambio]]*Tabla2[[#This Row],[Ingresos netos]]</f>
        <v>7.6810966518721215E-3</v>
      </c>
    </row>
    <row r="105" spans="1:86" x14ac:dyDescent="0.2">
      <c r="A105" s="1" t="s">
        <v>24</v>
      </c>
      <c r="B105" s="1" t="s">
        <v>23</v>
      </c>
      <c r="C105" s="1"/>
      <c r="D105" s="1" t="s">
        <v>11</v>
      </c>
      <c r="E105" s="1" t="s">
        <v>12</v>
      </c>
      <c r="F105" s="1" t="s">
        <v>13</v>
      </c>
      <c r="G105" s="8">
        <v>8.7044163599999996E-4</v>
      </c>
      <c r="H105" s="8">
        <v>0.75</v>
      </c>
      <c r="I105" s="9">
        <f>Tabla14[[#This Row],[Precio unitario]]*Tabla14[[#This Row],[Tasa de ingresos cliente]]</f>
        <v>6.5283122699999994E-4</v>
      </c>
      <c r="J105" s="21">
        <v>22.631540000000001</v>
      </c>
      <c r="K105" s="15">
        <f>Tabla14[[#This Row],[tasa de cambio]]*Tabla14[[#This Row],[Ingresos netos]]</f>
        <v>1.4774576027099579E-2</v>
      </c>
      <c r="M105" s="1" t="s">
        <v>81</v>
      </c>
      <c r="N105" s="1" t="s">
        <v>19</v>
      </c>
      <c r="O105" s="1"/>
      <c r="P105" s="1" t="s">
        <v>11</v>
      </c>
      <c r="Q105" s="1" t="s">
        <v>12</v>
      </c>
      <c r="R105" s="1" t="s">
        <v>13</v>
      </c>
      <c r="S105" s="8">
        <v>6.3558287050000002E-3</v>
      </c>
      <c r="T105" s="8">
        <v>0.75</v>
      </c>
      <c r="U105" s="9">
        <f>Tabla12[[#This Row],[Precio unitario]]*Tabla12[[#This Row],[Tasa de ingresos cliente]]</f>
        <v>4.7668715287500002E-3</v>
      </c>
      <c r="V105" s="21">
        <v>22.631540000000001</v>
      </c>
      <c r="W105" s="11">
        <f>Tabla12[[#This Row],[tasa de cambio]]*Tabla12[[#This Row],[Ingresos netos]]</f>
        <v>0.10788164367776679</v>
      </c>
      <c r="AK105" s="1" t="s">
        <v>100</v>
      </c>
      <c r="AL105" s="1" t="s">
        <v>65</v>
      </c>
      <c r="AM105" s="1" t="s">
        <v>104</v>
      </c>
      <c r="AN105" s="1" t="s">
        <v>11</v>
      </c>
      <c r="AO105" s="1" t="s">
        <v>12</v>
      </c>
      <c r="AP105" s="1" t="s">
        <v>13</v>
      </c>
      <c r="AQ105" s="8">
        <v>2.2399999999999998E-3</v>
      </c>
      <c r="AR105" s="8">
        <v>0.75</v>
      </c>
      <c r="AS105" s="9">
        <f>Tabla8[[#This Row],[Precio unitario]]*Tabla8[[#This Row],[Tasa de ingresos cliente]]</f>
        <v>1.6799999999999999E-3</v>
      </c>
      <c r="AT105" s="21">
        <v>21.6</v>
      </c>
      <c r="AU105" s="11">
        <f>Tabla8[[#This Row],[tasa de cambio]]*Tabla8[[#This Row],[Ingresos netos]]</f>
        <v>3.6288000000000001E-2</v>
      </c>
      <c r="AV105" s="23"/>
      <c r="AX105" s="23"/>
      <c r="BL105" s="1" t="s">
        <v>138</v>
      </c>
      <c r="BM105" s="1" t="s">
        <v>37</v>
      </c>
      <c r="BN105" s="1" t="s">
        <v>114</v>
      </c>
      <c r="BO105" s="1" t="s">
        <v>11</v>
      </c>
      <c r="BP105" s="1" t="s">
        <v>12</v>
      </c>
      <c r="BQ105" s="1" t="s">
        <v>13</v>
      </c>
      <c r="BR105" s="8">
        <v>4.5847467000000001E-5</v>
      </c>
      <c r="BS105" s="8">
        <v>0.75</v>
      </c>
      <c r="BT105" s="9">
        <f>Tabla4[[#This Row],[Precio unitario]]*Tabla4[[#This Row],[Tasa de ingresos cliente]]</f>
        <v>3.4385600250000004E-5</v>
      </c>
      <c r="BU105" s="21">
        <v>22.631540000000001</v>
      </c>
      <c r="BV105" s="14">
        <f>Tabla4[[#This Row],[tasa de cambio]]*Tabla4[[#This Row],[Ingresos netos]]</f>
        <v>7.7819908748188516E-4</v>
      </c>
      <c r="BX105" s="1" t="s">
        <v>144</v>
      </c>
      <c r="BY105" s="1" t="s">
        <v>14</v>
      </c>
      <c r="BZ105" s="1" t="s">
        <v>101</v>
      </c>
      <c r="CA105" s="1" t="s">
        <v>11</v>
      </c>
      <c r="CB105" s="1" t="s">
        <v>12</v>
      </c>
      <c r="CC105" s="1" t="s">
        <v>13</v>
      </c>
      <c r="CD105" s="8">
        <v>4.5254259600000001E-4</v>
      </c>
      <c r="CE105" s="8">
        <v>0.75</v>
      </c>
      <c r="CF105" s="9">
        <f>Tabla2[[#This Row],[Precio unitario]]*Tabla2[[#This Row],[Tasa de ingresos cliente]]</f>
        <v>3.3940694700000001E-4</v>
      </c>
      <c r="CG105" s="21">
        <v>22.631540000000001</v>
      </c>
      <c r="CH105" s="11">
        <f>Tabla2[[#This Row],[tasa de cambio]]*Tabla2[[#This Row],[Ingresos netos]]</f>
        <v>7.6813018973083801E-3</v>
      </c>
    </row>
    <row r="106" spans="1:86" x14ac:dyDescent="0.2">
      <c r="A106" s="2" t="s">
        <v>24</v>
      </c>
      <c r="B106" s="2" t="s">
        <v>47</v>
      </c>
      <c r="C106" s="2"/>
      <c r="D106" s="2" t="s">
        <v>11</v>
      </c>
      <c r="E106" s="2" t="s">
        <v>12</v>
      </c>
      <c r="F106" s="2" t="s">
        <v>13</v>
      </c>
      <c r="G106" s="7">
        <v>1.0372690800000001E-4</v>
      </c>
      <c r="H106" s="7">
        <v>0.75</v>
      </c>
      <c r="I106" s="9">
        <f>Tabla14[[#This Row],[Precio unitario]]*Tabla14[[#This Row],[Tasa de ingresos cliente]]</f>
        <v>7.7795181000000005E-5</v>
      </c>
      <c r="J106" s="21">
        <v>22.631540000000001</v>
      </c>
      <c r="K106" s="15">
        <f>Tabla14[[#This Row],[tasa de cambio]]*Tabla14[[#This Row],[Ingresos netos]]</f>
        <v>1.7606247506087402E-3</v>
      </c>
      <c r="M106" s="2" t="s">
        <v>81</v>
      </c>
      <c r="N106" s="2" t="s">
        <v>19</v>
      </c>
      <c r="O106" s="2"/>
      <c r="P106" s="2" t="s">
        <v>11</v>
      </c>
      <c r="Q106" s="2" t="s">
        <v>12</v>
      </c>
      <c r="R106" s="2" t="s">
        <v>13</v>
      </c>
      <c r="S106" s="7">
        <v>6.3984405829999999E-3</v>
      </c>
      <c r="T106" s="7">
        <v>0.75</v>
      </c>
      <c r="U106" s="9">
        <f>Tabla12[[#This Row],[Precio unitario]]*Tabla12[[#This Row],[Tasa de ingresos cliente]]</f>
        <v>4.7988304372499997E-3</v>
      </c>
      <c r="V106" s="21">
        <v>22.631540000000001</v>
      </c>
      <c r="W106" s="11">
        <f>Tabla12[[#This Row],[tasa de cambio]]*Tabla12[[#This Row],[Ingresos netos]]</f>
        <v>0.10860492299384086</v>
      </c>
      <c r="AK106" s="2" t="s">
        <v>100</v>
      </c>
      <c r="AL106" s="2" t="s">
        <v>65</v>
      </c>
      <c r="AM106" s="2" t="s">
        <v>104</v>
      </c>
      <c r="AN106" s="2" t="s">
        <v>11</v>
      </c>
      <c r="AO106" s="2" t="s">
        <v>12</v>
      </c>
      <c r="AP106" s="2" t="s">
        <v>13</v>
      </c>
      <c r="AQ106" s="7">
        <v>2.23975E-3</v>
      </c>
      <c r="AR106" s="7">
        <v>0.75</v>
      </c>
      <c r="AS106" s="9">
        <f>Tabla8[[#This Row],[Precio unitario]]*Tabla8[[#This Row],[Tasa de ingresos cliente]]</f>
        <v>1.6798124999999999E-3</v>
      </c>
      <c r="AT106" s="21">
        <v>21.6</v>
      </c>
      <c r="AU106" s="11">
        <f>Tabla8[[#This Row],[tasa de cambio]]*Tabla8[[#This Row],[Ingresos netos]]</f>
        <v>3.6283950000000002E-2</v>
      </c>
      <c r="AV106" s="23"/>
      <c r="AX106" s="23"/>
      <c r="BL106" s="2" t="s">
        <v>138</v>
      </c>
      <c r="BM106" s="2" t="s">
        <v>37</v>
      </c>
      <c r="BN106" s="2" t="s">
        <v>114</v>
      </c>
      <c r="BO106" s="2" t="s">
        <v>11</v>
      </c>
      <c r="BP106" s="2" t="s">
        <v>12</v>
      </c>
      <c r="BQ106" s="2" t="s">
        <v>13</v>
      </c>
      <c r="BR106" s="7">
        <v>2.2956099999999999E-6</v>
      </c>
      <c r="BS106" s="7">
        <v>0.75</v>
      </c>
      <c r="BT106" s="9">
        <f>Tabla4[[#This Row],[Precio unitario]]*Tabla4[[#This Row],[Tasa de ingresos cliente]]</f>
        <v>1.7217075000000001E-6</v>
      </c>
      <c r="BU106" s="21">
        <v>22.631540000000001</v>
      </c>
      <c r="BV106" s="14">
        <f>Tabla4[[#This Row],[tasa de cambio]]*Tabla4[[#This Row],[Ingresos netos]]</f>
        <v>3.8964892154550006E-5</v>
      </c>
      <c r="BX106" s="2" t="s">
        <v>144</v>
      </c>
      <c r="BY106" s="2" t="s">
        <v>15</v>
      </c>
      <c r="BZ106" s="2" t="s">
        <v>101</v>
      </c>
      <c r="CA106" s="2" t="s">
        <v>11</v>
      </c>
      <c r="CB106" s="2" t="s">
        <v>12</v>
      </c>
      <c r="CC106" s="2" t="s">
        <v>13</v>
      </c>
      <c r="CD106" s="7">
        <v>1.5200000000000001E-3</v>
      </c>
      <c r="CE106" s="7">
        <v>0.75</v>
      </c>
      <c r="CF106" s="9">
        <f>Tabla2[[#This Row],[Precio unitario]]*Tabla2[[#This Row],[Tasa de ingresos cliente]]</f>
        <v>1.14E-3</v>
      </c>
      <c r="CG106" s="21">
        <v>22.631540000000001</v>
      </c>
      <c r="CH106" s="11">
        <f>Tabla2[[#This Row],[tasa de cambio]]*Tabla2[[#This Row],[Ingresos netos]]</f>
        <v>2.57999556E-2</v>
      </c>
    </row>
    <row r="107" spans="1:86" x14ac:dyDescent="0.2">
      <c r="A107" s="1" t="s">
        <v>24</v>
      </c>
      <c r="B107" s="1" t="s">
        <v>54</v>
      </c>
      <c r="C107" s="1"/>
      <c r="D107" s="1" t="s">
        <v>11</v>
      </c>
      <c r="E107" s="1" t="s">
        <v>12</v>
      </c>
      <c r="F107" s="1" t="s">
        <v>13</v>
      </c>
      <c r="G107" s="8">
        <v>1.1237081699999999E-3</v>
      </c>
      <c r="H107" s="8">
        <v>0.75</v>
      </c>
      <c r="I107" s="9">
        <f>Tabla14[[#This Row],[Precio unitario]]*Tabla14[[#This Row],[Tasa de ingresos cliente]]</f>
        <v>8.4278112749999994E-4</v>
      </c>
      <c r="J107" s="21">
        <v>22.631540000000001</v>
      </c>
      <c r="K107" s="15">
        <f>Tabla14[[#This Row],[tasa de cambio]]*Tabla14[[#This Row],[Ingresos netos]]</f>
        <v>1.907343479826135E-2</v>
      </c>
      <c r="M107" s="1" t="s">
        <v>81</v>
      </c>
      <c r="N107" s="1" t="s">
        <v>19</v>
      </c>
      <c r="O107" s="1"/>
      <c r="P107" s="1" t="s">
        <v>11</v>
      </c>
      <c r="Q107" s="1" t="s">
        <v>12</v>
      </c>
      <c r="R107" s="1" t="s">
        <v>13</v>
      </c>
      <c r="S107" s="8">
        <v>6.4072260779999999E-3</v>
      </c>
      <c r="T107" s="8">
        <v>0.75</v>
      </c>
      <c r="U107" s="9">
        <f>Tabla12[[#This Row],[Precio unitario]]*Tabla12[[#This Row],[Tasa de ingresos cliente]]</f>
        <v>4.8054195584999997E-3</v>
      </c>
      <c r="V107" s="21">
        <v>22.631540000000001</v>
      </c>
      <c r="W107" s="11">
        <f>Tabla12[[#This Row],[tasa de cambio]]*Tabla12[[#This Row],[Ingresos netos]]</f>
        <v>0.10875404495497509</v>
      </c>
      <c r="AK107" s="1" t="s">
        <v>100</v>
      </c>
      <c r="AL107" s="1" t="s">
        <v>65</v>
      </c>
      <c r="AM107" s="1" t="s">
        <v>104</v>
      </c>
      <c r="AN107" s="1" t="s">
        <v>11</v>
      </c>
      <c r="AO107" s="1" t="s">
        <v>12</v>
      </c>
      <c r="AP107" s="1" t="s">
        <v>13</v>
      </c>
      <c r="AQ107" s="8">
        <v>2.2397619000000001E-3</v>
      </c>
      <c r="AR107" s="8">
        <v>0.75</v>
      </c>
      <c r="AS107" s="9">
        <f>Tabla8[[#This Row],[Precio unitario]]*Tabla8[[#This Row],[Tasa de ingresos cliente]]</f>
        <v>1.6798214250000002E-3</v>
      </c>
      <c r="AT107" s="21">
        <v>21.6</v>
      </c>
      <c r="AU107" s="11">
        <f>Tabla8[[#This Row],[tasa de cambio]]*Tabla8[[#This Row],[Ingresos netos]]</f>
        <v>3.6284142780000007E-2</v>
      </c>
      <c r="AV107" s="23"/>
      <c r="AX107" s="23"/>
      <c r="BL107" s="1" t="s">
        <v>138</v>
      </c>
      <c r="BM107" s="1" t="s">
        <v>37</v>
      </c>
      <c r="BN107" s="1" t="s">
        <v>114</v>
      </c>
      <c r="BO107" s="1" t="s">
        <v>11</v>
      </c>
      <c r="BP107" s="1" t="s">
        <v>12</v>
      </c>
      <c r="BQ107" s="1" t="s">
        <v>13</v>
      </c>
      <c r="BR107" s="8">
        <v>2.066205E-5</v>
      </c>
      <c r="BS107" s="8">
        <v>0.75</v>
      </c>
      <c r="BT107" s="9">
        <f>Tabla4[[#This Row],[Precio unitario]]*Tabla4[[#This Row],[Tasa de ingresos cliente]]</f>
        <v>1.5496537499999999E-5</v>
      </c>
      <c r="BU107" s="21">
        <v>22.631540000000001</v>
      </c>
      <c r="BV107" s="14">
        <f>Tabla4[[#This Row],[tasa de cambio]]*Tabla4[[#This Row],[Ingresos netos]]</f>
        <v>3.5071050829275002E-4</v>
      </c>
      <c r="BX107" s="1" t="s">
        <v>144</v>
      </c>
      <c r="BY107" s="1" t="s">
        <v>17</v>
      </c>
      <c r="BZ107" s="1" t="s">
        <v>101</v>
      </c>
      <c r="CA107" s="1" t="s">
        <v>11</v>
      </c>
      <c r="CB107" s="1" t="s">
        <v>12</v>
      </c>
      <c r="CC107" s="1" t="s">
        <v>13</v>
      </c>
      <c r="CD107" s="8">
        <v>4.9038130799999998E-4</v>
      </c>
      <c r="CE107" s="8">
        <v>0.75</v>
      </c>
      <c r="CF107" s="9">
        <f>Tabla2[[#This Row],[Precio unitario]]*Tabla2[[#This Row],[Tasa de ingresos cliente]]</f>
        <v>3.6778598100000001E-4</v>
      </c>
      <c r="CG107" s="21">
        <v>22.631540000000001</v>
      </c>
      <c r="CH107" s="11">
        <f>Tabla2[[#This Row],[tasa de cambio]]*Tabla2[[#This Row],[Ingresos netos]]</f>
        <v>8.3235631404407415E-3</v>
      </c>
    </row>
    <row r="108" spans="1:86" x14ac:dyDescent="0.2">
      <c r="A108" s="2" t="s">
        <v>24</v>
      </c>
      <c r="B108" s="2" t="s">
        <v>14</v>
      </c>
      <c r="C108" s="2"/>
      <c r="D108" s="2" t="s">
        <v>11</v>
      </c>
      <c r="E108" s="2" t="s">
        <v>12</v>
      </c>
      <c r="F108" s="2" t="s">
        <v>13</v>
      </c>
      <c r="G108" s="7">
        <v>3.3742960300000001E-4</v>
      </c>
      <c r="H108" s="7">
        <v>0.75</v>
      </c>
      <c r="I108" s="9">
        <f>Tabla14[[#This Row],[Precio unitario]]*Tabla14[[#This Row],[Tasa de ingresos cliente]]</f>
        <v>2.5307220225000002E-4</v>
      </c>
      <c r="J108" s="21">
        <v>22.631540000000001</v>
      </c>
      <c r="K108" s="15">
        <f>Tabla14[[#This Row],[tasa de cambio]]*Tabla14[[#This Row],[Ingresos netos]]</f>
        <v>5.7274136681089655E-3</v>
      </c>
      <c r="M108" s="2" t="s">
        <v>81</v>
      </c>
      <c r="N108" s="2" t="s">
        <v>19</v>
      </c>
      <c r="O108" s="2"/>
      <c r="P108" s="2" t="s">
        <v>11</v>
      </c>
      <c r="Q108" s="2" t="s">
        <v>12</v>
      </c>
      <c r="R108" s="2" t="s">
        <v>13</v>
      </c>
      <c r="S108" s="7">
        <v>6.4897907500000001E-3</v>
      </c>
      <c r="T108" s="7">
        <v>0.75</v>
      </c>
      <c r="U108" s="9">
        <f>Tabla12[[#This Row],[Precio unitario]]*Tabla12[[#This Row],[Tasa de ingresos cliente]]</f>
        <v>4.8673430624999996E-3</v>
      </c>
      <c r="V108" s="21">
        <v>22.631540000000001</v>
      </c>
      <c r="W108" s="11">
        <f>Tabla12[[#This Row],[tasa de cambio]]*Tabla12[[#This Row],[Ingresos netos]]</f>
        <v>0.11015546921269125</v>
      </c>
      <c r="AK108" s="2" t="s">
        <v>100</v>
      </c>
      <c r="AL108" s="2" t="s">
        <v>65</v>
      </c>
      <c r="AM108" s="2" t="s">
        <v>104</v>
      </c>
      <c r="AN108" s="2" t="s">
        <v>11</v>
      </c>
      <c r="AO108" s="2" t="s">
        <v>12</v>
      </c>
      <c r="AP108" s="2" t="s">
        <v>13</v>
      </c>
      <c r="AQ108" s="7">
        <v>2.2398000000000001E-3</v>
      </c>
      <c r="AR108" s="7">
        <v>0.75</v>
      </c>
      <c r="AS108" s="9">
        <f>Tabla8[[#This Row],[Precio unitario]]*Tabla8[[#This Row],[Tasa de ingresos cliente]]</f>
        <v>1.6798500000000001E-3</v>
      </c>
      <c r="AT108" s="21">
        <v>21.6</v>
      </c>
      <c r="AU108" s="11">
        <f>Tabla8[[#This Row],[tasa de cambio]]*Tabla8[[#This Row],[Ingresos netos]]</f>
        <v>3.6284760000000006E-2</v>
      </c>
      <c r="AV108" s="23"/>
      <c r="AX108" s="23"/>
      <c r="BL108" s="2" t="s">
        <v>138</v>
      </c>
      <c r="BM108" s="2" t="s">
        <v>37</v>
      </c>
      <c r="BN108" s="2" t="s">
        <v>114</v>
      </c>
      <c r="BO108" s="2" t="s">
        <v>11</v>
      </c>
      <c r="BP108" s="2" t="s">
        <v>12</v>
      </c>
      <c r="BQ108" s="2" t="s">
        <v>13</v>
      </c>
      <c r="BR108" s="7">
        <v>1.9939023999999999E-5</v>
      </c>
      <c r="BS108" s="7">
        <v>0.75</v>
      </c>
      <c r="BT108" s="9">
        <f>Tabla4[[#This Row],[Precio unitario]]*Tabla4[[#This Row],[Tasa de ingresos cliente]]</f>
        <v>1.4954267999999999E-5</v>
      </c>
      <c r="BU108" s="21">
        <v>22.631540000000001</v>
      </c>
      <c r="BV108" s="14">
        <f>Tabla4[[#This Row],[tasa de cambio]]*Tabla4[[#This Row],[Ingresos netos]]</f>
        <v>3.3843811441272001E-4</v>
      </c>
      <c r="BX108" s="2" t="s">
        <v>144</v>
      </c>
      <c r="BY108" s="2" t="s">
        <v>18</v>
      </c>
      <c r="BZ108" s="2" t="s">
        <v>101</v>
      </c>
      <c r="CA108" s="2" t="s">
        <v>11</v>
      </c>
      <c r="CB108" s="2" t="s">
        <v>12</v>
      </c>
      <c r="CC108" s="2" t="s">
        <v>13</v>
      </c>
      <c r="CD108" s="7">
        <v>6.9016391199999997E-4</v>
      </c>
      <c r="CE108" s="7">
        <v>0.75</v>
      </c>
      <c r="CF108" s="9">
        <f>Tabla2[[#This Row],[Precio unitario]]*Tabla2[[#This Row],[Tasa de ingresos cliente]]</f>
        <v>5.1762293399999998E-4</v>
      </c>
      <c r="CG108" s="21">
        <v>22.631540000000001</v>
      </c>
      <c r="CH108" s="11">
        <f>Tabla2[[#This Row],[tasa de cambio]]*Tabla2[[#This Row],[Ingresos netos]]</f>
        <v>1.171460413573836E-2</v>
      </c>
    </row>
    <row r="109" spans="1:86" x14ac:dyDescent="0.2">
      <c r="A109" s="1" t="s">
        <v>24</v>
      </c>
      <c r="B109" s="1" t="s">
        <v>55</v>
      </c>
      <c r="C109" s="1"/>
      <c r="D109" s="1" t="s">
        <v>11</v>
      </c>
      <c r="E109" s="1" t="s">
        <v>12</v>
      </c>
      <c r="F109" s="1" t="s">
        <v>13</v>
      </c>
      <c r="G109" s="8">
        <v>6.9580997800000003E-4</v>
      </c>
      <c r="H109" s="8">
        <v>0.75</v>
      </c>
      <c r="I109" s="9">
        <f>Tabla14[[#This Row],[Precio unitario]]*Tabla14[[#This Row],[Tasa de ingresos cliente]]</f>
        <v>5.2185748350000005E-4</v>
      </c>
      <c r="J109" s="21">
        <v>22.631540000000001</v>
      </c>
      <c r="K109" s="15">
        <f>Tabla14[[#This Row],[tasa de cambio]]*Tabla14[[#This Row],[Ingresos netos]]</f>
        <v>1.1810438512129592E-2</v>
      </c>
      <c r="M109" s="1" t="s">
        <v>81</v>
      </c>
      <c r="N109" s="1" t="s">
        <v>19</v>
      </c>
      <c r="O109" s="1"/>
      <c r="P109" s="1" t="s">
        <v>11</v>
      </c>
      <c r="Q109" s="1" t="s">
        <v>12</v>
      </c>
      <c r="R109" s="1" t="s">
        <v>13</v>
      </c>
      <c r="S109" s="8">
        <v>6.1216994680000003E-3</v>
      </c>
      <c r="T109" s="8">
        <v>0.75</v>
      </c>
      <c r="U109" s="9">
        <f>Tabla12[[#This Row],[Precio unitario]]*Tabla12[[#This Row],[Tasa de ingresos cliente]]</f>
        <v>4.591274601E-3</v>
      </c>
      <c r="V109" s="21">
        <v>22.631540000000001</v>
      </c>
      <c r="W109" s="11">
        <f>Tabla12[[#This Row],[tasa de cambio]]*Tabla12[[#This Row],[Ingresos netos]]</f>
        <v>0.10390761478351554</v>
      </c>
      <c r="AK109" s="1" t="s">
        <v>100</v>
      </c>
      <c r="AL109" s="1" t="s">
        <v>65</v>
      </c>
      <c r="AM109" s="1" t="s">
        <v>104</v>
      </c>
      <c r="AN109" s="1" t="s">
        <v>11</v>
      </c>
      <c r="AO109" s="1" t="s">
        <v>12</v>
      </c>
      <c r="AP109" s="1" t="s">
        <v>13</v>
      </c>
      <c r="AQ109" s="8">
        <v>2.2397568000000001E-3</v>
      </c>
      <c r="AR109" s="8">
        <v>0.75</v>
      </c>
      <c r="AS109" s="9">
        <f>Tabla8[[#This Row],[Precio unitario]]*Tabla8[[#This Row],[Tasa de ingresos cliente]]</f>
        <v>1.6798176000000001E-3</v>
      </c>
      <c r="AT109" s="21">
        <v>21.6</v>
      </c>
      <c r="AU109" s="11">
        <f>Tabla8[[#This Row],[tasa de cambio]]*Tabla8[[#This Row],[Ingresos netos]]</f>
        <v>3.6284060160000006E-2</v>
      </c>
      <c r="AV109" s="23"/>
      <c r="AX109" s="23"/>
      <c r="BL109" s="1" t="s">
        <v>138</v>
      </c>
      <c r="BM109" s="1" t="s">
        <v>37</v>
      </c>
      <c r="BN109" s="1" t="s">
        <v>114</v>
      </c>
      <c r="BO109" s="1" t="s">
        <v>11</v>
      </c>
      <c r="BP109" s="1" t="s">
        <v>12</v>
      </c>
      <c r="BQ109" s="1" t="s">
        <v>13</v>
      </c>
      <c r="BR109" s="8">
        <v>2.7530800000000001E-5</v>
      </c>
      <c r="BS109" s="8">
        <v>0.75</v>
      </c>
      <c r="BT109" s="9">
        <f>Tabla4[[#This Row],[Precio unitario]]*Tabla4[[#This Row],[Tasa de ingresos cliente]]</f>
        <v>2.06481E-5</v>
      </c>
      <c r="BU109" s="21">
        <v>22.631540000000001</v>
      </c>
      <c r="BV109" s="14">
        <f>Tabla4[[#This Row],[tasa de cambio]]*Tabla4[[#This Row],[Ingresos netos]]</f>
        <v>4.6729830107400004E-4</v>
      </c>
      <c r="BX109" s="1" t="s">
        <v>144</v>
      </c>
      <c r="BY109" s="1" t="s">
        <v>18</v>
      </c>
      <c r="BZ109" s="1" t="s">
        <v>101</v>
      </c>
      <c r="CA109" s="1" t="s">
        <v>11</v>
      </c>
      <c r="CB109" s="1" t="s">
        <v>12</v>
      </c>
      <c r="CC109" s="1" t="s">
        <v>13</v>
      </c>
      <c r="CD109" s="8">
        <v>6.9012352300000003E-4</v>
      </c>
      <c r="CE109" s="8">
        <v>0.75</v>
      </c>
      <c r="CF109" s="9">
        <f>Tabla2[[#This Row],[Precio unitario]]*Tabla2[[#This Row],[Tasa de ingresos cliente]]</f>
        <v>5.1759264225000002E-4</v>
      </c>
      <c r="CG109" s="21">
        <v>22.631540000000001</v>
      </c>
      <c r="CH109" s="11">
        <f>Tabla2[[#This Row],[tasa de cambio]]*Tabla2[[#This Row],[Ingresos netos]]</f>
        <v>1.1713918586786566E-2</v>
      </c>
    </row>
    <row r="110" spans="1:86" x14ac:dyDescent="0.2">
      <c r="A110" s="2" t="s">
        <v>24</v>
      </c>
      <c r="B110" s="2" t="s">
        <v>55</v>
      </c>
      <c r="C110" s="2"/>
      <c r="D110" s="2" t="s">
        <v>11</v>
      </c>
      <c r="E110" s="2" t="s">
        <v>12</v>
      </c>
      <c r="F110" s="2" t="s">
        <v>13</v>
      </c>
      <c r="G110" s="7">
        <v>7.4964300400000002E-4</v>
      </c>
      <c r="H110" s="7">
        <v>0.75</v>
      </c>
      <c r="I110" s="9">
        <f>Tabla14[[#This Row],[Precio unitario]]*Tabla14[[#This Row],[Tasa de ingresos cliente]]</f>
        <v>5.6223225300000004E-4</v>
      </c>
      <c r="J110" s="21">
        <v>22.631540000000001</v>
      </c>
      <c r="K110" s="15">
        <f>Tabla14[[#This Row],[tasa de cambio]]*Tabla14[[#This Row],[Ingresos netos]]</f>
        <v>1.2724181723059622E-2</v>
      </c>
      <c r="M110" s="2" t="s">
        <v>81</v>
      </c>
      <c r="N110" s="2" t="s">
        <v>52</v>
      </c>
      <c r="O110" s="2"/>
      <c r="P110" s="2" t="s">
        <v>11</v>
      </c>
      <c r="Q110" s="2" t="s">
        <v>12</v>
      </c>
      <c r="R110" s="2" t="s">
        <v>13</v>
      </c>
      <c r="S110" s="7">
        <v>2.0644536000000002E-3</v>
      </c>
      <c r="T110" s="7">
        <v>0.75</v>
      </c>
      <c r="U110" s="9">
        <f>Tabla12[[#This Row],[Precio unitario]]*Tabla12[[#This Row],[Tasa de ingresos cliente]]</f>
        <v>1.5483402000000001E-3</v>
      </c>
      <c r="V110" s="21">
        <v>22.631540000000001</v>
      </c>
      <c r="W110" s="11">
        <f>Tabla12[[#This Row],[tasa de cambio]]*Tabla12[[#This Row],[Ingresos netos]]</f>
        <v>3.5041323169908004E-2</v>
      </c>
      <c r="AK110" s="2" t="s">
        <v>100</v>
      </c>
      <c r="AL110" s="2" t="s">
        <v>65</v>
      </c>
      <c r="AM110" s="2" t="s">
        <v>104</v>
      </c>
      <c r="AN110" s="2" t="s">
        <v>11</v>
      </c>
      <c r="AO110" s="2" t="s">
        <v>12</v>
      </c>
      <c r="AP110" s="2" t="s">
        <v>13</v>
      </c>
      <c r="AQ110" s="7">
        <v>2.2397560999999999E-3</v>
      </c>
      <c r="AR110" s="7">
        <v>0.75</v>
      </c>
      <c r="AS110" s="9">
        <f>Tabla8[[#This Row],[Precio unitario]]*Tabla8[[#This Row],[Tasa de ingresos cliente]]</f>
        <v>1.6798170749999998E-3</v>
      </c>
      <c r="AT110" s="21">
        <v>21.6</v>
      </c>
      <c r="AU110" s="11">
        <f>Tabla8[[#This Row],[tasa de cambio]]*Tabla8[[#This Row],[Ingresos netos]]</f>
        <v>3.6284048819999998E-2</v>
      </c>
      <c r="AV110" s="23"/>
      <c r="AX110" s="23"/>
      <c r="BL110" s="2" t="s">
        <v>138</v>
      </c>
      <c r="BM110" s="2" t="s">
        <v>37</v>
      </c>
      <c r="BN110" s="2" t="s">
        <v>114</v>
      </c>
      <c r="BO110" s="2" t="s">
        <v>11</v>
      </c>
      <c r="BP110" s="2" t="s">
        <v>12</v>
      </c>
      <c r="BQ110" s="2" t="s">
        <v>13</v>
      </c>
      <c r="BR110" s="7">
        <v>2.5813612999999999E-5</v>
      </c>
      <c r="BS110" s="7">
        <v>0.75</v>
      </c>
      <c r="BT110" s="9">
        <f>Tabla4[[#This Row],[Precio unitario]]*Tabla4[[#This Row],[Tasa de ingresos cliente]]</f>
        <v>1.936020975E-5</v>
      </c>
      <c r="BU110" s="21">
        <v>22.631540000000001</v>
      </c>
      <c r="BV110" s="14">
        <f>Tabla4[[#This Row],[tasa de cambio]]*Tabla4[[#This Row],[Ingresos netos]]</f>
        <v>4.38151361365515E-4</v>
      </c>
      <c r="BX110" s="2" t="s">
        <v>144</v>
      </c>
      <c r="BY110" s="2" t="s">
        <v>18</v>
      </c>
      <c r="BZ110" s="2" t="s">
        <v>101</v>
      </c>
      <c r="CA110" s="2" t="s">
        <v>11</v>
      </c>
      <c r="CB110" s="2" t="s">
        <v>12</v>
      </c>
      <c r="CC110" s="2" t="s">
        <v>13</v>
      </c>
      <c r="CD110" s="7">
        <v>6.9015853799999998E-4</v>
      </c>
      <c r="CE110" s="7">
        <v>0.75</v>
      </c>
      <c r="CF110" s="9">
        <f>Tabla2[[#This Row],[Precio unitario]]*Tabla2[[#This Row],[Tasa de ingresos cliente]]</f>
        <v>5.1761890349999993E-4</v>
      </c>
      <c r="CG110" s="21">
        <v>22.631540000000001</v>
      </c>
      <c r="CH110" s="11">
        <f>Tabla2[[#This Row],[tasa de cambio]]*Tabla2[[#This Row],[Ingresos netos]]</f>
        <v>1.1714512919316388E-2</v>
      </c>
    </row>
    <row r="111" spans="1:86" x14ac:dyDescent="0.2">
      <c r="A111" s="1" t="s">
        <v>24</v>
      </c>
      <c r="B111" s="1" t="s">
        <v>55</v>
      </c>
      <c r="C111" s="1"/>
      <c r="D111" s="1" t="s">
        <v>11</v>
      </c>
      <c r="E111" s="1" t="s">
        <v>12</v>
      </c>
      <c r="F111" s="1" t="s">
        <v>13</v>
      </c>
      <c r="G111" s="8">
        <v>5.9945509000000001E-4</v>
      </c>
      <c r="H111" s="8">
        <v>0.75</v>
      </c>
      <c r="I111" s="9">
        <f>Tabla14[[#This Row],[Precio unitario]]*Tabla14[[#This Row],[Tasa de ingresos cliente]]</f>
        <v>4.4959131749999998E-4</v>
      </c>
      <c r="J111" s="21">
        <v>22.631540000000001</v>
      </c>
      <c r="K111" s="15">
        <f>Tabla14[[#This Row],[tasa de cambio]]*Tabla14[[#This Row],[Ingresos netos]]</f>
        <v>1.017494388565395E-2</v>
      </c>
      <c r="M111" s="1" t="s">
        <v>81</v>
      </c>
      <c r="N111" s="1" t="s">
        <v>52</v>
      </c>
      <c r="O111" s="1"/>
      <c r="P111" s="1" t="s">
        <v>11</v>
      </c>
      <c r="Q111" s="1" t="s">
        <v>12</v>
      </c>
      <c r="R111" s="1" t="s">
        <v>13</v>
      </c>
      <c r="S111" s="8">
        <v>2.7522206260000002E-3</v>
      </c>
      <c r="T111" s="8">
        <v>0.75</v>
      </c>
      <c r="U111" s="9">
        <f>Tabla12[[#This Row],[Precio unitario]]*Tabla12[[#This Row],[Tasa de ingresos cliente]]</f>
        <v>2.0641654695000003E-3</v>
      </c>
      <c r="V111" s="21">
        <v>22.631540000000001</v>
      </c>
      <c r="W111" s="11">
        <f>Tabla12[[#This Row],[tasa de cambio]]*Tabla12[[#This Row],[Ingresos netos]]</f>
        <v>4.6715243389608037E-2</v>
      </c>
      <c r="AK111" s="1" t="s">
        <v>100</v>
      </c>
      <c r="AL111" s="1" t="s">
        <v>65</v>
      </c>
      <c r="AM111" s="1" t="s">
        <v>104</v>
      </c>
      <c r="AN111" s="1" t="s">
        <v>11</v>
      </c>
      <c r="AO111" s="1" t="s">
        <v>12</v>
      </c>
      <c r="AP111" s="1" t="s">
        <v>13</v>
      </c>
      <c r="AQ111" s="8">
        <v>2.2397273000000001E-3</v>
      </c>
      <c r="AR111" s="8">
        <v>0.75</v>
      </c>
      <c r="AS111" s="9">
        <f>Tabla8[[#This Row],[Precio unitario]]*Tabla8[[#This Row],[Tasa de ingresos cliente]]</f>
        <v>1.679795475E-3</v>
      </c>
      <c r="AT111" s="21">
        <v>21.6</v>
      </c>
      <c r="AU111" s="11">
        <f>Tabla8[[#This Row],[tasa de cambio]]*Tabla8[[#This Row],[Ingresos netos]]</f>
        <v>3.6283582260000002E-2</v>
      </c>
      <c r="AV111" s="23"/>
      <c r="AX111" s="23"/>
      <c r="BL111" s="1" t="s">
        <v>138</v>
      </c>
      <c r="BM111" s="1" t="s">
        <v>37</v>
      </c>
      <c r="BN111" s="1" t="s">
        <v>114</v>
      </c>
      <c r="BO111" s="1" t="s">
        <v>11</v>
      </c>
      <c r="BP111" s="1" t="s">
        <v>12</v>
      </c>
      <c r="BQ111" s="1" t="s">
        <v>13</v>
      </c>
      <c r="BR111" s="8">
        <v>4.1865583000000001E-5</v>
      </c>
      <c r="BS111" s="8">
        <v>0.75</v>
      </c>
      <c r="BT111" s="9">
        <f>Tabla4[[#This Row],[Precio unitario]]*Tabla4[[#This Row],[Tasa de ingresos cliente]]</f>
        <v>3.1399187249999999E-5</v>
      </c>
      <c r="BU111" s="21">
        <v>22.631540000000001</v>
      </c>
      <c r="BV111" s="14">
        <f>Tabla4[[#This Row],[tasa de cambio]]*Tabla4[[#This Row],[Ingresos netos]]</f>
        <v>7.1061196221586503E-4</v>
      </c>
      <c r="BX111" s="1" t="s">
        <v>144</v>
      </c>
      <c r="BY111" s="1" t="s">
        <v>18</v>
      </c>
      <c r="BZ111" s="1" t="s">
        <v>101</v>
      </c>
      <c r="CA111" s="1" t="s">
        <v>11</v>
      </c>
      <c r="CB111" s="1" t="s">
        <v>12</v>
      </c>
      <c r="CC111" s="1" t="s">
        <v>13</v>
      </c>
      <c r="CD111" s="8">
        <v>6.9015996500000002E-4</v>
      </c>
      <c r="CE111" s="8">
        <v>0.75</v>
      </c>
      <c r="CF111" s="9">
        <f>Tabla2[[#This Row],[Precio unitario]]*Tabla2[[#This Row],[Tasa de ingresos cliente]]</f>
        <v>5.1761997374999999E-4</v>
      </c>
      <c r="CG111" s="21">
        <v>22.631540000000001</v>
      </c>
      <c r="CH111" s="11">
        <f>Tabla2[[#This Row],[tasa de cambio]]*Tabla2[[#This Row],[Ingresos netos]]</f>
        <v>1.1714537140722075E-2</v>
      </c>
    </row>
    <row r="112" spans="1:86" x14ac:dyDescent="0.2">
      <c r="A112" s="2" t="s">
        <v>24</v>
      </c>
      <c r="B112" s="2" t="s">
        <v>56</v>
      </c>
      <c r="C112" s="2"/>
      <c r="D112" s="2" t="s">
        <v>11</v>
      </c>
      <c r="E112" s="2" t="s">
        <v>12</v>
      </c>
      <c r="F112" s="2" t="s">
        <v>13</v>
      </c>
      <c r="G112" s="7">
        <v>2.083182069E-3</v>
      </c>
      <c r="H112" s="7">
        <v>0.75</v>
      </c>
      <c r="I112" s="9">
        <f>Tabla14[[#This Row],[Precio unitario]]*Tabla14[[#This Row],[Tasa de ingresos cliente]]</f>
        <v>1.5623865517500001E-3</v>
      </c>
      <c r="J112" s="21">
        <v>22.631540000000001</v>
      </c>
      <c r="K112" s="15">
        <f>Tabla14[[#This Row],[tasa de cambio]]*Tabla14[[#This Row],[Ingresos netos]]</f>
        <v>3.5359213741392198E-2</v>
      </c>
      <c r="M112" s="2" t="s">
        <v>81</v>
      </c>
      <c r="N112" s="2" t="s">
        <v>52</v>
      </c>
      <c r="O112" s="2"/>
      <c r="P112" s="2" t="s">
        <v>11</v>
      </c>
      <c r="Q112" s="2" t="s">
        <v>12</v>
      </c>
      <c r="R112" s="2" t="s">
        <v>13</v>
      </c>
      <c r="S112" s="7">
        <v>1.8348137510000001E-3</v>
      </c>
      <c r="T112" s="7">
        <v>0.75</v>
      </c>
      <c r="U112" s="9">
        <f>Tabla12[[#This Row],[Precio unitario]]*Tabla12[[#This Row],[Tasa de ingresos cliente]]</f>
        <v>1.37611031325E-3</v>
      </c>
      <c r="V112" s="21">
        <v>22.631540000000001</v>
      </c>
      <c r="W112" s="11">
        <f>Tabla12[[#This Row],[tasa de cambio]]*Tabla12[[#This Row],[Ingresos netos]]</f>
        <v>3.1143495598729906E-2</v>
      </c>
      <c r="AK112" s="2" t="s">
        <v>100</v>
      </c>
      <c r="AL112" s="2" t="s">
        <v>65</v>
      </c>
      <c r="AM112" s="2" t="s">
        <v>104</v>
      </c>
      <c r="AN112" s="2" t="s">
        <v>11</v>
      </c>
      <c r="AO112" s="2" t="s">
        <v>12</v>
      </c>
      <c r="AP112" s="2" t="s">
        <v>13</v>
      </c>
      <c r="AQ112" s="7">
        <v>2.2397332999999999E-3</v>
      </c>
      <c r="AR112" s="7">
        <v>0.75</v>
      </c>
      <c r="AS112" s="9">
        <f>Tabla8[[#This Row],[Precio unitario]]*Tabla8[[#This Row],[Tasa de ingresos cliente]]</f>
        <v>1.6797999750000001E-3</v>
      </c>
      <c r="AT112" s="21">
        <v>21.6</v>
      </c>
      <c r="AU112" s="11">
        <f>Tabla8[[#This Row],[tasa de cambio]]*Tabla8[[#This Row],[Ingresos netos]]</f>
        <v>3.6283679460000003E-2</v>
      </c>
      <c r="AV112" s="23"/>
      <c r="AX112" s="23"/>
      <c r="BL112" s="2" t="s">
        <v>138</v>
      </c>
      <c r="BM112" s="2" t="s">
        <v>37</v>
      </c>
      <c r="BN112" s="2" t="s">
        <v>114</v>
      </c>
      <c r="BO112" s="2" t="s">
        <v>11</v>
      </c>
      <c r="BP112" s="2" t="s">
        <v>12</v>
      </c>
      <c r="BQ112" s="2" t="s">
        <v>13</v>
      </c>
      <c r="BR112" s="7">
        <v>1.3793300000000001E-5</v>
      </c>
      <c r="BS112" s="7">
        <v>0.75</v>
      </c>
      <c r="BT112" s="9">
        <f>Tabla4[[#This Row],[Precio unitario]]*Tabla4[[#This Row],[Tasa de ingresos cliente]]</f>
        <v>1.0344975E-5</v>
      </c>
      <c r="BU112" s="21">
        <v>22.631540000000001</v>
      </c>
      <c r="BV112" s="14">
        <f>Tabla4[[#This Row],[tasa de cambio]]*Tabla4[[#This Row],[Ingresos netos]]</f>
        <v>2.341227155115E-4</v>
      </c>
      <c r="BX112" s="2" t="s">
        <v>144</v>
      </c>
      <c r="BY112" s="2" t="s">
        <v>18</v>
      </c>
      <c r="BZ112" s="2" t="s">
        <v>101</v>
      </c>
      <c r="CA112" s="2" t="s">
        <v>11</v>
      </c>
      <c r="CB112" s="2" t="s">
        <v>12</v>
      </c>
      <c r="CC112" s="2" t="s">
        <v>13</v>
      </c>
      <c r="CD112" s="7">
        <v>6.90152156E-4</v>
      </c>
      <c r="CE112" s="7">
        <v>0.75</v>
      </c>
      <c r="CF112" s="9">
        <f>Tabla2[[#This Row],[Precio unitario]]*Tabla2[[#This Row],[Tasa de ingresos cliente]]</f>
        <v>5.1761411699999997E-4</v>
      </c>
      <c r="CG112" s="21">
        <v>22.631540000000001</v>
      </c>
      <c r="CH112" s="11">
        <f>Tabla2[[#This Row],[tasa de cambio]]*Tabla2[[#This Row],[Ingresos netos]]</f>
        <v>1.1714404593450181E-2</v>
      </c>
    </row>
    <row r="113" spans="1:86" x14ac:dyDescent="0.2">
      <c r="A113" s="1" t="s">
        <v>24</v>
      </c>
      <c r="B113" s="1" t="s">
        <v>56</v>
      </c>
      <c r="C113" s="1"/>
      <c r="D113" s="1" t="s">
        <v>11</v>
      </c>
      <c r="E113" s="1" t="s">
        <v>12</v>
      </c>
      <c r="F113" s="1" t="s">
        <v>13</v>
      </c>
      <c r="G113" s="8">
        <v>3.4463265180000001E-3</v>
      </c>
      <c r="H113" s="8">
        <v>0.75</v>
      </c>
      <c r="I113" s="9">
        <f>Tabla14[[#This Row],[Precio unitario]]*Tabla14[[#This Row],[Tasa de ingresos cliente]]</f>
        <v>2.5847448885000001E-3</v>
      </c>
      <c r="J113" s="21">
        <v>22.631540000000001</v>
      </c>
      <c r="K113" s="15">
        <f>Tabla14[[#This Row],[tasa de cambio]]*Tabla14[[#This Row],[Ingresos netos]]</f>
        <v>5.8496757333883292E-2</v>
      </c>
      <c r="M113" s="1" t="s">
        <v>81</v>
      </c>
      <c r="N113" s="1" t="s">
        <v>20</v>
      </c>
      <c r="O113" s="1"/>
      <c r="P113" s="1" t="s">
        <v>11</v>
      </c>
      <c r="Q113" s="1" t="s">
        <v>12</v>
      </c>
      <c r="R113" s="1" t="s">
        <v>13</v>
      </c>
      <c r="S113" s="8">
        <v>5.5381524959999999E-3</v>
      </c>
      <c r="T113" s="8">
        <v>0.75</v>
      </c>
      <c r="U113" s="9">
        <f>Tabla12[[#This Row],[Precio unitario]]*Tabla12[[#This Row],[Tasa de ingresos cliente]]</f>
        <v>4.1536143720000002E-3</v>
      </c>
      <c r="V113" s="21">
        <v>22.631540000000001</v>
      </c>
      <c r="W113" s="11">
        <f>Tabla12[[#This Row],[tasa de cambio]]*Tabla12[[#This Row],[Ingresos netos]]</f>
        <v>9.4002689804492889E-2</v>
      </c>
      <c r="AK113" s="1" t="s">
        <v>100</v>
      </c>
      <c r="AL113" s="1" t="s">
        <v>65</v>
      </c>
      <c r="AM113" s="1" t="s">
        <v>104</v>
      </c>
      <c r="AN113" s="1" t="s">
        <v>11</v>
      </c>
      <c r="AO113" s="1" t="s">
        <v>12</v>
      </c>
      <c r="AP113" s="1" t="s">
        <v>13</v>
      </c>
      <c r="AQ113" s="8">
        <v>3.6960000000000001E-3</v>
      </c>
      <c r="AR113" s="8">
        <v>0.75</v>
      </c>
      <c r="AS113" s="9">
        <f>Tabla8[[#This Row],[Precio unitario]]*Tabla8[[#This Row],[Tasa de ingresos cliente]]</f>
        <v>2.7720000000000002E-3</v>
      </c>
      <c r="AT113" s="21">
        <v>21.6</v>
      </c>
      <c r="AU113" s="11">
        <f>Tabla8[[#This Row],[tasa de cambio]]*Tabla8[[#This Row],[Ingresos netos]]</f>
        <v>5.987520000000001E-2</v>
      </c>
      <c r="AV113" s="23"/>
      <c r="AX113" s="23"/>
      <c r="BL113" s="1" t="s">
        <v>138</v>
      </c>
      <c r="BM113" s="1" t="s">
        <v>37</v>
      </c>
      <c r="BN113" s="1" t="s">
        <v>114</v>
      </c>
      <c r="BO113" s="1" t="s">
        <v>11</v>
      </c>
      <c r="BP113" s="1" t="s">
        <v>12</v>
      </c>
      <c r="BQ113" s="1" t="s">
        <v>13</v>
      </c>
      <c r="BR113" s="8">
        <v>4.7928689999999997E-6</v>
      </c>
      <c r="BS113" s="8">
        <v>0.75</v>
      </c>
      <c r="BT113" s="9">
        <f>Tabla4[[#This Row],[Precio unitario]]*Tabla4[[#This Row],[Tasa de ingresos cliente]]</f>
        <v>3.5946517499999997E-6</v>
      </c>
      <c r="BU113" s="21">
        <v>22.631540000000001</v>
      </c>
      <c r="BV113" s="14">
        <f>Tabla4[[#This Row],[tasa de cambio]]*Tabla4[[#This Row],[Ingresos netos]]</f>
        <v>8.1352504866194996E-5</v>
      </c>
      <c r="BX113" s="1" t="s">
        <v>144</v>
      </c>
      <c r="BY113" s="1" t="s">
        <v>18</v>
      </c>
      <c r="BZ113" s="1" t="s">
        <v>101</v>
      </c>
      <c r="CA113" s="1" t="s">
        <v>11</v>
      </c>
      <c r="CB113" s="1" t="s">
        <v>12</v>
      </c>
      <c r="CC113" s="1" t="s">
        <v>13</v>
      </c>
      <c r="CD113" s="8">
        <v>6.9015509499999997E-4</v>
      </c>
      <c r="CE113" s="8">
        <v>0.75</v>
      </c>
      <c r="CF113" s="9">
        <f>Tabla2[[#This Row],[Precio unitario]]*Tabla2[[#This Row],[Tasa de ingresos cliente]]</f>
        <v>5.1761632124999995E-4</v>
      </c>
      <c r="CG113" s="21">
        <v>22.631540000000001</v>
      </c>
      <c r="CH113" s="11">
        <f>Tabla2[[#This Row],[tasa de cambio]]*Tabla2[[#This Row],[Ingresos netos]]</f>
        <v>1.1714454479022224E-2</v>
      </c>
    </row>
    <row r="114" spans="1:86" x14ac:dyDescent="0.2">
      <c r="A114" s="2" t="s">
        <v>24</v>
      </c>
      <c r="B114" s="2" t="s">
        <v>17</v>
      </c>
      <c r="C114" s="2"/>
      <c r="D114" s="2" t="s">
        <v>11</v>
      </c>
      <c r="E114" s="2" t="s">
        <v>12</v>
      </c>
      <c r="F114" s="2" t="s">
        <v>13</v>
      </c>
      <c r="G114" s="7">
        <v>1.8134260200000001E-4</v>
      </c>
      <c r="H114" s="7">
        <v>0.75</v>
      </c>
      <c r="I114" s="9">
        <f>Tabla14[[#This Row],[Precio unitario]]*Tabla14[[#This Row],[Tasa de ingresos cliente]]</f>
        <v>1.360069515E-4</v>
      </c>
      <c r="J114" s="21">
        <v>22.631540000000001</v>
      </c>
      <c r="K114" s="15">
        <f>Tabla14[[#This Row],[tasa de cambio]]*Tabla14[[#This Row],[Ingresos netos]]</f>
        <v>3.0780467631503104E-3</v>
      </c>
      <c r="M114" s="2" t="s">
        <v>81</v>
      </c>
      <c r="N114" s="2" t="s">
        <v>20</v>
      </c>
      <c r="O114" s="2"/>
      <c r="P114" s="2" t="s">
        <v>11</v>
      </c>
      <c r="Q114" s="2" t="s">
        <v>12</v>
      </c>
      <c r="R114" s="2" t="s">
        <v>13</v>
      </c>
      <c r="S114" s="7">
        <v>5.537936399E-3</v>
      </c>
      <c r="T114" s="7">
        <v>0.75</v>
      </c>
      <c r="U114" s="9">
        <f>Tabla12[[#This Row],[Precio unitario]]*Tabla12[[#This Row],[Tasa de ingresos cliente]]</f>
        <v>4.15345229925E-3</v>
      </c>
      <c r="V114" s="21">
        <v>22.631540000000001</v>
      </c>
      <c r="W114" s="11">
        <f>Tabla12[[#This Row],[tasa de cambio]]*Tabla12[[#This Row],[Ingresos netos]]</f>
        <v>9.3999021848568343E-2</v>
      </c>
      <c r="AK114" s="1" t="s">
        <v>100</v>
      </c>
      <c r="AL114" s="1" t="s">
        <v>65</v>
      </c>
      <c r="AM114" s="1" t="s">
        <v>104</v>
      </c>
      <c r="AN114" s="1" t="s">
        <v>11</v>
      </c>
      <c r="AO114" s="1" t="s">
        <v>12</v>
      </c>
      <c r="AP114" s="1" t="s">
        <v>13</v>
      </c>
      <c r="AQ114" s="8">
        <v>4.5370000000000002E-3</v>
      </c>
      <c r="AR114" s="8">
        <v>0.75</v>
      </c>
      <c r="AS114" s="9">
        <f>Tabla8[[#This Row],[Precio unitario]]*Tabla8[[#This Row],[Tasa de ingresos cliente]]</f>
        <v>3.4027500000000004E-3</v>
      </c>
      <c r="AT114" s="21">
        <v>21.6</v>
      </c>
      <c r="AU114" s="11">
        <f>Tabla8[[#This Row],[tasa de cambio]]*Tabla8[[#This Row],[Ingresos netos]]</f>
        <v>7.3499400000000006E-2</v>
      </c>
      <c r="AV114" s="23"/>
      <c r="AX114" s="23"/>
      <c r="BL114" s="2" t="s">
        <v>138</v>
      </c>
      <c r="BM114" s="2" t="s">
        <v>37</v>
      </c>
      <c r="BN114" s="2" t="s">
        <v>114</v>
      </c>
      <c r="BO114" s="2" t="s">
        <v>11</v>
      </c>
      <c r="BP114" s="2" t="s">
        <v>12</v>
      </c>
      <c r="BQ114" s="2" t="s">
        <v>13</v>
      </c>
      <c r="BR114" s="7">
        <v>4.91183E-5</v>
      </c>
      <c r="BS114" s="7">
        <v>0.75</v>
      </c>
      <c r="BT114" s="9">
        <f>Tabla4[[#This Row],[Precio unitario]]*Tabla4[[#This Row],[Tasa de ingresos cliente]]</f>
        <v>3.6838724999999999E-5</v>
      </c>
      <c r="BU114" s="21">
        <v>22.631540000000001</v>
      </c>
      <c r="BV114" s="14">
        <f>Tabla4[[#This Row],[tasa de cambio]]*Tabla4[[#This Row],[Ingresos netos]]</f>
        <v>8.3371707838649997E-4</v>
      </c>
      <c r="BX114" s="2" t="s">
        <v>144</v>
      </c>
      <c r="BY114" s="2" t="s">
        <v>18</v>
      </c>
      <c r="BZ114" s="2" t="s">
        <v>101</v>
      </c>
      <c r="CA114" s="2" t="s">
        <v>11</v>
      </c>
      <c r="CB114" s="2" t="s">
        <v>12</v>
      </c>
      <c r="CC114" s="2" t="s">
        <v>13</v>
      </c>
      <c r="CD114" s="7">
        <v>6.9016852999999995E-4</v>
      </c>
      <c r="CE114" s="7">
        <v>0.75</v>
      </c>
      <c r="CF114" s="9">
        <f>Tabla2[[#This Row],[Precio unitario]]*Tabla2[[#This Row],[Tasa de ingresos cliente]]</f>
        <v>5.1762639749999991E-4</v>
      </c>
      <c r="CG114" s="21">
        <v>22.631540000000001</v>
      </c>
      <c r="CH114" s="11">
        <f>Tabla2[[#This Row],[tasa de cambio]]*Tabla2[[#This Row],[Ingresos netos]]</f>
        <v>1.1714682520077149E-2</v>
      </c>
    </row>
    <row r="115" spans="1:86" x14ac:dyDescent="0.2">
      <c r="A115" s="1" t="s">
        <v>24</v>
      </c>
      <c r="B115" s="1" t="s">
        <v>17</v>
      </c>
      <c r="C115" s="1"/>
      <c r="D115" s="1" t="s">
        <v>11</v>
      </c>
      <c r="E115" s="1" t="s">
        <v>12</v>
      </c>
      <c r="F115" s="1" t="s">
        <v>13</v>
      </c>
      <c r="G115" s="8">
        <v>1.5672957700000001E-4</v>
      </c>
      <c r="H115" s="8">
        <v>0.75</v>
      </c>
      <c r="I115" s="9">
        <f>Tabla14[[#This Row],[Precio unitario]]*Tabla14[[#This Row],[Tasa de ingresos cliente]]</f>
        <v>1.1754718275000001E-4</v>
      </c>
      <c r="J115" s="21">
        <v>22.631540000000001</v>
      </c>
      <c r="K115" s="15">
        <f>Tabla14[[#This Row],[tasa de cambio]]*Tabla14[[#This Row],[Ingresos netos]]</f>
        <v>2.6602737682939353E-3</v>
      </c>
      <c r="M115" s="1" t="s">
        <v>81</v>
      </c>
      <c r="N115" s="1" t="s">
        <v>20</v>
      </c>
      <c r="O115" s="1"/>
      <c r="P115" s="1" t="s">
        <v>11</v>
      </c>
      <c r="Q115" s="1" t="s">
        <v>12</v>
      </c>
      <c r="R115" s="1" t="s">
        <v>13</v>
      </c>
      <c r="S115" s="8">
        <v>5.5379796180000003E-3</v>
      </c>
      <c r="T115" s="8">
        <v>0.75</v>
      </c>
      <c r="U115" s="9">
        <f>Tabla12[[#This Row],[Precio unitario]]*Tabla12[[#This Row],[Tasa de ingresos cliente]]</f>
        <v>4.1534847135000002E-3</v>
      </c>
      <c r="V115" s="21">
        <v>22.631540000000001</v>
      </c>
      <c r="W115" s="11">
        <f>Tabla12[[#This Row],[tasa de cambio]]*Tabla12[[#This Row],[Ingresos netos]]</f>
        <v>9.3999755432963794E-2</v>
      </c>
      <c r="AK115" s="2" t="s">
        <v>100</v>
      </c>
      <c r="AL115" s="2" t="s">
        <v>65</v>
      </c>
      <c r="AM115" s="2" t="s">
        <v>104</v>
      </c>
      <c r="AN115" s="2" t="s">
        <v>11</v>
      </c>
      <c r="AO115" s="2" t="s">
        <v>12</v>
      </c>
      <c r="AP115" s="2" t="s">
        <v>13</v>
      </c>
      <c r="AQ115" s="7">
        <v>4.5370499999999999E-3</v>
      </c>
      <c r="AR115" s="7">
        <v>0.75</v>
      </c>
      <c r="AS115" s="9">
        <f>Tabla8[[#This Row],[Precio unitario]]*Tabla8[[#This Row],[Tasa de ingresos cliente]]</f>
        <v>3.4027874999999997E-3</v>
      </c>
      <c r="AT115" s="21">
        <v>21.6</v>
      </c>
      <c r="AU115" s="11">
        <f>Tabla8[[#This Row],[tasa de cambio]]*Tabla8[[#This Row],[Ingresos netos]]</f>
        <v>7.3500209999999996E-2</v>
      </c>
      <c r="AV115" s="23"/>
      <c r="AX115" s="23"/>
      <c r="BL115" s="1" t="s">
        <v>138</v>
      </c>
      <c r="BM115" s="1" t="s">
        <v>57</v>
      </c>
      <c r="BN115" s="1" t="s">
        <v>114</v>
      </c>
      <c r="BO115" s="1" t="s">
        <v>11</v>
      </c>
      <c r="BP115" s="1" t="s">
        <v>12</v>
      </c>
      <c r="BQ115" s="1" t="s">
        <v>13</v>
      </c>
      <c r="BR115" s="8">
        <v>1.1823E-5</v>
      </c>
      <c r="BS115" s="8">
        <v>0.75</v>
      </c>
      <c r="BT115" s="9">
        <f>Tabla4[[#This Row],[Precio unitario]]*Tabla4[[#This Row],[Tasa de ingresos cliente]]</f>
        <v>8.8672500000000005E-6</v>
      </c>
      <c r="BU115" s="21">
        <v>22.631540000000001</v>
      </c>
      <c r="BV115" s="14">
        <f>Tabla4[[#This Row],[tasa de cambio]]*Tabla4[[#This Row],[Ingresos netos]]</f>
        <v>2.0067952306500003E-4</v>
      </c>
      <c r="BX115" s="1" t="s">
        <v>144</v>
      </c>
      <c r="BY115" s="1" t="s">
        <v>18</v>
      </c>
      <c r="BZ115" s="1" t="s">
        <v>101</v>
      </c>
      <c r="CA115" s="1" t="s">
        <v>11</v>
      </c>
      <c r="CB115" s="1" t="s">
        <v>12</v>
      </c>
      <c r="CC115" s="1" t="s">
        <v>13</v>
      </c>
      <c r="CD115" s="8">
        <v>6.9015727800000003E-4</v>
      </c>
      <c r="CE115" s="8">
        <v>0.75</v>
      </c>
      <c r="CF115" s="9">
        <f>Tabla2[[#This Row],[Precio unitario]]*Tabla2[[#This Row],[Tasa de ingresos cliente]]</f>
        <v>5.1761795850000002E-4</v>
      </c>
      <c r="CG115" s="21">
        <v>22.631540000000001</v>
      </c>
      <c r="CH115" s="11">
        <f>Tabla2[[#This Row],[tasa de cambio]]*Tabla2[[#This Row],[Ingresos netos]]</f>
        <v>1.1714491532511091E-2</v>
      </c>
    </row>
    <row r="116" spans="1:86" x14ac:dyDescent="0.2">
      <c r="A116" s="2" t="s">
        <v>24</v>
      </c>
      <c r="B116" s="2" t="s">
        <v>18</v>
      </c>
      <c r="C116" s="2"/>
      <c r="D116" s="2" t="s">
        <v>11</v>
      </c>
      <c r="E116" s="2" t="s">
        <v>12</v>
      </c>
      <c r="F116" s="2" t="s">
        <v>13</v>
      </c>
      <c r="G116" s="7">
        <v>2.5047707999999999E-4</v>
      </c>
      <c r="H116" s="7">
        <v>0.75</v>
      </c>
      <c r="I116" s="9">
        <f>Tabla14[[#This Row],[Precio unitario]]*Tabla14[[#This Row],[Tasa de ingresos cliente]]</f>
        <v>1.8785781E-4</v>
      </c>
      <c r="J116" s="21">
        <v>22.631540000000001</v>
      </c>
      <c r="K116" s="15">
        <f>Tabla14[[#This Row],[tasa de cambio]]*Tabla14[[#This Row],[Ingresos netos]]</f>
        <v>4.2515115413273999E-3</v>
      </c>
      <c r="M116" s="2" t="s">
        <v>81</v>
      </c>
      <c r="N116" s="2" t="s">
        <v>45</v>
      </c>
      <c r="O116" s="2"/>
      <c r="P116" s="2" t="s">
        <v>11</v>
      </c>
      <c r="Q116" s="2" t="s">
        <v>12</v>
      </c>
      <c r="R116" s="2" t="s">
        <v>13</v>
      </c>
      <c r="S116" s="7">
        <v>1.291400005E-3</v>
      </c>
      <c r="T116" s="7">
        <v>0.75</v>
      </c>
      <c r="U116" s="9">
        <f>Tabla12[[#This Row],[Precio unitario]]*Tabla12[[#This Row],[Tasa de ingresos cliente]]</f>
        <v>9.6855000374999997E-4</v>
      </c>
      <c r="V116" s="21">
        <v>22.631540000000001</v>
      </c>
      <c r="W116" s="11">
        <f>Tabla12[[#This Row],[tasa de cambio]]*Tabla12[[#This Row],[Ingresos netos]]</f>
        <v>2.1919778151868276E-2</v>
      </c>
      <c r="AK116" s="1" t="s">
        <v>100</v>
      </c>
      <c r="AL116" s="1" t="s">
        <v>65</v>
      </c>
      <c r="AM116" s="1" t="s">
        <v>104</v>
      </c>
      <c r="AN116" s="1" t="s">
        <v>11</v>
      </c>
      <c r="AO116" s="1" t="s">
        <v>12</v>
      </c>
      <c r="AP116" s="1" t="s">
        <v>13</v>
      </c>
      <c r="AQ116" s="8">
        <v>4.53704E-3</v>
      </c>
      <c r="AR116" s="8">
        <v>0.75</v>
      </c>
      <c r="AS116" s="9">
        <f>Tabla8[[#This Row],[Precio unitario]]*Tabla8[[#This Row],[Tasa de ingresos cliente]]</f>
        <v>3.4027800000000002E-3</v>
      </c>
      <c r="AT116" s="21">
        <v>21.6</v>
      </c>
      <c r="AU116" s="11">
        <f>Tabla8[[#This Row],[tasa de cambio]]*Tabla8[[#This Row],[Ingresos netos]]</f>
        <v>7.3500048000000012E-2</v>
      </c>
      <c r="AV116" s="23"/>
      <c r="AX116" s="23"/>
      <c r="BL116" s="2" t="s">
        <v>138</v>
      </c>
      <c r="BM116" s="2" t="s">
        <v>23</v>
      </c>
      <c r="BN116" s="2" t="s">
        <v>114</v>
      </c>
      <c r="BO116" s="2" t="s">
        <v>11</v>
      </c>
      <c r="BP116" s="2" t="s">
        <v>12</v>
      </c>
      <c r="BQ116" s="2" t="s">
        <v>13</v>
      </c>
      <c r="BR116" s="7">
        <v>3.8248000000000002E-6</v>
      </c>
      <c r="BS116" s="7">
        <v>0.75</v>
      </c>
      <c r="BT116" s="9">
        <f>Tabla4[[#This Row],[Precio unitario]]*Tabla4[[#This Row],[Tasa de ingresos cliente]]</f>
        <v>2.8685999999999999E-6</v>
      </c>
      <c r="BU116" s="21">
        <v>22.631540000000001</v>
      </c>
      <c r="BV116" s="14">
        <f>Tabla4[[#This Row],[tasa de cambio]]*Tabla4[[#This Row],[Ingresos netos]]</f>
        <v>6.4920835643999996E-5</v>
      </c>
      <c r="BX116" s="2" t="s">
        <v>144</v>
      </c>
      <c r="BY116" s="2" t="s">
        <v>18</v>
      </c>
      <c r="BZ116" s="2" t="s">
        <v>101</v>
      </c>
      <c r="CA116" s="2" t="s">
        <v>11</v>
      </c>
      <c r="CB116" s="2" t="s">
        <v>12</v>
      </c>
      <c r="CC116" s="2" t="s">
        <v>13</v>
      </c>
      <c r="CD116" s="7">
        <v>6.9015383600000001E-4</v>
      </c>
      <c r="CE116" s="7">
        <v>0.75</v>
      </c>
      <c r="CF116" s="9">
        <f>Tabla2[[#This Row],[Precio unitario]]*Tabla2[[#This Row],[Tasa de ingresos cliente]]</f>
        <v>5.1761537700000004E-4</v>
      </c>
      <c r="CG116" s="21">
        <v>22.631540000000001</v>
      </c>
      <c r="CH116" s="11">
        <f>Tabla2[[#This Row],[tasa de cambio]]*Tabla2[[#This Row],[Ingresos netos]]</f>
        <v>1.1714433109190582E-2</v>
      </c>
    </row>
    <row r="117" spans="1:86" x14ac:dyDescent="0.2">
      <c r="A117" s="1" t="s">
        <v>24</v>
      </c>
      <c r="B117" s="1" t="s">
        <v>37</v>
      </c>
      <c r="C117" s="1"/>
      <c r="D117" s="1" t="s">
        <v>11</v>
      </c>
      <c r="E117" s="1" t="s">
        <v>12</v>
      </c>
      <c r="F117" s="1" t="s">
        <v>13</v>
      </c>
      <c r="G117" s="8">
        <v>8.7168811999999997E-5</v>
      </c>
      <c r="H117" s="8">
        <v>0.75</v>
      </c>
      <c r="I117" s="9">
        <f>Tabla14[[#This Row],[Precio unitario]]*Tabla14[[#This Row],[Tasa de ingresos cliente]]</f>
        <v>6.5376608999999998E-5</v>
      </c>
      <c r="J117" s="21">
        <v>22.631540000000001</v>
      </c>
      <c r="K117" s="15">
        <f>Tabla14[[#This Row],[tasa de cambio]]*Tabla14[[#This Row],[Ingresos netos]]</f>
        <v>1.47957334164786E-3</v>
      </c>
      <c r="M117" s="1" t="s">
        <v>81</v>
      </c>
      <c r="N117" s="1" t="s">
        <v>45</v>
      </c>
      <c r="O117" s="1"/>
      <c r="P117" s="1" t="s">
        <v>11</v>
      </c>
      <c r="Q117" s="1" t="s">
        <v>12</v>
      </c>
      <c r="R117" s="1" t="s">
        <v>13</v>
      </c>
      <c r="S117" s="8">
        <v>2.5836644E-3</v>
      </c>
      <c r="T117" s="8">
        <v>0.75</v>
      </c>
      <c r="U117" s="9">
        <f>Tabla12[[#This Row],[Precio unitario]]*Tabla12[[#This Row],[Tasa de ingresos cliente]]</f>
        <v>1.9377483000000001E-3</v>
      </c>
      <c r="V117" s="21">
        <v>22.631540000000001</v>
      </c>
      <c r="W117" s="11">
        <f>Tabla12[[#This Row],[tasa de cambio]]*Tabla12[[#This Row],[Ingresos netos]]</f>
        <v>4.3854228161382007E-2</v>
      </c>
      <c r="AK117" s="2" t="s">
        <v>100</v>
      </c>
      <c r="AL117" s="2" t="s">
        <v>65</v>
      </c>
      <c r="AM117" s="2" t="s">
        <v>104</v>
      </c>
      <c r="AN117" s="2" t="s">
        <v>11</v>
      </c>
      <c r="AO117" s="2" t="s">
        <v>12</v>
      </c>
      <c r="AP117" s="2" t="s">
        <v>13</v>
      </c>
      <c r="AQ117" s="7">
        <v>4.5370832999999996E-3</v>
      </c>
      <c r="AR117" s="7">
        <v>0.75</v>
      </c>
      <c r="AS117" s="9">
        <f>Tabla8[[#This Row],[Precio unitario]]*Tabla8[[#This Row],[Tasa de ingresos cliente]]</f>
        <v>3.4028124749999997E-3</v>
      </c>
      <c r="AT117" s="21">
        <v>21.6</v>
      </c>
      <c r="AU117" s="11">
        <f>Tabla8[[#This Row],[tasa de cambio]]*Tabla8[[#This Row],[Ingresos netos]]</f>
        <v>7.3500749460000001E-2</v>
      </c>
      <c r="AV117" s="23"/>
      <c r="AX117" s="23"/>
      <c r="BL117" s="1" t="s">
        <v>138</v>
      </c>
      <c r="BM117" s="1" t="s">
        <v>23</v>
      </c>
      <c r="BN117" s="1" t="s">
        <v>114</v>
      </c>
      <c r="BO117" s="1" t="s">
        <v>11</v>
      </c>
      <c r="BP117" s="1" t="s">
        <v>12</v>
      </c>
      <c r="BQ117" s="1" t="s">
        <v>13</v>
      </c>
      <c r="BR117" s="8">
        <v>3.4579020000000002E-4</v>
      </c>
      <c r="BS117" s="8">
        <v>0.75</v>
      </c>
      <c r="BT117" s="9">
        <f>Tabla4[[#This Row],[Precio unitario]]*Tabla4[[#This Row],[Tasa de ingresos cliente]]</f>
        <v>2.5934265000000003E-4</v>
      </c>
      <c r="BU117" s="21">
        <v>22.631540000000001</v>
      </c>
      <c r="BV117" s="14">
        <f>Tabla4[[#This Row],[tasa de cambio]]*Tabla4[[#This Row],[Ingresos netos]]</f>
        <v>5.8693235571810011E-3</v>
      </c>
      <c r="BX117" s="1" t="s">
        <v>144</v>
      </c>
      <c r="BY117" s="1" t="s">
        <v>18</v>
      </c>
      <c r="BZ117" s="1" t="s">
        <v>101</v>
      </c>
      <c r="CA117" s="1" t="s">
        <v>11</v>
      </c>
      <c r="CB117" s="1" t="s">
        <v>12</v>
      </c>
      <c r="CC117" s="1" t="s">
        <v>13</v>
      </c>
      <c r="CD117" s="8">
        <v>6.9015442300000005E-4</v>
      </c>
      <c r="CE117" s="8">
        <v>0.75</v>
      </c>
      <c r="CF117" s="9">
        <f>Tabla2[[#This Row],[Precio unitario]]*Tabla2[[#This Row],[Tasa de ingresos cliente]]</f>
        <v>5.1761581725000001E-4</v>
      </c>
      <c r="CG117" s="21">
        <v>22.631540000000001</v>
      </c>
      <c r="CH117" s="11">
        <f>Tabla2[[#This Row],[tasa de cambio]]*Tabla2[[#This Row],[Ingresos netos]]</f>
        <v>1.1714443072726066E-2</v>
      </c>
    </row>
    <row r="118" spans="1:86" x14ac:dyDescent="0.2">
      <c r="A118" s="2" t="s">
        <v>24</v>
      </c>
      <c r="B118" s="2" t="s">
        <v>57</v>
      </c>
      <c r="C118" s="2"/>
      <c r="D118" s="2" t="s">
        <v>11</v>
      </c>
      <c r="E118" s="2" t="s">
        <v>12</v>
      </c>
      <c r="F118" s="2" t="s">
        <v>13</v>
      </c>
      <c r="G118" s="7">
        <v>6.7746637000000001E-5</v>
      </c>
      <c r="H118" s="7">
        <v>0.75</v>
      </c>
      <c r="I118" s="9">
        <f>Tabla14[[#This Row],[Precio unitario]]*Tabla14[[#This Row],[Tasa de ingresos cliente]]</f>
        <v>5.0809977750000004E-5</v>
      </c>
      <c r="J118" s="21">
        <v>22.631540000000001</v>
      </c>
      <c r="K118" s="15">
        <f>Tabla14[[#This Row],[tasa de cambio]]*Tabla14[[#This Row],[Ingresos netos]]</f>
        <v>1.1499080438482352E-3</v>
      </c>
      <c r="M118" s="2" t="s">
        <v>81</v>
      </c>
      <c r="N118" s="2" t="s">
        <v>53</v>
      </c>
      <c r="O118" s="2"/>
      <c r="P118" s="2" t="s">
        <v>11</v>
      </c>
      <c r="Q118" s="2" t="s">
        <v>12</v>
      </c>
      <c r="R118" s="2" t="s">
        <v>13</v>
      </c>
      <c r="S118" s="7">
        <v>2.1386471519999999E-3</v>
      </c>
      <c r="T118" s="7">
        <v>0.75</v>
      </c>
      <c r="U118" s="9">
        <f>Tabla12[[#This Row],[Precio unitario]]*Tabla12[[#This Row],[Tasa de ingresos cliente]]</f>
        <v>1.6039853639999999E-3</v>
      </c>
      <c r="V118" s="21">
        <v>22.631540000000001</v>
      </c>
      <c r="W118" s="11">
        <f>Tabla12[[#This Row],[tasa de cambio]]*Tabla12[[#This Row],[Ingresos netos]]</f>
        <v>3.6300658924780557E-2</v>
      </c>
      <c r="AK118" s="2" t="s">
        <v>100</v>
      </c>
      <c r="AL118" s="2" t="s">
        <v>65</v>
      </c>
      <c r="AM118" s="2" t="s">
        <v>104</v>
      </c>
      <c r="AN118" s="2" t="s">
        <v>11</v>
      </c>
      <c r="AO118" s="2" t="s">
        <v>12</v>
      </c>
      <c r="AP118" s="2" t="s">
        <v>13</v>
      </c>
      <c r="AQ118" s="7">
        <v>4.5370999999999996E-3</v>
      </c>
      <c r="AR118" s="7">
        <v>0.75</v>
      </c>
      <c r="AS118" s="9">
        <f>Tabla8[[#This Row],[Precio unitario]]*Tabla8[[#This Row],[Tasa de ingresos cliente]]</f>
        <v>3.4028249999999999E-3</v>
      </c>
      <c r="AT118" s="21">
        <v>21.6</v>
      </c>
      <c r="AU118" s="11">
        <f>Tabla8[[#This Row],[tasa de cambio]]*Tabla8[[#This Row],[Ingresos netos]]</f>
        <v>7.350102E-2</v>
      </c>
      <c r="AV118" s="23"/>
      <c r="AX118" s="23"/>
      <c r="BL118" s="2" t="s">
        <v>138</v>
      </c>
      <c r="BM118" s="2" t="s">
        <v>23</v>
      </c>
      <c r="BN118" s="2" t="s">
        <v>114</v>
      </c>
      <c r="BO118" s="2" t="s">
        <v>11</v>
      </c>
      <c r="BP118" s="2" t="s">
        <v>12</v>
      </c>
      <c r="BQ118" s="2" t="s">
        <v>13</v>
      </c>
      <c r="BR118" s="7">
        <v>3.8248999999999996E-6</v>
      </c>
      <c r="BS118" s="7">
        <v>0.75</v>
      </c>
      <c r="BT118" s="9">
        <f>Tabla4[[#This Row],[Precio unitario]]*Tabla4[[#This Row],[Tasa de ingresos cliente]]</f>
        <v>2.8686749999999997E-6</v>
      </c>
      <c r="BU118" s="21">
        <v>22.631540000000001</v>
      </c>
      <c r="BV118" s="14">
        <f>Tabla4[[#This Row],[tasa de cambio]]*Tabla4[[#This Row],[Ingresos netos]]</f>
        <v>6.4922533009499994E-5</v>
      </c>
      <c r="BX118" s="2" t="s">
        <v>144</v>
      </c>
      <c r="BY118" s="2" t="s">
        <v>18</v>
      </c>
      <c r="BZ118" s="2" t="s">
        <v>101</v>
      </c>
      <c r="CA118" s="2" t="s">
        <v>11</v>
      </c>
      <c r="CB118" s="2" t="s">
        <v>12</v>
      </c>
      <c r="CC118" s="2" t="s">
        <v>13</v>
      </c>
      <c r="CD118" s="7">
        <v>6.9015702599999995E-4</v>
      </c>
      <c r="CE118" s="7">
        <v>0.75</v>
      </c>
      <c r="CF118" s="9">
        <f>Tabla2[[#This Row],[Precio unitario]]*Tabla2[[#This Row],[Tasa de ingresos cliente]]</f>
        <v>5.1761776949999991E-4</v>
      </c>
      <c r="CG118" s="21">
        <v>22.631540000000001</v>
      </c>
      <c r="CH118" s="11">
        <f>Tabla2[[#This Row],[tasa de cambio]]*Tabla2[[#This Row],[Ingresos netos]]</f>
        <v>1.1714487255150029E-2</v>
      </c>
    </row>
    <row r="119" spans="1:86" x14ac:dyDescent="0.2">
      <c r="A119" s="1" t="s">
        <v>24</v>
      </c>
      <c r="B119" s="1" t="s">
        <v>57</v>
      </c>
      <c r="C119" s="1"/>
      <c r="D119" s="1" t="s">
        <v>11</v>
      </c>
      <c r="E119" s="1" t="s">
        <v>12</v>
      </c>
      <c r="F119" s="1" t="s">
        <v>13</v>
      </c>
      <c r="G119" s="8">
        <v>1.91160035E-4</v>
      </c>
      <c r="H119" s="8">
        <v>0.75</v>
      </c>
      <c r="I119" s="9">
        <f>Tabla14[[#This Row],[Precio unitario]]*Tabla14[[#This Row],[Tasa de ingresos cliente]]</f>
        <v>1.4337002625000001E-4</v>
      </c>
      <c r="J119" s="21">
        <v>22.631540000000001</v>
      </c>
      <c r="K119" s="15">
        <f>Tabla14[[#This Row],[tasa de cambio]]*Tabla14[[#This Row],[Ingresos netos]]</f>
        <v>3.2446844838779254E-3</v>
      </c>
      <c r="M119" s="1" t="s">
        <v>81</v>
      </c>
      <c r="N119" s="1" t="s">
        <v>53</v>
      </c>
      <c r="O119" s="1"/>
      <c r="P119" s="1" t="s">
        <v>11</v>
      </c>
      <c r="Q119" s="1" t="s">
        <v>12</v>
      </c>
      <c r="R119" s="1" t="s">
        <v>13</v>
      </c>
      <c r="S119" s="8">
        <v>1.3557971270000001E-3</v>
      </c>
      <c r="T119" s="8">
        <v>0.75</v>
      </c>
      <c r="U119" s="9">
        <f>Tabla12[[#This Row],[Precio unitario]]*Tabla12[[#This Row],[Tasa de ingresos cliente]]</f>
        <v>1.0168478452500002E-3</v>
      </c>
      <c r="V119" s="21">
        <v>22.631540000000001</v>
      </c>
      <c r="W119" s="11">
        <f>Tabla12[[#This Row],[tasa de cambio]]*Tabla12[[#This Row],[Ingresos netos]]</f>
        <v>2.3012832683689189E-2</v>
      </c>
      <c r="AK119" s="1" t="s">
        <v>100</v>
      </c>
      <c r="AL119" s="1" t="s">
        <v>65</v>
      </c>
      <c r="AM119" s="1" t="s">
        <v>104</v>
      </c>
      <c r="AN119" s="1" t="s">
        <v>11</v>
      </c>
      <c r="AO119" s="1" t="s">
        <v>12</v>
      </c>
      <c r="AP119" s="1" t="s">
        <v>13</v>
      </c>
      <c r="AQ119" s="8">
        <v>1.8779999999999999E-3</v>
      </c>
      <c r="AR119" s="8">
        <v>0.75</v>
      </c>
      <c r="AS119" s="9">
        <f>Tabla8[[#This Row],[Precio unitario]]*Tabla8[[#This Row],[Tasa de ingresos cliente]]</f>
        <v>1.4085E-3</v>
      </c>
      <c r="AT119" s="21">
        <v>21.6</v>
      </c>
      <c r="AU119" s="11">
        <f>Tabla8[[#This Row],[tasa de cambio]]*Tabla8[[#This Row],[Ingresos netos]]</f>
        <v>3.0423600000000002E-2</v>
      </c>
      <c r="AV119" s="23"/>
      <c r="AX119" s="23"/>
      <c r="BL119" s="1" t="s">
        <v>138</v>
      </c>
      <c r="BM119" s="1" t="s">
        <v>23</v>
      </c>
      <c r="BN119" s="1" t="s">
        <v>114</v>
      </c>
      <c r="BO119" s="1" t="s">
        <v>11</v>
      </c>
      <c r="BP119" s="1" t="s">
        <v>12</v>
      </c>
      <c r="BQ119" s="1" t="s">
        <v>13</v>
      </c>
      <c r="BR119" s="8">
        <v>1.748075E-4</v>
      </c>
      <c r="BS119" s="8">
        <v>0.75</v>
      </c>
      <c r="BT119" s="9">
        <f>Tabla4[[#This Row],[Precio unitario]]*Tabla4[[#This Row],[Tasa de ingresos cliente]]</f>
        <v>1.3110562500000001E-4</v>
      </c>
      <c r="BU119" s="21">
        <v>22.631540000000001</v>
      </c>
      <c r="BV119" s="14">
        <f>Tabla4[[#This Row],[tasa de cambio]]*Tabla4[[#This Row],[Ingresos netos]]</f>
        <v>2.9671221964125004E-3</v>
      </c>
      <c r="BX119" s="1" t="s">
        <v>144</v>
      </c>
      <c r="BY119" s="1" t="s">
        <v>18</v>
      </c>
      <c r="BZ119" s="1" t="s">
        <v>101</v>
      </c>
      <c r="CA119" s="1" t="s">
        <v>11</v>
      </c>
      <c r="CB119" s="1" t="s">
        <v>12</v>
      </c>
      <c r="CC119" s="1" t="s">
        <v>13</v>
      </c>
      <c r="CD119" s="8">
        <v>6.9022848499999999E-4</v>
      </c>
      <c r="CE119" s="8">
        <v>0.75</v>
      </c>
      <c r="CF119" s="9">
        <f>Tabla2[[#This Row],[Precio unitario]]*Tabla2[[#This Row],[Tasa de ingresos cliente]]</f>
        <v>5.1767136374999999E-4</v>
      </c>
      <c r="CG119" s="21">
        <v>22.631540000000001</v>
      </c>
      <c r="CH119" s="11">
        <f>Tabla2[[#This Row],[tasa de cambio]]*Tabla2[[#This Row],[Ingresos netos]]</f>
        <v>1.1715700175562676E-2</v>
      </c>
    </row>
    <row r="120" spans="1:86" x14ac:dyDescent="0.2">
      <c r="A120" s="2" t="s">
        <v>24</v>
      </c>
      <c r="B120" s="2" t="s">
        <v>22</v>
      </c>
      <c r="C120" s="2"/>
      <c r="D120" s="2" t="s">
        <v>11</v>
      </c>
      <c r="E120" s="2" t="s">
        <v>12</v>
      </c>
      <c r="F120" s="2" t="s">
        <v>13</v>
      </c>
      <c r="G120" s="7">
        <v>9.8867110300000002E-4</v>
      </c>
      <c r="H120" s="7">
        <v>0.75</v>
      </c>
      <c r="I120" s="9">
        <f>Tabla14[[#This Row],[Precio unitario]]*Tabla14[[#This Row],[Tasa de ingresos cliente]]</f>
        <v>7.4150332725000001E-4</v>
      </c>
      <c r="J120" s="21">
        <v>22.631540000000001</v>
      </c>
      <c r="K120" s="15">
        <f>Tabla14[[#This Row],[tasa de cambio]]*Tabla14[[#This Row],[Ingresos netos]]</f>
        <v>1.6781362210791465E-2</v>
      </c>
      <c r="M120" s="2" t="s">
        <v>81</v>
      </c>
      <c r="N120" s="2" t="s">
        <v>25</v>
      </c>
      <c r="O120" s="2"/>
      <c r="P120" s="2" t="s">
        <v>11</v>
      </c>
      <c r="Q120" s="2" t="s">
        <v>12</v>
      </c>
      <c r="R120" s="2" t="s">
        <v>13</v>
      </c>
      <c r="S120" s="7">
        <v>3.1679926490000001E-3</v>
      </c>
      <c r="T120" s="7">
        <v>0.75</v>
      </c>
      <c r="U120" s="9">
        <f>Tabla12[[#This Row],[Precio unitario]]*Tabla12[[#This Row],[Tasa de ingresos cliente]]</f>
        <v>2.3759944867499999E-3</v>
      </c>
      <c r="V120" s="21">
        <v>22.631540000000001</v>
      </c>
      <c r="W120" s="11">
        <f>Tabla12[[#This Row],[tasa de cambio]]*Tabla12[[#This Row],[Ingresos netos]]</f>
        <v>5.3772414266662093E-2</v>
      </c>
      <c r="AK120" s="1" t="s">
        <v>100</v>
      </c>
      <c r="AL120" s="1" t="s">
        <v>65</v>
      </c>
      <c r="AM120" s="1" t="s">
        <v>114</v>
      </c>
      <c r="AN120" s="1" t="s">
        <v>11</v>
      </c>
      <c r="AO120" s="1" t="s">
        <v>12</v>
      </c>
      <c r="AP120" s="1" t="s">
        <v>13</v>
      </c>
      <c r="AQ120" s="8">
        <v>1.9620000000000002E-3</v>
      </c>
      <c r="AR120" s="8">
        <v>0.75</v>
      </c>
      <c r="AS120" s="9">
        <f>Tabla8[[#This Row],[Precio unitario]]*Tabla8[[#This Row],[Tasa de ingresos cliente]]</f>
        <v>1.4715000000000002E-3</v>
      </c>
      <c r="AT120" s="21">
        <v>21.6</v>
      </c>
      <c r="AU120" s="11">
        <f>Tabla8[[#This Row],[tasa de cambio]]*Tabla8[[#This Row],[Ingresos netos]]</f>
        <v>3.1784400000000004E-2</v>
      </c>
      <c r="AV120" s="23"/>
      <c r="AX120" s="23"/>
      <c r="BL120" s="2" t="s">
        <v>138</v>
      </c>
      <c r="BM120" s="2" t="s">
        <v>10</v>
      </c>
      <c r="BN120" s="2" t="s">
        <v>114</v>
      </c>
      <c r="BO120" s="2" t="s">
        <v>11</v>
      </c>
      <c r="BP120" s="2" t="s">
        <v>12</v>
      </c>
      <c r="BQ120" s="2" t="s">
        <v>13</v>
      </c>
      <c r="BR120" s="7">
        <v>4.9630000000000002E-7</v>
      </c>
      <c r="BS120" s="7">
        <v>0.75</v>
      </c>
      <c r="BT120" s="9">
        <f>Tabla4[[#This Row],[Precio unitario]]*Tabla4[[#This Row],[Tasa de ingresos cliente]]</f>
        <v>3.7222500000000001E-7</v>
      </c>
      <c r="BU120" s="21">
        <v>22.631540000000001</v>
      </c>
      <c r="BV120" s="14">
        <f>Tabla4[[#This Row],[tasa de cambio]]*Tabla4[[#This Row],[Ingresos netos]]</f>
        <v>8.4240249765000003E-6</v>
      </c>
      <c r="BX120" s="2" t="s">
        <v>144</v>
      </c>
      <c r="BY120" s="2" t="s">
        <v>18</v>
      </c>
      <c r="BZ120" s="2" t="s">
        <v>101</v>
      </c>
      <c r="CA120" s="2" t="s">
        <v>11</v>
      </c>
      <c r="CB120" s="2" t="s">
        <v>12</v>
      </c>
      <c r="CC120" s="2" t="s">
        <v>13</v>
      </c>
      <c r="CD120" s="7">
        <v>6.90165507E-4</v>
      </c>
      <c r="CE120" s="7">
        <v>0.75</v>
      </c>
      <c r="CF120" s="9">
        <f>Tabla2[[#This Row],[Precio unitario]]*Tabla2[[#This Row],[Tasa de ingresos cliente]]</f>
        <v>5.1762413024999997E-4</v>
      </c>
      <c r="CG120" s="21">
        <v>22.631540000000001</v>
      </c>
      <c r="CH120" s="11">
        <f>Tabla2[[#This Row],[tasa de cambio]]*Tabla2[[#This Row],[Ingresos netos]]</f>
        <v>1.1714631208718084E-2</v>
      </c>
    </row>
    <row r="121" spans="1:86" x14ac:dyDescent="0.2">
      <c r="A121" s="1" t="s">
        <v>24</v>
      </c>
      <c r="B121" s="1" t="s">
        <v>22</v>
      </c>
      <c r="C121" s="1"/>
      <c r="D121" s="1" t="s">
        <v>11</v>
      </c>
      <c r="E121" s="1" t="s">
        <v>12</v>
      </c>
      <c r="F121" s="1" t="s">
        <v>13</v>
      </c>
      <c r="G121" s="8">
        <v>3.547460254E-3</v>
      </c>
      <c r="H121" s="8">
        <v>0.75</v>
      </c>
      <c r="I121" s="9">
        <f>Tabla14[[#This Row],[Precio unitario]]*Tabla14[[#This Row],[Tasa de ingresos cliente]]</f>
        <v>2.6605951904999999E-3</v>
      </c>
      <c r="J121" s="21">
        <v>22.631540000000001</v>
      </c>
      <c r="K121" s="15">
        <f>Tabla14[[#This Row],[tasa de cambio]]*Tabla14[[#This Row],[Ingresos netos]]</f>
        <v>6.0213366477608367E-2</v>
      </c>
      <c r="M121" s="1" t="s">
        <v>81</v>
      </c>
      <c r="N121" s="1" t="s">
        <v>40</v>
      </c>
      <c r="O121" s="1"/>
      <c r="P121" s="1" t="s">
        <v>11</v>
      </c>
      <c r="Q121" s="1" t="s">
        <v>12</v>
      </c>
      <c r="R121" s="1" t="s">
        <v>13</v>
      </c>
      <c r="S121" s="8">
        <v>2.4246164739999999E-3</v>
      </c>
      <c r="T121" s="8">
        <v>0.75</v>
      </c>
      <c r="U121" s="9">
        <f>Tabla12[[#This Row],[Precio unitario]]*Tabla12[[#This Row],[Tasa de ingresos cliente]]</f>
        <v>1.8184623555E-3</v>
      </c>
      <c r="V121" s="21">
        <v>22.631540000000001</v>
      </c>
      <c r="W121" s="11">
        <f>Tabla12[[#This Row],[tasa de cambio]]*Tabla12[[#This Row],[Ingresos netos]]</f>
        <v>4.1154603536992469E-2</v>
      </c>
      <c r="AK121" s="2" t="s">
        <v>100</v>
      </c>
      <c r="AL121" s="2" t="s">
        <v>65</v>
      </c>
      <c r="AM121" s="2" t="s">
        <v>114</v>
      </c>
      <c r="AN121" s="2" t="s">
        <v>11</v>
      </c>
      <c r="AO121" s="2" t="s">
        <v>12</v>
      </c>
      <c r="AP121" s="2" t="s">
        <v>13</v>
      </c>
      <c r="AQ121" s="7">
        <v>1.962381E-3</v>
      </c>
      <c r="AR121" s="7">
        <v>0.75</v>
      </c>
      <c r="AS121" s="9">
        <f>Tabla8[[#This Row],[Precio unitario]]*Tabla8[[#This Row],[Tasa de ingresos cliente]]</f>
        <v>1.47178575E-3</v>
      </c>
      <c r="AT121" s="21">
        <v>21.6</v>
      </c>
      <c r="AU121" s="11">
        <f>Tabla8[[#This Row],[tasa de cambio]]*Tabla8[[#This Row],[Ingresos netos]]</f>
        <v>3.1790572200000006E-2</v>
      </c>
      <c r="AV121" s="23"/>
      <c r="AX121" s="23"/>
      <c r="BL121" s="1" t="s">
        <v>138</v>
      </c>
      <c r="BM121" s="1" t="s">
        <v>10</v>
      </c>
      <c r="BN121" s="1" t="s">
        <v>114</v>
      </c>
      <c r="BO121" s="1" t="s">
        <v>11</v>
      </c>
      <c r="BP121" s="1" t="s">
        <v>12</v>
      </c>
      <c r="BQ121" s="1" t="s">
        <v>13</v>
      </c>
      <c r="BR121" s="8">
        <v>4.9640000000000002E-7</v>
      </c>
      <c r="BS121" s="8">
        <v>0.75</v>
      </c>
      <c r="BT121" s="9">
        <f>Tabla4[[#This Row],[Precio unitario]]*Tabla4[[#This Row],[Tasa de ingresos cliente]]</f>
        <v>3.7230000000000002E-7</v>
      </c>
      <c r="BU121" s="21">
        <v>22.631540000000001</v>
      </c>
      <c r="BV121" s="14">
        <f>Tabla4[[#This Row],[tasa de cambio]]*Tabla4[[#This Row],[Ingresos netos]]</f>
        <v>8.4257223420000013E-6</v>
      </c>
      <c r="BX121" s="1" t="s">
        <v>144</v>
      </c>
      <c r="BY121" s="1" t="s">
        <v>18</v>
      </c>
      <c r="BZ121" s="1" t="s">
        <v>101</v>
      </c>
      <c r="CA121" s="1" t="s">
        <v>11</v>
      </c>
      <c r="CB121" s="1" t="s">
        <v>12</v>
      </c>
      <c r="CC121" s="1" t="s">
        <v>13</v>
      </c>
      <c r="CD121" s="8">
        <v>6.9015543100000003E-4</v>
      </c>
      <c r="CE121" s="8">
        <v>0.75</v>
      </c>
      <c r="CF121" s="9">
        <f>Tabla2[[#This Row],[Precio unitario]]*Tabla2[[#This Row],[Tasa de ingresos cliente]]</f>
        <v>5.1761657325000003E-4</v>
      </c>
      <c r="CG121" s="21">
        <v>22.631540000000001</v>
      </c>
      <c r="CH121" s="11">
        <f>Tabla2[[#This Row],[tasa de cambio]]*Tabla2[[#This Row],[Ingresos netos]]</f>
        <v>1.1714460182170306E-2</v>
      </c>
    </row>
    <row r="122" spans="1:86" x14ac:dyDescent="0.2">
      <c r="A122" s="2" t="s">
        <v>24</v>
      </c>
      <c r="B122" s="2" t="s">
        <v>52</v>
      </c>
      <c r="C122" s="2"/>
      <c r="D122" s="2" t="s">
        <v>11</v>
      </c>
      <c r="E122" s="2" t="s">
        <v>12</v>
      </c>
      <c r="F122" s="2" t="s">
        <v>13</v>
      </c>
      <c r="G122" s="7">
        <v>1.5199529200000001E-4</v>
      </c>
      <c r="H122" s="7">
        <v>0.75</v>
      </c>
      <c r="I122" s="9">
        <f>Tabla14[[#This Row],[Precio unitario]]*Tabla14[[#This Row],[Tasa de ingresos cliente]]</f>
        <v>1.1399646900000001E-4</v>
      </c>
      <c r="J122" s="21">
        <v>22.631540000000001</v>
      </c>
      <c r="K122" s="15">
        <f>Tabla14[[#This Row],[tasa de cambio]]*Tabla14[[#This Row],[Ingresos netos]]</f>
        <v>2.5799156480322601E-3</v>
      </c>
      <c r="M122" s="2" t="s">
        <v>81</v>
      </c>
      <c r="N122" s="2" t="s">
        <v>40</v>
      </c>
      <c r="O122" s="2"/>
      <c r="P122" s="2" t="s">
        <v>11</v>
      </c>
      <c r="Q122" s="2" t="s">
        <v>12</v>
      </c>
      <c r="R122" s="2" t="s">
        <v>13</v>
      </c>
      <c r="S122" s="7">
        <v>3.116993585E-3</v>
      </c>
      <c r="T122" s="7">
        <v>0.75</v>
      </c>
      <c r="U122" s="9">
        <f>Tabla12[[#This Row],[Precio unitario]]*Tabla12[[#This Row],[Tasa de ingresos cliente]]</f>
        <v>2.33774518875E-3</v>
      </c>
      <c r="V122" s="21">
        <v>22.631540000000001</v>
      </c>
      <c r="W122" s="11">
        <f>Tabla12[[#This Row],[tasa de cambio]]*Tabla12[[#This Row],[Ingresos netos]]</f>
        <v>5.2906773749003176E-2</v>
      </c>
      <c r="AK122" s="1" t="s">
        <v>100</v>
      </c>
      <c r="AL122" s="1" t="s">
        <v>65</v>
      </c>
      <c r="AM122" s="1" t="s">
        <v>114</v>
      </c>
      <c r="AN122" s="1" t="s">
        <v>11</v>
      </c>
      <c r="AO122" s="1" t="s">
        <v>12</v>
      </c>
      <c r="AP122" s="1" t="s">
        <v>13</v>
      </c>
      <c r="AQ122" s="8">
        <v>1.9623332999999998E-3</v>
      </c>
      <c r="AR122" s="8">
        <v>0.75</v>
      </c>
      <c r="AS122" s="9">
        <f>Tabla8[[#This Row],[Precio unitario]]*Tabla8[[#This Row],[Tasa de ingresos cliente]]</f>
        <v>1.4717499749999999E-3</v>
      </c>
      <c r="AT122" s="21">
        <v>21.6</v>
      </c>
      <c r="AU122" s="11">
        <f>Tabla8[[#This Row],[tasa de cambio]]*Tabla8[[#This Row],[Ingresos netos]]</f>
        <v>3.1789799459999997E-2</v>
      </c>
      <c r="AV122" s="23"/>
      <c r="AX122" s="23"/>
      <c r="BL122" s="2" t="s">
        <v>138</v>
      </c>
      <c r="BM122" s="2" t="s">
        <v>10</v>
      </c>
      <c r="BN122" s="2" t="s">
        <v>114</v>
      </c>
      <c r="BO122" s="2" t="s">
        <v>11</v>
      </c>
      <c r="BP122" s="2" t="s">
        <v>12</v>
      </c>
      <c r="BQ122" s="2" t="s">
        <v>13</v>
      </c>
      <c r="BR122" s="7">
        <v>8.6212499999999998E-6</v>
      </c>
      <c r="BS122" s="7">
        <v>0.75</v>
      </c>
      <c r="BT122" s="9">
        <f>Tabla4[[#This Row],[Precio unitario]]*Tabla4[[#This Row],[Tasa de ingresos cliente]]</f>
        <v>6.4659374999999994E-6</v>
      </c>
      <c r="BU122" s="21">
        <v>22.631540000000001</v>
      </c>
      <c r="BV122" s="14">
        <f>Tabla4[[#This Row],[tasa de cambio]]*Tabla4[[#This Row],[Ingresos netos]]</f>
        <v>1.4633412316874999E-4</v>
      </c>
      <c r="BX122" s="2" t="s">
        <v>144</v>
      </c>
      <c r="BY122" s="2" t="s">
        <v>18</v>
      </c>
      <c r="BZ122" s="2" t="s">
        <v>101</v>
      </c>
      <c r="CA122" s="2" t="s">
        <v>11</v>
      </c>
      <c r="CB122" s="2" t="s">
        <v>12</v>
      </c>
      <c r="CC122" s="2" t="s">
        <v>13</v>
      </c>
      <c r="CD122" s="7">
        <v>6.9008850799999997E-4</v>
      </c>
      <c r="CE122" s="7">
        <v>0.75</v>
      </c>
      <c r="CF122" s="9">
        <f>Tabla2[[#This Row],[Precio unitario]]*Tabla2[[#This Row],[Tasa de ingresos cliente]]</f>
        <v>5.1756638100000001E-4</v>
      </c>
      <c r="CG122" s="21">
        <v>22.631540000000001</v>
      </c>
      <c r="CH122" s="11">
        <f>Tabla2[[#This Row],[tasa de cambio]]*Tabla2[[#This Row],[Ingresos netos]]</f>
        <v>1.1713324254256741E-2</v>
      </c>
    </row>
    <row r="123" spans="1:86" x14ac:dyDescent="0.2">
      <c r="A123" s="1" t="s">
        <v>24</v>
      </c>
      <c r="B123" s="1" t="s">
        <v>22</v>
      </c>
      <c r="C123" s="1"/>
      <c r="D123" s="1" t="s">
        <v>11</v>
      </c>
      <c r="E123" s="1" t="s">
        <v>12</v>
      </c>
      <c r="F123" s="1" t="s">
        <v>13</v>
      </c>
      <c r="G123" s="8">
        <v>2.494632137E-3</v>
      </c>
      <c r="H123" s="8">
        <v>0.75</v>
      </c>
      <c r="I123" s="9">
        <f>Tabla14[[#This Row],[Precio unitario]]*Tabla14[[#This Row],[Tasa de ingresos cliente]]</f>
        <v>1.87097410275E-3</v>
      </c>
      <c r="J123" s="21">
        <v>22.631540000000001</v>
      </c>
      <c r="K123" s="15">
        <f>Tabla14[[#This Row],[tasa de cambio]]*Tabla14[[#This Row],[Ingresos netos]]</f>
        <v>4.2343025245350739E-2</v>
      </c>
      <c r="M123" s="1" t="s">
        <v>81</v>
      </c>
      <c r="N123" s="1" t="s">
        <v>40</v>
      </c>
      <c r="O123" s="1"/>
      <c r="P123" s="1" t="s">
        <v>11</v>
      </c>
      <c r="Q123" s="1" t="s">
        <v>12</v>
      </c>
      <c r="R123" s="1" t="s">
        <v>13</v>
      </c>
      <c r="S123" s="8">
        <v>3.1168207239999999E-3</v>
      </c>
      <c r="T123" s="8">
        <v>0.75</v>
      </c>
      <c r="U123" s="9">
        <f>Tabla12[[#This Row],[Precio unitario]]*Tabla12[[#This Row],[Tasa de ingresos cliente]]</f>
        <v>2.3376155429999999E-3</v>
      </c>
      <c r="V123" s="21">
        <v>22.631540000000001</v>
      </c>
      <c r="W123" s="11">
        <f>Tabla12[[#This Row],[tasa de cambio]]*Tabla12[[#This Row],[Ingresos netos]]</f>
        <v>5.2903839666026221E-2</v>
      </c>
      <c r="AK123" s="2" t="s">
        <v>100</v>
      </c>
      <c r="AL123" s="2" t="s">
        <v>65</v>
      </c>
      <c r="AM123" s="2" t="s">
        <v>114</v>
      </c>
      <c r="AN123" s="2" t="s">
        <v>11</v>
      </c>
      <c r="AO123" s="2" t="s">
        <v>12</v>
      </c>
      <c r="AP123" s="2" t="s">
        <v>13</v>
      </c>
      <c r="AQ123" s="7">
        <v>1.9624999999999998E-3</v>
      </c>
      <c r="AR123" s="7">
        <v>0.75</v>
      </c>
      <c r="AS123" s="9">
        <f>Tabla8[[#This Row],[Precio unitario]]*Tabla8[[#This Row],[Tasa de ingresos cliente]]</f>
        <v>1.4718749999999999E-3</v>
      </c>
      <c r="AT123" s="21">
        <v>21.6</v>
      </c>
      <c r="AU123" s="11">
        <f>Tabla8[[#This Row],[tasa de cambio]]*Tabla8[[#This Row],[Ingresos netos]]</f>
        <v>3.1792500000000001E-2</v>
      </c>
      <c r="AV123" s="23"/>
      <c r="AX123" s="23"/>
      <c r="BL123" s="1" t="s">
        <v>138</v>
      </c>
      <c r="BM123" s="1" t="s">
        <v>28</v>
      </c>
      <c r="BN123" s="1" t="s">
        <v>114</v>
      </c>
      <c r="BO123" s="1" t="s">
        <v>11</v>
      </c>
      <c r="BP123" s="1" t="s">
        <v>12</v>
      </c>
      <c r="BQ123" s="1" t="s">
        <v>13</v>
      </c>
      <c r="BR123" s="8">
        <v>5.3860000000000002E-7</v>
      </c>
      <c r="BS123" s="8">
        <v>0.75</v>
      </c>
      <c r="BT123" s="9">
        <f>Tabla4[[#This Row],[Precio unitario]]*Tabla4[[#This Row],[Tasa de ingresos cliente]]</f>
        <v>4.0395000000000001E-7</v>
      </c>
      <c r="BU123" s="21">
        <v>22.631540000000001</v>
      </c>
      <c r="BV123" s="14">
        <f>Tabla4[[#This Row],[tasa de cambio]]*Tabla4[[#This Row],[Ingresos netos]]</f>
        <v>9.1420105830000015E-6</v>
      </c>
      <c r="BX123" s="1" t="s">
        <v>144</v>
      </c>
      <c r="BY123" s="1" t="s">
        <v>18</v>
      </c>
      <c r="BZ123" s="1" t="s">
        <v>101</v>
      </c>
      <c r="CA123" s="1" t="s">
        <v>11</v>
      </c>
      <c r="CB123" s="1" t="s">
        <v>12</v>
      </c>
      <c r="CC123" s="1" t="s">
        <v>13</v>
      </c>
      <c r="CD123" s="8">
        <v>6.9015795000000005E-4</v>
      </c>
      <c r="CE123" s="8">
        <v>0.75</v>
      </c>
      <c r="CF123" s="9">
        <f>Tabla2[[#This Row],[Precio unitario]]*Tabla2[[#This Row],[Tasa de ingresos cliente]]</f>
        <v>5.1761846250000007E-4</v>
      </c>
      <c r="CG123" s="21">
        <v>22.631540000000001</v>
      </c>
      <c r="CH123" s="11">
        <f>Tabla2[[#This Row],[tasa de cambio]]*Tabla2[[#This Row],[Ingresos netos]]</f>
        <v>1.1714502938807252E-2</v>
      </c>
    </row>
    <row r="124" spans="1:86" x14ac:dyDescent="0.2">
      <c r="A124" s="2" t="s">
        <v>24</v>
      </c>
      <c r="B124" s="2" t="s">
        <v>58</v>
      </c>
      <c r="C124" s="2"/>
      <c r="D124" s="2" t="s">
        <v>11</v>
      </c>
      <c r="E124" s="2" t="s">
        <v>12</v>
      </c>
      <c r="F124" s="2" t="s">
        <v>13</v>
      </c>
      <c r="G124" s="7">
        <v>5.4629504900000005E-4</v>
      </c>
      <c r="H124" s="7">
        <v>0.75</v>
      </c>
      <c r="I124" s="9">
        <f>Tabla14[[#This Row],[Precio unitario]]*Tabla14[[#This Row],[Tasa de ingresos cliente]]</f>
        <v>4.0972128675000004E-4</v>
      </c>
      <c r="J124" s="21">
        <v>22.631540000000001</v>
      </c>
      <c r="K124" s="15">
        <f>Tabla14[[#This Row],[tasa de cambio]]*Tabla14[[#This Row],[Ingresos netos]]</f>
        <v>9.2726236899340966E-3</v>
      </c>
      <c r="M124" s="2" t="s">
        <v>81</v>
      </c>
      <c r="N124" s="2" t="s">
        <v>26</v>
      </c>
      <c r="O124" s="2"/>
      <c r="P124" s="2" t="s">
        <v>11</v>
      </c>
      <c r="Q124" s="2" t="s">
        <v>12</v>
      </c>
      <c r="R124" s="2" t="s">
        <v>13</v>
      </c>
      <c r="S124" s="7">
        <v>6.0680241180000004E-3</v>
      </c>
      <c r="T124" s="7">
        <v>0.75</v>
      </c>
      <c r="U124" s="9">
        <f>Tabla12[[#This Row],[Precio unitario]]*Tabla12[[#This Row],[Tasa de ingresos cliente]]</f>
        <v>4.5510180885000003E-3</v>
      </c>
      <c r="V124" s="21">
        <v>22.631540000000001</v>
      </c>
      <c r="W124" s="11">
        <f>Tabla12[[#This Row],[tasa de cambio]]*Tabla12[[#This Row],[Ingresos netos]]</f>
        <v>0.1029965479106113</v>
      </c>
      <c r="AK124" s="1" t="s">
        <v>100</v>
      </c>
      <c r="AL124" s="1" t="s">
        <v>65</v>
      </c>
      <c r="AM124" s="1" t="s">
        <v>114</v>
      </c>
      <c r="AN124" s="1" t="s">
        <v>11</v>
      </c>
      <c r="AO124" s="1" t="s">
        <v>12</v>
      </c>
      <c r="AP124" s="1" t="s">
        <v>13</v>
      </c>
      <c r="AQ124" s="8">
        <v>1.96225E-3</v>
      </c>
      <c r="AR124" s="8">
        <v>0.75</v>
      </c>
      <c r="AS124" s="9">
        <f>Tabla8[[#This Row],[Precio unitario]]*Tabla8[[#This Row],[Tasa de ingresos cliente]]</f>
        <v>1.4716874999999999E-3</v>
      </c>
      <c r="AT124" s="21">
        <v>21.6</v>
      </c>
      <c r="AU124" s="11">
        <f>Tabla8[[#This Row],[tasa de cambio]]*Tabla8[[#This Row],[Ingresos netos]]</f>
        <v>3.1788450000000003E-2</v>
      </c>
      <c r="AV124" s="23"/>
      <c r="AX124" s="23"/>
      <c r="BL124" s="2" t="s">
        <v>138</v>
      </c>
      <c r="BM124" s="2" t="s">
        <v>28</v>
      </c>
      <c r="BN124" s="2" t="s">
        <v>114</v>
      </c>
      <c r="BO124" s="2" t="s">
        <v>11</v>
      </c>
      <c r="BP124" s="2" t="s">
        <v>12</v>
      </c>
      <c r="BQ124" s="2" t="s">
        <v>13</v>
      </c>
      <c r="BR124" s="7">
        <v>6.8337670000000003E-6</v>
      </c>
      <c r="BS124" s="7">
        <v>0.75</v>
      </c>
      <c r="BT124" s="9">
        <f>Tabla4[[#This Row],[Precio unitario]]*Tabla4[[#This Row],[Tasa de ingresos cliente]]</f>
        <v>5.1253252500000006E-6</v>
      </c>
      <c r="BU124" s="21">
        <v>22.631540000000001</v>
      </c>
      <c r="BV124" s="14">
        <f>Tabla4[[#This Row],[tasa de cambio]]*Tabla4[[#This Row],[Ingresos netos]]</f>
        <v>1.1599400340838503E-4</v>
      </c>
      <c r="BX124" s="2" t="s">
        <v>144</v>
      </c>
      <c r="BY124" s="2" t="s">
        <v>34</v>
      </c>
      <c r="BZ124" s="2" t="s">
        <v>101</v>
      </c>
      <c r="CA124" s="2" t="s">
        <v>11</v>
      </c>
      <c r="CB124" s="2" t="s">
        <v>12</v>
      </c>
      <c r="CC124" s="2" t="s">
        <v>13</v>
      </c>
      <c r="CD124" s="7">
        <v>6.3228959699999996E-4</v>
      </c>
      <c r="CE124" s="7">
        <v>0.75</v>
      </c>
      <c r="CF124" s="9">
        <f>Tabla2[[#This Row],[Precio unitario]]*Tabla2[[#This Row],[Tasa de ingresos cliente]]</f>
        <v>4.7421719774999994E-4</v>
      </c>
      <c r="CG124" s="21">
        <v>22.631540000000001</v>
      </c>
      <c r="CH124" s="11">
        <f>Tabla2[[#This Row],[tasa de cambio]]*Tabla2[[#This Row],[Ingresos netos]]</f>
        <v>1.0732265479567035E-2</v>
      </c>
    </row>
    <row r="125" spans="1:86" x14ac:dyDescent="0.2">
      <c r="A125" s="1" t="s">
        <v>24</v>
      </c>
      <c r="B125" s="1" t="s">
        <v>25</v>
      </c>
      <c r="C125" s="1"/>
      <c r="D125" s="1" t="s">
        <v>11</v>
      </c>
      <c r="E125" s="1" t="s">
        <v>12</v>
      </c>
      <c r="F125" s="1" t="s">
        <v>13</v>
      </c>
      <c r="G125" s="8">
        <v>2.6394176599999999E-4</v>
      </c>
      <c r="H125" s="8">
        <v>0.75</v>
      </c>
      <c r="I125" s="9">
        <f>Tabla14[[#This Row],[Precio unitario]]*Tabla14[[#This Row],[Tasa de ingresos cliente]]</f>
        <v>1.979563245E-4</v>
      </c>
      <c r="J125" s="21">
        <v>22.631540000000001</v>
      </c>
      <c r="K125" s="15">
        <f>Tabla14[[#This Row],[tasa de cambio]]*Tabla14[[#This Row],[Ingresos netos]]</f>
        <v>4.4800564761747303E-3</v>
      </c>
      <c r="M125" s="1" t="s">
        <v>81</v>
      </c>
      <c r="N125" s="1" t="s">
        <v>10</v>
      </c>
      <c r="O125" s="1"/>
      <c r="P125" s="1" t="s">
        <v>11</v>
      </c>
      <c r="Q125" s="1" t="s">
        <v>12</v>
      </c>
      <c r="R125" s="1" t="s">
        <v>13</v>
      </c>
      <c r="S125" s="8">
        <v>2.1168933139999999E-3</v>
      </c>
      <c r="T125" s="8">
        <v>0.75</v>
      </c>
      <c r="U125" s="9">
        <f>Tabla12[[#This Row],[Precio unitario]]*Tabla12[[#This Row],[Tasa de ingresos cliente]]</f>
        <v>1.5876699855000001E-3</v>
      </c>
      <c r="V125" s="21">
        <v>22.631540000000001</v>
      </c>
      <c r="W125" s="11">
        <f>Tabla12[[#This Row],[tasa de cambio]]*Tabla12[[#This Row],[Ingresos netos]]</f>
        <v>3.5931416783642672E-2</v>
      </c>
      <c r="AK125" s="2" t="s">
        <v>100</v>
      </c>
      <c r="AL125" s="2" t="s">
        <v>65</v>
      </c>
      <c r="AM125" s="2" t="s">
        <v>114</v>
      </c>
      <c r="AN125" s="2" t="s">
        <v>11</v>
      </c>
      <c r="AO125" s="2" t="s">
        <v>12</v>
      </c>
      <c r="AP125" s="2" t="s">
        <v>13</v>
      </c>
      <c r="AQ125" s="7">
        <v>1.9624E-3</v>
      </c>
      <c r="AR125" s="7">
        <v>0.75</v>
      </c>
      <c r="AS125" s="9">
        <f>Tabla8[[#This Row],[Precio unitario]]*Tabla8[[#This Row],[Tasa de ingresos cliente]]</f>
        <v>1.4718000000000001E-3</v>
      </c>
      <c r="AT125" s="21">
        <v>21.6</v>
      </c>
      <c r="AU125" s="11">
        <f>Tabla8[[#This Row],[tasa de cambio]]*Tabla8[[#This Row],[Ingresos netos]]</f>
        <v>3.1790880000000007E-2</v>
      </c>
      <c r="AV125" s="23"/>
      <c r="AX125" s="23"/>
      <c r="BL125" s="1" t="s">
        <v>138</v>
      </c>
      <c r="BM125" s="1" t="s">
        <v>28</v>
      </c>
      <c r="BN125" s="1" t="s">
        <v>114</v>
      </c>
      <c r="BO125" s="1" t="s">
        <v>11</v>
      </c>
      <c r="BP125" s="1" t="s">
        <v>12</v>
      </c>
      <c r="BQ125" s="1" t="s">
        <v>13</v>
      </c>
      <c r="BR125" s="8">
        <v>6.5819600000000004E-6</v>
      </c>
      <c r="BS125" s="8">
        <v>0.75</v>
      </c>
      <c r="BT125" s="9">
        <f>Tabla4[[#This Row],[Precio unitario]]*Tabla4[[#This Row],[Tasa de ingresos cliente]]</f>
        <v>4.9364700000000005E-6</v>
      </c>
      <c r="BU125" s="21">
        <v>22.631540000000001</v>
      </c>
      <c r="BV125" s="14">
        <f>Tabla4[[#This Row],[tasa de cambio]]*Tabla4[[#This Row],[Ingresos netos]]</f>
        <v>1.1171991826380002E-4</v>
      </c>
      <c r="BX125" s="1" t="s">
        <v>144</v>
      </c>
      <c r="BY125" s="1" t="s">
        <v>19</v>
      </c>
      <c r="BZ125" s="1" t="s">
        <v>101</v>
      </c>
      <c r="CA125" s="1" t="s">
        <v>11</v>
      </c>
      <c r="CB125" s="1" t="s">
        <v>12</v>
      </c>
      <c r="CC125" s="1" t="s">
        <v>13</v>
      </c>
      <c r="CD125" s="8">
        <v>1.67938804E-3</v>
      </c>
      <c r="CE125" s="8">
        <v>0.75</v>
      </c>
      <c r="CF125" s="9">
        <f>Tabla2[[#This Row],[Precio unitario]]*Tabla2[[#This Row],[Tasa de ingresos cliente]]</f>
        <v>1.25954103E-3</v>
      </c>
      <c r="CG125" s="21">
        <v>22.631540000000001</v>
      </c>
      <c r="CH125" s="11">
        <f>Tabla2[[#This Row],[tasa de cambio]]*Tabla2[[#This Row],[Ingresos netos]]</f>
        <v>2.8505353202086199E-2</v>
      </c>
    </row>
    <row r="126" spans="1:86" x14ac:dyDescent="0.2">
      <c r="A126" s="2" t="s">
        <v>24</v>
      </c>
      <c r="B126" s="2" t="s">
        <v>25</v>
      </c>
      <c r="C126" s="2"/>
      <c r="D126" s="2" t="s">
        <v>11</v>
      </c>
      <c r="E126" s="2" t="s">
        <v>12</v>
      </c>
      <c r="F126" s="2" t="s">
        <v>13</v>
      </c>
      <c r="G126" s="7">
        <v>7.7347397899999999E-4</v>
      </c>
      <c r="H126" s="7">
        <v>0.75</v>
      </c>
      <c r="I126" s="9">
        <f>Tabla14[[#This Row],[Precio unitario]]*Tabla14[[#This Row],[Tasa de ingresos cliente]]</f>
        <v>5.8010548424999994E-4</v>
      </c>
      <c r="J126" s="21">
        <v>22.631540000000001</v>
      </c>
      <c r="K126" s="15">
        <f>Tabla14[[#This Row],[tasa de cambio]]*Tabla14[[#This Row],[Ingresos netos]]</f>
        <v>1.3128680471023245E-2</v>
      </c>
      <c r="M126" s="2" t="s">
        <v>81</v>
      </c>
      <c r="N126" s="2" t="s">
        <v>10</v>
      </c>
      <c r="O126" s="2"/>
      <c r="P126" s="2" t="s">
        <v>11</v>
      </c>
      <c r="Q126" s="2" t="s">
        <v>12</v>
      </c>
      <c r="R126" s="2" t="s">
        <v>13</v>
      </c>
      <c r="S126" s="7">
        <v>1.8897437280000001E-3</v>
      </c>
      <c r="T126" s="7">
        <v>0.75</v>
      </c>
      <c r="U126" s="9">
        <f>Tabla12[[#This Row],[Precio unitario]]*Tabla12[[#This Row],[Tasa de ingresos cliente]]</f>
        <v>1.4173077960000001E-3</v>
      </c>
      <c r="V126" s="21">
        <v>22.631540000000001</v>
      </c>
      <c r="W126" s="11">
        <f>Tabla12[[#This Row],[tasa de cambio]]*Tabla12[[#This Row],[Ingresos netos]]</f>
        <v>3.2075858077485843E-2</v>
      </c>
      <c r="AK126" s="1" t="s">
        <v>100</v>
      </c>
      <c r="AL126" s="1" t="s">
        <v>65</v>
      </c>
      <c r="AM126" s="1" t="s">
        <v>104</v>
      </c>
      <c r="AN126" s="1" t="s">
        <v>11</v>
      </c>
      <c r="AO126" s="1" t="s">
        <v>129</v>
      </c>
      <c r="AP126" s="1" t="s">
        <v>13</v>
      </c>
      <c r="AQ126" s="8">
        <v>-1.0320675E-3</v>
      </c>
      <c r="AR126" s="8">
        <v>0.75</v>
      </c>
      <c r="AS126" s="9">
        <f>Tabla8[[#This Row],[Precio unitario]]*Tabla8[[#This Row],[Tasa de ingresos cliente]]</f>
        <v>-7.7405062499999997E-4</v>
      </c>
      <c r="AT126" s="21">
        <v>21.6</v>
      </c>
      <c r="AU126" s="11">
        <f>Tabla8[[#This Row],[tasa de cambio]]*Tabla8[[#This Row],[Ingresos netos]]</f>
        <v>-1.6719493500000002E-2</v>
      </c>
      <c r="AV126" s="23"/>
      <c r="AX126" s="23"/>
      <c r="BL126" s="2" t="s">
        <v>138</v>
      </c>
      <c r="BM126" s="2" t="s">
        <v>14</v>
      </c>
      <c r="BN126" s="2" t="s">
        <v>114</v>
      </c>
      <c r="BO126" s="2" t="s">
        <v>11</v>
      </c>
      <c r="BP126" s="2" t="s">
        <v>12</v>
      </c>
      <c r="BQ126" s="2" t="s">
        <v>13</v>
      </c>
      <c r="BR126" s="7">
        <v>8.4663300000000006E-5</v>
      </c>
      <c r="BS126" s="7">
        <v>0.75</v>
      </c>
      <c r="BT126" s="9">
        <f>Tabla4[[#This Row],[Precio unitario]]*Tabla4[[#This Row],[Tasa de ingresos cliente]]</f>
        <v>6.3497475000000005E-5</v>
      </c>
      <c r="BU126" s="21">
        <v>22.631540000000001</v>
      </c>
      <c r="BV126" s="14">
        <f>Tabla4[[#This Row],[tasa de cambio]]*Tabla4[[#This Row],[Ingresos netos]]</f>
        <v>1.4370456453615002E-3</v>
      </c>
      <c r="BX126" s="2" t="s">
        <v>144</v>
      </c>
      <c r="BY126" s="2" t="s">
        <v>20</v>
      </c>
      <c r="BZ126" s="2" t="s">
        <v>101</v>
      </c>
      <c r="CA126" s="2" t="s">
        <v>11</v>
      </c>
      <c r="CB126" s="2" t="s">
        <v>12</v>
      </c>
      <c r="CC126" s="2" t="s">
        <v>13</v>
      </c>
      <c r="CD126" s="7">
        <v>1.2494647020000001E-3</v>
      </c>
      <c r="CE126" s="7">
        <v>0.75</v>
      </c>
      <c r="CF126" s="9">
        <f>Tabla2[[#This Row],[Precio unitario]]*Tabla2[[#This Row],[Tasa de ingresos cliente]]</f>
        <v>9.3709852649999999E-4</v>
      </c>
      <c r="CG126" s="21">
        <v>22.631540000000001</v>
      </c>
      <c r="CH126" s="11">
        <f>Tabla2[[#This Row],[tasa de cambio]]*Tabla2[[#This Row],[Ingresos netos]]</f>
        <v>2.120798278642581E-2</v>
      </c>
    </row>
    <row r="127" spans="1:86" x14ac:dyDescent="0.2">
      <c r="A127" s="1" t="s">
        <v>24</v>
      </c>
      <c r="B127" s="1" t="s">
        <v>59</v>
      </c>
      <c r="C127" s="1"/>
      <c r="D127" s="1" t="s">
        <v>11</v>
      </c>
      <c r="E127" s="1" t="s">
        <v>12</v>
      </c>
      <c r="F127" s="1" t="s">
        <v>13</v>
      </c>
      <c r="G127" s="8">
        <v>5.8444061922000003E-2</v>
      </c>
      <c r="H127" s="8">
        <v>0.75</v>
      </c>
      <c r="I127" s="9">
        <f>Tabla14[[#This Row],[Precio unitario]]*Tabla14[[#This Row],[Tasa de ingresos cliente]]</f>
        <v>4.3833046441500004E-2</v>
      </c>
      <c r="J127" s="21">
        <v>22.631540000000001</v>
      </c>
      <c r="K127" s="15">
        <f>Tabla14[[#This Row],[tasa de cambio]]*Tabla14[[#This Row],[Ingresos netos]]</f>
        <v>0.99200934386266504</v>
      </c>
      <c r="M127" s="1" t="s">
        <v>81</v>
      </c>
      <c r="N127" s="1" t="s">
        <v>10</v>
      </c>
      <c r="O127" s="1"/>
      <c r="P127" s="1" t="s">
        <v>11</v>
      </c>
      <c r="Q127" s="1" t="s">
        <v>12</v>
      </c>
      <c r="R127" s="1" t="s">
        <v>13</v>
      </c>
      <c r="S127" s="8">
        <v>1.80454148E-3</v>
      </c>
      <c r="T127" s="8">
        <v>0.75</v>
      </c>
      <c r="U127" s="9">
        <f>Tabla12[[#This Row],[Precio unitario]]*Tabla12[[#This Row],[Tasa de ingresos cliente]]</f>
        <v>1.3534061100000001E-3</v>
      </c>
      <c r="V127" s="21">
        <v>22.631540000000001</v>
      </c>
      <c r="W127" s="11">
        <f>Tabla12[[#This Row],[tasa de cambio]]*Tabla12[[#This Row],[Ingresos netos]]</f>
        <v>3.0629664514709404E-2</v>
      </c>
      <c r="AK127" s="2" t="s">
        <v>100</v>
      </c>
      <c r="AL127" s="2" t="s">
        <v>65</v>
      </c>
      <c r="AM127" s="2" t="s">
        <v>114</v>
      </c>
      <c r="AN127" s="2" t="s">
        <v>11</v>
      </c>
      <c r="AO127" s="2" t="s">
        <v>129</v>
      </c>
      <c r="AP127" s="2" t="s">
        <v>13</v>
      </c>
      <c r="AQ127" s="7">
        <v>-5.8870920000000005E-4</v>
      </c>
      <c r="AR127" s="7">
        <v>0.75</v>
      </c>
      <c r="AS127" s="9">
        <f>Tabla8[[#This Row],[Precio unitario]]*Tabla8[[#This Row],[Tasa de ingresos cliente]]</f>
        <v>-4.4153190000000003E-4</v>
      </c>
      <c r="AT127" s="21">
        <v>21.6</v>
      </c>
      <c r="AU127" s="11">
        <f>Tabla8[[#This Row],[tasa de cambio]]*Tabla8[[#This Row],[Ingresos netos]]</f>
        <v>-9.5370890400000019E-3</v>
      </c>
      <c r="AV127" s="23"/>
      <c r="AX127" s="23"/>
      <c r="BL127" s="1" t="s">
        <v>138</v>
      </c>
      <c r="BM127" s="1" t="s">
        <v>14</v>
      </c>
      <c r="BN127" s="1" t="s">
        <v>114</v>
      </c>
      <c r="BO127" s="1" t="s">
        <v>11</v>
      </c>
      <c r="BP127" s="1" t="s">
        <v>12</v>
      </c>
      <c r="BQ127" s="1" t="s">
        <v>13</v>
      </c>
      <c r="BR127" s="8">
        <v>8.46634E-5</v>
      </c>
      <c r="BS127" s="8">
        <v>0.75</v>
      </c>
      <c r="BT127" s="9">
        <f>Tabla4[[#This Row],[Precio unitario]]*Tabla4[[#This Row],[Tasa de ingresos cliente]]</f>
        <v>6.3497550000000003E-5</v>
      </c>
      <c r="BU127" s="21">
        <v>22.631540000000001</v>
      </c>
      <c r="BV127" s="14">
        <f>Tabla4[[#This Row],[tasa de cambio]]*Tabla4[[#This Row],[Ingresos netos]]</f>
        <v>1.4370473427270001E-3</v>
      </c>
      <c r="BX127" s="1" t="s">
        <v>144</v>
      </c>
      <c r="BY127" s="1" t="s">
        <v>53</v>
      </c>
      <c r="BZ127" s="1" t="s">
        <v>101</v>
      </c>
      <c r="CA127" s="1" t="s">
        <v>11</v>
      </c>
      <c r="CB127" s="1" t="s">
        <v>12</v>
      </c>
      <c r="CC127" s="1" t="s">
        <v>13</v>
      </c>
      <c r="CD127" s="8">
        <v>8.3969402000000002E-4</v>
      </c>
      <c r="CE127" s="8">
        <v>0.75</v>
      </c>
      <c r="CF127" s="9">
        <f>Tabla2[[#This Row],[Precio unitario]]*Tabla2[[#This Row],[Tasa de ingresos cliente]]</f>
        <v>6.2977051499999998E-4</v>
      </c>
      <c r="CG127" s="21">
        <v>22.631540000000001</v>
      </c>
      <c r="CH127" s="11">
        <f>Tabla2[[#This Row],[tasa de cambio]]*Tabla2[[#This Row],[Ingresos netos]]</f>
        <v>1.42526766010431E-2</v>
      </c>
    </row>
    <row r="128" spans="1:86" x14ac:dyDescent="0.2">
      <c r="A128" s="2" t="s">
        <v>24</v>
      </c>
      <c r="B128" s="2" t="s">
        <v>26</v>
      </c>
      <c r="C128" s="2"/>
      <c r="D128" s="2" t="s">
        <v>11</v>
      </c>
      <c r="E128" s="2" t="s">
        <v>12</v>
      </c>
      <c r="F128" s="2" t="s">
        <v>13</v>
      </c>
      <c r="G128" s="7">
        <v>4.7887255900000002E-4</v>
      </c>
      <c r="H128" s="7">
        <v>0.75</v>
      </c>
      <c r="I128" s="9">
        <f>Tabla14[[#This Row],[Precio unitario]]*Tabla14[[#This Row],[Tasa de ingresos cliente]]</f>
        <v>3.5915441925000004E-4</v>
      </c>
      <c r="J128" s="21">
        <v>22.631540000000001</v>
      </c>
      <c r="K128" s="15">
        <f>Tabla14[[#This Row],[tasa de cambio]]*Tabla14[[#This Row],[Ingresos netos]]</f>
        <v>8.1282176054331464E-3</v>
      </c>
      <c r="M128" s="2" t="s">
        <v>81</v>
      </c>
      <c r="N128" s="2" t="s">
        <v>10</v>
      </c>
      <c r="O128" s="2"/>
      <c r="P128" s="2" t="s">
        <v>11</v>
      </c>
      <c r="Q128" s="2" t="s">
        <v>12</v>
      </c>
      <c r="R128" s="2" t="s">
        <v>13</v>
      </c>
      <c r="S128" s="7">
        <v>1.625054892E-3</v>
      </c>
      <c r="T128" s="7">
        <v>0.75</v>
      </c>
      <c r="U128" s="9">
        <f>Tabla12[[#This Row],[Precio unitario]]*Tabla12[[#This Row],[Tasa de ingresos cliente]]</f>
        <v>1.2187911690000001E-3</v>
      </c>
      <c r="V128" s="21">
        <v>22.631540000000001</v>
      </c>
      <c r="W128" s="11">
        <f>Tabla12[[#This Row],[tasa de cambio]]*Tabla12[[#This Row],[Ingresos netos]]</f>
        <v>2.7583121092870262E-2</v>
      </c>
      <c r="AK128" s="2" t="s">
        <v>100</v>
      </c>
      <c r="AL128" s="2" t="s">
        <v>26</v>
      </c>
      <c r="AM128" s="2" t="s">
        <v>101</v>
      </c>
      <c r="AN128" s="2" t="s">
        <v>11</v>
      </c>
      <c r="AO128" s="2" t="s">
        <v>12</v>
      </c>
      <c r="AP128" s="2" t="s">
        <v>13</v>
      </c>
      <c r="AQ128" s="7">
        <v>1.8569999999999999E-3</v>
      </c>
      <c r="AR128" s="7">
        <v>0.75</v>
      </c>
      <c r="AS128" s="9">
        <f>Tabla8[[#This Row],[Precio unitario]]*Tabla8[[#This Row],[Tasa de ingresos cliente]]</f>
        <v>1.3927499999999999E-3</v>
      </c>
      <c r="AT128" s="21">
        <v>21.6</v>
      </c>
      <c r="AU128" s="11">
        <f>Tabla8[[#This Row],[tasa de cambio]]*Tabla8[[#This Row],[Ingresos netos]]</f>
        <v>3.00834E-2</v>
      </c>
      <c r="AV128" s="23"/>
      <c r="AX128" s="23"/>
      <c r="BL128" s="2" t="s">
        <v>138</v>
      </c>
      <c r="BM128" s="2" t="s">
        <v>14</v>
      </c>
      <c r="BN128" s="2" t="s">
        <v>114</v>
      </c>
      <c r="BO128" s="2" t="s">
        <v>11</v>
      </c>
      <c r="BP128" s="2" t="s">
        <v>12</v>
      </c>
      <c r="BQ128" s="2" t="s">
        <v>13</v>
      </c>
      <c r="BR128" s="7">
        <v>9.4750244999999996E-5</v>
      </c>
      <c r="BS128" s="7">
        <v>0.75</v>
      </c>
      <c r="BT128" s="9">
        <f>Tabla4[[#This Row],[Precio unitario]]*Tabla4[[#This Row],[Tasa de ingresos cliente]]</f>
        <v>7.1062683749999997E-5</v>
      </c>
      <c r="BU128" s="21">
        <v>22.631540000000001</v>
      </c>
      <c r="BV128" s="14">
        <f>Tabla4[[#This Row],[tasa de cambio]]*Tabla4[[#This Row],[Ingresos netos]]</f>
        <v>1.6082579697954749E-3</v>
      </c>
      <c r="BX128" s="2" t="s">
        <v>144</v>
      </c>
      <c r="BY128" s="2" t="s">
        <v>22</v>
      </c>
      <c r="BZ128" s="2" t="s">
        <v>101</v>
      </c>
      <c r="CA128" s="2" t="s">
        <v>11</v>
      </c>
      <c r="CB128" s="2" t="s">
        <v>12</v>
      </c>
      <c r="CC128" s="2" t="s">
        <v>13</v>
      </c>
      <c r="CD128" s="7">
        <v>1.6149999999999999E-3</v>
      </c>
      <c r="CE128" s="7">
        <v>0.75</v>
      </c>
      <c r="CF128" s="9">
        <f>Tabla2[[#This Row],[Precio unitario]]*Tabla2[[#This Row],[Tasa de ingresos cliente]]</f>
        <v>1.2112499999999999E-3</v>
      </c>
      <c r="CG128" s="21">
        <v>22.631540000000001</v>
      </c>
      <c r="CH128" s="11">
        <f>Tabla2[[#This Row],[tasa de cambio]]*Tabla2[[#This Row],[Ingresos netos]]</f>
        <v>2.7412452824999999E-2</v>
      </c>
    </row>
    <row r="129" spans="1:86" x14ac:dyDescent="0.2">
      <c r="A129" s="1" t="s">
        <v>24</v>
      </c>
      <c r="B129" s="1" t="s">
        <v>47</v>
      </c>
      <c r="C129" s="1"/>
      <c r="D129" s="1" t="s">
        <v>11</v>
      </c>
      <c r="E129" s="1" t="s">
        <v>12</v>
      </c>
      <c r="F129" s="1" t="s">
        <v>13</v>
      </c>
      <c r="G129" s="8">
        <v>1.5547510990000001E-3</v>
      </c>
      <c r="H129" s="8">
        <v>0.75</v>
      </c>
      <c r="I129" s="9">
        <f>Tabla14[[#This Row],[Precio unitario]]*Tabla14[[#This Row],[Tasa de ingresos cliente]]</f>
        <v>1.1660633242500001E-3</v>
      </c>
      <c r="J129" s="21">
        <v>22.631540000000001</v>
      </c>
      <c r="K129" s="15">
        <f>Tabla14[[#This Row],[tasa de cambio]]*Tabla14[[#This Row],[Ingresos netos]]</f>
        <v>2.6389808765296847E-2</v>
      </c>
      <c r="M129" s="1" t="s">
        <v>81</v>
      </c>
      <c r="N129" s="1" t="s">
        <v>10</v>
      </c>
      <c r="O129" s="1"/>
      <c r="P129" s="1" t="s">
        <v>11</v>
      </c>
      <c r="Q129" s="1" t="s">
        <v>12</v>
      </c>
      <c r="R129" s="1" t="s">
        <v>13</v>
      </c>
      <c r="S129" s="8">
        <v>1.8710821520000001E-3</v>
      </c>
      <c r="T129" s="8">
        <v>0.75</v>
      </c>
      <c r="U129" s="9">
        <f>Tabla12[[#This Row],[Precio unitario]]*Tabla12[[#This Row],[Tasa de ingresos cliente]]</f>
        <v>1.4033116140000001E-3</v>
      </c>
      <c r="V129" s="21">
        <v>22.631540000000001</v>
      </c>
      <c r="W129" s="11">
        <f>Tabla12[[#This Row],[tasa de cambio]]*Tabla12[[#This Row],[Ingresos netos]]</f>
        <v>3.1759102924705566E-2</v>
      </c>
      <c r="AK129" s="1" t="s">
        <v>100</v>
      </c>
      <c r="AL129" s="1" t="s">
        <v>26</v>
      </c>
      <c r="AM129" s="1" t="s">
        <v>104</v>
      </c>
      <c r="AN129" s="1" t="s">
        <v>11</v>
      </c>
      <c r="AO129" s="1" t="s">
        <v>12</v>
      </c>
      <c r="AP129" s="1" t="s">
        <v>13</v>
      </c>
      <c r="AQ129" s="8">
        <v>2.2750000000000001E-3</v>
      </c>
      <c r="AR129" s="8">
        <v>0.75</v>
      </c>
      <c r="AS129" s="9">
        <f>Tabla8[[#This Row],[Precio unitario]]*Tabla8[[#This Row],[Tasa de ingresos cliente]]</f>
        <v>1.7062500000000001E-3</v>
      </c>
      <c r="AT129" s="21">
        <v>21.6</v>
      </c>
      <c r="AU129" s="11">
        <f>Tabla8[[#This Row],[tasa de cambio]]*Tabla8[[#This Row],[Ingresos netos]]</f>
        <v>3.6855000000000006E-2</v>
      </c>
      <c r="AV129" s="23"/>
      <c r="AX129" s="23"/>
      <c r="BL129" s="1" t="s">
        <v>138</v>
      </c>
      <c r="BM129" s="1" t="s">
        <v>14</v>
      </c>
      <c r="BN129" s="1" t="s">
        <v>114</v>
      </c>
      <c r="BO129" s="1" t="s">
        <v>11</v>
      </c>
      <c r="BP129" s="1" t="s">
        <v>12</v>
      </c>
      <c r="BQ129" s="1" t="s">
        <v>13</v>
      </c>
      <c r="BR129" s="8">
        <v>1.0685458E-4</v>
      </c>
      <c r="BS129" s="8">
        <v>0.75</v>
      </c>
      <c r="BT129" s="9">
        <f>Tabla4[[#This Row],[Precio unitario]]*Tabla4[[#This Row],[Tasa de ingresos cliente]]</f>
        <v>8.0140935000000006E-5</v>
      </c>
      <c r="BU129" s="21">
        <v>22.631540000000001</v>
      </c>
      <c r="BV129" s="14">
        <f>Tabla4[[#This Row],[tasa de cambio]]*Tabla4[[#This Row],[Ingresos netos]]</f>
        <v>1.8137127760899003E-3</v>
      </c>
      <c r="BX129" s="1" t="s">
        <v>144</v>
      </c>
      <c r="BY129" s="1" t="s">
        <v>39</v>
      </c>
      <c r="BZ129" s="1" t="s">
        <v>101</v>
      </c>
      <c r="CA129" s="1" t="s">
        <v>11</v>
      </c>
      <c r="CB129" s="1" t="s">
        <v>12</v>
      </c>
      <c r="CC129" s="1" t="s">
        <v>13</v>
      </c>
      <c r="CD129" s="8">
        <v>1.322946211E-3</v>
      </c>
      <c r="CE129" s="8">
        <v>0.75</v>
      </c>
      <c r="CF129" s="9">
        <f>Tabla2[[#This Row],[Precio unitario]]*Tabla2[[#This Row],[Tasa de ingresos cliente]]</f>
        <v>9.9220965825000005E-4</v>
      </c>
      <c r="CG129" s="21">
        <v>22.631540000000001</v>
      </c>
      <c r="CH129" s="11">
        <f>Tabla2[[#This Row],[tasa de cambio]]*Tabla2[[#This Row],[Ingresos netos]]</f>
        <v>2.2455232569071209E-2</v>
      </c>
    </row>
    <row r="130" spans="1:86" x14ac:dyDescent="0.2">
      <c r="A130" s="2" t="s">
        <v>24</v>
      </c>
      <c r="B130" s="2" t="s">
        <v>42</v>
      </c>
      <c r="C130" s="2"/>
      <c r="D130" s="2" t="s">
        <v>11</v>
      </c>
      <c r="E130" s="2" t="s">
        <v>12</v>
      </c>
      <c r="F130" s="2" t="s">
        <v>13</v>
      </c>
      <c r="G130" s="7">
        <v>8.9472932999999999E-5</v>
      </c>
      <c r="H130" s="7">
        <v>0.75</v>
      </c>
      <c r="I130" s="9">
        <f>Tabla14[[#This Row],[Precio unitario]]*Tabla14[[#This Row],[Tasa de ingresos cliente]]</f>
        <v>6.7104699749999996E-5</v>
      </c>
      <c r="J130" s="21">
        <v>22.631540000000001</v>
      </c>
      <c r="K130" s="15">
        <f>Tabla14[[#This Row],[tasa de cambio]]*Tabla14[[#This Row],[Ingresos netos]]</f>
        <v>1.5186826965801149E-3</v>
      </c>
      <c r="M130" s="2" t="s">
        <v>81</v>
      </c>
      <c r="N130" s="2" t="s">
        <v>10</v>
      </c>
      <c r="O130" s="2"/>
      <c r="P130" s="2" t="s">
        <v>11</v>
      </c>
      <c r="Q130" s="2" t="s">
        <v>12</v>
      </c>
      <c r="R130" s="2" t="s">
        <v>13</v>
      </c>
      <c r="S130" s="7">
        <v>2.1162882489999999E-3</v>
      </c>
      <c r="T130" s="7">
        <v>0.75</v>
      </c>
      <c r="U130" s="9">
        <f>Tabla12[[#This Row],[Precio unitario]]*Tabla12[[#This Row],[Tasa de ingresos cliente]]</f>
        <v>1.5872161867499998E-3</v>
      </c>
      <c r="V130" s="21">
        <v>22.631540000000001</v>
      </c>
      <c r="W130" s="11">
        <f>Tabla12[[#This Row],[tasa de cambio]]*Tabla12[[#This Row],[Ingresos netos]]</f>
        <v>3.5921146619080094E-2</v>
      </c>
      <c r="AK130" s="2" t="s">
        <v>100</v>
      </c>
      <c r="AL130" s="2" t="s">
        <v>26</v>
      </c>
      <c r="AM130" s="2" t="s">
        <v>104</v>
      </c>
      <c r="AN130" s="2" t="s">
        <v>11</v>
      </c>
      <c r="AO130" s="2" t="s">
        <v>12</v>
      </c>
      <c r="AP130" s="2" t="s">
        <v>13</v>
      </c>
      <c r="AQ130" s="7">
        <v>2.2749523999999999E-3</v>
      </c>
      <c r="AR130" s="7">
        <v>0.75</v>
      </c>
      <c r="AS130" s="9">
        <f>Tabla8[[#This Row],[Precio unitario]]*Tabla8[[#This Row],[Tasa de ingresos cliente]]</f>
        <v>1.7062142999999998E-3</v>
      </c>
      <c r="AT130" s="21">
        <v>21.6</v>
      </c>
      <c r="AU130" s="11">
        <f>Tabla8[[#This Row],[tasa de cambio]]*Tabla8[[#This Row],[Ingresos netos]]</f>
        <v>3.6854228879999999E-2</v>
      </c>
      <c r="AV130" s="23"/>
      <c r="AX130" s="23"/>
      <c r="BL130" s="2" t="s">
        <v>138</v>
      </c>
      <c r="BM130" s="2" t="s">
        <v>14</v>
      </c>
      <c r="BN130" s="2" t="s">
        <v>114</v>
      </c>
      <c r="BO130" s="2" t="s">
        <v>11</v>
      </c>
      <c r="BP130" s="2" t="s">
        <v>12</v>
      </c>
      <c r="BQ130" s="2" t="s">
        <v>13</v>
      </c>
      <c r="BR130" s="7">
        <v>1.4014149999999999E-4</v>
      </c>
      <c r="BS130" s="7">
        <v>0.75</v>
      </c>
      <c r="BT130" s="9">
        <f>Tabla4[[#This Row],[Precio unitario]]*Tabla4[[#This Row],[Tasa de ingresos cliente]]</f>
        <v>1.0510612499999999E-4</v>
      </c>
      <c r="BU130" s="21">
        <v>22.631540000000001</v>
      </c>
      <c r="BV130" s="14">
        <f>Tabla4[[#This Row],[tasa de cambio]]*Tabla4[[#This Row],[Ingresos netos]]</f>
        <v>2.3787134721824999E-3</v>
      </c>
      <c r="BX130" s="2" t="s">
        <v>144</v>
      </c>
      <c r="BY130" s="2" t="s">
        <v>23</v>
      </c>
      <c r="BZ130" s="2" t="s">
        <v>101</v>
      </c>
      <c r="CA130" s="2" t="s">
        <v>11</v>
      </c>
      <c r="CB130" s="2" t="s">
        <v>12</v>
      </c>
      <c r="CC130" s="2" t="s">
        <v>13</v>
      </c>
      <c r="CD130" s="7">
        <v>1.6149999999999999E-3</v>
      </c>
      <c r="CE130" s="7">
        <v>0.75</v>
      </c>
      <c r="CF130" s="9">
        <f>Tabla2[[#This Row],[Precio unitario]]*Tabla2[[#This Row],[Tasa de ingresos cliente]]</f>
        <v>1.2112499999999999E-3</v>
      </c>
      <c r="CG130" s="21">
        <v>22.631540000000001</v>
      </c>
      <c r="CH130" s="11">
        <f>Tabla2[[#This Row],[tasa de cambio]]*Tabla2[[#This Row],[Ingresos netos]]</f>
        <v>2.7412452824999999E-2</v>
      </c>
    </row>
    <row r="131" spans="1:86" x14ac:dyDescent="0.2">
      <c r="A131" s="1" t="s">
        <v>24</v>
      </c>
      <c r="B131" s="1" t="s">
        <v>49</v>
      </c>
      <c r="C131" s="1"/>
      <c r="D131" s="1" t="s">
        <v>11</v>
      </c>
      <c r="E131" s="1" t="s">
        <v>12</v>
      </c>
      <c r="F131" s="1" t="s">
        <v>13</v>
      </c>
      <c r="G131" s="8">
        <v>1.05000667E-4</v>
      </c>
      <c r="H131" s="8">
        <v>0.75</v>
      </c>
      <c r="I131" s="9">
        <f>Tabla14[[#This Row],[Precio unitario]]*Tabla14[[#This Row],[Tasa de ingresos cliente]]</f>
        <v>7.8750500249999997E-5</v>
      </c>
      <c r="J131" s="21">
        <v>22.631540000000001</v>
      </c>
      <c r="K131" s="15">
        <f>Tabla14[[#This Row],[tasa de cambio]]*Tabla14[[#This Row],[Ingresos netos]]</f>
        <v>1.782245096427885E-3</v>
      </c>
      <c r="M131" s="1" t="s">
        <v>81</v>
      </c>
      <c r="N131" s="1" t="s">
        <v>10</v>
      </c>
      <c r="O131" s="1"/>
      <c r="P131" s="1" t="s">
        <v>11</v>
      </c>
      <c r="Q131" s="1" t="s">
        <v>12</v>
      </c>
      <c r="R131" s="1" t="s">
        <v>13</v>
      </c>
      <c r="S131" s="8">
        <v>2.0638629319999998E-3</v>
      </c>
      <c r="T131" s="8">
        <v>0.75</v>
      </c>
      <c r="U131" s="9">
        <f>Tabla12[[#This Row],[Precio unitario]]*Tabla12[[#This Row],[Tasa de ingresos cliente]]</f>
        <v>1.547897199E-3</v>
      </c>
      <c r="V131" s="21">
        <v>22.631540000000001</v>
      </c>
      <c r="W131" s="11">
        <f>Tabla12[[#This Row],[tasa de cambio]]*Tabla12[[#This Row],[Ingresos netos]]</f>
        <v>3.5031297375056461E-2</v>
      </c>
      <c r="AK131" s="1" t="s">
        <v>100</v>
      </c>
      <c r="AL131" s="1" t="s">
        <v>26</v>
      </c>
      <c r="AM131" s="1" t="s">
        <v>104</v>
      </c>
      <c r="AN131" s="1" t="s">
        <v>11</v>
      </c>
      <c r="AO131" s="1" t="s">
        <v>12</v>
      </c>
      <c r="AP131" s="1" t="s">
        <v>13</v>
      </c>
      <c r="AQ131" s="8">
        <v>4.4739999999999997E-3</v>
      </c>
      <c r="AR131" s="8">
        <v>0.75</v>
      </c>
      <c r="AS131" s="9">
        <f>Tabla8[[#This Row],[Precio unitario]]*Tabla8[[#This Row],[Tasa de ingresos cliente]]</f>
        <v>3.3555E-3</v>
      </c>
      <c r="AT131" s="21">
        <v>21.6</v>
      </c>
      <c r="AU131" s="11">
        <f>Tabla8[[#This Row],[tasa de cambio]]*Tabla8[[#This Row],[Ingresos netos]]</f>
        <v>7.247880000000001E-2</v>
      </c>
      <c r="AV131" s="23"/>
      <c r="AX131" s="23"/>
      <c r="BL131" s="1" t="s">
        <v>138</v>
      </c>
      <c r="BM131" s="1" t="s">
        <v>14</v>
      </c>
      <c r="BN131" s="1" t="s">
        <v>114</v>
      </c>
      <c r="BO131" s="1" t="s">
        <v>11</v>
      </c>
      <c r="BP131" s="1" t="s">
        <v>12</v>
      </c>
      <c r="BQ131" s="1" t="s">
        <v>13</v>
      </c>
      <c r="BR131" s="8">
        <v>9.7716993999999997E-5</v>
      </c>
      <c r="BS131" s="8">
        <v>0.75</v>
      </c>
      <c r="BT131" s="9">
        <f>Tabla4[[#This Row],[Precio unitario]]*Tabla4[[#This Row],[Tasa de ingresos cliente]]</f>
        <v>7.3287745499999994E-5</v>
      </c>
      <c r="BU131" s="21">
        <v>22.631540000000001</v>
      </c>
      <c r="BV131" s="14">
        <f>Tabla4[[#This Row],[tasa de cambio]]*Tabla4[[#This Row],[Ingresos netos]]</f>
        <v>1.6586145437930699E-3</v>
      </c>
      <c r="BX131" s="1" t="s">
        <v>144</v>
      </c>
      <c r="BY131" s="1" t="s">
        <v>41</v>
      </c>
      <c r="BZ131" s="1" t="s">
        <v>104</v>
      </c>
      <c r="CA131" s="1" t="s">
        <v>11</v>
      </c>
      <c r="CB131" s="1" t="s">
        <v>12</v>
      </c>
      <c r="CC131" s="1" t="s">
        <v>13</v>
      </c>
      <c r="CD131" s="8">
        <v>3.4712950789999998E-3</v>
      </c>
      <c r="CE131" s="8">
        <v>0.75</v>
      </c>
      <c r="CF131" s="9">
        <f>Tabla2[[#This Row],[Precio unitario]]*Tabla2[[#This Row],[Tasa de ingresos cliente]]</f>
        <v>2.6034713092499997E-3</v>
      </c>
      <c r="CG131" s="21">
        <v>22.631540000000001</v>
      </c>
      <c r="CH131" s="11">
        <f>Tabla2[[#This Row],[tasa de cambio]]*Tabla2[[#This Row],[Ingresos netos]]</f>
        <v>5.8920565074143741E-2</v>
      </c>
    </row>
    <row r="132" spans="1:86" x14ac:dyDescent="0.2">
      <c r="A132" s="2" t="s">
        <v>24</v>
      </c>
      <c r="B132" s="2" t="s">
        <v>15</v>
      </c>
      <c r="C132" s="2"/>
      <c r="D132" s="2" t="s">
        <v>11</v>
      </c>
      <c r="E132" s="2" t="s">
        <v>12</v>
      </c>
      <c r="F132" s="2" t="s">
        <v>13</v>
      </c>
      <c r="G132" s="7">
        <v>2.1819885949999999E-3</v>
      </c>
      <c r="H132" s="7">
        <v>0.75</v>
      </c>
      <c r="I132" s="9">
        <f>Tabla14[[#This Row],[Precio unitario]]*Tabla14[[#This Row],[Tasa de ingresos cliente]]</f>
        <v>1.63649144625E-3</v>
      </c>
      <c r="J132" s="21">
        <v>22.631540000000001</v>
      </c>
      <c r="K132" s="15">
        <f>Tabla14[[#This Row],[tasa de cambio]]*Tabla14[[#This Row],[Ingresos netos]]</f>
        <v>3.7036321625464726E-2</v>
      </c>
      <c r="M132" s="2" t="s">
        <v>81</v>
      </c>
      <c r="N132" s="2" t="s">
        <v>10</v>
      </c>
      <c r="O132" s="2"/>
      <c r="P132" s="2" t="s">
        <v>11</v>
      </c>
      <c r="Q132" s="2" t="s">
        <v>12</v>
      </c>
      <c r="R132" s="2" t="s">
        <v>13</v>
      </c>
      <c r="S132" s="7">
        <v>2.1163170540000002E-3</v>
      </c>
      <c r="T132" s="7">
        <v>0.75</v>
      </c>
      <c r="U132" s="9">
        <f>Tabla12[[#This Row],[Precio unitario]]*Tabla12[[#This Row],[Tasa de ingresos cliente]]</f>
        <v>1.5872377905000001E-3</v>
      </c>
      <c r="V132" s="21">
        <v>22.631540000000001</v>
      </c>
      <c r="W132" s="11">
        <f>Tabla12[[#This Row],[tasa de cambio]]*Tabla12[[#This Row],[Ingresos netos]]</f>
        <v>3.5921635545212376E-2</v>
      </c>
      <c r="AK132" s="2" t="s">
        <v>100</v>
      </c>
      <c r="AL132" s="2" t="s">
        <v>26</v>
      </c>
      <c r="AM132" s="2" t="s">
        <v>104</v>
      </c>
      <c r="AN132" s="2" t="s">
        <v>11</v>
      </c>
      <c r="AO132" s="2" t="s">
        <v>12</v>
      </c>
      <c r="AP132" s="2" t="s">
        <v>13</v>
      </c>
      <c r="AQ132" s="7">
        <v>5.2459999999999998E-3</v>
      </c>
      <c r="AR132" s="7">
        <v>0.75</v>
      </c>
      <c r="AS132" s="9">
        <f>Tabla8[[#This Row],[Precio unitario]]*Tabla8[[#This Row],[Tasa de ingresos cliente]]</f>
        <v>3.9344999999999996E-3</v>
      </c>
      <c r="AT132" s="21">
        <v>21.6</v>
      </c>
      <c r="AU132" s="11">
        <f>Tabla8[[#This Row],[tasa de cambio]]*Tabla8[[#This Row],[Ingresos netos]]</f>
        <v>8.4985199999999997E-2</v>
      </c>
      <c r="AV132" s="23"/>
      <c r="AX132" s="23"/>
      <c r="BL132" s="2" t="s">
        <v>138</v>
      </c>
      <c r="BM132" s="2" t="s">
        <v>14</v>
      </c>
      <c r="BN132" s="2" t="s">
        <v>114</v>
      </c>
      <c r="BO132" s="2" t="s">
        <v>11</v>
      </c>
      <c r="BP132" s="2" t="s">
        <v>12</v>
      </c>
      <c r="BQ132" s="2" t="s">
        <v>13</v>
      </c>
      <c r="BR132" s="7">
        <v>1.16365129E-4</v>
      </c>
      <c r="BS132" s="7">
        <v>0.75</v>
      </c>
      <c r="BT132" s="9">
        <f>Tabla4[[#This Row],[Precio unitario]]*Tabla4[[#This Row],[Tasa de ingresos cliente]]</f>
        <v>8.7273846749999994E-5</v>
      </c>
      <c r="BU132" s="21">
        <v>22.631540000000001</v>
      </c>
      <c r="BV132" s="14">
        <f>Tabla4[[#This Row],[tasa de cambio]]*Tabla4[[#This Row],[Ingresos netos]]</f>
        <v>1.975141553676495E-3</v>
      </c>
      <c r="BX132" s="2" t="s">
        <v>144</v>
      </c>
      <c r="BY132" s="2" t="s">
        <v>14</v>
      </c>
      <c r="BZ132" s="2" t="s">
        <v>104</v>
      </c>
      <c r="CA132" s="2" t="s">
        <v>11</v>
      </c>
      <c r="CB132" s="2" t="s">
        <v>12</v>
      </c>
      <c r="CC132" s="2" t="s">
        <v>13</v>
      </c>
      <c r="CD132" s="7">
        <v>2.2407234929999998E-3</v>
      </c>
      <c r="CE132" s="7">
        <v>0.75</v>
      </c>
      <c r="CF132" s="9">
        <f>Tabla2[[#This Row],[Precio unitario]]*Tabla2[[#This Row],[Tasa de ingresos cliente]]</f>
        <v>1.6805426197499997E-3</v>
      </c>
      <c r="CG132" s="21">
        <v>22.631540000000001</v>
      </c>
      <c r="CH132" s="11">
        <f>Tabla2[[#This Row],[tasa de cambio]]*Tabla2[[#This Row],[Ingresos netos]]</f>
        <v>3.8033267520576911E-2</v>
      </c>
    </row>
    <row r="133" spans="1:86" x14ac:dyDescent="0.2">
      <c r="A133" s="1" t="s">
        <v>24</v>
      </c>
      <c r="B133" s="1" t="s">
        <v>15</v>
      </c>
      <c r="C133" s="1"/>
      <c r="D133" s="1" t="s">
        <v>11</v>
      </c>
      <c r="E133" s="1" t="s">
        <v>12</v>
      </c>
      <c r="F133" s="1" t="s">
        <v>13</v>
      </c>
      <c r="G133" s="8">
        <v>4.6072034999999998E-4</v>
      </c>
      <c r="H133" s="8">
        <v>0.75</v>
      </c>
      <c r="I133" s="9">
        <f>Tabla14[[#This Row],[Precio unitario]]*Tabla14[[#This Row],[Tasa de ingresos cliente]]</f>
        <v>3.4554026250000001E-4</v>
      </c>
      <c r="J133" s="21">
        <v>22.631540000000001</v>
      </c>
      <c r="K133" s="15">
        <f>Tabla14[[#This Row],[tasa de cambio]]*Tabla14[[#This Row],[Ingresos netos]]</f>
        <v>7.8201082723792503E-3</v>
      </c>
      <c r="M133" s="1" t="s">
        <v>81</v>
      </c>
      <c r="N133" s="1" t="s">
        <v>10</v>
      </c>
      <c r="O133" s="1"/>
      <c r="P133" s="1" t="s">
        <v>11</v>
      </c>
      <c r="Q133" s="1" t="s">
        <v>12</v>
      </c>
      <c r="R133" s="1" t="s">
        <v>13</v>
      </c>
      <c r="S133" s="8">
        <v>1.993717611E-3</v>
      </c>
      <c r="T133" s="8">
        <v>0.75</v>
      </c>
      <c r="U133" s="9">
        <f>Tabla12[[#This Row],[Precio unitario]]*Tabla12[[#This Row],[Tasa de ingresos cliente]]</f>
        <v>1.4952882082500001E-3</v>
      </c>
      <c r="V133" s="21">
        <v>22.631540000000001</v>
      </c>
      <c r="W133" s="11">
        <f>Tabla12[[#This Row],[tasa de cambio]]*Tabla12[[#This Row],[Ingresos netos]]</f>
        <v>3.3840674896538213E-2</v>
      </c>
      <c r="AK133" s="1" t="s">
        <v>100</v>
      </c>
      <c r="AL133" s="1" t="s">
        <v>26</v>
      </c>
      <c r="AM133" s="1" t="s">
        <v>104</v>
      </c>
      <c r="AN133" s="1" t="s">
        <v>11</v>
      </c>
      <c r="AO133" s="1" t="s">
        <v>12</v>
      </c>
      <c r="AP133" s="1" t="s">
        <v>13</v>
      </c>
      <c r="AQ133" s="8">
        <v>5.24625E-3</v>
      </c>
      <c r="AR133" s="8">
        <v>0.75</v>
      </c>
      <c r="AS133" s="9">
        <f>Tabla8[[#This Row],[Precio unitario]]*Tabla8[[#This Row],[Tasa de ingresos cliente]]</f>
        <v>3.9346874999999998E-3</v>
      </c>
      <c r="AT133" s="21">
        <v>21.6</v>
      </c>
      <c r="AU133" s="11">
        <f>Tabla8[[#This Row],[tasa de cambio]]*Tabla8[[#This Row],[Ingresos netos]]</f>
        <v>8.4989250000000002E-2</v>
      </c>
      <c r="AV133" s="23"/>
      <c r="AX133" s="23"/>
      <c r="BL133" s="1" t="s">
        <v>138</v>
      </c>
      <c r="BM133" s="1" t="s">
        <v>14</v>
      </c>
      <c r="BN133" s="1" t="s">
        <v>114</v>
      </c>
      <c r="BO133" s="1" t="s">
        <v>11</v>
      </c>
      <c r="BP133" s="1" t="s">
        <v>12</v>
      </c>
      <c r="BQ133" s="1" t="s">
        <v>13</v>
      </c>
      <c r="BR133" s="8">
        <v>9.5947002E-5</v>
      </c>
      <c r="BS133" s="8">
        <v>0.75</v>
      </c>
      <c r="BT133" s="9">
        <f>Tabla4[[#This Row],[Precio unitario]]*Tabla4[[#This Row],[Tasa de ingresos cliente]]</f>
        <v>7.1960251500000007E-5</v>
      </c>
      <c r="BU133" s="21">
        <v>22.631540000000001</v>
      </c>
      <c r="BV133" s="14">
        <f>Tabla4[[#This Row],[tasa de cambio]]*Tabla4[[#This Row],[Ingresos netos]]</f>
        <v>1.6285713102323102E-3</v>
      </c>
      <c r="BX133" s="1" t="s">
        <v>144</v>
      </c>
      <c r="BY133" s="1" t="s">
        <v>16</v>
      </c>
      <c r="BZ133" s="1" t="s">
        <v>104</v>
      </c>
      <c r="CA133" s="1" t="s">
        <v>11</v>
      </c>
      <c r="CB133" s="1" t="s">
        <v>12</v>
      </c>
      <c r="CC133" s="1" t="s">
        <v>13</v>
      </c>
      <c r="CD133" s="8">
        <v>7.9627081160000002E-3</v>
      </c>
      <c r="CE133" s="8">
        <v>0.75</v>
      </c>
      <c r="CF133" s="9">
        <f>Tabla2[[#This Row],[Precio unitario]]*Tabla2[[#This Row],[Tasa de ingresos cliente]]</f>
        <v>5.9720310870000001E-3</v>
      </c>
      <c r="CG133" s="21">
        <v>22.631540000000001</v>
      </c>
      <c r="CH133" s="11">
        <f>Tabla2[[#This Row],[tasa de cambio]]*Tabla2[[#This Row],[Ingresos netos]]</f>
        <v>0.13515626042668399</v>
      </c>
    </row>
    <row r="134" spans="1:86" x14ac:dyDescent="0.2">
      <c r="A134" s="2" t="s">
        <v>24</v>
      </c>
      <c r="B134" s="2" t="s">
        <v>55</v>
      </c>
      <c r="C134" s="2"/>
      <c r="D134" s="2" t="s">
        <v>11</v>
      </c>
      <c r="E134" s="2" t="s">
        <v>12</v>
      </c>
      <c r="F134" s="2" t="s">
        <v>13</v>
      </c>
      <c r="G134" s="7">
        <v>4.2588058899999999E-4</v>
      </c>
      <c r="H134" s="7">
        <v>0.75</v>
      </c>
      <c r="I134" s="9">
        <f>Tabla14[[#This Row],[Precio unitario]]*Tabla14[[#This Row],[Tasa de ingresos cliente]]</f>
        <v>3.1941044174999998E-4</v>
      </c>
      <c r="J134" s="21">
        <v>22.631540000000001</v>
      </c>
      <c r="K134" s="15">
        <f>Tabla14[[#This Row],[tasa de cambio]]*Tabla14[[#This Row],[Ingresos netos]]</f>
        <v>7.2287501888827948E-3</v>
      </c>
      <c r="M134" s="2" t="s">
        <v>81</v>
      </c>
      <c r="N134" s="2" t="s">
        <v>10</v>
      </c>
      <c r="O134" s="2"/>
      <c r="P134" s="2" t="s">
        <v>11</v>
      </c>
      <c r="Q134" s="2" t="s">
        <v>12</v>
      </c>
      <c r="R134" s="2" t="s">
        <v>13</v>
      </c>
      <c r="S134" s="7">
        <v>1.9857940279999998E-3</v>
      </c>
      <c r="T134" s="7">
        <v>0.75</v>
      </c>
      <c r="U134" s="9">
        <f>Tabla12[[#This Row],[Precio unitario]]*Tabla12[[#This Row],[Tasa de ingresos cliente]]</f>
        <v>1.4893455209999999E-3</v>
      </c>
      <c r="V134" s="21">
        <v>22.631540000000001</v>
      </c>
      <c r="W134" s="11">
        <f>Tabla12[[#This Row],[tasa de cambio]]*Tabla12[[#This Row],[Ingresos netos]]</f>
        <v>3.3706182732332342E-2</v>
      </c>
      <c r="AK134" s="1" t="s">
        <v>100</v>
      </c>
      <c r="AL134" s="1" t="s">
        <v>26</v>
      </c>
      <c r="AM134" s="1" t="s">
        <v>104</v>
      </c>
      <c r="AN134" s="1" t="s">
        <v>11</v>
      </c>
      <c r="AO134" s="1" t="s">
        <v>12</v>
      </c>
      <c r="AP134" s="1" t="s">
        <v>13</v>
      </c>
      <c r="AQ134" s="8">
        <v>2.398E-3</v>
      </c>
      <c r="AR134" s="8">
        <v>0.75</v>
      </c>
      <c r="AS134" s="9">
        <f>Tabla8[[#This Row],[Precio unitario]]*Tabla8[[#This Row],[Tasa de ingresos cliente]]</f>
        <v>1.7985E-3</v>
      </c>
      <c r="AT134" s="21">
        <v>21.6</v>
      </c>
      <c r="AU134" s="11">
        <f>Tabla8[[#This Row],[tasa de cambio]]*Tabla8[[#This Row],[Ingresos netos]]</f>
        <v>3.8847600000000003E-2</v>
      </c>
      <c r="AV134" s="23"/>
      <c r="AX134" s="23"/>
      <c r="BL134" s="2" t="s">
        <v>138</v>
      </c>
      <c r="BM134" s="2" t="s">
        <v>14</v>
      </c>
      <c r="BN134" s="2" t="s">
        <v>114</v>
      </c>
      <c r="BO134" s="2" t="s">
        <v>11</v>
      </c>
      <c r="BP134" s="2" t="s">
        <v>12</v>
      </c>
      <c r="BQ134" s="2" t="s">
        <v>13</v>
      </c>
      <c r="BR134" s="7">
        <v>1.5863429999999999E-4</v>
      </c>
      <c r="BS134" s="7">
        <v>0.75</v>
      </c>
      <c r="BT134" s="9">
        <f>Tabla4[[#This Row],[Precio unitario]]*Tabla4[[#This Row],[Tasa de ingresos cliente]]</f>
        <v>1.1897572499999999E-4</v>
      </c>
      <c r="BU134" s="21">
        <v>22.631540000000001</v>
      </c>
      <c r="BV134" s="14">
        <f>Tabla4[[#This Row],[tasa de cambio]]*Tabla4[[#This Row],[Ingresos netos]]</f>
        <v>2.6926038793665002E-3</v>
      </c>
      <c r="BX134" s="2" t="s">
        <v>144</v>
      </c>
      <c r="BY134" s="2" t="s">
        <v>17</v>
      </c>
      <c r="BZ134" s="2" t="s">
        <v>104</v>
      </c>
      <c r="CA134" s="2" t="s">
        <v>11</v>
      </c>
      <c r="CB134" s="2" t="s">
        <v>12</v>
      </c>
      <c r="CC134" s="2" t="s">
        <v>13</v>
      </c>
      <c r="CD134" s="7">
        <v>1.7180139650000001E-3</v>
      </c>
      <c r="CE134" s="7">
        <v>0.75</v>
      </c>
      <c r="CF134" s="9">
        <f>Tabla2[[#This Row],[Precio unitario]]*Tabla2[[#This Row],[Tasa de ingresos cliente]]</f>
        <v>1.28851047375E-3</v>
      </c>
      <c r="CG134" s="21">
        <v>22.631540000000001</v>
      </c>
      <c r="CH134" s="11">
        <f>Tabla2[[#This Row],[tasa de cambio]]*Tabla2[[#This Row],[Ingresos netos]]</f>
        <v>2.9160976327092077E-2</v>
      </c>
    </row>
    <row r="135" spans="1:86" x14ac:dyDescent="0.2">
      <c r="A135" s="1" t="s">
        <v>24</v>
      </c>
      <c r="B135" s="1" t="s">
        <v>55</v>
      </c>
      <c r="C135" s="1"/>
      <c r="D135" s="1" t="s">
        <v>11</v>
      </c>
      <c r="E135" s="1" t="s">
        <v>12</v>
      </c>
      <c r="F135" s="1" t="s">
        <v>13</v>
      </c>
      <c r="G135" s="8">
        <v>1.274832512E-3</v>
      </c>
      <c r="H135" s="8">
        <v>0.75</v>
      </c>
      <c r="I135" s="9">
        <f>Tabla14[[#This Row],[Precio unitario]]*Tabla14[[#This Row],[Tasa de ingresos cliente]]</f>
        <v>9.5612438400000002E-4</v>
      </c>
      <c r="J135" s="21">
        <v>22.631540000000001</v>
      </c>
      <c r="K135" s="15">
        <f>Tabla14[[#This Row],[tasa de cambio]]*Tabla14[[#This Row],[Ingresos netos]]</f>
        <v>2.1638567241471361E-2</v>
      </c>
      <c r="M135" s="1" t="s">
        <v>81</v>
      </c>
      <c r="N135" s="1" t="s">
        <v>10</v>
      </c>
      <c r="O135" s="1"/>
      <c r="P135" s="1" t="s">
        <v>11</v>
      </c>
      <c r="Q135" s="1" t="s">
        <v>12</v>
      </c>
      <c r="R135" s="1" t="s">
        <v>13</v>
      </c>
      <c r="S135" s="8">
        <v>1.8711902010000001E-3</v>
      </c>
      <c r="T135" s="8">
        <v>0.75</v>
      </c>
      <c r="U135" s="9">
        <f>Tabla12[[#This Row],[Precio unitario]]*Tabla12[[#This Row],[Tasa de ingresos cliente]]</f>
        <v>1.4033926507500002E-3</v>
      </c>
      <c r="V135" s="21">
        <v>22.631540000000001</v>
      </c>
      <c r="W135" s="11">
        <f>Tabla12[[#This Row],[tasa de cambio]]*Tabla12[[#This Row],[Ingresos netos]]</f>
        <v>3.1760936911154662E-2</v>
      </c>
      <c r="AK135" s="1" t="s">
        <v>100</v>
      </c>
      <c r="AL135" s="1" t="s">
        <v>26</v>
      </c>
      <c r="AM135" s="1" t="s">
        <v>114</v>
      </c>
      <c r="AN135" s="1" t="s">
        <v>11</v>
      </c>
      <c r="AO135" s="1" t="s">
        <v>12</v>
      </c>
      <c r="AP135" s="1" t="s">
        <v>13</v>
      </c>
      <c r="AQ135" s="8">
        <v>6.7966670000000002E-4</v>
      </c>
      <c r="AR135" s="8">
        <v>0.75</v>
      </c>
      <c r="AS135" s="9">
        <f>Tabla8[[#This Row],[Precio unitario]]*Tabla8[[#This Row],[Tasa de ingresos cliente]]</f>
        <v>5.0975002500000001E-4</v>
      </c>
      <c r="AT135" s="21">
        <v>21.6</v>
      </c>
      <c r="AU135" s="11">
        <f>Tabla8[[#This Row],[tasa de cambio]]*Tabla8[[#This Row],[Ingresos netos]]</f>
        <v>1.101060054E-2</v>
      </c>
      <c r="AV135" s="23"/>
      <c r="AX135" s="23"/>
      <c r="BL135" s="1" t="s">
        <v>138</v>
      </c>
      <c r="BM135" s="1" t="s">
        <v>49</v>
      </c>
      <c r="BN135" s="1" t="s">
        <v>114</v>
      </c>
      <c r="BO135" s="1" t="s">
        <v>11</v>
      </c>
      <c r="BP135" s="1" t="s">
        <v>12</v>
      </c>
      <c r="BQ135" s="1" t="s">
        <v>13</v>
      </c>
      <c r="BR135" s="8">
        <v>5.3870000000000003E-7</v>
      </c>
      <c r="BS135" s="8">
        <v>0.75</v>
      </c>
      <c r="BT135" s="9">
        <f>Tabla4[[#This Row],[Precio unitario]]*Tabla4[[#This Row],[Tasa de ingresos cliente]]</f>
        <v>4.0402500000000002E-7</v>
      </c>
      <c r="BU135" s="21">
        <v>22.631540000000001</v>
      </c>
      <c r="BV135" s="14">
        <f>Tabla4[[#This Row],[tasa de cambio]]*Tabla4[[#This Row],[Ingresos netos]]</f>
        <v>9.1437079485000008E-6</v>
      </c>
      <c r="BX135" s="1" t="s">
        <v>144</v>
      </c>
      <c r="BY135" s="1" t="s">
        <v>18</v>
      </c>
      <c r="BZ135" s="1" t="s">
        <v>104</v>
      </c>
      <c r="CA135" s="1" t="s">
        <v>11</v>
      </c>
      <c r="CB135" s="1" t="s">
        <v>12</v>
      </c>
      <c r="CC135" s="1" t="s">
        <v>13</v>
      </c>
      <c r="CD135" s="8">
        <v>2.4556851620000002E-3</v>
      </c>
      <c r="CE135" s="8">
        <v>0.75</v>
      </c>
      <c r="CF135" s="9">
        <f>Tabla2[[#This Row],[Precio unitario]]*Tabla2[[#This Row],[Tasa de ingresos cliente]]</f>
        <v>1.8417638715000002E-3</v>
      </c>
      <c r="CG135" s="21">
        <v>22.631540000000001</v>
      </c>
      <c r="CH135" s="11">
        <f>Tabla2[[#This Row],[tasa de cambio]]*Tabla2[[#This Row],[Ingresos netos]]</f>
        <v>4.1681952728407114E-2</v>
      </c>
    </row>
    <row r="136" spans="1:86" x14ac:dyDescent="0.2">
      <c r="A136" s="2" t="s">
        <v>24</v>
      </c>
      <c r="B136" s="2" t="s">
        <v>43</v>
      </c>
      <c r="C136" s="2"/>
      <c r="D136" s="2" t="s">
        <v>11</v>
      </c>
      <c r="E136" s="2" t="s">
        <v>12</v>
      </c>
      <c r="F136" s="2" t="s">
        <v>13</v>
      </c>
      <c r="G136" s="7">
        <v>4.6590669500000002E-4</v>
      </c>
      <c r="H136" s="7">
        <v>0.75</v>
      </c>
      <c r="I136" s="9">
        <f>Tabla14[[#This Row],[Precio unitario]]*Tabla14[[#This Row],[Tasa de ingresos cliente]]</f>
        <v>3.4943002124999999E-4</v>
      </c>
      <c r="J136" s="21">
        <v>22.631540000000001</v>
      </c>
      <c r="K136" s="15">
        <f>Tabla14[[#This Row],[tasa de cambio]]*Tabla14[[#This Row],[Ingresos netos]]</f>
        <v>7.9081395031202258E-3</v>
      </c>
      <c r="M136" s="2" t="s">
        <v>81</v>
      </c>
      <c r="N136" s="2" t="s">
        <v>10</v>
      </c>
      <c r="O136" s="2"/>
      <c r="P136" s="2" t="s">
        <v>11</v>
      </c>
      <c r="Q136" s="2" t="s">
        <v>12</v>
      </c>
      <c r="R136" s="2" t="s">
        <v>13</v>
      </c>
      <c r="S136" s="7">
        <v>1.330643351E-3</v>
      </c>
      <c r="T136" s="7">
        <v>0.75</v>
      </c>
      <c r="U136" s="9">
        <f>Tabla12[[#This Row],[Precio unitario]]*Tabla12[[#This Row],[Tasa de ingresos cliente]]</f>
        <v>9.9798251324999991E-4</v>
      </c>
      <c r="V136" s="21">
        <v>22.631540000000001</v>
      </c>
      <c r="W136" s="11">
        <f>Tabla12[[#This Row],[tasa de cambio]]*Tabla12[[#This Row],[Ingresos netos]]</f>
        <v>2.2585881167917904E-2</v>
      </c>
      <c r="AK136" s="2" t="s">
        <v>100</v>
      </c>
      <c r="AL136" s="2" t="s">
        <v>26</v>
      </c>
      <c r="AM136" s="2" t="s">
        <v>114</v>
      </c>
      <c r="AN136" s="2" t="s">
        <v>11</v>
      </c>
      <c r="AO136" s="2" t="s">
        <v>12</v>
      </c>
      <c r="AP136" s="2" t="s">
        <v>13</v>
      </c>
      <c r="AQ136" s="7">
        <v>6.7949999999999998E-4</v>
      </c>
      <c r="AR136" s="7">
        <v>0.75</v>
      </c>
      <c r="AS136" s="9">
        <f>Tabla8[[#This Row],[Precio unitario]]*Tabla8[[#This Row],[Tasa de ingresos cliente]]</f>
        <v>5.0962499999999999E-4</v>
      </c>
      <c r="AT136" s="21">
        <v>21.6</v>
      </c>
      <c r="AU136" s="11">
        <f>Tabla8[[#This Row],[tasa de cambio]]*Tabla8[[#This Row],[Ingresos netos]]</f>
        <v>1.1007900000000001E-2</v>
      </c>
      <c r="AV136" s="23"/>
      <c r="AX136" s="23"/>
      <c r="BL136" s="2" t="s">
        <v>138</v>
      </c>
      <c r="BM136" s="2" t="s">
        <v>43</v>
      </c>
      <c r="BN136" s="2" t="s">
        <v>114</v>
      </c>
      <c r="BO136" s="2" t="s">
        <v>11</v>
      </c>
      <c r="BP136" s="2" t="s">
        <v>12</v>
      </c>
      <c r="BQ136" s="2" t="s">
        <v>13</v>
      </c>
      <c r="BR136" s="7">
        <v>4.0709999999999999E-7</v>
      </c>
      <c r="BS136" s="7">
        <v>0.75</v>
      </c>
      <c r="BT136" s="9">
        <f>Tabla4[[#This Row],[Precio unitario]]*Tabla4[[#This Row],[Tasa de ingresos cliente]]</f>
        <v>3.0532500000000002E-7</v>
      </c>
      <c r="BU136" s="21">
        <v>22.631540000000001</v>
      </c>
      <c r="BV136" s="14">
        <f>Tabla4[[#This Row],[tasa de cambio]]*Tabla4[[#This Row],[Ingresos netos]]</f>
        <v>6.9099749505000009E-6</v>
      </c>
      <c r="BX136" s="2" t="s">
        <v>144</v>
      </c>
      <c r="BY136" s="2" t="s">
        <v>18</v>
      </c>
      <c r="BZ136" s="2" t="s">
        <v>104</v>
      </c>
      <c r="CA136" s="2" t="s">
        <v>11</v>
      </c>
      <c r="CB136" s="2" t="s">
        <v>12</v>
      </c>
      <c r="CC136" s="2" t="s">
        <v>13</v>
      </c>
      <c r="CD136" s="7">
        <v>2.4557174899999998E-3</v>
      </c>
      <c r="CE136" s="7">
        <v>0.75</v>
      </c>
      <c r="CF136" s="9">
        <f>Tabla2[[#This Row],[Precio unitario]]*Tabla2[[#This Row],[Tasa de ingresos cliente]]</f>
        <v>1.8417881174999998E-3</v>
      </c>
      <c r="CG136" s="21">
        <v>22.631540000000001</v>
      </c>
      <c r="CH136" s="11">
        <f>Tabla2[[#This Row],[tasa de cambio]]*Tabla2[[#This Row],[Ingresos netos]]</f>
        <v>4.1682501452725944E-2</v>
      </c>
    </row>
    <row r="137" spans="1:86" x14ac:dyDescent="0.2">
      <c r="A137" s="1" t="s">
        <v>24</v>
      </c>
      <c r="B137" s="1" t="s">
        <v>44</v>
      </c>
      <c r="C137" s="1"/>
      <c r="D137" s="1" t="s">
        <v>11</v>
      </c>
      <c r="E137" s="1" t="s">
        <v>12</v>
      </c>
      <c r="F137" s="1" t="s">
        <v>13</v>
      </c>
      <c r="G137" s="8">
        <v>1.35280528E-4</v>
      </c>
      <c r="H137" s="8">
        <v>0.75</v>
      </c>
      <c r="I137" s="9">
        <f>Tabla14[[#This Row],[Precio unitario]]*Tabla14[[#This Row],[Tasa de ingresos cliente]]</f>
        <v>1.01460396E-4</v>
      </c>
      <c r="J137" s="21">
        <v>22.631540000000001</v>
      </c>
      <c r="K137" s="15">
        <f>Tabla14[[#This Row],[tasa de cambio]]*Tabla14[[#This Row],[Ingresos netos]]</f>
        <v>2.2962050104898398E-3</v>
      </c>
      <c r="M137" s="1" t="s">
        <v>81</v>
      </c>
      <c r="N137" s="1" t="s">
        <v>10</v>
      </c>
      <c r="O137" s="1"/>
      <c r="P137" s="1" t="s">
        <v>11</v>
      </c>
      <c r="Q137" s="1" t="s">
        <v>12</v>
      </c>
      <c r="R137" s="1" t="s">
        <v>13</v>
      </c>
      <c r="S137" s="8">
        <v>1.134080861E-3</v>
      </c>
      <c r="T137" s="8">
        <v>0.75</v>
      </c>
      <c r="U137" s="9">
        <f>Tabla12[[#This Row],[Precio unitario]]*Tabla12[[#This Row],[Tasa de ingresos cliente]]</f>
        <v>8.5056064575000001E-4</v>
      </c>
      <c r="V137" s="21">
        <v>22.631540000000001</v>
      </c>
      <c r="W137" s="11">
        <f>Tabla12[[#This Row],[tasa de cambio]]*Tabla12[[#This Row],[Ingresos netos]]</f>
        <v>1.9249497276716956E-2</v>
      </c>
      <c r="AK137" s="1" t="s">
        <v>100</v>
      </c>
      <c r="AL137" s="1" t="s">
        <v>26</v>
      </c>
      <c r="AM137" s="1" t="s">
        <v>114</v>
      </c>
      <c r="AN137" s="1" t="s">
        <v>11</v>
      </c>
      <c r="AO137" s="1" t="s">
        <v>12</v>
      </c>
      <c r="AP137" s="1" t="s">
        <v>13</v>
      </c>
      <c r="AQ137" s="8">
        <v>6.8000000000000005E-4</v>
      </c>
      <c r="AR137" s="8">
        <v>0.75</v>
      </c>
      <c r="AS137" s="9">
        <f>Tabla8[[#This Row],[Precio unitario]]*Tabla8[[#This Row],[Tasa de ingresos cliente]]</f>
        <v>5.1000000000000004E-4</v>
      </c>
      <c r="AT137" s="21">
        <v>21.6</v>
      </c>
      <c r="AU137" s="11">
        <f>Tabla8[[#This Row],[tasa de cambio]]*Tabla8[[#This Row],[Ingresos netos]]</f>
        <v>1.1016000000000001E-2</v>
      </c>
      <c r="AV137" s="23"/>
      <c r="AX137" s="23"/>
      <c r="BL137" s="1" t="s">
        <v>138</v>
      </c>
      <c r="BM137" s="1" t="s">
        <v>16</v>
      </c>
      <c r="BN137" s="1" t="s">
        <v>114</v>
      </c>
      <c r="BO137" s="1" t="s">
        <v>11</v>
      </c>
      <c r="BP137" s="1" t="s">
        <v>12</v>
      </c>
      <c r="BQ137" s="1" t="s">
        <v>13</v>
      </c>
      <c r="BR137" s="8">
        <v>6.573118E-4</v>
      </c>
      <c r="BS137" s="8">
        <v>0.75</v>
      </c>
      <c r="BT137" s="9">
        <f>Tabla4[[#This Row],[Precio unitario]]*Tabla4[[#This Row],[Tasa de ingresos cliente]]</f>
        <v>4.9298384999999997E-4</v>
      </c>
      <c r="BU137" s="21">
        <v>22.631540000000001</v>
      </c>
      <c r="BV137" s="14">
        <f>Tabla4[[#This Row],[tasa de cambio]]*Tabla4[[#This Row],[Ingresos netos]]</f>
        <v>1.1156983720629E-2</v>
      </c>
      <c r="BX137" s="1" t="s">
        <v>144</v>
      </c>
      <c r="BY137" s="1" t="s">
        <v>18</v>
      </c>
      <c r="BZ137" s="1" t="s">
        <v>104</v>
      </c>
      <c r="CA137" s="1" t="s">
        <v>11</v>
      </c>
      <c r="CB137" s="1" t="s">
        <v>12</v>
      </c>
      <c r="CC137" s="1" t="s">
        <v>13</v>
      </c>
      <c r="CD137" s="8">
        <v>2.455745116E-3</v>
      </c>
      <c r="CE137" s="8">
        <v>0.75</v>
      </c>
      <c r="CF137" s="9">
        <f>Tabla2[[#This Row],[Precio unitario]]*Tabla2[[#This Row],[Tasa de ingresos cliente]]</f>
        <v>1.841808837E-3</v>
      </c>
      <c r="CG137" s="21">
        <v>22.631540000000001</v>
      </c>
      <c r="CH137" s="11">
        <f>Tabla2[[#This Row],[tasa de cambio]]*Tabla2[[#This Row],[Ingresos netos]]</f>
        <v>4.1682970366918981E-2</v>
      </c>
    </row>
    <row r="138" spans="1:86" x14ac:dyDescent="0.2">
      <c r="A138" s="2" t="s">
        <v>24</v>
      </c>
      <c r="B138" s="2" t="s">
        <v>33</v>
      </c>
      <c r="C138" s="2"/>
      <c r="D138" s="2" t="s">
        <v>11</v>
      </c>
      <c r="E138" s="2" t="s">
        <v>12</v>
      </c>
      <c r="F138" s="2" t="s">
        <v>13</v>
      </c>
      <c r="G138" s="7">
        <v>2.0971203719999999E-3</v>
      </c>
      <c r="H138" s="7">
        <v>0.75</v>
      </c>
      <c r="I138" s="9">
        <f>Tabla14[[#This Row],[Precio unitario]]*Tabla14[[#This Row],[Tasa de ingresos cliente]]</f>
        <v>1.572840279E-3</v>
      </c>
      <c r="J138" s="21">
        <v>22.631540000000001</v>
      </c>
      <c r="K138" s="15">
        <f>Tabla14[[#This Row],[tasa de cambio]]*Tabla14[[#This Row],[Ingresos netos]]</f>
        <v>3.5595797687799663E-2</v>
      </c>
      <c r="M138" s="2" t="s">
        <v>81</v>
      </c>
      <c r="N138" s="2" t="s">
        <v>10</v>
      </c>
      <c r="O138" s="2"/>
      <c r="P138" s="2" t="s">
        <v>11</v>
      </c>
      <c r="Q138" s="2" t="s">
        <v>12</v>
      </c>
      <c r="R138" s="2" t="s">
        <v>13</v>
      </c>
      <c r="S138" s="7">
        <v>1.587713205E-3</v>
      </c>
      <c r="T138" s="7">
        <v>0.75</v>
      </c>
      <c r="U138" s="9">
        <f>Tabla12[[#This Row],[Precio unitario]]*Tabla12[[#This Row],[Tasa de ingresos cliente]]</f>
        <v>1.19078490375E-3</v>
      </c>
      <c r="V138" s="21">
        <v>22.631540000000001</v>
      </c>
      <c r="W138" s="11">
        <f>Tabla12[[#This Row],[tasa de cambio]]*Tabla12[[#This Row],[Ingresos netos]]</f>
        <v>2.6949296180614278E-2</v>
      </c>
      <c r="AK138" s="2" t="s">
        <v>100</v>
      </c>
      <c r="AL138" s="2" t="s">
        <v>26</v>
      </c>
      <c r="AM138" s="2" t="s">
        <v>104</v>
      </c>
      <c r="AN138" s="2" t="s">
        <v>11</v>
      </c>
      <c r="AO138" s="2" t="s">
        <v>129</v>
      </c>
      <c r="AP138" s="2" t="s">
        <v>13</v>
      </c>
      <c r="AQ138" s="7">
        <v>-1.0443869999999999E-3</v>
      </c>
      <c r="AR138" s="7">
        <v>0.75</v>
      </c>
      <c r="AS138" s="9">
        <f>Tabla8[[#This Row],[Precio unitario]]*Tabla8[[#This Row],[Tasa de ingresos cliente]]</f>
        <v>-7.8329024999999994E-4</v>
      </c>
      <c r="AT138" s="21">
        <v>21.6</v>
      </c>
      <c r="AU138" s="11">
        <f>Tabla8[[#This Row],[tasa de cambio]]*Tabla8[[#This Row],[Ingresos netos]]</f>
        <v>-1.69190694E-2</v>
      </c>
      <c r="AV138" s="23"/>
      <c r="AX138" s="23"/>
      <c r="BL138" s="2" t="s">
        <v>138</v>
      </c>
      <c r="BM138" s="2" t="s">
        <v>17</v>
      </c>
      <c r="BN138" s="2" t="s">
        <v>114</v>
      </c>
      <c r="BO138" s="2" t="s">
        <v>11</v>
      </c>
      <c r="BP138" s="2" t="s">
        <v>12</v>
      </c>
      <c r="BQ138" s="2" t="s">
        <v>13</v>
      </c>
      <c r="BR138" s="7">
        <v>1.6810167E-5</v>
      </c>
      <c r="BS138" s="7">
        <v>0.75</v>
      </c>
      <c r="BT138" s="9">
        <f>Tabla4[[#This Row],[Precio unitario]]*Tabla4[[#This Row],[Tasa de ingresos cliente]]</f>
        <v>1.260762525E-5</v>
      </c>
      <c r="BU138" s="21">
        <v>22.631540000000001</v>
      </c>
      <c r="BV138" s="14">
        <f>Tabla4[[#This Row],[tasa de cambio]]*Tabla4[[#This Row],[Ingresos netos]]</f>
        <v>2.8532997515038499E-4</v>
      </c>
      <c r="BX138" s="2" t="s">
        <v>144</v>
      </c>
      <c r="BY138" s="2" t="s">
        <v>18</v>
      </c>
      <c r="BZ138" s="2" t="s">
        <v>104</v>
      </c>
      <c r="CA138" s="2" t="s">
        <v>11</v>
      </c>
      <c r="CB138" s="2" t="s">
        <v>12</v>
      </c>
      <c r="CC138" s="2" t="s">
        <v>13</v>
      </c>
      <c r="CD138" s="7">
        <v>2.4557042229999999E-3</v>
      </c>
      <c r="CE138" s="7">
        <v>0.75</v>
      </c>
      <c r="CF138" s="9">
        <f>Tabla2[[#This Row],[Precio unitario]]*Tabla2[[#This Row],[Tasa de ingresos cliente]]</f>
        <v>1.84177816725E-3</v>
      </c>
      <c r="CG138" s="21">
        <v>22.631540000000001</v>
      </c>
      <c r="CH138" s="11">
        <f>Tabla2[[#This Row],[tasa de cambio]]*Tabla2[[#This Row],[Ingresos netos]]</f>
        <v>4.1682276263245069E-2</v>
      </c>
    </row>
    <row r="139" spans="1:86" x14ac:dyDescent="0.2">
      <c r="A139" s="1" t="s">
        <v>24</v>
      </c>
      <c r="B139" s="1" t="s">
        <v>36</v>
      </c>
      <c r="C139" s="1"/>
      <c r="D139" s="1" t="s">
        <v>11</v>
      </c>
      <c r="E139" s="1" t="s">
        <v>12</v>
      </c>
      <c r="F139" s="1" t="s">
        <v>13</v>
      </c>
      <c r="G139" s="8">
        <v>9.4088949499999996E-4</v>
      </c>
      <c r="H139" s="8">
        <v>0.75</v>
      </c>
      <c r="I139" s="9">
        <f>Tabla14[[#This Row],[Precio unitario]]*Tabla14[[#This Row],[Tasa de ingresos cliente]]</f>
        <v>7.0566712124999994E-4</v>
      </c>
      <c r="J139" s="21">
        <v>22.631540000000001</v>
      </c>
      <c r="K139" s="15">
        <f>Tabla14[[#This Row],[tasa de cambio]]*Tabla14[[#This Row],[Ingresos netos]]</f>
        <v>1.5970333681254223E-2</v>
      </c>
      <c r="M139" s="1" t="s">
        <v>81</v>
      </c>
      <c r="N139" s="1" t="s">
        <v>10</v>
      </c>
      <c r="O139" s="1"/>
      <c r="P139" s="1" t="s">
        <v>11</v>
      </c>
      <c r="Q139" s="1" t="s">
        <v>12</v>
      </c>
      <c r="R139" s="1" t="s">
        <v>13</v>
      </c>
      <c r="S139" s="8">
        <v>1.360335179E-3</v>
      </c>
      <c r="T139" s="8">
        <v>0.75</v>
      </c>
      <c r="U139" s="9">
        <f>Tabla12[[#This Row],[Precio unitario]]*Tabla12[[#This Row],[Tasa de ingresos cliente]]</f>
        <v>1.0202513842500001E-3</v>
      </c>
      <c r="V139" s="21">
        <v>22.631540000000001</v>
      </c>
      <c r="W139" s="11">
        <f>Tabla12[[#This Row],[tasa de cambio]]*Tabla12[[#This Row],[Ingresos netos]]</f>
        <v>2.3089860012709247E-2</v>
      </c>
      <c r="AK139" s="1" t="s">
        <v>100</v>
      </c>
      <c r="AL139" s="1" t="s">
        <v>26</v>
      </c>
      <c r="AM139" s="1" t="s">
        <v>114</v>
      </c>
      <c r="AN139" s="1" t="s">
        <v>11</v>
      </c>
      <c r="AO139" s="1" t="s">
        <v>129</v>
      </c>
      <c r="AP139" s="1" t="s">
        <v>13</v>
      </c>
      <c r="AQ139" s="8">
        <v>-2.0388350000000001E-4</v>
      </c>
      <c r="AR139" s="8">
        <v>0.75</v>
      </c>
      <c r="AS139" s="9">
        <f>Tabla8[[#This Row],[Precio unitario]]*Tabla8[[#This Row],[Tasa de ingresos cliente]]</f>
        <v>-1.52912625E-4</v>
      </c>
      <c r="AT139" s="21">
        <v>21.6</v>
      </c>
      <c r="AU139" s="11">
        <f>Tabla8[[#This Row],[tasa de cambio]]*Tabla8[[#This Row],[Ingresos netos]]</f>
        <v>-3.3029127000000001E-3</v>
      </c>
      <c r="AV139" s="23"/>
      <c r="AX139" s="23"/>
      <c r="BL139" s="1" t="s">
        <v>138</v>
      </c>
      <c r="BM139" s="1" t="s">
        <v>17</v>
      </c>
      <c r="BN139" s="1" t="s">
        <v>114</v>
      </c>
      <c r="BO139" s="1" t="s">
        <v>11</v>
      </c>
      <c r="BP139" s="1" t="s">
        <v>12</v>
      </c>
      <c r="BQ139" s="1" t="s">
        <v>13</v>
      </c>
      <c r="BR139" s="8">
        <v>5.6739999999999996E-7</v>
      </c>
      <c r="BS139" s="8">
        <v>0.75</v>
      </c>
      <c r="BT139" s="9">
        <f>Tabla4[[#This Row],[Precio unitario]]*Tabla4[[#This Row],[Tasa de ingresos cliente]]</f>
        <v>4.2555E-7</v>
      </c>
      <c r="BU139" s="21">
        <v>22.631540000000001</v>
      </c>
      <c r="BV139" s="14">
        <f>Tabla4[[#This Row],[tasa de cambio]]*Tabla4[[#This Row],[Ingresos netos]]</f>
        <v>9.6308518469999999E-6</v>
      </c>
      <c r="BX139" s="1" t="s">
        <v>144</v>
      </c>
      <c r="BY139" s="1" t="s">
        <v>18</v>
      </c>
      <c r="BZ139" s="1" t="s">
        <v>104</v>
      </c>
      <c r="CA139" s="1" t="s">
        <v>11</v>
      </c>
      <c r="CB139" s="1" t="s">
        <v>12</v>
      </c>
      <c r="CC139" s="1" t="s">
        <v>13</v>
      </c>
      <c r="CD139" s="8">
        <v>2.4557119479999999E-3</v>
      </c>
      <c r="CE139" s="8">
        <v>0.75</v>
      </c>
      <c r="CF139" s="9">
        <f>Tabla2[[#This Row],[Precio unitario]]*Tabla2[[#This Row],[Tasa de ingresos cliente]]</f>
        <v>1.8417839609999999E-3</v>
      </c>
      <c r="CG139" s="21">
        <v>22.631540000000001</v>
      </c>
      <c r="CH139" s="11">
        <f>Tabla2[[#This Row],[tasa de cambio]]*Tabla2[[#This Row],[Ingresos netos]]</f>
        <v>4.168240738472994E-2</v>
      </c>
    </row>
    <row r="140" spans="1:86" x14ac:dyDescent="0.2">
      <c r="A140" s="2" t="s">
        <v>24</v>
      </c>
      <c r="B140" s="2" t="s">
        <v>19</v>
      </c>
      <c r="C140" s="2"/>
      <c r="D140" s="2" t="s">
        <v>11</v>
      </c>
      <c r="E140" s="2" t="s">
        <v>12</v>
      </c>
      <c r="F140" s="2" t="s">
        <v>13</v>
      </c>
      <c r="G140" s="7">
        <v>4.4998029280000004E-3</v>
      </c>
      <c r="H140" s="7">
        <v>0.75</v>
      </c>
      <c r="I140" s="9">
        <f>Tabla14[[#This Row],[Precio unitario]]*Tabla14[[#This Row],[Tasa de ingresos cliente]]</f>
        <v>3.3748521960000003E-3</v>
      </c>
      <c r="J140" s="21">
        <v>22.631540000000001</v>
      </c>
      <c r="K140" s="15">
        <f>Tabla14[[#This Row],[tasa de cambio]]*Tabla14[[#This Row],[Ingresos netos]]</f>
        <v>7.637810246786185E-2</v>
      </c>
      <c r="M140" s="2" t="s">
        <v>81</v>
      </c>
      <c r="N140" s="2" t="s">
        <v>10</v>
      </c>
      <c r="O140" s="2"/>
      <c r="P140" s="2" t="s">
        <v>11</v>
      </c>
      <c r="Q140" s="2" t="s">
        <v>12</v>
      </c>
      <c r="R140" s="2" t="s">
        <v>13</v>
      </c>
      <c r="S140" s="7">
        <v>1.0485061620000001E-3</v>
      </c>
      <c r="T140" s="7">
        <v>0.75</v>
      </c>
      <c r="U140" s="9">
        <f>Tabla12[[#This Row],[Precio unitario]]*Tabla12[[#This Row],[Tasa de ingresos cliente]]</f>
        <v>7.8637962150000004E-4</v>
      </c>
      <c r="V140" s="21">
        <v>22.631540000000001</v>
      </c>
      <c r="W140" s="11">
        <f>Tabla12[[#This Row],[tasa de cambio]]*Tabla12[[#This Row],[Ingresos netos]]</f>
        <v>1.7796981859162113E-2</v>
      </c>
      <c r="AK140" s="1" t="s">
        <v>100</v>
      </c>
      <c r="AL140" s="1" t="s">
        <v>127</v>
      </c>
      <c r="AM140" s="1" t="s">
        <v>114</v>
      </c>
      <c r="AN140" s="1" t="s">
        <v>11</v>
      </c>
      <c r="AO140" s="1" t="s">
        <v>12</v>
      </c>
      <c r="AP140" s="1" t="s">
        <v>13</v>
      </c>
      <c r="AQ140" s="8">
        <v>4.9999999999999998E-7</v>
      </c>
      <c r="AR140" s="8">
        <v>0.75</v>
      </c>
      <c r="AS140" s="9">
        <f>Tabla8[[#This Row],[Precio unitario]]*Tabla8[[#This Row],[Tasa de ingresos cliente]]</f>
        <v>3.7500000000000001E-7</v>
      </c>
      <c r="AT140" s="21">
        <v>21.6</v>
      </c>
      <c r="AU140" s="11">
        <f>Tabla8[[#This Row],[tasa de cambio]]*Tabla8[[#This Row],[Ingresos netos]]</f>
        <v>8.1000000000000004E-6</v>
      </c>
      <c r="AV140" s="23"/>
      <c r="AX140" s="23"/>
      <c r="BL140" s="2" t="s">
        <v>138</v>
      </c>
      <c r="BM140" s="2" t="s">
        <v>17</v>
      </c>
      <c r="BN140" s="2" t="s">
        <v>114</v>
      </c>
      <c r="BO140" s="2" t="s">
        <v>11</v>
      </c>
      <c r="BP140" s="2" t="s">
        <v>12</v>
      </c>
      <c r="BQ140" s="2" t="s">
        <v>13</v>
      </c>
      <c r="BR140" s="7">
        <v>3.0038150000000001E-6</v>
      </c>
      <c r="BS140" s="7">
        <v>0.75</v>
      </c>
      <c r="BT140" s="9">
        <f>Tabla4[[#This Row],[Precio unitario]]*Tabla4[[#This Row],[Tasa de ingresos cliente]]</f>
        <v>2.2528612499999999E-6</v>
      </c>
      <c r="BU140" s="21">
        <v>22.631540000000001</v>
      </c>
      <c r="BV140" s="14">
        <f>Tabla4[[#This Row],[tasa de cambio]]*Tabla4[[#This Row],[Ingresos netos]]</f>
        <v>5.0985719493825E-5</v>
      </c>
      <c r="BX140" s="2" t="s">
        <v>144</v>
      </c>
      <c r="BY140" s="2" t="s">
        <v>18</v>
      </c>
      <c r="BZ140" s="2" t="s">
        <v>104</v>
      </c>
      <c r="CA140" s="2" t="s">
        <v>11</v>
      </c>
      <c r="CB140" s="2" t="s">
        <v>12</v>
      </c>
      <c r="CC140" s="2" t="s">
        <v>13</v>
      </c>
      <c r="CD140" s="7">
        <v>2.4557147190000001E-3</v>
      </c>
      <c r="CE140" s="7">
        <v>0.75</v>
      </c>
      <c r="CF140" s="9">
        <f>Tabla2[[#This Row],[Precio unitario]]*Tabla2[[#This Row],[Tasa de ingresos cliente]]</f>
        <v>1.8417860392500002E-3</v>
      </c>
      <c r="CG140" s="21">
        <v>22.631540000000001</v>
      </c>
      <c r="CH140" s="11">
        <f>Tabla2[[#This Row],[tasa de cambio]]*Tabla2[[#This Row],[Ingresos netos]]</f>
        <v>4.1682454418727949E-2</v>
      </c>
    </row>
    <row r="141" spans="1:86" x14ac:dyDescent="0.2">
      <c r="A141" s="1" t="s">
        <v>24</v>
      </c>
      <c r="B141" s="1" t="s">
        <v>53</v>
      </c>
      <c r="C141" s="1"/>
      <c r="D141" s="1" t="s">
        <v>11</v>
      </c>
      <c r="E141" s="1" t="s">
        <v>12</v>
      </c>
      <c r="F141" s="1" t="s">
        <v>13</v>
      </c>
      <c r="G141" s="8">
        <v>6.2666546999999996E-5</v>
      </c>
      <c r="H141" s="8">
        <v>0.75</v>
      </c>
      <c r="I141" s="9">
        <f>Tabla14[[#This Row],[Precio unitario]]*Tabla14[[#This Row],[Tasa de ingresos cliente]]</f>
        <v>4.6999910249999997E-5</v>
      </c>
      <c r="J141" s="21">
        <v>22.631540000000001</v>
      </c>
      <c r="K141" s="15">
        <f>Tabla14[[#This Row],[tasa de cambio]]*Tabla14[[#This Row],[Ingresos netos]]</f>
        <v>1.0636803488192849E-3</v>
      </c>
      <c r="M141" s="1" t="s">
        <v>81</v>
      </c>
      <c r="N141" s="1" t="s">
        <v>47</v>
      </c>
      <c r="O141" s="1"/>
      <c r="P141" s="1" t="s">
        <v>11</v>
      </c>
      <c r="Q141" s="1" t="s">
        <v>12</v>
      </c>
      <c r="R141" s="1" t="s">
        <v>13</v>
      </c>
      <c r="S141" s="8">
        <v>2.5974946550000001E-3</v>
      </c>
      <c r="T141" s="8">
        <v>0.75</v>
      </c>
      <c r="U141" s="9">
        <f>Tabla12[[#This Row],[Precio unitario]]*Tabla12[[#This Row],[Tasa de ingresos cliente]]</f>
        <v>1.9481209912500001E-3</v>
      </c>
      <c r="V141" s="21">
        <v>22.631540000000001</v>
      </c>
      <c r="W141" s="11">
        <f>Tabla12[[#This Row],[tasa de cambio]]*Tabla12[[#This Row],[Ingresos netos]]</f>
        <v>4.4088978138314028E-2</v>
      </c>
      <c r="AK141" s="1" t="s">
        <v>100</v>
      </c>
      <c r="AL141" s="1" t="s">
        <v>121</v>
      </c>
      <c r="AM141" s="1" t="s">
        <v>114</v>
      </c>
      <c r="AN141" s="1" t="s">
        <v>11</v>
      </c>
      <c r="AO141" s="1" t="s">
        <v>12</v>
      </c>
      <c r="AP141" s="1" t="s">
        <v>13</v>
      </c>
      <c r="AQ141" s="8">
        <v>1.2333299999999999E-5</v>
      </c>
      <c r="AR141" s="8">
        <v>0.75</v>
      </c>
      <c r="AS141" s="9">
        <f>Tabla8[[#This Row],[Precio unitario]]*Tabla8[[#This Row],[Tasa de ingresos cliente]]</f>
        <v>9.2499749999999995E-6</v>
      </c>
      <c r="AT141" s="21">
        <v>21.6</v>
      </c>
      <c r="AU141" s="11">
        <f>Tabla8[[#This Row],[tasa de cambio]]*Tabla8[[#This Row],[Ingresos netos]]</f>
        <v>1.9979945999999999E-4</v>
      </c>
      <c r="AV141" s="23"/>
      <c r="AX141" s="23"/>
      <c r="BL141" s="1" t="s">
        <v>138</v>
      </c>
      <c r="BM141" s="1" t="s">
        <v>18</v>
      </c>
      <c r="BN141" s="1" t="s">
        <v>114</v>
      </c>
      <c r="BO141" s="1" t="s">
        <v>11</v>
      </c>
      <c r="BP141" s="1" t="s">
        <v>12</v>
      </c>
      <c r="BQ141" s="1" t="s">
        <v>13</v>
      </c>
      <c r="BR141" s="8">
        <v>1.081969E-5</v>
      </c>
      <c r="BS141" s="8">
        <v>0.75</v>
      </c>
      <c r="BT141" s="9">
        <f>Tabla4[[#This Row],[Precio unitario]]*Tabla4[[#This Row],[Tasa de ingresos cliente]]</f>
        <v>8.1147675000000001E-6</v>
      </c>
      <c r="BU141" s="21">
        <v>22.631540000000001</v>
      </c>
      <c r="BV141" s="14">
        <f>Tabla4[[#This Row],[tasa de cambio]]*Tabla4[[#This Row],[Ingresos netos]]</f>
        <v>1.8364968526695001E-4</v>
      </c>
      <c r="BX141" s="1" t="s">
        <v>144</v>
      </c>
      <c r="BY141" s="1" t="s">
        <v>18</v>
      </c>
      <c r="BZ141" s="1" t="s">
        <v>104</v>
      </c>
      <c r="CA141" s="1" t="s">
        <v>11</v>
      </c>
      <c r="CB141" s="1" t="s">
        <v>12</v>
      </c>
      <c r="CC141" s="1" t="s">
        <v>13</v>
      </c>
      <c r="CD141" s="8">
        <v>2.4558251379999999E-3</v>
      </c>
      <c r="CE141" s="8">
        <v>0.75</v>
      </c>
      <c r="CF141" s="9">
        <f>Tabla2[[#This Row],[Precio unitario]]*Tabla2[[#This Row],[Tasa de ingresos cliente]]</f>
        <v>1.8418688534999998E-3</v>
      </c>
      <c r="CG141" s="21">
        <v>22.631540000000001</v>
      </c>
      <c r="CH141" s="11">
        <f>Tabla2[[#This Row],[tasa de cambio]]*Tabla2[[#This Row],[Ingresos netos]]</f>
        <v>4.1684328632739388E-2</v>
      </c>
    </row>
    <row r="142" spans="1:86" x14ac:dyDescent="0.2">
      <c r="A142" s="2" t="s">
        <v>24</v>
      </c>
      <c r="B142" s="2" t="s">
        <v>21</v>
      </c>
      <c r="C142" s="2"/>
      <c r="D142" s="2" t="s">
        <v>11</v>
      </c>
      <c r="E142" s="2" t="s">
        <v>12</v>
      </c>
      <c r="F142" s="2" t="s">
        <v>13</v>
      </c>
      <c r="G142" s="7">
        <v>2.7352209380000002E-3</v>
      </c>
      <c r="H142" s="7">
        <v>0.75</v>
      </c>
      <c r="I142" s="9">
        <f>Tabla14[[#This Row],[Precio unitario]]*Tabla14[[#This Row],[Tasa de ingresos cliente]]</f>
        <v>2.0514157035E-3</v>
      </c>
      <c r="J142" s="21">
        <v>22.631540000000001</v>
      </c>
      <c r="K142" s="15">
        <f>Tabla14[[#This Row],[tasa de cambio]]*Tabla14[[#This Row],[Ingresos netos]]</f>
        <v>4.6426696550388391E-2</v>
      </c>
      <c r="M142" s="2" t="s">
        <v>81</v>
      </c>
      <c r="N142" s="2" t="s">
        <v>47</v>
      </c>
      <c r="O142" s="2"/>
      <c r="P142" s="2" t="s">
        <v>11</v>
      </c>
      <c r="Q142" s="2" t="s">
        <v>12</v>
      </c>
      <c r="R142" s="2" t="s">
        <v>13</v>
      </c>
      <c r="S142" s="7">
        <v>2.5972785570000001E-3</v>
      </c>
      <c r="T142" s="7">
        <v>0.75</v>
      </c>
      <c r="U142" s="9">
        <f>Tabla12[[#This Row],[Precio unitario]]*Tabla12[[#This Row],[Tasa de ingresos cliente]]</f>
        <v>1.9479589177500002E-3</v>
      </c>
      <c r="V142" s="21">
        <v>22.631540000000001</v>
      </c>
      <c r="W142" s="11">
        <f>Tabla12[[#This Row],[tasa de cambio]]*Tabla12[[#This Row],[Ingresos netos]]</f>
        <v>4.4085310165415843E-2</v>
      </c>
      <c r="AK142" s="2" t="s">
        <v>100</v>
      </c>
      <c r="AL142" s="2" t="s">
        <v>117</v>
      </c>
      <c r="AM142" s="2" t="s">
        <v>114</v>
      </c>
      <c r="AN142" s="2" t="s">
        <v>11</v>
      </c>
      <c r="AO142" s="2" t="s">
        <v>12</v>
      </c>
      <c r="AP142" s="2" t="s">
        <v>13</v>
      </c>
      <c r="AQ142" s="7">
        <v>6.0000000000000002E-6</v>
      </c>
      <c r="AR142" s="7">
        <v>0.75</v>
      </c>
      <c r="AS142" s="9">
        <f>Tabla8[[#This Row],[Precio unitario]]*Tabla8[[#This Row],[Tasa de ingresos cliente]]</f>
        <v>4.5000000000000001E-6</v>
      </c>
      <c r="AT142" s="21">
        <v>21.6</v>
      </c>
      <c r="AU142" s="11">
        <f>Tabla8[[#This Row],[tasa de cambio]]*Tabla8[[#This Row],[Ingresos netos]]</f>
        <v>9.7200000000000004E-5</v>
      </c>
      <c r="AV142" s="23"/>
      <c r="AX142" s="23"/>
      <c r="BL142" s="2" t="s">
        <v>138</v>
      </c>
      <c r="BM142" s="2" t="s">
        <v>18</v>
      </c>
      <c r="BN142" s="2" t="s">
        <v>114</v>
      </c>
      <c r="BO142" s="2" t="s">
        <v>11</v>
      </c>
      <c r="BP142" s="2" t="s">
        <v>12</v>
      </c>
      <c r="BQ142" s="2" t="s">
        <v>13</v>
      </c>
      <c r="BR142" s="7">
        <v>8.6401620000000001E-6</v>
      </c>
      <c r="BS142" s="7">
        <v>0.75</v>
      </c>
      <c r="BT142" s="9">
        <f>Tabla4[[#This Row],[Precio unitario]]*Tabla4[[#This Row],[Tasa de ingresos cliente]]</f>
        <v>6.4801214999999997E-6</v>
      </c>
      <c r="BU142" s="21">
        <v>22.631540000000001</v>
      </c>
      <c r="BV142" s="14">
        <f>Tabla4[[#This Row],[tasa de cambio]]*Tabla4[[#This Row],[Ingresos netos]]</f>
        <v>1.4665512893211001E-4</v>
      </c>
      <c r="BX142" s="2" t="s">
        <v>144</v>
      </c>
      <c r="BY142" s="2" t="s">
        <v>18</v>
      </c>
      <c r="BZ142" s="2" t="s">
        <v>104</v>
      </c>
      <c r="CA142" s="2" t="s">
        <v>11</v>
      </c>
      <c r="CB142" s="2" t="s">
        <v>12</v>
      </c>
      <c r="CC142" s="2" t="s">
        <v>13</v>
      </c>
      <c r="CD142" s="7">
        <v>2.4557233680000002E-3</v>
      </c>
      <c r="CE142" s="7">
        <v>0.75</v>
      </c>
      <c r="CF142" s="9">
        <f>Tabla2[[#This Row],[Precio unitario]]*Tabla2[[#This Row],[Tasa de ingresos cliente]]</f>
        <v>1.8417925260000001E-3</v>
      </c>
      <c r="CG142" s="21">
        <v>22.631540000000001</v>
      </c>
      <c r="CH142" s="11">
        <f>Tabla2[[#This Row],[tasa de cambio]]*Tabla2[[#This Row],[Ingresos netos]]</f>
        <v>4.1682601223870047E-2</v>
      </c>
    </row>
    <row r="143" spans="1:86" x14ac:dyDescent="0.2">
      <c r="A143" s="1" t="s">
        <v>24</v>
      </c>
      <c r="B143" s="1" t="s">
        <v>57</v>
      </c>
      <c r="C143" s="1"/>
      <c r="D143" s="1" t="s">
        <v>11</v>
      </c>
      <c r="E143" s="1" t="s">
        <v>12</v>
      </c>
      <c r="F143" s="1" t="s">
        <v>13</v>
      </c>
      <c r="G143" s="8">
        <v>4.6579864599999998E-4</v>
      </c>
      <c r="H143" s="8">
        <v>0.75</v>
      </c>
      <c r="I143" s="9">
        <f>Tabla14[[#This Row],[Precio unitario]]*Tabla14[[#This Row],[Tasa de ingresos cliente]]</f>
        <v>3.493489845E-4</v>
      </c>
      <c r="J143" s="21">
        <v>22.631540000000001</v>
      </c>
      <c r="K143" s="15">
        <f>Tabla14[[#This Row],[tasa de cambio]]*Tabla14[[#This Row],[Ingresos netos]]</f>
        <v>7.9063055166711301E-3</v>
      </c>
      <c r="M143" s="1" t="s">
        <v>81</v>
      </c>
      <c r="N143" s="1" t="s">
        <v>66</v>
      </c>
      <c r="O143" s="1"/>
      <c r="P143" s="1" t="s">
        <v>11</v>
      </c>
      <c r="Q143" s="1" t="s">
        <v>12</v>
      </c>
      <c r="R143" s="1" t="s">
        <v>13</v>
      </c>
      <c r="S143" s="8">
        <v>3.306295193E-3</v>
      </c>
      <c r="T143" s="8">
        <v>0.75</v>
      </c>
      <c r="U143" s="9">
        <f>Tabla12[[#This Row],[Precio unitario]]*Tabla12[[#This Row],[Tasa de ingresos cliente]]</f>
        <v>2.4797213947499999E-3</v>
      </c>
      <c r="V143" s="21">
        <v>22.631540000000001</v>
      </c>
      <c r="W143" s="11">
        <f>Tabla12[[#This Row],[tasa de cambio]]*Tabla12[[#This Row],[Ingresos netos]]</f>
        <v>5.6119913934140418E-2</v>
      </c>
      <c r="AK143" s="2" t="s">
        <v>100</v>
      </c>
      <c r="AL143" s="2" t="s">
        <v>117</v>
      </c>
      <c r="AM143" s="2" t="s">
        <v>114</v>
      </c>
      <c r="AN143" s="2" t="s">
        <v>11</v>
      </c>
      <c r="AO143" s="2" t="s">
        <v>129</v>
      </c>
      <c r="AP143" s="2" t="s">
        <v>13</v>
      </c>
      <c r="AQ143" s="7">
        <v>-1.8500000000000001E-6</v>
      </c>
      <c r="AR143" s="7">
        <v>0.75</v>
      </c>
      <c r="AS143" s="9">
        <f>Tabla8[[#This Row],[Precio unitario]]*Tabla8[[#This Row],[Tasa de ingresos cliente]]</f>
        <v>-1.3875000000000001E-6</v>
      </c>
      <c r="AT143" s="21">
        <v>21.6</v>
      </c>
      <c r="AU143" s="11">
        <f>Tabla8[[#This Row],[tasa de cambio]]*Tabla8[[#This Row],[Ingresos netos]]</f>
        <v>-2.9970000000000003E-5</v>
      </c>
      <c r="AV143" s="23"/>
      <c r="AX143" s="23"/>
      <c r="BL143" s="1" t="s">
        <v>138</v>
      </c>
      <c r="BM143" s="1" t="s">
        <v>18</v>
      </c>
      <c r="BN143" s="1" t="s">
        <v>114</v>
      </c>
      <c r="BO143" s="1" t="s">
        <v>11</v>
      </c>
      <c r="BP143" s="1" t="s">
        <v>12</v>
      </c>
      <c r="BQ143" s="1" t="s">
        <v>13</v>
      </c>
      <c r="BR143" s="8">
        <v>2.1674596999999999E-5</v>
      </c>
      <c r="BS143" s="8">
        <v>0.75</v>
      </c>
      <c r="BT143" s="9">
        <f>Tabla4[[#This Row],[Precio unitario]]*Tabla4[[#This Row],[Tasa de ingresos cliente]]</f>
        <v>1.625594775E-5</v>
      </c>
      <c r="BU143" s="21">
        <v>22.631540000000001</v>
      </c>
      <c r="BV143" s="14">
        <f>Tabla4[[#This Row],[tasa de cambio]]*Tabla4[[#This Row],[Ingresos netos]]</f>
        <v>3.6789713174203504E-4</v>
      </c>
      <c r="BX143" s="1" t="s">
        <v>144</v>
      </c>
      <c r="BY143" s="1" t="s">
        <v>18</v>
      </c>
      <c r="BZ143" s="1" t="s">
        <v>104</v>
      </c>
      <c r="CA143" s="1" t="s">
        <v>11</v>
      </c>
      <c r="CB143" s="1" t="s">
        <v>12</v>
      </c>
      <c r="CC143" s="1" t="s">
        <v>13</v>
      </c>
      <c r="CD143" s="8">
        <v>2.4557085050000002E-3</v>
      </c>
      <c r="CE143" s="8">
        <v>0.75</v>
      </c>
      <c r="CF143" s="9">
        <f>Tabla2[[#This Row],[Precio unitario]]*Tabla2[[#This Row],[Tasa de ingresos cliente]]</f>
        <v>1.8417813787500001E-3</v>
      </c>
      <c r="CG143" s="21">
        <v>22.631540000000001</v>
      </c>
      <c r="CH143" s="11">
        <f>Tabla2[[#This Row],[tasa de cambio]]*Tabla2[[#This Row],[Ingresos netos]]</f>
        <v>4.1682348944435781E-2</v>
      </c>
    </row>
    <row r="144" spans="1:86" x14ac:dyDescent="0.2">
      <c r="A144" s="2" t="s">
        <v>24</v>
      </c>
      <c r="B144" s="2" t="s">
        <v>60</v>
      </c>
      <c r="C144" s="2"/>
      <c r="D144" s="2" t="s">
        <v>11</v>
      </c>
      <c r="E144" s="2" t="s">
        <v>12</v>
      </c>
      <c r="F144" s="2" t="s">
        <v>13</v>
      </c>
      <c r="G144" s="7">
        <v>9.3613534499999997E-4</v>
      </c>
      <c r="H144" s="7">
        <v>0.75</v>
      </c>
      <c r="I144" s="9">
        <f>Tabla14[[#This Row],[Precio unitario]]*Tabla14[[#This Row],[Tasa de ingresos cliente]]</f>
        <v>7.0210150874999992E-4</v>
      </c>
      <c r="J144" s="21">
        <v>22.631540000000001</v>
      </c>
      <c r="K144" s="15">
        <f>Tabla14[[#This Row],[tasa de cambio]]*Tabla14[[#This Row],[Ingresos netos]]</f>
        <v>1.5889638379335973E-2</v>
      </c>
      <c r="M144" s="2" t="s">
        <v>81</v>
      </c>
      <c r="N144" s="2" t="s">
        <v>28</v>
      </c>
      <c r="O144" s="2"/>
      <c r="P144" s="2" t="s">
        <v>11</v>
      </c>
      <c r="Q144" s="2" t="s">
        <v>12</v>
      </c>
      <c r="R144" s="2" t="s">
        <v>13</v>
      </c>
      <c r="S144" s="7">
        <v>3.5007831500000002E-4</v>
      </c>
      <c r="T144" s="7">
        <v>0.75</v>
      </c>
      <c r="U144" s="9">
        <f>Tabla12[[#This Row],[Precio unitario]]*Tabla12[[#This Row],[Tasa de ingresos cliente]]</f>
        <v>2.6255873625000002E-4</v>
      </c>
      <c r="V144" s="21">
        <v>22.631540000000001</v>
      </c>
      <c r="W144" s="11">
        <f>Tabla12[[#This Row],[tasa de cambio]]*Tabla12[[#This Row],[Ingresos netos]]</f>
        <v>5.942108541791326E-3</v>
      </c>
      <c r="AK144" s="2" t="s">
        <v>100</v>
      </c>
      <c r="AL144" s="2" t="s">
        <v>110</v>
      </c>
      <c r="AM144" s="2" t="s">
        <v>104</v>
      </c>
      <c r="AN144" s="2" t="s">
        <v>11</v>
      </c>
      <c r="AO144" s="2" t="s">
        <v>12</v>
      </c>
      <c r="AP144" s="2" t="s">
        <v>13</v>
      </c>
      <c r="AQ144" s="7">
        <v>1.655E-3</v>
      </c>
      <c r="AR144" s="7">
        <v>0.75</v>
      </c>
      <c r="AS144" s="9">
        <f>Tabla8[[#This Row],[Precio unitario]]*Tabla8[[#This Row],[Tasa de ingresos cliente]]</f>
        <v>1.2412499999999999E-3</v>
      </c>
      <c r="AT144" s="21">
        <v>21.6</v>
      </c>
      <c r="AU144" s="11">
        <f>Tabla8[[#This Row],[tasa de cambio]]*Tabla8[[#This Row],[Ingresos netos]]</f>
        <v>2.6811000000000001E-2</v>
      </c>
      <c r="AV144" s="23"/>
      <c r="AX144" s="23"/>
      <c r="BL144" s="2" t="s">
        <v>138</v>
      </c>
      <c r="BM144" s="2" t="s">
        <v>18</v>
      </c>
      <c r="BN144" s="2" t="s">
        <v>114</v>
      </c>
      <c r="BO144" s="2" t="s">
        <v>11</v>
      </c>
      <c r="BP144" s="2" t="s">
        <v>12</v>
      </c>
      <c r="BQ144" s="2" t="s">
        <v>13</v>
      </c>
      <c r="BR144" s="7">
        <v>5.9413439999999997E-6</v>
      </c>
      <c r="BS144" s="7">
        <v>0.75</v>
      </c>
      <c r="BT144" s="9">
        <f>Tabla4[[#This Row],[Precio unitario]]*Tabla4[[#This Row],[Tasa de ingresos cliente]]</f>
        <v>4.4560079999999996E-6</v>
      </c>
      <c r="BU144" s="21">
        <v>22.631540000000001</v>
      </c>
      <c r="BV144" s="14">
        <f>Tabla4[[#This Row],[tasa de cambio]]*Tabla4[[#This Row],[Ingresos netos]]</f>
        <v>1.0084632329232E-4</v>
      </c>
      <c r="BX144" s="2" t="s">
        <v>144</v>
      </c>
      <c r="BY144" s="2" t="s">
        <v>18</v>
      </c>
      <c r="BZ144" s="2" t="s">
        <v>104</v>
      </c>
      <c r="CA144" s="2" t="s">
        <v>11</v>
      </c>
      <c r="CB144" s="2" t="s">
        <v>12</v>
      </c>
      <c r="CC144" s="2" t="s">
        <v>13</v>
      </c>
      <c r="CD144" s="7">
        <v>2.4557162300000001E-3</v>
      </c>
      <c r="CE144" s="7">
        <v>0.75</v>
      </c>
      <c r="CF144" s="9">
        <f>Tabla2[[#This Row],[Precio unitario]]*Tabla2[[#This Row],[Tasa de ingresos cliente]]</f>
        <v>1.8417871725000001E-3</v>
      </c>
      <c r="CG144" s="21">
        <v>22.631540000000001</v>
      </c>
      <c r="CH144" s="11">
        <f>Tabla2[[#This Row],[tasa de cambio]]*Tabla2[[#This Row],[Ingresos netos]]</f>
        <v>4.1682480065920652E-2</v>
      </c>
    </row>
    <row r="145" spans="1:86" x14ac:dyDescent="0.2">
      <c r="A145" s="1" t="s">
        <v>24</v>
      </c>
      <c r="B145" s="1" t="s">
        <v>22</v>
      </c>
      <c r="C145" s="1"/>
      <c r="D145" s="1" t="s">
        <v>11</v>
      </c>
      <c r="E145" s="1" t="s">
        <v>12</v>
      </c>
      <c r="F145" s="1" t="s">
        <v>13</v>
      </c>
      <c r="G145" s="8">
        <v>2.6031131959999999E-3</v>
      </c>
      <c r="H145" s="8">
        <v>0.75</v>
      </c>
      <c r="I145" s="9">
        <f>Tabla14[[#This Row],[Precio unitario]]*Tabla14[[#This Row],[Tasa de ingresos cliente]]</f>
        <v>1.9523348969999999E-3</v>
      </c>
      <c r="J145" s="21">
        <v>22.631540000000001</v>
      </c>
      <c r="K145" s="15">
        <f>Tabla14[[#This Row],[tasa de cambio]]*Tabla14[[#This Row],[Ingresos netos]]</f>
        <v>4.4184345314851381E-2</v>
      </c>
      <c r="M145" s="1" t="s">
        <v>81</v>
      </c>
      <c r="N145" s="1" t="s">
        <v>28</v>
      </c>
      <c r="O145" s="1"/>
      <c r="P145" s="1" t="s">
        <v>11</v>
      </c>
      <c r="Q145" s="1" t="s">
        <v>12</v>
      </c>
      <c r="R145" s="1" t="s">
        <v>13</v>
      </c>
      <c r="S145" s="8">
        <v>2.9363050200000002E-4</v>
      </c>
      <c r="T145" s="8">
        <v>0.75</v>
      </c>
      <c r="U145" s="9">
        <f>Tabla12[[#This Row],[Precio unitario]]*Tabla12[[#This Row],[Tasa de ingresos cliente]]</f>
        <v>2.2022287650000003E-4</v>
      </c>
      <c r="V145" s="21">
        <v>22.631540000000001</v>
      </c>
      <c r="W145" s="11">
        <f>Tabla12[[#This Row],[tasa de cambio]]*Tabla12[[#This Row],[Ingresos netos]]</f>
        <v>4.983982838424811E-3</v>
      </c>
      <c r="AK145" s="2" t="s">
        <v>100</v>
      </c>
      <c r="AL145" s="2" t="s">
        <v>110</v>
      </c>
      <c r="AM145" s="2" t="s">
        <v>104</v>
      </c>
      <c r="AN145" s="2" t="s">
        <v>11</v>
      </c>
      <c r="AO145" s="2" t="s">
        <v>12</v>
      </c>
      <c r="AP145" s="2" t="s">
        <v>13</v>
      </c>
      <c r="AQ145" s="7">
        <v>1.9011666999999999E-3</v>
      </c>
      <c r="AR145" s="7">
        <v>0.75</v>
      </c>
      <c r="AS145" s="9">
        <f>Tabla8[[#This Row],[Precio unitario]]*Tabla8[[#This Row],[Tasa de ingresos cliente]]</f>
        <v>1.425875025E-3</v>
      </c>
      <c r="AT145" s="21">
        <v>21.6</v>
      </c>
      <c r="AU145" s="11">
        <f>Tabla8[[#This Row],[tasa de cambio]]*Tabla8[[#This Row],[Ingresos netos]]</f>
        <v>3.079890054E-2</v>
      </c>
      <c r="AV145" s="23"/>
      <c r="AX145" s="23"/>
      <c r="BL145" s="1" t="s">
        <v>138</v>
      </c>
      <c r="BM145" s="1" t="s">
        <v>18</v>
      </c>
      <c r="BN145" s="1" t="s">
        <v>114</v>
      </c>
      <c r="BO145" s="1" t="s">
        <v>11</v>
      </c>
      <c r="BP145" s="1" t="s">
        <v>12</v>
      </c>
      <c r="BQ145" s="1" t="s">
        <v>13</v>
      </c>
      <c r="BR145" s="8">
        <v>1.3019731999999999E-5</v>
      </c>
      <c r="BS145" s="8">
        <v>0.75</v>
      </c>
      <c r="BT145" s="9">
        <f>Tabla4[[#This Row],[Precio unitario]]*Tabla4[[#This Row],[Tasa de ingresos cliente]]</f>
        <v>9.764798999999999E-6</v>
      </c>
      <c r="BU145" s="21">
        <v>22.631540000000001</v>
      </c>
      <c r="BV145" s="14">
        <f>Tabla4[[#This Row],[tasa de cambio]]*Tabla4[[#This Row],[Ingresos netos]]</f>
        <v>2.2099243916045999E-4</v>
      </c>
      <c r="BX145" s="1" t="s">
        <v>144</v>
      </c>
      <c r="BY145" s="1" t="s">
        <v>18</v>
      </c>
      <c r="BZ145" s="1" t="s">
        <v>104</v>
      </c>
      <c r="CA145" s="1" t="s">
        <v>11</v>
      </c>
      <c r="CB145" s="1" t="s">
        <v>12</v>
      </c>
      <c r="CC145" s="1" t="s">
        <v>13</v>
      </c>
      <c r="CD145" s="8">
        <v>2.455721688E-3</v>
      </c>
      <c r="CE145" s="8">
        <v>0.75</v>
      </c>
      <c r="CF145" s="9">
        <f>Tabla2[[#This Row],[Precio unitario]]*Tabla2[[#This Row],[Tasa de ingresos cliente]]</f>
        <v>1.841791266E-3</v>
      </c>
      <c r="CG145" s="21">
        <v>22.631540000000001</v>
      </c>
      <c r="CH145" s="11">
        <f>Tabla2[[#This Row],[tasa de cambio]]*Tabla2[[#This Row],[Ingresos netos]]</f>
        <v>4.1682572708129639E-2</v>
      </c>
    </row>
    <row r="146" spans="1:86" x14ac:dyDescent="0.2">
      <c r="A146" s="2" t="s">
        <v>24</v>
      </c>
      <c r="B146" s="2" t="s">
        <v>23</v>
      </c>
      <c r="C146" s="2"/>
      <c r="D146" s="2" t="s">
        <v>11</v>
      </c>
      <c r="E146" s="2" t="s">
        <v>12</v>
      </c>
      <c r="F146" s="2" t="s">
        <v>13</v>
      </c>
      <c r="G146" s="7">
        <v>1.360551271E-3</v>
      </c>
      <c r="H146" s="7">
        <v>0.75</v>
      </c>
      <c r="I146" s="9">
        <f>Tabla14[[#This Row],[Precio unitario]]*Tabla14[[#This Row],[Tasa de ingresos cliente]]</f>
        <v>1.02041345325E-3</v>
      </c>
      <c r="J146" s="21">
        <v>22.631540000000001</v>
      </c>
      <c r="K146" s="15">
        <f>Tabla14[[#This Row],[tasa de cambio]]*Tabla14[[#This Row],[Ingresos netos]]</f>
        <v>2.3093527883765504E-2</v>
      </c>
      <c r="M146" s="2" t="s">
        <v>81</v>
      </c>
      <c r="N146" s="2" t="s">
        <v>28</v>
      </c>
      <c r="O146" s="2"/>
      <c r="P146" s="2" t="s">
        <v>11</v>
      </c>
      <c r="Q146" s="2" t="s">
        <v>12</v>
      </c>
      <c r="R146" s="2" t="s">
        <v>13</v>
      </c>
      <c r="S146" s="7">
        <v>2.9883864700000002E-4</v>
      </c>
      <c r="T146" s="7">
        <v>0.75</v>
      </c>
      <c r="U146" s="9">
        <f>Tabla12[[#This Row],[Precio unitario]]*Tabla12[[#This Row],[Tasa de ingresos cliente]]</f>
        <v>2.2412898525E-4</v>
      </c>
      <c r="V146" s="21">
        <v>22.631540000000001</v>
      </c>
      <c r="W146" s="11">
        <f>Tabla12[[#This Row],[tasa de cambio]]*Tabla12[[#This Row],[Ingresos netos]]</f>
        <v>5.0723840948447849E-3</v>
      </c>
      <c r="AK146" s="1" t="s">
        <v>100</v>
      </c>
      <c r="AL146" s="1" t="s">
        <v>110</v>
      </c>
      <c r="AM146" s="1" t="s">
        <v>114</v>
      </c>
      <c r="AN146" s="1" t="s">
        <v>11</v>
      </c>
      <c r="AO146" s="1" t="s">
        <v>129</v>
      </c>
      <c r="AP146" s="1" t="s">
        <v>13</v>
      </c>
      <c r="AQ146" s="8">
        <v>-4.0000000000000001E-8</v>
      </c>
      <c r="AR146" s="8">
        <v>0.75</v>
      </c>
      <c r="AS146" s="9">
        <f>Tabla8[[#This Row],[Precio unitario]]*Tabla8[[#This Row],[Tasa de ingresos cliente]]</f>
        <v>-3.0000000000000004E-8</v>
      </c>
      <c r="AT146" s="21">
        <v>21.6</v>
      </c>
      <c r="AU146" s="11">
        <f>Tabla8[[#This Row],[tasa de cambio]]*Tabla8[[#This Row],[Ingresos netos]]</f>
        <v>-6.4800000000000009E-7</v>
      </c>
      <c r="AV146" s="23"/>
      <c r="AX146" s="23"/>
      <c r="BL146" s="2" t="s">
        <v>138</v>
      </c>
      <c r="BM146" s="2" t="s">
        <v>18</v>
      </c>
      <c r="BN146" s="2" t="s">
        <v>114</v>
      </c>
      <c r="BO146" s="2" t="s">
        <v>11</v>
      </c>
      <c r="BP146" s="2" t="s">
        <v>12</v>
      </c>
      <c r="BQ146" s="2" t="s">
        <v>13</v>
      </c>
      <c r="BR146" s="7">
        <v>1.090875E-5</v>
      </c>
      <c r="BS146" s="7">
        <v>0.75</v>
      </c>
      <c r="BT146" s="9">
        <f>Tabla4[[#This Row],[Precio unitario]]*Tabla4[[#This Row],[Tasa de ingresos cliente]]</f>
        <v>8.1815625000000005E-6</v>
      </c>
      <c r="BU146" s="21">
        <v>22.631540000000001</v>
      </c>
      <c r="BV146" s="14">
        <f>Tabla4[[#This Row],[tasa de cambio]]*Tabla4[[#This Row],[Ingresos netos]]</f>
        <v>1.8516135898125001E-4</v>
      </c>
      <c r="BX146" s="2" t="s">
        <v>144</v>
      </c>
      <c r="BY146" s="2" t="s">
        <v>18</v>
      </c>
      <c r="BZ146" s="2" t="s">
        <v>104</v>
      </c>
      <c r="CA146" s="2" t="s">
        <v>11</v>
      </c>
      <c r="CB146" s="2" t="s">
        <v>12</v>
      </c>
      <c r="CC146" s="2" t="s">
        <v>13</v>
      </c>
      <c r="CD146" s="7">
        <v>2.4561050090000001E-3</v>
      </c>
      <c r="CE146" s="7">
        <v>0.75</v>
      </c>
      <c r="CF146" s="9">
        <f>Tabla2[[#This Row],[Precio unitario]]*Tabla2[[#This Row],[Tasa de ingresos cliente]]</f>
        <v>1.8420787567499999E-3</v>
      </c>
      <c r="CG146" s="21">
        <v>22.631540000000001</v>
      </c>
      <c r="CH146" s="11">
        <f>Tabla2[[#This Row],[tasa de cambio]]*Tabla2[[#This Row],[Ingresos netos]]</f>
        <v>4.1689079066537897E-2</v>
      </c>
    </row>
    <row r="147" spans="1:86" x14ac:dyDescent="0.2">
      <c r="A147" s="1" t="s">
        <v>24</v>
      </c>
      <c r="B147" s="1" t="s">
        <v>55</v>
      </c>
      <c r="C147" s="1"/>
      <c r="D147" s="1" t="s">
        <v>11</v>
      </c>
      <c r="E147" s="1" t="s">
        <v>12</v>
      </c>
      <c r="F147" s="1" t="s">
        <v>13</v>
      </c>
      <c r="G147" s="8">
        <v>4.6782069700000001E-4</v>
      </c>
      <c r="H147" s="8">
        <v>0.75</v>
      </c>
      <c r="I147" s="9">
        <f>Tabla14[[#This Row],[Precio unitario]]*Tabla14[[#This Row],[Tasa de ingresos cliente]]</f>
        <v>3.5086552274999998E-4</v>
      </c>
      <c r="J147" s="21">
        <v>22.631540000000001</v>
      </c>
      <c r="K147" s="15">
        <f>Tabla14[[#This Row],[tasa de cambio]]*Tabla14[[#This Row],[Ingresos netos]]</f>
        <v>7.940627112737535E-3</v>
      </c>
      <c r="M147" s="1" t="s">
        <v>81</v>
      </c>
      <c r="N147" s="1" t="s">
        <v>28</v>
      </c>
      <c r="O147" s="1"/>
      <c r="P147" s="1" t="s">
        <v>11</v>
      </c>
      <c r="Q147" s="1" t="s">
        <v>12</v>
      </c>
      <c r="R147" s="1" t="s">
        <v>13</v>
      </c>
      <c r="S147" s="8">
        <v>3.0587912699999998E-4</v>
      </c>
      <c r="T147" s="8">
        <v>0.75</v>
      </c>
      <c r="U147" s="9">
        <f>Tabla12[[#This Row],[Precio unitario]]*Tabla12[[#This Row],[Tasa de ingresos cliente]]</f>
        <v>2.2940934525E-4</v>
      </c>
      <c r="V147" s="21">
        <v>22.631540000000001</v>
      </c>
      <c r="W147" s="11">
        <f>Tabla12[[#This Row],[tasa de cambio]]*Tabla12[[#This Row],[Ingresos netos]]</f>
        <v>5.1918867733991856E-3</v>
      </c>
      <c r="AK147" s="1" t="s">
        <v>100</v>
      </c>
      <c r="AL147" s="1" t="s">
        <v>60</v>
      </c>
      <c r="AM147" s="1" t="s">
        <v>101</v>
      </c>
      <c r="AN147" s="1" t="s">
        <v>11</v>
      </c>
      <c r="AO147" s="1" t="s">
        <v>12</v>
      </c>
      <c r="AP147" s="1" t="s">
        <v>13</v>
      </c>
      <c r="AQ147" s="8">
        <v>1.9068333E-3</v>
      </c>
      <c r="AR147" s="8">
        <v>0.75</v>
      </c>
      <c r="AS147" s="9">
        <f>Tabla8[[#This Row],[Precio unitario]]*Tabla8[[#This Row],[Tasa de ingresos cliente]]</f>
        <v>1.4301249750000001E-3</v>
      </c>
      <c r="AT147" s="21">
        <v>21.6</v>
      </c>
      <c r="AU147" s="11">
        <f>Tabla8[[#This Row],[tasa de cambio]]*Tabla8[[#This Row],[Ingresos netos]]</f>
        <v>3.0890699460000004E-2</v>
      </c>
      <c r="AV147" s="23"/>
      <c r="AX147" s="23"/>
      <c r="BL147" s="1" t="s">
        <v>138</v>
      </c>
      <c r="BM147" s="1" t="s">
        <v>18</v>
      </c>
      <c r="BN147" s="1" t="s">
        <v>114</v>
      </c>
      <c r="BO147" s="1" t="s">
        <v>11</v>
      </c>
      <c r="BP147" s="1" t="s">
        <v>12</v>
      </c>
      <c r="BQ147" s="1" t="s">
        <v>13</v>
      </c>
      <c r="BR147" s="8">
        <v>1.3642568E-5</v>
      </c>
      <c r="BS147" s="8">
        <v>0.75</v>
      </c>
      <c r="BT147" s="9">
        <f>Tabla4[[#This Row],[Precio unitario]]*Tabla4[[#This Row],[Tasa de ingresos cliente]]</f>
        <v>1.0231926000000001E-5</v>
      </c>
      <c r="BU147" s="21">
        <v>22.631540000000001</v>
      </c>
      <c r="BV147" s="14">
        <f>Tabla4[[#This Row],[tasa de cambio]]*Tabla4[[#This Row],[Ingresos netos]]</f>
        <v>2.3156424254604002E-4</v>
      </c>
      <c r="BX147" s="1" t="s">
        <v>144</v>
      </c>
      <c r="BY147" s="1" t="s">
        <v>18</v>
      </c>
      <c r="BZ147" s="1" t="s">
        <v>104</v>
      </c>
      <c r="CA147" s="1" t="s">
        <v>11</v>
      </c>
      <c r="CB147" s="1" t="s">
        <v>12</v>
      </c>
      <c r="CC147" s="1" t="s">
        <v>13</v>
      </c>
      <c r="CD147" s="8">
        <v>2.455709848E-3</v>
      </c>
      <c r="CE147" s="8">
        <v>0.75</v>
      </c>
      <c r="CF147" s="9">
        <f>Tabla2[[#This Row],[Precio unitario]]*Tabla2[[#This Row],[Tasa de ingresos cliente]]</f>
        <v>1.8417823859999999E-3</v>
      </c>
      <c r="CG147" s="21">
        <v>22.631540000000001</v>
      </c>
      <c r="CH147" s="11">
        <f>Tabla2[[#This Row],[tasa de cambio]]*Tabla2[[#This Row],[Ingresos netos]]</f>
        <v>4.1682371740054437E-2</v>
      </c>
    </row>
    <row r="148" spans="1:86" x14ac:dyDescent="0.2">
      <c r="A148" s="2" t="s">
        <v>24</v>
      </c>
      <c r="B148" s="2" t="s">
        <v>61</v>
      </c>
      <c r="C148" s="2"/>
      <c r="D148" s="2" t="s">
        <v>11</v>
      </c>
      <c r="E148" s="2" t="s">
        <v>12</v>
      </c>
      <c r="F148" s="2" t="s">
        <v>13</v>
      </c>
      <c r="G148" s="7">
        <v>1.6164109800000001E-4</v>
      </c>
      <c r="H148" s="7">
        <v>0.75</v>
      </c>
      <c r="I148" s="9">
        <f>Tabla14[[#This Row],[Precio unitario]]*Tabla14[[#This Row],[Tasa de ingresos cliente]]</f>
        <v>1.2123082350000001E-4</v>
      </c>
      <c r="J148" s="21">
        <v>22.631540000000001</v>
      </c>
      <c r="K148" s="15">
        <f>Tabla14[[#This Row],[tasa de cambio]]*Tabla14[[#This Row],[Ingresos netos]]</f>
        <v>2.7436402312731901E-3</v>
      </c>
      <c r="M148" s="2" t="s">
        <v>81</v>
      </c>
      <c r="N148" s="2" t="s">
        <v>28</v>
      </c>
      <c r="O148" s="2"/>
      <c r="P148" s="2" t="s">
        <v>11</v>
      </c>
      <c r="Q148" s="2" t="s">
        <v>12</v>
      </c>
      <c r="R148" s="2" t="s">
        <v>13</v>
      </c>
      <c r="S148" s="7">
        <v>2.5630584400000001E-4</v>
      </c>
      <c r="T148" s="7">
        <v>0.75</v>
      </c>
      <c r="U148" s="9">
        <f>Tabla12[[#This Row],[Precio unitario]]*Tabla12[[#This Row],[Tasa de ingresos cliente]]</f>
        <v>1.9222938300000002E-4</v>
      </c>
      <c r="V148" s="21">
        <v>22.631540000000001</v>
      </c>
      <c r="W148" s="11">
        <f>Tabla12[[#This Row],[tasa de cambio]]*Tabla12[[#This Row],[Ingresos netos]]</f>
        <v>4.3504469705398204E-3</v>
      </c>
      <c r="AK148" s="1" t="s">
        <v>100</v>
      </c>
      <c r="AL148" s="1" t="s">
        <v>60</v>
      </c>
      <c r="AM148" s="1" t="s">
        <v>104</v>
      </c>
      <c r="AN148" s="1" t="s">
        <v>11</v>
      </c>
      <c r="AO148" s="1" t="s">
        <v>12</v>
      </c>
      <c r="AP148" s="1" t="s">
        <v>13</v>
      </c>
      <c r="AQ148" s="8">
        <v>2.6448333000000002E-3</v>
      </c>
      <c r="AR148" s="8">
        <v>0.75</v>
      </c>
      <c r="AS148" s="9">
        <f>Tabla8[[#This Row],[Precio unitario]]*Tabla8[[#This Row],[Tasa de ingresos cliente]]</f>
        <v>1.9836249750000002E-3</v>
      </c>
      <c r="AT148" s="21">
        <v>21.6</v>
      </c>
      <c r="AU148" s="11">
        <f>Tabla8[[#This Row],[tasa de cambio]]*Tabla8[[#This Row],[Ingresos netos]]</f>
        <v>4.2846299460000008E-2</v>
      </c>
      <c r="AV148" s="23"/>
      <c r="AX148" s="23"/>
      <c r="BL148" s="2" t="s">
        <v>138</v>
      </c>
      <c r="BM148" s="2" t="s">
        <v>18</v>
      </c>
      <c r="BN148" s="2" t="s">
        <v>114</v>
      </c>
      <c r="BO148" s="2" t="s">
        <v>11</v>
      </c>
      <c r="BP148" s="2" t="s">
        <v>12</v>
      </c>
      <c r="BQ148" s="2" t="s">
        <v>13</v>
      </c>
      <c r="BR148" s="7">
        <v>1.1548346999999999E-5</v>
      </c>
      <c r="BS148" s="7">
        <v>0.75</v>
      </c>
      <c r="BT148" s="9">
        <f>Tabla4[[#This Row],[Precio unitario]]*Tabla4[[#This Row],[Tasa de ingresos cliente]]</f>
        <v>8.6612602499999991E-6</v>
      </c>
      <c r="BU148" s="21">
        <v>22.631540000000001</v>
      </c>
      <c r="BV148" s="14">
        <f>Tabla4[[#This Row],[tasa de cambio]]*Tabla4[[#This Row],[Ingresos netos]]</f>
        <v>1.9601765779828499E-4</v>
      </c>
      <c r="BX148" s="2" t="s">
        <v>144</v>
      </c>
      <c r="BY148" s="2" t="s">
        <v>34</v>
      </c>
      <c r="BZ148" s="2" t="s">
        <v>104</v>
      </c>
      <c r="CA148" s="2" t="s">
        <v>11</v>
      </c>
      <c r="CB148" s="2" t="s">
        <v>12</v>
      </c>
      <c r="CC148" s="2" t="s">
        <v>13</v>
      </c>
      <c r="CD148" s="7">
        <v>3.775264314E-3</v>
      </c>
      <c r="CE148" s="7">
        <v>0.75</v>
      </c>
      <c r="CF148" s="9">
        <f>Tabla2[[#This Row],[Precio unitario]]*Tabla2[[#This Row],[Tasa de ingresos cliente]]</f>
        <v>2.8314482355E-3</v>
      </c>
      <c r="CG148" s="21">
        <v>22.631540000000001</v>
      </c>
      <c r="CH148" s="11">
        <f>Tabla2[[#This Row],[tasa de cambio]]*Tabla2[[#This Row],[Ingresos netos]]</f>
        <v>6.4080033999647679E-2</v>
      </c>
    </row>
    <row r="149" spans="1:86" x14ac:dyDescent="0.2">
      <c r="A149" s="1" t="s">
        <v>24</v>
      </c>
      <c r="B149" s="1" t="s">
        <v>40</v>
      </c>
      <c r="C149" s="1"/>
      <c r="D149" s="1" t="s">
        <v>11</v>
      </c>
      <c r="E149" s="1" t="s">
        <v>12</v>
      </c>
      <c r="F149" s="1" t="s">
        <v>13</v>
      </c>
      <c r="G149" s="8">
        <v>1.49920536E-4</v>
      </c>
      <c r="H149" s="8">
        <v>0.75</v>
      </c>
      <c r="I149" s="9">
        <f>Tabla14[[#This Row],[Precio unitario]]*Tabla14[[#This Row],[Tasa de ingresos cliente]]</f>
        <v>1.1244040199999999E-4</v>
      </c>
      <c r="J149" s="21">
        <v>22.631540000000001</v>
      </c>
      <c r="K149" s="15">
        <f>Tabla14[[#This Row],[tasa de cambio]]*Tabla14[[#This Row],[Ingresos netos]]</f>
        <v>2.5446994554790799E-3</v>
      </c>
      <c r="M149" s="1" t="s">
        <v>81</v>
      </c>
      <c r="N149" s="1" t="s">
        <v>28</v>
      </c>
      <c r="O149" s="1"/>
      <c r="P149" s="1" t="s">
        <v>11</v>
      </c>
      <c r="Q149" s="1" t="s">
        <v>12</v>
      </c>
      <c r="R149" s="1" t="s">
        <v>13</v>
      </c>
      <c r="S149" s="8">
        <v>2.9964975000000002E-4</v>
      </c>
      <c r="T149" s="8">
        <v>0.75</v>
      </c>
      <c r="U149" s="9">
        <f>Tabla12[[#This Row],[Precio unitario]]*Tabla12[[#This Row],[Tasa de ingresos cliente]]</f>
        <v>2.2473731250000003E-4</v>
      </c>
      <c r="V149" s="21">
        <v>22.631540000000001</v>
      </c>
      <c r="W149" s="11">
        <f>Tabla12[[#This Row],[tasa de cambio]]*Tabla12[[#This Row],[Ingresos netos]]</f>
        <v>5.0861514773362509E-3</v>
      </c>
      <c r="AK149" s="1" t="s">
        <v>100</v>
      </c>
      <c r="AL149" s="1" t="s">
        <v>60</v>
      </c>
      <c r="AM149" s="1" t="s">
        <v>104</v>
      </c>
      <c r="AN149" s="1" t="s">
        <v>11</v>
      </c>
      <c r="AO149" s="1" t="s">
        <v>12</v>
      </c>
      <c r="AP149" s="1" t="s">
        <v>13</v>
      </c>
      <c r="AQ149" s="8">
        <v>4.6959999999999997E-3</v>
      </c>
      <c r="AR149" s="8">
        <v>0.75</v>
      </c>
      <c r="AS149" s="9">
        <f>Tabla8[[#This Row],[Precio unitario]]*Tabla8[[#This Row],[Tasa de ingresos cliente]]</f>
        <v>3.522E-3</v>
      </c>
      <c r="AT149" s="21">
        <v>21.6</v>
      </c>
      <c r="AU149" s="11">
        <f>Tabla8[[#This Row],[tasa de cambio]]*Tabla8[[#This Row],[Ingresos netos]]</f>
        <v>7.6075200000000009E-2</v>
      </c>
      <c r="AV149" s="23"/>
      <c r="AX149" s="23"/>
      <c r="BL149" s="1" t="s">
        <v>138</v>
      </c>
      <c r="BM149" s="1" t="s">
        <v>18</v>
      </c>
      <c r="BN149" s="1" t="s">
        <v>114</v>
      </c>
      <c r="BO149" s="1" t="s">
        <v>11</v>
      </c>
      <c r="BP149" s="1" t="s">
        <v>12</v>
      </c>
      <c r="BQ149" s="1" t="s">
        <v>13</v>
      </c>
      <c r="BR149" s="8">
        <v>8.6669910000000006E-6</v>
      </c>
      <c r="BS149" s="8">
        <v>0.75</v>
      </c>
      <c r="BT149" s="9">
        <f>Tabla4[[#This Row],[Precio unitario]]*Tabla4[[#This Row],[Tasa de ingresos cliente]]</f>
        <v>6.5002432500000009E-6</v>
      </c>
      <c r="BU149" s="21">
        <v>22.631540000000001</v>
      </c>
      <c r="BV149" s="14">
        <f>Tabla4[[#This Row],[tasa de cambio]]*Tabla4[[#This Row],[Ingresos netos]]</f>
        <v>1.4711051512210504E-4</v>
      </c>
      <c r="BX149" s="1" t="s">
        <v>144</v>
      </c>
      <c r="BY149" s="1" t="s">
        <v>19</v>
      </c>
      <c r="BZ149" s="1" t="s">
        <v>104</v>
      </c>
      <c r="CA149" s="1" t="s">
        <v>11</v>
      </c>
      <c r="CB149" s="1" t="s">
        <v>12</v>
      </c>
      <c r="CC149" s="1" t="s">
        <v>13</v>
      </c>
      <c r="CD149" s="8">
        <v>5.8168963539999997E-3</v>
      </c>
      <c r="CE149" s="8">
        <v>0.75</v>
      </c>
      <c r="CF149" s="9">
        <f>Tabla2[[#This Row],[Precio unitario]]*Tabla2[[#This Row],[Tasa de ingresos cliente]]</f>
        <v>4.3626722655000002E-3</v>
      </c>
      <c r="CG149" s="21">
        <v>22.631540000000001</v>
      </c>
      <c r="CH149" s="11">
        <f>Tabla2[[#This Row],[tasa de cambio]]*Tabla2[[#This Row],[Ingresos netos]]</f>
        <v>9.8733991883553876E-2</v>
      </c>
    </row>
    <row r="150" spans="1:86" x14ac:dyDescent="0.2">
      <c r="A150" s="2" t="s">
        <v>24</v>
      </c>
      <c r="B150" s="2" t="s">
        <v>40</v>
      </c>
      <c r="C150" s="2"/>
      <c r="D150" s="2" t="s">
        <v>11</v>
      </c>
      <c r="E150" s="2" t="s">
        <v>12</v>
      </c>
      <c r="F150" s="2" t="s">
        <v>13</v>
      </c>
      <c r="G150" s="7">
        <v>2.44005215E-4</v>
      </c>
      <c r="H150" s="7">
        <v>0.75</v>
      </c>
      <c r="I150" s="9">
        <f>Tabla14[[#This Row],[Precio unitario]]*Tabla14[[#This Row],[Tasa de ingresos cliente]]</f>
        <v>1.8300391124999999E-4</v>
      </c>
      <c r="J150" s="21">
        <v>22.631540000000001</v>
      </c>
      <c r="K150" s="15">
        <f>Tabla14[[#This Row],[tasa de cambio]]*Tabla14[[#This Row],[Ingresos netos]]</f>
        <v>4.1416603376108248E-3</v>
      </c>
      <c r="M150" s="2" t="s">
        <v>81</v>
      </c>
      <c r="N150" s="2" t="s">
        <v>28</v>
      </c>
      <c r="O150" s="2"/>
      <c r="P150" s="2" t="s">
        <v>11</v>
      </c>
      <c r="Q150" s="2" t="s">
        <v>12</v>
      </c>
      <c r="R150" s="2" t="s">
        <v>13</v>
      </c>
      <c r="S150" s="7">
        <v>3.2448779200000002E-4</v>
      </c>
      <c r="T150" s="7">
        <v>0.75</v>
      </c>
      <c r="U150" s="9">
        <f>Tabla12[[#This Row],[Precio unitario]]*Tabla12[[#This Row],[Tasa de ingresos cliente]]</f>
        <v>2.4336584400000001E-4</v>
      </c>
      <c r="V150" s="21">
        <v>22.631540000000001</v>
      </c>
      <c r="W150" s="11">
        <f>Tabla12[[#This Row],[tasa de cambio]]*Tabla12[[#This Row],[Ingresos netos]]</f>
        <v>5.5077438331197605E-3</v>
      </c>
      <c r="AK150" s="1" t="s">
        <v>100</v>
      </c>
      <c r="AL150" s="1" t="s">
        <v>60</v>
      </c>
      <c r="AM150" s="1" t="s">
        <v>104</v>
      </c>
      <c r="AN150" s="1" t="s">
        <v>11</v>
      </c>
      <c r="AO150" s="1" t="s">
        <v>12</v>
      </c>
      <c r="AP150" s="1" t="s">
        <v>13</v>
      </c>
      <c r="AQ150" s="8">
        <v>5.5700313000000001E-3</v>
      </c>
      <c r="AR150" s="8">
        <v>0.75</v>
      </c>
      <c r="AS150" s="9">
        <f>Tabla8[[#This Row],[Precio unitario]]*Tabla8[[#This Row],[Tasa de ingresos cliente]]</f>
        <v>4.1775234750000001E-3</v>
      </c>
      <c r="AT150" s="21">
        <v>21.6</v>
      </c>
      <c r="AU150" s="11">
        <f>Tabla8[[#This Row],[tasa de cambio]]*Tabla8[[#This Row],[Ingresos netos]]</f>
        <v>9.023450706000001E-2</v>
      </c>
      <c r="AV150" s="23"/>
      <c r="AX150" s="23"/>
      <c r="BL150" s="2" t="s">
        <v>138</v>
      </c>
      <c r="BM150" s="2" t="s">
        <v>18</v>
      </c>
      <c r="BN150" s="2" t="s">
        <v>114</v>
      </c>
      <c r="BO150" s="2" t="s">
        <v>11</v>
      </c>
      <c r="BP150" s="2" t="s">
        <v>12</v>
      </c>
      <c r="BQ150" s="2" t="s">
        <v>13</v>
      </c>
      <c r="BR150" s="7">
        <v>1.7043212999999999E-5</v>
      </c>
      <c r="BS150" s="7">
        <v>0.75</v>
      </c>
      <c r="BT150" s="9">
        <f>Tabla4[[#This Row],[Precio unitario]]*Tabla4[[#This Row],[Tasa de ingresos cliente]]</f>
        <v>1.278240975E-5</v>
      </c>
      <c r="BU150" s="21">
        <v>22.631540000000001</v>
      </c>
      <c r="BV150" s="14">
        <f>Tabla4[[#This Row],[tasa de cambio]]*Tabla4[[#This Row],[Ingresos netos]]</f>
        <v>2.8928561755351502E-4</v>
      </c>
      <c r="BX150" s="2" t="s">
        <v>144</v>
      </c>
      <c r="BY150" s="2" t="s">
        <v>19</v>
      </c>
      <c r="BZ150" s="2" t="s">
        <v>104</v>
      </c>
      <c r="CA150" s="2" t="s">
        <v>11</v>
      </c>
      <c r="CB150" s="2" t="s">
        <v>12</v>
      </c>
      <c r="CC150" s="2" t="s">
        <v>13</v>
      </c>
      <c r="CD150" s="7">
        <v>5.8169203690000004E-3</v>
      </c>
      <c r="CE150" s="7">
        <v>0.75</v>
      </c>
      <c r="CF150" s="9">
        <f>Tabla2[[#This Row],[Precio unitario]]*Tabla2[[#This Row],[Tasa de ingresos cliente]]</f>
        <v>4.3626902767500003E-3</v>
      </c>
      <c r="CG150" s="21">
        <v>22.631540000000001</v>
      </c>
      <c r="CH150" s="11">
        <f>Tabla2[[#This Row],[tasa de cambio]]*Tabla2[[#This Row],[Ingresos netos]]</f>
        <v>9.8734399505878701E-2</v>
      </c>
    </row>
    <row r="151" spans="1:86" x14ac:dyDescent="0.2">
      <c r="A151" s="1" t="s">
        <v>24</v>
      </c>
      <c r="B151" s="1" t="s">
        <v>41</v>
      </c>
      <c r="C151" s="1"/>
      <c r="D151" s="1" t="s">
        <v>11</v>
      </c>
      <c r="E151" s="1" t="s">
        <v>12</v>
      </c>
      <c r="F151" s="1" t="s">
        <v>13</v>
      </c>
      <c r="G151" s="8">
        <v>7.4342299999999995E-5</v>
      </c>
      <c r="H151" s="8">
        <v>0.75</v>
      </c>
      <c r="I151" s="9">
        <f>Tabla14[[#This Row],[Precio unitario]]*Tabla14[[#This Row],[Tasa de ingresos cliente]]</f>
        <v>5.5756724999999996E-5</v>
      </c>
      <c r="J151" s="21">
        <v>22.631540000000001</v>
      </c>
      <c r="K151" s="15">
        <f>Tabla14[[#This Row],[tasa de cambio]]*Tabla14[[#This Row],[Ingresos netos]]</f>
        <v>1.2618605521064999E-3</v>
      </c>
      <c r="M151" s="1" t="s">
        <v>81</v>
      </c>
      <c r="N151" s="1" t="s">
        <v>28</v>
      </c>
      <c r="O151" s="1"/>
      <c r="P151" s="1" t="s">
        <v>11</v>
      </c>
      <c r="Q151" s="1" t="s">
        <v>12</v>
      </c>
      <c r="R151" s="1" t="s">
        <v>13</v>
      </c>
      <c r="S151" s="8">
        <v>2.9263953999999998E-4</v>
      </c>
      <c r="T151" s="8">
        <v>0.75</v>
      </c>
      <c r="U151" s="9">
        <f>Tabla12[[#This Row],[Precio unitario]]*Tabla12[[#This Row],[Tasa de ingresos cliente]]</f>
        <v>2.19479655E-4</v>
      </c>
      <c r="V151" s="21">
        <v>22.631540000000001</v>
      </c>
      <c r="W151" s="11">
        <f>Tabla12[[#This Row],[tasa de cambio]]*Tabla12[[#This Row],[Ingresos netos]]</f>
        <v>4.9671625913187004E-3</v>
      </c>
      <c r="AK151" s="2" t="s">
        <v>100</v>
      </c>
      <c r="AL151" s="2" t="s">
        <v>60</v>
      </c>
      <c r="AM151" s="2" t="s">
        <v>104</v>
      </c>
      <c r="AN151" s="2" t="s">
        <v>11</v>
      </c>
      <c r="AO151" s="2" t="s">
        <v>12</v>
      </c>
      <c r="AP151" s="2" t="s">
        <v>13</v>
      </c>
      <c r="AQ151" s="7">
        <v>5.5700000000000003E-3</v>
      </c>
      <c r="AR151" s="7">
        <v>0.75</v>
      </c>
      <c r="AS151" s="9">
        <f>Tabla8[[#This Row],[Precio unitario]]*Tabla8[[#This Row],[Tasa de ingresos cliente]]</f>
        <v>4.1775000000000007E-3</v>
      </c>
      <c r="AT151" s="21">
        <v>21.6</v>
      </c>
      <c r="AU151" s="11">
        <f>Tabla8[[#This Row],[tasa de cambio]]*Tabla8[[#This Row],[Ingresos netos]]</f>
        <v>9.0234000000000023E-2</v>
      </c>
      <c r="AV151" s="23"/>
      <c r="AX151" s="23"/>
      <c r="BL151" s="1" t="s">
        <v>138</v>
      </c>
      <c r="BM151" s="1" t="s">
        <v>18</v>
      </c>
      <c r="BN151" s="1" t="s">
        <v>114</v>
      </c>
      <c r="BO151" s="1" t="s">
        <v>11</v>
      </c>
      <c r="BP151" s="1" t="s">
        <v>12</v>
      </c>
      <c r="BQ151" s="1" t="s">
        <v>13</v>
      </c>
      <c r="BR151" s="8">
        <v>1.2892646E-5</v>
      </c>
      <c r="BS151" s="8">
        <v>0.75</v>
      </c>
      <c r="BT151" s="9">
        <f>Tabla4[[#This Row],[Precio unitario]]*Tabla4[[#This Row],[Tasa de ingresos cliente]]</f>
        <v>9.6694845000000004E-6</v>
      </c>
      <c r="BU151" s="21">
        <v>22.631540000000001</v>
      </c>
      <c r="BV151" s="14">
        <f>Tabla4[[#This Row],[tasa de cambio]]*Tabla4[[#This Row],[Ingresos netos]]</f>
        <v>2.1883532524113002E-4</v>
      </c>
      <c r="BX151" s="1" t="s">
        <v>144</v>
      </c>
      <c r="BY151" s="1" t="s">
        <v>19</v>
      </c>
      <c r="BZ151" s="1" t="s">
        <v>104</v>
      </c>
      <c r="CA151" s="1" t="s">
        <v>11</v>
      </c>
      <c r="CB151" s="1" t="s">
        <v>12</v>
      </c>
      <c r="CC151" s="1" t="s">
        <v>13</v>
      </c>
      <c r="CD151" s="8">
        <v>5.8169803239999998E-3</v>
      </c>
      <c r="CE151" s="8">
        <v>0.75</v>
      </c>
      <c r="CF151" s="9">
        <f>Tabla2[[#This Row],[Precio unitario]]*Tabla2[[#This Row],[Tasa de ingresos cliente]]</f>
        <v>4.3627352429999999E-3</v>
      </c>
      <c r="CG151" s="21">
        <v>22.631540000000001</v>
      </c>
      <c r="CH151" s="11">
        <f>Tabla2[[#This Row],[tasa de cambio]]*Tabla2[[#This Row],[Ingresos netos]]</f>
        <v>9.873541716136422E-2</v>
      </c>
    </row>
    <row r="152" spans="1:86" x14ac:dyDescent="0.2">
      <c r="A152" s="2" t="s">
        <v>24</v>
      </c>
      <c r="B152" s="2" t="s">
        <v>15</v>
      </c>
      <c r="C152" s="2"/>
      <c r="D152" s="2" t="s">
        <v>11</v>
      </c>
      <c r="E152" s="2" t="s">
        <v>12</v>
      </c>
      <c r="F152" s="2" t="s">
        <v>13</v>
      </c>
      <c r="G152" s="7">
        <v>5.4223721100000002E-4</v>
      </c>
      <c r="H152" s="7">
        <v>0.75</v>
      </c>
      <c r="I152" s="9">
        <f>Tabla14[[#This Row],[Precio unitario]]*Tabla14[[#This Row],[Tasa de ingresos cliente]]</f>
        <v>4.0667790824999999E-4</v>
      </c>
      <c r="J152" s="21">
        <v>22.631540000000001</v>
      </c>
      <c r="K152" s="15">
        <f>Tabla14[[#This Row],[tasa de cambio]]*Tabla14[[#This Row],[Ingresos netos]]</f>
        <v>9.2037473476762055E-3</v>
      </c>
      <c r="M152" s="2" t="s">
        <v>81</v>
      </c>
      <c r="N152" s="2" t="s">
        <v>28</v>
      </c>
      <c r="O152" s="2"/>
      <c r="P152" s="2" t="s">
        <v>11</v>
      </c>
      <c r="Q152" s="2" t="s">
        <v>12</v>
      </c>
      <c r="R152" s="2" t="s">
        <v>13</v>
      </c>
      <c r="S152" s="7">
        <v>3.1897788100000002E-4</v>
      </c>
      <c r="T152" s="7">
        <v>0.75</v>
      </c>
      <c r="U152" s="9">
        <f>Tabla12[[#This Row],[Precio unitario]]*Tabla12[[#This Row],[Tasa de ingresos cliente]]</f>
        <v>2.3923341075000003E-4</v>
      </c>
      <c r="V152" s="21">
        <v>22.631540000000001</v>
      </c>
      <c r="W152" s="11">
        <f>Tabla12[[#This Row],[tasa de cambio]]*Tabla12[[#This Row],[Ingresos netos]]</f>
        <v>5.414220504725056E-3</v>
      </c>
      <c r="AK152" s="1" t="s">
        <v>100</v>
      </c>
      <c r="AL152" s="1" t="s">
        <v>60</v>
      </c>
      <c r="AM152" s="1" t="s">
        <v>104</v>
      </c>
      <c r="AN152" s="1" t="s">
        <v>11</v>
      </c>
      <c r="AO152" s="1" t="s">
        <v>12</v>
      </c>
      <c r="AP152" s="1" t="s">
        <v>13</v>
      </c>
      <c r="AQ152" s="8">
        <v>1.8575E-3</v>
      </c>
      <c r="AR152" s="8">
        <v>0.75</v>
      </c>
      <c r="AS152" s="9">
        <f>Tabla8[[#This Row],[Precio unitario]]*Tabla8[[#This Row],[Tasa de ingresos cliente]]</f>
        <v>1.393125E-3</v>
      </c>
      <c r="AT152" s="21">
        <v>21.6</v>
      </c>
      <c r="AU152" s="11">
        <f>Tabla8[[#This Row],[tasa de cambio]]*Tabla8[[#This Row],[Ingresos netos]]</f>
        <v>3.0091500000000004E-2</v>
      </c>
      <c r="AV152" s="23"/>
      <c r="AX152" s="23"/>
      <c r="BL152" s="2" t="s">
        <v>138</v>
      </c>
      <c r="BM152" s="2" t="s">
        <v>18</v>
      </c>
      <c r="BN152" s="2" t="s">
        <v>114</v>
      </c>
      <c r="BO152" s="2" t="s">
        <v>11</v>
      </c>
      <c r="BP152" s="2" t="s">
        <v>12</v>
      </c>
      <c r="BQ152" s="2" t="s">
        <v>13</v>
      </c>
      <c r="BR152" s="7">
        <v>9.9071959999999997E-6</v>
      </c>
      <c r="BS152" s="7">
        <v>0.75</v>
      </c>
      <c r="BT152" s="9">
        <f>Tabla4[[#This Row],[Precio unitario]]*Tabla4[[#This Row],[Tasa de ingresos cliente]]</f>
        <v>7.4303969999999993E-6</v>
      </c>
      <c r="BU152" s="21">
        <v>22.631540000000001</v>
      </c>
      <c r="BV152" s="14">
        <f>Tabla4[[#This Row],[tasa de cambio]]*Tabla4[[#This Row],[Ingresos netos]]</f>
        <v>1.6816132692138E-4</v>
      </c>
      <c r="BX152" s="2" t="s">
        <v>144</v>
      </c>
      <c r="BY152" s="2" t="s">
        <v>19</v>
      </c>
      <c r="BZ152" s="2" t="s">
        <v>104</v>
      </c>
      <c r="CA152" s="2" t="s">
        <v>11</v>
      </c>
      <c r="CB152" s="2" t="s">
        <v>12</v>
      </c>
      <c r="CC152" s="2" t="s">
        <v>13</v>
      </c>
      <c r="CD152" s="7">
        <v>5.8168403470000001E-3</v>
      </c>
      <c r="CE152" s="7">
        <v>0.75</v>
      </c>
      <c r="CF152" s="9">
        <f>Tabla2[[#This Row],[Precio unitario]]*Tabla2[[#This Row],[Tasa de ingresos cliente]]</f>
        <v>4.3626302602499997E-3</v>
      </c>
      <c r="CG152" s="21">
        <v>22.631540000000001</v>
      </c>
      <c r="CH152" s="11">
        <f>Tabla2[[#This Row],[tasa de cambio]]*Tabla2[[#This Row],[Ingresos netos]]</f>
        <v>9.8733041240058286E-2</v>
      </c>
    </row>
    <row r="153" spans="1:86" x14ac:dyDescent="0.2">
      <c r="A153" s="1" t="s">
        <v>24</v>
      </c>
      <c r="B153" s="1" t="s">
        <v>43</v>
      </c>
      <c r="C153" s="1"/>
      <c r="D153" s="1" t="s">
        <v>11</v>
      </c>
      <c r="E153" s="1" t="s">
        <v>12</v>
      </c>
      <c r="F153" s="1" t="s">
        <v>13</v>
      </c>
      <c r="G153" s="8">
        <v>1.4707742100000001E-4</v>
      </c>
      <c r="H153" s="8">
        <v>0.75</v>
      </c>
      <c r="I153" s="9">
        <f>Tabla14[[#This Row],[Precio unitario]]*Tabla14[[#This Row],[Tasa de ingresos cliente]]</f>
        <v>1.1030806575000001E-4</v>
      </c>
      <c r="J153" s="21">
        <v>22.631540000000001</v>
      </c>
      <c r="K153" s="15">
        <f>Tabla14[[#This Row],[tasa de cambio]]*Tabla14[[#This Row],[Ingresos netos]]</f>
        <v>2.4964414023437554E-3</v>
      </c>
      <c r="M153" s="1" t="s">
        <v>81</v>
      </c>
      <c r="N153" s="1" t="s">
        <v>28</v>
      </c>
      <c r="O153" s="1"/>
      <c r="P153" s="1" t="s">
        <v>11</v>
      </c>
      <c r="Q153" s="1" t="s">
        <v>12</v>
      </c>
      <c r="R153" s="1" t="s">
        <v>13</v>
      </c>
      <c r="S153" s="8">
        <v>2.9092927800000002E-4</v>
      </c>
      <c r="T153" s="8">
        <v>0.75</v>
      </c>
      <c r="U153" s="9">
        <f>Tabla12[[#This Row],[Precio unitario]]*Tabla12[[#This Row],[Tasa de ingresos cliente]]</f>
        <v>2.181969585E-4</v>
      </c>
      <c r="V153" s="21">
        <v>22.631540000000001</v>
      </c>
      <c r="W153" s="11">
        <f>Tabla12[[#This Row],[tasa de cambio]]*Tabla12[[#This Row],[Ingresos netos]]</f>
        <v>4.9381331941710906E-3</v>
      </c>
      <c r="AK153" s="2" t="s">
        <v>100</v>
      </c>
      <c r="AL153" s="2" t="s">
        <v>60</v>
      </c>
      <c r="AM153" s="2" t="s">
        <v>114</v>
      </c>
      <c r="AN153" s="2" t="s">
        <v>11</v>
      </c>
      <c r="AO153" s="2" t="s">
        <v>12</v>
      </c>
      <c r="AP153" s="2" t="s">
        <v>13</v>
      </c>
      <c r="AQ153" s="7">
        <v>4.0549999999999999E-4</v>
      </c>
      <c r="AR153" s="7">
        <v>0.75</v>
      </c>
      <c r="AS153" s="9">
        <f>Tabla8[[#This Row],[Precio unitario]]*Tabla8[[#This Row],[Tasa de ingresos cliente]]</f>
        <v>3.0412499999999998E-4</v>
      </c>
      <c r="AT153" s="21">
        <v>21.6</v>
      </c>
      <c r="AU153" s="11">
        <f>Tabla8[[#This Row],[tasa de cambio]]*Tabla8[[#This Row],[Ingresos netos]]</f>
        <v>6.5690999999999996E-3</v>
      </c>
      <c r="AV153" s="23"/>
      <c r="AX153" s="23"/>
      <c r="BL153" s="1" t="s">
        <v>138</v>
      </c>
      <c r="BM153" s="1" t="s">
        <v>18</v>
      </c>
      <c r="BN153" s="1" t="s">
        <v>114</v>
      </c>
      <c r="BO153" s="1" t="s">
        <v>11</v>
      </c>
      <c r="BP153" s="1" t="s">
        <v>12</v>
      </c>
      <c r="BQ153" s="1" t="s">
        <v>13</v>
      </c>
      <c r="BR153" s="8">
        <v>1.4908407E-5</v>
      </c>
      <c r="BS153" s="8">
        <v>0.75</v>
      </c>
      <c r="BT153" s="9">
        <f>Tabla4[[#This Row],[Precio unitario]]*Tabla4[[#This Row],[Tasa de ingresos cliente]]</f>
        <v>1.118130525E-5</v>
      </c>
      <c r="BU153" s="21">
        <v>22.631540000000001</v>
      </c>
      <c r="BV153" s="14">
        <f>Tabla4[[#This Row],[tasa de cambio]]*Tabla4[[#This Row],[Ingresos netos]]</f>
        <v>2.5305015701758502E-4</v>
      </c>
      <c r="BX153" s="1" t="s">
        <v>144</v>
      </c>
      <c r="BY153" s="1" t="s">
        <v>19</v>
      </c>
      <c r="BZ153" s="1" t="s">
        <v>104</v>
      </c>
      <c r="CA153" s="1" t="s">
        <v>11</v>
      </c>
      <c r="CB153" s="1" t="s">
        <v>12</v>
      </c>
      <c r="CC153" s="1" t="s">
        <v>13</v>
      </c>
      <c r="CD153" s="8">
        <v>5.8165604770000004E-3</v>
      </c>
      <c r="CE153" s="8">
        <v>0.75</v>
      </c>
      <c r="CF153" s="9">
        <f>Tabla2[[#This Row],[Precio unitario]]*Tabla2[[#This Row],[Tasa de ingresos cliente]]</f>
        <v>4.3624203577500003E-3</v>
      </c>
      <c r="CG153" s="21">
        <v>22.631540000000001</v>
      </c>
      <c r="CH153" s="11">
        <f>Tabla2[[#This Row],[tasa de cambio]]*Tabla2[[#This Row],[Ingresos netos]]</f>
        <v>9.872829082323345E-2</v>
      </c>
    </row>
    <row r="154" spans="1:86" x14ac:dyDescent="0.2">
      <c r="A154" s="2" t="s">
        <v>24</v>
      </c>
      <c r="B154" s="2" t="s">
        <v>50</v>
      </c>
      <c r="C154" s="2"/>
      <c r="D154" s="2" t="s">
        <v>11</v>
      </c>
      <c r="E154" s="2" t="s">
        <v>12</v>
      </c>
      <c r="F154" s="2" t="s">
        <v>13</v>
      </c>
      <c r="G154" s="7">
        <v>2.59965563E-4</v>
      </c>
      <c r="H154" s="7">
        <v>0.75</v>
      </c>
      <c r="I154" s="9">
        <f>Tabla14[[#This Row],[Precio unitario]]*Tabla14[[#This Row],[Tasa de ingresos cliente]]</f>
        <v>1.9497417225000001E-4</v>
      </c>
      <c r="J154" s="21">
        <v>22.631540000000001</v>
      </c>
      <c r="K154" s="15">
        <f>Tabla14[[#This Row],[tasa de cambio]]*Tabla14[[#This Row],[Ingresos netos]]</f>
        <v>4.4125657782427656E-3</v>
      </c>
      <c r="M154" s="2" t="s">
        <v>81</v>
      </c>
      <c r="N154" s="2" t="s">
        <v>28</v>
      </c>
      <c r="O154" s="2"/>
      <c r="P154" s="2" t="s">
        <v>11</v>
      </c>
      <c r="Q154" s="2" t="s">
        <v>12</v>
      </c>
      <c r="R154" s="2" t="s">
        <v>13</v>
      </c>
      <c r="S154" s="7">
        <v>2.8923698099999999E-4</v>
      </c>
      <c r="T154" s="7">
        <v>0.75</v>
      </c>
      <c r="U154" s="9">
        <f>Tabla12[[#This Row],[Precio unitario]]*Tabla12[[#This Row],[Tasa de ingresos cliente]]</f>
        <v>2.1692773574999999E-4</v>
      </c>
      <c r="V154" s="21">
        <v>22.631540000000001</v>
      </c>
      <c r="W154" s="11">
        <f>Tabla12[[#This Row],[tasa de cambio]]*Tabla12[[#This Row],[Ingresos netos]]</f>
        <v>4.9094087287355551E-3</v>
      </c>
      <c r="AK154" s="1" t="s">
        <v>100</v>
      </c>
      <c r="AL154" s="1" t="s">
        <v>60</v>
      </c>
      <c r="AM154" s="1" t="s">
        <v>114</v>
      </c>
      <c r="AN154" s="1" t="s">
        <v>11</v>
      </c>
      <c r="AO154" s="1" t="s">
        <v>12</v>
      </c>
      <c r="AP154" s="1" t="s">
        <v>13</v>
      </c>
      <c r="AQ154" s="8">
        <v>4.0499999999999998E-4</v>
      </c>
      <c r="AR154" s="8">
        <v>0.75</v>
      </c>
      <c r="AS154" s="9">
        <f>Tabla8[[#This Row],[Precio unitario]]*Tabla8[[#This Row],[Tasa de ingresos cliente]]</f>
        <v>3.0374999999999998E-4</v>
      </c>
      <c r="AT154" s="21">
        <v>21.6</v>
      </c>
      <c r="AU154" s="11">
        <f>Tabla8[[#This Row],[tasa de cambio]]*Tabla8[[#This Row],[Ingresos netos]]</f>
        <v>6.561E-3</v>
      </c>
      <c r="AV154" s="23"/>
      <c r="AX154" s="23"/>
      <c r="BL154" s="2" t="s">
        <v>138</v>
      </c>
      <c r="BM154" s="2" t="s">
        <v>18</v>
      </c>
      <c r="BN154" s="2" t="s">
        <v>114</v>
      </c>
      <c r="BO154" s="2" t="s">
        <v>11</v>
      </c>
      <c r="BP154" s="2" t="s">
        <v>12</v>
      </c>
      <c r="BQ154" s="2" t="s">
        <v>13</v>
      </c>
      <c r="BR154" s="7">
        <v>8.3158030000000008E-6</v>
      </c>
      <c r="BS154" s="7">
        <v>0.75</v>
      </c>
      <c r="BT154" s="9">
        <f>Tabla4[[#This Row],[Precio unitario]]*Tabla4[[#This Row],[Tasa de ingresos cliente]]</f>
        <v>6.2368522500000006E-6</v>
      </c>
      <c r="BU154" s="21">
        <v>22.631540000000001</v>
      </c>
      <c r="BV154" s="14">
        <f>Tabla4[[#This Row],[tasa de cambio]]*Tabla4[[#This Row],[Ingresos netos]]</f>
        <v>1.4114957116996503E-4</v>
      </c>
      <c r="BX154" s="2" t="s">
        <v>144</v>
      </c>
      <c r="BY154" s="2" t="s">
        <v>19</v>
      </c>
      <c r="BZ154" s="2" t="s">
        <v>104</v>
      </c>
      <c r="CA154" s="2" t="s">
        <v>11</v>
      </c>
      <c r="CB154" s="2" t="s">
        <v>12</v>
      </c>
      <c r="CC154" s="2" t="s">
        <v>13</v>
      </c>
      <c r="CD154" s="7">
        <v>5.8168603310000001E-3</v>
      </c>
      <c r="CE154" s="7">
        <v>0.75</v>
      </c>
      <c r="CF154" s="9">
        <f>Tabla2[[#This Row],[Precio unitario]]*Tabla2[[#This Row],[Tasa de ingresos cliente]]</f>
        <v>4.3626452482500005E-3</v>
      </c>
      <c r="CG154" s="21">
        <v>22.631540000000001</v>
      </c>
      <c r="CH154" s="11">
        <f>Tabla2[[#This Row],[tasa de cambio]]*Tabla2[[#This Row],[Ingresos netos]]</f>
        <v>9.8733380441579824E-2</v>
      </c>
    </row>
    <row r="155" spans="1:86" x14ac:dyDescent="0.2">
      <c r="A155" s="1" t="s">
        <v>24</v>
      </c>
      <c r="B155" s="1" t="s">
        <v>33</v>
      </c>
      <c r="C155" s="1"/>
      <c r="D155" s="1" t="s">
        <v>11</v>
      </c>
      <c r="E155" s="1" t="s">
        <v>12</v>
      </c>
      <c r="F155" s="1" t="s">
        <v>13</v>
      </c>
      <c r="G155" s="8">
        <v>1.2775697499999999E-3</v>
      </c>
      <c r="H155" s="8">
        <v>0.75</v>
      </c>
      <c r="I155" s="9">
        <f>Tabla14[[#This Row],[Precio unitario]]*Tabla14[[#This Row],[Tasa de ingresos cliente]]</f>
        <v>9.581773125E-4</v>
      </c>
      <c r="J155" s="21">
        <v>22.631540000000001</v>
      </c>
      <c r="K155" s="15">
        <f>Tabla14[[#This Row],[tasa de cambio]]*Tabla14[[#This Row],[Ingresos netos]]</f>
        <v>2.1685028174936252E-2</v>
      </c>
      <c r="M155" s="1" t="s">
        <v>81</v>
      </c>
      <c r="N155" s="1" t="s">
        <v>28</v>
      </c>
      <c r="O155" s="1"/>
      <c r="P155" s="1" t="s">
        <v>11</v>
      </c>
      <c r="Q155" s="1" t="s">
        <v>12</v>
      </c>
      <c r="R155" s="1" t="s">
        <v>13</v>
      </c>
      <c r="S155" s="8">
        <v>3.0176846499999999E-4</v>
      </c>
      <c r="T155" s="8">
        <v>0.75</v>
      </c>
      <c r="U155" s="9">
        <f>Tabla12[[#This Row],[Precio unitario]]*Tabla12[[#This Row],[Tasa de ingresos cliente]]</f>
        <v>2.2632634874999999E-4</v>
      </c>
      <c r="V155" s="21">
        <v>22.631540000000001</v>
      </c>
      <c r="W155" s="11">
        <f>Tabla12[[#This Row],[tasa de cambio]]*Tabla12[[#This Row],[Ingresos netos]]</f>
        <v>5.1221138147895754E-3</v>
      </c>
      <c r="AK155" s="2" t="s">
        <v>100</v>
      </c>
      <c r="AL155" s="2" t="s">
        <v>60</v>
      </c>
      <c r="AM155" s="2" t="s">
        <v>114</v>
      </c>
      <c r="AN155" s="2" t="s">
        <v>11</v>
      </c>
      <c r="AO155" s="2" t="s">
        <v>12</v>
      </c>
      <c r="AP155" s="2" t="s">
        <v>13</v>
      </c>
      <c r="AQ155" s="7">
        <v>4.0539999999999999E-4</v>
      </c>
      <c r="AR155" s="7">
        <v>0.75</v>
      </c>
      <c r="AS155" s="9">
        <f>Tabla8[[#This Row],[Precio unitario]]*Tabla8[[#This Row],[Tasa de ingresos cliente]]</f>
        <v>3.0404999999999999E-4</v>
      </c>
      <c r="AT155" s="21">
        <v>21.6</v>
      </c>
      <c r="AU155" s="11">
        <f>Tabla8[[#This Row],[tasa de cambio]]*Tabla8[[#This Row],[Ingresos netos]]</f>
        <v>6.5674800000000005E-3</v>
      </c>
      <c r="AV155" s="23"/>
      <c r="AX155" s="23"/>
      <c r="BL155" s="1" t="s">
        <v>138</v>
      </c>
      <c r="BM155" s="1" t="s">
        <v>18</v>
      </c>
      <c r="BN155" s="1" t="s">
        <v>114</v>
      </c>
      <c r="BO155" s="1" t="s">
        <v>11</v>
      </c>
      <c r="BP155" s="1" t="s">
        <v>12</v>
      </c>
      <c r="BQ155" s="1" t="s">
        <v>13</v>
      </c>
      <c r="BR155" s="8">
        <v>1.3039284E-5</v>
      </c>
      <c r="BS155" s="8">
        <v>0.75</v>
      </c>
      <c r="BT155" s="9">
        <f>Tabla4[[#This Row],[Precio unitario]]*Tabla4[[#This Row],[Tasa de ingresos cliente]]</f>
        <v>9.7794630000000006E-6</v>
      </c>
      <c r="BU155" s="21">
        <v>22.631540000000001</v>
      </c>
      <c r="BV155" s="14">
        <f>Tabla4[[#This Row],[tasa de cambio]]*Tabla4[[#This Row],[Ingresos netos]]</f>
        <v>2.2132430806302004E-4</v>
      </c>
      <c r="BX155" s="1" t="s">
        <v>144</v>
      </c>
      <c r="BY155" s="1" t="s">
        <v>19</v>
      </c>
      <c r="BZ155" s="1" t="s">
        <v>104</v>
      </c>
      <c r="CA155" s="1" t="s">
        <v>11</v>
      </c>
      <c r="CB155" s="1" t="s">
        <v>12</v>
      </c>
      <c r="CC155" s="1" t="s">
        <v>13</v>
      </c>
      <c r="CD155" s="8">
        <v>5.8169103769999996E-3</v>
      </c>
      <c r="CE155" s="8">
        <v>0.75</v>
      </c>
      <c r="CF155" s="9">
        <f>Tabla2[[#This Row],[Precio unitario]]*Tabla2[[#This Row],[Tasa de ingresos cliente]]</f>
        <v>4.3626827827499999E-3</v>
      </c>
      <c r="CG155" s="21">
        <v>22.631540000000001</v>
      </c>
      <c r="CH155" s="11">
        <f>Tabla2[[#This Row],[tasa de cambio]]*Tabla2[[#This Row],[Ingresos netos]]</f>
        <v>9.8734229905117932E-2</v>
      </c>
    </row>
    <row r="156" spans="1:86" x14ac:dyDescent="0.2">
      <c r="A156" s="2" t="s">
        <v>24</v>
      </c>
      <c r="B156" s="2" t="s">
        <v>33</v>
      </c>
      <c r="C156" s="2"/>
      <c r="D156" s="2" t="s">
        <v>11</v>
      </c>
      <c r="E156" s="2" t="s">
        <v>12</v>
      </c>
      <c r="F156" s="2" t="s">
        <v>13</v>
      </c>
      <c r="G156" s="7">
        <v>1.244866947E-3</v>
      </c>
      <c r="H156" s="7">
        <v>0.75</v>
      </c>
      <c r="I156" s="9">
        <f>Tabla14[[#This Row],[Precio unitario]]*Tabla14[[#This Row],[Tasa de ingresos cliente]]</f>
        <v>9.3365021024999998E-4</v>
      </c>
      <c r="J156" s="21">
        <v>22.631540000000001</v>
      </c>
      <c r="K156" s="15">
        <f>Tabla14[[#This Row],[tasa de cambio]]*Tabla14[[#This Row],[Ingresos netos]]</f>
        <v>2.1129942079281285E-2</v>
      </c>
      <c r="M156" s="2" t="s">
        <v>81</v>
      </c>
      <c r="N156" s="2" t="s">
        <v>28</v>
      </c>
      <c r="O156" s="2"/>
      <c r="P156" s="2" t="s">
        <v>11</v>
      </c>
      <c r="Q156" s="2" t="s">
        <v>12</v>
      </c>
      <c r="R156" s="2" t="s">
        <v>13</v>
      </c>
      <c r="S156" s="7">
        <v>3.0001013399999998E-4</v>
      </c>
      <c r="T156" s="7">
        <v>0.75</v>
      </c>
      <c r="U156" s="9">
        <f>Tabla12[[#This Row],[Precio unitario]]*Tabla12[[#This Row],[Tasa de ingresos cliente]]</f>
        <v>2.2500760049999998E-4</v>
      </c>
      <c r="V156" s="21">
        <v>22.631540000000001</v>
      </c>
      <c r="W156" s="11">
        <f>Tabla12[[#This Row],[tasa de cambio]]*Tabla12[[#This Row],[Ingresos netos]]</f>
        <v>5.0922685110197695E-3</v>
      </c>
      <c r="AK156" s="1" t="s">
        <v>100</v>
      </c>
      <c r="AL156" s="1" t="s">
        <v>60</v>
      </c>
      <c r="AM156" s="1" t="s">
        <v>114</v>
      </c>
      <c r="AN156" s="1" t="s">
        <v>11</v>
      </c>
      <c r="AO156" s="1" t="s">
        <v>12</v>
      </c>
      <c r="AP156" s="1" t="s">
        <v>13</v>
      </c>
      <c r="AQ156" s="8">
        <v>4.0546430000000001E-4</v>
      </c>
      <c r="AR156" s="8">
        <v>0.75</v>
      </c>
      <c r="AS156" s="9">
        <f>Tabla8[[#This Row],[Precio unitario]]*Tabla8[[#This Row],[Tasa de ingresos cliente]]</f>
        <v>3.0409822500000001E-4</v>
      </c>
      <c r="AT156" s="21">
        <v>21.6</v>
      </c>
      <c r="AU156" s="11">
        <f>Tabla8[[#This Row],[tasa de cambio]]*Tabla8[[#This Row],[Ingresos netos]]</f>
        <v>6.5685216600000007E-3</v>
      </c>
      <c r="AV156" s="23"/>
      <c r="AX156" s="23"/>
      <c r="BL156" s="2" t="s">
        <v>138</v>
      </c>
      <c r="BM156" s="2" t="s">
        <v>18</v>
      </c>
      <c r="BN156" s="2" t="s">
        <v>114</v>
      </c>
      <c r="BO156" s="2" t="s">
        <v>11</v>
      </c>
      <c r="BP156" s="2" t="s">
        <v>12</v>
      </c>
      <c r="BQ156" s="2" t="s">
        <v>13</v>
      </c>
      <c r="BR156" s="7">
        <v>2.2921369999999998E-5</v>
      </c>
      <c r="BS156" s="7">
        <v>0.75</v>
      </c>
      <c r="BT156" s="9">
        <f>Tabla4[[#This Row],[Precio unitario]]*Tabla4[[#This Row],[Tasa de ingresos cliente]]</f>
        <v>1.7191027499999997E-5</v>
      </c>
      <c r="BU156" s="21">
        <v>22.631540000000001</v>
      </c>
      <c r="BV156" s="14">
        <f>Tabla4[[#This Row],[tasa de cambio]]*Tabla4[[#This Row],[Ingresos netos]]</f>
        <v>3.8905942650734998E-4</v>
      </c>
      <c r="BX156" s="2" t="s">
        <v>144</v>
      </c>
      <c r="BY156" s="2" t="s">
        <v>19</v>
      </c>
      <c r="BZ156" s="2" t="s">
        <v>104</v>
      </c>
      <c r="CA156" s="2" t="s">
        <v>11</v>
      </c>
      <c r="CB156" s="2" t="s">
        <v>12</v>
      </c>
      <c r="CC156" s="2" t="s">
        <v>13</v>
      </c>
      <c r="CD156" s="7">
        <v>5.8168753620000003E-3</v>
      </c>
      <c r="CE156" s="7">
        <v>0.75</v>
      </c>
      <c r="CF156" s="9">
        <f>Tabla2[[#This Row],[Precio unitario]]*Tabla2[[#This Row],[Tasa de ingresos cliente]]</f>
        <v>4.3626565215000006E-3</v>
      </c>
      <c r="CG156" s="21">
        <v>22.631540000000001</v>
      </c>
      <c r="CH156" s="11">
        <f>Tabla2[[#This Row],[tasa de cambio]]*Tabla2[[#This Row],[Ingresos netos]]</f>
        <v>9.873363557258813E-2</v>
      </c>
    </row>
    <row r="157" spans="1:86" x14ac:dyDescent="0.2">
      <c r="A157" s="1" t="s">
        <v>24</v>
      </c>
      <c r="B157" s="1" t="s">
        <v>18</v>
      </c>
      <c r="C157" s="1"/>
      <c r="D157" s="1" t="s">
        <v>11</v>
      </c>
      <c r="E157" s="1" t="s">
        <v>12</v>
      </c>
      <c r="F157" s="1" t="s">
        <v>13</v>
      </c>
      <c r="G157" s="8">
        <v>1.5247855480000001E-3</v>
      </c>
      <c r="H157" s="8">
        <v>0.75</v>
      </c>
      <c r="I157" s="9">
        <f>Tabla14[[#This Row],[Precio unitario]]*Tabla14[[#This Row],[Tasa de ingresos cliente]]</f>
        <v>1.143589161E-3</v>
      </c>
      <c r="J157" s="21">
        <v>22.631540000000001</v>
      </c>
      <c r="K157" s="15">
        <f>Tabla14[[#This Row],[tasa de cambio]]*Tabla14[[#This Row],[Ingresos netos]]</f>
        <v>2.588118384073794E-2</v>
      </c>
      <c r="M157" s="1" t="s">
        <v>81</v>
      </c>
      <c r="N157" s="1" t="s">
        <v>28</v>
      </c>
      <c r="O157" s="1"/>
      <c r="P157" s="1" t="s">
        <v>11</v>
      </c>
      <c r="Q157" s="1" t="s">
        <v>12</v>
      </c>
      <c r="R157" s="1" t="s">
        <v>13</v>
      </c>
      <c r="S157" s="8">
        <v>3.1852804800000002E-4</v>
      </c>
      <c r="T157" s="8">
        <v>0.75</v>
      </c>
      <c r="U157" s="9">
        <f>Tabla12[[#This Row],[Precio unitario]]*Tabla12[[#This Row],[Tasa de ingresos cliente]]</f>
        <v>2.3889603600000002E-4</v>
      </c>
      <c r="V157" s="21">
        <v>22.631540000000001</v>
      </c>
      <c r="W157" s="11">
        <f>Tabla12[[#This Row],[tasa de cambio]]*Tabla12[[#This Row],[Ingresos netos]]</f>
        <v>5.406585194575441E-3</v>
      </c>
      <c r="AK157" s="2" t="s">
        <v>100</v>
      </c>
      <c r="AL157" s="2" t="s">
        <v>60</v>
      </c>
      <c r="AM157" s="2" t="s">
        <v>114</v>
      </c>
      <c r="AN157" s="2" t="s">
        <v>11</v>
      </c>
      <c r="AO157" s="2" t="s">
        <v>12</v>
      </c>
      <c r="AP157" s="2" t="s">
        <v>13</v>
      </c>
      <c r="AQ157" s="7">
        <v>4.0533330000000001E-4</v>
      </c>
      <c r="AR157" s="7">
        <v>0.75</v>
      </c>
      <c r="AS157" s="9">
        <f>Tabla8[[#This Row],[Precio unitario]]*Tabla8[[#This Row],[Tasa de ingresos cliente]]</f>
        <v>3.0399997500000001E-4</v>
      </c>
      <c r="AT157" s="21">
        <v>21.6</v>
      </c>
      <c r="AU157" s="11">
        <f>Tabla8[[#This Row],[tasa de cambio]]*Tabla8[[#This Row],[Ingresos netos]]</f>
        <v>6.5663994600000004E-3</v>
      </c>
      <c r="AV157" s="23"/>
      <c r="AX157" s="23"/>
      <c r="BL157" s="1" t="s">
        <v>138</v>
      </c>
      <c r="BM157" s="1" t="s">
        <v>18</v>
      </c>
      <c r="BN157" s="1" t="s">
        <v>114</v>
      </c>
      <c r="BO157" s="1" t="s">
        <v>11</v>
      </c>
      <c r="BP157" s="1" t="s">
        <v>12</v>
      </c>
      <c r="BQ157" s="1" t="s">
        <v>13</v>
      </c>
      <c r="BR157" s="8">
        <v>8.1950000000000005E-7</v>
      </c>
      <c r="BS157" s="8">
        <v>0.75</v>
      </c>
      <c r="BT157" s="9">
        <f>Tabla4[[#This Row],[Precio unitario]]*Tabla4[[#This Row],[Tasa de ingresos cliente]]</f>
        <v>6.1462500000000007E-7</v>
      </c>
      <c r="BU157" s="21">
        <v>22.631540000000001</v>
      </c>
      <c r="BV157" s="14">
        <f>Tabla4[[#This Row],[tasa de cambio]]*Tabla4[[#This Row],[Ingresos netos]]</f>
        <v>1.3909910272500002E-5</v>
      </c>
      <c r="BX157" s="1" t="s">
        <v>144</v>
      </c>
      <c r="BY157" s="1" t="s">
        <v>20</v>
      </c>
      <c r="BZ157" s="1" t="s">
        <v>104</v>
      </c>
      <c r="CA157" s="1" t="s">
        <v>11</v>
      </c>
      <c r="CB157" s="1" t="s">
        <v>12</v>
      </c>
      <c r="CC157" s="1" t="s">
        <v>13</v>
      </c>
      <c r="CD157" s="8">
        <v>4.2068670400000003E-3</v>
      </c>
      <c r="CE157" s="8">
        <v>0.75</v>
      </c>
      <c r="CF157" s="9">
        <f>Tabla2[[#This Row],[Precio unitario]]*Tabla2[[#This Row],[Tasa de ingresos cliente]]</f>
        <v>3.1551502800000004E-3</v>
      </c>
      <c r="CG157" s="21">
        <v>22.631540000000001</v>
      </c>
      <c r="CH157" s="11">
        <f>Tabla2[[#This Row],[tasa de cambio]]*Tabla2[[#This Row],[Ingresos netos]]</f>
        <v>7.1405909767831219E-2</v>
      </c>
    </row>
    <row r="158" spans="1:86" x14ac:dyDescent="0.2">
      <c r="A158" s="2" t="s">
        <v>24</v>
      </c>
      <c r="B158" s="2" t="s">
        <v>52</v>
      </c>
      <c r="C158" s="2"/>
      <c r="D158" s="2" t="s">
        <v>11</v>
      </c>
      <c r="E158" s="2" t="s">
        <v>12</v>
      </c>
      <c r="F158" s="2" t="s">
        <v>13</v>
      </c>
      <c r="G158" s="7">
        <v>1.51501131E-4</v>
      </c>
      <c r="H158" s="7">
        <v>0.75</v>
      </c>
      <c r="I158" s="9">
        <f>Tabla14[[#This Row],[Precio unitario]]*Tabla14[[#This Row],[Tasa de ingresos cliente]]</f>
        <v>1.1362584825000001E-4</v>
      </c>
      <c r="J158" s="21">
        <v>22.631540000000001</v>
      </c>
      <c r="K158" s="15">
        <f>Tabla14[[#This Row],[tasa de cambio]]*Tabla14[[#This Row],[Ingresos netos]]</f>
        <v>2.5715279297038054E-3</v>
      </c>
      <c r="M158" s="2" t="s">
        <v>81</v>
      </c>
      <c r="N158" s="2" t="s">
        <v>28</v>
      </c>
      <c r="O158" s="2"/>
      <c r="P158" s="2" t="s">
        <v>11</v>
      </c>
      <c r="Q158" s="2" t="s">
        <v>12</v>
      </c>
      <c r="R158" s="2" t="s">
        <v>13</v>
      </c>
      <c r="S158" s="7">
        <v>3.0439937099999999E-4</v>
      </c>
      <c r="T158" s="7">
        <v>0.75</v>
      </c>
      <c r="U158" s="9">
        <f>Tabla12[[#This Row],[Precio unitario]]*Tabla12[[#This Row],[Tasa de ingresos cliente]]</f>
        <v>2.2829952825000001E-4</v>
      </c>
      <c r="V158" s="21">
        <v>22.631540000000001</v>
      </c>
      <c r="W158" s="11">
        <f>Tabla12[[#This Row],[tasa de cambio]]*Tabla12[[#This Row],[Ingresos netos]]</f>
        <v>5.1667699055710052E-3</v>
      </c>
      <c r="AK158" s="2" t="s">
        <v>100</v>
      </c>
      <c r="AL158" s="2" t="s">
        <v>60</v>
      </c>
      <c r="AM158" s="2" t="s">
        <v>104</v>
      </c>
      <c r="AN158" s="2" t="s">
        <v>11</v>
      </c>
      <c r="AO158" s="2" t="s">
        <v>129</v>
      </c>
      <c r="AP158" s="2" t="s">
        <v>13</v>
      </c>
      <c r="AQ158" s="7">
        <v>-1.0833105E-3</v>
      </c>
      <c r="AR158" s="7">
        <v>0.75</v>
      </c>
      <c r="AS158" s="9">
        <f>Tabla8[[#This Row],[Precio unitario]]*Tabla8[[#This Row],[Tasa de ingresos cliente]]</f>
        <v>-8.1248287499999998E-4</v>
      </c>
      <c r="AT158" s="21">
        <v>21.6</v>
      </c>
      <c r="AU158" s="11">
        <f>Tabla8[[#This Row],[tasa de cambio]]*Tabla8[[#This Row],[Ingresos netos]]</f>
        <v>-1.7549630100000001E-2</v>
      </c>
      <c r="AV158" s="23"/>
      <c r="AX158" s="23"/>
      <c r="BL158" s="2" t="s">
        <v>138</v>
      </c>
      <c r="BM158" s="2" t="s">
        <v>18</v>
      </c>
      <c r="BN158" s="2" t="s">
        <v>114</v>
      </c>
      <c r="BO158" s="2" t="s">
        <v>11</v>
      </c>
      <c r="BP158" s="2" t="s">
        <v>12</v>
      </c>
      <c r="BQ158" s="2" t="s">
        <v>13</v>
      </c>
      <c r="BR158" s="7">
        <v>2.3412522E-5</v>
      </c>
      <c r="BS158" s="7">
        <v>0.75</v>
      </c>
      <c r="BT158" s="9">
        <f>Tabla4[[#This Row],[Precio unitario]]*Tabla4[[#This Row],[Tasa de ingresos cliente]]</f>
        <v>1.75593915E-5</v>
      </c>
      <c r="BU158" s="21">
        <v>22.631540000000001</v>
      </c>
      <c r="BV158" s="14">
        <f>Tabla4[[#This Row],[tasa de cambio]]*Tabla4[[#This Row],[Ingresos netos]]</f>
        <v>3.9739607110791003E-4</v>
      </c>
      <c r="BX158" s="2" t="s">
        <v>144</v>
      </c>
      <c r="BY158" s="2" t="s">
        <v>37</v>
      </c>
      <c r="BZ158" s="2" t="s">
        <v>104</v>
      </c>
      <c r="CA158" s="2" t="s">
        <v>11</v>
      </c>
      <c r="CB158" s="2" t="s">
        <v>12</v>
      </c>
      <c r="CC158" s="2" t="s">
        <v>13</v>
      </c>
      <c r="CD158" s="7">
        <v>3.10602818E-3</v>
      </c>
      <c r="CE158" s="7">
        <v>0.75</v>
      </c>
      <c r="CF158" s="9">
        <f>Tabla2[[#This Row],[Precio unitario]]*Tabla2[[#This Row],[Tasa de ingresos cliente]]</f>
        <v>2.3295211350000001E-3</v>
      </c>
      <c r="CG158" s="21">
        <v>22.631540000000001</v>
      </c>
      <c r="CH158" s="11">
        <f>Tabla2[[#This Row],[tasa de cambio]]*Tabla2[[#This Row],[Ingresos netos]]</f>
        <v>5.2720650747597908E-2</v>
      </c>
    </row>
    <row r="159" spans="1:86" x14ac:dyDescent="0.2">
      <c r="A159" s="1" t="s">
        <v>24</v>
      </c>
      <c r="B159" s="1" t="s">
        <v>52</v>
      </c>
      <c r="C159" s="1"/>
      <c r="D159" s="1" t="s">
        <v>11</v>
      </c>
      <c r="E159" s="1" t="s">
        <v>12</v>
      </c>
      <c r="F159" s="1" t="s">
        <v>13</v>
      </c>
      <c r="G159" s="8">
        <v>1.80657698E-4</v>
      </c>
      <c r="H159" s="8">
        <v>0.75</v>
      </c>
      <c r="I159" s="9">
        <f>Tabla14[[#This Row],[Precio unitario]]*Tabla14[[#This Row],[Tasa de ingresos cliente]]</f>
        <v>1.354932735E-4</v>
      </c>
      <c r="J159" s="21">
        <v>22.631540000000001</v>
      </c>
      <c r="K159" s="15">
        <f>Tabla14[[#This Row],[tasa de cambio]]*Tabla14[[#This Row],[Ingresos netos]]</f>
        <v>3.0664214389461903E-3</v>
      </c>
      <c r="M159" s="1" t="s">
        <v>81</v>
      </c>
      <c r="N159" s="1" t="s">
        <v>28</v>
      </c>
      <c r="O159" s="1"/>
      <c r="P159" s="1" t="s">
        <v>11</v>
      </c>
      <c r="Q159" s="1" t="s">
        <v>12</v>
      </c>
      <c r="R159" s="1" t="s">
        <v>13</v>
      </c>
      <c r="S159" s="8">
        <v>2.6565613700000001E-4</v>
      </c>
      <c r="T159" s="8">
        <v>0.75</v>
      </c>
      <c r="U159" s="9">
        <f>Tabla12[[#This Row],[Precio unitario]]*Tabla12[[#This Row],[Tasa de ingresos cliente]]</f>
        <v>1.9924210275E-4</v>
      </c>
      <c r="V159" s="21">
        <v>22.631540000000001</v>
      </c>
      <c r="W159" s="11">
        <f>Tabla12[[#This Row],[tasa de cambio]]*Tabla12[[#This Row],[Ingresos netos]]</f>
        <v>4.5091556180707352E-3</v>
      </c>
      <c r="AK159" s="2" t="s">
        <v>100</v>
      </c>
      <c r="AL159" s="2" t="s">
        <v>60</v>
      </c>
      <c r="AM159" s="2" t="s">
        <v>114</v>
      </c>
      <c r="AN159" s="2" t="s">
        <v>11</v>
      </c>
      <c r="AO159" s="2" t="s">
        <v>129</v>
      </c>
      <c r="AP159" s="2" t="s">
        <v>13</v>
      </c>
      <c r="AQ159" s="7">
        <v>-1.2163920000000001E-4</v>
      </c>
      <c r="AR159" s="7">
        <v>0.75</v>
      </c>
      <c r="AS159" s="9">
        <f>Tabla8[[#This Row],[Precio unitario]]*Tabla8[[#This Row],[Tasa de ingresos cliente]]</f>
        <v>-9.1229400000000004E-5</v>
      </c>
      <c r="AT159" s="21">
        <v>21.6</v>
      </c>
      <c r="AU159" s="11">
        <f>Tabla8[[#This Row],[tasa de cambio]]*Tabla8[[#This Row],[Ingresos netos]]</f>
        <v>-1.9705550400000004E-3</v>
      </c>
      <c r="AV159" s="23"/>
      <c r="AX159" s="23"/>
      <c r="BL159" s="1" t="s">
        <v>138</v>
      </c>
      <c r="BM159" s="1" t="s">
        <v>18</v>
      </c>
      <c r="BN159" s="1" t="s">
        <v>114</v>
      </c>
      <c r="BO159" s="1" t="s">
        <v>11</v>
      </c>
      <c r="BP159" s="1" t="s">
        <v>12</v>
      </c>
      <c r="BQ159" s="1" t="s">
        <v>13</v>
      </c>
      <c r="BR159" s="8">
        <v>9.8041669999999998E-6</v>
      </c>
      <c r="BS159" s="8">
        <v>0.75</v>
      </c>
      <c r="BT159" s="9">
        <f>Tabla4[[#This Row],[Precio unitario]]*Tabla4[[#This Row],[Tasa de ingresos cliente]]</f>
        <v>7.3531252499999999E-6</v>
      </c>
      <c r="BU159" s="21">
        <v>22.631540000000001</v>
      </c>
      <c r="BV159" s="14">
        <f>Tabla4[[#This Row],[tasa de cambio]]*Tabla4[[#This Row],[Ingresos netos]]</f>
        <v>1.66412548220385E-4</v>
      </c>
      <c r="BX159" s="1" t="s">
        <v>144</v>
      </c>
      <c r="BY159" s="1" t="s">
        <v>22</v>
      </c>
      <c r="BZ159" s="1" t="s">
        <v>104</v>
      </c>
      <c r="CA159" s="1" t="s">
        <v>11</v>
      </c>
      <c r="CB159" s="1" t="s">
        <v>12</v>
      </c>
      <c r="CC159" s="1" t="s">
        <v>13</v>
      </c>
      <c r="CD159" s="8">
        <v>3.7924E-3</v>
      </c>
      <c r="CE159" s="8">
        <v>0.75</v>
      </c>
      <c r="CF159" s="9">
        <f>Tabla2[[#This Row],[Precio unitario]]*Tabla2[[#This Row],[Tasa de ingresos cliente]]</f>
        <v>2.8443000000000001E-3</v>
      </c>
      <c r="CG159" s="21">
        <v>22.631540000000001</v>
      </c>
      <c r="CH159" s="11">
        <f>Tabla2[[#This Row],[tasa de cambio]]*Tabla2[[#This Row],[Ingresos netos]]</f>
        <v>6.4370889222000002E-2</v>
      </c>
    </row>
    <row r="160" spans="1:86" x14ac:dyDescent="0.2">
      <c r="A160" s="2" t="s">
        <v>24</v>
      </c>
      <c r="B160" s="2" t="s">
        <v>45</v>
      </c>
      <c r="C160" s="2"/>
      <c r="D160" s="2" t="s">
        <v>11</v>
      </c>
      <c r="E160" s="2" t="s">
        <v>12</v>
      </c>
      <c r="F160" s="2" t="s">
        <v>13</v>
      </c>
      <c r="G160" s="7">
        <v>1.48473547E-4</v>
      </c>
      <c r="H160" s="7">
        <v>0.75</v>
      </c>
      <c r="I160" s="9">
        <f>Tabla14[[#This Row],[Precio unitario]]*Tabla14[[#This Row],[Tasa de ingresos cliente]]</f>
        <v>1.1135516025E-4</v>
      </c>
      <c r="J160" s="21">
        <v>22.631540000000001</v>
      </c>
      <c r="K160" s="15">
        <f>Tabla14[[#This Row],[tasa de cambio]]*Tabla14[[#This Row],[Ingresos netos]]</f>
        <v>2.520138763404285E-3</v>
      </c>
      <c r="M160" s="2" t="s">
        <v>81</v>
      </c>
      <c r="N160" s="2" t="s">
        <v>28</v>
      </c>
      <c r="O160" s="2"/>
      <c r="P160" s="2" t="s">
        <v>11</v>
      </c>
      <c r="Q160" s="2" t="s">
        <v>12</v>
      </c>
      <c r="R160" s="2" t="s">
        <v>13</v>
      </c>
      <c r="S160" s="7">
        <v>2.92284737E-4</v>
      </c>
      <c r="T160" s="7">
        <v>0.75</v>
      </c>
      <c r="U160" s="9">
        <f>Tabla12[[#This Row],[Precio unitario]]*Tabla12[[#This Row],[Tasa de ingresos cliente]]</f>
        <v>2.1921355275000002E-4</v>
      </c>
      <c r="V160" s="21">
        <v>22.631540000000001</v>
      </c>
      <c r="W160" s="11">
        <f>Tabla12[[#This Row],[tasa de cambio]]*Tabla12[[#This Row],[Ingresos netos]]</f>
        <v>4.9611402876037353E-3</v>
      </c>
      <c r="AK160" s="2" t="s">
        <v>100</v>
      </c>
      <c r="AL160" s="2" t="s">
        <v>60</v>
      </c>
      <c r="AM160" s="2" t="s">
        <v>101</v>
      </c>
      <c r="AN160" s="2" t="s">
        <v>11</v>
      </c>
      <c r="AO160" s="2" t="s">
        <v>12</v>
      </c>
      <c r="AP160" s="2" t="s">
        <v>13</v>
      </c>
      <c r="AQ160" s="7">
        <v>2.1635000000000001E-3</v>
      </c>
      <c r="AR160" s="7">
        <v>0.75</v>
      </c>
      <c r="AS160" s="9">
        <f>Tabla8[[#This Row],[Precio unitario]]*Tabla8[[#This Row],[Tasa de ingresos cliente]]</f>
        <v>1.6226249999999999E-3</v>
      </c>
      <c r="AT160" s="21">
        <v>21.6</v>
      </c>
      <c r="AU160" s="11">
        <f>Tabla8[[#This Row],[tasa de cambio]]*Tabla8[[#This Row],[Ingresos netos]]</f>
        <v>3.5048700000000002E-2</v>
      </c>
      <c r="AV160" s="23"/>
      <c r="AX160" s="23"/>
      <c r="BL160" s="2" t="s">
        <v>138</v>
      </c>
      <c r="BM160" s="2" t="s">
        <v>18</v>
      </c>
      <c r="BN160" s="2" t="s">
        <v>114</v>
      </c>
      <c r="BO160" s="2" t="s">
        <v>11</v>
      </c>
      <c r="BP160" s="2" t="s">
        <v>12</v>
      </c>
      <c r="BQ160" s="2" t="s">
        <v>13</v>
      </c>
      <c r="BR160" s="7">
        <v>1.4375313E-5</v>
      </c>
      <c r="BS160" s="7">
        <v>0.75</v>
      </c>
      <c r="BT160" s="9">
        <f>Tabla4[[#This Row],[Precio unitario]]*Tabla4[[#This Row],[Tasa de ingresos cliente]]</f>
        <v>1.078148475E-5</v>
      </c>
      <c r="BU160" s="21">
        <v>22.631540000000001</v>
      </c>
      <c r="BV160" s="14">
        <f>Tabla4[[#This Row],[tasa de cambio]]*Tabla4[[#This Row],[Ingresos netos]]</f>
        <v>2.44001603379015E-4</v>
      </c>
      <c r="BX160" s="2" t="s">
        <v>144</v>
      </c>
      <c r="BY160" s="2" t="s">
        <v>22</v>
      </c>
      <c r="BZ160" s="2" t="s">
        <v>104</v>
      </c>
      <c r="CA160" s="2" t="s">
        <v>11</v>
      </c>
      <c r="CB160" s="2" t="s">
        <v>12</v>
      </c>
      <c r="CC160" s="2" t="s">
        <v>13</v>
      </c>
      <c r="CD160" s="7">
        <v>3.7919249999999998E-3</v>
      </c>
      <c r="CE160" s="7">
        <v>0.75</v>
      </c>
      <c r="CF160" s="9">
        <f>Tabla2[[#This Row],[Precio unitario]]*Tabla2[[#This Row],[Tasa de ingresos cliente]]</f>
        <v>2.8439437499999999E-3</v>
      </c>
      <c r="CG160" s="21">
        <v>22.631540000000001</v>
      </c>
      <c r="CH160" s="11">
        <f>Tabla2[[#This Row],[tasa de cambio]]*Tabla2[[#This Row],[Ingresos netos]]</f>
        <v>6.4362826735874998E-2</v>
      </c>
    </row>
    <row r="161" spans="1:86" x14ac:dyDescent="0.2">
      <c r="A161" s="1" t="s">
        <v>24</v>
      </c>
      <c r="B161" s="1" t="s">
        <v>45</v>
      </c>
      <c r="C161" s="1"/>
      <c r="D161" s="1" t="s">
        <v>11</v>
      </c>
      <c r="E161" s="1" t="s">
        <v>12</v>
      </c>
      <c r="F161" s="1" t="s">
        <v>13</v>
      </c>
      <c r="G161" s="8">
        <v>2.04744531E-4</v>
      </c>
      <c r="H161" s="8">
        <v>0.75</v>
      </c>
      <c r="I161" s="9">
        <f>Tabla14[[#This Row],[Precio unitario]]*Tabla14[[#This Row],[Tasa de ingresos cliente]]</f>
        <v>1.5355839824999999E-4</v>
      </c>
      <c r="J161" s="21">
        <v>22.631540000000001</v>
      </c>
      <c r="K161" s="15">
        <f>Tabla14[[#This Row],[tasa de cambio]]*Tabla14[[#This Row],[Ingresos netos]]</f>
        <v>3.4752630323308048E-3</v>
      </c>
      <c r="M161" s="1" t="s">
        <v>81</v>
      </c>
      <c r="N161" s="1" t="s">
        <v>28</v>
      </c>
      <c r="O161" s="1"/>
      <c r="P161" s="1" t="s">
        <v>11</v>
      </c>
      <c r="Q161" s="1" t="s">
        <v>12</v>
      </c>
      <c r="R161" s="1" t="s">
        <v>13</v>
      </c>
      <c r="S161" s="8">
        <v>1.68394152E-4</v>
      </c>
      <c r="T161" s="8">
        <v>0.75</v>
      </c>
      <c r="U161" s="9">
        <f>Tabla12[[#This Row],[Precio unitario]]*Tabla12[[#This Row],[Tasa de ingresos cliente]]</f>
        <v>1.26295614E-4</v>
      </c>
      <c r="V161" s="21">
        <v>22.631540000000001</v>
      </c>
      <c r="W161" s="11">
        <f>Tabla12[[#This Row],[tasa de cambio]]*Tabla12[[#This Row],[Ingresos netos]]</f>
        <v>2.85826424006556E-3</v>
      </c>
      <c r="AK161" s="2" t="s">
        <v>100</v>
      </c>
      <c r="AL161" s="2" t="s">
        <v>41</v>
      </c>
      <c r="AM161" s="2" t="s">
        <v>101</v>
      </c>
      <c r="AN161" s="2" t="s">
        <v>11</v>
      </c>
      <c r="AO161" s="2" t="s">
        <v>12</v>
      </c>
      <c r="AP161" s="2" t="s">
        <v>13</v>
      </c>
      <c r="AQ161" s="7">
        <v>1.1919999999999999E-3</v>
      </c>
      <c r="AR161" s="7">
        <v>0.75</v>
      </c>
      <c r="AS161" s="9">
        <f>Tabla8[[#This Row],[Precio unitario]]*Tabla8[[#This Row],[Tasa de ingresos cliente]]</f>
        <v>8.9399999999999994E-4</v>
      </c>
      <c r="AT161" s="21">
        <v>21.6</v>
      </c>
      <c r="AU161" s="11">
        <f>Tabla8[[#This Row],[tasa de cambio]]*Tabla8[[#This Row],[Ingresos netos]]</f>
        <v>1.9310399999999998E-2</v>
      </c>
      <c r="AV161" s="23"/>
      <c r="AX161" s="23"/>
      <c r="BL161" s="1" t="s">
        <v>138</v>
      </c>
      <c r="BM161" s="1" t="s">
        <v>18</v>
      </c>
      <c r="BN161" s="1" t="s">
        <v>114</v>
      </c>
      <c r="BO161" s="1" t="s">
        <v>11</v>
      </c>
      <c r="BP161" s="1" t="s">
        <v>12</v>
      </c>
      <c r="BQ161" s="1" t="s">
        <v>13</v>
      </c>
      <c r="BR161" s="8">
        <v>2.3776926E-5</v>
      </c>
      <c r="BS161" s="8">
        <v>0.75</v>
      </c>
      <c r="BT161" s="9">
        <f>Tabla4[[#This Row],[Precio unitario]]*Tabla4[[#This Row],[Tasa de ingresos cliente]]</f>
        <v>1.7832694500000001E-5</v>
      </c>
      <c r="BU161" s="21">
        <v>22.631540000000001</v>
      </c>
      <c r="BV161" s="14">
        <f>Tabla4[[#This Row],[tasa de cambio]]*Tabla4[[#This Row],[Ingresos netos]]</f>
        <v>4.0358133888453005E-4</v>
      </c>
      <c r="BX161" s="1" t="s">
        <v>144</v>
      </c>
      <c r="BY161" s="1" t="s">
        <v>39</v>
      </c>
      <c r="BZ161" s="1" t="s">
        <v>104</v>
      </c>
      <c r="CA161" s="1" t="s">
        <v>11</v>
      </c>
      <c r="CB161" s="1" t="s">
        <v>12</v>
      </c>
      <c r="CC161" s="1" t="s">
        <v>13</v>
      </c>
      <c r="CD161" s="8">
        <v>5.9139574839999999E-3</v>
      </c>
      <c r="CE161" s="8">
        <v>0.75</v>
      </c>
      <c r="CF161" s="9">
        <f>Tabla2[[#This Row],[Precio unitario]]*Tabla2[[#This Row],[Tasa de ingresos cliente]]</f>
        <v>4.4354681129999997E-3</v>
      </c>
      <c r="CG161" s="21">
        <v>22.631540000000001</v>
      </c>
      <c r="CH161" s="11">
        <f>Tabla2[[#This Row],[tasa de cambio]]*Tabla2[[#This Row],[Ingresos netos]]</f>
        <v>0.10038147401808402</v>
      </c>
    </row>
    <row r="162" spans="1:86" x14ac:dyDescent="0.2">
      <c r="A162" s="2" t="s">
        <v>24</v>
      </c>
      <c r="B162" s="2" t="s">
        <v>21</v>
      </c>
      <c r="C162" s="2"/>
      <c r="D162" s="2" t="s">
        <v>11</v>
      </c>
      <c r="E162" s="2" t="s">
        <v>12</v>
      </c>
      <c r="F162" s="2" t="s">
        <v>13</v>
      </c>
      <c r="G162" s="7">
        <v>1.0277607800000001E-3</v>
      </c>
      <c r="H162" s="7">
        <v>0.75</v>
      </c>
      <c r="I162" s="9">
        <f>Tabla14[[#This Row],[Precio unitario]]*Tabla14[[#This Row],[Tasa de ingresos cliente]]</f>
        <v>7.7082058500000002E-4</v>
      </c>
      <c r="J162" s="21">
        <v>22.631540000000001</v>
      </c>
      <c r="K162" s="15">
        <f>Tabla14[[#This Row],[tasa de cambio]]*Tabla14[[#This Row],[Ingresos netos]]</f>
        <v>1.7444856902250901E-2</v>
      </c>
      <c r="M162" s="2" t="s">
        <v>81</v>
      </c>
      <c r="N162" s="2" t="s">
        <v>28</v>
      </c>
      <c r="O162" s="2"/>
      <c r="P162" s="2" t="s">
        <v>11</v>
      </c>
      <c r="Q162" s="2" t="s">
        <v>12</v>
      </c>
      <c r="R162" s="2" t="s">
        <v>13</v>
      </c>
      <c r="S162" s="7">
        <v>2.9482933000000002E-4</v>
      </c>
      <c r="T162" s="7">
        <v>0.75</v>
      </c>
      <c r="U162" s="9">
        <f>Tabla12[[#This Row],[Precio unitario]]*Tabla12[[#This Row],[Tasa de ingresos cliente]]</f>
        <v>2.2112199750000001E-4</v>
      </c>
      <c r="V162" s="21">
        <v>22.631540000000001</v>
      </c>
      <c r="W162" s="11">
        <f>Tabla12[[#This Row],[tasa de cambio]]*Tabla12[[#This Row],[Ingresos netos]]</f>
        <v>5.0043313313011505E-3</v>
      </c>
      <c r="AK162" s="1" t="s">
        <v>100</v>
      </c>
      <c r="AL162" s="1" t="s">
        <v>41</v>
      </c>
      <c r="AM162" s="1" t="s">
        <v>101</v>
      </c>
      <c r="AN162" s="1" t="s">
        <v>11</v>
      </c>
      <c r="AO162" s="1" t="s">
        <v>12</v>
      </c>
      <c r="AP162" s="1" t="s">
        <v>13</v>
      </c>
      <c r="AQ162" s="8">
        <v>1.19225E-3</v>
      </c>
      <c r="AR162" s="8">
        <v>0.75</v>
      </c>
      <c r="AS162" s="9">
        <f>Tabla8[[#This Row],[Precio unitario]]*Tabla8[[#This Row],[Tasa de ingresos cliente]]</f>
        <v>8.9418750000000002E-4</v>
      </c>
      <c r="AT162" s="21">
        <v>21.6</v>
      </c>
      <c r="AU162" s="11">
        <f>Tabla8[[#This Row],[tasa de cambio]]*Tabla8[[#This Row],[Ingresos netos]]</f>
        <v>1.931445E-2</v>
      </c>
      <c r="AV162" s="23"/>
      <c r="AX162" s="23"/>
      <c r="BL162" s="2" t="s">
        <v>138</v>
      </c>
      <c r="BM162" s="2" t="s">
        <v>18</v>
      </c>
      <c r="BN162" s="2" t="s">
        <v>114</v>
      </c>
      <c r="BO162" s="2" t="s">
        <v>11</v>
      </c>
      <c r="BP162" s="2" t="s">
        <v>12</v>
      </c>
      <c r="BQ162" s="2" t="s">
        <v>13</v>
      </c>
      <c r="BR162" s="7">
        <v>1.2116011000000001E-5</v>
      </c>
      <c r="BS162" s="7">
        <v>0.75</v>
      </c>
      <c r="BT162" s="9">
        <f>Tabla4[[#This Row],[Precio unitario]]*Tabla4[[#This Row],[Tasa de ingresos cliente]]</f>
        <v>9.0870082500000005E-6</v>
      </c>
      <c r="BU162" s="21">
        <v>22.631540000000001</v>
      </c>
      <c r="BV162" s="14">
        <f>Tabla4[[#This Row],[tasa de cambio]]*Tabla4[[#This Row],[Ingresos netos]]</f>
        <v>2.0565299069020502E-4</v>
      </c>
      <c r="BX162" s="2" t="s">
        <v>144</v>
      </c>
      <c r="BY162" s="2" t="s">
        <v>23</v>
      </c>
      <c r="BZ162" s="2" t="s">
        <v>104</v>
      </c>
      <c r="CA162" s="2" t="s">
        <v>11</v>
      </c>
      <c r="CB162" s="2" t="s">
        <v>12</v>
      </c>
      <c r="CC162" s="2" t="s">
        <v>13</v>
      </c>
      <c r="CD162" s="7">
        <v>7.2983750000000002E-3</v>
      </c>
      <c r="CE162" s="7">
        <v>0.75</v>
      </c>
      <c r="CF162" s="9">
        <f>Tabla2[[#This Row],[Precio unitario]]*Tabla2[[#This Row],[Tasa de ingresos cliente]]</f>
        <v>5.4737812500000003E-3</v>
      </c>
      <c r="CG162" s="21">
        <v>22.631540000000001</v>
      </c>
      <c r="CH162" s="11">
        <f>Tabla2[[#This Row],[tasa de cambio]]*Tabla2[[#This Row],[Ingresos netos]]</f>
        <v>0.12388009931062502</v>
      </c>
    </row>
    <row r="163" spans="1:86" x14ac:dyDescent="0.2">
      <c r="A163" s="1" t="s">
        <v>24</v>
      </c>
      <c r="B163" s="1" t="s">
        <v>22</v>
      </c>
      <c r="C163" s="1"/>
      <c r="D163" s="1" t="s">
        <v>11</v>
      </c>
      <c r="E163" s="1" t="s">
        <v>12</v>
      </c>
      <c r="F163" s="1" t="s">
        <v>13</v>
      </c>
      <c r="G163" s="8">
        <v>5.4988227109999998E-3</v>
      </c>
      <c r="H163" s="8">
        <v>0.75</v>
      </c>
      <c r="I163" s="9">
        <f>Tabla14[[#This Row],[Precio unitario]]*Tabla14[[#This Row],[Tasa de ingresos cliente]]</f>
        <v>4.12411703325E-3</v>
      </c>
      <c r="J163" s="21">
        <v>22.631540000000001</v>
      </c>
      <c r="K163" s="15">
        <f>Tabla14[[#This Row],[tasa de cambio]]*Tabla14[[#This Row],[Ingresos netos]]</f>
        <v>9.3335119602678707E-2</v>
      </c>
      <c r="M163" s="1" t="s">
        <v>81</v>
      </c>
      <c r="N163" s="1" t="s">
        <v>28</v>
      </c>
      <c r="O163" s="1"/>
      <c r="P163" s="1" t="s">
        <v>11</v>
      </c>
      <c r="Q163" s="1" t="s">
        <v>12</v>
      </c>
      <c r="R163" s="1" t="s">
        <v>13</v>
      </c>
      <c r="S163" s="8">
        <v>1.6918050800000001E-4</v>
      </c>
      <c r="T163" s="8">
        <v>0.75</v>
      </c>
      <c r="U163" s="9">
        <f>Tabla12[[#This Row],[Precio unitario]]*Tabla12[[#This Row],[Tasa de ingresos cliente]]</f>
        <v>1.26885381E-4</v>
      </c>
      <c r="V163" s="21">
        <v>22.631540000000001</v>
      </c>
      <c r="W163" s="11">
        <f>Tabla12[[#This Row],[tasa de cambio]]*Tabla12[[#This Row],[Ingresos netos]]</f>
        <v>2.8716115755167402E-3</v>
      </c>
      <c r="AK163" s="2" t="s">
        <v>100</v>
      </c>
      <c r="AL163" s="2" t="s">
        <v>41</v>
      </c>
      <c r="AM163" s="2" t="s">
        <v>101</v>
      </c>
      <c r="AN163" s="2" t="s">
        <v>11</v>
      </c>
      <c r="AO163" s="2" t="s">
        <v>12</v>
      </c>
      <c r="AP163" s="2" t="s">
        <v>13</v>
      </c>
      <c r="AQ163" s="7">
        <v>1.1923000000000001E-3</v>
      </c>
      <c r="AR163" s="7">
        <v>0.75</v>
      </c>
      <c r="AS163" s="9">
        <f>Tabla8[[#This Row],[Precio unitario]]*Tabla8[[#This Row],[Tasa de ingresos cliente]]</f>
        <v>8.9422500000000001E-4</v>
      </c>
      <c r="AT163" s="21">
        <v>21.6</v>
      </c>
      <c r="AU163" s="11">
        <f>Tabla8[[#This Row],[tasa de cambio]]*Tabla8[[#This Row],[Ingresos netos]]</f>
        <v>1.9315260000000001E-2</v>
      </c>
      <c r="AV163" s="23"/>
      <c r="AX163" s="23"/>
      <c r="BL163" s="1" t="s">
        <v>138</v>
      </c>
      <c r="BM163" s="1" t="s">
        <v>18</v>
      </c>
      <c r="BN163" s="1" t="s">
        <v>114</v>
      </c>
      <c r="BO163" s="1" t="s">
        <v>11</v>
      </c>
      <c r="BP163" s="1" t="s">
        <v>12</v>
      </c>
      <c r="BQ163" s="1" t="s">
        <v>13</v>
      </c>
      <c r="BR163" s="8">
        <v>1.6732845999999999E-5</v>
      </c>
      <c r="BS163" s="8">
        <v>0.75</v>
      </c>
      <c r="BT163" s="9">
        <f>Tabla4[[#This Row],[Precio unitario]]*Tabla4[[#This Row],[Tasa de ingresos cliente]]</f>
        <v>1.25496345E-5</v>
      </c>
      <c r="BU163" s="21">
        <v>22.631540000000001</v>
      </c>
      <c r="BV163" s="14">
        <f>Tabla4[[#This Row],[tasa de cambio]]*Tabla4[[#This Row],[Ingresos netos]]</f>
        <v>2.8401755517213002E-4</v>
      </c>
      <c r="BX163" s="1" t="s">
        <v>144</v>
      </c>
      <c r="BY163" s="1" t="s">
        <v>23</v>
      </c>
      <c r="BZ163" s="1" t="s">
        <v>104</v>
      </c>
      <c r="CA163" s="1" t="s">
        <v>11</v>
      </c>
      <c r="CB163" s="1" t="s">
        <v>12</v>
      </c>
      <c r="CC163" s="1" t="s">
        <v>13</v>
      </c>
      <c r="CD163" s="8">
        <v>7.29885E-3</v>
      </c>
      <c r="CE163" s="8">
        <v>0.75</v>
      </c>
      <c r="CF163" s="9">
        <f>Tabla2[[#This Row],[Precio unitario]]*Tabla2[[#This Row],[Tasa de ingresos cliente]]</f>
        <v>5.4741375000000002E-3</v>
      </c>
      <c r="CG163" s="21">
        <v>22.631540000000001</v>
      </c>
      <c r="CH163" s="11">
        <f>Tabla2[[#This Row],[tasa de cambio]]*Tabla2[[#This Row],[Ingresos netos]]</f>
        <v>0.12388816179675001</v>
      </c>
    </row>
    <row r="164" spans="1:86" x14ac:dyDescent="0.2">
      <c r="A164" s="2" t="s">
        <v>24</v>
      </c>
      <c r="B164" s="2" t="s">
        <v>41</v>
      </c>
      <c r="C164" s="2"/>
      <c r="D164" s="2" t="s">
        <v>11</v>
      </c>
      <c r="E164" s="2" t="s">
        <v>12</v>
      </c>
      <c r="F164" s="2" t="s">
        <v>13</v>
      </c>
      <c r="G164" s="7">
        <v>6.0700065000000003E-5</v>
      </c>
      <c r="H164" s="7">
        <v>0.75</v>
      </c>
      <c r="I164" s="9">
        <f>Tabla14[[#This Row],[Precio unitario]]*Tabla14[[#This Row],[Tasa de ingresos cliente]]</f>
        <v>4.5525048750000004E-5</v>
      </c>
      <c r="J164" s="21">
        <v>22.631540000000001</v>
      </c>
      <c r="K164" s="15">
        <f>Tabla14[[#This Row],[tasa de cambio]]*Tabla14[[#This Row],[Ingresos netos]]</f>
        <v>1.0303019617875751E-3</v>
      </c>
      <c r="M164" s="2" t="s">
        <v>81</v>
      </c>
      <c r="N164" s="2" t="s">
        <v>28</v>
      </c>
      <c r="O164" s="2"/>
      <c r="P164" s="2" t="s">
        <v>11</v>
      </c>
      <c r="Q164" s="2" t="s">
        <v>12</v>
      </c>
      <c r="R164" s="2" t="s">
        <v>13</v>
      </c>
      <c r="S164" s="7">
        <v>2.03337669E-4</v>
      </c>
      <c r="T164" s="7">
        <v>0.75</v>
      </c>
      <c r="U164" s="9">
        <f>Tabla12[[#This Row],[Precio unitario]]*Tabla12[[#This Row],[Tasa de ingresos cliente]]</f>
        <v>1.5250325175000001E-4</v>
      </c>
      <c r="V164" s="21">
        <v>22.631540000000001</v>
      </c>
      <c r="W164" s="11">
        <f>Tabla12[[#This Row],[tasa de cambio]]*Tabla12[[#This Row],[Ingresos netos]]</f>
        <v>3.4513834421101954E-3</v>
      </c>
      <c r="AK164" s="1" t="s">
        <v>100</v>
      </c>
      <c r="AL164" s="1" t="s">
        <v>41</v>
      </c>
      <c r="AM164" s="1" t="s">
        <v>101</v>
      </c>
      <c r="AN164" s="1" t="s">
        <v>11</v>
      </c>
      <c r="AO164" s="1" t="s">
        <v>12</v>
      </c>
      <c r="AP164" s="1" t="s">
        <v>13</v>
      </c>
      <c r="AQ164" s="8">
        <v>1.1923333E-3</v>
      </c>
      <c r="AR164" s="8">
        <v>0.75</v>
      </c>
      <c r="AS164" s="9">
        <f>Tabla8[[#This Row],[Precio unitario]]*Tabla8[[#This Row],[Tasa de ingresos cliente]]</f>
        <v>8.9424997499999996E-4</v>
      </c>
      <c r="AT164" s="21">
        <v>21.6</v>
      </c>
      <c r="AU164" s="11">
        <f>Tabla8[[#This Row],[tasa de cambio]]*Tabla8[[#This Row],[Ingresos netos]]</f>
        <v>1.9315799460000001E-2</v>
      </c>
      <c r="AV164" s="23"/>
      <c r="AX164" s="23"/>
      <c r="BL164" s="2" t="s">
        <v>138</v>
      </c>
      <c r="BM164" s="2" t="s">
        <v>34</v>
      </c>
      <c r="BN164" s="2" t="s">
        <v>114</v>
      </c>
      <c r="BO164" s="2" t="s">
        <v>11</v>
      </c>
      <c r="BP164" s="2" t="s">
        <v>12</v>
      </c>
      <c r="BQ164" s="2" t="s">
        <v>13</v>
      </c>
      <c r="BR164" s="7">
        <v>2.4559999999999998E-7</v>
      </c>
      <c r="BS164" s="7">
        <v>0.75</v>
      </c>
      <c r="BT164" s="9">
        <f>Tabla4[[#This Row],[Precio unitario]]*Tabla4[[#This Row],[Tasa de ingresos cliente]]</f>
        <v>1.8419999999999997E-7</v>
      </c>
      <c r="BU164" s="21">
        <v>22.631540000000001</v>
      </c>
      <c r="BV164" s="14">
        <f>Tabla4[[#This Row],[tasa de cambio]]*Tabla4[[#This Row],[Ingresos netos]]</f>
        <v>4.1687296679999992E-6</v>
      </c>
      <c r="BX164" s="2" t="s">
        <v>144</v>
      </c>
      <c r="BY164" s="2" t="s">
        <v>14</v>
      </c>
      <c r="BZ164" s="2"/>
      <c r="CA164" s="2" t="s">
        <v>11</v>
      </c>
      <c r="CB164" s="2" t="s">
        <v>12</v>
      </c>
      <c r="CC164" s="2" t="s">
        <v>13</v>
      </c>
      <c r="CD164" s="7">
        <v>4.5259507699999999E-4</v>
      </c>
      <c r="CE164" s="7">
        <v>0.75</v>
      </c>
      <c r="CF164" s="9">
        <f>Tabla2[[#This Row],[Precio unitario]]*Tabla2[[#This Row],[Tasa de ingresos cliente]]</f>
        <v>3.3944630774999999E-4</v>
      </c>
      <c r="CG164" s="21">
        <v>22.631540000000001</v>
      </c>
      <c r="CH164" s="11">
        <f>Tabla2[[#This Row],[tasa de cambio]]*Tabla2[[#This Row],[Ingresos netos]]</f>
        <v>7.6821926916964354E-3</v>
      </c>
    </row>
    <row r="165" spans="1:86" x14ac:dyDescent="0.2">
      <c r="A165" s="1" t="s">
        <v>24</v>
      </c>
      <c r="B165" s="1" t="s">
        <v>41</v>
      </c>
      <c r="C165" s="1"/>
      <c r="D165" s="1" t="s">
        <v>11</v>
      </c>
      <c r="E165" s="1" t="s">
        <v>12</v>
      </c>
      <c r="F165" s="1" t="s">
        <v>13</v>
      </c>
      <c r="G165" s="8">
        <v>1.12959544E-4</v>
      </c>
      <c r="H165" s="8">
        <v>0.75</v>
      </c>
      <c r="I165" s="9">
        <f>Tabla14[[#This Row],[Precio unitario]]*Tabla14[[#This Row],[Tasa de ingresos cliente]]</f>
        <v>8.4719658E-5</v>
      </c>
      <c r="J165" s="21">
        <v>22.631540000000001</v>
      </c>
      <c r="K165" s="15">
        <f>Tabla14[[#This Row],[tasa de cambio]]*Tabla14[[#This Row],[Ingresos netos]]</f>
        <v>1.9173363288133201E-3</v>
      </c>
      <c r="M165" s="1" t="s">
        <v>81</v>
      </c>
      <c r="N165" s="1" t="s">
        <v>64</v>
      </c>
      <c r="O165" s="1"/>
      <c r="P165" s="1" t="s">
        <v>11</v>
      </c>
      <c r="Q165" s="1" t="s">
        <v>12</v>
      </c>
      <c r="R165" s="1" t="s">
        <v>13</v>
      </c>
      <c r="S165" s="8">
        <v>3.194788766E-3</v>
      </c>
      <c r="T165" s="8">
        <v>0.75</v>
      </c>
      <c r="U165" s="9">
        <f>Tabla12[[#This Row],[Precio unitario]]*Tabla12[[#This Row],[Tasa de ingresos cliente]]</f>
        <v>2.3960915745E-3</v>
      </c>
      <c r="V165" s="21">
        <v>22.631540000000001</v>
      </c>
      <c r="W165" s="11">
        <f>Tabla12[[#This Row],[tasa de cambio]]*Tabla12[[#This Row],[Ingresos netos]]</f>
        <v>5.4227242311959731E-2</v>
      </c>
      <c r="AK165" s="1" t="s">
        <v>100</v>
      </c>
      <c r="AL165" s="1" t="s">
        <v>41</v>
      </c>
      <c r="AM165" s="1" t="s">
        <v>101</v>
      </c>
      <c r="AN165" s="1" t="s">
        <v>11</v>
      </c>
      <c r="AO165" s="1" t="s">
        <v>12</v>
      </c>
      <c r="AP165" s="1" t="s">
        <v>13</v>
      </c>
      <c r="AQ165" s="8">
        <v>1.1925E-3</v>
      </c>
      <c r="AR165" s="8">
        <v>0.75</v>
      </c>
      <c r="AS165" s="9">
        <f>Tabla8[[#This Row],[Precio unitario]]*Tabla8[[#This Row],[Tasa de ingresos cliente]]</f>
        <v>8.9437499999999999E-4</v>
      </c>
      <c r="AT165" s="21">
        <v>21.6</v>
      </c>
      <c r="AU165" s="11">
        <f>Tabla8[[#This Row],[tasa de cambio]]*Tabla8[[#This Row],[Ingresos netos]]</f>
        <v>1.9318500000000002E-2</v>
      </c>
      <c r="AV165" s="23"/>
      <c r="AX165" s="23"/>
      <c r="BL165" s="1" t="s">
        <v>138</v>
      </c>
      <c r="BM165" s="1" t="s">
        <v>36</v>
      </c>
      <c r="BN165" s="1" t="s">
        <v>114</v>
      </c>
      <c r="BO165" s="1" t="s">
        <v>11</v>
      </c>
      <c r="BP165" s="1" t="s">
        <v>12</v>
      </c>
      <c r="BQ165" s="1" t="s">
        <v>13</v>
      </c>
      <c r="BR165" s="8">
        <v>3.3407E-6</v>
      </c>
      <c r="BS165" s="8">
        <v>0.75</v>
      </c>
      <c r="BT165" s="9">
        <f>Tabla4[[#This Row],[Precio unitario]]*Tabla4[[#This Row],[Tasa de ingresos cliente]]</f>
        <v>2.505525E-6</v>
      </c>
      <c r="BU165" s="21">
        <v>22.631540000000001</v>
      </c>
      <c r="BV165" s="14">
        <f>Tabla4[[#This Row],[tasa de cambio]]*Tabla4[[#This Row],[Ingresos netos]]</f>
        <v>5.6703889258500003E-5</v>
      </c>
      <c r="BX165" s="1" t="s">
        <v>144</v>
      </c>
      <c r="BY165" s="1" t="s">
        <v>15</v>
      </c>
      <c r="BZ165" s="1"/>
      <c r="CA165" s="1" t="s">
        <v>11</v>
      </c>
      <c r="CB165" s="1" t="s">
        <v>12</v>
      </c>
      <c r="CC165" s="1" t="s">
        <v>13</v>
      </c>
      <c r="CD165" s="8">
        <v>1.5200000000000001E-3</v>
      </c>
      <c r="CE165" s="8">
        <v>0.75</v>
      </c>
      <c r="CF165" s="9">
        <f>Tabla2[[#This Row],[Precio unitario]]*Tabla2[[#This Row],[Tasa de ingresos cliente]]</f>
        <v>1.14E-3</v>
      </c>
      <c r="CG165" s="21">
        <v>22.631540000000001</v>
      </c>
      <c r="CH165" s="11">
        <f>Tabla2[[#This Row],[tasa de cambio]]*Tabla2[[#This Row],[Ingresos netos]]</f>
        <v>2.57999556E-2</v>
      </c>
    </row>
    <row r="166" spans="1:86" x14ac:dyDescent="0.2">
      <c r="A166" s="2" t="s">
        <v>24</v>
      </c>
      <c r="B166" s="2" t="s">
        <v>39</v>
      </c>
      <c r="C166" s="2"/>
      <c r="D166" s="2" t="s">
        <v>11</v>
      </c>
      <c r="E166" s="2" t="s">
        <v>12</v>
      </c>
      <c r="F166" s="2" t="s">
        <v>13</v>
      </c>
      <c r="G166" s="7">
        <v>2.1592484680000002E-3</v>
      </c>
      <c r="H166" s="7">
        <v>0.75</v>
      </c>
      <c r="I166" s="9">
        <f>Tabla14[[#This Row],[Precio unitario]]*Tabla14[[#This Row],[Tasa de ingresos cliente]]</f>
        <v>1.619436351E-3</v>
      </c>
      <c r="J166" s="21">
        <v>22.631540000000001</v>
      </c>
      <c r="K166" s="15">
        <f>Tabla14[[#This Row],[tasa de cambio]]*Tabla14[[#This Row],[Ingresos netos]]</f>
        <v>3.6650338555110545E-2</v>
      </c>
      <c r="M166" s="2" t="s">
        <v>81</v>
      </c>
      <c r="N166" s="2" t="s">
        <v>65</v>
      </c>
      <c r="O166" s="2"/>
      <c r="P166" s="2" t="s">
        <v>11</v>
      </c>
      <c r="Q166" s="2" t="s">
        <v>12</v>
      </c>
      <c r="R166" s="2" t="s">
        <v>13</v>
      </c>
      <c r="S166" s="7">
        <v>6.679148484E-3</v>
      </c>
      <c r="T166" s="7">
        <v>0.75</v>
      </c>
      <c r="U166" s="9">
        <f>Tabla12[[#This Row],[Precio unitario]]*Tabla12[[#This Row],[Tasa de ingresos cliente]]</f>
        <v>5.0093613630000002E-3</v>
      </c>
      <c r="V166" s="21">
        <v>22.631540000000001</v>
      </c>
      <c r="W166" s="11">
        <f>Tabla12[[#This Row],[tasa de cambio]]*Tabla12[[#This Row],[Ingresos netos]]</f>
        <v>0.11336956206118903</v>
      </c>
      <c r="AK166" s="1" t="s">
        <v>100</v>
      </c>
      <c r="AL166" s="1" t="s">
        <v>41</v>
      </c>
      <c r="AM166" s="1" t="s">
        <v>104</v>
      </c>
      <c r="AN166" s="1" t="s">
        <v>11</v>
      </c>
      <c r="AO166" s="1" t="s">
        <v>12</v>
      </c>
      <c r="AP166" s="1" t="s">
        <v>13</v>
      </c>
      <c r="AQ166" s="8">
        <v>1.2086667E-3</v>
      </c>
      <c r="AR166" s="8">
        <v>0.75</v>
      </c>
      <c r="AS166" s="9">
        <f>Tabla8[[#This Row],[Precio unitario]]*Tabla8[[#This Row],[Tasa de ingresos cliente]]</f>
        <v>9.0650002499999998E-4</v>
      </c>
      <c r="AT166" s="21">
        <v>21.6</v>
      </c>
      <c r="AU166" s="11">
        <f>Tabla8[[#This Row],[tasa de cambio]]*Tabla8[[#This Row],[Ingresos netos]]</f>
        <v>1.9580400540000001E-2</v>
      </c>
      <c r="AV166" s="23"/>
      <c r="AX166" s="23"/>
      <c r="BL166" s="2" t="s">
        <v>138</v>
      </c>
      <c r="BM166" s="2" t="s">
        <v>36</v>
      </c>
      <c r="BN166" s="2" t="s">
        <v>114</v>
      </c>
      <c r="BO166" s="2" t="s">
        <v>11</v>
      </c>
      <c r="BP166" s="2" t="s">
        <v>12</v>
      </c>
      <c r="BQ166" s="2" t="s">
        <v>13</v>
      </c>
      <c r="BR166" s="7">
        <v>3.5235499999999998E-5</v>
      </c>
      <c r="BS166" s="7">
        <v>0.75</v>
      </c>
      <c r="BT166" s="9">
        <f>Tabla4[[#This Row],[Precio unitario]]*Tabla4[[#This Row],[Tasa de ingresos cliente]]</f>
        <v>2.6426624999999997E-5</v>
      </c>
      <c r="BU166" s="21">
        <v>22.631540000000001</v>
      </c>
      <c r="BV166" s="14">
        <f>Tabla4[[#This Row],[tasa de cambio]]*Tabla4[[#This Row],[Ingresos netos]]</f>
        <v>5.9807522075249993E-4</v>
      </c>
      <c r="BX166" s="2" t="s">
        <v>144</v>
      </c>
      <c r="BY166" s="2" t="s">
        <v>18</v>
      </c>
      <c r="BZ166" s="2"/>
      <c r="CA166" s="2" t="s">
        <v>11</v>
      </c>
      <c r="CB166" s="2" t="s">
        <v>12</v>
      </c>
      <c r="CC166" s="2" t="s">
        <v>13</v>
      </c>
      <c r="CD166" s="7">
        <v>6.9022848499999999E-4</v>
      </c>
      <c r="CE166" s="7">
        <v>0.75</v>
      </c>
      <c r="CF166" s="9">
        <f>Tabla2[[#This Row],[Precio unitario]]*Tabla2[[#This Row],[Tasa de ingresos cliente]]</f>
        <v>5.1767136374999999E-4</v>
      </c>
      <c r="CG166" s="21">
        <v>22.631540000000001</v>
      </c>
      <c r="CH166" s="11">
        <f>Tabla2[[#This Row],[tasa de cambio]]*Tabla2[[#This Row],[Ingresos netos]]</f>
        <v>1.1715700175562676E-2</v>
      </c>
    </row>
    <row r="167" spans="1:86" x14ac:dyDescent="0.2">
      <c r="A167" s="1" t="s">
        <v>24</v>
      </c>
      <c r="B167" s="1" t="s">
        <v>20</v>
      </c>
      <c r="C167" s="1"/>
      <c r="D167" s="1" t="s">
        <v>11</v>
      </c>
      <c r="E167" s="1" t="s">
        <v>12</v>
      </c>
      <c r="F167" s="1" t="s">
        <v>13</v>
      </c>
      <c r="G167" s="8">
        <v>2.6402820039999999E-3</v>
      </c>
      <c r="H167" s="8">
        <v>0.75</v>
      </c>
      <c r="I167" s="9">
        <f>Tabla14[[#This Row],[Precio unitario]]*Tabla14[[#This Row],[Tasa de ingresos cliente]]</f>
        <v>1.9802115030000001E-3</v>
      </c>
      <c r="J167" s="21">
        <v>22.631540000000001</v>
      </c>
      <c r="K167" s="15">
        <f>Tabla14[[#This Row],[tasa de cambio]]*Tabla14[[#This Row],[Ingresos netos]]</f>
        <v>4.4815235838604625E-2</v>
      </c>
      <c r="M167" s="1" t="s">
        <v>81</v>
      </c>
      <c r="N167" s="1" t="s">
        <v>41</v>
      </c>
      <c r="O167" s="1"/>
      <c r="P167" s="1" t="s">
        <v>11</v>
      </c>
      <c r="Q167" s="1" t="s">
        <v>12</v>
      </c>
      <c r="R167" s="1" t="s">
        <v>13</v>
      </c>
      <c r="S167" s="8">
        <v>2.690848872E-3</v>
      </c>
      <c r="T167" s="8">
        <v>0.75</v>
      </c>
      <c r="U167" s="9">
        <f>Tabla12[[#This Row],[Precio unitario]]*Tabla12[[#This Row],[Tasa de ingresos cliente]]</f>
        <v>2.0181366540000002E-3</v>
      </c>
      <c r="V167" s="21">
        <v>22.631540000000001</v>
      </c>
      <c r="W167" s="11">
        <f>Tabla12[[#This Row],[tasa de cambio]]*Tabla12[[#This Row],[Ingresos netos]]</f>
        <v>4.5673540410467166E-2</v>
      </c>
      <c r="AK167" s="2" t="s">
        <v>100</v>
      </c>
      <c r="AL167" s="2" t="s">
        <v>41</v>
      </c>
      <c r="AM167" s="2" t="s">
        <v>104</v>
      </c>
      <c r="AN167" s="2" t="s">
        <v>11</v>
      </c>
      <c r="AO167" s="2" t="s">
        <v>12</v>
      </c>
      <c r="AP167" s="2" t="s">
        <v>13</v>
      </c>
      <c r="AQ167" s="7">
        <v>1.20875E-3</v>
      </c>
      <c r="AR167" s="7">
        <v>0.75</v>
      </c>
      <c r="AS167" s="9">
        <f>Tabla8[[#This Row],[Precio unitario]]*Tabla8[[#This Row],[Tasa de ingresos cliente]]</f>
        <v>9.0656250000000003E-4</v>
      </c>
      <c r="AT167" s="21">
        <v>21.6</v>
      </c>
      <c r="AU167" s="11">
        <f>Tabla8[[#This Row],[tasa de cambio]]*Tabla8[[#This Row],[Ingresos netos]]</f>
        <v>1.9581750000000002E-2</v>
      </c>
      <c r="AV167" s="23"/>
      <c r="AX167" s="23"/>
      <c r="BL167" s="1" t="s">
        <v>138</v>
      </c>
      <c r="BM167" s="1" t="s">
        <v>21</v>
      </c>
      <c r="BN167" s="1" t="s">
        <v>104</v>
      </c>
      <c r="BO167" s="1" t="s">
        <v>11</v>
      </c>
      <c r="BP167" s="1" t="s">
        <v>12</v>
      </c>
      <c r="BQ167" s="1" t="s">
        <v>13</v>
      </c>
      <c r="BR167" s="8">
        <v>3.3343685000000001E-3</v>
      </c>
      <c r="BS167" s="8">
        <v>0.75</v>
      </c>
      <c r="BT167" s="9">
        <f>Tabla4[[#This Row],[Precio unitario]]*Tabla4[[#This Row],[Tasa de ingresos cliente]]</f>
        <v>2.5007763749999999E-3</v>
      </c>
      <c r="BU167" s="21">
        <v>22.631540000000001</v>
      </c>
      <c r="BV167" s="14">
        <f>Tabla4[[#This Row],[tasa de cambio]]*Tabla4[[#This Row],[Ingresos netos]]</f>
        <v>5.6596420561867498E-2</v>
      </c>
      <c r="BX167" s="1" t="s">
        <v>144</v>
      </c>
      <c r="BY167" s="1" t="s">
        <v>18</v>
      </c>
      <c r="BZ167" s="1"/>
      <c r="CA167" s="1" t="s">
        <v>11</v>
      </c>
      <c r="CB167" s="1" t="s">
        <v>12</v>
      </c>
      <c r="CC167" s="1" t="s">
        <v>13</v>
      </c>
      <c r="CD167" s="8">
        <v>6.90228484E-4</v>
      </c>
      <c r="CE167" s="8">
        <v>0.75</v>
      </c>
      <c r="CF167" s="9">
        <f>Tabla2[[#This Row],[Precio unitario]]*Tabla2[[#This Row],[Tasa de ingresos cliente]]</f>
        <v>5.17671363E-4</v>
      </c>
      <c r="CG167" s="21">
        <v>22.631540000000001</v>
      </c>
      <c r="CH167" s="11">
        <f>Tabla2[[#This Row],[tasa de cambio]]*Tabla2[[#This Row],[Ingresos netos]]</f>
        <v>1.1715700158589021E-2</v>
      </c>
    </row>
    <row r="168" spans="1:86" x14ac:dyDescent="0.2">
      <c r="A168" s="2" t="s">
        <v>24</v>
      </c>
      <c r="B168" s="2" t="s">
        <v>53</v>
      </c>
      <c r="C168" s="2"/>
      <c r="D168" s="2" t="s">
        <v>11</v>
      </c>
      <c r="E168" s="2" t="s">
        <v>12</v>
      </c>
      <c r="F168" s="2" t="s">
        <v>13</v>
      </c>
      <c r="G168" s="7">
        <v>1.07661487E-4</v>
      </c>
      <c r="H168" s="7">
        <v>0.75</v>
      </c>
      <c r="I168" s="9">
        <f>Tabla14[[#This Row],[Precio unitario]]*Tabla14[[#This Row],[Tasa de ingresos cliente]]</f>
        <v>8.0746115250000003E-5</v>
      </c>
      <c r="J168" s="21">
        <v>22.631540000000001</v>
      </c>
      <c r="K168" s="15">
        <f>Tabla14[[#This Row],[tasa de cambio]]*Tabla14[[#This Row],[Ingresos netos]]</f>
        <v>1.8274089371249852E-3</v>
      </c>
      <c r="M168" s="2" t="s">
        <v>81</v>
      </c>
      <c r="N168" s="2" t="s">
        <v>14</v>
      </c>
      <c r="O168" s="2"/>
      <c r="P168" s="2" t="s">
        <v>11</v>
      </c>
      <c r="Q168" s="2" t="s">
        <v>12</v>
      </c>
      <c r="R168" s="2" t="s">
        <v>13</v>
      </c>
      <c r="S168" s="7">
        <v>6.6385221199999995E-4</v>
      </c>
      <c r="T168" s="7">
        <v>0.75</v>
      </c>
      <c r="U168" s="9">
        <f>Tabla12[[#This Row],[Precio unitario]]*Tabla12[[#This Row],[Tasa de ingresos cliente]]</f>
        <v>4.9788915899999996E-4</v>
      </c>
      <c r="V168" s="21">
        <v>22.631540000000001</v>
      </c>
      <c r="W168" s="11">
        <f>Tabla12[[#This Row],[tasa de cambio]]*Tabla12[[#This Row],[Ingresos netos]]</f>
        <v>1.126799841747486E-2</v>
      </c>
      <c r="AK168" s="1" t="s">
        <v>100</v>
      </c>
      <c r="AL168" s="1" t="s">
        <v>41</v>
      </c>
      <c r="AM168" s="1" t="s">
        <v>104</v>
      </c>
      <c r="AN168" s="1" t="s">
        <v>11</v>
      </c>
      <c r="AO168" s="1" t="s">
        <v>12</v>
      </c>
      <c r="AP168" s="1" t="s">
        <v>13</v>
      </c>
      <c r="AQ168" s="8">
        <v>1.2087142999999999E-3</v>
      </c>
      <c r="AR168" s="8">
        <v>0.75</v>
      </c>
      <c r="AS168" s="9">
        <f>Tabla8[[#This Row],[Precio unitario]]*Tabla8[[#This Row],[Tasa de ingresos cliente]]</f>
        <v>9.065357249999999E-4</v>
      </c>
      <c r="AT168" s="21">
        <v>21.6</v>
      </c>
      <c r="AU168" s="11">
        <f>Tabla8[[#This Row],[tasa de cambio]]*Tabla8[[#This Row],[Ingresos netos]]</f>
        <v>1.958117166E-2</v>
      </c>
      <c r="AV168" s="23"/>
      <c r="AX168" s="23"/>
      <c r="BL168" s="2" t="s">
        <v>138</v>
      </c>
      <c r="BM168" s="2" t="s">
        <v>14</v>
      </c>
      <c r="BN168" s="2" t="s">
        <v>104</v>
      </c>
      <c r="BO168" s="2" t="s">
        <v>11</v>
      </c>
      <c r="BP168" s="2" t="s">
        <v>12</v>
      </c>
      <c r="BQ168" s="2" t="s">
        <v>13</v>
      </c>
      <c r="BR168" s="7">
        <v>1.1824107000000001E-3</v>
      </c>
      <c r="BS168" s="7">
        <v>0.75</v>
      </c>
      <c r="BT168" s="9">
        <f>Tabla4[[#This Row],[Precio unitario]]*Tabla4[[#This Row],[Tasa de ingresos cliente]]</f>
        <v>8.8680802500000011E-4</v>
      </c>
      <c r="BU168" s="21">
        <v>22.631540000000001</v>
      </c>
      <c r="BV168" s="14">
        <f>Tabla4[[#This Row],[tasa de cambio]]*Tabla4[[#This Row],[Ingresos netos]]</f>
        <v>2.0069831290108503E-2</v>
      </c>
      <c r="BX168" s="2" t="s">
        <v>144</v>
      </c>
      <c r="BY168" s="2" t="s">
        <v>18</v>
      </c>
      <c r="BZ168" s="2"/>
      <c r="CA168" s="2" t="s">
        <v>11</v>
      </c>
      <c r="CB168" s="2" t="s">
        <v>12</v>
      </c>
      <c r="CC168" s="2" t="s">
        <v>13</v>
      </c>
      <c r="CD168" s="7">
        <v>6.9012352300000003E-4</v>
      </c>
      <c r="CE168" s="7">
        <v>0.75</v>
      </c>
      <c r="CF168" s="9">
        <f>Tabla2[[#This Row],[Precio unitario]]*Tabla2[[#This Row],[Tasa de ingresos cliente]]</f>
        <v>5.1759264225000002E-4</v>
      </c>
      <c r="CG168" s="21">
        <v>22.631540000000001</v>
      </c>
      <c r="CH168" s="11">
        <f>Tabla2[[#This Row],[tasa de cambio]]*Tabla2[[#This Row],[Ingresos netos]]</f>
        <v>1.1713918586786566E-2</v>
      </c>
    </row>
    <row r="169" spans="1:86" x14ac:dyDescent="0.2">
      <c r="A169" s="1" t="s">
        <v>24</v>
      </c>
      <c r="B169" s="1" t="s">
        <v>40</v>
      </c>
      <c r="C169" s="1"/>
      <c r="D169" s="1" t="s">
        <v>11</v>
      </c>
      <c r="E169" s="1" t="s">
        <v>12</v>
      </c>
      <c r="F169" s="1" t="s">
        <v>13</v>
      </c>
      <c r="G169" s="8">
        <v>1.1496399000000001E-4</v>
      </c>
      <c r="H169" s="8">
        <v>0.75</v>
      </c>
      <c r="I169" s="9">
        <f>Tabla14[[#This Row],[Precio unitario]]*Tabla14[[#This Row],[Tasa de ingresos cliente]]</f>
        <v>8.6222992500000007E-5</v>
      </c>
      <c r="J169" s="21">
        <v>22.631540000000001</v>
      </c>
      <c r="K169" s="15">
        <f>Tabla14[[#This Row],[tasa de cambio]]*Tabla14[[#This Row],[Ingresos netos]]</f>
        <v>1.9513591036834502E-3</v>
      </c>
      <c r="M169" s="1" t="s">
        <v>81</v>
      </c>
      <c r="N169" s="1" t="s">
        <v>14</v>
      </c>
      <c r="O169" s="1"/>
      <c r="P169" s="1" t="s">
        <v>11</v>
      </c>
      <c r="Q169" s="1" t="s">
        <v>12</v>
      </c>
      <c r="R169" s="1" t="s">
        <v>13</v>
      </c>
      <c r="S169" s="8">
        <v>2.1252490930000001E-3</v>
      </c>
      <c r="T169" s="8">
        <v>0.75</v>
      </c>
      <c r="U169" s="9">
        <f>Tabla12[[#This Row],[Precio unitario]]*Tabla12[[#This Row],[Tasa de ingresos cliente]]</f>
        <v>1.5939368197500001E-3</v>
      </c>
      <c r="V169" s="21">
        <v>22.631540000000001</v>
      </c>
      <c r="W169" s="11">
        <f>Tabla12[[#This Row],[tasa de cambio]]*Tabla12[[#This Row],[Ingresos netos]]</f>
        <v>3.6073244893644919E-2</v>
      </c>
      <c r="AK169" s="2" t="s">
        <v>100</v>
      </c>
      <c r="AL169" s="2" t="s">
        <v>41</v>
      </c>
      <c r="AM169" s="2" t="s">
        <v>104</v>
      </c>
      <c r="AN169" s="2" t="s">
        <v>11</v>
      </c>
      <c r="AO169" s="2" t="s">
        <v>12</v>
      </c>
      <c r="AP169" s="2" t="s">
        <v>13</v>
      </c>
      <c r="AQ169" s="7">
        <v>1.2087419E-3</v>
      </c>
      <c r="AR169" s="7">
        <v>0.75</v>
      </c>
      <c r="AS169" s="9">
        <f>Tabla8[[#This Row],[Precio unitario]]*Tabla8[[#This Row],[Tasa de ingresos cliente]]</f>
        <v>9.0655642500000002E-4</v>
      </c>
      <c r="AT169" s="21">
        <v>21.6</v>
      </c>
      <c r="AU169" s="11">
        <f>Tabla8[[#This Row],[tasa de cambio]]*Tabla8[[#This Row],[Ingresos netos]]</f>
        <v>1.9581618780000001E-2</v>
      </c>
      <c r="AV169" s="23"/>
      <c r="AX169" s="23"/>
      <c r="BL169" s="1" t="s">
        <v>138</v>
      </c>
      <c r="BM169" s="1" t="s">
        <v>56</v>
      </c>
      <c r="BN169" s="1" t="s">
        <v>104</v>
      </c>
      <c r="BO169" s="1" t="s">
        <v>11</v>
      </c>
      <c r="BP169" s="1" t="s">
        <v>12</v>
      </c>
      <c r="BQ169" s="1" t="s">
        <v>13</v>
      </c>
      <c r="BR169" s="8">
        <v>3.8745973000000001E-3</v>
      </c>
      <c r="BS169" s="8">
        <v>0.75</v>
      </c>
      <c r="BT169" s="9">
        <f>Tabla4[[#This Row],[Precio unitario]]*Tabla4[[#This Row],[Tasa de ingresos cliente]]</f>
        <v>2.9059479749999999E-3</v>
      </c>
      <c r="BU169" s="21">
        <v>22.631540000000001</v>
      </c>
      <c r="BV169" s="14">
        <f>Tabla4[[#This Row],[tasa de cambio]]*Tabla4[[#This Row],[Ingresos netos]]</f>
        <v>6.5766077834131506E-2</v>
      </c>
      <c r="BX169" s="1" t="s">
        <v>144</v>
      </c>
      <c r="BY169" s="1" t="s">
        <v>18</v>
      </c>
      <c r="BZ169" s="1"/>
      <c r="CA169" s="1" t="s">
        <v>11</v>
      </c>
      <c r="CB169" s="1" t="s">
        <v>12</v>
      </c>
      <c r="CC169" s="1" t="s">
        <v>13</v>
      </c>
      <c r="CD169" s="8">
        <v>6.9014720199999996E-4</v>
      </c>
      <c r="CE169" s="8">
        <v>0.75</v>
      </c>
      <c r="CF169" s="9">
        <f>Tabla2[[#This Row],[Precio unitario]]*Tabla2[[#This Row],[Tasa de ingresos cliente]]</f>
        <v>5.1761040149999997E-4</v>
      </c>
      <c r="CG169" s="21">
        <v>22.631540000000001</v>
      </c>
      <c r="CH169" s="11">
        <f>Tabla2[[#This Row],[tasa de cambio]]*Tabla2[[#This Row],[Ingresos netos]]</f>
        <v>1.171432050596331E-2</v>
      </c>
    </row>
    <row r="170" spans="1:86" x14ac:dyDescent="0.2">
      <c r="A170" s="2" t="s">
        <v>24</v>
      </c>
      <c r="B170" s="2" t="s">
        <v>10</v>
      </c>
      <c r="C170" s="2"/>
      <c r="D170" s="2" t="s">
        <v>11</v>
      </c>
      <c r="E170" s="2" t="s">
        <v>12</v>
      </c>
      <c r="F170" s="2" t="s">
        <v>13</v>
      </c>
      <c r="G170" s="7">
        <v>4.57323837E-4</v>
      </c>
      <c r="H170" s="7">
        <v>0.75</v>
      </c>
      <c r="I170" s="9">
        <f>Tabla14[[#This Row],[Precio unitario]]*Tabla14[[#This Row],[Tasa de ingresos cliente]]</f>
        <v>3.4299287774999999E-4</v>
      </c>
      <c r="J170" s="21">
        <v>22.631540000000001</v>
      </c>
      <c r="K170" s="15">
        <f>Tabla14[[#This Row],[tasa de cambio]]*Tabla14[[#This Row],[Ingresos netos]]</f>
        <v>7.7624570325142347E-3</v>
      </c>
      <c r="M170" s="2" t="s">
        <v>81</v>
      </c>
      <c r="N170" s="2" t="s">
        <v>14</v>
      </c>
      <c r="O170" s="2"/>
      <c r="P170" s="2" t="s">
        <v>11</v>
      </c>
      <c r="Q170" s="2" t="s">
        <v>12</v>
      </c>
      <c r="R170" s="2" t="s">
        <v>13</v>
      </c>
      <c r="S170" s="7">
        <v>1.7668149999999999E-3</v>
      </c>
      <c r="T170" s="7">
        <v>0.75</v>
      </c>
      <c r="U170" s="9">
        <f>Tabla12[[#This Row],[Precio unitario]]*Tabla12[[#This Row],[Tasa de ingresos cliente]]</f>
        <v>1.32511125E-3</v>
      </c>
      <c r="V170" s="21">
        <v>22.631540000000001</v>
      </c>
      <c r="W170" s="11">
        <f>Tabla12[[#This Row],[tasa de cambio]]*Tabla12[[#This Row],[Ingresos netos]]</f>
        <v>2.9989308258825002E-2</v>
      </c>
      <c r="AK170" s="1" t="s">
        <v>100</v>
      </c>
      <c r="AL170" s="1" t="s">
        <v>41</v>
      </c>
      <c r="AM170" s="1" t="s">
        <v>104</v>
      </c>
      <c r="AN170" s="1" t="s">
        <v>11</v>
      </c>
      <c r="AO170" s="1" t="s">
        <v>12</v>
      </c>
      <c r="AP170" s="1" t="s">
        <v>13</v>
      </c>
      <c r="AQ170" s="8">
        <v>1.2084999999999999E-3</v>
      </c>
      <c r="AR170" s="8">
        <v>0.75</v>
      </c>
      <c r="AS170" s="9">
        <f>Tabla8[[#This Row],[Precio unitario]]*Tabla8[[#This Row],[Tasa de ingresos cliente]]</f>
        <v>9.0637499999999995E-4</v>
      </c>
      <c r="AT170" s="21">
        <v>21.6</v>
      </c>
      <c r="AU170" s="11">
        <f>Tabla8[[#This Row],[tasa de cambio]]*Tabla8[[#This Row],[Ingresos netos]]</f>
        <v>1.95777E-2</v>
      </c>
      <c r="AV170" s="23"/>
      <c r="AX170" s="23"/>
      <c r="BL170" s="2" t="s">
        <v>138</v>
      </c>
      <c r="BM170" s="2" t="s">
        <v>21</v>
      </c>
      <c r="BN170" s="2" t="s">
        <v>104</v>
      </c>
      <c r="BO170" s="2" t="s">
        <v>11</v>
      </c>
      <c r="BP170" s="2" t="s">
        <v>12</v>
      </c>
      <c r="BQ170" s="2" t="s">
        <v>13</v>
      </c>
      <c r="BR170" s="7">
        <v>6.5430221000000004E-3</v>
      </c>
      <c r="BS170" s="7">
        <v>0.75</v>
      </c>
      <c r="BT170" s="9">
        <f>Tabla4[[#This Row],[Precio unitario]]*Tabla4[[#This Row],[Tasa de ingresos cliente]]</f>
        <v>4.9072665750000003E-3</v>
      </c>
      <c r="BU170" s="21">
        <v>22.631540000000001</v>
      </c>
      <c r="BV170" s="14">
        <f>Tabla4[[#This Row],[tasa de cambio]]*Tabla4[[#This Row],[Ingresos netos]]</f>
        <v>0.11105899978277552</v>
      </c>
      <c r="BX170" s="2" t="s">
        <v>144</v>
      </c>
      <c r="BY170" s="2" t="s">
        <v>18</v>
      </c>
      <c r="BZ170" s="2"/>
      <c r="CA170" s="2" t="s">
        <v>11</v>
      </c>
      <c r="CB170" s="2" t="s">
        <v>12</v>
      </c>
      <c r="CC170" s="2" t="s">
        <v>13</v>
      </c>
      <c r="CD170" s="7">
        <v>6.90152156E-4</v>
      </c>
      <c r="CE170" s="7">
        <v>0.75</v>
      </c>
      <c r="CF170" s="9">
        <f>Tabla2[[#This Row],[Precio unitario]]*Tabla2[[#This Row],[Tasa de ingresos cliente]]</f>
        <v>5.1761411699999997E-4</v>
      </c>
      <c r="CG170" s="21">
        <v>22.631540000000001</v>
      </c>
      <c r="CH170" s="11">
        <f>Tabla2[[#This Row],[tasa de cambio]]*Tabla2[[#This Row],[Ingresos netos]]</f>
        <v>1.1714404593450181E-2</v>
      </c>
    </row>
    <row r="171" spans="1:86" x14ac:dyDescent="0.2">
      <c r="A171" s="1" t="s">
        <v>24</v>
      </c>
      <c r="B171" s="1" t="s">
        <v>47</v>
      </c>
      <c r="C171" s="1"/>
      <c r="D171" s="1" t="s">
        <v>11</v>
      </c>
      <c r="E171" s="1" t="s">
        <v>12</v>
      </c>
      <c r="F171" s="1" t="s">
        <v>13</v>
      </c>
      <c r="G171" s="8">
        <v>1.0696837400000001E-4</v>
      </c>
      <c r="H171" s="8">
        <v>0.75</v>
      </c>
      <c r="I171" s="9">
        <f>Tabla14[[#This Row],[Precio unitario]]*Tabla14[[#This Row],[Tasa de ingresos cliente]]</f>
        <v>8.0226280500000005E-5</v>
      </c>
      <c r="J171" s="21">
        <v>22.631540000000001</v>
      </c>
      <c r="K171" s="15">
        <f>Tabla14[[#This Row],[tasa de cambio]]*Tabla14[[#This Row],[Ingresos netos]]</f>
        <v>1.8156442761869702E-3</v>
      </c>
      <c r="M171" s="1" t="s">
        <v>81</v>
      </c>
      <c r="N171" s="1" t="s">
        <v>14</v>
      </c>
      <c r="O171" s="1"/>
      <c r="P171" s="1" t="s">
        <v>11</v>
      </c>
      <c r="Q171" s="1" t="s">
        <v>12</v>
      </c>
      <c r="R171" s="1" t="s">
        <v>13</v>
      </c>
      <c r="S171" s="8">
        <v>1.6682744399999999E-4</v>
      </c>
      <c r="T171" s="8">
        <v>0.75</v>
      </c>
      <c r="U171" s="9">
        <f>Tabla12[[#This Row],[Precio unitario]]*Tabla12[[#This Row],[Tasa de ingresos cliente]]</f>
        <v>1.25120583E-4</v>
      </c>
      <c r="V171" s="21">
        <v>22.631540000000001</v>
      </c>
      <c r="W171" s="11">
        <f>Tabla12[[#This Row],[tasa de cambio]]*Tabla12[[#This Row],[Ingresos netos]]</f>
        <v>2.8316714789878199E-3</v>
      </c>
      <c r="AK171" s="2" t="s">
        <v>100</v>
      </c>
      <c r="AL171" s="2" t="s">
        <v>41</v>
      </c>
      <c r="AM171" s="2" t="s">
        <v>104</v>
      </c>
      <c r="AN171" s="2" t="s">
        <v>11</v>
      </c>
      <c r="AO171" s="2" t="s">
        <v>12</v>
      </c>
      <c r="AP171" s="2" t="s">
        <v>13</v>
      </c>
      <c r="AQ171" s="7">
        <v>1.2087390999999999E-3</v>
      </c>
      <c r="AR171" s="7">
        <v>0.75</v>
      </c>
      <c r="AS171" s="9">
        <f>Tabla8[[#This Row],[Precio unitario]]*Tabla8[[#This Row],[Tasa de ingresos cliente]]</f>
        <v>9.0655432499999996E-4</v>
      </c>
      <c r="AT171" s="21">
        <v>21.6</v>
      </c>
      <c r="AU171" s="11">
        <f>Tabla8[[#This Row],[tasa de cambio]]*Tabla8[[#This Row],[Ingresos netos]]</f>
        <v>1.9581573420000001E-2</v>
      </c>
      <c r="AV171" s="23"/>
      <c r="AX171" s="23"/>
      <c r="BL171" s="1" t="s">
        <v>138</v>
      </c>
      <c r="BM171" s="1" t="s">
        <v>21</v>
      </c>
      <c r="BN171" s="1" t="s">
        <v>104</v>
      </c>
      <c r="BO171" s="1" t="s">
        <v>11</v>
      </c>
      <c r="BP171" s="1" t="s">
        <v>12</v>
      </c>
      <c r="BQ171" s="1" t="s">
        <v>13</v>
      </c>
      <c r="BR171" s="8">
        <v>3.3343684E-3</v>
      </c>
      <c r="BS171" s="8">
        <v>0.75</v>
      </c>
      <c r="BT171" s="9">
        <f>Tabla4[[#This Row],[Precio unitario]]*Tabla4[[#This Row],[Tasa de ingresos cliente]]</f>
        <v>2.5007763000000002E-3</v>
      </c>
      <c r="BU171" s="21">
        <v>22.631540000000001</v>
      </c>
      <c r="BV171" s="14">
        <f>Tabla4[[#This Row],[tasa de cambio]]*Tabla4[[#This Row],[Ingresos netos]]</f>
        <v>5.6596418864502007E-2</v>
      </c>
      <c r="BX171" s="1" t="s">
        <v>144</v>
      </c>
      <c r="BY171" s="1" t="s">
        <v>22</v>
      </c>
      <c r="BZ171" s="1"/>
      <c r="CA171" s="1" t="s">
        <v>11</v>
      </c>
      <c r="CB171" s="1" t="s">
        <v>12</v>
      </c>
      <c r="CC171" s="1" t="s">
        <v>13</v>
      </c>
      <c r="CD171" s="8">
        <v>1.6149999999999999E-3</v>
      </c>
      <c r="CE171" s="8">
        <v>0.75</v>
      </c>
      <c r="CF171" s="9">
        <f>Tabla2[[#This Row],[Precio unitario]]*Tabla2[[#This Row],[Tasa de ingresos cliente]]</f>
        <v>1.2112499999999999E-3</v>
      </c>
      <c r="CG171" s="21">
        <v>22.631540000000001</v>
      </c>
      <c r="CH171" s="11">
        <f>Tabla2[[#This Row],[tasa de cambio]]*Tabla2[[#This Row],[Ingresos netos]]</f>
        <v>2.7412452824999999E-2</v>
      </c>
    </row>
    <row r="172" spans="1:86" x14ac:dyDescent="0.2">
      <c r="A172" s="2" t="s">
        <v>24</v>
      </c>
      <c r="B172" s="2" t="s">
        <v>28</v>
      </c>
      <c r="C172" s="2"/>
      <c r="D172" s="2" t="s">
        <v>11</v>
      </c>
      <c r="E172" s="2" t="s">
        <v>12</v>
      </c>
      <c r="F172" s="2" t="s">
        <v>13</v>
      </c>
      <c r="G172" s="7">
        <v>1.61403702E-4</v>
      </c>
      <c r="H172" s="7">
        <v>0.75</v>
      </c>
      <c r="I172" s="9">
        <f>Tabla14[[#This Row],[Precio unitario]]*Tabla14[[#This Row],[Tasa de ingresos cliente]]</f>
        <v>1.2105277650000001E-4</v>
      </c>
      <c r="J172" s="21">
        <v>22.631540000000001</v>
      </c>
      <c r="K172" s="15">
        <f>Tabla14[[#This Row],[tasa de cambio]]*Tabla14[[#This Row],[Ingresos netos]]</f>
        <v>2.7396107534708104E-3</v>
      </c>
      <c r="M172" s="2" t="s">
        <v>81</v>
      </c>
      <c r="N172" s="2" t="s">
        <v>14</v>
      </c>
      <c r="O172" s="2"/>
      <c r="P172" s="2" t="s">
        <v>11</v>
      </c>
      <c r="Q172" s="2" t="s">
        <v>12</v>
      </c>
      <c r="R172" s="2" t="s">
        <v>13</v>
      </c>
      <c r="S172" s="7">
        <v>2.3182963939999998E-3</v>
      </c>
      <c r="T172" s="7">
        <v>0.75</v>
      </c>
      <c r="U172" s="9">
        <f>Tabla12[[#This Row],[Precio unitario]]*Tabla12[[#This Row],[Tasa de ingresos cliente]]</f>
        <v>1.7387222954999997E-3</v>
      </c>
      <c r="V172" s="21">
        <v>22.631540000000001</v>
      </c>
      <c r="W172" s="11">
        <f>Tabla12[[#This Row],[tasa de cambio]]*Tabla12[[#This Row],[Ingresos netos]]</f>
        <v>3.9349963179500069E-2</v>
      </c>
      <c r="AK172" s="1" t="s">
        <v>100</v>
      </c>
      <c r="AL172" s="1" t="s">
        <v>41</v>
      </c>
      <c r="AM172" s="1" t="s">
        <v>104</v>
      </c>
      <c r="AN172" s="1" t="s">
        <v>11</v>
      </c>
      <c r="AO172" s="1" t="s">
        <v>12</v>
      </c>
      <c r="AP172" s="1" t="s">
        <v>13</v>
      </c>
      <c r="AQ172" s="8">
        <v>1.2087777999999999E-3</v>
      </c>
      <c r="AR172" s="8">
        <v>0.75</v>
      </c>
      <c r="AS172" s="9">
        <f>Tabla8[[#This Row],[Precio unitario]]*Tabla8[[#This Row],[Tasa de ingresos cliente]]</f>
        <v>9.0658334999999999E-4</v>
      </c>
      <c r="AT172" s="21">
        <v>21.6</v>
      </c>
      <c r="AU172" s="11">
        <f>Tabla8[[#This Row],[tasa de cambio]]*Tabla8[[#This Row],[Ingresos netos]]</f>
        <v>1.958220036E-2</v>
      </c>
      <c r="AV172" s="23"/>
      <c r="AX172" s="23"/>
      <c r="BL172" s="2" t="s">
        <v>138</v>
      </c>
      <c r="BM172" s="2" t="s">
        <v>21</v>
      </c>
      <c r="BN172" s="2" t="s">
        <v>104</v>
      </c>
      <c r="BO172" s="2" t="s">
        <v>11</v>
      </c>
      <c r="BP172" s="2" t="s">
        <v>12</v>
      </c>
      <c r="BQ172" s="2" t="s">
        <v>13</v>
      </c>
      <c r="BR172" s="7">
        <v>2.8035054000000001E-3</v>
      </c>
      <c r="BS172" s="7">
        <v>0.75</v>
      </c>
      <c r="BT172" s="9">
        <f>Tabla4[[#This Row],[Precio unitario]]*Tabla4[[#This Row],[Tasa de ingresos cliente]]</f>
        <v>2.1026290500000002E-3</v>
      </c>
      <c r="BU172" s="21">
        <v>22.631540000000001</v>
      </c>
      <c r="BV172" s="14">
        <f>Tabla4[[#This Row],[tasa de cambio]]*Tabla4[[#This Row],[Ingresos netos]]</f>
        <v>4.7585733450237006E-2</v>
      </c>
      <c r="BX172" s="2" t="s">
        <v>144</v>
      </c>
      <c r="BY172" s="2" t="s">
        <v>19</v>
      </c>
      <c r="BZ172" s="2"/>
      <c r="CA172" s="2" t="s">
        <v>11</v>
      </c>
      <c r="CB172" s="2" t="s">
        <v>12</v>
      </c>
      <c r="CC172" s="2" t="s">
        <v>13</v>
      </c>
      <c r="CD172" s="7">
        <v>6.9711397539999999E-3</v>
      </c>
      <c r="CE172" s="7">
        <v>0.75</v>
      </c>
      <c r="CF172" s="9">
        <f>Tabla2[[#This Row],[Precio unitario]]*Tabla2[[#This Row],[Tasa de ingresos cliente]]</f>
        <v>5.2283548155000002E-3</v>
      </c>
      <c r="CG172" s="21">
        <v>22.631540000000001</v>
      </c>
      <c r="CH172" s="13">
        <f>Tabla2[[#This Row],[tasa de cambio]]*Tabla2[[#This Row],[Ingresos netos]]</f>
        <v>0.11832572114118088</v>
      </c>
    </row>
    <row r="173" spans="1:86" x14ac:dyDescent="0.2">
      <c r="A173" s="1" t="s">
        <v>24</v>
      </c>
      <c r="B173" s="1" t="s">
        <v>31</v>
      </c>
      <c r="C173" s="1"/>
      <c r="D173" s="1" t="s">
        <v>11</v>
      </c>
      <c r="E173" s="1" t="s">
        <v>12</v>
      </c>
      <c r="F173" s="1" t="s">
        <v>13</v>
      </c>
      <c r="G173" s="8">
        <v>3.6563735099999999E-4</v>
      </c>
      <c r="H173" s="8">
        <v>0.75</v>
      </c>
      <c r="I173" s="9">
        <f>Tabla14[[#This Row],[Precio unitario]]*Tabla14[[#This Row],[Tasa de ingresos cliente]]</f>
        <v>2.7422801325000001E-4</v>
      </c>
      <c r="J173" s="21">
        <v>22.631540000000001</v>
      </c>
      <c r="K173" s="15">
        <f>Tabla14[[#This Row],[tasa de cambio]]*Tabla14[[#This Row],[Ingresos netos]]</f>
        <v>6.206202250987905E-3</v>
      </c>
      <c r="M173" s="1" t="s">
        <v>81</v>
      </c>
      <c r="N173" s="1" t="s">
        <v>14</v>
      </c>
      <c r="O173" s="1"/>
      <c r="P173" s="1" t="s">
        <v>11</v>
      </c>
      <c r="Q173" s="1" t="s">
        <v>12</v>
      </c>
      <c r="R173" s="1" t="s">
        <v>13</v>
      </c>
      <c r="S173" s="8">
        <v>1.215333606E-3</v>
      </c>
      <c r="T173" s="8">
        <v>0.75</v>
      </c>
      <c r="U173" s="9">
        <f>Tabla12[[#This Row],[Precio unitario]]*Tabla12[[#This Row],[Tasa de ingresos cliente]]</f>
        <v>9.1150020450000003E-4</v>
      </c>
      <c r="V173" s="21">
        <v>22.631540000000001</v>
      </c>
      <c r="W173" s="11">
        <f>Tabla12[[#This Row],[tasa de cambio]]*Tabla12[[#This Row],[Ingresos netos]]</f>
        <v>2.0628653338149932E-2</v>
      </c>
      <c r="AK173" s="2" t="s">
        <v>100</v>
      </c>
      <c r="AL173" s="2" t="s">
        <v>41</v>
      </c>
      <c r="AM173" s="2" t="s">
        <v>104</v>
      </c>
      <c r="AN173" s="2" t="s">
        <v>11</v>
      </c>
      <c r="AO173" s="2" t="s">
        <v>12</v>
      </c>
      <c r="AP173" s="2" t="s">
        <v>13</v>
      </c>
      <c r="AQ173" s="7">
        <v>1.2087222E-3</v>
      </c>
      <c r="AR173" s="7">
        <v>0.75</v>
      </c>
      <c r="AS173" s="9">
        <f>Tabla8[[#This Row],[Precio unitario]]*Tabla8[[#This Row],[Tasa de ingresos cliente]]</f>
        <v>9.0654165000000008E-4</v>
      </c>
      <c r="AT173" s="21">
        <v>21.6</v>
      </c>
      <c r="AU173" s="11">
        <f>Tabla8[[#This Row],[tasa de cambio]]*Tabla8[[#This Row],[Ingresos netos]]</f>
        <v>1.9581299640000004E-2</v>
      </c>
      <c r="AV173" s="23"/>
      <c r="AX173" s="23"/>
      <c r="BL173" s="1" t="s">
        <v>138</v>
      </c>
      <c r="BM173" s="1" t="s">
        <v>37</v>
      </c>
      <c r="BN173" s="1" t="s">
        <v>104</v>
      </c>
      <c r="BO173" s="1" t="s">
        <v>11</v>
      </c>
      <c r="BP173" s="1" t="s">
        <v>12</v>
      </c>
      <c r="BQ173" s="1" t="s">
        <v>13</v>
      </c>
      <c r="BR173" s="8">
        <v>9.5031334000000005E-3</v>
      </c>
      <c r="BS173" s="8">
        <v>0.75</v>
      </c>
      <c r="BT173" s="9">
        <f>Tabla4[[#This Row],[Precio unitario]]*Tabla4[[#This Row],[Tasa de ingresos cliente]]</f>
        <v>7.12735005E-3</v>
      </c>
      <c r="BU173" s="21">
        <v>22.631540000000001</v>
      </c>
      <c r="BV173" s="14">
        <f>Tabla4[[#This Row],[tasa de cambio]]*Tabla4[[#This Row],[Ingresos netos]]</f>
        <v>0.16130290775057701</v>
      </c>
    </row>
    <row r="174" spans="1:86" x14ac:dyDescent="0.2">
      <c r="A174" s="2" t="s">
        <v>24</v>
      </c>
      <c r="B174" s="2" t="s">
        <v>41</v>
      </c>
      <c r="C174" s="2"/>
      <c r="D174" s="2" t="s">
        <v>11</v>
      </c>
      <c r="E174" s="2" t="s">
        <v>12</v>
      </c>
      <c r="F174" s="2" t="s">
        <v>13</v>
      </c>
      <c r="G174" s="7">
        <v>1.1168149399999999E-4</v>
      </c>
      <c r="H174" s="7">
        <v>0.75</v>
      </c>
      <c r="I174" s="9">
        <f>Tabla14[[#This Row],[Precio unitario]]*Tabla14[[#This Row],[Tasa de ingresos cliente]]</f>
        <v>8.3761120499999993E-5</v>
      </c>
      <c r="J174" s="21">
        <v>22.631540000000001</v>
      </c>
      <c r="K174" s="15">
        <f>Tabla14[[#This Row],[tasa de cambio]]*Tabla14[[#This Row],[Ingresos netos]]</f>
        <v>1.8956431490405698E-3</v>
      </c>
      <c r="M174" s="2" t="s">
        <v>81</v>
      </c>
      <c r="N174" s="2" t="s">
        <v>14</v>
      </c>
      <c r="O174" s="2"/>
      <c r="P174" s="2" t="s">
        <v>11</v>
      </c>
      <c r="Q174" s="2" t="s">
        <v>12</v>
      </c>
      <c r="R174" s="2" t="s">
        <v>13</v>
      </c>
      <c r="S174" s="7">
        <v>1.6011400769999999E-3</v>
      </c>
      <c r="T174" s="7">
        <v>0.75</v>
      </c>
      <c r="U174" s="9">
        <f>Tabla12[[#This Row],[Precio unitario]]*Tabla12[[#This Row],[Tasa de ingresos cliente]]</f>
        <v>1.2008550577499999E-3</v>
      </c>
      <c r="V174" s="21">
        <v>22.631540000000001</v>
      </c>
      <c r="W174" s="11">
        <f>Tabla12[[#This Row],[tasa de cambio]]*Tabla12[[#This Row],[Ingresos netos]]</f>
        <v>2.7177199273671435E-2</v>
      </c>
      <c r="AK174" s="1" t="s">
        <v>100</v>
      </c>
      <c r="AL174" s="1" t="s">
        <v>41</v>
      </c>
      <c r="AM174" s="1" t="s">
        <v>104</v>
      </c>
      <c r="AN174" s="1" t="s">
        <v>11</v>
      </c>
      <c r="AO174" s="1" t="s">
        <v>12</v>
      </c>
      <c r="AP174" s="1" t="s">
        <v>13</v>
      </c>
      <c r="AQ174" s="8">
        <v>1.2087332999999999E-3</v>
      </c>
      <c r="AR174" s="8">
        <v>0.75</v>
      </c>
      <c r="AS174" s="9">
        <f>Tabla8[[#This Row],[Precio unitario]]*Tabla8[[#This Row],[Tasa de ingresos cliente]]</f>
        <v>9.0654997499999999E-4</v>
      </c>
      <c r="AT174" s="21">
        <v>21.6</v>
      </c>
      <c r="AU174" s="11">
        <f>Tabla8[[#This Row],[tasa de cambio]]*Tabla8[[#This Row],[Ingresos netos]]</f>
        <v>1.9581479460000002E-2</v>
      </c>
      <c r="AV174" s="23"/>
      <c r="AX174" s="23"/>
      <c r="BL174" s="2" t="s">
        <v>138</v>
      </c>
      <c r="BM174" s="2" t="s">
        <v>22</v>
      </c>
      <c r="BN174" s="2" t="s">
        <v>104</v>
      </c>
      <c r="BO174" s="2" t="s">
        <v>11</v>
      </c>
      <c r="BP174" s="2" t="s">
        <v>12</v>
      </c>
      <c r="BQ174" s="2" t="s">
        <v>13</v>
      </c>
      <c r="BR174" s="7">
        <v>7.9461134999999992E-3</v>
      </c>
      <c r="BS174" s="7">
        <v>0.75</v>
      </c>
      <c r="BT174" s="9">
        <f>Tabla4[[#This Row],[Precio unitario]]*Tabla4[[#This Row],[Tasa de ingresos cliente]]</f>
        <v>5.9595851249999998E-3</v>
      </c>
      <c r="BU174" s="21">
        <v>22.631540000000001</v>
      </c>
      <c r="BV174" s="14">
        <f>Tabla4[[#This Row],[tasa de cambio]]*Tabla4[[#This Row],[Ingresos netos]]</f>
        <v>0.13487458913984252</v>
      </c>
    </row>
    <row r="175" spans="1:86" x14ac:dyDescent="0.2">
      <c r="A175" s="1" t="s">
        <v>24</v>
      </c>
      <c r="B175" s="1" t="s">
        <v>42</v>
      </c>
      <c r="C175" s="1"/>
      <c r="D175" s="1" t="s">
        <v>11</v>
      </c>
      <c r="E175" s="1" t="s">
        <v>12</v>
      </c>
      <c r="F175" s="1" t="s">
        <v>13</v>
      </c>
      <c r="G175" s="8">
        <v>1.8058651100000001E-4</v>
      </c>
      <c r="H175" s="8">
        <v>0.75</v>
      </c>
      <c r="I175" s="9">
        <f>Tabla14[[#This Row],[Precio unitario]]*Tabla14[[#This Row],[Tasa de ingresos cliente]]</f>
        <v>1.3543988325E-4</v>
      </c>
      <c r="J175" s="21">
        <v>22.631540000000001</v>
      </c>
      <c r="K175" s="15">
        <f>Tabla14[[#This Row],[tasa de cambio]]*Tabla14[[#This Row],[Ingresos netos]]</f>
        <v>3.0652131353677051E-3</v>
      </c>
      <c r="M175" s="1" t="s">
        <v>81</v>
      </c>
      <c r="N175" s="1" t="s">
        <v>14</v>
      </c>
      <c r="O175" s="1"/>
      <c r="P175" s="1" t="s">
        <v>11</v>
      </c>
      <c r="Q175" s="1" t="s">
        <v>12</v>
      </c>
      <c r="R175" s="1" t="s">
        <v>13</v>
      </c>
      <c r="S175" s="8">
        <v>1.8880026039999999E-3</v>
      </c>
      <c r="T175" s="8">
        <v>0.75</v>
      </c>
      <c r="U175" s="9">
        <f>Tabla12[[#This Row],[Precio unitario]]*Tabla12[[#This Row],[Tasa de ingresos cliente]]</f>
        <v>1.4160019529999999E-3</v>
      </c>
      <c r="V175" s="21">
        <v>22.631540000000001</v>
      </c>
      <c r="W175" s="11">
        <f>Tabla12[[#This Row],[tasa de cambio]]*Tabla12[[#This Row],[Ingresos netos]]</f>
        <v>3.2046304839397619E-2</v>
      </c>
      <c r="AK175" s="2" t="s">
        <v>100</v>
      </c>
      <c r="AL175" s="2" t="s">
        <v>41</v>
      </c>
      <c r="AM175" s="2" t="s">
        <v>104</v>
      </c>
      <c r="AN175" s="2" t="s">
        <v>11</v>
      </c>
      <c r="AO175" s="2" t="s">
        <v>12</v>
      </c>
      <c r="AP175" s="2" t="s">
        <v>13</v>
      </c>
      <c r="AQ175" s="7">
        <v>1.2087999999999999E-3</v>
      </c>
      <c r="AR175" s="7">
        <v>0.75</v>
      </c>
      <c r="AS175" s="9">
        <f>Tabla8[[#This Row],[Precio unitario]]*Tabla8[[#This Row],[Tasa de ingresos cliente]]</f>
        <v>9.0659999999999992E-4</v>
      </c>
      <c r="AT175" s="21">
        <v>21.6</v>
      </c>
      <c r="AU175" s="11">
        <f>Tabla8[[#This Row],[tasa de cambio]]*Tabla8[[#This Row],[Ingresos netos]]</f>
        <v>1.9582559999999999E-2</v>
      </c>
      <c r="AV175" s="23"/>
      <c r="AX175" s="23"/>
      <c r="BL175" s="1" t="s">
        <v>138</v>
      </c>
      <c r="BM175" s="1" t="s">
        <v>41</v>
      </c>
      <c r="BN175" s="1" t="s">
        <v>104</v>
      </c>
      <c r="BO175" s="1" t="s">
        <v>11</v>
      </c>
      <c r="BP175" s="1" t="s">
        <v>12</v>
      </c>
      <c r="BQ175" s="1" t="s">
        <v>13</v>
      </c>
      <c r="BR175" s="8">
        <v>5.1593007999999997E-3</v>
      </c>
      <c r="BS175" s="8">
        <v>0.75</v>
      </c>
      <c r="BT175" s="9">
        <f>Tabla4[[#This Row],[Precio unitario]]*Tabla4[[#This Row],[Tasa de ingresos cliente]]</f>
        <v>3.8694756E-3</v>
      </c>
      <c r="BU175" s="21">
        <v>22.631540000000001</v>
      </c>
      <c r="BV175" s="14">
        <f>Tabla4[[#This Row],[tasa de cambio]]*Tabla4[[#This Row],[Ingresos netos]]</f>
        <v>8.7572191820424E-2</v>
      </c>
    </row>
    <row r="176" spans="1:86" x14ac:dyDescent="0.2">
      <c r="A176" s="2" t="s">
        <v>24</v>
      </c>
      <c r="B176" s="2" t="s">
        <v>15</v>
      </c>
      <c r="C176" s="2"/>
      <c r="D176" s="2" t="s">
        <v>11</v>
      </c>
      <c r="E176" s="2" t="s">
        <v>12</v>
      </c>
      <c r="F176" s="2" t="s">
        <v>13</v>
      </c>
      <c r="G176" s="7">
        <v>1.243991495E-3</v>
      </c>
      <c r="H176" s="7">
        <v>0.75</v>
      </c>
      <c r="I176" s="9">
        <f>Tabla14[[#This Row],[Precio unitario]]*Tabla14[[#This Row],[Tasa de ingresos cliente]]</f>
        <v>9.3299362125000003E-4</v>
      </c>
      <c r="J176" s="21">
        <v>22.631540000000001</v>
      </c>
      <c r="K176" s="15">
        <f>Tabla14[[#This Row],[tasa de cambio]]*Tabla14[[#This Row],[Ingresos netos]]</f>
        <v>2.1115082459064228E-2</v>
      </c>
      <c r="M176" s="2" t="s">
        <v>81</v>
      </c>
      <c r="N176" s="2" t="s">
        <v>14</v>
      </c>
      <c r="O176" s="2"/>
      <c r="P176" s="2" t="s">
        <v>11</v>
      </c>
      <c r="Q176" s="2" t="s">
        <v>12</v>
      </c>
      <c r="R176" s="2" t="s">
        <v>13</v>
      </c>
      <c r="S176" s="7">
        <v>2.0493627749999998E-3</v>
      </c>
      <c r="T176" s="7">
        <v>0.75</v>
      </c>
      <c r="U176" s="9">
        <f>Tabla12[[#This Row],[Precio unitario]]*Tabla12[[#This Row],[Tasa de ingresos cliente]]</f>
        <v>1.5370220812499999E-3</v>
      </c>
      <c r="V176" s="21">
        <v>22.631540000000001</v>
      </c>
      <c r="W176" s="11">
        <f>Tabla12[[#This Row],[tasa de cambio]]*Tabla12[[#This Row],[Ingresos netos]]</f>
        <v>3.4785176712692621E-2</v>
      </c>
      <c r="AK176" s="2" t="s">
        <v>100</v>
      </c>
      <c r="AL176" s="2" t="s">
        <v>41</v>
      </c>
      <c r="AM176" s="2" t="s">
        <v>104</v>
      </c>
      <c r="AN176" s="2" t="s">
        <v>11</v>
      </c>
      <c r="AO176" s="2" t="s">
        <v>12</v>
      </c>
      <c r="AP176" s="2" t="s">
        <v>13</v>
      </c>
      <c r="AQ176" s="7">
        <v>1.2087374E-3</v>
      </c>
      <c r="AR176" s="7">
        <v>0.75</v>
      </c>
      <c r="AS176" s="9">
        <f>Tabla8[[#This Row],[Precio unitario]]*Tabla8[[#This Row],[Tasa de ingresos cliente]]</f>
        <v>9.0655305000000006E-4</v>
      </c>
      <c r="AT176" s="21">
        <v>21.6</v>
      </c>
      <c r="AU176" s="11">
        <f>Tabla8[[#This Row],[tasa de cambio]]*Tabla8[[#This Row],[Ingresos netos]]</f>
        <v>1.9581545880000002E-2</v>
      </c>
      <c r="AV176" s="23"/>
      <c r="AX176" s="23"/>
      <c r="BL176" s="2" t="s">
        <v>138</v>
      </c>
      <c r="BM176" s="2" t="s">
        <v>43</v>
      </c>
      <c r="BN176" s="2" t="s">
        <v>104</v>
      </c>
      <c r="BO176" s="2" t="s">
        <v>11</v>
      </c>
      <c r="BP176" s="2" t="s">
        <v>12</v>
      </c>
      <c r="BQ176" s="2" t="s">
        <v>13</v>
      </c>
      <c r="BR176" s="7">
        <v>1.0030162299999999E-2</v>
      </c>
      <c r="BS176" s="7">
        <v>0.75</v>
      </c>
      <c r="BT176" s="9">
        <f>Tabla4[[#This Row],[Precio unitario]]*Tabla4[[#This Row],[Tasa de ingresos cliente]]</f>
        <v>7.5226217249999994E-3</v>
      </c>
      <c r="BU176" s="21">
        <v>22.631540000000001</v>
      </c>
      <c r="BV176" s="14">
        <f>Tabla4[[#This Row],[tasa de cambio]]*Tabla4[[#This Row],[Ingresos netos]]</f>
        <v>0.1702485144742065</v>
      </c>
    </row>
    <row r="177" spans="1:74" x14ac:dyDescent="0.2">
      <c r="A177" s="1" t="s">
        <v>24</v>
      </c>
      <c r="B177" s="1" t="s">
        <v>15</v>
      </c>
      <c r="C177" s="1"/>
      <c r="D177" s="1" t="s">
        <v>11</v>
      </c>
      <c r="E177" s="1" t="s">
        <v>12</v>
      </c>
      <c r="F177" s="1" t="s">
        <v>13</v>
      </c>
      <c r="G177" s="8">
        <v>3.7485752000000002E-4</v>
      </c>
      <c r="H177" s="8">
        <v>0.75</v>
      </c>
      <c r="I177" s="9">
        <f>Tabla14[[#This Row],[Precio unitario]]*Tabla14[[#This Row],[Tasa de ingresos cliente]]</f>
        <v>2.8114314000000001E-4</v>
      </c>
      <c r="J177" s="21">
        <v>22.631540000000001</v>
      </c>
      <c r="K177" s="15">
        <f>Tabla14[[#This Row],[tasa de cambio]]*Tabla14[[#This Row],[Ingresos netos]]</f>
        <v>6.3627022186356005E-3</v>
      </c>
      <c r="M177" s="1" t="s">
        <v>81</v>
      </c>
      <c r="N177" s="1" t="s">
        <v>42</v>
      </c>
      <c r="O177" s="1"/>
      <c r="P177" s="1" t="s">
        <v>11</v>
      </c>
      <c r="Q177" s="1" t="s">
        <v>12</v>
      </c>
      <c r="R177" s="1" t="s">
        <v>13</v>
      </c>
      <c r="S177" s="8">
        <v>3.0625369589999999E-3</v>
      </c>
      <c r="T177" s="8">
        <v>0.75</v>
      </c>
      <c r="U177" s="9">
        <f>Tabla12[[#This Row],[Precio unitario]]*Tabla12[[#This Row],[Tasa de ingresos cliente]]</f>
        <v>2.2969027192499998E-3</v>
      </c>
      <c r="V177" s="21">
        <v>22.631540000000001</v>
      </c>
      <c r="W177" s="11">
        <f>Tabla12[[#This Row],[tasa de cambio]]*Tabla12[[#This Row],[Ingresos netos]]</f>
        <v>5.1982445766815141E-2</v>
      </c>
      <c r="AK177" s="1" t="s">
        <v>100</v>
      </c>
      <c r="AL177" s="1" t="s">
        <v>41</v>
      </c>
      <c r="AM177" s="1" t="s">
        <v>104</v>
      </c>
      <c r="AN177" s="1" t="s">
        <v>11</v>
      </c>
      <c r="AO177" s="1" t="s">
        <v>12</v>
      </c>
      <c r="AP177" s="1" t="s">
        <v>13</v>
      </c>
      <c r="AQ177" s="8">
        <v>1.2087441999999999E-3</v>
      </c>
      <c r="AR177" s="8">
        <v>0.75</v>
      </c>
      <c r="AS177" s="9">
        <f>Tabla8[[#This Row],[Precio unitario]]*Tabla8[[#This Row],[Tasa de ingresos cliente]]</f>
        <v>9.0655814999999996E-4</v>
      </c>
      <c r="AT177" s="21">
        <v>21.6</v>
      </c>
      <c r="AU177" s="11">
        <f>Tabla8[[#This Row],[tasa de cambio]]*Tabla8[[#This Row],[Ingresos netos]]</f>
        <v>1.9581656039999999E-2</v>
      </c>
      <c r="AV177" s="23"/>
      <c r="AX177" s="23"/>
      <c r="BL177" s="1" t="s">
        <v>138</v>
      </c>
      <c r="BM177" s="1" t="s">
        <v>17</v>
      </c>
      <c r="BN177" s="1" t="s">
        <v>104</v>
      </c>
      <c r="BO177" s="1" t="s">
        <v>11</v>
      </c>
      <c r="BP177" s="1" t="s">
        <v>12</v>
      </c>
      <c r="BQ177" s="1" t="s">
        <v>13</v>
      </c>
      <c r="BR177" s="8">
        <v>3.2709738999999998E-3</v>
      </c>
      <c r="BS177" s="8">
        <v>0.75</v>
      </c>
      <c r="BT177" s="9">
        <f>Tabla4[[#This Row],[Precio unitario]]*Tabla4[[#This Row],[Tasa de ingresos cliente]]</f>
        <v>2.4532304249999999E-3</v>
      </c>
      <c r="BU177" s="21">
        <v>22.631540000000001</v>
      </c>
      <c r="BV177" s="14">
        <f>Tabla4[[#This Row],[tasa de cambio]]*Tabla4[[#This Row],[Ingresos netos]]</f>
        <v>5.5520382492604499E-2</v>
      </c>
    </row>
    <row r="178" spans="1:74" x14ac:dyDescent="0.2">
      <c r="A178" s="2" t="s">
        <v>24</v>
      </c>
      <c r="B178" s="2" t="s">
        <v>50</v>
      </c>
      <c r="C178" s="2"/>
      <c r="D178" s="2" t="s">
        <v>11</v>
      </c>
      <c r="E178" s="2" t="s">
        <v>12</v>
      </c>
      <c r="F178" s="2" t="s">
        <v>13</v>
      </c>
      <c r="G178" s="7">
        <v>5.1171941299999997E-4</v>
      </c>
      <c r="H178" s="7">
        <v>0.75</v>
      </c>
      <c r="I178" s="9">
        <f>Tabla14[[#This Row],[Precio unitario]]*Tabla14[[#This Row],[Tasa de ingresos cliente]]</f>
        <v>3.8378955974999998E-4</v>
      </c>
      <c r="J178" s="21">
        <v>22.631540000000001</v>
      </c>
      <c r="K178" s="15">
        <f>Tabla14[[#This Row],[tasa de cambio]]*Tabla14[[#This Row],[Ingresos netos]]</f>
        <v>8.6857487730645153E-3</v>
      </c>
      <c r="M178" s="2" t="s">
        <v>81</v>
      </c>
      <c r="N178" s="2" t="s">
        <v>42</v>
      </c>
      <c r="O178" s="2"/>
      <c r="P178" s="2" t="s">
        <v>11</v>
      </c>
      <c r="Q178" s="2" t="s">
        <v>12</v>
      </c>
      <c r="R178" s="2" t="s">
        <v>13</v>
      </c>
      <c r="S178" s="7">
        <v>3.0621912020000002E-3</v>
      </c>
      <c r="T178" s="7">
        <v>0.75</v>
      </c>
      <c r="U178" s="9">
        <f>Tabla12[[#This Row],[Precio unitario]]*Tabla12[[#This Row],[Tasa de ingresos cliente]]</f>
        <v>2.2966434015E-3</v>
      </c>
      <c r="V178" s="21">
        <v>22.631540000000001</v>
      </c>
      <c r="W178" s="11">
        <f>Tabla12[[#This Row],[tasa de cambio]]*Tabla12[[#This Row],[Ingresos netos]]</f>
        <v>5.1976577006783313E-2</v>
      </c>
      <c r="AK178" s="1" t="s">
        <v>100</v>
      </c>
      <c r="AL178" s="1" t="s">
        <v>41</v>
      </c>
      <c r="AM178" s="1" t="s">
        <v>104</v>
      </c>
      <c r="AN178" s="1" t="s">
        <v>11</v>
      </c>
      <c r="AO178" s="1" t="s">
        <v>12</v>
      </c>
      <c r="AP178" s="1" t="s">
        <v>13</v>
      </c>
      <c r="AQ178" s="8">
        <v>2.4070909000000001E-3</v>
      </c>
      <c r="AR178" s="8">
        <v>0.75</v>
      </c>
      <c r="AS178" s="9">
        <f>Tabla8[[#This Row],[Precio unitario]]*Tabla8[[#This Row],[Tasa de ingresos cliente]]</f>
        <v>1.8053181749999999E-3</v>
      </c>
      <c r="AT178" s="21">
        <v>21.6</v>
      </c>
      <c r="AU178" s="11">
        <f>Tabla8[[#This Row],[tasa de cambio]]*Tabla8[[#This Row],[Ingresos netos]]</f>
        <v>3.8994872579999999E-2</v>
      </c>
      <c r="AV178" s="23"/>
      <c r="AX178" s="23"/>
      <c r="BL178" s="2" t="s">
        <v>138</v>
      </c>
      <c r="BM178" s="2" t="s">
        <v>18</v>
      </c>
      <c r="BN178" s="2" t="s">
        <v>104</v>
      </c>
      <c r="BO178" s="2" t="s">
        <v>11</v>
      </c>
      <c r="BP178" s="2" t="s">
        <v>12</v>
      </c>
      <c r="BQ178" s="2" t="s">
        <v>13</v>
      </c>
      <c r="BR178" s="7">
        <v>7.2255319999999998E-4</v>
      </c>
      <c r="BS178" s="7">
        <v>0.75</v>
      </c>
      <c r="BT178" s="9">
        <f>Tabla4[[#This Row],[Precio unitario]]*Tabla4[[#This Row],[Tasa de ingresos cliente]]</f>
        <v>5.4191489999999998E-4</v>
      </c>
      <c r="BU178" s="21">
        <v>22.631540000000001</v>
      </c>
      <c r="BV178" s="14">
        <f>Tabla4[[#This Row],[tasa de cambio]]*Tabla4[[#This Row],[Ingresos netos]]</f>
        <v>1.2264368735946E-2</v>
      </c>
    </row>
    <row r="179" spans="1:74" x14ac:dyDescent="0.2">
      <c r="A179" s="1" t="s">
        <v>24</v>
      </c>
      <c r="B179" s="1" t="s">
        <v>16</v>
      </c>
      <c r="C179" s="1"/>
      <c r="D179" s="1" t="s">
        <v>11</v>
      </c>
      <c r="E179" s="1" t="s">
        <v>12</v>
      </c>
      <c r="F179" s="1" t="s">
        <v>13</v>
      </c>
      <c r="G179" s="8">
        <v>1.647529055E-3</v>
      </c>
      <c r="H179" s="8">
        <v>0.75</v>
      </c>
      <c r="I179" s="9">
        <f>Tabla14[[#This Row],[Precio unitario]]*Tabla14[[#This Row],[Tasa de ingresos cliente]]</f>
        <v>1.2356467912499999E-3</v>
      </c>
      <c r="J179" s="21">
        <v>22.631540000000001</v>
      </c>
      <c r="K179" s="15">
        <f>Tabla14[[#This Row],[tasa de cambio]]*Tabla14[[#This Row],[Ingresos netos]]</f>
        <v>2.7964589782046027E-2</v>
      </c>
      <c r="M179" s="1" t="s">
        <v>81</v>
      </c>
      <c r="N179" s="1" t="s">
        <v>49</v>
      </c>
      <c r="O179" s="1"/>
      <c r="P179" s="1" t="s">
        <v>11</v>
      </c>
      <c r="Q179" s="1" t="s">
        <v>12</v>
      </c>
      <c r="R179" s="1" t="s">
        <v>13</v>
      </c>
      <c r="S179" s="8">
        <v>1.6164109800000001E-4</v>
      </c>
      <c r="T179" s="8">
        <v>0.75</v>
      </c>
      <c r="U179" s="9">
        <f>Tabla12[[#This Row],[Precio unitario]]*Tabla12[[#This Row],[Tasa de ingresos cliente]]</f>
        <v>1.2123082350000001E-4</v>
      </c>
      <c r="V179" s="21">
        <v>22.631540000000001</v>
      </c>
      <c r="W179" s="11">
        <f>Tabla12[[#This Row],[tasa de cambio]]*Tabla12[[#This Row],[Ingresos netos]]</f>
        <v>2.7436402312731901E-3</v>
      </c>
      <c r="AK179" s="2" t="s">
        <v>100</v>
      </c>
      <c r="AL179" s="2" t="s">
        <v>41</v>
      </c>
      <c r="AM179" s="2" t="s">
        <v>104</v>
      </c>
      <c r="AN179" s="2" t="s">
        <v>11</v>
      </c>
      <c r="AO179" s="2" t="s">
        <v>12</v>
      </c>
      <c r="AP179" s="2" t="s">
        <v>13</v>
      </c>
      <c r="AQ179" s="7">
        <v>2.4069999999999999E-3</v>
      </c>
      <c r="AR179" s="7">
        <v>0.75</v>
      </c>
      <c r="AS179" s="9">
        <f>Tabla8[[#This Row],[Precio unitario]]*Tabla8[[#This Row],[Tasa de ingresos cliente]]</f>
        <v>1.80525E-3</v>
      </c>
      <c r="AT179" s="21">
        <v>21.6</v>
      </c>
      <c r="AU179" s="11">
        <f>Tabla8[[#This Row],[tasa de cambio]]*Tabla8[[#This Row],[Ingresos netos]]</f>
        <v>3.8993400000000004E-2</v>
      </c>
      <c r="AV179" s="23"/>
      <c r="AX179" s="23"/>
      <c r="BL179" s="1" t="s">
        <v>138</v>
      </c>
      <c r="BM179" s="1" t="s">
        <v>21</v>
      </c>
      <c r="BN179" s="1" t="s">
        <v>104</v>
      </c>
      <c r="BO179" s="1" t="s">
        <v>11</v>
      </c>
      <c r="BP179" s="1" t="s">
        <v>12</v>
      </c>
      <c r="BQ179" s="1" t="s">
        <v>13</v>
      </c>
      <c r="BR179" s="8">
        <v>1.17427425E-2</v>
      </c>
      <c r="BS179" s="8">
        <v>0.75</v>
      </c>
      <c r="BT179" s="9">
        <f>Tabla4[[#This Row],[Precio unitario]]*Tabla4[[#This Row],[Tasa de ingresos cliente]]</f>
        <v>8.8070568750000001E-3</v>
      </c>
      <c r="BU179" s="21">
        <v>22.631540000000001</v>
      </c>
      <c r="BV179" s="14">
        <f>Tabla4[[#This Row],[tasa de cambio]]*Tabla4[[#This Row],[Ingresos netos]]</f>
        <v>0.19931725994883751</v>
      </c>
    </row>
    <row r="180" spans="1:74" x14ac:dyDescent="0.2">
      <c r="A180" s="2" t="s">
        <v>24</v>
      </c>
      <c r="B180" s="2" t="s">
        <v>16</v>
      </c>
      <c r="C180" s="2"/>
      <c r="D180" s="2" t="s">
        <v>11</v>
      </c>
      <c r="E180" s="2" t="s">
        <v>12</v>
      </c>
      <c r="F180" s="2" t="s">
        <v>13</v>
      </c>
      <c r="G180" s="7">
        <v>6.7117792409999997E-3</v>
      </c>
      <c r="H180" s="7">
        <v>0.75</v>
      </c>
      <c r="I180" s="9">
        <f>Tabla14[[#This Row],[Precio unitario]]*Tabla14[[#This Row],[Tasa de ingresos cliente]]</f>
        <v>5.03383443075E-3</v>
      </c>
      <c r="J180" s="21">
        <v>22.631540000000001</v>
      </c>
      <c r="K180" s="15">
        <f>Tabla14[[#This Row],[tasa de cambio]]*Tabla14[[#This Row],[Ingresos netos]]</f>
        <v>0.11392342527289585</v>
      </c>
      <c r="M180" s="2" t="s">
        <v>81</v>
      </c>
      <c r="N180" s="2" t="s">
        <v>49</v>
      </c>
      <c r="O180" s="2"/>
      <c r="P180" s="2" t="s">
        <v>11</v>
      </c>
      <c r="Q180" s="2" t="s">
        <v>12</v>
      </c>
      <c r="R180" s="2" t="s">
        <v>13</v>
      </c>
      <c r="S180" s="7">
        <v>1.206257501E-3</v>
      </c>
      <c r="T180" s="7">
        <v>0.75</v>
      </c>
      <c r="U180" s="9">
        <f>Tabla12[[#This Row],[Precio unitario]]*Tabla12[[#This Row],[Tasa de ingresos cliente]]</f>
        <v>9.0469312575000007E-4</v>
      </c>
      <c r="V180" s="21">
        <v>22.631540000000001</v>
      </c>
      <c r="W180" s="11">
        <f>Tabla12[[#This Row],[tasa de cambio]]*Tabla12[[#This Row],[Ingresos netos]]</f>
        <v>2.0474598663136157E-2</v>
      </c>
      <c r="AK180" s="1" t="s">
        <v>100</v>
      </c>
      <c r="AL180" s="1" t="s">
        <v>41</v>
      </c>
      <c r="AM180" s="1" t="s">
        <v>104</v>
      </c>
      <c r="AN180" s="1" t="s">
        <v>11</v>
      </c>
      <c r="AO180" s="1" t="s">
        <v>12</v>
      </c>
      <c r="AP180" s="1" t="s">
        <v>13</v>
      </c>
      <c r="AQ180" s="8">
        <v>2.9120000000000001E-3</v>
      </c>
      <c r="AR180" s="8">
        <v>0.75</v>
      </c>
      <c r="AS180" s="9">
        <f>Tabla8[[#This Row],[Precio unitario]]*Tabla8[[#This Row],[Tasa de ingresos cliente]]</f>
        <v>2.1840000000000002E-3</v>
      </c>
      <c r="AT180" s="21">
        <v>21.6</v>
      </c>
      <c r="AU180" s="11">
        <f>Tabla8[[#This Row],[tasa de cambio]]*Tabla8[[#This Row],[Ingresos netos]]</f>
        <v>4.7174400000000005E-2</v>
      </c>
      <c r="AV180" s="23"/>
      <c r="AX180" s="23"/>
      <c r="BL180" s="2" t="s">
        <v>138</v>
      </c>
      <c r="BM180" s="2" t="s">
        <v>10</v>
      </c>
      <c r="BN180" s="2" t="s">
        <v>104</v>
      </c>
      <c r="BO180" s="2" t="s">
        <v>11</v>
      </c>
      <c r="BP180" s="2" t="s">
        <v>12</v>
      </c>
      <c r="BQ180" s="2" t="s">
        <v>13</v>
      </c>
      <c r="BR180" s="7">
        <v>5.5448770000000001E-3</v>
      </c>
      <c r="BS180" s="7">
        <v>0.75</v>
      </c>
      <c r="BT180" s="9">
        <f>Tabla4[[#This Row],[Precio unitario]]*Tabla4[[#This Row],[Tasa de ingresos cliente]]</f>
        <v>4.1586577500000001E-3</v>
      </c>
      <c r="BU180" s="21">
        <v>22.631540000000001</v>
      </c>
      <c r="BV180" s="14">
        <f>Tabla4[[#This Row],[tasa de cambio]]*Tabla4[[#This Row],[Ingresos netos]]</f>
        <v>9.4116829215435002E-2</v>
      </c>
    </row>
    <row r="181" spans="1:74" x14ac:dyDescent="0.2">
      <c r="A181" s="1" t="s">
        <v>24</v>
      </c>
      <c r="B181" s="1" t="s">
        <v>34</v>
      </c>
      <c r="C181" s="1"/>
      <c r="D181" s="1" t="s">
        <v>11</v>
      </c>
      <c r="E181" s="1" t="s">
        <v>12</v>
      </c>
      <c r="F181" s="1" t="s">
        <v>13</v>
      </c>
      <c r="G181" s="8">
        <v>1.3733362400000001E-4</v>
      </c>
      <c r="H181" s="8">
        <v>0.75</v>
      </c>
      <c r="I181" s="9">
        <f>Tabla14[[#This Row],[Precio unitario]]*Tabla14[[#This Row],[Tasa de ingresos cliente]]</f>
        <v>1.0300021800000001E-4</v>
      </c>
      <c r="J181" s="21">
        <v>22.631540000000001</v>
      </c>
      <c r="K181" s="15">
        <f>Tabla14[[#This Row],[tasa de cambio]]*Tabla14[[#This Row],[Ingresos netos]]</f>
        <v>2.3310535536757203E-3</v>
      </c>
      <c r="M181" s="1" t="s">
        <v>81</v>
      </c>
      <c r="N181" s="1" t="s">
        <v>43</v>
      </c>
      <c r="O181" s="1"/>
      <c r="P181" s="1" t="s">
        <v>11</v>
      </c>
      <c r="Q181" s="1" t="s">
        <v>12</v>
      </c>
      <c r="R181" s="1" t="s">
        <v>13</v>
      </c>
      <c r="S181" s="8">
        <v>2.8256938519999998E-3</v>
      </c>
      <c r="T181" s="8">
        <v>0.75</v>
      </c>
      <c r="U181" s="9">
        <f>Tabla12[[#This Row],[Precio unitario]]*Tabla12[[#This Row],[Tasa de ingresos cliente]]</f>
        <v>2.1192703890000001E-3</v>
      </c>
      <c r="V181" s="21">
        <v>22.631540000000001</v>
      </c>
      <c r="W181" s="11">
        <f>Tabla12[[#This Row],[tasa de cambio]]*Tabla12[[#This Row],[Ingresos netos]]</f>
        <v>4.7962352579469063E-2</v>
      </c>
      <c r="AK181" s="2" t="s">
        <v>100</v>
      </c>
      <c r="AL181" s="2" t="s">
        <v>41</v>
      </c>
      <c r="AM181" s="2" t="s">
        <v>104</v>
      </c>
      <c r="AN181" s="2" t="s">
        <v>11</v>
      </c>
      <c r="AO181" s="2" t="s">
        <v>12</v>
      </c>
      <c r="AP181" s="2" t="s">
        <v>13</v>
      </c>
      <c r="AQ181" s="7">
        <v>2.9118888999999999E-3</v>
      </c>
      <c r="AR181" s="7">
        <v>0.75</v>
      </c>
      <c r="AS181" s="9">
        <f>Tabla8[[#This Row],[Precio unitario]]*Tabla8[[#This Row],[Tasa de ingresos cliente]]</f>
        <v>2.1839166750000001E-3</v>
      </c>
      <c r="AT181" s="21">
        <v>21.6</v>
      </c>
      <c r="AU181" s="11">
        <f>Tabla8[[#This Row],[tasa de cambio]]*Tabla8[[#This Row],[Ingresos netos]]</f>
        <v>4.7172600180000003E-2</v>
      </c>
      <c r="AV181" s="23"/>
      <c r="AX181" s="23"/>
      <c r="BL181" s="1" t="s">
        <v>138</v>
      </c>
      <c r="BM181" s="1" t="s">
        <v>66</v>
      </c>
      <c r="BN181" s="1" t="s">
        <v>104</v>
      </c>
      <c r="BO181" s="1" t="s">
        <v>11</v>
      </c>
      <c r="BP181" s="1" t="s">
        <v>12</v>
      </c>
      <c r="BQ181" s="1" t="s">
        <v>13</v>
      </c>
      <c r="BR181" s="8">
        <v>2.1007300999999999E-3</v>
      </c>
      <c r="BS181" s="8">
        <v>0.75</v>
      </c>
      <c r="BT181" s="9">
        <f>Tabla4[[#This Row],[Precio unitario]]*Tabla4[[#This Row],[Tasa de ingresos cliente]]</f>
        <v>1.5755475749999999E-3</v>
      </c>
      <c r="BU181" s="21">
        <v>22.631540000000001</v>
      </c>
      <c r="BV181" s="14">
        <f>Tabla4[[#This Row],[tasa de cambio]]*Tabla4[[#This Row],[Ingresos netos]]</f>
        <v>3.5657067965515502E-2</v>
      </c>
    </row>
    <row r="182" spans="1:74" x14ac:dyDescent="0.2">
      <c r="A182" s="2" t="s">
        <v>24</v>
      </c>
      <c r="B182" s="2" t="s">
        <v>62</v>
      </c>
      <c r="C182" s="2"/>
      <c r="D182" s="2" t="s">
        <v>11</v>
      </c>
      <c r="E182" s="2" t="s">
        <v>12</v>
      </c>
      <c r="F182" s="2" t="s">
        <v>13</v>
      </c>
      <c r="G182" s="7">
        <v>8.3196389280000005E-3</v>
      </c>
      <c r="H182" s="7">
        <v>0.75</v>
      </c>
      <c r="I182" s="9">
        <f>Tabla14[[#This Row],[Precio unitario]]*Tabla14[[#This Row],[Tasa de ingresos cliente]]</f>
        <v>6.2397291960000004E-3</v>
      </c>
      <c r="J182" s="21">
        <v>22.631540000000001</v>
      </c>
      <c r="K182" s="15">
        <f>Tabla14[[#This Row],[tasa de cambio]]*Tabla14[[#This Row],[Ingresos netos]]</f>
        <v>0.14121468088844186</v>
      </c>
      <c r="M182" s="2" t="s">
        <v>81</v>
      </c>
      <c r="N182" s="2" t="s">
        <v>80</v>
      </c>
      <c r="O182" s="2"/>
      <c r="P182" s="2" t="s">
        <v>11</v>
      </c>
      <c r="Q182" s="2" t="s">
        <v>12</v>
      </c>
      <c r="R182" s="2" t="s">
        <v>13</v>
      </c>
      <c r="S182" s="7">
        <v>1.707172028E-3</v>
      </c>
      <c r="T182" s="7">
        <v>0.75</v>
      </c>
      <c r="U182" s="9">
        <f>Tabla12[[#This Row],[Precio unitario]]*Tabla12[[#This Row],[Tasa de ingresos cliente]]</f>
        <v>1.280379021E-3</v>
      </c>
      <c r="V182" s="21">
        <v>22.631540000000001</v>
      </c>
      <c r="W182" s="11">
        <f>Tabla12[[#This Row],[tasa de cambio]]*Tabla12[[#This Row],[Ingresos netos]]</f>
        <v>2.8976949028922342E-2</v>
      </c>
      <c r="AK182" s="1" t="s">
        <v>100</v>
      </c>
      <c r="AL182" s="1" t="s">
        <v>41</v>
      </c>
      <c r="AM182" s="1" t="s">
        <v>104</v>
      </c>
      <c r="AN182" s="1" t="s">
        <v>11</v>
      </c>
      <c r="AO182" s="1" t="s">
        <v>12</v>
      </c>
      <c r="AP182" s="1" t="s">
        <v>13</v>
      </c>
      <c r="AQ182" s="8">
        <v>2.911875E-3</v>
      </c>
      <c r="AR182" s="8">
        <v>0.75</v>
      </c>
      <c r="AS182" s="9">
        <f>Tabla8[[#This Row],[Precio unitario]]*Tabla8[[#This Row],[Tasa de ingresos cliente]]</f>
        <v>2.1839062500000001E-3</v>
      </c>
      <c r="AT182" s="21">
        <v>21.6</v>
      </c>
      <c r="AU182" s="11">
        <f>Tabla8[[#This Row],[tasa de cambio]]*Tabla8[[#This Row],[Ingresos netos]]</f>
        <v>4.7172375000000002E-2</v>
      </c>
      <c r="AV182" s="23"/>
      <c r="AX182" s="23"/>
      <c r="BL182" s="2" t="s">
        <v>138</v>
      </c>
      <c r="BM182" s="2" t="s">
        <v>28</v>
      </c>
      <c r="BN182" s="2" t="s">
        <v>104</v>
      </c>
      <c r="BO182" s="2" t="s">
        <v>11</v>
      </c>
      <c r="BP182" s="2" t="s">
        <v>12</v>
      </c>
      <c r="BQ182" s="2" t="s">
        <v>13</v>
      </c>
      <c r="BR182" s="7">
        <v>1.4169146E-3</v>
      </c>
      <c r="BS182" s="7">
        <v>0.75</v>
      </c>
      <c r="BT182" s="9">
        <f>Tabla4[[#This Row],[Precio unitario]]*Tabla4[[#This Row],[Tasa de ingresos cliente]]</f>
        <v>1.06268595E-3</v>
      </c>
      <c r="BU182" s="21">
        <v>22.631540000000001</v>
      </c>
      <c r="BV182" s="14">
        <f>Tabla4[[#This Row],[tasa de cambio]]*Tabla4[[#This Row],[Ingresos netos]]</f>
        <v>2.4050219584862999E-2</v>
      </c>
    </row>
    <row r="183" spans="1:74" x14ac:dyDescent="0.2">
      <c r="A183" s="1" t="s">
        <v>24</v>
      </c>
      <c r="B183" s="1" t="s">
        <v>52</v>
      </c>
      <c r="C183" s="1"/>
      <c r="D183" s="1" t="s">
        <v>11</v>
      </c>
      <c r="E183" s="1" t="s">
        <v>12</v>
      </c>
      <c r="F183" s="1" t="s">
        <v>13</v>
      </c>
      <c r="G183" s="8">
        <v>1.53025073E-4</v>
      </c>
      <c r="H183" s="8">
        <v>0.75</v>
      </c>
      <c r="I183" s="9">
        <f>Tabla14[[#This Row],[Precio unitario]]*Tabla14[[#This Row],[Tasa de ingresos cliente]]</f>
        <v>1.1476880474999999E-4</v>
      </c>
      <c r="J183" s="21">
        <v>22.631540000000001</v>
      </c>
      <c r="K183" s="15">
        <f>Tabla14[[#This Row],[tasa de cambio]]*Tabla14[[#This Row],[Ingresos netos]]</f>
        <v>2.5973947954518149E-3</v>
      </c>
      <c r="M183" s="1" t="s">
        <v>81</v>
      </c>
      <c r="N183" s="1" t="s">
        <v>16</v>
      </c>
      <c r="O183" s="1"/>
      <c r="P183" s="1" t="s">
        <v>11</v>
      </c>
      <c r="Q183" s="1" t="s">
        <v>12</v>
      </c>
      <c r="R183" s="1" t="s">
        <v>13</v>
      </c>
      <c r="S183" s="8">
        <v>9.1997123489999996E-3</v>
      </c>
      <c r="T183" s="8">
        <v>0.75</v>
      </c>
      <c r="U183" s="9">
        <f>Tabla12[[#This Row],[Precio unitario]]*Tabla12[[#This Row],[Tasa de ingresos cliente]]</f>
        <v>6.8997842617499992E-3</v>
      </c>
      <c r="V183" s="21">
        <v>22.631540000000001</v>
      </c>
      <c r="W183" s="11">
        <f>Tabla12[[#This Row],[tasa de cambio]]*Tabla12[[#This Row],[Ingresos netos]]</f>
        <v>0.15615274351116559</v>
      </c>
      <c r="AK183" s="2" t="s">
        <v>100</v>
      </c>
      <c r="AL183" s="2" t="s">
        <v>41</v>
      </c>
      <c r="AM183" s="2" t="s">
        <v>104</v>
      </c>
      <c r="AN183" s="2" t="s">
        <v>11</v>
      </c>
      <c r="AO183" s="2" t="s">
        <v>12</v>
      </c>
      <c r="AP183" s="2" t="s">
        <v>13</v>
      </c>
      <c r="AQ183" s="7">
        <v>2.9118333000000001E-3</v>
      </c>
      <c r="AR183" s="7">
        <v>0.75</v>
      </c>
      <c r="AS183" s="9">
        <f>Tabla8[[#This Row],[Precio unitario]]*Tabla8[[#This Row],[Tasa de ingresos cliente]]</f>
        <v>2.1838749750000002E-3</v>
      </c>
      <c r="AT183" s="21">
        <v>21.6</v>
      </c>
      <c r="AU183" s="11">
        <f>Tabla8[[#This Row],[tasa de cambio]]*Tabla8[[#This Row],[Ingresos netos]]</f>
        <v>4.7171699460000008E-2</v>
      </c>
      <c r="AV183" s="23"/>
      <c r="AX183" s="23"/>
      <c r="BL183" s="1" t="s">
        <v>138</v>
      </c>
      <c r="BM183" s="1" t="s">
        <v>16</v>
      </c>
      <c r="BN183" s="1" t="s">
        <v>104</v>
      </c>
      <c r="BO183" s="1" t="s">
        <v>11</v>
      </c>
      <c r="BP183" s="1" t="s">
        <v>12</v>
      </c>
      <c r="BQ183" s="1" t="s">
        <v>13</v>
      </c>
      <c r="BR183" s="8">
        <v>1.26891726E-2</v>
      </c>
      <c r="BS183" s="8">
        <v>0.75</v>
      </c>
      <c r="BT183" s="9">
        <f>Tabla4[[#This Row],[Precio unitario]]*Tabla4[[#This Row],[Tasa de ingresos cliente]]</f>
        <v>9.5168794499999997E-3</v>
      </c>
      <c r="BU183" s="21">
        <v>22.631540000000001</v>
      </c>
      <c r="BV183" s="14">
        <f>Tabla4[[#This Row],[tasa de cambio]]*Tabla4[[#This Row],[Ingresos netos]]</f>
        <v>0.21538163794785301</v>
      </c>
    </row>
    <row r="184" spans="1:74" x14ac:dyDescent="0.2">
      <c r="A184" s="2" t="s">
        <v>24</v>
      </c>
      <c r="B184" s="2" t="s">
        <v>20</v>
      </c>
      <c r="C184" s="2"/>
      <c r="D184" s="2" t="s">
        <v>11</v>
      </c>
      <c r="E184" s="2" t="s">
        <v>12</v>
      </c>
      <c r="F184" s="2" t="s">
        <v>13</v>
      </c>
      <c r="G184" s="7">
        <v>2.0447166740000002E-3</v>
      </c>
      <c r="H184" s="7">
        <v>0.75</v>
      </c>
      <c r="I184" s="9">
        <f>Tabla14[[#This Row],[Precio unitario]]*Tabla14[[#This Row],[Tasa de ingresos cliente]]</f>
        <v>1.5335375055000001E-3</v>
      </c>
      <c r="J184" s="21">
        <v>22.631540000000001</v>
      </c>
      <c r="K184" s="15">
        <f>Tabla14[[#This Row],[tasa de cambio]]*Tabla14[[#This Row],[Ingresos netos]]</f>
        <v>3.4706315397223471E-2</v>
      </c>
      <c r="M184" s="2" t="s">
        <v>81</v>
      </c>
      <c r="N184" s="2" t="s">
        <v>17</v>
      </c>
      <c r="O184" s="2"/>
      <c r="P184" s="2" t="s">
        <v>11</v>
      </c>
      <c r="Q184" s="2" t="s">
        <v>12</v>
      </c>
      <c r="R184" s="2" t="s">
        <v>13</v>
      </c>
      <c r="S184" s="7">
        <v>1.576865099E-3</v>
      </c>
      <c r="T184" s="7">
        <v>0.75</v>
      </c>
      <c r="U184" s="9">
        <f>Tabla12[[#This Row],[Precio unitario]]*Tabla12[[#This Row],[Tasa de ingresos cliente]]</f>
        <v>1.18264882425E-3</v>
      </c>
      <c r="V184" s="21">
        <v>22.631540000000001</v>
      </c>
      <c r="W184" s="11">
        <f>Tabla12[[#This Row],[tasa de cambio]]*Tabla12[[#This Row],[Ingresos netos]]</f>
        <v>2.6765164171966845E-2</v>
      </c>
      <c r="AK184" s="1" t="s">
        <v>100</v>
      </c>
      <c r="AL184" s="1" t="s">
        <v>41</v>
      </c>
      <c r="AM184" s="1" t="s">
        <v>104</v>
      </c>
      <c r="AN184" s="1" t="s">
        <v>11</v>
      </c>
      <c r="AO184" s="1" t="s">
        <v>12</v>
      </c>
      <c r="AP184" s="1" t="s">
        <v>13</v>
      </c>
      <c r="AQ184" s="8">
        <v>1.1927999999999999E-3</v>
      </c>
      <c r="AR184" s="8">
        <v>0.75</v>
      </c>
      <c r="AS184" s="9">
        <f>Tabla8[[#This Row],[Precio unitario]]*Tabla8[[#This Row],[Tasa de ingresos cliente]]</f>
        <v>8.9459999999999995E-4</v>
      </c>
      <c r="AT184" s="21">
        <v>21.6</v>
      </c>
      <c r="AU184" s="11">
        <f>Tabla8[[#This Row],[tasa de cambio]]*Tabla8[[#This Row],[Ingresos netos]]</f>
        <v>1.9323360000000001E-2</v>
      </c>
      <c r="AV184" s="23"/>
      <c r="AX184" s="23"/>
      <c r="BL184" s="2" t="s">
        <v>138</v>
      </c>
      <c r="BM184" s="2" t="s">
        <v>18</v>
      </c>
      <c r="BN184" s="2" t="s">
        <v>104</v>
      </c>
      <c r="BO184" s="2" t="s">
        <v>11</v>
      </c>
      <c r="BP184" s="2" t="s">
        <v>12</v>
      </c>
      <c r="BQ184" s="2" t="s">
        <v>13</v>
      </c>
      <c r="BR184" s="7">
        <v>4.9261015000000002E-3</v>
      </c>
      <c r="BS184" s="7">
        <v>0.75</v>
      </c>
      <c r="BT184" s="9">
        <f>Tabla4[[#This Row],[Precio unitario]]*Tabla4[[#This Row],[Tasa de ingresos cliente]]</f>
        <v>3.6945761250000001E-3</v>
      </c>
      <c r="BU184" s="21">
        <v>22.631540000000001</v>
      </c>
      <c r="BV184" s="14">
        <f>Tabla4[[#This Row],[tasa de cambio]]*Tabla4[[#This Row],[Ingresos netos]]</f>
        <v>8.3613947355982501E-2</v>
      </c>
    </row>
    <row r="185" spans="1:74" x14ac:dyDescent="0.2">
      <c r="A185" s="1" t="s">
        <v>24</v>
      </c>
      <c r="B185" s="1" t="s">
        <v>53</v>
      </c>
      <c r="C185" s="1"/>
      <c r="D185" s="1" t="s">
        <v>11</v>
      </c>
      <c r="E185" s="1" t="s">
        <v>12</v>
      </c>
      <c r="F185" s="1" t="s">
        <v>13</v>
      </c>
      <c r="G185" s="8">
        <v>1.5341358100000001E-4</v>
      </c>
      <c r="H185" s="8">
        <v>0.75</v>
      </c>
      <c r="I185" s="9">
        <f>Tabla14[[#This Row],[Precio unitario]]*Tabla14[[#This Row],[Tasa de ingresos cliente]]</f>
        <v>1.1506018575000002E-4</v>
      </c>
      <c r="J185" s="21">
        <v>22.631540000000001</v>
      </c>
      <c r="K185" s="15">
        <f>Tabla14[[#This Row],[tasa de cambio]]*Tabla14[[#This Row],[Ingresos netos]]</f>
        <v>2.6039891962085556E-3</v>
      </c>
      <c r="M185" s="1" t="s">
        <v>81</v>
      </c>
      <c r="N185" s="1" t="s">
        <v>17</v>
      </c>
      <c r="O185" s="1"/>
      <c r="P185" s="1" t="s">
        <v>11</v>
      </c>
      <c r="Q185" s="1" t="s">
        <v>12</v>
      </c>
      <c r="R185" s="1" t="s">
        <v>13</v>
      </c>
      <c r="S185" s="8">
        <v>1.39224561E-3</v>
      </c>
      <c r="T185" s="8">
        <v>0.75</v>
      </c>
      <c r="U185" s="9">
        <f>Tabla12[[#This Row],[Precio unitario]]*Tabla12[[#This Row],[Tasa de ingresos cliente]]</f>
        <v>1.0441842074999999E-3</v>
      </c>
      <c r="V185" s="21">
        <v>22.631540000000001</v>
      </c>
      <c r="W185" s="11">
        <f>Tabla12[[#This Row],[tasa de cambio]]*Tabla12[[#This Row],[Ingresos netos]]</f>
        <v>2.363149665940455E-2</v>
      </c>
      <c r="AK185" s="2" t="s">
        <v>100</v>
      </c>
      <c r="AL185" s="2" t="s">
        <v>41</v>
      </c>
      <c r="AM185" s="2" t="s">
        <v>104</v>
      </c>
      <c r="AN185" s="2" t="s">
        <v>11</v>
      </c>
      <c r="AO185" s="2" t="s">
        <v>12</v>
      </c>
      <c r="AP185" s="2" t="s">
        <v>13</v>
      </c>
      <c r="AQ185" s="7">
        <v>1.1926667E-3</v>
      </c>
      <c r="AR185" s="7">
        <v>0.75</v>
      </c>
      <c r="AS185" s="9">
        <f>Tabla8[[#This Row],[Precio unitario]]*Tabla8[[#This Row],[Tasa de ingresos cliente]]</f>
        <v>8.9450002500000001E-4</v>
      </c>
      <c r="AT185" s="21">
        <v>21.6</v>
      </c>
      <c r="AU185" s="11">
        <f>Tabla8[[#This Row],[tasa de cambio]]*Tabla8[[#This Row],[Ingresos netos]]</f>
        <v>1.9321200540000003E-2</v>
      </c>
      <c r="AV185" s="23"/>
      <c r="AX185" s="23"/>
      <c r="BL185" s="1" t="s">
        <v>138</v>
      </c>
      <c r="BM185" s="1" t="s">
        <v>21</v>
      </c>
      <c r="BN185" s="1" t="s">
        <v>104</v>
      </c>
      <c r="BO185" s="1" t="s">
        <v>11</v>
      </c>
      <c r="BP185" s="1" t="s">
        <v>12</v>
      </c>
      <c r="BQ185" s="1" t="s">
        <v>13</v>
      </c>
      <c r="BR185" s="8">
        <v>2.489116E-3</v>
      </c>
      <c r="BS185" s="8">
        <v>0.75</v>
      </c>
      <c r="BT185" s="9">
        <f>Tabla4[[#This Row],[Precio unitario]]*Tabla4[[#This Row],[Tasa de ingresos cliente]]</f>
        <v>1.8668370000000001E-3</v>
      </c>
      <c r="BU185" s="21">
        <v>22.631540000000001</v>
      </c>
      <c r="BV185" s="14">
        <f>Tabla4[[#This Row],[tasa de cambio]]*Tabla4[[#This Row],[Ingresos netos]]</f>
        <v>4.2249396238980004E-2</v>
      </c>
    </row>
    <row r="186" spans="1:74" x14ac:dyDescent="0.2">
      <c r="A186" s="2" t="s">
        <v>24</v>
      </c>
      <c r="B186" s="2" t="s">
        <v>53</v>
      </c>
      <c r="C186" s="2"/>
      <c r="D186" s="2" t="s">
        <v>11</v>
      </c>
      <c r="E186" s="2" t="s">
        <v>12</v>
      </c>
      <c r="F186" s="2" t="s">
        <v>13</v>
      </c>
      <c r="G186" s="7">
        <v>1.3548575600000001E-4</v>
      </c>
      <c r="H186" s="7">
        <v>0.75</v>
      </c>
      <c r="I186" s="9">
        <f>Tabla14[[#This Row],[Precio unitario]]*Tabla14[[#This Row],[Tasa de ingresos cliente]]</f>
        <v>1.0161431700000001E-4</v>
      </c>
      <c r="J186" s="21">
        <v>22.631540000000001</v>
      </c>
      <c r="K186" s="15">
        <f>Tabla14[[#This Row],[tasa de cambio]]*Tabla14[[#This Row],[Ingresos netos]]</f>
        <v>2.2996884797581805E-3</v>
      </c>
      <c r="M186" s="2" t="s">
        <v>81</v>
      </c>
      <c r="N186" s="2" t="s">
        <v>17</v>
      </c>
      <c r="O186" s="2"/>
      <c r="P186" s="2" t="s">
        <v>11</v>
      </c>
      <c r="Q186" s="2" t="s">
        <v>12</v>
      </c>
      <c r="R186" s="2" t="s">
        <v>13</v>
      </c>
      <c r="S186" s="7">
        <v>1.281603574E-3</v>
      </c>
      <c r="T186" s="7">
        <v>0.75</v>
      </c>
      <c r="U186" s="9">
        <f>Tabla12[[#This Row],[Precio unitario]]*Tabla12[[#This Row],[Tasa de ingresos cliente]]</f>
        <v>9.6120268049999997E-4</v>
      </c>
      <c r="V186" s="21">
        <v>22.631540000000001</v>
      </c>
      <c r="W186" s="11">
        <f>Tabla12[[#This Row],[tasa de cambio]]*Tabla12[[#This Row],[Ingresos netos]]</f>
        <v>2.175349691184297E-2</v>
      </c>
      <c r="AK186" s="2" t="s">
        <v>100</v>
      </c>
      <c r="AL186" s="2" t="s">
        <v>41</v>
      </c>
      <c r="AM186" s="2" t="s">
        <v>104</v>
      </c>
      <c r="AN186" s="2" t="s">
        <v>11</v>
      </c>
      <c r="AO186" s="2" t="s">
        <v>12</v>
      </c>
      <c r="AP186" s="2" t="s">
        <v>13</v>
      </c>
      <c r="AQ186" s="7">
        <v>1.193E-3</v>
      </c>
      <c r="AR186" s="7">
        <v>0.75</v>
      </c>
      <c r="AS186" s="9">
        <f>Tabla8[[#This Row],[Precio unitario]]*Tabla8[[#This Row],[Tasa de ingresos cliente]]</f>
        <v>8.9475000000000004E-4</v>
      </c>
      <c r="AT186" s="21">
        <v>21.6</v>
      </c>
      <c r="AU186" s="11">
        <f>Tabla8[[#This Row],[tasa de cambio]]*Tabla8[[#This Row],[Ingresos netos]]</f>
        <v>1.9326600000000003E-2</v>
      </c>
      <c r="AV186" s="23"/>
      <c r="AX186" s="23"/>
      <c r="BL186" s="2" t="s">
        <v>138</v>
      </c>
      <c r="BM186" s="2" t="s">
        <v>21</v>
      </c>
      <c r="BN186" s="2" t="s">
        <v>104</v>
      </c>
      <c r="BO186" s="2" t="s">
        <v>11</v>
      </c>
      <c r="BP186" s="2" t="s">
        <v>12</v>
      </c>
      <c r="BQ186" s="2" t="s">
        <v>13</v>
      </c>
      <c r="BR186" s="7">
        <v>1.2693924E-3</v>
      </c>
      <c r="BS186" s="7">
        <v>0.75</v>
      </c>
      <c r="BT186" s="9">
        <f>Tabla4[[#This Row],[Precio unitario]]*Tabla4[[#This Row],[Tasa de ingresos cliente]]</f>
        <v>9.5204429999999997E-4</v>
      </c>
      <c r="BU186" s="21">
        <v>22.631540000000001</v>
      </c>
      <c r="BV186" s="14">
        <f>Tabla4[[#This Row],[tasa de cambio]]*Tabla4[[#This Row],[Ingresos netos]]</f>
        <v>2.1546228657222E-2</v>
      </c>
    </row>
    <row r="187" spans="1:74" x14ac:dyDescent="0.2">
      <c r="A187" s="1" t="s">
        <v>24</v>
      </c>
      <c r="B187" s="1" t="s">
        <v>37</v>
      </c>
      <c r="C187" s="1"/>
      <c r="D187" s="1" t="s">
        <v>11</v>
      </c>
      <c r="E187" s="1" t="s">
        <v>12</v>
      </c>
      <c r="F187" s="1" t="s">
        <v>13</v>
      </c>
      <c r="G187" s="8">
        <v>1.0922076200000001E-4</v>
      </c>
      <c r="H187" s="8">
        <v>0.75</v>
      </c>
      <c r="I187" s="9">
        <f>Tabla14[[#This Row],[Precio unitario]]*Tabla14[[#This Row],[Tasa de ingresos cliente]]</f>
        <v>8.1915571499999998E-5</v>
      </c>
      <c r="J187" s="21">
        <v>22.631540000000001</v>
      </c>
      <c r="K187" s="15">
        <f>Tabla14[[#This Row],[tasa de cambio]]*Tabla14[[#This Row],[Ingresos netos]]</f>
        <v>1.85387553302511E-3</v>
      </c>
      <c r="M187" s="1" t="s">
        <v>81</v>
      </c>
      <c r="N187" s="1" t="s">
        <v>17</v>
      </c>
      <c r="O187" s="1"/>
      <c r="P187" s="1" t="s">
        <v>11</v>
      </c>
      <c r="Q187" s="1" t="s">
        <v>12</v>
      </c>
      <c r="R187" s="1" t="s">
        <v>13</v>
      </c>
      <c r="S187" s="8">
        <v>1.2357908569999999E-3</v>
      </c>
      <c r="T187" s="8">
        <v>0.75</v>
      </c>
      <c r="U187" s="9">
        <f>Tabla12[[#This Row],[Precio unitario]]*Tabla12[[#This Row],[Tasa de ingresos cliente]]</f>
        <v>9.2684314274999987E-4</v>
      </c>
      <c r="V187" s="21">
        <v>22.631540000000001</v>
      </c>
      <c r="W187" s="11">
        <f>Tabla12[[#This Row],[tasa de cambio]]*Tabla12[[#This Row],[Ingresos netos]]</f>
        <v>2.0975887658872334E-2</v>
      </c>
      <c r="AK187" s="2" t="s">
        <v>100</v>
      </c>
      <c r="AL187" s="2" t="s">
        <v>41</v>
      </c>
      <c r="AM187" s="2" t="s">
        <v>114</v>
      </c>
      <c r="AN187" s="2" t="s">
        <v>11</v>
      </c>
      <c r="AO187" s="2" t="s">
        <v>12</v>
      </c>
      <c r="AP187" s="2" t="s">
        <v>13</v>
      </c>
      <c r="AQ187" s="7">
        <v>2.6600900000000001E-5</v>
      </c>
      <c r="AR187" s="7">
        <v>0.75</v>
      </c>
      <c r="AS187" s="9">
        <f>Tabla8[[#This Row],[Precio unitario]]*Tabla8[[#This Row],[Tasa de ingresos cliente]]</f>
        <v>1.9950675E-5</v>
      </c>
      <c r="AT187" s="21">
        <v>21.6</v>
      </c>
      <c r="AU187" s="11">
        <f>Tabla8[[#This Row],[tasa de cambio]]*Tabla8[[#This Row],[Ingresos netos]]</f>
        <v>4.3093458000000002E-4</v>
      </c>
      <c r="AV187" s="23"/>
      <c r="AX187" s="23"/>
      <c r="BL187" s="1" t="s">
        <v>138</v>
      </c>
      <c r="BM187" s="1" t="s">
        <v>21</v>
      </c>
      <c r="BN187" s="1" t="s">
        <v>104</v>
      </c>
      <c r="BO187" s="1" t="s">
        <v>11</v>
      </c>
      <c r="BP187" s="1" t="s">
        <v>12</v>
      </c>
      <c r="BQ187" s="1" t="s">
        <v>13</v>
      </c>
      <c r="BR187" s="8">
        <v>2.4560065999999999E-3</v>
      </c>
      <c r="BS187" s="8">
        <v>0.75</v>
      </c>
      <c r="BT187" s="9">
        <f>Tabla4[[#This Row],[Precio unitario]]*Tabla4[[#This Row],[Tasa de ingresos cliente]]</f>
        <v>1.8420049500000001E-3</v>
      </c>
      <c r="BU187" s="21">
        <v>22.631540000000001</v>
      </c>
      <c r="BV187" s="14">
        <f>Tabla4[[#This Row],[tasa de cambio]]*Tabla4[[#This Row],[Ingresos netos]]</f>
        <v>4.1687408706123003E-2</v>
      </c>
    </row>
    <row r="188" spans="1:74" x14ac:dyDescent="0.2">
      <c r="A188" s="2" t="s">
        <v>24</v>
      </c>
      <c r="B188" s="2" t="s">
        <v>57</v>
      </c>
      <c r="C188" s="2"/>
      <c r="D188" s="2" t="s">
        <v>11</v>
      </c>
      <c r="E188" s="2" t="s">
        <v>12</v>
      </c>
      <c r="F188" s="2" t="s">
        <v>13</v>
      </c>
      <c r="G188" s="7">
        <v>1.7511119700000001E-4</v>
      </c>
      <c r="H188" s="7">
        <v>0.75</v>
      </c>
      <c r="I188" s="9">
        <f>Tabla14[[#This Row],[Precio unitario]]*Tabla14[[#This Row],[Tasa de ingresos cliente]]</f>
        <v>1.3133339775000001E-4</v>
      </c>
      <c r="J188" s="21">
        <v>22.631540000000001</v>
      </c>
      <c r="K188" s="15">
        <f>Tabla14[[#This Row],[tasa de cambio]]*Tabla14[[#This Row],[Ingresos netos]]</f>
        <v>2.9722770445150355E-3</v>
      </c>
      <c r="M188" s="2" t="s">
        <v>81</v>
      </c>
      <c r="N188" s="2" t="s">
        <v>21</v>
      </c>
      <c r="O188" s="2"/>
      <c r="P188" s="2" t="s">
        <v>11</v>
      </c>
      <c r="Q188" s="2" t="s">
        <v>12</v>
      </c>
      <c r="R188" s="2" t="s">
        <v>13</v>
      </c>
      <c r="S188" s="7">
        <v>1.6916129910000001E-3</v>
      </c>
      <c r="T188" s="7">
        <v>0.75</v>
      </c>
      <c r="U188" s="9">
        <f>Tabla12[[#This Row],[Precio unitario]]*Tabla12[[#This Row],[Tasa de ingresos cliente]]</f>
        <v>1.26870974325E-3</v>
      </c>
      <c r="V188" s="21">
        <v>22.631540000000001</v>
      </c>
      <c r="W188" s="11">
        <f>Tabla12[[#This Row],[tasa de cambio]]*Tabla12[[#This Row],[Ingresos netos]]</f>
        <v>2.8712855302752107E-2</v>
      </c>
      <c r="AK188" s="1" t="s">
        <v>100</v>
      </c>
      <c r="AL188" s="1" t="s">
        <v>41</v>
      </c>
      <c r="AM188" s="1" t="s">
        <v>114</v>
      </c>
      <c r="AN188" s="1" t="s">
        <v>11</v>
      </c>
      <c r="AO188" s="1" t="s">
        <v>12</v>
      </c>
      <c r="AP188" s="1" t="s">
        <v>13</v>
      </c>
      <c r="AQ188" s="8">
        <v>2.6599100000000001E-5</v>
      </c>
      <c r="AR188" s="8">
        <v>0.75</v>
      </c>
      <c r="AS188" s="9">
        <f>Tabla8[[#This Row],[Precio unitario]]*Tabla8[[#This Row],[Tasa de ingresos cliente]]</f>
        <v>1.9949325000000001E-5</v>
      </c>
      <c r="AT188" s="21">
        <v>21.6</v>
      </c>
      <c r="AU188" s="11">
        <f>Tabla8[[#This Row],[tasa de cambio]]*Tabla8[[#This Row],[Ingresos netos]]</f>
        <v>4.3090542000000004E-4</v>
      </c>
      <c r="AV188" s="23"/>
      <c r="AX188" s="23"/>
      <c r="BL188" s="2" t="s">
        <v>138</v>
      </c>
      <c r="BM188" s="2" t="s">
        <v>14</v>
      </c>
      <c r="BN188" s="2" t="s">
        <v>104</v>
      </c>
      <c r="BO188" s="2" t="s">
        <v>11</v>
      </c>
      <c r="BP188" s="2" t="s">
        <v>12</v>
      </c>
      <c r="BQ188" s="2" t="s">
        <v>13</v>
      </c>
      <c r="BR188" s="7">
        <v>9.1065626299999996E-4</v>
      </c>
      <c r="BS188" s="7">
        <v>0.75</v>
      </c>
      <c r="BT188" s="9">
        <f>Tabla4[[#This Row],[Precio unitario]]*Tabla4[[#This Row],[Tasa de ingresos cliente]]</f>
        <v>6.8299219724999997E-4</v>
      </c>
      <c r="BU188" s="21">
        <v>22.631540000000001</v>
      </c>
      <c r="BV188" s="14">
        <f>Tabla4[[#This Row],[tasa de cambio]]*Tabla4[[#This Row],[Ingresos netos]]</f>
        <v>1.5457165231751264E-2</v>
      </c>
    </row>
    <row r="189" spans="1:74" x14ac:dyDescent="0.2">
      <c r="A189" s="1" t="s">
        <v>24</v>
      </c>
      <c r="B189" s="1" t="s">
        <v>39</v>
      </c>
      <c r="C189" s="1"/>
      <c r="D189" s="1" t="s">
        <v>11</v>
      </c>
      <c r="E189" s="1" t="s">
        <v>12</v>
      </c>
      <c r="F189" s="1" t="s">
        <v>13</v>
      </c>
      <c r="G189" s="8">
        <v>2.3217539579999998E-3</v>
      </c>
      <c r="H189" s="8">
        <v>0.75</v>
      </c>
      <c r="I189" s="9">
        <f>Tabla14[[#This Row],[Precio unitario]]*Tabla14[[#This Row],[Tasa de ingresos cliente]]</f>
        <v>1.7413154684999999E-3</v>
      </c>
      <c r="J189" s="21">
        <v>22.631540000000001</v>
      </c>
      <c r="K189" s="15">
        <f>Tabla14[[#This Row],[tasa de cambio]]*Tabla14[[#This Row],[Ingresos netos]]</f>
        <v>3.9408650677976491E-2</v>
      </c>
      <c r="M189" s="1" t="s">
        <v>81</v>
      </c>
      <c r="N189" s="1" t="s">
        <v>37</v>
      </c>
      <c r="O189" s="1"/>
      <c r="P189" s="1" t="s">
        <v>11</v>
      </c>
      <c r="Q189" s="1" t="s">
        <v>12</v>
      </c>
      <c r="R189" s="1" t="s">
        <v>13</v>
      </c>
      <c r="S189" s="8">
        <v>2.5326653369999999E-3</v>
      </c>
      <c r="T189" s="8">
        <v>0.75</v>
      </c>
      <c r="U189" s="9">
        <f>Tabla12[[#This Row],[Precio unitario]]*Tabla12[[#This Row],[Tasa de ingresos cliente]]</f>
        <v>1.8994990027499999E-3</v>
      </c>
      <c r="V189" s="21">
        <v>22.631540000000001</v>
      </c>
      <c r="W189" s="11">
        <f>Tabla12[[#This Row],[tasa de cambio]]*Tabla12[[#This Row],[Ingresos netos]]</f>
        <v>4.2988587660696735E-2</v>
      </c>
      <c r="AK189" s="2" t="s">
        <v>100</v>
      </c>
      <c r="AL189" s="2" t="s">
        <v>41</v>
      </c>
      <c r="AM189" s="2" t="s">
        <v>114</v>
      </c>
      <c r="AN189" s="2" t="s">
        <v>11</v>
      </c>
      <c r="AO189" s="2" t="s">
        <v>12</v>
      </c>
      <c r="AP189" s="2" t="s">
        <v>13</v>
      </c>
      <c r="AQ189" s="7">
        <v>2.6599999999999999E-5</v>
      </c>
      <c r="AR189" s="7">
        <v>0.75</v>
      </c>
      <c r="AS189" s="9">
        <f>Tabla8[[#This Row],[Precio unitario]]*Tabla8[[#This Row],[Tasa de ingresos cliente]]</f>
        <v>1.995E-5</v>
      </c>
      <c r="AT189" s="21">
        <v>21.6</v>
      </c>
      <c r="AU189" s="11">
        <f>Tabla8[[#This Row],[tasa de cambio]]*Tabla8[[#This Row],[Ingresos netos]]</f>
        <v>4.3092000000000006E-4</v>
      </c>
      <c r="AV189" s="23"/>
      <c r="AX189" s="23"/>
      <c r="BL189" s="1" t="s">
        <v>138</v>
      </c>
      <c r="BM189" s="1" t="s">
        <v>14</v>
      </c>
      <c r="BN189" s="1" t="s">
        <v>104</v>
      </c>
      <c r="BO189" s="1" t="s">
        <v>11</v>
      </c>
      <c r="BP189" s="1" t="s">
        <v>12</v>
      </c>
      <c r="BQ189" s="1" t="s">
        <v>13</v>
      </c>
      <c r="BR189" s="8">
        <v>1.0694283E-3</v>
      </c>
      <c r="BS189" s="8">
        <v>0.75</v>
      </c>
      <c r="BT189" s="9">
        <f>Tabla4[[#This Row],[Precio unitario]]*Tabla4[[#This Row],[Tasa de ingresos cliente]]</f>
        <v>8.0207122499999998E-4</v>
      </c>
      <c r="BU189" s="21">
        <v>22.631540000000001</v>
      </c>
      <c r="BV189" s="14">
        <f>Tabla4[[#This Row],[tasa de cambio]]*Tabla4[[#This Row],[Ingresos netos]]</f>
        <v>1.8152107011436502E-2</v>
      </c>
    </row>
    <row r="190" spans="1:74" x14ac:dyDescent="0.2">
      <c r="A190" s="2" t="s">
        <v>24</v>
      </c>
      <c r="B190" s="2" t="s">
        <v>10</v>
      </c>
      <c r="C190" s="2"/>
      <c r="D190" s="2" t="s">
        <v>11</v>
      </c>
      <c r="E190" s="2" t="s">
        <v>12</v>
      </c>
      <c r="F190" s="2" t="s">
        <v>13</v>
      </c>
      <c r="G190" s="7">
        <v>6.9139747400000001E-4</v>
      </c>
      <c r="H190" s="7">
        <v>0.75</v>
      </c>
      <c r="I190" s="9">
        <f>Tabla14[[#This Row],[Precio unitario]]*Tabla14[[#This Row],[Tasa de ingresos cliente]]</f>
        <v>5.1854810549999998E-4</v>
      </c>
      <c r="J190" s="21">
        <v>22.631540000000001</v>
      </c>
      <c r="K190" s="15">
        <f>Tabla14[[#This Row],[tasa de cambio]]*Tabla14[[#This Row],[Ingresos netos]]</f>
        <v>1.173554219154747E-2</v>
      </c>
      <c r="M190" s="2" t="s">
        <v>81</v>
      </c>
      <c r="N190" s="2" t="s">
        <v>22</v>
      </c>
      <c r="O190" s="2"/>
      <c r="P190" s="2" t="s">
        <v>11</v>
      </c>
      <c r="Q190" s="2" t="s">
        <v>12</v>
      </c>
      <c r="R190" s="2" t="s">
        <v>13</v>
      </c>
      <c r="S190" s="7">
        <v>9.3215914659999996E-3</v>
      </c>
      <c r="T190" s="7">
        <v>0.75</v>
      </c>
      <c r="U190" s="9">
        <f>Tabla12[[#This Row],[Precio unitario]]*Tabla12[[#This Row],[Tasa de ingresos cliente]]</f>
        <v>6.9911935994999997E-3</v>
      </c>
      <c r="V190" s="21">
        <v>22.631540000000001</v>
      </c>
      <c r="W190" s="11">
        <f>Tabla12[[#This Row],[tasa de cambio]]*Tabla12[[#This Row],[Ingresos netos]]</f>
        <v>0.15822147759482824</v>
      </c>
      <c r="AK190" s="1" t="s">
        <v>100</v>
      </c>
      <c r="AL190" s="1" t="s">
        <v>41</v>
      </c>
      <c r="AM190" s="1" t="s">
        <v>114</v>
      </c>
      <c r="AN190" s="1" t="s">
        <v>11</v>
      </c>
      <c r="AO190" s="1" t="s">
        <v>12</v>
      </c>
      <c r="AP190" s="1" t="s">
        <v>13</v>
      </c>
      <c r="AQ190" s="8">
        <v>2.6597500000000001E-5</v>
      </c>
      <c r="AR190" s="8">
        <v>0.75</v>
      </c>
      <c r="AS190" s="9">
        <f>Tabla8[[#This Row],[Precio unitario]]*Tabla8[[#This Row],[Tasa de ingresos cliente]]</f>
        <v>1.9948125000000001E-5</v>
      </c>
      <c r="AT190" s="21">
        <v>21.6</v>
      </c>
      <c r="AU190" s="11">
        <f>Tabla8[[#This Row],[tasa de cambio]]*Tabla8[[#This Row],[Ingresos netos]]</f>
        <v>4.3087950000000007E-4</v>
      </c>
      <c r="AV190" s="23"/>
      <c r="AX190" s="23"/>
      <c r="BL190" s="2" t="s">
        <v>138</v>
      </c>
      <c r="BM190" s="2" t="s">
        <v>14</v>
      </c>
      <c r="BN190" s="2" t="s">
        <v>104</v>
      </c>
      <c r="BO190" s="2" t="s">
        <v>11</v>
      </c>
      <c r="BP190" s="2" t="s">
        <v>12</v>
      </c>
      <c r="BQ190" s="2" t="s">
        <v>13</v>
      </c>
      <c r="BR190" s="7">
        <v>6.4603619999999997E-4</v>
      </c>
      <c r="BS190" s="7">
        <v>0.75</v>
      </c>
      <c r="BT190" s="9">
        <f>Tabla4[[#This Row],[Precio unitario]]*Tabla4[[#This Row],[Tasa de ingresos cliente]]</f>
        <v>4.8452714999999995E-4</v>
      </c>
      <c r="BU190" s="21">
        <v>22.631540000000001</v>
      </c>
      <c r="BV190" s="14">
        <f>Tabla4[[#This Row],[tasa de cambio]]*Tabla4[[#This Row],[Ingresos netos]]</f>
        <v>1.0965595576310999E-2</v>
      </c>
    </row>
    <row r="191" spans="1:74" x14ac:dyDescent="0.2">
      <c r="A191" s="1" t="s">
        <v>24</v>
      </c>
      <c r="B191" s="1" t="s">
        <v>28</v>
      </c>
      <c r="C191" s="1"/>
      <c r="D191" s="1" t="s">
        <v>11</v>
      </c>
      <c r="E191" s="1" t="s">
        <v>12</v>
      </c>
      <c r="F191" s="1" t="s">
        <v>13</v>
      </c>
      <c r="G191" s="8">
        <v>1.54746268E-4</v>
      </c>
      <c r="H191" s="8">
        <v>0.75</v>
      </c>
      <c r="I191" s="9">
        <f>Tabla14[[#This Row],[Precio unitario]]*Tabla14[[#This Row],[Tasa de ingresos cliente]]</f>
        <v>1.16059701E-4</v>
      </c>
      <c r="J191" s="21">
        <v>22.631540000000001</v>
      </c>
      <c r="K191" s="15">
        <f>Tabla14[[#This Row],[tasa de cambio]]*Tabla14[[#This Row],[Ingresos netos]]</f>
        <v>2.6266097655695403E-3</v>
      </c>
      <c r="M191" s="1" t="s">
        <v>81</v>
      </c>
      <c r="N191" s="1" t="s">
        <v>18</v>
      </c>
      <c r="O191" s="1"/>
      <c r="P191" s="1" t="s">
        <v>11</v>
      </c>
      <c r="Q191" s="1" t="s">
        <v>12</v>
      </c>
      <c r="R191" s="1" t="s">
        <v>13</v>
      </c>
      <c r="S191" s="8">
        <v>1.9307611399999999E-3</v>
      </c>
      <c r="T191" s="8">
        <v>0.75</v>
      </c>
      <c r="U191" s="9">
        <f>Tabla12[[#This Row],[Precio unitario]]*Tabla12[[#This Row],[Tasa de ingresos cliente]]</f>
        <v>1.4480708549999999E-3</v>
      </c>
      <c r="V191" s="21">
        <v>22.631540000000001</v>
      </c>
      <c r="W191" s="11">
        <f>Tabla12[[#This Row],[tasa de cambio]]*Tabla12[[#This Row],[Ingresos netos]]</f>
        <v>3.27720734777667E-2</v>
      </c>
      <c r="AK191" s="2" t="s">
        <v>100</v>
      </c>
      <c r="AL191" s="2" t="s">
        <v>41</v>
      </c>
      <c r="AM191" s="2" t="s">
        <v>114</v>
      </c>
      <c r="AN191" s="2" t="s">
        <v>11</v>
      </c>
      <c r="AO191" s="2" t="s">
        <v>12</v>
      </c>
      <c r="AP191" s="2" t="s">
        <v>13</v>
      </c>
      <c r="AQ191" s="7">
        <v>2.65985E-5</v>
      </c>
      <c r="AR191" s="7">
        <v>0.75</v>
      </c>
      <c r="AS191" s="9">
        <f>Tabla8[[#This Row],[Precio unitario]]*Tabla8[[#This Row],[Tasa de ingresos cliente]]</f>
        <v>1.9948875E-5</v>
      </c>
      <c r="AT191" s="21">
        <v>21.6</v>
      </c>
      <c r="AU191" s="11">
        <f>Tabla8[[#This Row],[tasa de cambio]]*Tabla8[[#This Row],[Ingresos netos]]</f>
        <v>4.3089570000000001E-4</v>
      </c>
      <c r="AV191" s="23"/>
      <c r="AX191" s="23"/>
      <c r="BL191" s="1" t="s">
        <v>138</v>
      </c>
      <c r="BM191" s="1" t="s">
        <v>14</v>
      </c>
      <c r="BN191" s="1" t="s">
        <v>104</v>
      </c>
      <c r="BO191" s="1" t="s">
        <v>11</v>
      </c>
      <c r="BP191" s="1" t="s">
        <v>12</v>
      </c>
      <c r="BQ191" s="1" t="s">
        <v>13</v>
      </c>
      <c r="BR191" s="8">
        <v>9.4845912900000005E-4</v>
      </c>
      <c r="BS191" s="8">
        <v>0.75</v>
      </c>
      <c r="BT191" s="9">
        <f>Tabla4[[#This Row],[Precio unitario]]*Tabla4[[#This Row],[Tasa de ingresos cliente]]</f>
        <v>7.1134434675000006E-4</v>
      </c>
      <c r="BU191" s="21">
        <v>22.631540000000001</v>
      </c>
      <c r="BV191" s="14">
        <f>Tabla4[[#This Row],[tasa de cambio]]*Tabla4[[#This Row],[Ingresos netos]]</f>
        <v>1.6098818037246498E-2</v>
      </c>
    </row>
    <row r="192" spans="1:74" x14ac:dyDescent="0.2">
      <c r="A192" s="2" t="s">
        <v>24</v>
      </c>
      <c r="B192" s="2" t="s">
        <v>14</v>
      </c>
      <c r="C192" s="2"/>
      <c r="D192" s="2" t="s">
        <v>11</v>
      </c>
      <c r="E192" s="2" t="s">
        <v>12</v>
      </c>
      <c r="F192" s="2" t="s">
        <v>13</v>
      </c>
      <c r="G192" s="7">
        <v>2.4801871799999997E-4</v>
      </c>
      <c r="H192" s="7">
        <v>0.75</v>
      </c>
      <c r="I192" s="9">
        <f>Tabla14[[#This Row],[Precio unitario]]*Tabla14[[#This Row],[Tasa de ingresos cliente]]</f>
        <v>1.8601403849999998E-4</v>
      </c>
      <c r="J192" s="21">
        <v>22.631540000000001</v>
      </c>
      <c r="K192" s="15">
        <f>Tabla14[[#This Row],[tasa de cambio]]*Tabla14[[#This Row],[Ingresos netos]]</f>
        <v>4.2097841528742899E-3</v>
      </c>
      <c r="M192" s="2" t="s">
        <v>81</v>
      </c>
      <c r="N192" s="2" t="s">
        <v>18</v>
      </c>
      <c r="O192" s="2"/>
      <c r="P192" s="2" t="s">
        <v>11</v>
      </c>
      <c r="Q192" s="2" t="s">
        <v>12</v>
      </c>
      <c r="R192" s="2" t="s">
        <v>13</v>
      </c>
      <c r="S192" s="7">
        <v>1.9307035140000001E-3</v>
      </c>
      <c r="T192" s="7">
        <v>0.75</v>
      </c>
      <c r="U192" s="9">
        <f>Tabla12[[#This Row],[Precio unitario]]*Tabla12[[#This Row],[Tasa de ingresos cliente]]</f>
        <v>1.4480276355E-3</v>
      </c>
      <c r="V192" s="21">
        <v>22.631540000000001</v>
      </c>
      <c r="W192" s="11">
        <f>Tabla12[[#This Row],[tasa de cambio]]*Tabla12[[#This Row],[Ingresos netos]]</f>
        <v>3.2771095353923675E-2</v>
      </c>
      <c r="AK192" s="1" t="s">
        <v>100</v>
      </c>
      <c r="AL192" s="1" t="s">
        <v>41</v>
      </c>
      <c r="AM192" s="1" t="s">
        <v>114</v>
      </c>
      <c r="AN192" s="1" t="s">
        <v>11</v>
      </c>
      <c r="AO192" s="1" t="s">
        <v>12</v>
      </c>
      <c r="AP192" s="1" t="s">
        <v>13</v>
      </c>
      <c r="AQ192" s="8">
        <v>2.6597800000000001E-5</v>
      </c>
      <c r="AR192" s="8">
        <v>0.75</v>
      </c>
      <c r="AS192" s="9">
        <f>Tabla8[[#This Row],[Precio unitario]]*Tabla8[[#This Row],[Tasa de ingresos cliente]]</f>
        <v>1.994835E-5</v>
      </c>
      <c r="AT192" s="21">
        <v>21.6</v>
      </c>
      <c r="AU192" s="11">
        <f>Tabla8[[#This Row],[tasa de cambio]]*Tabla8[[#This Row],[Ingresos netos]]</f>
        <v>4.3088436000000006E-4</v>
      </c>
      <c r="AV192" s="23"/>
      <c r="AX192" s="23"/>
      <c r="BL192" s="2" t="s">
        <v>138</v>
      </c>
      <c r="BM192" s="2" t="s">
        <v>14</v>
      </c>
      <c r="BN192" s="2" t="s">
        <v>104</v>
      </c>
      <c r="BO192" s="2" t="s">
        <v>11</v>
      </c>
      <c r="BP192" s="2" t="s">
        <v>12</v>
      </c>
      <c r="BQ192" s="2" t="s">
        <v>13</v>
      </c>
      <c r="BR192" s="7">
        <v>2.0371816709999998E-3</v>
      </c>
      <c r="BS192" s="7">
        <v>0.75</v>
      </c>
      <c r="BT192" s="9">
        <f>Tabla4[[#This Row],[Precio unitario]]*Tabla4[[#This Row],[Tasa de ingresos cliente]]</f>
        <v>1.52788625325E-3</v>
      </c>
      <c r="BU192" s="21">
        <v>22.631540000000001</v>
      </c>
      <c r="BV192" s="14">
        <f>Tabla4[[#This Row],[tasa de cambio]]*Tabla4[[#This Row],[Ingresos netos]]</f>
        <v>3.4578418855877507E-2</v>
      </c>
    </row>
    <row r="193" spans="1:74" x14ac:dyDescent="0.2">
      <c r="A193" s="1" t="s">
        <v>24</v>
      </c>
      <c r="B193" s="1" t="s">
        <v>55</v>
      </c>
      <c r="C193" s="1"/>
      <c r="D193" s="1" t="s">
        <v>11</v>
      </c>
      <c r="E193" s="1" t="s">
        <v>12</v>
      </c>
      <c r="F193" s="1" t="s">
        <v>13</v>
      </c>
      <c r="G193" s="8">
        <v>9.1403935800000004E-4</v>
      </c>
      <c r="H193" s="8">
        <v>0.75</v>
      </c>
      <c r="I193" s="9">
        <f>Tabla14[[#This Row],[Precio unitario]]*Tabla14[[#This Row],[Tasa de ingresos cliente]]</f>
        <v>6.8552951850000003E-4</v>
      </c>
      <c r="J193" s="21">
        <v>22.631540000000001</v>
      </c>
      <c r="K193" s="15">
        <f>Tabla14[[#This Row],[tasa de cambio]]*Tabla14[[#This Row],[Ingresos netos]]</f>
        <v>1.5514588719113492E-2</v>
      </c>
      <c r="M193" s="1" t="s">
        <v>81</v>
      </c>
      <c r="N193" s="1" t="s">
        <v>18</v>
      </c>
      <c r="O193" s="1"/>
      <c r="P193" s="1" t="s">
        <v>11</v>
      </c>
      <c r="Q193" s="1" t="s">
        <v>12</v>
      </c>
      <c r="R193" s="1" t="s">
        <v>13</v>
      </c>
      <c r="S193" s="8">
        <v>1.931049271E-3</v>
      </c>
      <c r="T193" s="8">
        <v>0.75</v>
      </c>
      <c r="U193" s="9">
        <f>Tabla12[[#This Row],[Precio unitario]]*Tabla12[[#This Row],[Tasa de ingresos cliente]]</f>
        <v>1.44828695325E-3</v>
      </c>
      <c r="V193" s="21">
        <v>22.631540000000001</v>
      </c>
      <c r="W193" s="11">
        <f>Tabla12[[#This Row],[tasa de cambio]]*Tabla12[[#This Row],[Ingresos netos]]</f>
        <v>3.2776964113955503E-2</v>
      </c>
      <c r="AK193" s="2" t="s">
        <v>100</v>
      </c>
      <c r="AL193" s="2" t="s">
        <v>41</v>
      </c>
      <c r="AM193" s="2" t="s">
        <v>114</v>
      </c>
      <c r="AN193" s="2" t="s">
        <v>11</v>
      </c>
      <c r="AO193" s="2" t="s">
        <v>12</v>
      </c>
      <c r="AP193" s="2" t="s">
        <v>13</v>
      </c>
      <c r="AQ193" s="7">
        <v>2.6602699999999999E-5</v>
      </c>
      <c r="AR193" s="7">
        <v>0.75</v>
      </c>
      <c r="AS193" s="9">
        <f>Tabla8[[#This Row],[Precio unitario]]*Tabla8[[#This Row],[Tasa de ingresos cliente]]</f>
        <v>1.9952025E-5</v>
      </c>
      <c r="AT193" s="21">
        <v>21.6</v>
      </c>
      <c r="AU193" s="11">
        <f>Tabla8[[#This Row],[tasa de cambio]]*Tabla8[[#This Row],[Ingresos netos]]</f>
        <v>4.3096374E-4</v>
      </c>
      <c r="AV193" s="23"/>
      <c r="AX193" s="23"/>
      <c r="BL193" s="1" t="s">
        <v>138</v>
      </c>
      <c r="BM193" s="1" t="s">
        <v>14</v>
      </c>
      <c r="BN193" s="1" t="s">
        <v>104</v>
      </c>
      <c r="BO193" s="1" t="s">
        <v>11</v>
      </c>
      <c r="BP193" s="1" t="s">
        <v>12</v>
      </c>
      <c r="BQ193" s="1" t="s">
        <v>13</v>
      </c>
      <c r="BR193" s="8">
        <v>1.4928204000000001E-3</v>
      </c>
      <c r="BS193" s="8">
        <v>0.75</v>
      </c>
      <c r="BT193" s="9">
        <f>Tabla4[[#This Row],[Precio unitario]]*Tabla4[[#This Row],[Tasa de ingresos cliente]]</f>
        <v>1.1196153000000001E-3</v>
      </c>
      <c r="BU193" s="21">
        <v>22.631540000000001</v>
      </c>
      <c r="BV193" s="14">
        <f>Tabla4[[#This Row],[tasa de cambio]]*Tabla4[[#This Row],[Ingresos netos]]</f>
        <v>2.5338618446562003E-2</v>
      </c>
    </row>
    <row r="194" spans="1:74" x14ac:dyDescent="0.2">
      <c r="A194" s="2" t="s">
        <v>24</v>
      </c>
      <c r="B194" s="2" t="s">
        <v>16</v>
      </c>
      <c r="C194" s="2"/>
      <c r="D194" s="2" t="s">
        <v>11</v>
      </c>
      <c r="E194" s="2" t="s">
        <v>12</v>
      </c>
      <c r="F194" s="2" t="s">
        <v>13</v>
      </c>
      <c r="G194" s="7">
        <v>6.9669906500000002E-4</v>
      </c>
      <c r="H194" s="7">
        <v>0.75</v>
      </c>
      <c r="I194" s="9">
        <f>Tabla14[[#This Row],[Precio unitario]]*Tabla14[[#This Row],[Tasa de ingresos cliente]]</f>
        <v>5.2252429875000001E-4</v>
      </c>
      <c r="J194" s="21">
        <v>22.631540000000001</v>
      </c>
      <c r="K194" s="15">
        <f>Tabla14[[#This Row],[tasa de cambio]]*Tabla14[[#This Row],[Ingresos netos]]</f>
        <v>1.1825529568132575E-2</v>
      </c>
      <c r="M194" s="2" t="s">
        <v>81</v>
      </c>
      <c r="N194" s="2" t="s">
        <v>18</v>
      </c>
      <c r="O194" s="2"/>
      <c r="P194" s="2" t="s">
        <v>11</v>
      </c>
      <c r="Q194" s="2" t="s">
        <v>12</v>
      </c>
      <c r="R194" s="2" t="s">
        <v>13</v>
      </c>
      <c r="S194" s="7">
        <v>1.834151051E-3</v>
      </c>
      <c r="T194" s="7">
        <v>0.75</v>
      </c>
      <c r="U194" s="9">
        <f>Tabla12[[#This Row],[Precio unitario]]*Tabla12[[#This Row],[Tasa de ingresos cliente]]</f>
        <v>1.37561328825E-3</v>
      </c>
      <c r="V194" s="21">
        <v>22.631540000000001</v>
      </c>
      <c r="W194" s="11">
        <f>Tabla12[[#This Row],[tasa de cambio]]*Tabla12[[#This Row],[Ingresos netos]]</f>
        <v>3.1132247157561407E-2</v>
      </c>
      <c r="AK194" s="1" t="s">
        <v>100</v>
      </c>
      <c r="AL194" s="1" t="s">
        <v>41</v>
      </c>
      <c r="AM194" s="1" t="s">
        <v>114</v>
      </c>
      <c r="AN194" s="1" t="s">
        <v>11</v>
      </c>
      <c r="AO194" s="1" t="s">
        <v>12</v>
      </c>
      <c r="AP194" s="1" t="s">
        <v>13</v>
      </c>
      <c r="AQ194" s="8">
        <v>2.6599200000000001E-5</v>
      </c>
      <c r="AR194" s="8">
        <v>0.75</v>
      </c>
      <c r="AS194" s="9">
        <f>Tabla8[[#This Row],[Precio unitario]]*Tabla8[[#This Row],[Tasa de ingresos cliente]]</f>
        <v>1.9949400000000002E-5</v>
      </c>
      <c r="AT194" s="21">
        <v>21.6</v>
      </c>
      <c r="AU194" s="11">
        <f>Tabla8[[#This Row],[tasa de cambio]]*Tabla8[[#This Row],[Ingresos netos]]</f>
        <v>4.3090704000000007E-4</v>
      </c>
      <c r="AV194" s="23"/>
      <c r="AX194" s="23"/>
      <c r="BL194" s="2" t="s">
        <v>138</v>
      </c>
      <c r="BM194" s="2" t="s">
        <v>14</v>
      </c>
      <c r="BN194" s="2" t="s">
        <v>104</v>
      </c>
      <c r="BO194" s="2" t="s">
        <v>11</v>
      </c>
      <c r="BP194" s="2" t="s">
        <v>12</v>
      </c>
      <c r="BQ194" s="2" t="s">
        <v>13</v>
      </c>
      <c r="BR194" s="7">
        <v>1.4398963879999999E-3</v>
      </c>
      <c r="BS194" s="7">
        <v>0.75</v>
      </c>
      <c r="BT194" s="9">
        <f>Tabla4[[#This Row],[Precio unitario]]*Tabla4[[#This Row],[Tasa de ingresos cliente]]</f>
        <v>1.079922291E-3</v>
      </c>
      <c r="BU194" s="21">
        <v>22.631540000000001</v>
      </c>
      <c r="BV194" s="14">
        <f>Tabla4[[#This Row],[tasa de cambio]]*Tabla4[[#This Row],[Ingresos netos]]</f>
        <v>2.4440304525658142E-2</v>
      </c>
    </row>
    <row r="195" spans="1:74" x14ac:dyDescent="0.2">
      <c r="A195" s="1" t="s">
        <v>24</v>
      </c>
      <c r="B195" s="1" t="s">
        <v>34</v>
      </c>
      <c r="C195" s="1"/>
      <c r="D195" s="1" t="s">
        <v>11</v>
      </c>
      <c r="E195" s="1" t="s">
        <v>12</v>
      </c>
      <c r="F195" s="1" t="s">
        <v>13</v>
      </c>
      <c r="G195" s="8">
        <v>2.2093710400000001E-4</v>
      </c>
      <c r="H195" s="8">
        <v>0.75</v>
      </c>
      <c r="I195" s="9">
        <f>Tabla14[[#This Row],[Precio unitario]]*Tabla14[[#This Row],[Tasa de ingresos cliente]]</f>
        <v>1.6570282799999999E-4</v>
      </c>
      <c r="J195" s="21">
        <v>22.631540000000001</v>
      </c>
      <c r="K195" s="15">
        <f>Tabla14[[#This Row],[tasa de cambio]]*Tabla14[[#This Row],[Ingresos netos]]</f>
        <v>3.75011017999512E-3</v>
      </c>
      <c r="M195" s="1" t="s">
        <v>81</v>
      </c>
      <c r="N195" s="1" t="s">
        <v>18</v>
      </c>
      <c r="O195" s="1"/>
      <c r="P195" s="1" t="s">
        <v>11</v>
      </c>
      <c r="Q195" s="1" t="s">
        <v>12</v>
      </c>
      <c r="R195" s="1" t="s">
        <v>13</v>
      </c>
      <c r="S195" s="8">
        <v>1.93047301E-3</v>
      </c>
      <c r="T195" s="8">
        <v>0.75</v>
      </c>
      <c r="U195" s="9">
        <f>Tabla12[[#This Row],[Precio unitario]]*Tabla12[[#This Row],[Tasa de ingresos cliente]]</f>
        <v>1.4478547574999999E-3</v>
      </c>
      <c r="V195" s="21">
        <v>22.631540000000001</v>
      </c>
      <c r="W195" s="11">
        <f>Tabla12[[#This Row],[tasa de cambio]]*Tabla12[[#This Row],[Ingresos netos]]</f>
        <v>3.2767182858551548E-2</v>
      </c>
      <c r="AK195" s="2" t="s">
        <v>100</v>
      </c>
      <c r="AL195" s="2" t="s">
        <v>41</v>
      </c>
      <c r="AM195" s="2" t="s">
        <v>114</v>
      </c>
      <c r="AN195" s="2" t="s">
        <v>11</v>
      </c>
      <c r="AO195" s="2" t="s">
        <v>12</v>
      </c>
      <c r="AP195" s="2" t="s">
        <v>13</v>
      </c>
      <c r="AQ195" s="7">
        <v>2.6602899999999999E-5</v>
      </c>
      <c r="AR195" s="7">
        <v>0.75</v>
      </c>
      <c r="AS195" s="9">
        <f>Tabla8[[#This Row],[Precio unitario]]*Tabla8[[#This Row],[Tasa de ingresos cliente]]</f>
        <v>1.9952175E-5</v>
      </c>
      <c r="AT195" s="21">
        <v>21.6</v>
      </c>
      <c r="AU195" s="11">
        <f>Tabla8[[#This Row],[tasa de cambio]]*Tabla8[[#This Row],[Ingresos netos]]</f>
        <v>4.3096698000000001E-4</v>
      </c>
      <c r="AV195" s="23"/>
      <c r="AX195" s="23"/>
      <c r="BL195" s="1" t="s">
        <v>138</v>
      </c>
      <c r="BM195" s="1" t="s">
        <v>14</v>
      </c>
      <c r="BN195" s="1" t="s">
        <v>104</v>
      </c>
      <c r="BO195" s="1" t="s">
        <v>11</v>
      </c>
      <c r="BP195" s="1" t="s">
        <v>12</v>
      </c>
      <c r="BQ195" s="1" t="s">
        <v>13</v>
      </c>
      <c r="BR195" s="8">
        <v>1.3516896999999999E-3</v>
      </c>
      <c r="BS195" s="8">
        <v>0.75</v>
      </c>
      <c r="BT195" s="9">
        <f>Tabla4[[#This Row],[Precio unitario]]*Tabla4[[#This Row],[Tasa de ingresos cliente]]</f>
        <v>1.0137672749999998E-3</v>
      </c>
      <c r="BU195" s="21">
        <v>22.631540000000001</v>
      </c>
      <c r="BV195" s="14">
        <f>Tabla4[[#This Row],[tasa de cambio]]*Tabla4[[#This Row],[Ingresos netos]]</f>
        <v>2.2943114634853497E-2</v>
      </c>
    </row>
    <row r="196" spans="1:74" x14ac:dyDescent="0.2">
      <c r="A196" s="2" t="s">
        <v>24</v>
      </c>
      <c r="B196" s="2" t="s">
        <v>34</v>
      </c>
      <c r="C196" s="2"/>
      <c r="D196" s="2" t="s">
        <v>11</v>
      </c>
      <c r="E196" s="2" t="s">
        <v>12</v>
      </c>
      <c r="F196" s="2" t="s">
        <v>13</v>
      </c>
      <c r="G196" s="7">
        <v>1.7427871799999999E-4</v>
      </c>
      <c r="H196" s="7">
        <v>0.75</v>
      </c>
      <c r="I196" s="9">
        <f>Tabla14[[#This Row],[Precio unitario]]*Tabla14[[#This Row],[Tasa de ingresos cliente]]</f>
        <v>1.3070903849999999E-4</v>
      </c>
      <c r="J196" s="21">
        <v>22.631540000000001</v>
      </c>
      <c r="K196" s="15">
        <f>Tabla14[[#This Row],[tasa de cambio]]*Tabla14[[#This Row],[Ingresos netos]]</f>
        <v>2.95814683317429E-3</v>
      </c>
      <c r="M196" s="2" t="s">
        <v>81</v>
      </c>
      <c r="N196" s="2" t="s">
        <v>18</v>
      </c>
      <c r="O196" s="2"/>
      <c r="P196" s="2" t="s">
        <v>11</v>
      </c>
      <c r="Q196" s="2" t="s">
        <v>12</v>
      </c>
      <c r="R196" s="2" t="s">
        <v>13</v>
      </c>
      <c r="S196" s="7">
        <v>1.9309952459999999E-3</v>
      </c>
      <c r="T196" s="7">
        <v>0.75</v>
      </c>
      <c r="U196" s="9">
        <f>Tabla12[[#This Row],[Precio unitario]]*Tabla12[[#This Row],[Tasa de ingresos cliente]]</f>
        <v>1.4482464345E-3</v>
      </c>
      <c r="V196" s="21">
        <v>22.631540000000001</v>
      </c>
      <c r="W196" s="11">
        <f>Tabla12[[#This Row],[tasa de cambio]]*Tabla12[[#This Row],[Ingresos netos]]</f>
        <v>3.2776047112244133E-2</v>
      </c>
      <c r="AK196" s="1" t="s">
        <v>100</v>
      </c>
      <c r="AL196" s="1" t="s">
        <v>41</v>
      </c>
      <c r="AM196" s="1" t="s">
        <v>114</v>
      </c>
      <c r="AN196" s="1" t="s">
        <v>11</v>
      </c>
      <c r="AO196" s="1" t="s">
        <v>12</v>
      </c>
      <c r="AP196" s="1" t="s">
        <v>13</v>
      </c>
      <c r="AQ196" s="8">
        <v>2.66019E-5</v>
      </c>
      <c r="AR196" s="8">
        <v>0.75</v>
      </c>
      <c r="AS196" s="9">
        <f>Tabla8[[#This Row],[Precio unitario]]*Tabla8[[#This Row],[Tasa de ingresos cliente]]</f>
        <v>1.9951425000000002E-5</v>
      </c>
      <c r="AT196" s="21">
        <v>21.6</v>
      </c>
      <c r="AU196" s="11">
        <f>Tabla8[[#This Row],[tasa de cambio]]*Tabla8[[#This Row],[Ingresos netos]]</f>
        <v>4.3095078000000007E-4</v>
      </c>
      <c r="AV196" s="23"/>
      <c r="AX196" s="23"/>
      <c r="BL196" s="2" t="s">
        <v>138</v>
      </c>
      <c r="BM196" s="2" t="s">
        <v>14</v>
      </c>
      <c r="BN196" s="2" t="s">
        <v>104</v>
      </c>
      <c r="BO196" s="2" t="s">
        <v>11</v>
      </c>
      <c r="BP196" s="2" t="s">
        <v>12</v>
      </c>
      <c r="BQ196" s="2" t="s">
        <v>13</v>
      </c>
      <c r="BR196" s="7">
        <v>9.9886294999999999E-4</v>
      </c>
      <c r="BS196" s="7">
        <v>0.75</v>
      </c>
      <c r="BT196" s="9">
        <f>Tabla4[[#This Row],[Precio unitario]]*Tabla4[[#This Row],[Tasa de ingresos cliente]]</f>
        <v>7.4914721249999994E-4</v>
      </c>
      <c r="BU196" s="21">
        <v>22.631540000000001</v>
      </c>
      <c r="BV196" s="14">
        <f>Tabla4[[#This Row],[tasa de cambio]]*Tabla4[[#This Row],[Ingresos netos]]</f>
        <v>1.6954355105582249E-2</v>
      </c>
    </row>
    <row r="197" spans="1:74" x14ac:dyDescent="0.2">
      <c r="A197" s="1" t="s">
        <v>24</v>
      </c>
      <c r="B197" s="1" t="s">
        <v>45</v>
      </c>
      <c r="C197" s="1"/>
      <c r="D197" s="1" t="s">
        <v>11</v>
      </c>
      <c r="E197" s="1" t="s">
        <v>12</v>
      </c>
      <c r="F197" s="1" t="s">
        <v>13</v>
      </c>
      <c r="G197" s="8">
        <v>5.3160040400000003E-4</v>
      </c>
      <c r="H197" s="8">
        <v>0.75</v>
      </c>
      <c r="I197" s="9">
        <f>Tabla14[[#This Row],[Precio unitario]]*Tabla14[[#This Row],[Tasa de ingresos cliente]]</f>
        <v>3.9870030300000002E-4</v>
      </c>
      <c r="J197" s="21">
        <v>22.631540000000001</v>
      </c>
      <c r="K197" s="15">
        <f>Tabla14[[#This Row],[tasa de cambio]]*Tabla14[[#This Row],[Ingresos netos]]</f>
        <v>9.0232018553566204E-3</v>
      </c>
      <c r="M197" s="1" t="s">
        <v>81</v>
      </c>
      <c r="N197" s="1" t="s">
        <v>18</v>
      </c>
      <c r="O197" s="1"/>
      <c r="P197" s="1" t="s">
        <v>11</v>
      </c>
      <c r="Q197" s="1" t="s">
        <v>12</v>
      </c>
      <c r="R197" s="1" t="s">
        <v>13</v>
      </c>
      <c r="S197" s="8">
        <v>1.9301848800000001E-3</v>
      </c>
      <c r="T197" s="8">
        <v>0.75</v>
      </c>
      <c r="U197" s="9">
        <f>Tabla12[[#This Row],[Precio unitario]]*Tabla12[[#This Row],[Tasa de ingresos cliente]]</f>
        <v>1.4476386600000002E-3</v>
      </c>
      <c r="V197" s="21">
        <v>22.631540000000001</v>
      </c>
      <c r="W197" s="11">
        <f>Tabla12[[#This Row],[tasa de cambio]]*Tabla12[[#This Row],[Ingresos netos]]</f>
        <v>3.2762292239336403E-2</v>
      </c>
      <c r="AK197" s="2" t="s">
        <v>100</v>
      </c>
      <c r="AL197" s="2" t="s">
        <v>41</v>
      </c>
      <c r="AM197" s="2" t="s">
        <v>114</v>
      </c>
      <c r="AN197" s="2" t="s">
        <v>11</v>
      </c>
      <c r="AO197" s="2" t="s">
        <v>12</v>
      </c>
      <c r="AP197" s="2" t="s">
        <v>13</v>
      </c>
      <c r="AQ197" s="7">
        <v>2.65E-5</v>
      </c>
      <c r="AR197" s="7">
        <v>0.75</v>
      </c>
      <c r="AS197" s="9">
        <f>Tabla8[[#This Row],[Precio unitario]]*Tabla8[[#This Row],[Tasa de ingresos cliente]]</f>
        <v>1.9875000000000002E-5</v>
      </c>
      <c r="AT197" s="21">
        <v>21.6</v>
      </c>
      <c r="AU197" s="11">
        <f>Tabla8[[#This Row],[tasa de cambio]]*Tabla8[[#This Row],[Ingresos netos]]</f>
        <v>4.2930000000000008E-4</v>
      </c>
      <c r="AV197" s="23"/>
      <c r="AX197" s="23"/>
      <c r="BL197" s="1" t="s">
        <v>138</v>
      </c>
      <c r="BM197" s="1" t="s">
        <v>14</v>
      </c>
      <c r="BN197" s="1" t="s">
        <v>104</v>
      </c>
      <c r="BO197" s="1" t="s">
        <v>11</v>
      </c>
      <c r="BP197" s="1" t="s">
        <v>12</v>
      </c>
      <c r="BQ197" s="1" t="s">
        <v>13</v>
      </c>
      <c r="BR197" s="8">
        <v>1.250882057E-3</v>
      </c>
      <c r="BS197" s="8">
        <v>0.75</v>
      </c>
      <c r="BT197" s="9">
        <f>Tabla4[[#This Row],[Precio unitario]]*Tabla4[[#This Row],[Tasa de ingresos cliente]]</f>
        <v>9.3816154274999996E-4</v>
      </c>
      <c r="BU197" s="21">
        <v>22.631540000000001</v>
      </c>
      <c r="BV197" s="14">
        <f>Tabla4[[#This Row],[tasa de cambio]]*Tabla4[[#This Row],[Ingresos netos]]</f>
        <v>2.1232040481208334E-2</v>
      </c>
    </row>
    <row r="198" spans="1:74" x14ac:dyDescent="0.2">
      <c r="A198" s="2" t="s">
        <v>24</v>
      </c>
      <c r="B198" s="2" t="s">
        <v>53</v>
      </c>
      <c r="C198" s="2"/>
      <c r="D198" s="2" t="s">
        <v>11</v>
      </c>
      <c r="E198" s="2" t="s">
        <v>12</v>
      </c>
      <c r="F198" s="2" t="s">
        <v>13</v>
      </c>
      <c r="G198" s="7">
        <v>1.3953536499999999E-4</v>
      </c>
      <c r="H198" s="7">
        <v>0.75</v>
      </c>
      <c r="I198" s="9">
        <f>Tabla14[[#This Row],[Precio unitario]]*Tabla14[[#This Row],[Tasa de ingresos cliente]]</f>
        <v>1.0465152374999999E-4</v>
      </c>
      <c r="J198" s="21">
        <v>22.631540000000001</v>
      </c>
      <c r="K198" s="15">
        <f>Tabla14[[#This Row],[tasa de cambio]]*Tabla14[[#This Row],[Ingresos netos]]</f>
        <v>2.3684251458090748E-3</v>
      </c>
      <c r="M198" s="2" t="s">
        <v>81</v>
      </c>
      <c r="N198" s="2" t="s">
        <v>18</v>
      </c>
      <c r="O198" s="2"/>
      <c r="P198" s="2" t="s">
        <v>11</v>
      </c>
      <c r="Q198" s="2" t="s">
        <v>12</v>
      </c>
      <c r="R198" s="2" t="s">
        <v>13</v>
      </c>
      <c r="S198" s="7">
        <v>1.9306170750000001E-3</v>
      </c>
      <c r="T198" s="7">
        <v>0.75</v>
      </c>
      <c r="U198" s="9">
        <f>Tabla12[[#This Row],[Precio unitario]]*Tabla12[[#This Row],[Tasa de ingresos cliente]]</f>
        <v>1.44796280625E-3</v>
      </c>
      <c r="V198" s="21">
        <v>22.631540000000001</v>
      </c>
      <c r="W198" s="11">
        <f>Tabla12[[#This Row],[tasa de cambio]]*Tabla12[[#This Row],[Ingresos netos]]</f>
        <v>3.2769628168159128E-2</v>
      </c>
      <c r="AK198" s="1" t="s">
        <v>100</v>
      </c>
      <c r="AL198" s="1" t="s">
        <v>41</v>
      </c>
      <c r="AM198" s="1" t="s">
        <v>114</v>
      </c>
      <c r="AN198" s="1" t="s">
        <v>11</v>
      </c>
      <c r="AO198" s="1" t="s">
        <v>12</v>
      </c>
      <c r="AP198" s="1" t="s">
        <v>13</v>
      </c>
      <c r="AQ198" s="8">
        <v>2.6593799999999999E-5</v>
      </c>
      <c r="AR198" s="8">
        <v>0.75</v>
      </c>
      <c r="AS198" s="9">
        <f>Tabla8[[#This Row],[Precio unitario]]*Tabla8[[#This Row],[Tasa de ingresos cliente]]</f>
        <v>1.994535E-5</v>
      </c>
      <c r="AT198" s="21">
        <v>21.6</v>
      </c>
      <c r="AU198" s="11">
        <f>Tabla8[[#This Row],[tasa de cambio]]*Tabla8[[#This Row],[Ingresos netos]]</f>
        <v>4.3081956000000002E-4</v>
      </c>
      <c r="AV198" s="23"/>
      <c r="AX198" s="23"/>
      <c r="BL198" s="2" t="s">
        <v>138</v>
      </c>
      <c r="BM198" s="2" t="s">
        <v>14</v>
      </c>
      <c r="BN198" s="2" t="s">
        <v>104</v>
      </c>
      <c r="BO198" s="2" t="s">
        <v>11</v>
      </c>
      <c r="BP198" s="2" t="s">
        <v>12</v>
      </c>
      <c r="BQ198" s="2" t="s">
        <v>13</v>
      </c>
      <c r="BR198" s="7">
        <v>1.9162125E-3</v>
      </c>
      <c r="BS198" s="7">
        <v>0.75</v>
      </c>
      <c r="BT198" s="9">
        <f>Tabla4[[#This Row],[Precio unitario]]*Tabla4[[#This Row],[Tasa de ingresos cliente]]</f>
        <v>1.4371593749999999E-3</v>
      </c>
      <c r="BU198" s="21">
        <v>22.631540000000001</v>
      </c>
      <c r="BV198" s="14">
        <f>Tabla4[[#This Row],[tasa de cambio]]*Tabla4[[#This Row],[Ingresos netos]]</f>
        <v>3.2525129881687501E-2</v>
      </c>
    </row>
    <row r="199" spans="1:74" x14ac:dyDescent="0.2">
      <c r="A199" s="1" t="s">
        <v>24</v>
      </c>
      <c r="B199" s="1" t="s">
        <v>39</v>
      </c>
      <c r="C199" s="1"/>
      <c r="D199" s="1" t="s">
        <v>11</v>
      </c>
      <c r="E199" s="1" t="s">
        <v>12</v>
      </c>
      <c r="F199" s="1" t="s">
        <v>13</v>
      </c>
      <c r="G199" s="8">
        <v>3.376310855E-3</v>
      </c>
      <c r="H199" s="8">
        <v>0.75</v>
      </c>
      <c r="I199" s="9">
        <f>Tabla14[[#This Row],[Precio unitario]]*Tabla14[[#This Row],[Tasa de ingresos cliente]]</f>
        <v>2.53223314125E-3</v>
      </c>
      <c r="J199" s="21">
        <v>22.631540000000001</v>
      </c>
      <c r="K199" s="15">
        <f>Tabla14[[#This Row],[tasa de cambio]]*Tabla14[[#This Row],[Ingresos netos]]</f>
        <v>5.730833562552503E-2</v>
      </c>
      <c r="M199" s="1" t="s">
        <v>81</v>
      </c>
      <c r="N199" s="1" t="s">
        <v>18</v>
      </c>
      <c r="O199" s="1"/>
      <c r="P199" s="1" t="s">
        <v>11</v>
      </c>
      <c r="Q199" s="1" t="s">
        <v>12</v>
      </c>
      <c r="R199" s="1" t="s">
        <v>13</v>
      </c>
      <c r="S199" s="8">
        <v>1.930998414E-3</v>
      </c>
      <c r="T199" s="8">
        <v>0.75</v>
      </c>
      <c r="U199" s="9">
        <f>Tabla12[[#This Row],[Precio unitario]]*Tabla12[[#This Row],[Tasa de ingresos cliente]]</f>
        <v>1.4482488105000001E-3</v>
      </c>
      <c r="V199" s="21">
        <v>22.631540000000001</v>
      </c>
      <c r="W199" s="11">
        <f>Tabla12[[#This Row],[tasa de cambio]]*Tabla12[[#This Row],[Ingresos netos]]</f>
        <v>3.2776100884783173E-2</v>
      </c>
      <c r="AK199" s="2" t="s">
        <v>100</v>
      </c>
      <c r="AL199" s="2" t="s">
        <v>41</v>
      </c>
      <c r="AM199" s="2" t="s">
        <v>114</v>
      </c>
      <c r="AN199" s="2" t="s">
        <v>11</v>
      </c>
      <c r="AO199" s="2" t="s">
        <v>12</v>
      </c>
      <c r="AP199" s="2" t="s">
        <v>13</v>
      </c>
      <c r="AQ199" s="7">
        <v>2.66111E-5</v>
      </c>
      <c r="AR199" s="7">
        <v>0.75</v>
      </c>
      <c r="AS199" s="9">
        <f>Tabla8[[#This Row],[Precio unitario]]*Tabla8[[#This Row],[Tasa de ingresos cliente]]</f>
        <v>1.9958325E-5</v>
      </c>
      <c r="AT199" s="21">
        <v>21.6</v>
      </c>
      <c r="AU199" s="11">
        <f>Tabla8[[#This Row],[tasa de cambio]]*Tabla8[[#This Row],[Ingresos netos]]</f>
        <v>4.3109982000000003E-4</v>
      </c>
      <c r="AV199" s="23"/>
      <c r="AX199" s="23"/>
      <c r="BL199" s="1" t="s">
        <v>138</v>
      </c>
      <c r="BM199" s="1" t="s">
        <v>14</v>
      </c>
      <c r="BN199" s="1" t="s">
        <v>104</v>
      </c>
      <c r="BO199" s="1" t="s">
        <v>11</v>
      </c>
      <c r="BP199" s="1" t="s">
        <v>12</v>
      </c>
      <c r="BQ199" s="1" t="s">
        <v>13</v>
      </c>
      <c r="BR199" s="8">
        <v>1.116471867E-3</v>
      </c>
      <c r="BS199" s="8">
        <v>0.75</v>
      </c>
      <c r="BT199" s="9">
        <f>Tabla4[[#This Row],[Precio unitario]]*Tabla4[[#This Row],[Tasa de ingresos cliente]]</f>
        <v>8.3735390024999997E-4</v>
      </c>
      <c r="BU199" s="21">
        <v>22.631540000000001</v>
      </c>
      <c r="BV199" s="14">
        <f>Tabla4[[#This Row],[tasa de cambio]]*Tabla4[[#This Row],[Ingresos netos]]</f>
        <v>1.8950608287663886E-2</v>
      </c>
    </row>
    <row r="200" spans="1:74" x14ac:dyDescent="0.2">
      <c r="A200" s="2" t="s">
        <v>24</v>
      </c>
      <c r="B200" s="2" t="s">
        <v>15</v>
      </c>
      <c r="C200" s="2"/>
      <c r="D200" s="2" t="s">
        <v>11</v>
      </c>
      <c r="E200" s="2" t="s">
        <v>12</v>
      </c>
      <c r="F200" s="2" t="s">
        <v>13</v>
      </c>
      <c r="G200" s="7">
        <v>3.8897589999999999E-4</v>
      </c>
      <c r="H200" s="7">
        <v>0.75</v>
      </c>
      <c r="I200" s="9">
        <f>Tabla14[[#This Row],[Precio unitario]]*Tabla14[[#This Row],[Tasa de ingresos cliente]]</f>
        <v>2.9173192499999998E-4</v>
      </c>
      <c r="J200" s="21">
        <v>22.631540000000001</v>
      </c>
      <c r="K200" s="15">
        <f>Tabla14[[#This Row],[tasa de cambio]]*Tabla14[[#This Row],[Ingresos netos]]</f>
        <v>6.6023427299145001E-3</v>
      </c>
      <c r="M200" s="2" t="s">
        <v>81</v>
      </c>
      <c r="N200" s="2" t="s">
        <v>18</v>
      </c>
      <c r="O200" s="2"/>
      <c r="P200" s="2" t="s">
        <v>11</v>
      </c>
      <c r="Q200" s="2" t="s">
        <v>12</v>
      </c>
      <c r="R200" s="2" t="s">
        <v>13</v>
      </c>
      <c r="S200" s="7">
        <v>1.931014695E-3</v>
      </c>
      <c r="T200" s="7">
        <v>0.75</v>
      </c>
      <c r="U200" s="9">
        <f>Tabla12[[#This Row],[Precio unitario]]*Tabla12[[#This Row],[Tasa de ingresos cliente]]</f>
        <v>1.44826102125E-3</v>
      </c>
      <c r="V200" s="21">
        <v>22.631540000000001</v>
      </c>
      <c r="W200" s="11">
        <f>Tabla12[[#This Row],[tasa de cambio]]*Tabla12[[#This Row],[Ingresos netos]]</f>
        <v>3.2776377232860227E-2</v>
      </c>
      <c r="AK200" s="1" t="s">
        <v>100</v>
      </c>
      <c r="AL200" s="1" t="s">
        <v>41</v>
      </c>
      <c r="AM200" s="1" t="s">
        <v>114</v>
      </c>
      <c r="AN200" s="1" t="s">
        <v>11</v>
      </c>
      <c r="AO200" s="1" t="s">
        <v>12</v>
      </c>
      <c r="AP200" s="1" t="s">
        <v>13</v>
      </c>
      <c r="AQ200" s="8">
        <v>2.6605600000000002E-5</v>
      </c>
      <c r="AR200" s="8">
        <v>0.75</v>
      </c>
      <c r="AS200" s="9">
        <f>Tabla8[[#This Row],[Precio unitario]]*Tabla8[[#This Row],[Tasa de ingresos cliente]]</f>
        <v>1.9954199999999999E-5</v>
      </c>
      <c r="AT200" s="21">
        <v>21.6</v>
      </c>
      <c r="AU200" s="11">
        <f>Tabla8[[#This Row],[tasa de cambio]]*Tabla8[[#This Row],[Ingresos netos]]</f>
        <v>4.3101072E-4</v>
      </c>
      <c r="AV200" s="23"/>
      <c r="AX200" s="23"/>
      <c r="BL200" s="2" t="s">
        <v>138</v>
      </c>
      <c r="BM200" s="2" t="s">
        <v>14</v>
      </c>
      <c r="BN200" s="2" t="s">
        <v>104</v>
      </c>
      <c r="BO200" s="2" t="s">
        <v>11</v>
      </c>
      <c r="BP200" s="2" t="s">
        <v>12</v>
      </c>
      <c r="BQ200" s="2" t="s">
        <v>13</v>
      </c>
      <c r="BR200" s="7">
        <v>1.2811243499999999E-3</v>
      </c>
      <c r="BS200" s="7">
        <v>0.75</v>
      </c>
      <c r="BT200" s="9">
        <f>Tabla4[[#This Row],[Precio unitario]]*Tabla4[[#This Row],[Tasa de ingresos cliente]]</f>
        <v>9.6084326249999989E-4</v>
      </c>
      <c r="BU200" s="21">
        <v>22.631540000000001</v>
      </c>
      <c r="BV200" s="14">
        <f>Tabla4[[#This Row],[tasa de cambio]]*Tabla4[[#This Row],[Ingresos netos]]</f>
        <v>2.1745362728999247E-2</v>
      </c>
    </row>
    <row r="201" spans="1:74" x14ac:dyDescent="0.2">
      <c r="A201" s="1" t="s">
        <v>24</v>
      </c>
      <c r="B201" s="1" t="s">
        <v>18</v>
      </c>
      <c r="C201" s="1"/>
      <c r="D201" s="1" t="s">
        <v>11</v>
      </c>
      <c r="E201" s="1" t="s">
        <v>12</v>
      </c>
      <c r="F201" s="1" t="s">
        <v>13</v>
      </c>
      <c r="G201" s="8">
        <v>2.4096109399999999E-4</v>
      </c>
      <c r="H201" s="8">
        <v>0.75</v>
      </c>
      <c r="I201" s="9">
        <f>Tabla14[[#This Row],[Precio unitario]]*Tabla14[[#This Row],[Tasa de ingresos cliente]]</f>
        <v>1.8072082049999999E-4</v>
      </c>
      <c r="J201" s="21">
        <v>22.631540000000001</v>
      </c>
      <c r="K201" s="15">
        <f>Tabla14[[#This Row],[tasa de cambio]]*Tabla14[[#This Row],[Ingresos netos]]</f>
        <v>4.0899904779785699E-3</v>
      </c>
      <c r="M201" s="1" t="s">
        <v>81</v>
      </c>
      <c r="N201" s="1" t="s">
        <v>18</v>
      </c>
      <c r="O201" s="1"/>
      <c r="P201" s="1" t="s">
        <v>11</v>
      </c>
      <c r="Q201" s="1" t="s">
        <v>12</v>
      </c>
      <c r="R201" s="1" t="s">
        <v>13</v>
      </c>
      <c r="S201" s="8">
        <v>1.8235766690000001E-3</v>
      </c>
      <c r="T201" s="8">
        <v>0.75</v>
      </c>
      <c r="U201" s="9">
        <f>Tabla12[[#This Row],[Precio unitario]]*Tabla12[[#This Row],[Tasa de ingresos cliente]]</f>
        <v>1.3676825017500001E-3</v>
      </c>
      <c r="V201" s="21">
        <v>22.631540000000001</v>
      </c>
      <c r="W201" s="11">
        <f>Tabla12[[#This Row],[tasa de cambio]]*Tabla12[[#This Row],[Ingresos netos]]</f>
        <v>3.09527612456552E-2</v>
      </c>
      <c r="AK201" s="2" t="s">
        <v>100</v>
      </c>
      <c r="AL201" s="2" t="s">
        <v>41</v>
      </c>
      <c r="AM201" s="2" t="s">
        <v>114</v>
      </c>
      <c r="AN201" s="2" t="s">
        <v>11</v>
      </c>
      <c r="AO201" s="2" t="s">
        <v>12</v>
      </c>
      <c r="AP201" s="2" t="s">
        <v>13</v>
      </c>
      <c r="AQ201" s="7">
        <v>2.6596699999999999E-5</v>
      </c>
      <c r="AR201" s="7">
        <v>0.75</v>
      </c>
      <c r="AS201" s="9">
        <f>Tabla8[[#This Row],[Precio unitario]]*Tabla8[[#This Row],[Tasa de ingresos cliente]]</f>
        <v>1.9947525E-5</v>
      </c>
      <c r="AT201" s="21">
        <v>21.6</v>
      </c>
      <c r="AU201" s="11">
        <f>Tabla8[[#This Row],[tasa de cambio]]*Tabla8[[#This Row],[Ingresos netos]]</f>
        <v>4.3086654000000003E-4</v>
      </c>
      <c r="AV201" s="23"/>
      <c r="AX201" s="23"/>
      <c r="BL201" s="1" t="s">
        <v>138</v>
      </c>
      <c r="BM201" s="1" t="s">
        <v>14</v>
      </c>
      <c r="BN201" s="1" t="s">
        <v>104</v>
      </c>
      <c r="BO201" s="1" t="s">
        <v>11</v>
      </c>
      <c r="BP201" s="1" t="s">
        <v>12</v>
      </c>
      <c r="BQ201" s="1" t="s">
        <v>13</v>
      </c>
      <c r="BR201" s="8">
        <v>1.1529140660000001E-3</v>
      </c>
      <c r="BS201" s="8">
        <v>0.75</v>
      </c>
      <c r="BT201" s="9">
        <f>Tabla4[[#This Row],[Precio unitario]]*Tabla4[[#This Row],[Tasa de ingresos cliente]]</f>
        <v>8.6468554949999999E-4</v>
      </c>
      <c r="BU201" s="21">
        <v>22.631540000000001</v>
      </c>
      <c r="BV201" s="14">
        <f>Tabla4[[#This Row],[tasa de cambio]]*Tabla4[[#This Row],[Ingresos netos]]</f>
        <v>1.9569165600931231E-2</v>
      </c>
    </row>
    <row r="202" spans="1:74" x14ac:dyDescent="0.2">
      <c r="A202" s="2" t="s">
        <v>24</v>
      </c>
      <c r="B202" s="2" t="s">
        <v>25</v>
      </c>
      <c r="C202" s="2"/>
      <c r="D202" s="2" t="s">
        <v>11</v>
      </c>
      <c r="E202" s="2" t="s">
        <v>12</v>
      </c>
      <c r="F202" s="2" t="s">
        <v>13</v>
      </c>
      <c r="G202" s="7">
        <v>2.29523137E-4</v>
      </c>
      <c r="H202" s="7">
        <v>0.75</v>
      </c>
      <c r="I202" s="9">
        <f>Tabla14[[#This Row],[Precio unitario]]*Tabla14[[#This Row],[Tasa de ingresos cliente]]</f>
        <v>1.7214235274999999E-4</v>
      </c>
      <c r="J202" s="21">
        <v>22.631540000000001</v>
      </c>
      <c r="K202" s="15">
        <f>Tabla14[[#This Row],[tasa de cambio]]*Tabla14[[#This Row],[Ingresos netos]]</f>
        <v>3.8958465419557352E-3</v>
      </c>
      <c r="M202" s="2" t="s">
        <v>81</v>
      </c>
      <c r="N202" s="2" t="s">
        <v>18</v>
      </c>
      <c r="O202" s="2"/>
      <c r="P202" s="2" t="s">
        <v>11</v>
      </c>
      <c r="Q202" s="2" t="s">
        <v>12</v>
      </c>
      <c r="R202" s="2" t="s">
        <v>13</v>
      </c>
      <c r="S202" s="7">
        <v>1.8432743040000001E-3</v>
      </c>
      <c r="T202" s="7">
        <v>0.75</v>
      </c>
      <c r="U202" s="9">
        <f>Tabla12[[#This Row],[Precio unitario]]*Tabla12[[#This Row],[Tasa de ingresos cliente]]</f>
        <v>1.382455728E-3</v>
      </c>
      <c r="V202" s="21">
        <v>22.631540000000001</v>
      </c>
      <c r="W202" s="11">
        <f>Tabla12[[#This Row],[tasa de cambio]]*Tabla12[[#This Row],[Ingresos netos]]</f>
        <v>3.1287102106461122E-2</v>
      </c>
      <c r="AK202" s="1" t="s">
        <v>100</v>
      </c>
      <c r="AL202" s="1" t="s">
        <v>41</v>
      </c>
      <c r="AM202" s="1" t="s">
        <v>114</v>
      </c>
      <c r="AN202" s="1" t="s">
        <v>11</v>
      </c>
      <c r="AO202" s="1" t="s">
        <v>12</v>
      </c>
      <c r="AP202" s="1" t="s">
        <v>13</v>
      </c>
      <c r="AQ202" s="8">
        <v>2.6594999999999999E-5</v>
      </c>
      <c r="AR202" s="8">
        <v>0.75</v>
      </c>
      <c r="AS202" s="9">
        <f>Tabla8[[#This Row],[Precio unitario]]*Tabla8[[#This Row],[Tasa de ingresos cliente]]</f>
        <v>1.9946249999999999E-5</v>
      </c>
      <c r="AT202" s="21">
        <v>21.6</v>
      </c>
      <c r="AU202" s="11">
        <f>Tabla8[[#This Row],[tasa de cambio]]*Tabla8[[#This Row],[Ingresos netos]]</f>
        <v>4.3083900000000003E-4</v>
      </c>
      <c r="AV202" s="23"/>
      <c r="AX202" s="23"/>
      <c r="BL202" s="2" t="s">
        <v>138</v>
      </c>
      <c r="BM202" s="2" t="s">
        <v>14</v>
      </c>
      <c r="BN202" s="2" t="s">
        <v>104</v>
      </c>
      <c r="BO202" s="2" t="s">
        <v>11</v>
      </c>
      <c r="BP202" s="2" t="s">
        <v>12</v>
      </c>
      <c r="BQ202" s="2" t="s">
        <v>13</v>
      </c>
      <c r="BR202" s="7">
        <v>2.1581508429999998E-3</v>
      </c>
      <c r="BS202" s="7">
        <v>0.75</v>
      </c>
      <c r="BT202" s="9">
        <f>Tabla4[[#This Row],[Precio unitario]]*Tabla4[[#This Row],[Tasa de ingresos cliente]]</f>
        <v>1.6186131322499999E-3</v>
      </c>
      <c r="BU202" s="21">
        <v>22.631540000000001</v>
      </c>
      <c r="BV202" s="14">
        <f>Tabla4[[#This Row],[tasa de cambio]]*Tabla4[[#This Row],[Ingresos netos]]</f>
        <v>3.6631707847041166E-2</v>
      </c>
    </row>
    <row r="203" spans="1:74" x14ac:dyDescent="0.2">
      <c r="A203" s="1" t="s">
        <v>24</v>
      </c>
      <c r="B203" s="1" t="s">
        <v>40</v>
      </c>
      <c r="C203" s="1"/>
      <c r="D203" s="1" t="s">
        <v>11</v>
      </c>
      <c r="E203" s="1" t="s">
        <v>12</v>
      </c>
      <c r="F203" s="1" t="s">
        <v>13</v>
      </c>
      <c r="G203" s="8">
        <v>9.1168391999999998E-5</v>
      </c>
      <c r="H203" s="8">
        <v>0.75</v>
      </c>
      <c r="I203" s="9">
        <f>Tabla14[[#This Row],[Precio unitario]]*Tabla14[[#This Row],[Tasa de ingresos cliente]]</f>
        <v>6.8376294000000002E-5</v>
      </c>
      <c r="J203" s="21">
        <v>22.631540000000001</v>
      </c>
      <c r="K203" s="15">
        <f>Tabla14[[#This Row],[tasa de cambio]]*Tabla14[[#This Row],[Ingresos netos]]</f>
        <v>1.5474608327127601E-3</v>
      </c>
      <c r="M203" s="1" t="s">
        <v>81</v>
      </c>
      <c r="N203" s="1" t="s">
        <v>18</v>
      </c>
      <c r="O203" s="1"/>
      <c r="P203" s="1" t="s">
        <v>11</v>
      </c>
      <c r="Q203" s="1" t="s">
        <v>12</v>
      </c>
      <c r="R203" s="1" t="s">
        <v>13</v>
      </c>
      <c r="S203" s="8">
        <v>1.930783304E-3</v>
      </c>
      <c r="T203" s="8">
        <v>0.75</v>
      </c>
      <c r="U203" s="9">
        <f>Tabla12[[#This Row],[Precio unitario]]*Tabla12[[#This Row],[Tasa de ingresos cliente]]</f>
        <v>1.4480874780000001E-3</v>
      </c>
      <c r="V203" s="21">
        <v>22.631540000000001</v>
      </c>
      <c r="W203" s="11">
        <f>Tabla12[[#This Row],[tasa de cambio]]*Tabla12[[#This Row],[Ingresos netos]]</f>
        <v>3.2772449681856122E-2</v>
      </c>
      <c r="AK203" s="2" t="s">
        <v>100</v>
      </c>
      <c r="AL203" s="2" t="s">
        <v>41</v>
      </c>
      <c r="AM203" s="2" t="s">
        <v>114</v>
      </c>
      <c r="AN203" s="2" t="s">
        <v>11</v>
      </c>
      <c r="AO203" s="2" t="s">
        <v>12</v>
      </c>
      <c r="AP203" s="2" t="s">
        <v>13</v>
      </c>
      <c r="AQ203" s="7">
        <v>2.6601199999999999E-5</v>
      </c>
      <c r="AR203" s="7">
        <v>0.75</v>
      </c>
      <c r="AS203" s="9">
        <f>Tabla8[[#This Row],[Precio unitario]]*Tabla8[[#This Row],[Tasa de ingresos cliente]]</f>
        <v>1.9950899999999999E-5</v>
      </c>
      <c r="AT203" s="21">
        <v>21.6</v>
      </c>
      <c r="AU203" s="11">
        <f>Tabla8[[#This Row],[tasa de cambio]]*Tabla8[[#This Row],[Ingresos netos]]</f>
        <v>4.3093944000000001E-4</v>
      </c>
      <c r="AV203" s="23"/>
      <c r="AX203" s="23"/>
      <c r="BL203" s="1" t="s">
        <v>138</v>
      </c>
      <c r="BM203" s="1" t="s">
        <v>14</v>
      </c>
      <c r="BN203" s="1" t="s">
        <v>104</v>
      </c>
      <c r="BO203" s="1" t="s">
        <v>11</v>
      </c>
      <c r="BP203" s="1" t="s">
        <v>12</v>
      </c>
      <c r="BQ203" s="1" t="s">
        <v>13</v>
      </c>
      <c r="BR203" s="8">
        <v>1.70451645E-3</v>
      </c>
      <c r="BS203" s="8">
        <v>0.75</v>
      </c>
      <c r="BT203" s="9">
        <f>Tabla4[[#This Row],[Precio unitario]]*Tabla4[[#This Row],[Tasa de ingresos cliente]]</f>
        <v>1.2783873374999999E-3</v>
      </c>
      <c r="BU203" s="21">
        <v>22.631540000000001</v>
      </c>
      <c r="BV203" s="14">
        <f>Tabla4[[#This Row],[tasa de cambio]]*Tabla4[[#This Row],[Ingresos netos]]</f>
        <v>2.8931874164124748E-2</v>
      </c>
    </row>
    <row r="204" spans="1:74" x14ac:dyDescent="0.2">
      <c r="A204" s="2" t="s">
        <v>24</v>
      </c>
      <c r="B204" s="2" t="s">
        <v>47</v>
      </c>
      <c r="C204" s="2"/>
      <c r="D204" s="2" t="s">
        <v>11</v>
      </c>
      <c r="E204" s="2" t="s">
        <v>12</v>
      </c>
      <c r="F204" s="2" t="s">
        <v>13</v>
      </c>
      <c r="G204" s="7">
        <v>9.0086819600000007E-3</v>
      </c>
      <c r="H204" s="7">
        <v>0.75</v>
      </c>
      <c r="I204" s="9">
        <f>Tabla14[[#This Row],[Precio unitario]]*Tabla14[[#This Row],[Tasa de ingresos cliente]]</f>
        <v>6.7565114700000005E-3</v>
      </c>
      <c r="J204" s="21">
        <v>22.631540000000001</v>
      </c>
      <c r="K204" s="15">
        <f>Tabla14[[#This Row],[tasa de cambio]]*Tabla14[[#This Row],[Ingresos netos]]</f>
        <v>0.15291025959376381</v>
      </c>
      <c r="M204" s="2" t="s">
        <v>81</v>
      </c>
      <c r="N204" s="2" t="s">
        <v>34</v>
      </c>
      <c r="O204" s="2"/>
      <c r="P204" s="2" t="s">
        <v>11</v>
      </c>
      <c r="Q204" s="2" t="s">
        <v>12</v>
      </c>
      <c r="R204" s="2" t="s">
        <v>13</v>
      </c>
      <c r="S204" s="7">
        <v>2.0598435150000001E-3</v>
      </c>
      <c r="T204" s="7">
        <v>0.75</v>
      </c>
      <c r="U204" s="9">
        <f>Tabla12[[#This Row],[Precio unitario]]*Tabla12[[#This Row],[Tasa de ingresos cliente]]</f>
        <v>1.5448826362500002E-3</v>
      </c>
      <c r="V204" s="21">
        <v>22.631540000000001</v>
      </c>
      <c r="W204" s="11">
        <f>Tabla12[[#This Row],[tasa de cambio]]*Tabla12[[#This Row],[Ingresos netos]]</f>
        <v>3.496307317759733E-2</v>
      </c>
      <c r="AK204" s="1" t="s">
        <v>100</v>
      </c>
      <c r="AL204" s="1" t="s">
        <v>41</v>
      </c>
      <c r="AM204" s="1" t="s">
        <v>114</v>
      </c>
      <c r="AN204" s="1" t="s">
        <v>11</v>
      </c>
      <c r="AO204" s="1" t="s">
        <v>12</v>
      </c>
      <c r="AP204" s="1" t="s">
        <v>13</v>
      </c>
      <c r="AQ204" s="8">
        <v>2.6599699999999999E-5</v>
      </c>
      <c r="AR204" s="8">
        <v>0.75</v>
      </c>
      <c r="AS204" s="9">
        <f>Tabla8[[#This Row],[Precio unitario]]*Tabla8[[#This Row],[Tasa de ingresos cliente]]</f>
        <v>1.9949774999999998E-5</v>
      </c>
      <c r="AT204" s="21">
        <v>21.6</v>
      </c>
      <c r="AU204" s="11">
        <f>Tabla8[[#This Row],[tasa de cambio]]*Tabla8[[#This Row],[Ingresos netos]]</f>
        <v>4.3091514000000001E-4</v>
      </c>
      <c r="AV204" s="23"/>
      <c r="AX204" s="23"/>
      <c r="BL204" s="2" t="s">
        <v>138</v>
      </c>
      <c r="BM204" s="2" t="s">
        <v>21</v>
      </c>
      <c r="BN204" s="2" t="s">
        <v>104</v>
      </c>
      <c r="BO204" s="2" t="s">
        <v>11</v>
      </c>
      <c r="BP204" s="2" t="s">
        <v>12</v>
      </c>
      <c r="BQ204" s="2" t="s">
        <v>13</v>
      </c>
      <c r="BR204" s="7">
        <v>2.5547178E-3</v>
      </c>
      <c r="BS204" s="7">
        <v>0.75</v>
      </c>
      <c r="BT204" s="9">
        <f>Tabla4[[#This Row],[Precio unitario]]*Tabla4[[#This Row],[Tasa de ingresos cliente]]</f>
        <v>1.91603835E-3</v>
      </c>
      <c r="BU204" s="21">
        <v>22.631540000000001</v>
      </c>
      <c r="BV204" s="14">
        <f>Tabla4[[#This Row],[tasa de cambio]]*Tabla4[[#This Row],[Ingresos netos]]</f>
        <v>4.3362898559559E-2</v>
      </c>
    </row>
    <row r="205" spans="1:74" x14ac:dyDescent="0.2">
      <c r="A205" s="1" t="s">
        <v>24</v>
      </c>
      <c r="B205" s="1" t="s">
        <v>28</v>
      </c>
      <c r="C205" s="1"/>
      <c r="D205" s="1" t="s">
        <v>11</v>
      </c>
      <c r="E205" s="1" t="s">
        <v>12</v>
      </c>
      <c r="F205" s="1" t="s">
        <v>13</v>
      </c>
      <c r="G205" s="8">
        <v>1.5722465199999999E-4</v>
      </c>
      <c r="H205" s="8">
        <v>0.75</v>
      </c>
      <c r="I205" s="9">
        <f>Tabla14[[#This Row],[Precio unitario]]*Tabla14[[#This Row],[Tasa de ingresos cliente]]</f>
        <v>1.17918489E-4</v>
      </c>
      <c r="J205" s="21">
        <v>22.631540000000001</v>
      </c>
      <c r="K205" s="15">
        <f>Tabla14[[#This Row],[tasa de cambio]]*Tabla14[[#This Row],[Ingresos netos]]</f>
        <v>2.6686770005430603E-3</v>
      </c>
      <c r="M205" s="1" t="s">
        <v>81</v>
      </c>
      <c r="N205" s="1" t="s">
        <v>19</v>
      </c>
      <c r="O205" s="1"/>
      <c r="P205" s="1" t="s">
        <v>11</v>
      </c>
      <c r="Q205" s="1" t="s">
        <v>12</v>
      </c>
      <c r="R205" s="1" t="s">
        <v>13</v>
      </c>
      <c r="S205" s="8">
        <v>8.3465585299999992E-3</v>
      </c>
      <c r="T205" s="8">
        <v>0.75</v>
      </c>
      <c r="U205" s="9">
        <f>Tabla12[[#This Row],[Precio unitario]]*Tabla12[[#This Row],[Tasa de ingresos cliente]]</f>
        <v>6.2599188974999994E-3</v>
      </c>
      <c r="V205" s="21">
        <v>22.631540000000001</v>
      </c>
      <c r="W205" s="11">
        <f>Tabla12[[#This Row],[tasa de cambio]]*Tabla12[[#This Row],[Ingresos netos]]</f>
        <v>0.14167160492552713</v>
      </c>
      <c r="AK205" s="2" t="s">
        <v>100</v>
      </c>
      <c r="AL205" s="2" t="s">
        <v>41</v>
      </c>
      <c r="AM205" s="2" t="s">
        <v>104</v>
      </c>
      <c r="AN205" s="2" t="s">
        <v>11</v>
      </c>
      <c r="AO205" s="2" t="s">
        <v>129</v>
      </c>
      <c r="AP205" s="2" t="s">
        <v>13</v>
      </c>
      <c r="AQ205" s="7">
        <v>-4.7365260000000001E-4</v>
      </c>
      <c r="AR205" s="7">
        <v>0.75</v>
      </c>
      <c r="AS205" s="9">
        <f>Tabla8[[#This Row],[Precio unitario]]*Tabla8[[#This Row],[Tasa de ingresos cliente]]</f>
        <v>-3.5523945000000002E-4</v>
      </c>
      <c r="AT205" s="21">
        <v>21.6</v>
      </c>
      <c r="AU205" s="11">
        <f>Tabla8[[#This Row],[tasa de cambio]]*Tabla8[[#This Row],[Ingresos netos]]</f>
        <v>-7.6731721200000011E-3</v>
      </c>
      <c r="AV205" s="23"/>
      <c r="AX205" s="23"/>
      <c r="BL205" s="1" t="s">
        <v>138</v>
      </c>
      <c r="BM205" s="1" t="s">
        <v>18</v>
      </c>
      <c r="BN205" s="1" t="s">
        <v>104</v>
      </c>
      <c r="BO205" s="1" t="s">
        <v>11</v>
      </c>
      <c r="BP205" s="1" t="s">
        <v>12</v>
      </c>
      <c r="BQ205" s="1" t="s">
        <v>13</v>
      </c>
      <c r="BR205" s="8">
        <v>1.2612189E-3</v>
      </c>
      <c r="BS205" s="8">
        <v>0.75</v>
      </c>
      <c r="BT205" s="9">
        <f>Tabla4[[#This Row],[Precio unitario]]*Tabla4[[#This Row],[Tasa de ingresos cliente]]</f>
        <v>9.4591417500000002E-4</v>
      </c>
      <c r="BU205" s="21">
        <v>22.631540000000001</v>
      </c>
      <c r="BV205" s="14">
        <f>Tabla4[[#This Row],[tasa de cambio]]*Tabla4[[#This Row],[Ingresos netos]]</f>
        <v>2.1407494488079503E-2</v>
      </c>
    </row>
    <row r="206" spans="1:74" x14ac:dyDescent="0.2">
      <c r="A206" s="2" t="s">
        <v>24</v>
      </c>
      <c r="B206" s="2" t="s">
        <v>28</v>
      </c>
      <c r="C206" s="2"/>
      <c r="D206" s="2" t="s">
        <v>11</v>
      </c>
      <c r="E206" s="2" t="s">
        <v>12</v>
      </c>
      <c r="F206" s="2" t="s">
        <v>13</v>
      </c>
      <c r="G206" s="7">
        <v>9.5637317E-5</v>
      </c>
      <c r="H206" s="7">
        <v>0.75</v>
      </c>
      <c r="I206" s="9">
        <f>Tabla14[[#This Row],[Precio unitario]]*Tabla14[[#This Row],[Tasa de ingresos cliente]]</f>
        <v>7.1727987749999996E-5</v>
      </c>
      <c r="J206" s="21">
        <v>22.631540000000001</v>
      </c>
      <c r="K206" s="15">
        <f>Tabla14[[#This Row],[tasa de cambio]]*Tabla14[[#This Row],[Ingresos netos]]</f>
        <v>1.623314823883635E-3</v>
      </c>
      <c r="M206" s="2" t="s">
        <v>81</v>
      </c>
      <c r="N206" s="2" t="s">
        <v>19</v>
      </c>
      <c r="O206" s="2"/>
      <c r="P206" s="2" t="s">
        <v>11</v>
      </c>
      <c r="Q206" s="2" t="s">
        <v>12</v>
      </c>
      <c r="R206" s="2" t="s">
        <v>13</v>
      </c>
      <c r="S206" s="7">
        <v>8.3464504810000003E-3</v>
      </c>
      <c r="T206" s="7">
        <v>0.75</v>
      </c>
      <c r="U206" s="9">
        <f>Tabla12[[#This Row],[Precio unitario]]*Tabla12[[#This Row],[Tasa de ingresos cliente]]</f>
        <v>6.2598378607499998E-3</v>
      </c>
      <c r="V206" s="21">
        <v>22.631540000000001</v>
      </c>
      <c r="W206" s="11">
        <f>Tabla12[[#This Row],[tasa de cambio]]*Tabla12[[#This Row],[Ingresos netos]]</f>
        <v>0.14166977093907807</v>
      </c>
      <c r="AK206" s="1" t="s">
        <v>100</v>
      </c>
      <c r="AL206" s="1" t="s">
        <v>41</v>
      </c>
      <c r="AM206" s="1" t="s">
        <v>114</v>
      </c>
      <c r="AN206" s="1" t="s">
        <v>11</v>
      </c>
      <c r="AO206" s="1" t="s">
        <v>129</v>
      </c>
      <c r="AP206" s="1" t="s">
        <v>13</v>
      </c>
      <c r="AQ206" s="8">
        <v>-7.9796999999999992E-6</v>
      </c>
      <c r="AR206" s="8">
        <v>0.75</v>
      </c>
      <c r="AS206" s="9">
        <f>Tabla8[[#This Row],[Precio unitario]]*Tabla8[[#This Row],[Tasa de ingresos cliente]]</f>
        <v>-5.984774999999999E-6</v>
      </c>
      <c r="AT206" s="21">
        <v>21.6</v>
      </c>
      <c r="AU206" s="11">
        <f>Tabla8[[#This Row],[tasa de cambio]]*Tabla8[[#This Row],[Ingresos netos]]</f>
        <v>-1.2927113999999999E-4</v>
      </c>
      <c r="AV206" s="23"/>
      <c r="AX206" s="23"/>
      <c r="BL206" s="2" t="s">
        <v>138</v>
      </c>
      <c r="BM206" s="2" t="s">
        <v>21</v>
      </c>
      <c r="BN206" s="2" t="s">
        <v>104</v>
      </c>
      <c r="BO206" s="2" t="s">
        <v>11</v>
      </c>
      <c r="BP206" s="2" t="s">
        <v>12</v>
      </c>
      <c r="BQ206" s="2" t="s">
        <v>13</v>
      </c>
      <c r="BR206" s="7">
        <v>3.4773871999999998E-3</v>
      </c>
      <c r="BS206" s="7">
        <v>0.75</v>
      </c>
      <c r="BT206" s="9">
        <f>Tabla4[[#This Row],[Precio unitario]]*Tabla4[[#This Row],[Tasa de ingresos cliente]]</f>
        <v>2.6080404E-3</v>
      </c>
      <c r="BU206" s="21">
        <v>22.631540000000001</v>
      </c>
      <c r="BV206" s="14">
        <f>Tabla4[[#This Row],[tasa de cambio]]*Tabla4[[#This Row],[Ingresos netos]]</f>
        <v>5.9023970634216001E-2</v>
      </c>
    </row>
    <row r="207" spans="1:74" x14ac:dyDescent="0.2">
      <c r="A207" s="1" t="s">
        <v>24</v>
      </c>
      <c r="B207" s="1" t="s">
        <v>41</v>
      </c>
      <c r="C207" s="1"/>
      <c r="D207" s="1" t="s">
        <v>11</v>
      </c>
      <c r="E207" s="1" t="s">
        <v>12</v>
      </c>
      <c r="F207" s="1" t="s">
        <v>13</v>
      </c>
      <c r="G207" s="8">
        <v>5.3390544600000005E-4</v>
      </c>
      <c r="H207" s="8">
        <v>0.75</v>
      </c>
      <c r="I207" s="9">
        <f>Tabla14[[#This Row],[Precio unitario]]*Tabla14[[#This Row],[Tasa de ingresos cliente]]</f>
        <v>4.0042908450000004E-4</v>
      </c>
      <c r="J207" s="21">
        <v>22.631540000000001</v>
      </c>
      <c r="K207" s="15">
        <f>Tabla14[[#This Row],[tasa de cambio]]*Tabla14[[#This Row],[Ingresos netos]]</f>
        <v>9.0623268430251314E-3</v>
      </c>
      <c r="M207" s="1" t="s">
        <v>81</v>
      </c>
      <c r="N207" s="1" t="s">
        <v>20</v>
      </c>
      <c r="O207" s="1"/>
      <c r="P207" s="1" t="s">
        <v>11</v>
      </c>
      <c r="Q207" s="1" t="s">
        <v>12</v>
      </c>
      <c r="R207" s="1" t="s">
        <v>13</v>
      </c>
      <c r="S207" s="8">
        <v>5.3765113979999998E-3</v>
      </c>
      <c r="T207" s="8">
        <v>0.75</v>
      </c>
      <c r="U207" s="9">
        <f>Tabla12[[#This Row],[Precio unitario]]*Tabla12[[#This Row],[Tasa de ingresos cliente]]</f>
        <v>4.0323835484999994E-3</v>
      </c>
      <c r="V207" s="21">
        <v>22.631540000000001</v>
      </c>
      <c r="W207" s="11">
        <f>Tabla12[[#This Row],[tasa de cambio]]*Tabla12[[#This Row],[Ingresos netos]]</f>
        <v>9.1259049573219675E-2</v>
      </c>
      <c r="AK207" s="1" t="s">
        <v>100</v>
      </c>
      <c r="AL207" s="1" t="s">
        <v>41</v>
      </c>
      <c r="AM207" s="1" t="s">
        <v>101</v>
      </c>
      <c r="AN207" s="1" t="s">
        <v>11</v>
      </c>
      <c r="AO207" s="1" t="s">
        <v>12</v>
      </c>
      <c r="AP207" s="1" t="s">
        <v>13</v>
      </c>
      <c r="AQ207" s="8">
        <v>9.6150000000000001E-4</v>
      </c>
      <c r="AR207" s="8">
        <v>0.75</v>
      </c>
      <c r="AS207" s="9">
        <f>Tabla8[[#This Row],[Precio unitario]]*Tabla8[[#This Row],[Tasa de ingresos cliente]]</f>
        <v>7.2112499999999998E-4</v>
      </c>
      <c r="AT207" s="21">
        <v>21.6</v>
      </c>
      <c r="AU207" s="11">
        <f>Tabla8[[#This Row],[tasa de cambio]]*Tabla8[[#This Row],[Ingresos netos]]</f>
        <v>1.5576300000000001E-2</v>
      </c>
      <c r="AV207" s="23"/>
      <c r="AX207" s="23"/>
      <c r="BL207" s="1" t="s">
        <v>138</v>
      </c>
      <c r="BM207" s="1" t="s">
        <v>14</v>
      </c>
      <c r="BN207" s="1" t="s">
        <v>104</v>
      </c>
      <c r="BO207" s="1" t="s">
        <v>11</v>
      </c>
      <c r="BP207" s="1" t="s">
        <v>12</v>
      </c>
      <c r="BQ207" s="1" t="s">
        <v>13</v>
      </c>
      <c r="BR207" s="8">
        <v>2.8450726999999999E-3</v>
      </c>
      <c r="BS207" s="8">
        <v>0.75</v>
      </c>
      <c r="BT207" s="9">
        <f>Tabla4[[#This Row],[Precio unitario]]*Tabla4[[#This Row],[Tasa de ingresos cliente]]</f>
        <v>2.1338045250000001E-3</v>
      </c>
      <c r="BU207" s="21">
        <v>22.631540000000001</v>
      </c>
      <c r="BV207" s="14">
        <f>Tabla4[[#This Row],[tasa de cambio]]*Tabla4[[#This Row],[Ingresos netos]]</f>
        <v>4.8291282459718504E-2</v>
      </c>
    </row>
    <row r="208" spans="1:74" x14ac:dyDescent="0.2">
      <c r="A208" s="2" t="s">
        <v>24</v>
      </c>
      <c r="B208" s="2" t="s">
        <v>15</v>
      </c>
      <c r="C208" s="2"/>
      <c r="D208" s="2" t="s">
        <v>11</v>
      </c>
      <c r="E208" s="2" t="s">
        <v>12</v>
      </c>
      <c r="F208" s="2" t="s">
        <v>13</v>
      </c>
      <c r="G208" s="7">
        <v>8.64552973E-4</v>
      </c>
      <c r="H208" s="7">
        <v>0.75</v>
      </c>
      <c r="I208" s="9">
        <f>Tabla14[[#This Row],[Precio unitario]]*Tabla14[[#This Row],[Tasa de ingresos cliente]]</f>
        <v>6.4841472974999995E-4</v>
      </c>
      <c r="J208" s="21">
        <v>22.631540000000001</v>
      </c>
      <c r="K208" s="15">
        <f>Tabla14[[#This Row],[tasa de cambio]]*Tabla14[[#This Row],[Ingresos netos]]</f>
        <v>1.4674623892926314E-2</v>
      </c>
      <c r="M208" s="2" t="s">
        <v>81</v>
      </c>
      <c r="N208" s="2" t="s">
        <v>10</v>
      </c>
      <c r="O208" s="2"/>
      <c r="P208" s="2" t="s">
        <v>11</v>
      </c>
      <c r="Q208" s="2" t="s">
        <v>12</v>
      </c>
      <c r="R208" s="2" t="s">
        <v>13</v>
      </c>
      <c r="S208" s="7">
        <v>2.2932290580000001E-3</v>
      </c>
      <c r="T208" s="7">
        <v>0.75</v>
      </c>
      <c r="U208" s="9">
        <f>Tabla12[[#This Row],[Precio unitario]]*Tabla12[[#This Row],[Tasa de ingresos cliente]]</f>
        <v>1.7199217935000002E-3</v>
      </c>
      <c r="V208" s="21">
        <v>22.631540000000001</v>
      </c>
      <c r="W208" s="11">
        <f>Tabla12[[#This Row],[tasa de cambio]]*Tabla12[[#This Row],[Ingresos netos]]</f>
        <v>3.8924478866466994E-2</v>
      </c>
      <c r="AK208" s="2" t="s">
        <v>100</v>
      </c>
      <c r="AL208" s="2" t="s">
        <v>41</v>
      </c>
      <c r="AM208" s="2" t="s">
        <v>101</v>
      </c>
      <c r="AN208" s="2" t="s">
        <v>11</v>
      </c>
      <c r="AO208" s="2" t="s">
        <v>12</v>
      </c>
      <c r="AP208" s="2" t="s">
        <v>13</v>
      </c>
      <c r="AQ208" s="7">
        <v>9.6175000000000004E-4</v>
      </c>
      <c r="AR208" s="7">
        <v>0.75</v>
      </c>
      <c r="AS208" s="9">
        <f>Tabla8[[#This Row],[Precio unitario]]*Tabla8[[#This Row],[Tasa de ingresos cliente]]</f>
        <v>7.2131250000000006E-4</v>
      </c>
      <c r="AT208" s="21">
        <v>21.6</v>
      </c>
      <c r="AU208" s="11">
        <f>Tabla8[[#This Row],[tasa de cambio]]*Tabla8[[#This Row],[Ingresos netos]]</f>
        <v>1.5580350000000001E-2</v>
      </c>
      <c r="AV208" s="23"/>
      <c r="AX208" s="23"/>
      <c r="BL208" s="2" t="s">
        <v>138</v>
      </c>
      <c r="BM208" s="2" t="s">
        <v>16</v>
      </c>
      <c r="BN208" s="2" t="s">
        <v>104</v>
      </c>
      <c r="BO208" s="2" t="s">
        <v>11</v>
      </c>
      <c r="BP208" s="2" t="s">
        <v>12</v>
      </c>
      <c r="BQ208" s="2" t="s">
        <v>13</v>
      </c>
      <c r="BR208" s="7">
        <v>1.15220177E-2</v>
      </c>
      <c r="BS208" s="7">
        <v>0.75</v>
      </c>
      <c r="BT208" s="9">
        <f>Tabla4[[#This Row],[Precio unitario]]*Tabla4[[#This Row],[Tasa de ingresos cliente]]</f>
        <v>8.6415132750000002E-3</v>
      </c>
      <c r="BU208" s="21">
        <v>22.631540000000001</v>
      </c>
      <c r="BV208" s="14">
        <f>Tabla4[[#This Row],[tasa de cambio]]*Tabla4[[#This Row],[Ingresos netos]]</f>
        <v>0.1955707533436935</v>
      </c>
    </row>
    <row r="209" spans="1:74" x14ac:dyDescent="0.2">
      <c r="A209" s="1" t="s">
        <v>24</v>
      </c>
      <c r="B209" s="1" t="s">
        <v>44</v>
      </c>
      <c r="C209" s="1"/>
      <c r="D209" s="1" t="s">
        <v>11</v>
      </c>
      <c r="E209" s="1" t="s">
        <v>12</v>
      </c>
      <c r="F209" s="1" t="s">
        <v>13</v>
      </c>
      <c r="G209" s="8">
        <v>1.3123838699999999E-4</v>
      </c>
      <c r="H209" s="8">
        <v>0.75</v>
      </c>
      <c r="I209" s="9">
        <f>Tabla14[[#This Row],[Precio unitario]]*Tabla14[[#This Row],[Tasa de ingresos cliente]]</f>
        <v>9.842879025E-5</v>
      </c>
      <c r="J209" s="21">
        <v>22.631540000000001</v>
      </c>
      <c r="K209" s="15">
        <f>Tabla14[[#This Row],[tasa de cambio]]*Tabla14[[#This Row],[Ingresos netos]]</f>
        <v>2.227595103694485E-3</v>
      </c>
      <c r="M209" s="1" t="s">
        <v>81</v>
      </c>
      <c r="N209" s="1" t="s">
        <v>47</v>
      </c>
      <c r="O209" s="1"/>
      <c r="P209" s="1" t="s">
        <v>11</v>
      </c>
      <c r="Q209" s="1" t="s">
        <v>12</v>
      </c>
      <c r="R209" s="1" t="s">
        <v>13</v>
      </c>
      <c r="S209" s="8">
        <v>1.8982024159999999E-3</v>
      </c>
      <c r="T209" s="8">
        <v>0.75</v>
      </c>
      <c r="U209" s="9">
        <f>Tabla12[[#This Row],[Precio unitario]]*Tabla12[[#This Row],[Tasa de ingresos cliente]]</f>
        <v>1.423651812E-3</v>
      </c>
      <c r="V209" s="21">
        <v>22.631540000000001</v>
      </c>
      <c r="W209" s="11">
        <f>Tabla12[[#This Row],[tasa de cambio]]*Tabla12[[#This Row],[Ingresos netos]]</f>
        <v>3.2219432929350478E-2</v>
      </c>
      <c r="AK209" s="1" t="s">
        <v>100</v>
      </c>
      <c r="AL209" s="1" t="s">
        <v>99</v>
      </c>
      <c r="AM209" s="1" t="s">
        <v>104</v>
      </c>
      <c r="AN209" s="1" t="s">
        <v>11</v>
      </c>
      <c r="AO209" s="1" t="s">
        <v>12</v>
      </c>
      <c r="AP209" s="1" t="s">
        <v>13</v>
      </c>
      <c r="AQ209" s="8">
        <v>9.2750000000000005E-4</v>
      </c>
      <c r="AR209" s="8">
        <v>0.75</v>
      </c>
      <c r="AS209" s="9">
        <f>Tabla8[[#This Row],[Precio unitario]]*Tabla8[[#This Row],[Tasa de ingresos cliente]]</f>
        <v>6.9562500000000006E-4</v>
      </c>
      <c r="AT209" s="21">
        <v>21.6</v>
      </c>
      <c r="AU209" s="11">
        <f>Tabla8[[#This Row],[tasa de cambio]]*Tabla8[[#This Row],[Ingresos netos]]</f>
        <v>1.5025500000000002E-2</v>
      </c>
      <c r="AV209" s="23"/>
      <c r="AX209" s="23"/>
      <c r="BL209" s="1" t="s">
        <v>138</v>
      </c>
      <c r="BM209" s="1" t="s">
        <v>18</v>
      </c>
      <c r="BN209" s="1" t="s">
        <v>104</v>
      </c>
      <c r="BO209" s="1" t="s">
        <v>11</v>
      </c>
      <c r="BP209" s="1" t="s">
        <v>12</v>
      </c>
      <c r="BQ209" s="1" t="s">
        <v>13</v>
      </c>
      <c r="BR209" s="8">
        <v>5.1474442999999998E-3</v>
      </c>
      <c r="BS209" s="8">
        <v>0.75</v>
      </c>
      <c r="BT209" s="9">
        <f>Tabla4[[#This Row],[Precio unitario]]*Tabla4[[#This Row],[Tasa de ingresos cliente]]</f>
        <v>3.8605832249999999E-3</v>
      </c>
      <c r="BU209" s="21">
        <v>22.631540000000001</v>
      </c>
      <c r="BV209" s="14">
        <f>Tabla4[[#This Row],[tasa de cambio]]*Tabla4[[#This Row],[Ingresos netos]]</f>
        <v>8.7370943679916505E-2</v>
      </c>
    </row>
    <row r="210" spans="1:74" x14ac:dyDescent="0.2">
      <c r="A210" s="2" t="s">
        <v>24</v>
      </c>
      <c r="B210" s="2" t="s">
        <v>53</v>
      </c>
      <c r="C210" s="2"/>
      <c r="D210" s="2" t="s">
        <v>11</v>
      </c>
      <c r="E210" s="2" t="s">
        <v>12</v>
      </c>
      <c r="F210" s="2" t="s">
        <v>13</v>
      </c>
      <c r="G210" s="7">
        <v>1.8465209499999999E-4</v>
      </c>
      <c r="H210" s="7">
        <v>0.75</v>
      </c>
      <c r="I210" s="9">
        <f>Tabla14[[#This Row],[Precio unitario]]*Tabla14[[#This Row],[Tasa de ingresos cliente]]</f>
        <v>1.3848907124999998E-4</v>
      </c>
      <c r="J210" s="21">
        <v>22.631540000000001</v>
      </c>
      <c r="K210" s="15">
        <f>Tabla14[[#This Row],[tasa de cambio]]*Tabla14[[#This Row],[Ingresos netos]]</f>
        <v>3.1342209555572246E-3</v>
      </c>
      <c r="M210" s="2" t="s">
        <v>81</v>
      </c>
      <c r="N210" s="2" t="s">
        <v>66</v>
      </c>
      <c r="O210" s="2"/>
      <c r="P210" s="2" t="s">
        <v>11</v>
      </c>
      <c r="Q210" s="2" t="s">
        <v>12</v>
      </c>
      <c r="R210" s="2" t="s">
        <v>13</v>
      </c>
      <c r="S210" s="7">
        <v>2.4185657380000002E-3</v>
      </c>
      <c r="T210" s="7">
        <v>0.75</v>
      </c>
      <c r="U210" s="9">
        <f>Tabla12[[#This Row],[Precio unitario]]*Tabla12[[#This Row],[Tasa de ingresos cliente]]</f>
        <v>1.8139243035000001E-3</v>
      </c>
      <c r="V210" s="21">
        <v>22.631540000000001</v>
      </c>
      <c r="W210" s="11">
        <f>Tabla12[[#This Row],[tasa de cambio]]*Tabla12[[#This Row],[Ingresos netos]]</f>
        <v>4.1051900431632392E-2</v>
      </c>
      <c r="AK210" s="1" t="s">
        <v>100</v>
      </c>
      <c r="AL210" s="1" t="s">
        <v>99</v>
      </c>
      <c r="AM210" s="1" t="s">
        <v>104</v>
      </c>
      <c r="AN210" s="1" t="s">
        <v>11</v>
      </c>
      <c r="AO210" s="1" t="s">
        <v>12</v>
      </c>
      <c r="AP210" s="1" t="s">
        <v>13</v>
      </c>
      <c r="AQ210" s="8">
        <v>2.153E-3</v>
      </c>
      <c r="AR210" s="8">
        <v>0.75</v>
      </c>
      <c r="AS210" s="9">
        <f>Tabla8[[#This Row],[Precio unitario]]*Tabla8[[#This Row],[Tasa de ingresos cliente]]</f>
        <v>1.6147499999999999E-3</v>
      </c>
      <c r="AT210" s="21">
        <v>21.6</v>
      </c>
      <c r="AU210" s="11">
        <f>Tabla8[[#This Row],[tasa de cambio]]*Tabla8[[#This Row],[Ingresos netos]]</f>
        <v>3.4878600000000003E-2</v>
      </c>
      <c r="AV210" s="23"/>
      <c r="AX210" s="23"/>
      <c r="BL210" s="2" t="s">
        <v>138</v>
      </c>
      <c r="BM210" s="2" t="s">
        <v>66</v>
      </c>
      <c r="BN210" s="2"/>
      <c r="BO210" s="2" t="s">
        <v>11</v>
      </c>
      <c r="BP210" s="2" t="s">
        <v>12</v>
      </c>
      <c r="BQ210" s="2" t="s">
        <v>13</v>
      </c>
      <c r="BR210" s="7">
        <v>2.8833140000000001E-3</v>
      </c>
      <c r="BS210" s="7">
        <v>0.75</v>
      </c>
      <c r="BT210" s="9">
        <f>Tabla4[[#This Row],[Precio unitario]]*Tabla4[[#This Row],[Tasa de ingresos cliente]]</f>
        <v>2.1624855000000002E-3</v>
      </c>
      <c r="BU210" s="21">
        <v>22.631540000000001</v>
      </c>
      <c r="BV210" s="14">
        <f>Tabla4[[#This Row],[tasa de cambio]]*Tabla4[[#This Row],[Ingresos netos]]</f>
        <v>4.8940377092670004E-2</v>
      </c>
    </row>
    <row r="211" spans="1:74" x14ac:dyDescent="0.2">
      <c r="A211" s="1" t="s">
        <v>24</v>
      </c>
      <c r="B211" s="1" t="s">
        <v>37</v>
      </c>
      <c r="C211" s="1"/>
      <c r="D211" s="1" t="s">
        <v>11</v>
      </c>
      <c r="E211" s="1" t="s">
        <v>12</v>
      </c>
      <c r="F211" s="1" t="s">
        <v>13</v>
      </c>
      <c r="G211" s="8">
        <v>1.10811518E-4</v>
      </c>
      <c r="H211" s="8">
        <v>0.75</v>
      </c>
      <c r="I211" s="9">
        <f>Tabla14[[#This Row],[Precio unitario]]*Tabla14[[#This Row],[Tasa de ingresos cliente]]</f>
        <v>8.3108638500000001E-5</v>
      </c>
      <c r="J211" s="21">
        <v>22.631540000000001</v>
      </c>
      <c r="K211" s="15">
        <f>Tabla14[[#This Row],[tasa de cambio]]*Tabla14[[#This Row],[Ingresos netos]]</f>
        <v>1.8808764765582901E-3</v>
      </c>
      <c r="M211" s="1" t="s">
        <v>81</v>
      </c>
      <c r="N211" s="1" t="s">
        <v>64</v>
      </c>
      <c r="O211" s="1"/>
      <c r="P211" s="1" t="s">
        <v>11</v>
      </c>
      <c r="Q211" s="1" t="s">
        <v>12</v>
      </c>
      <c r="R211" s="1" t="s">
        <v>13</v>
      </c>
      <c r="S211" s="8">
        <v>3.3011088470000002E-3</v>
      </c>
      <c r="T211" s="8">
        <v>0.75</v>
      </c>
      <c r="U211" s="9">
        <f>Tabla12[[#This Row],[Precio unitario]]*Tabla12[[#This Row],[Tasa de ingresos cliente]]</f>
        <v>2.4758316352500001E-3</v>
      </c>
      <c r="V211" s="21">
        <v>22.631540000000001</v>
      </c>
      <c r="W211" s="11">
        <f>Tabla12[[#This Row],[tasa de cambio]]*Tabla12[[#This Row],[Ingresos netos]]</f>
        <v>5.6031882686425789E-2</v>
      </c>
      <c r="AK211" s="2" t="s">
        <v>100</v>
      </c>
      <c r="AL211" s="2" t="s">
        <v>99</v>
      </c>
      <c r="AM211" s="2" t="s">
        <v>104</v>
      </c>
      <c r="AN211" s="2" t="s">
        <v>11</v>
      </c>
      <c r="AO211" s="2" t="s">
        <v>129</v>
      </c>
      <c r="AP211" s="2" t="s">
        <v>13</v>
      </c>
      <c r="AQ211" s="7">
        <v>-5.166983E-4</v>
      </c>
      <c r="AR211" s="7">
        <v>0.75</v>
      </c>
      <c r="AS211" s="9">
        <f>Tabla8[[#This Row],[Precio unitario]]*Tabla8[[#This Row],[Tasa de ingresos cliente]]</f>
        <v>-3.87523725E-4</v>
      </c>
      <c r="AT211" s="21">
        <v>21.6</v>
      </c>
      <c r="AU211" s="11">
        <f>Tabla8[[#This Row],[tasa de cambio]]*Tabla8[[#This Row],[Ingresos netos]]</f>
        <v>-8.37051246E-3</v>
      </c>
      <c r="AV211" s="23"/>
      <c r="AX211" s="23"/>
      <c r="BL211" s="1" t="s">
        <v>138</v>
      </c>
      <c r="BM211" s="1" t="s">
        <v>14</v>
      </c>
      <c r="BN211" s="1" t="s">
        <v>104</v>
      </c>
      <c r="BO211" s="1" t="s">
        <v>11</v>
      </c>
      <c r="BP211" s="1" t="s">
        <v>12</v>
      </c>
      <c r="BQ211" s="1" t="s">
        <v>13</v>
      </c>
      <c r="BR211" s="8">
        <v>1.5689379999999999E-4</v>
      </c>
      <c r="BS211" s="8">
        <v>0.75</v>
      </c>
      <c r="BT211" s="9">
        <f>Tabla4[[#This Row],[Precio unitario]]*Tabla4[[#This Row],[Tasa de ingresos cliente]]</f>
        <v>1.1767034999999999E-4</v>
      </c>
      <c r="BU211" s="21">
        <v>22.631540000000001</v>
      </c>
      <c r="BV211" s="14">
        <f>Tabla4[[#This Row],[tasa de cambio]]*Tabla4[[#This Row],[Ingresos netos]]</f>
        <v>2.6630612328389998E-3</v>
      </c>
    </row>
    <row r="212" spans="1:74" x14ac:dyDescent="0.2">
      <c r="A212" s="2" t="s">
        <v>24</v>
      </c>
      <c r="B212" s="2" t="s">
        <v>22</v>
      </c>
      <c r="C212" s="2"/>
      <c r="D212" s="2" t="s">
        <v>11</v>
      </c>
      <c r="E212" s="2" t="s">
        <v>12</v>
      </c>
      <c r="F212" s="2" t="s">
        <v>13</v>
      </c>
      <c r="G212" s="7">
        <v>7.7531541780000001E-3</v>
      </c>
      <c r="H212" s="7">
        <v>0.75</v>
      </c>
      <c r="I212" s="9">
        <f>Tabla14[[#This Row],[Precio unitario]]*Tabla14[[#This Row],[Tasa de ingresos cliente]]</f>
        <v>5.8148656334999996E-3</v>
      </c>
      <c r="J212" s="21">
        <v>22.631540000000001</v>
      </c>
      <c r="K212" s="15">
        <f>Tabla14[[#This Row],[tasa de cambio]]*Tabla14[[#This Row],[Ingresos netos]]</f>
        <v>0.13159936417918058</v>
      </c>
      <c r="M212" s="2" t="s">
        <v>81</v>
      </c>
      <c r="N212" s="2" t="s">
        <v>14</v>
      </c>
      <c r="O212" s="2"/>
      <c r="P212" s="2" t="s">
        <v>11</v>
      </c>
      <c r="Q212" s="2" t="s">
        <v>12</v>
      </c>
      <c r="R212" s="2" t="s">
        <v>13</v>
      </c>
      <c r="S212" s="7">
        <v>2.5136487369999999E-3</v>
      </c>
      <c r="T212" s="7">
        <v>0.75</v>
      </c>
      <c r="U212" s="9">
        <f>Tabla12[[#This Row],[Precio unitario]]*Tabla12[[#This Row],[Tasa de ingresos cliente]]</f>
        <v>1.8852365527500001E-3</v>
      </c>
      <c r="V212" s="21">
        <v>22.631540000000001</v>
      </c>
      <c r="W212" s="11">
        <f>Tabla12[[#This Row],[tasa de cambio]]*Tabla12[[#This Row],[Ingresos netos]]</f>
        <v>4.2665806453023737E-2</v>
      </c>
      <c r="AK212" s="2" t="s">
        <v>100</v>
      </c>
      <c r="AL212" s="2" t="s">
        <v>14</v>
      </c>
      <c r="AM212" s="2" t="s">
        <v>101</v>
      </c>
      <c r="AN212" s="2" t="s">
        <v>11</v>
      </c>
      <c r="AO212" s="2" t="s">
        <v>12</v>
      </c>
      <c r="AP212" s="2" t="s">
        <v>13</v>
      </c>
      <c r="AQ212" s="7">
        <v>7.2353999999999995E-4</v>
      </c>
      <c r="AR212" s="7">
        <v>0.75</v>
      </c>
      <c r="AS212" s="9">
        <f>Tabla8[[#This Row],[Precio unitario]]*Tabla8[[#This Row],[Tasa de ingresos cliente]]</f>
        <v>5.4265499999999996E-4</v>
      </c>
      <c r="AT212" s="21">
        <v>21.6</v>
      </c>
      <c r="AU212" s="11">
        <f>Tabla8[[#This Row],[tasa de cambio]]*Tabla8[[#This Row],[Ingresos netos]]</f>
        <v>1.1721347999999999E-2</v>
      </c>
      <c r="AV212" s="23"/>
      <c r="AX212" s="23"/>
      <c r="BL212" s="2" t="s">
        <v>138</v>
      </c>
      <c r="BM212" s="2" t="s">
        <v>60</v>
      </c>
      <c r="BN212" s="2" t="s">
        <v>104</v>
      </c>
      <c r="BO212" s="2" t="s">
        <v>11</v>
      </c>
      <c r="BP212" s="2" t="s">
        <v>12</v>
      </c>
      <c r="BQ212" s="2" t="s">
        <v>13</v>
      </c>
      <c r="BR212" s="7">
        <v>5.7918181999999999E-3</v>
      </c>
      <c r="BS212" s="7">
        <v>0.75</v>
      </c>
      <c r="BT212" s="9">
        <f>Tabla4[[#This Row],[Precio unitario]]*Tabla4[[#This Row],[Tasa de ingresos cliente]]</f>
        <v>4.3438636499999999E-3</v>
      </c>
      <c r="BU212" s="21">
        <v>22.631540000000001</v>
      </c>
      <c r="BV212" s="14">
        <f>Tabla4[[#This Row],[tasa de cambio]]*Tabla4[[#This Row],[Ingresos netos]]</f>
        <v>9.8308323949521007E-2</v>
      </c>
    </row>
    <row r="213" spans="1:74" x14ac:dyDescent="0.2">
      <c r="A213" s="1" t="s">
        <v>24</v>
      </c>
      <c r="B213" s="1" t="s">
        <v>23</v>
      </c>
      <c r="C213" s="1"/>
      <c r="D213" s="1" t="s">
        <v>11</v>
      </c>
      <c r="E213" s="1" t="s">
        <v>12</v>
      </c>
      <c r="F213" s="1" t="s">
        <v>13</v>
      </c>
      <c r="G213" s="8">
        <v>9.4481309000000004E-4</v>
      </c>
      <c r="H213" s="8">
        <v>0.75</v>
      </c>
      <c r="I213" s="9">
        <f>Tabla14[[#This Row],[Precio unitario]]*Tabla14[[#This Row],[Tasa de ingresos cliente]]</f>
        <v>7.086098175E-4</v>
      </c>
      <c r="J213" s="21">
        <v>22.631540000000001</v>
      </c>
      <c r="K213" s="15">
        <f>Tabla14[[#This Row],[tasa de cambio]]*Tabla14[[#This Row],[Ingresos netos]]</f>
        <v>1.603693142914395E-2</v>
      </c>
      <c r="M213" s="1" t="s">
        <v>81</v>
      </c>
      <c r="N213" s="1" t="s">
        <v>49</v>
      </c>
      <c r="O213" s="1"/>
      <c r="P213" s="1" t="s">
        <v>11</v>
      </c>
      <c r="Q213" s="1" t="s">
        <v>12</v>
      </c>
      <c r="R213" s="1" t="s">
        <v>13</v>
      </c>
      <c r="S213" s="8">
        <v>1.254231196E-3</v>
      </c>
      <c r="T213" s="8">
        <v>0.75</v>
      </c>
      <c r="U213" s="9">
        <f>Tabla12[[#This Row],[Precio unitario]]*Tabla12[[#This Row],[Tasa de ingresos cliente]]</f>
        <v>9.4067339700000009E-4</v>
      </c>
      <c r="V213" s="21">
        <v>22.631540000000001</v>
      </c>
      <c r="W213" s="11">
        <f>Tabla12[[#This Row],[tasa de cambio]]*Tabla12[[#This Row],[Ingresos netos]]</f>
        <v>2.1288887611141383E-2</v>
      </c>
      <c r="AK213" s="1" t="s">
        <v>100</v>
      </c>
      <c r="AL213" s="1" t="s">
        <v>14</v>
      </c>
      <c r="AM213" s="1" t="s">
        <v>101</v>
      </c>
      <c r="AN213" s="1" t="s">
        <v>11</v>
      </c>
      <c r="AO213" s="1" t="s">
        <v>12</v>
      </c>
      <c r="AP213" s="1" t="s">
        <v>13</v>
      </c>
      <c r="AQ213" s="8">
        <v>7.2360000000000002E-4</v>
      </c>
      <c r="AR213" s="8">
        <v>0.75</v>
      </c>
      <c r="AS213" s="9">
        <f>Tabla8[[#This Row],[Precio unitario]]*Tabla8[[#This Row],[Tasa de ingresos cliente]]</f>
        <v>5.4270000000000002E-4</v>
      </c>
      <c r="AT213" s="21">
        <v>21.6</v>
      </c>
      <c r="AU213" s="11">
        <f>Tabla8[[#This Row],[tasa de cambio]]*Tabla8[[#This Row],[Ingresos netos]]</f>
        <v>1.1722320000000001E-2</v>
      </c>
      <c r="AV213" s="23"/>
      <c r="AX213" s="23"/>
      <c r="BL213" s="1" t="s">
        <v>138</v>
      </c>
      <c r="BM213" s="1" t="s">
        <v>22</v>
      </c>
      <c r="BN213" s="1" t="s">
        <v>104</v>
      </c>
      <c r="BO213" s="1" t="s">
        <v>11</v>
      </c>
      <c r="BP213" s="1" t="s">
        <v>12</v>
      </c>
      <c r="BQ213" s="1" t="s">
        <v>13</v>
      </c>
      <c r="BR213" s="8">
        <v>4.8031567999999997E-3</v>
      </c>
      <c r="BS213" s="8">
        <v>0.75</v>
      </c>
      <c r="BT213" s="9">
        <f>Tabla4[[#This Row],[Precio unitario]]*Tabla4[[#This Row],[Tasa de ingresos cliente]]</f>
        <v>3.6023675999999998E-3</v>
      </c>
      <c r="BU213" s="21">
        <v>22.631540000000001</v>
      </c>
      <c r="BV213" s="14">
        <f>Tabla4[[#This Row],[tasa de cambio]]*Tabla4[[#This Row],[Ingresos netos]]</f>
        <v>8.1527126434103994E-2</v>
      </c>
    </row>
    <row r="214" spans="1:74" x14ac:dyDescent="0.2">
      <c r="A214" s="2" t="s">
        <v>24</v>
      </c>
      <c r="B214" s="2" t="s">
        <v>14</v>
      </c>
      <c r="C214" s="2"/>
      <c r="D214" s="2" t="s">
        <v>11</v>
      </c>
      <c r="E214" s="2" t="s">
        <v>12</v>
      </c>
      <c r="F214" s="2" t="s">
        <v>13</v>
      </c>
      <c r="G214" s="7">
        <v>2.1999081400000001E-4</v>
      </c>
      <c r="H214" s="7">
        <v>0.75</v>
      </c>
      <c r="I214" s="9">
        <f>Tabla14[[#This Row],[Precio unitario]]*Tabla14[[#This Row],[Tasa de ingresos cliente]]</f>
        <v>1.6499311050000002E-4</v>
      </c>
      <c r="J214" s="21">
        <v>22.631540000000001</v>
      </c>
      <c r="K214" s="15">
        <f>Tabla14[[#This Row],[tasa de cambio]]*Tabla14[[#This Row],[Ingresos netos]]</f>
        <v>3.7340481800051707E-3</v>
      </c>
      <c r="M214" s="2" t="s">
        <v>81</v>
      </c>
      <c r="N214" s="2" t="s">
        <v>56</v>
      </c>
      <c r="O214" s="2"/>
      <c r="P214" s="2" t="s">
        <v>11</v>
      </c>
      <c r="Q214" s="2" t="s">
        <v>12</v>
      </c>
      <c r="R214" s="2" t="s">
        <v>13</v>
      </c>
      <c r="S214" s="7">
        <v>4.8950456670000001E-3</v>
      </c>
      <c r="T214" s="7">
        <v>0.75</v>
      </c>
      <c r="U214" s="9">
        <f>Tabla12[[#This Row],[Precio unitario]]*Tabla12[[#This Row],[Tasa de ingresos cliente]]</f>
        <v>3.6712842502499999E-3</v>
      </c>
      <c r="V214" s="21">
        <v>22.631540000000001</v>
      </c>
      <c r="W214" s="11">
        <f>Tabla12[[#This Row],[tasa de cambio]]*Tabla12[[#This Row],[Ingresos netos]]</f>
        <v>8.3086816360902885E-2</v>
      </c>
      <c r="AK214" s="2" t="s">
        <v>100</v>
      </c>
      <c r="AL214" s="2" t="s">
        <v>14</v>
      </c>
      <c r="AM214" s="2" t="s">
        <v>101</v>
      </c>
      <c r="AN214" s="2" t="s">
        <v>11</v>
      </c>
      <c r="AO214" s="2" t="s">
        <v>12</v>
      </c>
      <c r="AP214" s="2" t="s">
        <v>13</v>
      </c>
      <c r="AQ214" s="7">
        <v>7.2349999999999997E-4</v>
      </c>
      <c r="AR214" s="7">
        <v>0.75</v>
      </c>
      <c r="AS214" s="9">
        <f>Tabla8[[#This Row],[Precio unitario]]*Tabla8[[#This Row],[Tasa de ingresos cliente]]</f>
        <v>5.4262499999999992E-4</v>
      </c>
      <c r="AT214" s="21">
        <v>21.6</v>
      </c>
      <c r="AU214" s="11">
        <f>Tabla8[[#This Row],[tasa de cambio]]*Tabla8[[#This Row],[Ingresos netos]]</f>
        <v>1.1720699999999999E-2</v>
      </c>
      <c r="AV214" s="23"/>
      <c r="AX214" s="23"/>
      <c r="BL214" s="2" t="s">
        <v>138</v>
      </c>
      <c r="BM214" s="2" t="s">
        <v>28</v>
      </c>
      <c r="BN214" s="2" t="s">
        <v>104</v>
      </c>
      <c r="BO214" s="2" t="s">
        <v>11</v>
      </c>
      <c r="BP214" s="2" t="s">
        <v>12</v>
      </c>
      <c r="BQ214" s="2" t="s">
        <v>13</v>
      </c>
      <c r="BR214" s="7">
        <v>1.0666909E-3</v>
      </c>
      <c r="BS214" s="7">
        <v>0.75</v>
      </c>
      <c r="BT214" s="9">
        <f>Tabla4[[#This Row],[Precio unitario]]*Tabla4[[#This Row],[Tasa de ingresos cliente]]</f>
        <v>8.0001817499999995E-4</v>
      </c>
      <c r="BU214" s="21">
        <v>22.631540000000001</v>
      </c>
      <c r="BV214" s="14">
        <f>Tabla4[[#This Row],[tasa de cambio]]*Tabla4[[#This Row],[Ingresos netos]]</f>
        <v>1.8105643328239499E-2</v>
      </c>
    </row>
    <row r="215" spans="1:74" x14ac:dyDescent="0.2">
      <c r="A215" s="1" t="s">
        <v>24</v>
      </c>
      <c r="B215" s="1" t="s">
        <v>34</v>
      </c>
      <c r="C215" s="1"/>
      <c r="D215" s="1" t="s">
        <v>11</v>
      </c>
      <c r="E215" s="1" t="s">
        <v>12</v>
      </c>
      <c r="F215" s="1" t="s">
        <v>13</v>
      </c>
      <c r="G215" s="8">
        <v>1.3926766100000001E-4</v>
      </c>
      <c r="H215" s="8">
        <v>0.75</v>
      </c>
      <c r="I215" s="9">
        <f>Tabla14[[#This Row],[Precio unitario]]*Tabla14[[#This Row],[Tasa de ingresos cliente]]</f>
        <v>1.0445074575000001E-4</v>
      </c>
      <c r="J215" s="21">
        <v>22.631540000000001</v>
      </c>
      <c r="K215" s="15">
        <f>Tabla14[[#This Row],[tasa de cambio]]*Tabla14[[#This Row],[Ingresos netos]]</f>
        <v>2.3638812304709552E-3</v>
      </c>
      <c r="M215" s="1" t="s">
        <v>81</v>
      </c>
      <c r="N215" s="1" t="s">
        <v>53</v>
      </c>
      <c r="O215" s="1"/>
      <c r="P215" s="1" t="s">
        <v>11</v>
      </c>
      <c r="Q215" s="1" t="s">
        <v>12</v>
      </c>
      <c r="R215" s="1" t="s">
        <v>13</v>
      </c>
      <c r="S215" s="8">
        <v>4.5916444599999998E-4</v>
      </c>
      <c r="T215" s="8">
        <v>0.75</v>
      </c>
      <c r="U215" s="9">
        <f>Tabla12[[#This Row],[Precio unitario]]*Tabla12[[#This Row],[Tasa de ingresos cliente]]</f>
        <v>3.443733345E-4</v>
      </c>
      <c r="V215" s="21">
        <v>22.631540000000001</v>
      </c>
      <c r="W215" s="11">
        <f>Tabla12[[#This Row],[tasa de cambio]]*Tabla12[[#This Row],[Ingresos netos]]</f>
        <v>7.7936988946701305E-3</v>
      </c>
      <c r="AK215" s="1" t="s">
        <v>100</v>
      </c>
      <c r="AL215" s="1" t="s">
        <v>14</v>
      </c>
      <c r="AM215" s="1" t="s">
        <v>101</v>
      </c>
      <c r="AN215" s="1" t="s">
        <v>11</v>
      </c>
      <c r="AO215" s="1" t="s">
        <v>12</v>
      </c>
      <c r="AP215" s="1" t="s">
        <v>13</v>
      </c>
      <c r="AQ215" s="8">
        <v>7.236667E-4</v>
      </c>
      <c r="AR215" s="8">
        <v>0.75</v>
      </c>
      <c r="AS215" s="9">
        <f>Tabla8[[#This Row],[Precio unitario]]*Tabla8[[#This Row],[Tasa de ingresos cliente]]</f>
        <v>5.4275002499999995E-4</v>
      </c>
      <c r="AT215" s="21">
        <v>21.6</v>
      </c>
      <c r="AU215" s="11">
        <f>Tabla8[[#This Row],[tasa de cambio]]*Tabla8[[#This Row],[Ingresos netos]]</f>
        <v>1.172340054E-2</v>
      </c>
      <c r="AV215" s="23"/>
      <c r="AX215" s="23"/>
      <c r="BL215" s="1" t="s">
        <v>138</v>
      </c>
      <c r="BM215" s="1" t="s">
        <v>14</v>
      </c>
      <c r="BN215" s="1" t="s">
        <v>104</v>
      </c>
      <c r="BO215" s="1" t="s">
        <v>11</v>
      </c>
      <c r="BP215" s="1" t="s">
        <v>12</v>
      </c>
      <c r="BQ215" s="1" t="s">
        <v>13</v>
      </c>
      <c r="BR215" s="8">
        <v>1.6655202E-3</v>
      </c>
      <c r="BS215" s="8">
        <v>0.75</v>
      </c>
      <c r="BT215" s="9">
        <f>Tabla4[[#This Row],[Precio unitario]]*Tabla4[[#This Row],[Tasa de ingresos cliente]]</f>
        <v>1.24914015E-3</v>
      </c>
      <c r="BU215" s="21">
        <v>22.631540000000001</v>
      </c>
      <c r="BV215" s="14">
        <f>Tabla4[[#This Row],[tasa de cambio]]*Tabla4[[#This Row],[Ingresos netos]]</f>
        <v>2.8269965270331002E-2</v>
      </c>
    </row>
    <row r="216" spans="1:74" x14ac:dyDescent="0.2">
      <c r="A216" s="2" t="s">
        <v>24</v>
      </c>
      <c r="B216" s="2" t="s">
        <v>63</v>
      </c>
      <c r="C216" s="2"/>
      <c r="D216" s="2" t="s">
        <v>11</v>
      </c>
      <c r="E216" s="2" t="s">
        <v>12</v>
      </c>
      <c r="F216" s="2" t="s">
        <v>13</v>
      </c>
      <c r="G216" s="7">
        <v>1.940701636E-3</v>
      </c>
      <c r="H216" s="7">
        <v>0.75</v>
      </c>
      <c r="I216" s="9">
        <f>Tabla14[[#This Row],[Precio unitario]]*Tabla14[[#This Row],[Tasa de ingresos cliente]]</f>
        <v>1.4555262269999999E-3</v>
      </c>
      <c r="J216" s="21">
        <v>22.631540000000001</v>
      </c>
      <c r="K216" s="15">
        <f>Tabla14[[#This Row],[tasa de cambio]]*Tabla14[[#This Row],[Ingresos netos]]</f>
        <v>3.2940800027399582E-2</v>
      </c>
      <c r="M216" s="2" t="s">
        <v>81</v>
      </c>
      <c r="N216" s="2" t="s">
        <v>53</v>
      </c>
      <c r="O216" s="2"/>
      <c r="P216" s="2" t="s">
        <v>11</v>
      </c>
      <c r="Q216" s="2" t="s">
        <v>12</v>
      </c>
      <c r="R216" s="2" t="s">
        <v>13</v>
      </c>
      <c r="S216" s="7">
        <v>4.8431313699999999E-4</v>
      </c>
      <c r="T216" s="7">
        <v>0.75</v>
      </c>
      <c r="U216" s="9">
        <f>Tabla12[[#This Row],[Precio unitario]]*Tabla12[[#This Row],[Tasa de ingresos cliente]]</f>
        <v>3.6323485274999999E-4</v>
      </c>
      <c r="V216" s="21">
        <v>22.631540000000001</v>
      </c>
      <c r="W216" s="11">
        <f>Tabla12[[#This Row],[tasa de cambio]]*Tabla12[[#This Row],[Ingresos netos]]</f>
        <v>8.220564099405735E-3</v>
      </c>
      <c r="AK216" s="2" t="s">
        <v>100</v>
      </c>
      <c r="AL216" s="2" t="s">
        <v>14</v>
      </c>
      <c r="AM216" s="2" t="s">
        <v>101</v>
      </c>
      <c r="AN216" s="2" t="s">
        <v>11</v>
      </c>
      <c r="AO216" s="2" t="s">
        <v>12</v>
      </c>
      <c r="AP216" s="2" t="s">
        <v>13</v>
      </c>
      <c r="AQ216" s="7">
        <v>7.2352630000000005E-4</v>
      </c>
      <c r="AR216" s="7">
        <v>0.75</v>
      </c>
      <c r="AS216" s="9">
        <f>Tabla8[[#This Row],[Precio unitario]]*Tabla8[[#This Row],[Tasa de ingresos cliente]]</f>
        <v>5.4264472500000003E-4</v>
      </c>
      <c r="AT216" s="21">
        <v>21.6</v>
      </c>
      <c r="AU216" s="11">
        <f>Tabla8[[#This Row],[tasa de cambio]]*Tabla8[[#This Row],[Ingresos netos]]</f>
        <v>1.1721126060000002E-2</v>
      </c>
      <c r="AV216" s="23"/>
      <c r="AX216" s="23"/>
      <c r="BL216" s="2" t="s">
        <v>138</v>
      </c>
      <c r="BM216" s="2" t="s">
        <v>34</v>
      </c>
      <c r="BN216" s="2" t="s">
        <v>104</v>
      </c>
      <c r="BO216" s="2" t="s">
        <v>11</v>
      </c>
      <c r="BP216" s="2" t="s">
        <v>12</v>
      </c>
      <c r="BQ216" s="2" t="s">
        <v>13</v>
      </c>
      <c r="BR216" s="7">
        <v>1.4825732999999999E-3</v>
      </c>
      <c r="BS216" s="7">
        <v>0.75</v>
      </c>
      <c r="BT216" s="9">
        <f>Tabla4[[#This Row],[Precio unitario]]*Tabla4[[#This Row],[Tasa de ingresos cliente]]</f>
        <v>1.111929975E-3</v>
      </c>
      <c r="BU216" s="21">
        <v>22.631540000000001</v>
      </c>
      <c r="BV216" s="14">
        <f>Tabla4[[#This Row],[tasa de cambio]]*Tabla4[[#This Row],[Ingresos netos]]</f>
        <v>2.51646877064115E-2</v>
      </c>
    </row>
    <row r="217" spans="1:74" x14ac:dyDescent="0.2">
      <c r="A217" s="1" t="s">
        <v>24</v>
      </c>
      <c r="B217" s="1" t="s">
        <v>21</v>
      </c>
      <c r="C217" s="1"/>
      <c r="D217" s="1" t="s">
        <v>11</v>
      </c>
      <c r="E217" s="1" t="s">
        <v>12</v>
      </c>
      <c r="F217" s="1" t="s">
        <v>13</v>
      </c>
      <c r="G217" s="8">
        <v>7.4704983599999998E-4</v>
      </c>
      <c r="H217" s="8">
        <v>0.75</v>
      </c>
      <c r="I217" s="9">
        <f>Tabla14[[#This Row],[Precio unitario]]*Tabla14[[#This Row],[Tasa de ingresos cliente]]</f>
        <v>5.6028737700000004E-4</v>
      </c>
      <c r="J217" s="21">
        <v>22.631540000000001</v>
      </c>
      <c r="K217" s="15">
        <f>Tabla14[[#This Row],[tasa de cambio]]*Tabla14[[#This Row],[Ingresos netos]]</f>
        <v>1.2680166184070581E-2</v>
      </c>
      <c r="M217" s="1" t="s">
        <v>81</v>
      </c>
      <c r="N217" s="1" t="s">
        <v>53</v>
      </c>
      <c r="O217" s="1"/>
      <c r="P217" s="1" t="s">
        <v>11</v>
      </c>
      <c r="Q217" s="1" t="s">
        <v>12</v>
      </c>
      <c r="R217" s="1" t="s">
        <v>13</v>
      </c>
      <c r="S217" s="8">
        <v>3.6702037599999998E-4</v>
      </c>
      <c r="T217" s="8">
        <v>0.75</v>
      </c>
      <c r="U217" s="9">
        <f>Tabla12[[#This Row],[Precio unitario]]*Tabla12[[#This Row],[Tasa de ingresos cliente]]</f>
        <v>2.7526528199999997E-4</v>
      </c>
      <c r="V217" s="21">
        <v>22.631540000000001</v>
      </c>
      <c r="W217" s="11">
        <f>Tabla12[[#This Row],[tasa de cambio]]*Tabla12[[#This Row],[Ingresos netos]]</f>
        <v>6.2296772401942797E-3</v>
      </c>
      <c r="AK217" s="1" t="s">
        <v>100</v>
      </c>
      <c r="AL217" s="1" t="s">
        <v>14</v>
      </c>
      <c r="AM217" s="1" t="s">
        <v>101</v>
      </c>
      <c r="AN217" s="1" t="s">
        <v>11</v>
      </c>
      <c r="AO217" s="1" t="s">
        <v>12</v>
      </c>
      <c r="AP217" s="1" t="s">
        <v>13</v>
      </c>
      <c r="AQ217" s="8">
        <v>7.2357140000000003E-4</v>
      </c>
      <c r="AR217" s="8">
        <v>0.75</v>
      </c>
      <c r="AS217" s="9">
        <f>Tabla8[[#This Row],[Precio unitario]]*Tabla8[[#This Row],[Tasa de ingresos cliente]]</f>
        <v>5.4267854999999997E-4</v>
      </c>
      <c r="AT217" s="21">
        <v>21.6</v>
      </c>
      <c r="AU217" s="11">
        <f>Tabla8[[#This Row],[tasa de cambio]]*Tabla8[[#This Row],[Ingresos netos]]</f>
        <v>1.172185668E-2</v>
      </c>
      <c r="AV217" s="23"/>
      <c r="AX217" s="23"/>
      <c r="BL217" s="1" t="s">
        <v>138</v>
      </c>
      <c r="BM217" s="1" t="s">
        <v>108</v>
      </c>
      <c r="BN217" s="1" t="s">
        <v>104</v>
      </c>
      <c r="BO217" s="1" t="s">
        <v>11</v>
      </c>
      <c r="BP217" s="1" t="s">
        <v>12</v>
      </c>
      <c r="BQ217" s="1" t="s">
        <v>13</v>
      </c>
      <c r="BR217" s="8">
        <v>2.5296638E-3</v>
      </c>
      <c r="BS217" s="8">
        <v>0.75</v>
      </c>
      <c r="BT217" s="9">
        <f>Tabla4[[#This Row],[Precio unitario]]*Tabla4[[#This Row],[Tasa de ingresos cliente]]</f>
        <v>1.89724785E-3</v>
      </c>
      <c r="BU217" s="21">
        <v>22.631540000000001</v>
      </c>
      <c r="BV217" s="14">
        <f>Tabla4[[#This Row],[tasa de cambio]]*Tabla4[[#This Row],[Ingresos netos]]</f>
        <v>4.2937640607189E-2</v>
      </c>
    </row>
    <row r="218" spans="1:74" x14ac:dyDescent="0.2">
      <c r="A218" s="2" t="s">
        <v>24</v>
      </c>
      <c r="B218" s="2" t="s">
        <v>25</v>
      </c>
      <c r="C218" s="2"/>
      <c r="D218" s="2" t="s">
        <v>11</v>
      </c>
      <c r="E218" s="2" t="s">
        <v>12</v>
      </c>
      <c r="F218" s="2" t="s">
        <v>13</v>
      </c>
      <c r="G218" s="7">
        <v>1.9967429999999999E-4</v>
      </c>
      <c r="H218" s="7">
        <v>0.75</v>
      </c>
      <c r="I218" s="9">
        <f>Tabla14[[#This Row],[Precio unitario]]*Tabla14[[#This Row],[Tasa de ingresos cliente]]</f>
        <v>1.4975572499999998E-4</v>
      </c>
      <c r="J218" s="21">
        <v>22.631540000000001</v>
      </c>
      <c r="K218" s="15">
        <f>Tabla14[[#This Row],[tasa de cambio]]*Tabla14[[#This Row],[Ingresos netos]]</f>
        <v>3.3892026805664999E-3</v>
      </c>
      <c r="M218" s="2" t="s">
        <v>81</v>
      </c>
      <c r="N218" s="2" t="s">
        <v>53</v>
      </c>
      <c r="O218" s="2"/>
      <c r="P218" s="2" t="s">
        <v>11</v>
      </c>
      <c r="Q218" s="2" t="s">
        <v>12</v>
      </c>
      <c r="R218" s="2" t="s">
        <v>13</v>
      </c>
      <c r="S218" s="7">
        <v>4.7574745299999998E-4</v>
      </c>
      <c r="T218" s="7">
        <v>0.75</v>
      </c>
      <c r="U218" s="9">
        <f>Tabla12[[#This Row],[Precio unitario]]*Tabla12[[#This Row],[Tasa de ingresos cliente]]</f>
        <v>3.5681058974999997E-4</v>
      </c>
      <c r="V218" s="21">
        <v>22.631540000000001</v>
      </c>
      <c r="W218" s="11">
        <f>Tabla12[[#This Row],[tasa de cambio]]*Tabla12[[#This Row],[Ingresos netos]]</f>
        <v>8.0751731343507143E-3</v>
      </c>
      <c r="AK218" s="2" t="s">
        <v>100</v>
      </c>
      <c r="AL218" s="2" t="s">
        <v>14</v>
      </c>
      <c r="AM218" s="2" t="s">
        <v>101</v>
      </c>
      <c r="AN218" s="2" t="s">
        <v>11</v>
      </c>
      <c r="AO218" s="2" t="s">
        <v>12</v>
      </c>
      <c r="AP218" s="2" t="s">
        <v>13</v>
      </c>
      <c r="AQ218" s="7">
        <v>7.2355559999999995E-4</v>
      </c>
      <c r="AR218" s="7">
        <v>0.75</v>
      </c>
      <c r="AS218" s="9">
        <f>Tabla8[[#This Row],[Precio unitario]]*Tabla8[[#This Row],[Tasa de ingresos cliente]]</f>
        <v>5.4266669999999994E-4</v>
      </c>
      <c r="AT218" s="21">
        <v>21.6</v>
      </c>
      <c r="AU218" s="11">
        <f>Tabla8[[#This Row],[tasa de cambio]]*Tabla8[[#This Row],[Ingresos netos]]</f>
        <v>1.1721600719999999E-2</v>
      </c>
      <c r="AV218" s="23"/>
      <c r="AX218" s="23"/>
      <c r="BL218" s="2" t="s">
        <v>138</v>
      </c>
      <c r="BM218" s="2" t="s">
        <v>14</v>
      </c>
      <c r="BN218" s="2" t="s">
        <v>104</v>
      </c>
      <c r="BO218" s="2" t="s">
        <v>11</v>
      </c>
      <c r="BP218" s="2" t="s">
        <v>12</v>
      </c>
      <c r="BQ218" s="2" t="s">
        <v>13</v>
      </c>
      <c r="BR218" s="7">
        <v>1.5721426999999999E-3</v>
      </c>
      <c r="BS218" s="7">
        <v>0.75</v>
      </c>
      <c r="BT218" s="9">
        <f>Tabla4[[#This Row],[Precio unitario]]*Tabla4[[#This Row],[Tasa de ingresos cliente]]</f>
        <v>1.1791070249999999E-3</v>
      </c>
      <c r="BU218" s="21">
        <v>22.631540000000001</v>
      </c>
      <c r="BV218" s="14">
        <f>Tabla4[[#This Row],[tasa de cambio]]*Tabla4[[#This Row],[Ingresos netos]]</f>
        <v>2.6685007800568497E-2</v>
      </c>
    </row>
    <row r="219" spans="1:74" x14ac:dyDescent="0.2">
      <c r="A219" s="1" t="s">
        <v>24</v>
      </c>
      <c r="B219" s="1" t="s">
        <v>10</v>
      </c>
      <c r="C219" s="1"/>
      <c r="D219" s="1" t="s">
        <v>11</v>
      </c>
      <c r="E219" s="1" t="s">
        <v>12</v>
      </c>
      <c r="F219" s="1" t="s">
        <v>13</v>
      </c>
      <c r="G219" s="8">
        <v>2.56724095E-4</v>
      </c>
      <c r="H219" s="8">
        <v>0.75</v>
      </c>
      <c r="I219" s="9">
        <f>Tabla14[[#This Row],[Precio unitario]]*Tabla14[[#This Row],[Tasa de ingresos cliente]]</f>
        <v>1.9254307125E-4</v>
      </c>
      <c r="J219" s="21">
        <v>22.631540000000001</v>
      </c>
      <c r="K219" s="15">
        <f>Tabla14[[#This Row],[tasa de cambio]]*Tabla14[[#This Row],[Ingresos netos]]</f>
        <v>4.3575462187172252E-3</v>
      </c>
      <c r="M219" s="1" t="s">
        <v>81</v>
      </c>
      <c r="N219" s="1" t="s">
        <v>53</v>
      </c>
      <c r="O219" s="1"/>
      <c r="P219" s="1" t="s">
        <v>11</v>
      </c>
      <c r="Q219" s="1" t="s">
        <v>12</v>
      </c>
      <c r="R219" s="1" t="s">
        <v>13</v>
      </c>
      <c r="S219" s="8">
        <v>4.56830591E-4</v>
      </c>
      <c r="T219" s="8">
        <v>0.75</v>
      </c>
      <c r="U219" s="9">
        <f>Tabla12[[#This Row],[Precio unitario]]*Tabla12[[#This Row],[Tasa de ingresos cliente]]</f>
        <v>3.4262294325000003E-4</v>
      </c>
      <c r="V219" s="21">
        <v>22.631540000000001</v>
      </c>
      <c r="W219" s="11">
        <f>Tabla12[[#This Row],[tasa de cambio]]*Tabla12[[#This Row],[Ingresos netos]]</f>
        <v>7.7540848450801062E-3</v>
      </c>
      <c r="AK219" s="1" t="s">
        <v>100</v>
      </c>
      <c r="AL219" s="1" t="s">
        <v>14</v>
      </c>
      <c r="AM219" s="1" t="s">
        <v>101</v>
      </c>
      <c r="AN219" s="1" t="s">
        <v>11</v>
      </c>
      <c r="AO219" s="1" t="s">
        <v>12</v>
      </c>
      <c r="AP219" s="1" t="s">
        <v>13</v>
      </c>
      <c r="AQ219" s="8">
        <v>7.2400000000000003E-4</v>
      </c>
      <c r="AR219" s="8">
        <v>0.75</v>
      </c>
      <c r="AS219" s="9">
        <f>Tabla8[[#This Row],[Precio unitario]]*Tabla8[[#This Row],[Tasa de ingresos cliente]]</f>
        <v>5.4300000000000008E-4</v>
      </c>
      <c r="AT219" s="21">
        <v>21.6</v>
      </c>
      <c r="AU219" s="11">
        <f>Tabla8[[#This Row],[tasa de cambio]]*Tabla8[[#This Row],[Ingresos netos]]</f>
        <v>1.1728800000000003E-2</v>
      </c>
      <c r="AV219" s="23"/>
      <c r="AX219" s="23"/>
      <c r="BL219" s="1" t="s">
        <v>138</v>
      </c>
      <c r="BM219" s="1" t="s">
        <v>14</v>
      </c>
      <c r="BN219" s="1" t="s">
        <v>104</v>
      </c>
      <c r="BO219" s="1" t="s">
        <v>11</v>
      </c>
      <c r="BP219" s="1" t="s">
        <v>12</v>
      </c>
      <c r="BQ219" s="1" t="s">
        <v>13</v>
      </c>
      <c r="BR219" s="8">
        <v>1.053291E-3</v>
      </c>
      <c r="BS219" s="8">
        <v>0.75</v>
      </c>
      <c r="BT219" s="9">
        <f>Tabla4[[#This Row],[Precio unitario]]*Tabla4[[#This Row],[Tasa de ingresos cliente]]</f>
        <v>7.8996825000000003E-4</v>
      </c>
      <c r="BU219" s="21">
        <v>22.631540000000001</v>
      </c>
      <c r="BV219" s="14">
        <f>Tabla4[[#This Row],[tasa de cambio]]*Tabla4[[#This Row],[Ingresos netos]]</f>
        <v>1.7878198048605E-2</v>
      </c>
    </row>
    <row r="220" spans="1:74" x14ac:dyDescent="0.2">
      <c r="A220" s="2" t="s">
        <v>24</v>
      </c>
      <c r="B220" s="2" t="s">
        <v>10</v>
      </c>
      <c r="C220" s="2"/>
      <c r="D220" s="2" t="s">
        <v>11</v>
      </c>
      <c r="E220" s="2" t="s">
        <v>12</v>
      </c>
      <c r="F220" s="2" t="s">
        <v>13</v>
      </c>
      <c r="G220" s="7">
        <v>2.7895465700000002E-4</v>
      </c>
      <c r="H220" s="7">
        <v>0.75</v>
      </c>
      <c r="I220" s="9">
        <f>Tabla14[[#This Row],[Precio unitario]]*Tabla14[[#This Row],[Tasa de ingresos cliente]]</f>
        <v>2.0921599275E-4</v>
      </c>
      <c r="J220" s="21">
        <v>22.631540000000001</v>
      </c>
      <c r="K220" s="15">
        <f>Tabla14[[#This Row],[tasa de cambio]]*Tabla14[[#This Row],[Ingresos netos]]</f>
        <v>4.7348801085613356E-3</v>
      </c>
      <c r="M220" s="2" t="s">
        <v>81</v>
      </c>
      <c r="N220" s="2" t="s">
        <v>53</v>
      </c>
      <c r="O220" s="2"/>
      <c r="P220" s="2" t="s">
        <v>11</v>
      </c>
      <c r="Q220" s="2" t="s">
        <v>12</v>
      </c>
      <c r="R220" s="2" t="s">
        <v>13</v>
      </c>
      <c r="S220" s="7">
        <v>4.3320390600000002E-4</v>
      </c>
      <c r="T220" s="7">
        <v>0.75</v>
      </c>
      <c r="U220" s="9">
        <f>Tabla12[[#This Row],[Precio unitario]]*Tabla12[[#This Row],[Tasa de ingresos cliente]]</f>
        <v>3.2490292950000004E-4</v>
      </c>
      <c r="V220" s="21">
        <v>22.631540000000001</v>
      </c>
      <c r="W220" s="11">
        <f>Tabla12[[#This Row],[tasa de cambio]]*Tabla12[[#This Row],[Ingresos netos]]</f>
        <v>7.3530536450964312E-3</v>
      </c>
      <c r="AK220" s="2" t="s">
        <v>100</v>
      </c>
      <c r="AL220" s="2" t="s">
        <v>14</v>
      </c>
      <c r="AM220" s="2" t="s">
        <v>104</v>
      </c>
      <c r="AN220" s="2" t="s">
        <v>11</v>
      </c>
      <c r="AO220" s="2" t="s">
        <v>12</v>
      </c>
      <c r="AP220" s="2" t="s">
        <v>13</v>
      </c>
      <c r="AQ220" s="7">
        <v>1.2135E-3</v>
      </c>
      <c r="AR220" s="7">
        <v>0.75</v>
      </c>
      <c r="AS220" s="9">
        <f>Tabla8[[#This Row],[Precio unitario]]*Tabla8[[#This Row],[Tasa de ingresos cliente]]</f>
        <v>9.1012499999999991E-4</v>
      </c>
      <c r="AT220" s="21">
        <v>21.6</v>
      </c>
      <c r="AU220" s="11">
        <f>Tabla8[[#This Row],[tasa de cambio]]*Tabla8[[#This Row],[Ingresos netos]]</f>
        <v>1.9658699999999998E-2</v>
      </c>
      <c r="AV220" s="23"/>
      <c r="AX220" s="23"/>
    </row>
    <row r="221" spans="1:74" x14ac:dyDescent="0.2">
      <c r="A221" s="1" t="s">
        <v>24</v>
      </c>
      <c r="B221" s="1" t="s">
        <v>28</v>
      </c>
      <c r="C221" s="1"/>
      <c r="D221" s="1" t="s">
        <v>11</v>
      </c>
      <c r="E221" s="1" t="s">
        <v>12</v>
      </c>
      <c r="F221" s="1" t="s">
        <v>13</v>
      </c>
      <c r="G221" s="8">
        <v>2.1491094299999999E-4</v>
      </c>
      <c r="H221" s="8">
        <v>0.75</v>
      </c>
      <c r="I221" s="9">
        <f>Tabla14[[#This Row],[Precio unitario]]*Tabla14[[#This Row],[Tasa de ingresos cliente]]</f>
        <v>1.6118320725E-4</v>
      </c>
      <c r="J221" s="21">
        <v>22.631540000000001</v>
      </c>
      <c r="K221" s="15">
        <f>Tabla14[[#This Row],[tasa de cambio]]*Tabla14[[#This Row],[Ingresos netos]]</f>
        <v>3.6478242022066651E-3</v>
      </c>
      <c r="M221" s="1" t="s">
        <v>81</v>
      </c>
      <c r="N221" s="1" t="s">
        <v>53</v>
      </c>
      <c r="O221" s="1"/>
      <c r="P221" s="1" t="s">
        <v>11</v>
      </c>
      <c r="Q221" s="1" t="s">
        <v>12</v>
      </c>
      <c r="R221" s="1" t="s">
        <v>13</v>
      </c>
      <c r="S221" s="8">
        <v>3.8378955999999998E-4</v>
      </c>
      <c r="T221" s="8">
        <v>0.75</v>
      </c>
      <c r="U221" s="9">
        <f>Tabla12[[#This Row],[Precio unitario]]*Tabla12[[#This Row],[Tasa de ingresos cliente]]</f>
        <v>2.8784216999999998E-4</v>
      </c>
      <c r="V221" s="21">
        <v>22.631540000000001</v>
      </c>
      <c r="W221" s="11">
        <f>Tabla12[[#This Row],[tasa de cambio]]*Tabla12[[#This Row],[Ingresos netos]]</f>
        <v>6.5143115840418002E-3</v>
      </c>
      <c r="AK221" s="1" t="s">
        <v>100</v>
      </c>
      <c r="AL221" s="1" t="s">
        <v>14</v>
      </c>
      <c r="AM221" s="1" t="s">
        <v>104</v>
      </c>
      <c r="AN221" s="1" t="s">
        <v>11</v>
      </c>
      <c r="AO221" s="1" t="s">
        <v>12</v>
      </c>
      <c r="AP221" s="1" t="s">
        <v>13</v>
      </c>
      <c r="AQ221" s="8">
        <v>1.2134814999999999E-3</v>
      </c>
      <c r="AR221" s="8">
        <v>0.75</v>
      </c>
      <c r="AS221" s="9">
        <f>Tabla8[[#This Row],[Precio unitario]]*Tabla8[[#This Row],[Tasa de ingresos cliente]]</f>
        <v>9.1011112499999995E-4</v>
      </c>
      <c r="AT221" s="21">
        <v>21.6</v>
      </c>
      <c r="AU221" s="11">
        <f>Tabla8[[#This Row],[tasa de cambio]]*Tabla8[[#This Row],[Ingresos netos]]</f>
        <v>1.96584003E-2</v>
      </c>
      <c r="AV221" s="23"/>
      <c r="AX221" s="23"/>
      <c r="BL221" s="3" t="s">
        <v>0</v>
      </c>
      <c r="BM221" s="3" t="s">
        <v>1</v>
      </c>
      <c r="BN221" s="3" t="s">
        <v>2</v>
      </c>
      <c r="BO221" s="3" t="s">
        <v>3</v>
      </c>
      <c r="BP221" s="3" t="s">
        <v>4</v>
      </c>
      <c r="BQ221" s="3" t="s">
        <v>5</v>
      </c>
      <c r="BR221" s="4" t="s">
        <v>6</v>
      </c>
      <c r="BS221" s="4" t="s">
        <v>7</v>
      </c>
      <c r="BT221" s="6" t="s">
        <v>8</v>
      </c>
      <c r="BU221" s="10" t="s">
        <v>145</v>
      </c>
      <c r="BV221" s="10" t="s">
        <v>146</v>
      </c>
    </row>
    <row r="222" spans="1:74" x14ac:dyDescent="0.2">
      <c r="A222" s="2" t="s">
        <v>24</v>
      </c>
      <c r="B222" s="2" t="s">
        <v>32</v>
      </c>
      <c r="C222" s="2"/>
      <c r="D222" s="2" t="s">
        <v>11</v>
      </c>
      <c r="E222" s="2" t="s">
        <v>12</v>
      </c>
      <c r="F222" s="2" t="s">
        <v>13</v>
      </c>
      <c r="G222" s="7">
        <v>2.4406077059999998E-3</v>
      </c>
      <c r="H222" s="7">
        <v>0.75</v>
      </c>
      <c r="I222" s="9">
        <f>Tabla14[[#This Row],[Precio unitario]]*Tabla14[[#This Row],[Tasa de ingresos cliente]]</f>
        <v>1.8304557794999999E-3</v>
      </c>
      <c r="J222" s="21">
        <v>22.631540000000001</v>
      </c>
      <c r="K222" s="15">
        <f>Tabla14[[#This Row],[tasa de cambio]]*Tabla14[[#This Row],[Ingresos netos]]</f>
        <v>4.1426033191985429E-2</v>
      </c>
      <c r="M222" s="2" t="s">
        <v>81</v>
      </c>
      <c r="N222" s="2" t="s">
        <v>53</v>
      </c>
      <c r="O222" s="2"/>
      <c r="P222" s="2" t="s">
        <v>11</v>
      </c>
      <c r="Q222" s="2" t="s">
        <v>12</v>
      </c>
      <c r="R222" s="2" t="s">
        <v>13</v>
      </c>
      <c r="S222" s="7">
        <v>1.9477608299999999E-4</v>
      </c>
      <c r="T222" s="7">
        <v>0.75</v>
      </c>
      <c r="U222" s="9">
        <f>Tabla12[[#This Row],[Precio unitario]]*Tabla12[[#This Row],[Tasa de ingresos cliente]]</f>
        <v>1.4608206224999998E-4</v>
      </c>
      <c r="V222" s="21">
        <v>22.631540000000001</v>
      </c>
      <c r="W222" s="11">
        <f>Tabla12[[#This Row],[tasa de cambio]]*Tabla12[[#This Row],[Ingresos netos]]</f>
        <v>3.3060620350933646E-3</v>
      </c>
      <c r="AK222" s="2" t="s">
        <v>100</v>
      </c>
      <c r="AL222" s="2" t="s">
        <v>14</v>
      </c>
      <c r="AM222" s="2" t="s">
        <v>104</v>
      </c>
      <c r="AN222" s="2" t="s">
        <v>11</v>
      </c>
      <c r="AO222" s="2" t="s">
        <v>12</v>
      </c>
      <c r="AP222" s="2" t="s">
        <v>13</v>
      </c>
      <c r="AQ222" s="7">
        <v>1.2134951E-3</v>
      </c>
      <c r="AR222" s="7">
        <v>0.75</v>
      </c>
      <c r="AS222" s="9">
        <f>Tabla8[[#This Row],[Precio unitario]]*Tabla8[[#This Row],[Tasa de ingresos cliente]]</f>
        <v>9.1012132500000007E-4</v>
      </c>
      <c r="AT222" s="21">
        <v>21.6</v>
      </c>
      <c r="AU222" s="11">
        <f>Tabla8[[#This Row],[tasa de cambio]]*Tabla8[[#This Row],[Ingresos netos]]</f>
        <v>1.9658620620000004E-2</v>
      </c>
      <c r="AV222" s="23"/>
      <c r="AX222" s="23"/>
      <c r="BL222" s="1" t="s">
        <v>139</v>
      </c>
      <c r="BM222" s="1" t="s">
        <v>19</v>
      </c>
      <c r="BN222" s="1" t="s">
        <v>104</v>
      </c>
      <c r="BO222" s="1" t="s">
        <v>11</v>
      </c>
      <c r="BP222" s="1" t="s">
        <v>12</v>
      </c>
      <c r="BQ222" s="1" t="s">
        <v>13</v>
      </c>
      <c r="BR222" s="8">
        <v>8.9427413200000004E-4</v>
      </c>
      <c r="BS222" s="8">
        <v>0.75</v>
      </c>
      <c r="BT222" s="9">
        <f>Tabla5[[#This Row],[Precio unitario]]*Tabla5[[#This Row],[Tasa de ingresos cliente]]</f>
        <v>6.7070559900000006E-4</v>
      </c>
      <c r="BU222" s="21">
        <v>22.631540000000001</v>
      </c>
      <c r="BV222" s="16">
        <f>Tabla5[[#This Row],[tasa de cambio]]*Tabla5[[#This Row],[Ingresos netos]]</f>
        <v>1.5179100591992461E-2</v>
      </c>
    </row>
    <row r="223" spans="1:74" x14ac:dyDescent="0.2">
      <c r="A223" s="1" t="s">
        <v>24</v>
      </c>
      <c r="B223" s="1" t="s">
        <v>32</v>
      </c>
      <c r="C223" s="1"/>
      <c r="D223" s="1" t="s">
        <v>11</v>
      </c>
      <c r="E223" s="1" t="s">
        <v>12</v>
      </c>
      <c r="F223" s="1" t="s">
        <v>13</v>
      </c>
      <c r="G223" s="8">
        <v>1.154826243E-3</v>
      </c>
      <c r="H223" s="8">
        <v>0.75</v>
      </c>
      <c r="I223" s="9">
        <f>Tabla14[[#This Row],[Precio unitario]]*Tabla14[[#This Row],[Tasa de ingresos cliente]]</f>
        <v>8.6611968225000003E-4</v>
      </c>
      <c r="J223" s="21">
        <v>22.631540000000001</v>
      </c>
      <c r="K223" s="15">
        <f>Tabla14[[#This Row],[tasa de cambio]]*Tabla14[[#This Row],[Ingresos netos]]</f>
        <v>1.9601622233628168E-2</v>
      </c>
      <c r="M223" s="1" t="s">
        <v>81</v>
      </c>
      <c r="N223" s="1" t="s">
        <v>53</v>
      </c>
      <c r="O223" s="1"/>
      <c r="P223" s="1" t="s">
        <v>11</v>
      </c>
      <c r="Q223" s="1" t="s">
        <v>12</v>
      </c>
      <c r="R223" s="1" t="s">
        <v>13</v>
      </c>
      <c r="S223" s="8">
        <v>2.7357971999999997E-4</v>
      </c>
      <c r="T223" s="8">
        <v>0.75</v>
      </c>
      <c r="U223" s="9">
        <f>Tabla12[[#This Row],[Precio unitario]]*Tabla12[[#This Row],[Tasa de ingresos cliente]]</f>
        <v>2.0518478999999998E-4</v>
      </c>
      <c r="V223" s="21">
        <v>22.631540000000001</v>
      </c>
      <c r="W223" s="11">
        <f>Tabla12[[#This Row],[tasa de cambio]]*Tabla12[[#This Row],[Ingresos netos]]</f>
        <v>4.6436477822766001E-3</v>
      </c>
      <c r="AK223" s="1" t="s">
        <v>100</v>
      </c>
      <c r="AL223" s="1" t="s">
        <v>14</v>
      </c>
      <c r="AM223" s="1" t="s">
        <v>104</v>
      </c>
      <c r="AN223" s="1" t="s">
        <v>11</v>
      </c>
      <c r="AO223" s="1" t="s">
        <v>12</v>
      </c>
      <c r="AP223" s="1" t="s">
        <v>13</v>
      </c>
      <c r="AQ223" s="8">
        <v>1.2134921000000001E-3</v>
      </c>
      <c r="AR223" s="8">
        <v>0.75</v>
      </c>
      <c r="AS223" s="9">
        <f>Tabla8[[#This Row],[Precio unitario]]*Tabla8[[#This Row],[Tasa de ingresos cliente]]</f>
        <v>9.1011907500000006E-4</v>
      </c>
      <c r="AT223" s="21">
        <v>21.6</v>
      </c>
      <c r="AU223" s="11">
        <f>Tabla8[[#This Row],[tasa de cambio]]*Tabla8[[#This Row],[Ingresos netos]]</f>
        <v>1.9658572020000001E-2</v>
      </c>
      <c r="AV223" s="23"/>
      <c r="AX223" s="23"/>
      <c r="BL223" s="2" t="s">
        <v>139</v>
      </c>
      <c r="BM223" s="2" t="s">
        <v>19</v>
      </c>
      <c r="BN223" s="2" t="s">
        <v>104</v>
      </c>
      <c r="BO223" s="2" t="s">
        <v>11</v>
      </c>
      <c r="BP223" s="2" t="s">
        <v>12</v>
      </c>
      <c r="BQ223" s="2" t="s">
        <v>13</v>
      </c>
      <c r="BR223" s="7">
        <v>8.9427413100000004E-4</v>
      </c>
      <c r="BS223" s="7">
        <v>0.75</v>
      </c>
      <c r="BT223" s="9">
        <f>Tabla5[[#This Row],[Precio unitario]]*Tabla5[[#This Row],[Tasa de ingresos cliente]]</f>
        <v>6.7070559825000006E-4</v>
      </c>
      <c r="BU223" s="21">
        <v>22.631540000000001</v>
      </c>
      <c r="BV223" s="15">
        <f>Tabla5[[#This Row],[tasa de cambio]]*Tabla5[[#This Row],[Ingresos netos]]</f>
        <v>1.5179100575018808E-2</v>
      </c>
    </row>
    <row r="224" spans="1:74" x14ac:dyDescent="0.2">
      <c r="A224" s="2" t="s">
        <v>24</v>
      </c>
      <c r="B224" s="2" t="s">
        <v>14</v>
      </c>
      <c r="C224" s="2"/>
      <c r="D224" s="2" t="s">
        <v>11</v>
      </c>
      <c r="E224" s="2" t="s">
        <v>12</v>
      </c>
      <c r="F224" s="2" t="s">
        <v>13</v>
      </c>
      <c r="G224" s="7">
        <v>4.1042851600000001E-4</v>
      </c>
      <c r="H224" s="7">
        <v>0.75</v>
      </c>
      <c r="I224" s="9">
        <f>Tabla14[[#This Row],[Precio unitario]]*Tabla14[[#This Row],[Tasa de ingresos cliente]]</f>
        <v>3.0782138699999998E-4</v>
      </c>
      <c r="J224" s="21">
        <v>22.631540000000001</v>
      </c>
      <c r="K224" s="15">
        <f>Tabla14[[#This Row],[tasa de cambio]]*Tabla14[[#This Row],[Ingresos netos]]</f>
        <v>6.96647203274598E-3</v>
      </c>
      <c r="M224" s="2" t="s">
        <v>81</v>
      </c>
      <c r="N224" s="2" t="s">
        <v>53</v>
      </c>
      <c r="O224" s="2"/>
      <c r="P224" s="2" t="s">
        <v>11</v>
      </c>
      <c r="Q224" s="2" t="s">
        <v>12</v>
      </c>
      <c r="R224" s="2" t="s">
        <v>13</v>
      </c>
      <c r="S224" s="7">
        <v>3.5238335699999999E-4</v>
      </c>
      <c r="T224" s="7">
        <v>0.75</v>
      </c>
      <c r="U224" s="9">
        <f>Tabla12[[#This Row],[Precio unitario]]*Tabla12[[#This Row],[Tasa de ingresos cliente]]</f>
        <v>2.6428751774999998E-4</v>
      </c>
      <c r="V224" s="21">
        <v>22.631540000000001</v>
      </c>
      <c r="W224" s="11">
        <f>Tabla12[[#This Row],[tasa de cambio]]*Tabla12[[#This Row],[Ingresos netos]]</f>
        <v>5.9812335294598343E-3</v>
      </c>
      <c r="AK224" s="2" t="s">
        <v>100</v>
      </c>
      <c r="AL224" s="2" t="s">
        <v>14</v>
      </c>
      <c r="AM224" s="2" t="s">
        <v>104</v>
      </c>
      <c r="AN224" s="2" t="s">
        <v>11</v>
      </c>
      <c r="AO224" s="2" t="s">
        <v>12</v>
      </c>
      <c r="AP224" s="2" t="s">
        <v>13</v>
      </c>
      <c r="AQ224" s="7">
        <v>1.2134909000000001E-3</v>
      </c>
      <c r="AR224" s="7">
        <v>0.75</v>
      </c>
      <c r="AS224" s="9">
        <f>Tabla8[[#This Row],[Precio unitario]]*Tabla8[[#This Row],[Tasa de ingresos cliente]]</f>
        <v>9.1011817500000008E-4</v>
      </c>
      <c r="AT224" s="21">
        <v>21.6</v>
      </c>
      <c r="AU224" s="11">
        <f>Tabla8[[#This Row],[tasa de cambio]]*Tabla8[[#This Row],[Ingresos netos]]</f>
        <v>1.9658552580000002E-2</v>
      </c>
      <c r="AV224" s="23"/>
      <c r="AX224" s="23"/>
      <c r="BL224" s="1" t="s">
        <v>139</v>
      </c>
      <c r="BM224" s="1" t="s">
        <v>73</v>
      </c>
      <c r="BN224" s="1" t="s">
        <v>104</v>
      </c>
      <c r="BO224" s="1" t="s">
        <v>11</v>
      </c>
      <c r="BP224" s="1" t="s">
        <v>12</v>
      </c>
      <c r="BQ224" s="1" t="s">
        <v>13</v>
      </c>
      <c r="BR224" s="8">
        <v>3.41665597E-4</v>
      </c>
      <c r="BS224" s="8">
        <v>0.75</v>
      </c>
      <c r="BT224" s="9">
        <f>Tabla5[[#This Row],[Precio unitario]]*Tabla5[[#This Row],[Tasa de ingresos cliente]]</f>
        <v>2.5624919775000003E-4</v>
      </c>
      <c r="BU224" s="21">
        <v>22.631540000000001</v>
      </c>
      <c r="BV224" s="15">
        <f>Tabla5[[#This Row],[tasa de cambio]]*Tabla5[[#This Row],[Ingresos netos]]</f>
        <v>5.799313968847036E-3</v>
      </c>
    </row>
    <row r="225" spans="1:74" x14ac:dyDescent="0.2">
      <c r="A225" s="1" t="s">
        <v>24</v>
      </c>
      <c r="B225" s="1" t="s">
        <v>42</v>
      </c>
      <c r="C225" s="1"/>
      <c r="D225" s="1" t="s">
        <v>11</v>
      </c>
      <c r="E225" s="1" t="s">
        <v>12</v>
      </c>
      <c r="F225" s="1" t="s">
        <v>13</v>
      </c>
      <c r="G225" s="8">
        <v>8.5414978000000001E-5</v>
      </c>
      <c r="H225" s="8">
        <v>0.75</v>
      </c>
      <c r="I225" s="9">
        <f>Tabla14[[#This Row],[Precio unitario]]*Tabla14[[#This Row],[Tasa de ingresos cliente]]</f>
        <v>6.4061233499999997E-5</v>
      </c>
      <c r="J225" s="21">
        <v>22.631540000000001</v>
      </c>
      <c r="K225" s="15">
        <f>Tabla14[[#This Row],[tasa de cambio]]*Tabla14[[#This Row],[Ingresos netos]]</f>
        <v>1.4498043684045901E-3</v>
      </c>
      <c r="M225" s="1" t="s">
        <v>81</v>
      </c>
      <c r="N225" s="1" t="s">
        <v>53</v>
      </c>
      <c r="O225" s="1"/>
      <c r="P225" s="1" t="s">
        <v>11</v>
      </c>
      <c r="Q225" s="1" t="s">
        <v>12</v>
      </c>
      <c r="R225" s="1" t="s">
        <v>13</v>
      </c>
      <c r="S225" s="8">
        <v>4.7881081600000002E-4</v>
      </c>
      <c r="T225" s="8">
        <v>0.75</v>
      </c>
      <c r="U225" s="9">
        <f>Tabla12[[#This Row],[Precio unitario]]*Tabla12[[#This Row],[Tasa de ingresos cliente]]</f>
        <v>3.59108112E-4</v>
      </c>
      <c r="V225" s="21">
        <v>22.631540000000001</v>
      </c>
      <c r="W225" s="11">
        <f>Tabla12[[#This Row],[tasa de cambio]]*Tabla12[[#This Row],[Ingresos netos]]</f>
        <v>8.1271696010524804E-3</v>
      </c>
      <c r="AK225" s="1" t="s">
        <v>100</v>
      </c>
      <c r="AL225" s="1" t="s">
        <v>14</v>
      </c>
      <c r="AM225" s="1" t="s">
        <v>104</v>
      </c>
      <c r="AN225" s="1" t="s">
        <v>11</v>
      </c>
      <c r="AO225" s="1" t="s">
        <v>12</v>
      </c>
      <c r="AP225" s="1" t="s">
        <v>13</v>
      </c>
      <c r="AQ225" s="8">
        <v>1.2134615000000001E-3</v>
      </c>
      <c r="AR225" s="8">
        <v>0.75</v>
      </c>
      <c r="AS225" s="9">
        <f>Tabla8[[#This Row],[Precio unitario]]*Tabla8[[#This Row],[Tasa de ingresos cliente]]</f>
        <v>9.1009612500000004E-4</v>
      </c>
      <c r="AT225" s="21">
        <v>21.6</v>
      </c>
      <c r="AU225" s="11">
        <f>Tabla8[[#This Row],[tasa de cambio]]*Tabla8[[#This Row],[Ingresos netos]]</f>
        <v>1.9658076300000001E-2</v>
      </c>
      <c r="AV225" s="23"/>
      <c r="AX225" s="23"/>
      <c r="BL225" s="2" t="s">
        <v>139</v>
      </c>
      <c r="BM225" s="2" t="s">
        <v>23</v>
      </c>
      <c r="BN225" s="2" t="s">
        <v>104</v>
      </c>
      <c r="BO225" s="2" t="s">
        <v>11</v>
      </c>
      <c r="BP225" s="2" t="s">
        <v>12</v>
      </c>
      <c r="BQ225" s="2" t="s">
        <v>13</v>
      </c>
      <c r="BR225" s="7">
        <v>2.6250000000000002E-3</v>
      </c>
      <c r="BS225" s="7">
        <v>0.75</v>
      </c>
      <c r="BT225" s="9">
        <f>Tabla5[[#This Row],[Precio unitario]]*Tabla5[[#This Row],[Tasa de ingresos cliente]]</f>
        <v>1.96875E-3</v>
      </c>
      <c r="BU225" s="21">
        <v>22.631540000000001</v>
      </c>
      <c r="BV225" s="15">
        <f>Tabla5[[#This Row],[tasa de cambio]]*Tabla5[[#This Row],[Ingresos netos]]</f>
        <v>4.4555844375000001E-2</v>
      </c>
    </row>
    <row r="226" spans="1:74" x14ac:dyDescent="0.2">
      <c r="A226" s="2" t="s">
        <v>24</v>
      </c>
      <c r="B226" s="2" t="s">
        <v>55</v>
      </c>
      <c r="C226" s="2"/>
      <c r="D226" s="2" t="s">
        <v>11</v>
      </c>
      <c r="E226" s="2" t="s">
        <v>12</v>
      </c>
      <c r="F226" s="2" t="s">
        <v>13</v>
      </c>
      <c r="G226" s="7">
        <v>9.6091455099999996E-4</v>
      </c>
      <c r="H226" s="7">
        <v>0.75</v>
      </c>
      <c r="I226" s="9">
        <f>Tabla14[[#This Row],[Precio unitario]]*Tabla14[[#This Row],[Tasa de ingresos cliente]]</f>
        <v>7.2068591324999992E-4</v>
      </c>
      <c r="J226" s="21">
        <v>22.631540000000001</v>
      </c>
      <c r="K226" s="15">
        <f>Tabla14[[#This Row],[tasa de cambio]]*Tabla14[[#This Row],[Ingresos netos]]</f>
        <v>1.6310232073153904E-2</v>
      </c>
      <c r="M226" s="2" t="s">
        <v>81</v>
      </c>
      <c r="N226" s="2" t="s">
        <v>21</v>
      </c>
      <c r="O226" s="2"/>
      <c r="P226" s="2" t="s">
        <v>11</v>
      </c>
      <c r="Q226" s="2" t="s">
        <v>12</v>
      </c>
      <c r="R226" s="2" t="s">
        <v>13</v>
      </c>
      <c r="S226" s="7">
        <v>6.6631572529999997E-3</v>
      </c>
      <c r="T226" s="7">
        <v>0.75</v>
      </c>
      <c r="U226" s="9">
        <f>Tabla12[[#This Row],[Precio unitario]]*Tabla12[[#This Row],[Tasa de ingresos cliente]]</f>
        <v>4.99736793975E-3</v>
      </c>
      <c r="V226" s="21">
        <v>22.631540000000001</v>
      </c>
      <c r="W226" s="11">
        <f>Tabla12[[#This Row],[tasa de cambio]]*Tabla12[[#This Row],[Ingresos netos]]</f>
        <v>0.11309813242316973</v>
      </c>
      <c r="AK226" s="2" t="s">
        <v>100</v>
      </c>
      <c r="AL226" s="2" t="s">
        <v>14</v>
      </c>
      <c r="AM226" s="2" t="s">
        <v>104</v>
      </c>
      <c r="AN226" s="2" t="s">
        <v>11</v>
      </c>
      <c r="AO226" s="2" t="s">
        <v>12</v>
      </c>
      <c r="AP226" s="2" t="s">
        <v>13</v>
      </c>
      <c r="AQ226" s="7">
        <v>1.2134762000000001E-3</v>
      </c>
      <c r="AR226" s="7">
        <v>0.75</v>
      </c>
      <c r="AS226" s="9">
        <f>Tabla8[[#This Row],[Precio unitario]]*Tabla8[[#This Row],[Tasa de ingresos cliente]]</f>
        <v>9.1010715000000011E-4</v>
      </c>
      <c r="AT226" s="21">
        <v>21.6</v>
      </c>
      <c r="AU226" s="11">
        <f>Tabla8[[#This Row],[tasa de cambio]]*Tabla8[[#This Row],[Ingresos netos]]</f>
        <v>1.9658314440000005E-2</v>
      </c>
      <c r="AV226" s="23"/>
      <c r="AX226" s="23"/>
      <c r="BL226" s="1" t="s">
        <v>139</v>
      </c>
      <c r="BM226" s="1" t="s">
        <v>18</v>
      </c>
      <c r="BN226" s="1" t="s">
        <v>104</v>
      </c>
      <c r="BO226" s="1" t="s">
        <v>11</v>
      </c>
      <c r="BP226" s="1" t="s">
        <v>12</v>
      </c>
      <c r="BQ226" s="1" t="s">
        <v>13</v>
      </c>
      <c r="BR226" s="8">
        <v>7.4840253800000003E-4</v>
      </c>
      <c r="BS226" s="8">
        <v>0.75</v>
      </c>
      <c r="BT226" s="9">
        <f>Tabla5[[#This Row],[Precio unitario]]*Tabla5[[#This Row],[Tasa de ingresos cliente]]</f>
        <v>5.6130190350000002E-4</v>
      </c>
      <c r="BU226" s="21">
        <v>22.631540000000001</v>
      </c>
      <c r="BV226" s="15">
        <f>Tabla5[[#This Row],[tasa de cambio]]*Tabla5[[#This Row],[Ingresos netos]]</f>
        <v>1.2703126481136391E-2</v>
      </c>
    </row>
    <row r="227" spans="1:74" x14ac:dyDescent="0.2">
      <c r="A227" s="1" t="s">
        <v>24</v>
      </c>
      <c r="B227" s="1" t="s">
        <v>43</v>
      </c>
      <c r="C227" s="1"/>
      <c r="D227" s="1" t="s">
        <v>11</v>
      </c>
      <c r="E227" s="1" t="s">
        <v>12</v>
      </c>
      <c r="F227" s="1" t="s">
        <v>13</v>
      </c>
      <c r="G227" s="8">
        <v>6.8597558E-5</v>
      </c>
      <c r="H227" s="8">
        <v>0.75</v>
      </c>
      <c r="I227" s="9">
        <f>Tabla14[[#This Row],[Precio unitario]]*Tabla14[[#This Row],[Tasa de ingresos cliente]]</f>
        <v>5.1448168500000004E-5</v>
      </c>
      <c r="J227" s="21">
        <v>22.631540000000001</v>
      </c>
      <c r="K227" s="15">
        <f>Tabla14[[#This Row],[tasa de cambio]]*Tabla14[[#This Row],[Ingresos netos]]</f>
        <v>1.1643512833344901E-3</v>
      </c>
      <c r="M227" s="1" t="s">
        <v>81</v>
      </c>
      <c r="N227" s="1" t="s">
        <v>21</v>
      </c>
      <c r="O227" s="1"/>
      <c r="P227" s="1" t="s">
        <v>11</v>
      </c>
      <c r="Q227" s="1" t="s">
        <v>12</v>
      </c>
      <c r="R227" s="1" t="s">
        <v>13</v>
      </c>
      <c r="S227" s="8">
        <v>6.6627250569999998E-3</v>
      </c>
      <c r="T227" s="8">
        <v>0.75</v>
      </c>
      <c r="U227" s="9">
        <f>Tabla12[[#This Row],[Precio unitario]]*Tabla12[[#This Row],[Tasa de ingresos cliente]]</f>
        <v>4.9970437927499998E-3</v>
      </c>
      <c r="V227" s="21">
        <v>22.631540000000001</v>
      </c>
      <c r="W227" s="11">
        <f>Tabla12[[#This Row],[tasa de cambio]]*Tabla12[[#This Row],[Ingresos netos]]</f>
        <v>0.11309079647737334</v>
      </c>
      <c r="AK227" s="1" t="s">
        <v>100</v>
      </c>
      <c r="AL227" s="1" t="s">
        <v>14</v>
      </c>
      <c r="AM227" s="1" t="s">
        <v>104</v>
      </c>
      <c r="AN227" s="1" t="s">
        <v>11</v>
      </c>
      <c r="AO227" s="1" t="s">
        <v>12</v>
      </c>
      <c r="AP227" s="1" t="s">
        <v>13</v>
      </c>
      <c r="AQ227" s="8">
        <v>1.2134903999999999E-3</v>
      </c>
      <c r="AR227" s="8">
        <v>0.75</v>
      </c>
      <c r="AS227" s="9">
        <f>Tabla8[[#This Row],[Precio unitario]]*Tabla8[[#This Row],[Tasa de ingresos cliente]]</f>
        <v>9.1011779999999995E-4</v>
      </c>
      <c r="AT227" s="21">
        <v>21.6</v>
      </c>
      <c r="AU227" s="11">
        <f>Tabla8[[#This Row],[tasa de cambio]]*Tabla8[[#This Row],[Ingresos netos]]</f>
        <v>1.9658544480000002E-2</v>
      </c>
      <c r="AV227" s="23"/>
      <c r="AX227" s="23"/>
      <c r="BL227" s="2" t="s">
        <v>139</v>
      </c>
      <c r="BM227" s="2" t="s">
        <v>18</v>
      </c>
      <c r="BN227" s="2" t="s">
        <v>104</v>
      </c>
      <c r="BO227" s="2" t="s">
        <v>11</v>
      </c>
      <c r="BP227" s="2" t="s">
        <v>12</v>
      </c>
      <c r="BQ227" s="2" t="s">
        <v>13</v>
      </c>
      <c r="BR227" s="7">
        <v>7.4840253900000002E-4</v>
      </c>
      <c r="BS227" s="7">
        <v>0.75</v>
      </c>
      <c r="BT227" s="9">
        <f>Tabla5[[#This Row],[Precio unitario]]*Tabla5[[#This Row],[Tasa de ingresos cliente]]</f>
        <v>5.6130190425000002E-4</v>
      </c>
      <c r="BU227" s="21">
        <v>22.631540000000001</v>
      </c>
      <c r="BV227" s="15">
        <f>Tabla5[[#This Row],[tasa de cambio]]*Tabla5[[#This Row],[Ingresos netos]]</f>
        <v>1.2703126498110047E-2</v>
      </c>
    </row>
    <row r="228" spans="1:74" x14ac:dyDescent="0.2">
      <c r="A228" s="2" t="s">
        <v>24</v>
      </c>
      <c r="B228" s="2" t="s">
        <v>44</v>
      </c>
      <c r="C228" s="2"/>
      <c r="D228" s="2" t="s">
        <v>11</v>
      </c>
      <c r="E228" s="2" t="s">
        <v>12</v>
      </c>
      <c r="F228" s="2" t="s">
        <v>13</v>
      </c>
      <c r="G228" s="7">
        <v>5.4506020500000004E-4</v>
      </c>
      <c r="H228" s="7">
        <v>0.75</v>
      </c>
      <c r="I228" s="9">
        <f>Tabla14[[#This Row],[Precio unitario]]*Tabla14[[#This Row],[Tasa de ingresos cliente]]</f>
        <v>4.0879515375000003E-4</v>
      </c>
      <c r="J228" s="21">
        <v>22.631540000000001</v>
      </c>
      <c r="K228" s="15">
        <f>Tabla14[[#This Row],[tasa de cambio]]*Tabla14[[#This Row],[Ingresos netos]]</f>
        <v>9.2516638738992761E-3</v>
      </c>
      <c r="M228" s="2" t="s">
        <v>81</v>
      </c>
      <c r="N228" s="2" t="s">
        <v>21</v>
      </c>
      <c r="O228" s="2"/>
      <c r="P228" s="2" t="s">
        <v>11</v>
      </c>
      <c r="Q228" s="2" t="s">
        <v>12</v>
      </c>
      <c r="R228" s="2" t="s">
        <v>13</v>
      </c>
      <c r="S228" s="7">
        <v>6.6628691219999996E-3</v>
      </c>
      <c r="T228" s="7">
        <v>0.75</v>
      </c>
      <c r="U228" s="9">
        <f>Tabla12[[#This Row],[Precio unitario]]*Tabla12[[#This Row],[Tasa de ingresos cliente]]</f>
        <v>4.9971518414999999E-3</v>
      </c>
      <c r="V228" s="21">
        <v>22.631540000000001</v>
      </c>
      <c r="W228" s="11">
        <f>Tabla12[[#This Row],[tasa de cambio]]*Tabla12[[#This Row],[Ingresos netos]]</f>
        <v>0.11309324178698091</v>
      </c>
      <c r="AK228" s="2" t="s">
        <v>100</v>
      </c>
      <c r="AL228" s="2" t="s">
        <v>14</v>
      </c>
      <c r="AM228" s="2" t="s">
        <v>104</v>
      </c>
      <c r="AN228" s="2" t="s">
        <v>11</v>
      </c>
      <c r="AO228" s="2" t="s">
        <v>12</v>
      </c>
      <c r="AP228" s="2" t="s">
        <v>13</v>
      </c>
      <c r="AQ228" s="7">
        <v>1.2134800000000001E-3</v>
      </c>
      <c r="AR228" s="7">
        <v>0.75</v>
      </c>
      <c r="AS228" s="9">
        <f>Tabla8[[#This Row],[Precio unitario]]*Tabla8[[#This Row],[Tasa de ingresos cliente]]</f>
        <v>9.1011E-4</v>
      </c>
      <c r="AT228" s="21">
        <v>21.6</v>
      </c>
      <c r="AU228" s="11">
        <f>Tabla8[[#This Row],[tasa de cambio]]*Tabla8[[#This Row],[Ingresos netos]]</f>
        <v>1.9658376000000002E-2</v>
      </c>
      <c r="AV228" s="23"/>
      <c r="AX228" s="23"/>
      <c r="BL228" s="1" t="s">
        <v>139</v>
      </c>
      <c r="BM228" s="1" t="s">
        <v>34</v>
      </c>
      <c r="BN228" s="1" t="s">
        <v>104</v>
      </c>
      <c r="BO228" s="1" t="s">
        <v>11</v>
      </c>
      <c r="BP228" s="1" t="s">
        <v>12</v>
      </c>
      <c r="BQ228" s="1" t="s">
        <v>13</v>
      </c>
      <c r="BR228" s="8">
        <v>1.1363291870000001E-3</v>
      </c>
      <c r="BS228" s="8">
        <v>0.75</v>
      </c>
      <c r="BT228" s="9">
        <f>Tabla5[[#This Row],[Precio unitario]]*Tabla5[[#This Row],[Tasa de ingresos cliente]]</f>
        <v>8.522468902500001E-4</v>
      </c>
      <c r="BU228" s="21">
        <v>22.631540000000001</v>
      </c>
      <c r="BV228" s="15">
        <f>Tabla5[[#This Row],[tasa de cambio]]*Tabla5[[#This Row],[Ingresos netos]]</f>
        <v>1.9287659586568487E-2</v>
      </c>
    </row>
    <row r="229" spans="1:74" x14ac:dyDescent="0.2">
      <c r="A229" s="1" t="s">
        <v>24</v>
      </c>
      <c r="B229" s="1" t="s">
        <v>16</v>
      </c>
      <c r="C229" s="1"/>
      <c r="D229" s="1" t="s">
        <v>11</v>
      </c>
      <c r="E229" s="1" t="s">
        <v>12</v>
      </c>
      <c r="F229" s="1" t="s">
        <v>13</v>
      </c>
      <c r="G229" s="8">
        <v>3.0525964640000002E-3</v>
      </c>
      <c r="H229" s="8">
        <v>0.75</v>
      </c>
      <c r="I229" s="9">
        <f>Tabla14[[#This Row],[Precio unitario]]*Tabla14[[#This Row],[Tasa de ingresos cliente]]</f>
        <v>2.2894473480000004E-3</v>
      </c>
      <c r="J229" s="21">
        <v>22.631540000000001</v>
      </c>
      <c r="K229" s="15">
        <f>Tabla14[[#This Row],[tasa de cambio]]*Tabla14[[#This Row],[Ingresos netos]]</f>
        <v>5.1813719234155932E-2</v>
      </c>
      <c r="M229" s="1" t="s">
        <v>81</v>
      </c>
      <c r="N229" s="1" t="s">
        <v>37</v>
      </c>
      <c r="O229" s="1"/>
      <c r="P229" s="1" t="s">
        <v>11</v>
      </c>
      <c r="Q229" s="1" t="s">
        <v>12</v>
      </c>
      <c r="R229" s="1" t="s">
        <v>13</v>
      </c>
      <c r="S229" s="8">
        <v>3.4570963599999999E-4</v>
      </c>
      <c r="T229" s="8">
        <v>0.75</v>
      </c>
      <c r="U229" s="9">
        <f>Tabla12[[#This Row],[Precio unitario]]*Tabla12[[#This Row],[Tasa de ingresos cliente]]</f>
        <v>2.5928222699999996E-4</v>
      </c>
      <c r="V229" s="21">
        <v>22.631540000000001</v>
      </c>
      <c r="W229" s="11">
        <f>Tabla12[[#This Row],[tasa de cambio]]*Tabla12[[#This Row],[Ingresos netos]]</f>
        <v>5.8679560916395793E-3</v>
      </c>
      <c r="AK229" s="1" t="s">
        <v>100</v>
      </c>
      <c r="AL229" s="1" t="s">
        <v>14</v>
      </c>
      <c r="AM229" s="1" t="s">
        <v>104</v>
      </c>
      <c r="AN229" s="1" t="s">
        <v>11</v>
      </c>
      <c r="AO229" s="1" t="s">
        <v>12</v>
      </c>
      <c r="AP229" s="1" t="s">
        <v>13</v>
      </c>
      <c r="AQ229" s="8">
        <v>1.2134827999999999E-3</v>
      </c>
      <c r="AR229" s="8">
        <v>0.75</v>
      </c>
      <c r="AS229" s="9">
        <f>Tabla8[[#This Row],[Precio unitario]]*Tabla8[[#This Row],[Tasa de ingresos cliente]]</f>
        <v>9.1011209999999996E-4</v>
      </c>
      <c r="AT229" s="21">
        <v>21.6</v>
      </c>
      <c r="AU229" s="11">
        <f>Tabla8[[#This Row],[tasa de cambio]]*Tabla8[[#This Row],[Ingresos netos]]</f>
        <v>1.9658421360000001E-2</v>
      </c>
      <c r="AV229" s="23"/>
      <c r="AX229" s="23"/>
      <c r="BL229" s="2" t="s">
        <v>139</v>
      </c>
      <c r="BM229" s="2" t="s">
        <v>14</v>
      </c>
      <c r="BN229" s="2" t="s">
        <v>104</v>
      </c>
      <c r="BO229" s="2" t="s">
        <v>11</v>
      </c>
      <c r="BP229" s="2" t="s">
        <v>12</v>
      </c>
      <c r="BQ229" s="2" t="s">
        <v>13</v>
      </c>
      <c r="BR229" s="7">
        <v>1.722282681E-3</v>
      </c>
      <c r="BS229" s="7">
        <v>0.75</v>
      </c>
      <c r="BT229" s="9">
        <f>Tabla5[[#This Row],[Precio unitario]]*Tabla5[[#This Row],[Tasa de ingresos cliente]]</f>
        <v>1.29171201075E-3</v>
      </c>
      <c r="BU229" s="21">
        <v>22.631540000000001</v>
      </c>
      <c r="BV229" s="15">
        <f>Tabla5[[#This Row],[tasa de cambio]]*Tabla5[[#This Row],[Ingresos netos]]</f>
        <v>2.9233432039769056E-2</v>
      </c>
    </row>
    <row r="230" spans="1:74" x14ac:dyDescent="0.2">
      <c r="A230" s="2" t="s">
        <v>24</v>
      </c>
      <c r="B230" s="2" t="s">
        <v>17</v>
      </c>
      <c r="C230" s="2"/>
      <c r="D230" s="2" t="s">
        <v>11</v>
      </c>
      <c r="E230" s="2" t="s">
        <v>12</v>
      </c>
      <c r="F230" s="2" t="s">
        <v>13</v>
      </c>
      <c r="G230" s="7">
        <v>1.8659942699999999E-4</v>
      </c>
      <c r="H230" s="7">
        <v>0.75</v>
      </c>
      <c r="I230" s="9">
        <f>Tabla14[[#This Row],[Precio unitario]]*Tabla14[[#This Row],[Tasa de ingresos cliente]]</f>
        <v>1.3994957025E-4</v>
      </c>
      <c r="J230" s="21">
        <v>22.631540000000001</v>
      </c>
      <c r="K230" s="15">
        <f>Tabla14[[#This Row],[tasa de cambio]]*Tabla14[[#This Row],[Ingresos netos]]</f>
        <v>3.1672742970956852E-3</v>
      </c>
      <c r="M230" s="2" t="s">
        <v>81</v>
      </c>
      <c r="N230" s="2" t="s">
        <v>37</v>
      </c>
      <c r="O230" s="2"/>
      <c r="P230" s="2" t="s">
        <v>11</v>
      </c>
      <c r="Q230" s="2" t="s">
        <v>12</v>
      </c>
      <c r="R230" s="2" t="s">
        <v>13</v>
      </c>
      <c r="S230" s="7">
        <v>2.8566240099999997E-4</v>
      </c>
      <c r="T230" s="7">
        <v>0.75</v>
      </c>
      <c r="U230" s="9">
        <f>Tabla12[[#This Row],[Precio unitario]]*Tabla12[[#This Row],[Tasa de ingresos cliente]]</f>
        <v>2.1424680074999997E-4</v>
      </c>
      <c r="V230" s="21">
        <v>22.631540000000001</v>
      </c>
      <c r="W230" s="11">
        <f>Tabla12[[#This Row],[tasa de cambio]]*Tabla12[[#This Row],[Ingresos netos]]</f>
        <v>4.8487350410456546E-3</v>
      </c>
      <c r="AK230" s="2" t="s">
        <v>100</v>
      </c>
      <c r="AL230" s="2" t="s">
        <v>14</v>
      </c>
      <c r="AM230" s="2" t="s">
        <v>104</v>
      </c>
      <c r="AN230" s="2" t="s">
        <v>11</v>
      </c>
      <c r="AO230" s="2" t="s">
        <v>12</v>
      </c>
      <c r="AP230" s="2" t="s">
        <v>13</v>
      </c>
      <c r="AQ230" s="7">
        <v>1.2134737000000001E-3</v>
      </c>
      <c r="AR230" s="7">
        <v>0.75</v>
      </c>
      <c r="AS230" s="9">
        <f>Tabla8[[#This Row],[Precio unitario]]*Tabla8[[#This Row],[Tasa de ingresos cliente]]</f>
        <v>9.1010527500000001E-4</v>
      </c>
      <c r="AT230" s="21">
        <v>21.6</v>
      </c>
      <c r="AU230" s="11">
        <f>Tabla8[[#This Row],[tasa de cambio]]*Tabla8[[#This Row],[Ingresos netos]]</f>
        <v>1.9658273940000002E-2</v>
      </c>
      <c r="AV230" s="23"/>
      <c r="AX230" s="23"/>
      <c r="BL230" s="1" t="s">
        <v>139</v>
      </c>
      <c r="BM230" s="1" t="s">
        <v>140</v>
      </c>
      <c r="BN230" s="1" t="s">
        <v>104</v>
      </c>
      <c r="BO230" s="1" t="s">
        <v>11</v>
      </c>
      <c r="BP230" s="1" t="s">
        <v>12</v>
      </c>
      <c r="BQ230" s="1" t="s">
        <v>13</v>
      </c>
      <c r="BR230" s="8">
        <v>1.1621365240000001E-3</v>
      </c>
      <c r="BS230" s="8">
        <v>0.75</v>
      </c>
      <c r="BT230" s="9">
        <f>Tabla5[[#This Row],[Precio unitario]]*Tabla5[[#This Row],[Tasa de ingresos cliente]]</f>
        <v>8.7160239300000013E-4</v>
      </c>
      <c r="BU230" s="21">
        <v>22.631540000000001</v>
      </c>
      <c r="BV230" s="15">
        <f>Tabla5[[#This Row],[tasa de cambio]]*Tabla5[[#This Row],[Ingresos netos]]</f>
        <v>1.9725704421275223E-2</v>
      </c>
    </row>
    <row r="231" spans="1:74" x14ac:dyDescent="0.2">
      <c r="A231" s="1" t="s">
        <v>24</v>
      </c>
      <c r="B231" s="1" t="s">
        <v>18</v>
      </c>
      <c r="C231" s="1"/>
      <c r="D231" s="1" t="s">
        <v>11</v>
      </c>
      <c r="E231" s="1" t="s">
        <v>12</v>
      </c>
      <c r="F231" s="1" t="s">
        <v>13</v>
      </c>
      <c r="G231" s="8">
        <v>1.90166676E-4</v>
      </c>
      <c r="H231" s="8">
        <v>0.75</v>
      </c>
      <c r="I231" s="9">
        <f>Tabla14[[#This Row],[Precio unitario]]*Tabla14[[#This Row],[Tasa de ingresos cliente]]</f>
        <v>1.4262500700000001E-4</v>
      </c>
      <c r="J231" s="21">
        <v>22.631540000000001</v>
      </c>
      <c r="K231" s="15">
        <f>Tabla14[[#This Row],[tasa de cambio]]*Tabla14[[#This Row],[Ingresos netos]]</f>
        <v>3.2278235509207802E-3</v>
      </c>
      <c r="M231" s="1" t="s">
        <v>81</v>
      </c>
      <c r="N231" s="1" t="s">
        <v>37</v>
      </c>
      <c r="O231" s="1"/>
      <c r="P231" s="1" t="s">
        <v>11</v>
      </c>
      <c r="Q231" s="1" t="s">
        <v>12</v>
      </c>
      <c r="R231" s="1" t="s">
        <v>13</v>
      </c>
      <c r="S231" s="8">
        <v>4.2437437799999999E-4</v>
      </c>
      <c r="T231" s="8">
        <v>0.75</v>
      </c>
      <c r="U231" s="9">
        <f>Tabla12[[#This Row],[Precio unitario]]*Tabla12[[#This Row],[Tasa de ingresos cliente]]</f>
        <v>3.1828078350000001E-4</v>
      </c>
      <c r="V231" s="21">
        <v>22.631540000000001</v>
      </c>
      <c r="W231" s="11">
        <f>Tabla12[[#This Row],[tasa de cambio]]*Tabla12[[#This Row],[Ingresos netos]]</f>
        <v>7.2031842830115904E-3</v>
      </c>
      <c r="AK231" s="1" t="s">
        <v>100</v>
      </c>
      <c r="AL231" s="1" t="s">
        <v>14</v>
      </c>
      <c r="AM231" s="1" t="s">
        <v>104</v>
      </c>
      <c r="AN231" s="1" t="s">
        <v>11</v>
      </c>
      <c r="AO231" s="1" t="s">
        <v>12</v>
      </c>
      <c r="AP231" s="1" t="s">
        <v>13</v>
      </c>
      <c r="AQ231" s="8">
        <v>1.2134918E-3</v>
      </c>
      <c r="AR231" s="8">
        <v>0.75</v>
      </c>
      <c r="AS231" s="9">
        <f>Tabla8[[#This Row],[Precio unitario]]*Tabla8[[#This Row],[Tasa de ingresos cliente]]</f>
        <v>9.1011884999999998E-4</v>
      </c>
      <c r="AT231" s="21">
        <v>21.6</v>
      </c>
      <c r="AU231" s="11">
        <f>Tabla8[[#This Row],[tasa de cambio]]*Tabla8[[#This Row],[Ingresos netos]]</f>
        <v>1.9658567160000001E-2</v>
      </c>
      <c r="AV231" s="23"/>
      <c r="AX231" s="23"/>
      <c r="BL231" s="2" t="s">
        <v>139</v>
      </c>
      <c r="BM231" s="2" t="s">
        <v>19</v>
      </c>
      <c r="BN231" s="2" t="s">
        <v>104</v>
      </c>
      <c r="BO231" s="2" t="s">
        <v>11</v>
      </c>
      <c r="BP231" s="2" t="s">
        <v>12</v>
      </c>
      <c r="BQ231" s="2" t="s">
        <v>13</v>
      </c>
      <c r="BR231" s="7">
        <v>2.893585593E-3</v>
      </c>
      <c r="BS231" s="7">
        <v>0.75</v>
      </c>
      <c r="BT231" s="9">
        <f>Tabla5[[#This Row],[Precio unitario]]*Tabla5[[#This Row],[Tasa de ingresos cliente]]</f>
        <v>2.1701891947499999E-3</v>
      </c>
      <c r="BU231" s="21">
        <v>22.631540000000001</v>
      </c>
      <c r="BV231" s="15">
        <f>Tabla5[[#This Row],[tasa de cambio]]*Tabla5[[#This Row],[Ingresos netos]]</f>
        <v>4.9114723568552413E-2</v>
      </c>
    </row>
    <row r="232" spans="1:74" x14ac:dyDescent="0.2">
      <c r="A232" s="2" t="s">
        <v>24</v>
      </c>
      <c r="B232" s="2" t="s">
        <v>34</v>
      </c>
      <c r="C232" s="2"/>
      <c r="D232" s="2" t="s">
        <v>11</v>
      </c>
      <c r="E232" s="2" t="s">
        <v>12</v>
      </c>
      <c r="F232" s="2" t="s">
        <v>13</v>
      </c>
      <c r="G232" s="7">
        <v>1.5296010600000001E-4</v>
      </c>
      <c r="H232" s="7">
        <v>0.75</v>
      </c>
      <c r="I232" s="9">
        <f>Tabla14[[#This Row],[Precio unitario]]*Tabla14[[#This Row],[Tasa de ingresos cliente]]</f>
        <v>1.1472007950000001E-4</v>
      </c>
      <c r="J232" s="21">
        <v>22.631540000000001</v>
      </c>
      <c r="K232" s="15">
        <f>Tabla14[[#This Row],[tasa de cambio]]*Tabla14[[#This Row],[Ingresos netos]]</f>
        <v>2.5962920680074305E-3</v>
      </c>
      <c r="M232" s="2" t="s">
        <v>81</v>
      </c>
      <c r="N232" s="2" t="s">
        <v>37</v>
      </c>
      <c r="O232" s="2"/>
      <c r="P232" s="2" t="s">
        <v>11</v>
      </c>
      <c r="Q232" s="2" t="s">
        <v>12</v>
      </c>
      <c r="R232" s="2" t="s">
        <v>13</v>
      </c>
      <c r="S232" s="7">
        <v>3.3155565700000001E-4</v>
      </c>
      <c r="T232" s="7">
        <v>0.75</v>
      </c>
      <c r="U232" s="9">
        <f>Tabla12[[#This Row],[Precio unitario]]*Tabla12[[#This Row],[Tasa de ingresos cliente]]</f>
        <v>2.4866674274999999E-4</v>
      </c>
      <c r="V232" s="21">
        <v>22.631540000000001</v>
      </c>
      <c r="W232" s="11">
        <f>Tabla12[[#This Row],[tasa de cambio]]*Tabla12[[#This Row],[Ingresos netos]]</f>
        <v>5.6277113352163352E-3</v>
      </c>
      <c r="AK232" s="2" t="s">
        <v>100</v>
      </c>
      <c r="AL232" s="2" t="s">
        <v>14</v>
      </c>
      <c r="AM232" s="2" t="s">
        <v>104</v>
      </c>
      <c r="AN232" s="2" t="s">
        <v>11</v>
      </c>
      <c r="AO232" s="2" t="s">
        <v>12</v>
      </c>
      <c r="AP232" s="2" t="s">
        <v>13</v>
      </c>
      <c r="AQ232" s="7">
        <v>1.2134782999999999E-3</v>
      </c>
      <c r="AR232" s="7">
        <v>0.75</v>
      </c>
      <c r="AS232" s="9">
        <f>Tabla8[[#This Row],[Precio unitario]]*Tabla8[[#This Row],[Tasa de ingresos cliente]]</f>
        <v>9.1010872499999989E-4</v>
      </c>
      <c r="AT232" s="21">
        <v>21.6</v>
      </c>
      <c r="AU232" s="11">
        <f>Tabla8[[#This Row],[tasa de cambio]]*Tabla8[[#This Row],[Ingresos netos]]</f>
        <v>1.9658348459999999E-2</v>
      </c>
      <c r="AV232" s="23"/>
      <c r="AX232" s="23"/>
      <c r="BL232" s="1" t="s">
        <v>139</v>
      </c>
      <c r="BM232" s="1" t="s">
        <v>20</v>
      </c>
      <c r="BN232" s="1" t="s">
        <v>104</v>
      </c>
      <c r="BO232" s="1" t="s">
        <v>11</v>
      </c>
      <c r="BP232" s="1" t="s">
        <v>12</v>
      </c>
      <c r="BQ232" s="1" t="s">
        <v>13</v>
      </c>
      <c r="BR232" s="8">
        <v>2.4961863909999998E-3</v>
      </c>
      <c r="BS232" s="8">
        <v>0.75</v>
      </c>
      <c r="BT232" s="9">
        <f>Tabla5[[#This Row],[Precio unitario]]*Tabla5[[#This Row],[Tasa de ingresos cliente]]</f>
        <v>1.8721397932499999E-3</v>
      </c>
      <c r="BU232" s="21">
        <v>22.631540000000001</v>
      </c>
      <c r="BV232" s="15">
        <f>Tabla5[[#This Row],[tasa de cambio]]*Tabla5[[#This Row],[Ingresos netos]]</f>
        <v>4.2369406616529104E-2</v>
      </c>
    </row>
    <row r="233" spans="1:74" x14ac:dyDescent="0.2">
      <c r="A233" s="1" t="s">
        <v>24</v>
      </c>
      <c r="B233" s="1" t="s">
        <v>52</v>
      </c>
      <c r="C233" s="1"/>
      <c r="D233" s="1" t="s">
        <v>11</v>
      </c>
      <c r="E233" s="1" t="s">
        <v>12</v>
      </c>
      <c r="F233" s="1" t="s">
        <v>13</v>
      </c>
      <c r="G233" s="8">
        <v>2.73854753E-4</v>
      </c>
      <c r="H233" s="8">
        <v>0.75</v>
      </c>
      <c r="I233" s="9">
        <f>Tabla14[[#This Row],[Precio unitario]]*Tabla14[[#This Row],[Tasa de ingresos cliente]]</f>
        <v>2.0539106474999998E-4</v>
      </c>
      <c r="J233" s="21">
        <v>22.631540000000001</v>
      </c>
      <c r="K233" s="15">
        <f>Tabla14[[#This Row],[tasa de cambio]]*Tabla14[[#This Row],[Ingresos netos]]</f>
        <v>4.6483160975322145E-3</v>
      </c>
      <c r="M233" s="1" t="s">
        <v>81</v>
      </c>
      <c r="N233" s="1" t="s">
        <v>37</v>
      </c>
      <c r="O233" s="1"/>
      <c r="P233" s="1" t="s">
        <v>11</v>
      </c>
      <c r="Q233" s="1" t="s">
        <v>12</v>
      </c>
      <c r="R233" s="1" t="s">
        <v>13</v>
      </c>
      <c r="S233" s="8">
        <v>4.44237312E-4</v>
      </c>
      <c r="T233" s="8">
        <v>0.75</v>
      </c>
      <c r="U233" s="9">
        <f>Tabla12[[#This Row],[Precio unitario]]*Tabla12[[#This Row],[Tasa de ingresos cliente]]</f>
        <v>3.3317798400000001E-4</v>
      </c>
      <c r="V233" s="21">
        <v>22.631540000000001</v>
      </c>
      <c r="W233" s="11">
        <f>Tabla12[[#This Row],[tasa de cambio]]*Tabla12[[#This Row],[Ingresos netos]]</f>
        <v>7.5403308720153606E-3</v>
      </c>
      <c r="AK233" s="2" t="s">
        <v>100</v>
      </c>
      <c r="AL233" s="2" t="s">
        <v>14</v>
      </c>
      <c r="AM233" s="2" t="s">
        <v>104</v>
      </c>
      <c r="AN233" s="2" t="s">
        <v>11</v>
      </c>
      <c r="AO233" s="2" t="s">
        <v>12</v>
      </c>
      <c r="AP233" s="2" t="s">
        <v>13</v>
      </c>
      <c r="AQ233" s="7">
        <v>1.6038000000000001E-3</v>
      </c>
      <c r="AR233" s="7">
        <v>0.75</v>
      </c>
      <c r="AS233" s="9">
        <f>Tabla8[[#This Row],[Precio unitario]]*Tabla8[[#This Row],[Tasa de ingresos cliente]]</f>
        <v>1.2028500000000001E-3</v>
      </c>
      <c r="AT233" s="21">
        <v>21.6</v>
      </c>
      <c r="AU233" s="11">
        <f>Tabla8[[#This Row],[tasa de cambio]]*Tabla8[[#This Row],[Ingresos netos]]</f>
        <v>2.5981560000000004E-2</v>
      </c>
      <c r="AV233" s="23"/>
      <c r="AX233" s="23"/>
      <c r="BL233" s="2" t="s">
        <v>139</v>
      </c>
      <c r="BM233" s="2" t="s">
        <v>45</v>
      </c>
      <c r="BN233" s="2" t="s">
        <v>104</v>
      </c>
      <c r="BO233" s="2" t="s">
        <v>11</v>
      </c>
      <c r="BP233" s="2" t="s">
        <v>12</v>
      </c>
      <c r="BQ233" s="2" t="s">
        <v>13</v>
      </c>
      <c r="BR233" s="7">
        <v>2.2881662049999999E-3</v>
      </c>
      <c r="BS233" s="7">
        <v>0.75</v>
      </c>
      <c r="BT233" s="9">
        <f>Tabla5[[#This Row],[Precio unitario]]*Tabla5[[#This Row],[Tasa de ingresos cliente]]</f>
        <v>1.71612465375E-3</v>
      </c>
      <c r="BU233" s="21">
        <v>22.631540000000001</v>
      </c>
      <c r="BV233" s="15">
        <f>Tabla5[[#This Row],[tasa de cambio]]*Tabla5[[#This Row],[Ingresos netos]]</f>
        <v>3.8838543746329279E-2</v>
      </c>
    </row>
    <row r="234" spans="1:74" x14ac:dyDescent="0.2">
      <c r="A234" s="2" t="s">
        <v>24</v>
      </c>
      <c r="B234" s="2" t="s">
        <v>20</v>
      </c>
      <c r="C234" s="2"/>
      <c r="D234" s="2" t="s">
        <v>11</v>
      </c>
      <c r="E234" s="2" t="s">
        <v>12</v>
      </c>
      <c r="F234" s="2" t="s">
        <v>13</v>
      </c>
      <c r="G234" s="7">
        <v>3.1841567580000001E-3</v>
      </c>
      <c r="H234" s="7">
        <v>0.75</v>
      </c>
      <c r="I234" s="9">
        <f>Tabla14[[#This Row],[Precio unitario]]*Tabla14[[#This Row],[Tasa de ingresos cliente]]</f>
        <v>2.3881175685E-3</v>
      </c>
      <c r="J234" s="21">
        <v>22.631540000000001</v>
      </c>
      <c r="K234" s="15">
        <f>Tabla14[[#This Row],[tasa de cambio]]*Tabla14[[#This Row],[Ingresos netos]]</f>
        <v>5.4046778276210496E-2</v>
      </c>
      <c r="M234" s="2" t="s">
        <v>81</v>
      </c>
      <c r="N234" s="2" t="s">
        <v>37</v>
      </c>
      <c r="O234" s="2"/>
      <c r="P234" s="2" t="s">
        <v>11</v>
      </c>
      <c r="Q234" s="2" t="s">
        <v>12</v>
      </c>
      <c r="R234" s="2" t="s">
        <v>13</v>
      </c>
      <c r="S234" s="7">
        <v>4.44296923E-4</v>
      </c>
      <c r="T234" s="7">
        <v>0.75</v>
      </c>
      <c r="U234" s="9">
        <f>Tabla12[[#This Row],[Precio unitario]]*Tabla12[[#This Row],[Tasa de ingresos cliente]]</f>
        <v>3.3322269224999999E-4</v>
      </c>
      <c r="V234" s="21">
        <v>22.631540000000001</v>
      </c>
      <c r="W234" s="11">
        <f>Tabla12[[#This Row],[tasa de cambio]]*Tabla12[[#This Row],[Ingresos netos]]</f>
        <v>7.541342688563565E-3</v>
      </c>
      <c r="AK234" s="1" t="s">
        <v>100</v>
      </c>
      <c r="AL234" s="1" t="s">
        <v>14</v>
      </c>
      <c r="AM234" s="1" t="s">
        <v>104</v>
      </c>
      <c r="AN234" s="1" t="s">
        <v>11</v>
      </c>
      <c r="AO234" s="1" t="s">
        <v>12</v>
      </c>
      <c r="AP234" s="1" t="s">
        <v>13</v>
      </c>
      <c r="AQ234" s="8">
        <v>1.604E-3</v>
      </c>
      <c r="AR234" s="8">
        <v>0.75</v>
      </c>
      <c r="AS234" s="9">
        <f>Tabla8[[#This Row],[Precio unitario]]*Tabla8[[#This Row],[Tasa de ingresos cliente]]</f>
        <v>1.2030000000000001E-3</v>
      </c>
      <c r="AT234" s="21">
        <v>21.6</v>
      </c>
      <c r="AU234" s="11">
        <f>Tabla8[[#This Row],[tasa de cambio]]*Tabla8[[#This Row],[Ingresos netos]]</f>
        <v>2.5984800000000002E-2</v>
      </c>
      <c r="AV234" s="23"/>
      <c r="AX234" s="23"/>
      <c r="BL234" s="1" t="s">
        <v>139</v>
      </c>
      <c r="BM234" s="1" t="s">
        <v>53</v>
      </c>
      <c r="BN234" s="1" t="s">
        <v>104</v>
      </c>
      <c r="BO234" s="1" t="s">
        <v>11</v>
      </c>
      <c r="BP234" s="1" t="s">
        <v>12</v>
      </c>
      <c r="BQ234" s="1" t="s">
        <v>13</v>
      </c>
      <c r="BR234" s="8">
        <v>2.1580136309999999E-3</v>
      </c>
      <c r="BS234" s="8">
        <v>0.75</v>
      </c>
      <c r="BT234" s="9">
        <f>Tabla5[[#This Row],[Precio unitario]]*Tabla5[[#This Row],[Tasa de ingresos cliente]]</f>
        <v>1.61851022325E-3</v>
      </c>
      <c r="BU234" s="21">
        <v>22.631540000000001</v>
      </c>
      <c r="BV234" s="15">
        <f>Tabla5[[#This Row],[tasa de cambio]]*Tabla5[[#This Row],[Ingresos netos]]</f>
        <v>3.6629378857891304E-2</v>
      </c>
    </row>
    <row r="235" spans="1:74" x14ac:dyDescent="0.2">
      <c r="A235" s="1" t="s">
        <v>24</v>
      </c>
      <c r="B235" s="1" t="s">
        <v>45</v>
      </c>
      <c r="C235" s="1"/>
      <c r="D235" s="1" t="s">
        <v>11</v>
      </c>
      <c r="E235" s="1" t="s">
        <v>12</v>
      </c>
      <c r="F235" s="1" t="s">
        <v>13</v>
      </c>
      <c r="G235" s="8">
        <v>2.42306066E-4</v>
      </c>
      <c r="H235" s="8">
        <v>0.75</v>
      </c>
      <c r="I235" s="9">
        <f>Tabla14[[#This Row],[Precio unitario]]*Tabla14[[#This Row],[Tasa de ingresos cliente]]</f>
        <v>1.8172954949999999E-4</v>
      </c>
      <c r="J235" s="21">
        <v>22.631540000000001</v>
      </c>
      <c r="K235" s="15">
        <f>Tabla14[[#This Row],[tasa de cambio]]*Tabla14[[#This Row],[Ingresos netos]]</f>
        <v>4.1128195686912297E-3</v>
      </c>
      <c r="M235" s="1" t="s">
        <v>81</v>
      </c>
      <c r="N235" s="1" t="s">
        <v>37</v>
      </c>
      <c r="O235" s="1"/>
      <c r="P235" s="1" t="s">
        <v>11</v>
      </c>
      <c r="Q235" s="1" t="s">
        <v>12</v>
      </c>
      <c r="R235" s="1" t="s">
        <v>13</v>
      </c>
      <c r="S235" s="8">
        <v>4.2716450599999999E-4</v>
      </c>
      <c r="T235" s="8">
        <v>0.75</v>
      </c>
      <c r="U235" s="9">
        <f>Tabla12[[#This Row],[Precio unitario]]*Tabla12[[#This Row],[Tasa de ingresos cliente]]</f>
        <v>3.2037337949999999E-4</v>
      </c>
      <c r="V235" s="21">
        <v>22.631540000000001</v>
      </c>
      <c r="W235" s="11">
        <f>Tabla12[[#This Row],[tasa de cambio]]*Tabla12[[#This Row],[Ingresos netos]]</f>
        <v>7.2505429530894299E-3</v>
      </c>
      <c r="AK235" s="1" t="s">
        <v>100</v>
      </c>
      <c r="AL235" s="1" t="s">
        <v>14</v>
      </c>
      <c r="AM235" s="1" t="s">
        <v>104</v>
      </c>
      <c r="AN235" s="1" t="s">
        <v>11</v>
      </c>
      <c r="AO235" s="1" t="s">
        <v>12</v>
      </c>
      <c r="AP235" s="1" t="s">
        <v>13</v>
      </c>
      <c r="AQ235" s="8">
        <v>1.8903333E-3</v>
      </c>
      <c r="AR235" s="8">
        <v>0.75</v>
      </c>
      <c r="AS235" s="9">
        <f>Tabla8[[#This Row],[Precio unitario]]*Tabla8[[#This Row],[Tasa de ingresos cliente]]</f>
        <v>1.4177499750000001E-3</v>
      </c>
      <c r="AT235" s="21">
        <v>21.6</v>
      </c>
      <c r="AU235" s="11">
        <f>Tabla8[[#This Row],[tasa de cambio]]*Tabla8[[#This Row],[Ingresos netos]]</f>
        <v>3.0623399460000002E-2</v>
      </c>
      <c r="AV235" s="23"/>
      <c r="AX235" s="23"/>
      <c r="BL235" s="2" t="s">
        <v>139</v>
      </c>
      <c r="BM235" s="2" t="s">
        <v>53</v>
      </c>
      <c r="BN235" s="2" t="s">
        <v>104</v>
      </c>
      <c r="BO235" s="2" t="s">
        <v>11</v>
      </c>
      <c r="BP235" s="2" t="s">
        <v>12</v>
      </c>
      <c r="BQ235" s="2" t="s">
        <v>13</v>
      </c>
      <c r="BR235" s="7">
        <v>2.1580136319999999E-3</v>
      </c>
      <c r="BS235" s="7">
        <v>0.75</v>
      </c>
      <c r="BT235" s="9">
        <f>Tabla5[[#This Row],[Precio unitario]]*Tabla5[[#This Row],[Tasa de ingresos cliente]]</f>
        <v>1.6185102240000001E-3</v>
      </c>
      <c r="BU235" s="21">
        <v>22.631540000000001</v>
      </c>
      <c r="BV235" s="15">
        <f>Tabla5[[#This Row],[tasa de cambio]]*Tabla5[[#This Row],[Ingresos netos]]</f>
        <v>3.6629378874864962E-2</v>
      </c>
    </row>
    <row r="236" spans="1:74" x14ac:dyDescent="0.2">
      <c r="A236" s="2" t="s">
        <v>24</v>
      </c>
      <c r="B236" s="2" t="s">
        <v>53</v>
      </c>
      <c r="C236" s="2"/>
      <c r="D236" s="2" t="s">
        <v>11</v>
      </c>
      <c r="E236" s="2" t="s">
        <v>12</v>
      </c>
      <c r="F236" s="2" t="s">
        <v>13</v>
      </c>
      <c r="G236" s="7">
        <v>1.3140098100000001E-4</v>
      </c>
      <c r="H236" s="7">
        <v>0.75</v>
      </c>
      <c r="I236" s="9">
        <f>Tabla14[[#This Row],[Precio unitario]]*Tabla14[[#This Row],[Tasa de ingresos cliente]]</f>
        <v>9.8550735749999998E-5</v>
      </c>
      <c r="J236" s="21">
        <v>22.631540000000001</v>
      </c>
      <c r="K236" s="15">
        <f>Tabla14[[#This Row],[tasa de cambio]]*Tabla14[[#This Row],[Ingresos netos]]</f>
        <v>2.230354918155555E-3</v>
      </c>
      <c r="M236" s="2" t="s">
        <v>81</v>
      </c>
      <c r="N236" s="2" t="s">
        <v>37</v>
      </c>
      <c r="O236" s="2"/>
      <c r="P236" s="2" t="s">
        <v>11</v>
      </c>
      <c r="Q236" s="2" t="s">
        <v>12</v>
      </c>
      <c r="R236" s="2" t="s">
        <v>13</v>
      </c>
      <c r="S236" s="7">
        <v>4.0158906100000002E-4</v>
      </c>
      <c r="T236" s="7">
        <v>0.75</v>
      </c>
      <c r="U236" s="9">
        <f>Tabla12[[#This Row],[Precio unitario]]*Tabla12[[#This Row],[Tasa de ingresos cliente]]</f>
        <v>3.0119179574999999E-4</v>
      </c>
      <c r="V236" s="21">
        <v>22.631540000000001</v>
      </c>
      <c r="W236" s="11">
        <f>Tabla12[[#This Row],[tasa de cambio]]*Tabla12[[#This Row],[Ingresos netos]]</f>
        <v>6.816434173187955E-3</v>
      </c>
      <c r="AK236" s="2" t="s">
        <v>100</v>
      </c>
      <c r="AL236" s="2" t="s">
        <v>14</v>
      </c>
      <c r="AM236" s="2" t="s">
        <v>104</v>
      </c>
      <c r="AN236" s="2" t="s">
        <v>11</v>
      </c>
      <c r="AO236" s="2" t="s">
        <v>12</v>
      </c>
      <c r="AP236" s="2" t="s">
        <v>13</v>
      </c>
      <c r="AQ236" s="7">
        <v>1.890313E-3</v>
      </c>
      <c r="AR236" s="7">
        <v>0.75</v>
      </c>
      <c r="AS236" s="9">
        <f>Tabla8[[#This Row],[Precio unitario]]*Tabla8[[#This Row],[Tasa de ingresos cliente]]</f>
        <v>1.41773475E-3</v>
      </c>
      <c r="AT236" s="21">
        <v>21.6</v>
      </c>
      <c r="AU236" s="11">
        <f>Tabla8[[#This Row],[tasa de cambio]]*Tabla8[[#This Row],[Ingresos netos]]</f>
        <v>3.06230706E-2</v>
      </c>
      <c r="AV236" s="23"/>
      <c r="AX236" s="23"/>
      <c r="BL236" s="1" t="s">
        <v>139</v>
      </c>
      <c r="BM236" s="1" t="s">
        <v>21</v>
      </c>
      <c r="BN236" s="1" t="s">
        <v>104</v>
      </c>
      <c r="BO236" s="1" t="s">
        <v>11</v>
      </c>
      <c r="BP236" s="1" t="s">
        <v>12</v>
      </c>
      <c r="BQ236" s="1" t="s">
        <v>13</v>
      </c>
      <c r="BR236" s="8">
        <v>2.8960000000000001E-3</v>
      </c>
      <c r="BS236" s="8">
        <v>0.75</v>
      </c>
      <c r="BT236" s="9">
        <f>Tabla5[[#This Row],[Precio unitario]]*Tabla5[[#This Row],[Tasa de ingresos cliente]]</f>
        <v>2.1720000000000003E-3</v>
      </c>
      <c r="BU236" s="21">
        <v>22.631540000000001</v>
      </c>
      <c r="BV236" s="15">
        <f>Tabla5[[#This Row],[tasa de cambio]]*Tabla5[[#This Row],[Ingresos netos]]</f>
        <v>4.9155704880000012E-2</v>
      </c>
    </row>
    <row r="237" spans="1:74" x14ac:dyDescent="0.2">
      <c r="A237" s="1" t="s">
        <v>24</v>
      </c>
      <c r="B237" s="1" t="s">
        <v>21</v>
      </c>
      <c r="C237" s="1"/>
      <c r="D237" s="1" t="s">
        <v>11</v>
      </c>
      <c r="E237" s="1" t="s">
        <v>12</v>
      </c>
      <c r="F237" s="1" t="s">
        <v>13</v>
      </c>
      <c r="G237" s="8">
        <v>1.0830817979999999E-3</v>
      </c>
      <c r="H237" s="8">
        <v>0.75</v>
      </c>
      <c r="I237" s="9">
        <f>Tabla14[[#This Row],[Precio unitario]]*Tabla14[[#This Row],[Tasa de ingresos cliente]]</f>
        <v>8.1231134849999993E-4</v>
      </c>
      <c r="J237" s="21">
        <v>22.631540000000001</v>
      </c>
      <c r="K237" s="15">
        <f>Tabla14[[#This Row],[tasa de cambio]]*Tabla14[[#This Row],[Ingresos netos]]</f>
        <v>1.8383856776031691E-2</v>
      </c>
      <c r="M237" s="1" t="s">
        <v>81</v>
      </c>
      <c r="N237" s="1" t="s">
        <v>37</v>
      </c>
      <c r="O237" s="1"/>
      <c r="P237" s="1" t="s">
        <v>11</v>
      </c>
      <c r="Q237" s="1" t="s">
        <v>12</v>
      </c>
      <c r="R237" s="1" t="s">
        <v>13</v>
      </c>
      <c r="S237" s="8">
        <v>4.4409112400000002E-4</v>
      </c>
      <c r="T237" s="8">
        <v>0.75</v>
      </c>
      <c r="U237" s="9">
        <f>Tabla12[[#This Row],[Precio unitario]]*Tabla12[[#This Row],[Tasa de ingresos cliente]]</f>
        <v>3.3306834299999999E-4</v>
      </c>
      <c r="V237" s="21">
        <v>22.631540000000001</v>
      </c>
      <c r="W237" s="11">
        <f>Tabla12[[#This Row],[tasa de cambio]]*Tabla12[[#This Row],[Ingresos netos]]</f>
        <v>7.5378495273382201E-3</v>
      </c>
      <c r="AK237" s="1" t="s">
        <v>100</v>
      </c>
      <c r="AL237" s="1" t="s">
        <v>14</v>
      </c>
      <c r="AM237" s="1" t="s">
        <v>104</v>
      </c>
      <c r="AN237" s="1" t="s">
        <v>11</v>
      </c>
      <c r="AO237" s="1" t="s">
        <v>12</v>
      </c>
      <c r="AP237" s="1" t="s">
        <v>13</v>
      </c>
      <c r="AQ237" s="8">
        <v>1.89E-3</v>
      </c>
      <c r="AR237" s="8">
        <v>0.75</v>
      </c>
      <c r="AS237" s="9">
        <f>Tabla8[[#This Row],[Precio unitario]]*Tabla8[[#This Row],[Tasa de ingresos cliente]]</f>
        <v>1.4174999999999999E-3</v>
      </c>
      <c r="AT237" s="21">
        <v>21.6</v>
      </c>
      <c r="AU237" s="11">
        <f>Tabla8[[#This Row],[tasa de cambio]]*Tabla8[[#This Row],[Ingresos netos]]</f>
        <v>3.0617999999999999E-2</v>
      </c>
      <c r="AV237" s="23"/>
      <c r="AX237" s="23"/>
      <c r="BL237" s="2" t="s">
        <v>139</v>
      </c>
      <c r="BM237" s="2" t="s">
        <v>37</v>
      </c>
      <c r="BN237" s="2" t="s">
        <v>104</v>
      </c>
      <c r="BO237" s="2" t="s">
        <v>11</v>
      </c>
      <c r="BP237" s="2" t="s">
        <v>12</v>
      </c>
      <c r="BQ237" s="2" t="s">
        <v>13</v>
      </c>
      <c r="BR237" s="7">
        <v>1.8548840900000001E-3</v>
      </c>
      <c r="BS237" s="7">
        <v>0.75</v>
      </c>
      <c r="BT237" s="9">
        <f>Tabla5[[#This Row],[Precio unitario]]*Tabla5[[#This Row],[Tasa de ingresos cliente]]</f>
        <v>1.3911630675000001E-3</v>
      </c>
      <c r="BU237" s="21">
        <v>22.631540000000001</v>
      </c>
      <c r="BV237" s="15">
        <f>Tabla5[[#This Row],[tasa de cambio]]*Tabla5[[#This Row],[Ingresos netos]]</f>
        <v>3.1484162608648954E-2</v>
      </c>
    </row>
    <row r="238" spans="1:74" x14ac:dyDescent="0.2">
      <c r="A238" s="2" t="s">
        <v>24</v>
      </c>
      <c r="B238" s="2" t="s">
        <v>55</v>
      </c>
      <c r="C238" s="2"/>
      <c r="D238" s="2" t="s">
        <v>11</v>
      </c>
      <c r="E238" s="2" t="s">
        <v>12</v>
      </c>
      <c r="F238" s="2" t="s">
        <v>13</v>
      </c>
      <c r="G238" s="7">
        <v>5.6636125000000001E-4</v>
      </c>
      <c r="H238" s="7">
        <v>0.75</v>
      </c>
      <c r="I238" s="9">
        <f>Tabla14[[#This Row],[Precio unitario]]*Tabla14[[#This Row],[Tasa de ingresos cliente]]</f>
        <v>4.2477093750000004E-4</v>
      </c>
      <c r="J238" s="21">
        <v>22.631540000000001</v>
      </c>
      <c r="K238" s="15">
        <f>Tabla14[[#This Row],[tasa de cambio]]*Tabla14[[#This Row],[Ingresos netos]]</f>
        <v>9.6132204628687507E-3</v>
      </c>
      <c r="M238" s="2" t="s">
        <v>81</v>
      </c>
      <c r="N238" s="2" t="s">
        <v>37</v>
      </c>
      <c r="O238" s="2"/>
      <c r="P238" s="2" t="s">
        <v>11</v>
      </c>
      <c r="Q238" s="2" t="s">
        <v>12</v>
      </c>
      <c r="R238" s="2" t="s">
        <v>13</v>
      </c>
      <c r="S238" s="7">
        <v>3.8445557000000002E-4</v>
      </c>
      <c r="T238" s="7">
        <v>0.75</v>
      </c>
      <c r="U238" s="9">
        <f>Tabla12[[#This Row],[Precio unitario]]*Tabla12[[#This Row],[Tasa de ingresos cliente]]</f>
        <v>2.8834167750000001E-4</v>
      </c>
      <c r="V238" s="21">
        <v>22.631540000000001</v>
      </c>
      <c r="W238" s="11">
        <f>Tabla12[[#This Row],[tasa de cambio]]*Tabla12[[#This Row],[Ingresos netos]]</f>
        <v>6.5256162080083507E-3</v>
      </c>
      <c r="AK238" s="2" t="s">
        <v>100</v>
      </c>
      <c r="AL238" s="2" t="s">
        <v>14</v>
      </c>
      <c r="AM238" s="2" t="s">
        <v>104</v>
      </c>
      <c r="AN238" s="2" t="s">
        <v>11</v>
      </c>
      <c r="AO238" s="2" t="s">
        <v>12</v>
      </c>
      <c r="AP238" s="2" t="s">
        <v>13</v>
      </c>
      <c r="AQ238" s="7">
        <v>1.89025E-3</v>
      </c>
      <c r="AR238" s="7">
        <v>0.75</v>
      </c>
      <c r="AS238" s="9">
        <f>Tabla8[[#This Row],[Precio unitario]]*Tabla8[[#This Row],[Tasa de ingresos cliente]]</f>
        <v>1.4176875000000001E-3</v>
      </c>
      <c r="AT238" s="21">
        <v>21.6</v>
      </c>
      <c r="AU238" s="11">
        <f>Tabla8[[#This Row],[tasa de cambio]]*Tabla8[[#This Row],[Ingresos netos]]</f>
        <v>3.0622050000000005E-2</v>
      </c>
      <c r="AV238" s="23"/>
      <c r="AX238" s="23"/>
      <c r="BL238" s="1" t="s">
        <v>139</v>
      </c>
      <c r="BM238" s="1" t="s">
        <v>60</v>
      </c>
      <c r="BN238" s="1" t="s">
        <v>104</v>
      </c>
      <c r="BO238" s="1" t="s">
        <v>11</v>
      </c>
      <c r="BP238" s="1" t="s">
        <v>12</v>
      </c>
      <c r="BQ238" s="1" t="s">
        <v>13</v>
      </c>
      <c r="BR238" s="8">
        <v>2.9780000000000002E-3</v>
      </c>
      <c r="BS238" s="8">
        <v>0.75</v>
      </c>
      <c r="BT238" s="9">
        <f>Tabla5[[#This Row],[Precio unitario]]*Tabla5[[#This Row],[Tasa de ingresos cliente]]</f>
        <v>2.2335000000000002E-3</v>
      </c>
      <c r="BU238" s="21">
        <v>22.631540000000001</v>
      </c>
      <c r="BV238" s="15">
        <f>Tabla5[[#This Row],[tasa de cambio]]*Tabla5[[#This Row],[Ingresos netos]]</f>
        <v>5.0547544590000007E-2</v>
      </c>
    </row>
    <row r="239" spans="1:74" x14ac:dyDescent="0.2">
      <c r="A239" s="1" t="s">
        <v>24</v>
      </c>
      <c r="B239" s="1" t="s">
        <v>61</v>
      </c>
      <c r="C239" s="1"/>
      <c r="D239" s="1" t="s">
        <v>11</v>
      </c>
      <c r="E239" s="1" t="s">
        <v>12</v>
      </c>
      <c r="F239" s="1" t="s">
        <v>13</v>
      </c>
      <c r="G239" s="8">
        <v>2.6783769499999998E-4</v>
      </c>
      <c r="H239" s="8">
        <v>0.75</v>
      </c>
      <c r="I239" s="9">
        <f>Tabla14[[#This Row],[Precio unitario]]*Tabla14[[#This Row],[Tasa de ingresos cliente]]</f>
        <v>2.0087827124999998E-4</v>
      </c>
      <c r="J239" s="21">
        <v>22.631540000000001</v>
      </c>
      <c r="K239" s="15">
        <f>Tabla14[[#This Row],[tasa de cambio]]*Tabla14[[#This Row],[Ingresos netos]]</f>
        <v>4.5461846309252252E-3</v>
      </c>
      <c r="M239" s="1" t="s">
        <v>81</v>
      </c>
      <c r="N239" s="1" t="s">
        <v>37</v>
      </c>
      <c r="O239" s="1"/>
      <c r="P239" s="1" t="s">
        <v>11</v>
      </c>
      <c r="Q239" s="1" t="s">
        <v>12</v>
      </c>
      <c r="R239" s="1" t="s">
        <v>13</v>
      </c>
      <c r="S239" s="8">
        <v>4.4410483599999998E-4</v>
      </c>
      <c r="T239" s="8">
        <v>0.75</v>
      </c>
      <c r="U239" s="9">
        <f>Tabla12[[#This Row],[Precio unitario]]*Tabla12[[#This Row],[Tasa de ingresos cliente]]</f>
        <v>3.3307862699999999E-4</v>
      </c>
      <c r="V239" s="21">
        <v>22.631540000000001</v>
      </c>
      <c r="W239" s="11">
        <f>Tabla12[[#This Row],[tasa de cambio]]*Tabla12[[#This Row],[Ingresos netos]]</f>
        <v>7.5380822700955802E-3</v>
      </c>
      <c r="AK239" s="1" t="s">
        <v>100</v>
      </c>
      <c r="AL239" s="1" t="s">
        <v>14</v>
      </c>
      <c r="AM239" s="1" t="s">
        <v>104</v>
      </c>
      <c r="AN239" s="1" t="s">
        <v>11</v>
      </c>
      <c r="AO239" s="1" t="s">
        <v>12</v>
      </c>
      <c r="AP239" s="1" t="s">
        <v>13</v>
      </c>
      <c r="AQ239" s="8">
        <v>1.8905E-3</v>
      </c>
      <c r="AR239" s="8">
        <v>0.75</v>
      </c>
      <c r="AS239" s="9">
        <f>Tabla8[[#This Row],[Precio unitario]]*Tabla8[[#This Row],[Tasa de ingresos cliente]]</f>
        <v>1.4178750000000001E-3</v>
      </c>
      <c r="AT239" s="21">
        <v>21.6</v>
      </c>
      <c r="AU239" s="11">
        <f>Tabla8[[#This Row],[tasa de cambio]]*Tabla8[[#This Row],[Ingresos netos]]</f>
        <v>3.0626100000000003E-2</v>
      </c>
      <c r="AV239" s="23"/>
      <c r="AX239" s="23"/>
      <c r="BL239" s="2" t="s">
        <v>139</v>
      </c>
      <c r="BM239" s="2" t="s">
        <v>22</v>
      </c>
      <c r="BN239" s="2" t="s">
        <v>104</v>
      </c>
      <c r="BO239" s="2" t="s">
        <v>11</v>
      </c>
      <c r="BP239" s="2" t="s">
        <v>12</v>
      </c>
      <c r="BQ239" s="2" t="s">
        <v>13</v>
      </c>
      <c r="BR239" s="7">
        <v>3.2980000000000002E-3</v>
      </c>
      <c r="BS239" s="7">
        <v>0.75</v>
      </c>
      <c r="BT239" s="9">
        <f>Tabla5[[#This Row],[Precio unitario]]*Tabla5[[#This Row],[Tasa de ingresos cliente]]</f>
        <v>2.4735E-3</v>
      </c>
      <c r="BU239" s="21">
        <v>22.631540000000001</v>
      </c>
      <c r="BV239" s="15">
        <f>Tabla5[[#This Row],[tasa de cambio]]*Tabla5[[#This Row],[Ingresos netos]]</f>
        <v>5.5979114190000005E-2</v>
      </c>
    </row>
    <row r="240" spans="1:74" x14ac:dyDescent="0.2">
      <c r="A240" s="2" t="s">
        <v>24</v>
      </c>
      <c r="B240" s="2" t="s">
        <v>53</v>
      </c>
      <c r="C240" s="2"/>
      <c r="D240" s="2" t="s">
        <v>11</v>
      </c>
      <c r="E240" s="2" t="s">
        <v>12</v>
      </c>
      <c r="F240" s="2" t="s">
        <v>13</v>
      </c>
      <c r="G240" s="7">
        <v>2.3317808800000001E-4</v>
      </c>
      <c r="H240" s="7">
        <v>0.75</v>
      </c>
      <c r="I240" s="9">
        <f>Tabla14[[#This Row],[Precio unitario]]*Tabla14[[#This Row],[Tasa de ingresos cliente]]</f>
        <v>1.7488356600000001E-4</v>
      </c>
      <c r="J240" s="21">
        <v>22.631540000000001</v>
      </c>
      <c r="K240" s="15">
        <f>Tabla14[[#This Row],[tasa de cambio]]*Tabla14[[#This Row],[Ingresos netos]]</f>
        <v>3.9578844192716409E-3</v>
      </c>
      <c r="M240" s="2" t="s">
        <v>81</v>
      </c>
      <c r="N240" s="2" t="s">
        <v>37</v>
      </c>
      <c r="O240" s="2"/>
      <c r="P240" s="2" t="s">
        <v>11</v>
      </c>
      <c r="Q240" s="2" t="s">
        <v>12</v>
      </c>
      <c r="R240" s="2" t="s">
        <v>13</v>
      </c>
      <c r="S240" s="7">
        <v>4.3745959199999998E-4</v>
      </c>
      <c r="T240" s="7">
        <v>0.75</v>
      </c>
      <c r="U240" s="9">
        <f>Tabla12[[#This Row],[Precio unitario]]*Tabla12[[#This Row],[Tasa de ingresos cliente]]</f>
        <v>3.2809469399999996E-4</v>
      </c>
      <c r="V240" s="21">
        <v>22.631540000000001</v>
      </c>
      <c r="W240" s="11">
        <f>Tabla12[[#This Row],[tasa de cambio]]*Tabla12[[#This Row],[Ingresos netos]]</f>
        <v>7.4252881910487597E-3</v>
      </c>
      <c r="AK240" s="2" t="s">
        <v>100</v>
      </c>
      <c r="AL240" s="2" t="s">
        <v>14</v>
      </c>
      <c r="AM240" s="2" t="s">
        <v>104</v>
      </c>
      <c r="AN240" s="2" t="s">
        <v>11</v>
      </c>
      <c r="AO240" s="2" t="s">
        <v>12</v>
      </c>
      <c r="AP240" s="2" t="s">
        <v>13</v>
      </c>
      <c r="AQ240" s="7">
        <v>1.8904E-3</v>
      </c>
      <c r="AR240" s="7">
        <v>0.75</v>
      </c>
      <c r="AS240" s="9">
        <f>Tabla8[[#This Row],[Precio unitario]]*Tabla8[[#This Row],[Tasa de ingresos cliente]]</f>
        <v>1.4177999999999999E-3</v>
      </c>
      <c r="AT240" s="21">
        <v>21.6</v>
      </c>
      <c r="AU240" s="11">
        <f>Tabla8[[#This Row],[tasa de cambio]]*Tabla8[[#This Row],[Ingresos netos]]</f>
        <v>3.0624479999999999E-2</v>
      </c>
      <c r="AV240" s="23"/>
      <c r="AX240" s="23"/>
      <c r="BL240" s="1" t="s">
        <v>139</v>
      </c>
      <c r="BM240" s="1" t="s">
        <v>39</v>
      </c>
      <c r="BN240" s="1" t="s">
        <v>104</v>
      </c>
      <c r="BO240" s="1" t="s">
        <v>11</v>
      </c>
      <c r="BP240" s="1" t="s">
        <v>12</v>
      </c>
      <c r="BQ240" s="1" t="s">
        <v>13</v>
      </c>
      <c r="BR240" s="8">
        <v>2.7393009570000001E-3</v>
      </c>
      <c r="BS240" s="8">
        <v>0.75</v>
      </c>
      <c r="BT240" s="9">
        <f>Tabla5[[#This Row],[Precio unitario]]*Tabla5[[#This Row],[Tasa de ingresos cliente]]</f>
        <v>2.0544757177500001E-3</v>
      </c>
      <c r="BU240" s="21">
        <v>22.631540000000001</v>
      </c>
      <c r="BV240" s="15">
        <f>Tabla5[[#This Row],[tasa de cambio]]*Tabla5[[#This Row],[Ingresos netos]]</f>
        <v>4.6495949385287838E-2</v>
      </c>
    </row>
    <row r="241" spans="1:74" x14ac:dyDescent="0.2">
      <c r="A241" s="1" t="s">
        <v>24</v>
      </c>
      <c r="B241" s="1" t="s">
        <v>21</v>
      </c>
      <c r="C241" s="1"/>
      <c r="D241" s="1" t="s">
        <v>11</v>
      </c>
      <c r="E241" s="1" t="s">
        <v>12</v>
      </c>
      <c r="F241" s="1" t="s">
        <v>13</v>
      </c>
      <c r="G241" s="8">
        <v>3.7739306699999999E-3</v>
      </c>
      <c r="H241" s="8">
        <v>0.75</v>
      </c>
      <c r="I241" s="9">
        <f>Tabla14[[#This Row],[Precio unitario]]*Tabla14[[#This Row],[Tasa de ingresos cliente]]</f>
        <v>2.8304480024999999E-3</v>
      </c>
      <c r="J241" s="21">
        <v>22.631540000000001</v>
      </c>
      <c r="K241" s="15">
        <f>Tabla14[[#This Row],[tasa de cambio]]*Tabla14[[#This Row],[Ingresos netos]]</f>
        <v>6.4057397186498846E-2</v>
      </c>
      <c r="M241" s="1" t="s">
        <v>81</v>
      </c>
      <c r="N241" s="1" t="s">
        <v>37</v>
      </c>
      <c r="O241" s="1"/>
      <c r="P241" s="1" t="s">
        <v>11</v>
      </c>
      <c r="Q241" s="1" t="s">
        <v>12</v>
      </c>
      <c r="R241" s="1" t="s">
        <v>13</v>
      </c>
      <c r="S241" s="8">
        <v>4.0612910399999999E-4</v>
      </c>
      <c r="T241" s="8">
        <v>0.75</v>
      </c>
      <c r="U241" s="9">
        <f>Tabla12[[#This Row],[Precio unitario]]*Tabla12[[#This Row],[Tasa de ingresos cliente]]</f>
        <v>3.0459682800000002E-4</v>
      </c>
      <c r="V241" s="21">
        <v>22.631540000000001</v>
      </c>
      <c r="W241" s="11">
        <f>Tabla12[[#This Row],[tasa de cambio]]*Tabla12[[#This Row],[Ingresos netos]]</f>
        <v>6.8934952967551208E-3</v>
      </c>
      <c r="AK241" s="1" t="s">
        <v>100</v>
      </c>
      <c r="AL241" s="1" t="s">
        <v>14</v>
      </c>
      <c r="AM241" s="1" t="s">
        <v>104</v>
      </c>
      <c r="AN241" s="1" t="s">
        <v>11</v>
      </c>
      <c r="AO241" s="1" t="s">
        <v>12</v>
      </c>
      <c r="AP241" s="1" t="s">
        <v>13</v>
      </c>
      <c r="AQ241" s="8">
        <v>1.8902857E-3</v>
      </c>
      <c r="AR241" s="8">
        <v>0.75</v>
      </c>
      <c r="AS241" s="9">
        <f>Tabla8[[#This Row],[Precio unitario]]*Tabla8[[#This Row],[Tasa de ingresos cliente]]</f>
        <v>1.417714275E-3</v>
      </c>
      <c r="AT241" s="21">
        <v>21.6</v>
      </c>
      <c r="AU241" s="11">
        <f>Tabla8[[#This Row],[tasa de cambio]]*Tabla8[[#This Row],[Ingresos netos]]</f>
        <v>3.0622628340000003E-2</v>
      </c>
      <c r="AV241" s="23"/>
      <c r="AX241" s="23"/>
      <c r="BL241" s="2" t="s">
        <v>139</v>
      </c>
      <c r="BM241" s="2" t="s">
        <v>23</v>
      </c>
      <c r="BN241" s="2" t="s">
        <v>104</v>
      </c>
      <c r="BO241" s="2" t="s">
        <v>11</v>
      </c>
      <c r="BP241" s="2" t="s">
        <v>12</v>
      </c>
      <c r="BQ241" s="2" t="s">
        <v>13</v>
      </c>
      <c r="BR241" s="7">
        <v>3.4160000000000002E-3</v>
      </c>
      <c r="BS241" s="7">
        <v>0.75</v>
      </c>
      <c r="BT241" s="9">
        <f>Tabla5[[#This Row],[Precio unitario]]*Tabla5[[#This Row],[Tasa de ingresos cliente]]</f>
        <v>2.562E-3</v>
      </c>
      <c r="BU241" s="21">
        <v>22.631540000000001</v>
      </c>
      <c r="BV241" s="15">
        <f>Tabla5[[#This Row],[tasa de cambio]]*Tabla5[[#This Row],[Ingresos netos]]</f>
        <v>5.7982005480000001E-2</v>
      </c>
    </row>
    <row r="242" spans="1:74" x14ac:dyDescent="0.2">
      <c r="A242" s="2" t="s">
        <v>24</v>
      </c>
      <c r="B242" s="2" t="s">
        <v>19</v>
      </c>
      <c r="C242" s="2"/>
      <c r="D242" s="2" t="s">
        <v>11</v>
      </c>
      <c r="E242" s="2" t="s">
        <v>12</v>
      </c>
      <c r="F242" s="2" t="s">
        <v>13</v>
      </c>
      <c r="G242" s="7">
        <v>2.5897955430000002E-3</v>
      </c>
      <c r="H242" s="7">
        <v>0.75</v>
      </c>
      <c r="I242" s="9">
        <f>Tabla14[[#This Row],[Precio unitario]]*Tabla14[[#This Row],[Tasa de ingresos cliente]]</f>
        <v>1.9423466572500003E-3</v>
      </c>
      <c r="J242" s="21">
        <v>22.631540000000001</v>
      </c>
      <c r="K242" s="15">
        <f>Tabla14[[#This Row],[tasa de cambio]]*Tabla14[[#This Row],[Ingresos netos]]</f>
        <v>4.3958296067419675E-2</v>
      </c>
      <c r="M242" s="2" t="s">
        <v>81</v>
      </c>
      <c r="N242" s="2" t="s">
        <v>37</v>
      </c>
      <c r="O242" s="2"/>
      <c r="P242" s="2" t="s">
        <v>11</v>
      </c>
      <c r="Q242" s="2" t="s">
        <v>12</v>
      </c>
      <c r="R242" s="2" t="s">
        <v>13</v>
      </c>
      <c r="S242" s="7">
        <v>4.4418887899999999E-4</v>
      </c>
      <c r="T242" s="7">
        <v>0.75</v>
      </c>
      <c r="U242" s="9">
        <f>Tabla12[[#This Row],[Precio unitario]]*Tabla12[[#This Row],[Tasa de ingresos cliente]]</f>
        <v>3.3314165924999998E-4</v>
      </c>
      <c r="V242" s="21">
        <v>22.631540000000001</v>
      </c>
      <c r="W242" s="11">
        <f>Tabla12[[#This Row],[tasa de cambio]]*Tabla12[[#This Row],[Ingresos netos]]</f>
        <v>7.5395087869827449E-3</v>
      </c>
      <c r="AK242" s="2" t="s">
        <v>100</v>
      </c>
      <c r="AL242" s="2" t="s">
        <v>14</v>
      </c>
      <c r="AM242" s="2" t="s">
        <v>104</v>
      </c>
      <c r="AN242" s="2" t="s">
        <v>11</v>
      </c>
      <c r="AO242" s="2" t="s">
        <v>12</v>
      </c>
      <c r="AP242" s="2" t="s">
        <v>13</v>
      </c>
      <c r="AQ242" s="7">
        <v>1.8903125000000001E-3</v>
      </c>
      <c r="AR242" s="7">
        <v>0.75</v>
      </c>
      <c r="AS242" s="9">
        <f>Tabla8[[#This Row],[Precio unitario]]*Tabla8[[#This Row],[Tasa de ingresos cliente]]</f>
        <v>1.4177343750000002E-3</v>
      </c>
      <c r="AT242" s="21">
        <v>21.6</v>
      </c>
      <c r="AU242" s="11">
        <f>Tabla8[[#This Row],[tasa de cambio]]*Tabla8[[#This Row],[Ingresos netos]]</f>
        <v>3.0623062500000006E-2</v>
      </c>
      <c r="AV242" s="23"/>
      <c r="AX242" s="23"/>
      <c r="BL242" s="1" t="s">
        <v>139</v>
      </c>
      <c r="BM242" s="1" t="s">
        <v>18</v>
      </c>
      <c r="BN242" s="1" t="s">
        <v>104</v>
      </c>
      <c r="BO242" s="1" t="s">
        <v>11</v>
      </c>
      <c r="BP242" s="1" t="s">
        <v>12</v>
      </c>
      <c r="BQ242" s="1" t="s">
        <v>13</v>
      </c>
      <c r="BR242" s="8">
        <v>1.2977076509999999E-3</v>
      </c>
      <c r="BS242" s="8">
        <v>0.75</v>
      </c>
      <c r="BT242" s="9">
        <f>Tabla5[[#This Row],[Precio unitario]]*Tabla5[[#This Row],[Tasa de ingresos cliente]]</f>
        <v>9.7328073824999996E-4</v>
      </c>
      <c r="BU242" s="21">
        <v>22.631540000000001</v>
      </c>
      <c r="BV242" s="15">
        <f>Tabla5[[#This Row],[tasa de cambio]]*Tabla5[[#This Row],[Ingresos netos]]</f>
        <v>2.2026841958934406E-2</v>
      </c>
    </row>
    <row r="243" spans="1:74" x14ac:dyDescent="0.2">
      <c r="A243" s="1" t="s">
        <v>24</v>
      </c>
      <c r="B243" s="1" t="s">
        <v>23</v>
      </c>
      <c r="C243" s="1"/>
      <c r="D243" s="1" t="s">
        <v>11</v>
      </c>
      <c r="E243" s="1" t="s">
        <v>12</v>
      </c>
      <c r="F243" s="1" t="s">
        <v>13</v>
      </c>
      <c r="G243" s="8">
        <v>9.6367235700000004E-4</v>
      </c>
      <c r="H243" s="8">
        <v>0.75</v>
      </c>
      <c r="I243" s="9">
        <f>Tabla14[[#This Row],[Precio unitario]]*Tabla14[[#This Row],[Tasa de ingresos cliente]]</f>
        <v>7.2275426775000005E-4</v>
      </c>
      <c r="J243" s="21">
        <v>22.631540000000001</v>
      </c>
      <c r="K243" s="15">
        <f>Tabla14[[#This Row],[tasa de cambio]]*Tabla14[[#This Row],[Ingresos netos]]</f>
        <v>1.6357042120754835E-2</v>
      </c>
      <c r="M243" s="1" t="s">
        <v>81</v>
      </c>
      <c r="N243" s="1" t="s">
        <v>37</v>
      </c>
      <c r="O243" s="1"/>
      <c r="P243" s="1" t="s">
        <v>11</v>
      </c>
      <c r="Q243" s="1" t="s">
        <v>12</v>
      </c>
      <c r="R243" s="1" t="s">
        <v>13</v>
      </c>
      <c r="S243" s="8">
        <v>4.1003116900000002E-4</v>
      </c>
      <c r="T243" s="8">
        <v>0.75</v>
      </c>
      <c r="U243" s="9">
        <f>Tabla12[[#This Row],[Precio unitario]]*Tabla12[[#This Row],[Tasa de ingresos cliente]]</f>
        <v>3.0752337674999999E-4</v>
      </c>
      <c r="V243" s="21">
        <v>22.631540000000001</v>
      </c>
      <c r="W243" s="11">
        <f>Tabla12[[#This Row],[tasa de cambio]]*Tabla12[[#This Row],[Ingresos netos]]</f>
        <v>6.959727601852695E-3</v>
      </c>
      <c r="AK243" s="1" t="s">
        <v>100</v>
      </c>
      <c r="AL243" s="1" t="s">
        <v>14</v>
      </c>
      <c r="AM243" s="1" t="s">
        <v>104</v>
      </c>
      <c r="AN243" s="1" t="s">
        <v>11</v>
      </c>
      <c r="AO243" s="1" t="s">
        <v>12</v>
      </c>
      <c r="AP243" s="1" t="s">
        <v>13</v>
      </c>
      <c r="AQ243" s="8">
        <v>1.8903158000000001E-3</v>
      </c>
      <c r="AR243" s="8">
        <v>0.75</v>
      </c>
      <c r="AS243" s="9">
        <f>Tabla8[[#This Row],[Precio unitario]]*Tabla8[[#This Row],[Tasa de ingresos cliente]]</f>
        <v>1.41773685E-3</v>
      </c>
      <c r="AT243" s="21">
        <v>21.6</v>
      </c>
      <c r="AU243" s="11">
        <f>Tabla8[[#This Row],[tasa de cambio]]*Tabla8[[#This Row],[Ingresos netos]]</f>
        <v>3.0623115960000002E-2</v>
      </c>
      <c r="AV243" s="23"/>
      <c r="AX243" s="23"/>
      <c r="BL243" s="2" t="s">
        <v>139</v>
      </c>
      <c r="BM243" s="2" t="s">
        <v>34</v>
      </c>
      <c r="BN243" s="2" t="s">
        <v>104</v>
      </c>
      <c r="BO243" s="2" t="s">
        <v>11</v>
      </c>
      <c r="BP243" s="2" t="s">
        <v>12</v>
      </c>
      <c r="BQ243" s="2" t="s">
        <v>13</v>
      </c>
      <c r="BR243" s="7">
        <v>1.768152725E-3</v>
      </c>
      <c r="BS243" s="7">
        <v>0.75</v>
      </c>
      <c r="BT243" s="9">
        <f>Tabla5[[#This Row],[Precio unitario]]*Tabla5[[#This Row],[Tasa de ingresos cliente]]</f>
        <v>1.3261145437500001E-3</v>
      </c>
      <c r="BU243" s="21">
        <v>22.631540000000001</v>
      </c>
      <c r="BV243" s="15">
        <f>Tabla5[[#This Row],[tasa de cambio]]*Tabla5[[#This Row],[Ingresos netos]]</f>
        <v>3.0012014341459878E-2</v>
      </c>
    </row>
    <row r="244" spans="1:74" x14ac:dyDescent="0.2">
      <c r="A244" s="2" t="s">
        <v>24</v>
      </c>
      <c r="B244" s="2" t="s">
        <v>25</v>
      </c>
      <c r="C244" s="2"/>
      <c r="D244" s="2" t="s">
        <v>11</v>
      </c>
      <c r="E244" s="2" t="s">
        <v>12</v>
      </c>
      <c r="F244" s="2" t="s">
        <v>13</v>
      </c>
      <c r="G244" s="7">
        <v>2.3093643100000001E-4</v>
      </c>
      <c r="H244" s="7">
        <v>0.75</v>
      </c>
      <c r="I244" s="9">
        <f>Tabla14[[#This Row],[Precio unitario]]*Tabla14[[#This Row],[Tasa de ingresos cliente]]</f>
        <v>1.7320232325000002E-4</v>
      </c>
      <c r="J244" s="21">
        <v>22.631540000000001</v>
      </c>
      <c r="K244" s="15">
        <f>Tabla14[[#This Row],[tasa de cambio]]*Tabla14[[#This Row],[Ingresos netos]]</f>
        <v>3.9198353067253057E-3</v>
      </c>
      <c r="M244" s="2" t="s">
        <v>81</v>
      </c>
      <c r="N244" s="2" t="s">
        <v>37</v>
      </c>
      <c r="O244" s="2"/>
      <c r="P244" s="2" t="s">
        <v>11</v>
      </c>
      <c r="Q244" s="2" t="s">
        <v>12</v>
      </c>
      <c r="R244" s="2" t="s">
        <v>13</v>
      </c>
      <c r="S244" s="7">
        <v>4.3746036700000003E-4</v>
      </c>
      <c r="T244" s="7">
        <v>0.75</v>
      </c>
      <c r="U244" s="9">
        <f>Tabla12[[#This Row],[Precio unitario]]*Tabla12[[#This Row],[Tasa de ingresos cliente]]</f>
        <v>3.2809527525000002E-4</v>
      </c>
      <c r="V244" s="21">
        <v>22.631540000000001</v>
      </c>
      <c r="W244" s="11">
        <f>Tabla12[[#This Row],[tasa de cambio]]*Tabla12[[#This Row],[Ingresos netos]]</f>
        <v>7.425301345631386E-3</v>
      </c>
      <c r="AK244" s="2" t="s">
        <v>100</v>
      </c>
      <c r="AL244" s="2" t="s">
        <v>14</v>
      </c>
      <c r="AM244" s="2" t="s">
        <v>104</v>
      </c>
      <c r="AN244" s="2" t="s">
        <v>11</v>
      </c>
      <c r="AO244" s="2" t="s">
        <v>12</v>
      </c>
      <c r="AP244" s="2" t="s">
        <v>13</v>
      </c>
      <c r="AQ244" s="7">
        <v>2.075E-3</v>
      </c>
      <c r="AR244" s="7">
        <v>0.75</v>
      </c>
      <c r="AS244" s="9">
        <f>Tabla8[[#This Row],[Precio unitario]]*Tabla8[[#This Row],[Tasa de ingresos cliente]]</f>
        <v>1.5562499999999999E-3</v>
      </c>
      <c r="AT244" s="21">
        <v>21.6</v>
      </c>
      <c r="AU244" s="11">
        <f>Tabla8[[#This Row],[tasa de cambio]]*Tabla8[[#This Row],[Ingresos netos]]</f>
        <v>3.3614999999999999E-2</v>
      </c>
      <c r="AV244" s="23"/>
      <c r="AX244" s="23"/>
      <c r="BL244" s="1" t="s">
        <v>139</v>
      </c>
      <c r="BM244" s="1" t="s">
        <v>63</v>
      </c>
      <c r="BN244" s="1" t="s">
        <v>104</v>
      </c>
      <c r="BO244" s="1" t="s">
        <v>11</v>
      </c>
      <c r="BP244" s="1" t="s">
        <v>12</v>
      </c>
      <c r="BQ244" s="1" t="s">
        <v>13</v>
      </c>
      <c r="BR244" s="8">
        <v>2.6700000000000001E-3</v>
      </c>
      <c r="BS244" s="8">
        <v>0.75</v>
      </c>
      <c r="BT244" s="9">
        <f>Tabla5[[#This Row],[Precio unitario]]*Tabla5[[#This Row],[Tasa de ingresos cliente]]</f>
        <v>2.0024999999999999E-3</v>
      </c>
      <c r="BU244" s="21">
        <v>22.631540000000001</v>
      </c>
      <c r="BV244" s="15">
        <f>Tabla5[[#This Row],[tasa de cambio]]*Tabla5[[#This Row],[Ingresos netos]]</f>
        <v>4.531965885E-2</v>
      </c>
    </row>
    <row r="245" spans="1:74" x14ac:dyDescent="0.2">
      <c r="A245" s="1" t="s">
        <v>24</v>
      </c>
      <c r="B245" s="1" t="s">
        <v>10</v>
      </c>
      <c r="C245" s="1"/>
      <c r="D245" s="1" t="s">
        <v>11</v>
      </c>
      <c r="E245" s="1" t="s">
        <v>12</v>
      </c>
      <c r="F245" s="1" t="s">
        <v>13</v>
      </c>
      <c r="G245" s="8">
        <v>3.2353555700000001E-4</v>
      </c>
      <c r="H245" s="8">
        <v>0.75</v>
      </c>
      <c r="I245" s="9">
        <f>Tabla14[[#This Row],[Precio unitario]]*Tabla14[[#This Row],[Tasa de ingresos cliente]]</f>
        <v>2.4265166775000002E-4</v>
      </c>
      <c r="J245" s="21">
        <v>22.631540000000001</v>
      </c>
      <c r="K245" s="15">
        <f>Tabla14[[#This Row],[tasa de cambio]]*Tabla14[[#This Row],[Ingresos netos]]</f>
        <v>5.491580924750836E-3</v>
      </c>
      <c r="M245" s="1" t="s">
        <v>81</v>
      </c>
      <c r="N245" s="1" t="s">
        <v>37</v>
      </c>
      <c r="O245" s="1"/>
      <c r="P245" s="1" t="s">
        <v>11</v>
      </c>
      <c r="Q245" s="1" t="s">
        <v>12</v>
      </c>
      <c r="R245" s="1" t="s">
        <v>13</v>
      </c>
      <c r="S245" s="8">
        <v>4.26021233E-4</v>
      </c>
      <c r="T245" s="8">
        <v>0.75</v>
      </c>
      <c r="U245" s="9">
        <f>Tabla12[[#This Row],[Precio unitario]]*Tabla12[[#This Row],[Tasa de ingresos cliente]]</f>
        <v>3.1951592475000002E-4</v>
      </c>
      <c r="V245" s="21">
        <v>22.631540000000001</v>
      </c>
      <c r="W245" s="11">
        <f>Tabla12[[#This Row],[tasa de cambio]]*Tabla12[[#This Row],[Ingresos netos]]</f>
        <v>7.231137431616616E-3</v>
      </c>
      <c r="AK245" s="1" t="s">
        <v>100</v>
      </c>
      <c r="AL245" s="1" t="s">
        <v>14</v>
      </c>
      <c r="AM245" s="1" t="s">
        <v>104</v>
      </c>
      <c r="AN245" s="1" t="s">
        <v>11</v>
      </c>
      <c r="AO245" s="1" t="s">
        <v>12</v>
      </c>
      <c r="AP245" s="1" t="s">
        <v>13</v>
      </c>
      <c r="AQ245" s="8">
        <v>2.3863143000000002E-3</v>
      </c>
      <c r="AR245" s="8">
        <v>0.75</v>
      </c>
      <c r="AS245" s="9">
        <f>Tabla8[[#This Row],[Precio unitario]]*Tabla8[[#This Row],[Tasa de ingresos cliente]]</f>
        <v>1.7897357250000001E-3</v>
      </c>
      <c r="AT245" s="21">
        <v>21.6</v>
      </c>
      <c r="AU245" s="11">
        <f>Tabla8[[#This Row],[tasa de cambio]]*Tabla8[[#This Row],[Ingresos netos]]</f>
        <v>3.8658291660000003E-2</v>
      </c>
      <c r="AV245" s="23"/>
      <c r="AX245" s="23"/>
      <c r="BL245" s="2" t="s">
        <v>139</v>
      </c>
      <c r="BM245" s="2" t="s">
        <v>25</v>
      </c>
      <c r="BN245" s="2" t="s">
        <v>104</v>
      </c>
      <c r="BO245" s="2" t="s">
        <v>11</v>
      </c>
      <c r="BP245" s="2" t="s">
        <v>12</v>
      </c>
      <c r="BQ245" s="2" t="s">
        <v>13</v>
      </c>
      <c r="BR245" s="7">
        <v>2.150456385E-3</v>
      </c>
      <c r="BS245" s="7">
        <v>0.75</v>
      </c>
      <c r="BT245" s="9">
        <f>Tabla5[[#This Row],[Precio unitario]]*Tabla5[[#This Row],[Tasa de ingresos cliente]]</f>
        <v>1.61284228875E-3</v>
      </c>
      <c r="BU245" s="21">
        <v>22.631540000000001</v>
      </c>
      <c r="BV245" s="15">
        <f>Tabla5[[#This Row],[tasa de cambio]]*Tabla5[[#This Row],[Ingresos netos]]</f>
        <v>3.6501104771537174E-2</v>
      </c>
    </row>
    <row r="246" spans="1:74" x14ac:dyDescent="0.2">
      <c r="A246" s="2" t="s">
        <v>24</v>
      </c>
      <c r="B246" s="2" t="s">
        <v>28</v>
      </c>
      <c r="C246" s="2"/>
      <c r="D246" s="2" t="s">
        <v>11</v>
      </c>
      <c r="E246" s="2" t="s">
        <v>12</v>
      </c>
      <c r="F246" s="2" t="s">
        <v>13</v>
      </c>
      <c r="G246" s="7">
        <v>8.3872512999999996E-5</v>
      </c>
      <c r="H246" s="7">
        <v>0.75</v>
      </c>
      <c r="I246" s="9">
        <f>Tabla14[[#This Row],[Precio unitario]]*Tabla14[[#This Row],[Tasa de ingresos cliente]]</f>
        <v>6.290438475E-5</v>
      </c>
      <c r="J246" s="21">
        <v>22.631540000000001</v>
      </c>
      <c r="K246" s="15">
        <f>Tabla14[[#This Row],[tasa de cambio]]*Tabla14[[#This Row],[Ingresos netos]]</f>
        <v>1.4236230996450151E-3</v>
      </c>
      <c r="M246" s="2" t="s">
        <v>81</v>
      </c>
      <c r="N246" s="2" t="s">
        <v>37</v>
      </c>
      <c r="O246" s="2"/>
      <c r="P246" s="2" t="s">
        <v>11</v>
      </c>
      <c r="Q246" s="2" t="s">
        <v>12</v>
      </c>
      <c r="R246" s="2" t="s">
        <v>13</v>
      </c>
      <c r="S246" s="7">
        <v>4.122962E-4</v>
      </c>
      <c r="T246" s="7">
        <v>0.75</v>
      </c>
      <c r="U246" s="9">
        <f>Tabla12[[#This Row],[Precio unitario]]*Tabla12[[#This Row],[Tasa de ingresos cliente]]</f>
        <v>3.0922215E-4</v>
      </c>
      <c r="V246" s="21">
        <v>22.631540000000001</v>
      </c>
      <c r="W246" s="11">
        <f>Tabla12[[#This Row],[tasa de cambio]]*Tabla12[[#This Row],[Ingresos netos]]</f>
        <v>6.9981734566110006E-3</v>
      </c>
      <c r="AK246" s="2" t="s">
        <v>100</v>
      </c>
      <c r="AL246" s="2" t="s">
        <v>14</v>
      </c>
      <c r="AM246" s="2" t="s">
        <v>104</v>
      </c>
      <c r="AN246" s="2" t="s">
        <v>11</v>
      </c>
      <c r="AO246" s="2" t="s">
        <v>12</v>
      </c>
      <c r="AP246" s="2" t="s">
        <v>13</v>
      </c>
      <c r="AQ246" s="7">
        <v>2.3863333000000001E-3</v>
      </c>
      <c r="AR246" s="7">
        <v>0.75</v>
      </c>
      <c r="AS246" s="9">
        <f>Tabla8[[#This Row],[Precio unitario]]*Tabla8[[#This Row],[Tasa de ingresos cliente]]</f>
        <v>1.7897499750000002E-3</v>
      </c>
      <c r="AT246" s="21">
        <v>21.6</v>
      </c>
      <c r="AU246" s="11">
        <f>Tabla8[[#This Row],[tasa de cambio]]*Tabla8[[#This Row],[Ingresos netos]]</f>
        <v>3.8658599460000005E-2</v>
      </c>
      <c r="AV246" s="23"/>
      <c r="AX246" s="23"/>
      <c r="BL246" s="1" t="s">
        <v>139</v>
      </c>
      <c r="BM246" s="1" t="s">
        <v>10</v>
      </c>
      <c r="BN246" s="1" t="s">
        <v>104</v>
      </c>
      <c r="BO246" s="1" t="s">
        <v>11</v>
      </c>
      <c r="BP246" s="1" t="s">
        <v>12</v>
      </c>
      <c r="BQ246" s="1" t="s">
        <v>13</v>
      </c>
      <c r="BR246" s="8">
        <v>1.684604678E-3</v>
      </c>
      <c r="BS246" s="8">
        <v>0.75</v>
      </c>
      <c r="BT246" s="9">
        <f>Tabla5[[#This Row],[Precio unitario]]*Tabla5[[#This Row],[Tasa de ingresos cliente]]</f>
        <v>1.2634535085E-3</v>
      </c>
      <c r="BU246" s="21">
        <v>22.631540000000001</v>
      </c>
      <c r="BV246" s="15">
        <f>Tabla5[[#This Row],[tasa de cambio]]*Tabla5[[#This Row],[Ingresos netos]]</f>
        <v>2.8593898615758093E-2</v>
      </c>
    </row>
    <row r="247" spans="1:74" x14ac:dyDescent="0.2">
      <c r="A247" s="1" t="s">
        <v>24</v>
      </c>
      <c r="B247" s="1" t="s">
        <v>28</v>
      </c>
      <c r="C247" s="1"/>
      <c r="D247" s="1" t="s">
        <v>11</v>
      </c>
      <c r="E247" s="1" t="s">
        <v>12</v>
      </c>
      <c r="F247" s="1" t="s">
        <v>13</v>
      </c>
      <c r="G247" s="8">
        <v>1.4575658300000001E-4</v>
      </c>
      <c r="H247" s="8">
        <v>0.75</v>
      </c>
      <c r="I247" s="9">
        <f>Tabla14[[#This Row],[Precio unitario]]*Tabla14[[#This Row],[Tasa de ingresos cliente]]</f>
        <v>1.0931743725000001E-4</v>
      </c>
      <c r="J247" s="21">
        <v>22.631540000000001</v>
      </c>
      <c r="K247" s="15">
        <f>Tabla14[[#This Row],[tasa de cambio]]*Tabla14[[#This Row],[Ingresos netos]]</f>
        <v>2.4740219538208655E-3</v>
      </c>
      <c r="M247" s="1" t="s">
        <v>81</v>
      </c>
      <c r="N247" s="1" t="s">
        <v>37</v>
      </c>
      <c r="O247" s="1"/>
      <c r="P247" s="1" t="s">
        <v>11</v>
      </c>
      <c r="Q247" s="1" t="s">
        <v>12</v>
      </c>
      <c r="R247" s="1" t="s">
        <v>13</v>
      </c>
      <c r="S247" s="8">
        <v>4.0487571E-4</v>
      </c>
      <c r="T247" s="8">
        <v>0.75</v>
      </c>
      <c r="U247" s="9">
        <f>Tabla12[[#This Row],[Precio unitario]]*Tabla12[[#This Row],[Tasa de ingresos cliente]]</f>
        <v>3.0365678249999998E-4</v>
      </c>
      <c r="V247" s="21">
        <v>22.631540000000001</v>
      </c>
      <c r="W247" s="11">
        <f>Tabla12[[#This Row],[tasa de cambio]]*Tabla12[[#This Row],[Ingresos netos]]</f>
        <v>6.87222061942005E-3</v>
      </c>
      <c r="AK247" s="1" t="s">
        <v>100</v>
      </c>
      <c r="AL247" s="1" t="s">
        <v>14</v>
      </c>
      <c r="AM247" s="1" t="s">
        <v>104</v>
      </c>
      <c r="AN247" s="1" t="s">
        <v>11</v>
      </c>
      <c r="AO247" s="1" t="s">
        <v>12</v>
      </c>
      <c r="AP247" s="1" t="s">
        <v>13</v>
      </c>
      <c r="AQ247" s="8">
        <v>2.3863157999999998E-3</v>
      </c>
      <c r="AR247" s="8">
        <v>0.75</v>
      </c>
      <c r="AS247" s="9">
        <f>Tabla8[[#This Row],[Precio unitario]]*Tabla8[[#This Row],[Tasa de ingresos cliente]]</f>
        <v>1.7897368499999997E-3</v>
      </c>
      <c r="AT247" s="21">
        <v>21.6</v>
      </c>
      <c r="AU247" s="11">
        <f>Tabla8[[#This Row],[tasa de cambio]]*Tabla8[[#This Row],[Ingresos netos]]</f>
        <v>3.8658315959999995E-2</v>
      </c>
      <c r="AV247" s="23"/>
      <c r="AX247" s="23"/>
      <c r="BL247" s="2" t="s">
        <v>139</v>
      </c>
      <c r="BM247" s="2" t="s">
        <v>47</v>
      </c>
      <c r="BN247" s="2" t="s">
        <v>104</v>
      </c>
      <c r="BO247" s="2" t="s">
        <v>11</v>
      </c>
      <c r="BP247" s="2" t="s">
        <v>12</v>
      </c>
      <c r="BQ247" s="2" t="s">
        <v>13</v>
      </c>
      <c r="BR247" s="7">
        <v>1.827235811E-3</v>
      </c>
      <c r="BS247" s="7">
        <v>0.75</v>
      </c>
      <c r="BT247" s="9">
        <f>Tabla5[[#This Row],[Precio unitario]]*Tabla5[[#This Row],[Tasa de ingresos cliente]]</f>
        <v>1.37042685825E-3</v>
      </c>
      <c r="BU247" s="21">
        <v>22.631540000000001</v>
      </c>
      <c r="BV247" s="15">
        <f>Tabla5[[#This Row],[tasa de cambio]]*Tabla5[[#This Row],[Ingresos netos]]</f>
        <v>3.1014870259559207E-2</v>
      </c>
    </row>
    <row r="248" spans="1:74" x14ac:dyDescent="0.2">
      <c r="A248" s="2" t="s">
        <v>24</v>
      </c>
      <c r="B248" s="2" t="s">
        <v>64</v>
      </c>
      <c r="C248" s="2"/>
      <c r="D248" s="2" t="s">
        <v>11</v>
      </c>
      <c r="E248" s="2" t="s">
        <v>12</v>
      </c>
      <c r="F248" s="2" t="s">
        <v>13</v>
      </c>
      <c r="G248" s="7">
        <v>1.1736267449999999E-3</v>
      </c>
      <c r="H248" s="7">
        <v>0.75</v>
      </c>
      <c r="I248" s="9">
        <f>Tabla14[[#This Row],[Precio unitario]]*Tabla14[[#This Row],[Tasa de ingresos cliente]]</f>
        <v>8.8022005875000001E-4</v>
      </c>
      <c r="J248" s="21">
        <v>22.631540000000001</v>
      </c>
      <c r="K248" s="15">
        <f>Tabla14[[#This Row],[tasa de cambio]]*Tabla14[[#This Row],[Ingresos netos]]</f>
        <v>1.9920735468402975E-2</v>
      </c>
      <c r="M248" s="2" t="s">
        <v>81</v>
      </c>
      <c r="N248" s="2" t="s">
        <v>37</v>
      </c>
      <c r="O248" s="2"/>
      <c r="P248" s="2" t="s">
        <v>11</v>
      </c>
      <c r="Q248" s="2" t="s">
        <v>12</v>
      </c>
      <c r="R248" s="2" t="s">
        <v>13</v>
      </c>
      <c r="S248" s="7">
        <v>4.0431216399999998E-4</v>
      </c>
      <c r="T248" s="7">
        <v>0.75</v>
      </c>
      <c r="U248" s="9">
        <f>Tabla12[[#This Row],[Precio unitario]]*Tabla12[[#This Row],[Tasa de ingresos cliente]]</f>
        <v>3.0323412299999999E-4</v>
      </c>
      <c r="V248" s="21">
        <v>22.631540000000001</v>
      </c>
      <c r="W248" s="11">
        <f>Tabla12[[#This Row],[tasa de cambio]]*Tabla12[[#This Row],[Ingresos netos]]</f>
        <v>6.8626551840394196E-3</v>
      </c>
      <c r="AK248" s="2" t="s">
        <v>100</v>
      </c>
      <c r="AL248" s="2" t="s">
        <v>14</v>
      </c>
      <c r="AM248" s="2" t="s">
        <v>104</v>
      </c>
      <c r="AN248" s="2" t="s">
        <v>11</v>
      </c>
      <c r="AO248" s="2" t="s">
        <v>12</v>
      </c>
      <c r="AP248" s="2" t="s">
        <v>13</v>
      </c>
      <c r="AQ248" s="7">
        <v>2.3863030000000002E-3</v>
      </c>
      <c r="AR248" s="7">
        <v>0.75</v>
      </c>
      <c r="AS248" s="9">
        <f>Tabla8[[#This Row],[Precio unitario]]*Tabla8[[#This Row],[Tasa de ingresos cliente]]</f>
        <v>1.7897272500000002E-3</v>
      </c>
      <c r="AT248" s="21">
        <v>21.6</v>
      </c>
      <c r="AU248" s="11">
        <f>Tabla8[[#This Row],[tasa de cambio]]*Tabla8[[#This Row],[Ingresos netos]]</f>
        <v>3.8658108600000005E-2</v>
      </c>
      <c r="AV248" s="23"/>
      <c r="AX248" s="23"/>
      <c r="BL248" s="1" t="s">
        <v>139</v>
      </c>
      <c r="BM248" s="1" t="s">
        <v>31</v>
      </c>
      <c r="BN248" s="1" t="s">
        <v>104</v>
      </c>
      <c r="BO248" s="1" t="s">
        <v>11</v>
      </c>
      <c r="BP248" s="1" t="s">
        <v>12</v>
      </c>
      <c r="BQ248" s="1" t="s">
        <v>13</v>
      </c>
      <c r="BR248" s="8">
        <v>1.1604658499999999E-3</v>
      </c>
      <c r="BS248" s="8">
        <v>0.75</v>
      </c>
      <c r="BT248" s="9">
        <f>Tabla5[[#This Row],[Precio unitario]]*Tabla5[[#This Row],[Tasa de ingresos cliente]]</f>
        <v>8.7034938749999994E-4</v>
      </c>
      <c r="BU248" s="21">
        <v>22.631540000000001</v>
      </c>
      <c r="BV248" s="15">
        <f>Tabla5[[#This Row],[tasa de cambio]]*Tabla5[[#This Row],[Ingresos netos]]</f>
        <v>1.969734697718175E-2</v>
      </c>
    </row>
    <row r="249" spans="1:74" x14ac:dyDescent="0.2">
      <c r="A249" s="1" t="s">
        <v>24</v>
      </c>
      <c r="B249" s="1" t="s">
        <v>32</v>
      </c>
      <c r="C249" s="1"/>
      <c r="D249" s="1" t="s">
        <v>11</v>
      </c>
      <c r="E249" s="1" t="s">
        <v>12</v>
      </c>
      <c r="F249" s="1" t="s">
        <v>13</v>
      </c>
      <c r="G249" s="8">
        <v>2.7729660069999999E-3</v>
      </c>
      <c r="H249" s="8">
        <v>0.75</v>
      </c>
      <c r="I249" s="9">
        <f>Tabla14[[#This Row],[Precio unitario]]*Tabla14[[#This Row],[Tasa de ingresos cliente]]</f>
        <v>2.0797245052500001E-3</v>
      </c>
      <c r="J249" s="21">
        <v>22.631540000000001</v>
      </c>
      <c r="K249" s="15">
        <f>Tabla14[[#This Row],[tasa de cambio]]*Tabla14[[#This Row],[Ingresos netos]]</f>
        <v>4.7067368329545591E-2</v>
      </c>
      <c r="M249" s="1" t="s">
        <v>81</v>
      </c>
      <c r="N249" s="1" t="s">
        <v>37</v>
      </c>
      <c r="O249" s="1"/>
      <c r="P249" s="1" t="s">
        <v>11</v>
      </c>
      <c r="Q249" s="1" t="s">
        <v>12</v>
      </c>
      <c r="R249" s="1" t="s">
        <v>13</v>
      </c>
      <c r="S249" s="8">
        <v>4.1527808700000002E-4</v>
      </c>
      <c r="T249" s="8">
        <v>0.75</v>
      </c>
      <c r="U249" s="9">
        <f>Tabla12[[#This Row],[Precio unitario]]*Tabla12[[#This Row],[Tasa de ingresos cliente]]</f>
        <v>3.1145856525000004E-4</v>
      </c>
      <c r="V249" s="21">
        <v>22.631540000000001</v>
      </c>
      <c r="W249" s="11">
        <f>Tabla12[[#This Row],[tasa de cambio]]*Tabla12[[#This Row],[Ingresos netos]]</f>
        <v>7.0487869777979863E-3</v>
      </c>
      <c r="AK249" s="1" t="s">
        <v>100</v>
      </c>
      <c r="AL249" s="1" t="s">
        <v>14</v>
      </c>
      <c r="AM249" s="1" t="s">
        <v>104</v>
      </c>
      <c r="AN249" s="1" t="s">
        <v>11</v>
      </c>
      <c r="AO249" s="1" t="s">
        <v>12</v>
      </c>
      <c r="AP249" s="1" t="s">
        <v>13</v>
      </c>
      <c r="AQ249" s="8">
        <v>2.3863077000000001E-3</v>
      </c>
      <c r="AR249" s="8">
        <v>0.75</v>
      </c>
      <c r="AS249" s="9">
        <f>Tabla8[[#This Row],[Precio unitario]]*Tabla8[[#This Row],[Tasa de ingresos cliente]]</f>
        <v>1.7897307750000002E-3</v>
      </c>
      <c r="AT249" s="21">
        <v>21.6</v>
      </c>
      <c r="AU249" s="11">
        <f>Tabla8[[#This Row],[tasa de cambio]]*Tabla8[[#This Row],[Ingresos netos]]</f>
        <v>3.8658184740000004E-2</v>
      </c>
      <c r="AV249" s="23"/>
      <c r="AX249" s="23"/>
      <c r="BL249" s="2" t="s">
        <v>139</v>
      </c>
      <c r="BM249" s="2" t="s">
        <v>32</v>
      </c>
      <c r="BN249" s="2" t="s">
        <v>104</v>
      </c>
      <c r="BO249" s="2" t="s">
        <v>11</v>
      </c>
      <c r="BP249" s="2" t="s">
        <v>12</v>
      </c>
      <c r="BQ249" s="2" t="s">
        <v>13</v>
      </c>
      <c r="BR249" s="7">
        <v>2.709E-3</v>
      </c>
      <c r="BS249" s="7">
        <v>0.75</v>
      </c>
      <c r="BT249" s="9">
        <f>Tabla5[[#This Row],[Precio unitario]]*Tabla5[[#This Row],[Tasa de ingresos cliente]]</f>
        <v>2.0317500000000001E-3</v>
      </c>
      <c r="BU249" s="21">
        <v>22.631540000000001</v>
      </c>
      <c r="BV249" s="15">
        <f>Tabla5[[#This Row],[tasa de cambio]]*Tabla5[[#This Row],[Ingresos netos]]</f>
        <v>4.5981631395000007E-2</v>
      </c>
    </row>
    <row r="250" spans="1:74" x14ac:dyDescent="0.2">
      <c r="A250" s="2" t="s">
        <v>24</v>
      </c>
      <c r="B250" s="2" t="s">
        <v>32</v>
      </c>
      <c r="C250" s="2"/>
      <c r="D250" s="2" t="s">
        <v>11</v>
      </c>
      <c r="E250" s="2" t="s">
        <v>12</v>
      </c>
      <c r="F250" s="2" t="s">
        <v>13</v>
      </c>
      <c r="G250" s="7">
        <v>1.9641842550000002E-3</v>
      </c>
      <c r="H250" s="7">
        <v>0.75</v>
      </c>
      <c r="I250" s="9">
        <f>Tabla14[[#This Row],[Precio unitario]]*Tabla14[[#This Row],[Tasa de ingresos cliente]]</f>
        <v>1.4731381912500001E-3</v>
      </c>
      <c r="J250" s="21">
        <v>22.631540000000001</v>
      </c>
      <c r="K250" s="15">
        <f>Tabla14[[#This Row],[tasa de cambio]]*Tabla14[[#This Row],[Ingresos netos]]</f>
        <v>3.3339385900802029E-2</v>
      </c>
      <c r="M250" s="2" t="s">
        <v>81</v>
      </c>
      <c r="N250" s="2" t="s">
        <v>37</v>
      </c>
      <c r="O250" s="2"/>
      <c r="P250" s="2" t="s">
        <v>11</v>
      </c>
      <c r="Q250" s="2" t="s">
        <v>12</v>
      </c>
      <c r="R250" s="2" t="s">
        <v>13</v>
      </c>
      <c r="S250" s="7">
        <v>4.1655360199999999E-4</v>
      </c>
      <c r="T250" s="7">
        <v>0.75</v>
      </c>
      <c r="U250" s="9">
        <f>Tabla12[[#This Row],[Precio unitario]]*Tabla12[[#This Row],[Tasa de ingresos cliente]]</f>
        <v>3.1241520149999998E-4</v>
      </c>
      <c r="V250" s="21">
        <v>22.631540000000001</v>
      </c>
      <c r="W250" s="11">
        <f>Tabla12[[#This Row],[tasa de cambio]]*Tabla12[[#This Row],[Ingresos netos]]</f>
        <v>7.07043712935531E-3</v>
      </c>
      <c r="AK250" s="2" t="s">
        <v>100</v>
      </c>
      <c r="AL250" s="2" t="s">
        <v>14</v>
      </c>
      <c r="AM250" s="2" t="s">
        <v>104</v>
      </c>
      <c r="AN250" s="2" t="s">
        <v>11</v>
      </c>
      <c r="AO250" s="2" t="s">
        <v>12</v>
      </c>
      <c r="AP250" s="2" t="s">
        <v>13</v>
      </c>
      <c r="AQ250" s="7">
        <v>2.3863130000000001E-3</v>
      </c>
      <c r="AR250" s="7">
        <v>0.75</v>
      </c>
      <c r="AS250" s="9">
        <f>Tabla8[[#This Row],[Precio unitario]]*Tabla8[[#This Row],[Tasa de ingresos cliente]]</f>
        <v>1.7897347500000001E-3</v>
      </c>
      <c r="AT250" s="21">
        <v>21.6</v>
      </c>
      <c r="AU250" s="11">
        <f>Tabla8[[#This Row],[tasa de cambio]]*Tabla8[[#This Row],[Ingresos netos]]</f>
        <v>3.8658270600000003E-2</v>
      </c>
      <c r="AV250" s="23"/>
      <c r="AX250" s="23"/>
      <c r="BL250" s="1" t="s">
        <v>139</v>
      </c>
      <c r="BM250" s="1" t="s">
        <v>67</v>
      </c>
      <c r="BN250" s="1" t="s">
        <v>104</v>
      </c>
      <c r="BO250" s="1" t="s">
        <v>11</v>
      </c>
      <c r="BP250" s="1" t="s">
        <v>12</v>
      </c>
      <c r="BQ250" s="1" t="s">
        <v>13</v>
      </c>
      <c r="BR250" s="8">
        <v>2.5439999999999998E-3</v>
      </c>
      <c r="BS250" s="8">
        <v>0.75</v>
      </c>
      <c r="BT250" s="9">
        <f>Tabla5[[#This Row],[Precio unitario]]*Tabla5[[#This Row],[Tasa de ingresos cliente]]</f>
        <v>1.908E-3</v>
      </c>
      <c r="BU250" s="21">
        <v>22.631540000000001</v>
      </c>
      <c r="BV250" s="15">
        <f>Tabla5[[#This Row],[tasa de cambio]]*Tabla5[[#This Row],[Ingresos netos]]</f>
        <v>4.3180978320000001E-2</v>
      </c>
    </row>
    <row r="251" spans="1:74" x14ac:dyDescent="0.2">
      <c r="A251" s="1" t="s">
        <v>24</v>
      </c>
      <c r="B251" s="1" t="s">
        <v>65</v>
      </c>
      <c r="C251" s="1"/>
      <c r="D251" s="1" t="s">
        <v>11</v>
      </c>
      <c r="E251" s="1" t="s">
        <v>12</v>
      </c>
      <c r="F251" s="1" t="s">
        <v>13</v>
      </c>
      <c r="G251" s="8">
        <v>2.4790731010000001E-3</v>
      </c>
      <c r="H251" s="8">
        <v>0.75</v>
      </c>
      <c r="I251" s="9">
        <f>Tabla14[[#This Row],[Precio unitario]]*Tabla14[[#This Row],[Tasa de ingresos cliente]]</f>
        <v>1.8593048257500001E-3</v>
      </c>
      <c r="J251" s="21">
        <v>22.631540000000001</v>
      </c>
      <c r="K251" s="15">
        <f>Tabla14[[#This Row],[tasa de cambio]]*Tabla14[[#This Row],[Ingresos netos]]</f>
        <v>4.2078931536154156E-2</v>
      </c>
      <c r="M251" s="1" t="s">
        <v>81</v>
      </c>
      <c r="N251" s="1" t="s">
        <v>60</v>
      </c>
      <c r="O251" s="1"/>
      <c r="P251" s="1" t="s">
        <v>11</v>
      </c>
      <c r="Q251" s="1" t="s">
        <v>12</v>
      </c>
      <c r="R251" s="1" t="s">
        <v>13</v>
      </c>
      <c r="S251" s="8">
        <v>7.954125062E-3</v>
      </c>
      <c r="T251" s="8">
        <v>0.75</v>
      </c>
      <c r="U251" s="9">
        <f>Tabla12[[#This Row],[Precio unitario]]*Tabla12[[#This Row],[Tasa de ingresos cliente]]</f>
        <v>5.9655937964999996E-3</v>
      </c>
      <c r="V251" s="21">
        <v>22.631540000000001</v>
      </c>
      <c r="W251" s="11">
        <f>Tabla12[[#This Row],[tasa de cambio]]*Tabla12[[#This Row],[Ingresos netos]]</f>
        <v>0.1350105746292416</v>
      </c>
      <c r="AK251" s="1" t="s">
        <v>100</v>
      </c>
      <c r="AL251" s="1" t="s">
        <v>14</v>
      </c>
      <c r="AM251" s="1" t="s">
        <v>104</v>
      </c>
      <c r="AN251" s="1" t="s">
        <v>11</v>
      </c>
      <c r="AO251" s="1" t="s">
        <v>12</v>
      </c>
      <c r="AP251" s="1" t="s">
        <v>13</v>
      </c>
      <c r="AQ251" s="8">
        <v>2.3862499999999999E-3</v>
      </c>
      <c r="AR251" s="8">
        <v>0.75</v>
      </c>
      <c r="AS251" s="9">
        <f>Tabla8[[#This Row],[Precio unitario]]*Tabla8[[#This Row],[Tasa de ingresos cliente]]</f>
        <v>1.7896875E-3</v>
      </c>
      <c r="AT251" s="21">
        <v>21.6</v>
      </c>
      <c r="AU251" s="11">
        <f>Tabla8[[#This Row],[tasa de cambio]]*Tabla8[[#This Row],[Ingresos netos]]</f>
        <v>3.8657250000000004E-2</v>
      </c>
      <c r="AV251" s="23"/>
      <c r="AX251" s="23"/>
      <c r="BL251" s="2" t="s">
        <v>139</v>
      </c>
      <c r="BM251" s="2" t="s">
        <v>65</v>
      </c>
      <c r="BN251" s="2" t="s">
        <v>104</v>
      </c>
      <c r="BO251" s="2" t="s">
        <v>11</v>
      </c>
      <c r="BP251" s="2" t="s">
        <v>12</v>
      </c>
      <c r="BQ251" s="2" t="s">
        <v>13</v>
      </c>
      <c r="BR251" s="7">
        <v>2.9356803990000001E-3</v>
      </c>
      <c r="BS251" s="7">
        <v>0.75</v>
      </c>
      <c r="BT251" s="9">
        <f>Tabla5[[#This Row],[Precio unitario]]*Tabla5[[#This Row],[Tasa de ingresos cliente]]</f>
        <v>2.2017602992500003E-3</v>
      </c>
      <c r="BU251" s="21">
        <v>22.631540000000001</v>
      </c>
      <c r="BV251" s="15">
        <f>Tabla5[[#This Row],[tasa de cambio]]*Tabla5[[#This Row],[Ingresos netos]]</f>
        <v>4.9829226282888356E-2</v>
      </c>
    </row>
    <row r="252" spans="1:74" x14ac:dyDescent="0.2">
      <c r="A252" s="2" t="s">
        <v>24</v>
      </c>
      <c r="B252" s="2" t="s">
        <v>49</v>
      </c>
      <c r="C252" s="2"/>
      <c r="D252" s="2" t="s">
        <v>11</v>
      </c>
      <c r="E252" s="2" t="s">
        <v>12</v>
      </c>
      <c r="F252" s="2" t="s">
        <v>13</v>
      </c>
      <c r="G252" s="7">
        <v>8.0150168999999999E-5</v>
      </c>
      <c r="H252" s="7">
        <v>0.75</v>
      </c>
      <c r="I252" s="9">
        <f>Tabla14[[#This Row],[Precio unitario]]*Tabla14[[#This Row],[Tasa de ingresos cliente]]</f>
        <v>6.0112626749999999E-5</v>
      </c>
      <c r="J252" s="21">
        <v>22.631540000000001</v>
      </c>
      <c r="K252" s="15">
        <f>Tabla14[[#This Row],[tasa de cambio]]*Tabla14[[#This Row],[Ingresos netos]]</f>
        <v>1.3604413167976951E-3</v>
      </c>
      <c r="M252" s="2" t="s">
        <v>81</v>
      </c>
      <c r="N252" s="2" t="s">
        <v>22</v>
      </c>
      <c r="O252" s="2"/>
      <c r="P252" s="2" t="s">
        <v>11</v>
      </c>
      <c r="Q252" s="2" t="s">
        <v>12</v>
      </c>
      <c r="R252" s="2" t="s">
        <v>13</v>
      </c>
      <c r="S252" s="7">
        <v>8.1486130139999998E-3</v>
      </c>
      <c r="T252" s="7">
        <v>0.75</v>
      </c>
      <c r="U252" s="9">
        <f>Tabla12[[#This Row],[Precio unitario]]*Tabla12[[#This Row],[Tasa de ingresos cliente]]</f>
        <v>6.1114597604999994E-3</v>
      </c>
      <c r="V252" s="21">
        <v>22.631540000000001</v>
      </c>
      <c r="W252" s="11">
        <f>Tabla12[[#This Row],[tasa de cambio]]*Tabla12[[#This Row],[Ingresos netos]]</f>
        <v>0.13831174602814617</v>
      </c>
      <c r="AK252" s="2" t="s">
        <v>100</v>
      </c>
      <c r="AL252" s="2" t="s">
        <v>14</v>
      </c>
      <c r="AM252" s="2" t="s">
        <v>104</v>
      </c>
      <c r="AN252" s="2" t="s">
        <v>11</v>
      </c>
      <c r="AO252" s="2" t="s">
        <v>12</v>
      </c>
      <c r="AP252" s="2" t="s">
        <v>13</v>
      </c>
      <c r="AQ252" s="7">
        <v>2.3860000000000001E-3</v>
      </c>
      <c r="AR252" s="7">
        <v>0.75</v>
      </c>
      <c r="AS252" s="9">
        <f>Tabla8[[#This Row],[Precio unitario]]*Tabla8[[#This Row],[Tasa de ingresos cliente]]</f>
        <v>1.7895000000000001E-3</v>
      </c>
      <c r="AT252" s="21">
        <v>21.6</v>
      </c>
      <c r="AU252" s="11">
        <f>Tabla8[[#This Row],[tasa de cambio]]*Tabla8[[#This Row],[Ingresos netos]]</f>
        <v>3.8653200000000006E-2</v>
      </c>
      <c r="AV252" s="23"/>
      <c r="AX252" s="23"/>
      <c r="BL252" s="1" t="s">
        <v>139</v>
      </c>
      <c r="BM252" s="1" t="s">
        <v>14</v>
      </c>
      <c r="BN252" s="1" t="s">
        <v>104</v>
      </c>
      <c r="BO252" s="1" t="s">
        <v>11</v>
      </c>
      <c r="BP252" s="1" t="s">
        <v>12</v>
      </c>
      <c r="BQ252" s="1" t="s">
        <v>13</v>
      </c>
      <c r="BR252" s="8">
        <v>1.859716053E-3</v>
      </c>
      <c r="BS252" s="8">
        <v>0.75</v>
      </c>
      <c r="BT252" s="9">
        <f>Tabla5[[#This Row],[Precio unitario]]*Tabla5[[#This Row],[Tasa de ingresos cliente]]</f>
        <v>1.3947870397499999E-3</v>
      </c>
      <c r="BU252" s="21">
        <v>22.631540000000001</v>
      </c>
      <c r="BV252" s="15">
        <f>Tabla5[[#This Row],[tasa de cambio]]*Tabla5[[#This Row],[Ingresos netos]]</f>
        <v>3.1566178681583713E-2</v>
      </c>
    </row>
    <row r="253" spans="1:74" x14ac:dyDescent="0.2">
      <c r="A253" s="1" t="s">
        <v>24</v>
      </c>
      <c r="B253" s="1" t="s">
        <v>49</v>
      </c>
      <c r="C253" s="1"/>
      <c r="D253" s="1" t="s">
        <v>11</v>
      </c>
      <c r="E253" s="1" t="s">
        <v>12</v>
      </c>
      <c r="F253" s="1" t="s">
        <v>13</v>
      </c>
      <c r="G253" s="8">
        <v>1.40692328E-4</v>
      </c>
      <c r="H253" s="8">
        <v>0.75</v>
      </c>
      <c r="I253" s="9">
        <f>Tabla14[[#This Row],[Precio unitario]]*Tabla14[[#This Row],[Tasa de ingresos cliente]]</f>
        <v>1.0551924600000001E-4</v>
      </c>
      <c r="J253" s="21">
        <v>22.631540000000001</v>
      </c>
      <c r="K253" s="15">
        <f>Tabla14[[#This Row],[tasa de cambio]]*Tabla14[[#This Row],[Ingresos netos]]</f>
        <v>2.3880630366188405E-3</v>
      </c>
      <c r="M253" s="1" t="s">
        <v>81</v>
      </c>
      <c r="N253" s="1" t="s">
        <v>39</v>
      </c>
      <c r="O253" s="1"/>
      <c r="P253" s="1" t="s">
        <v>11</v>
      </c>
      <c r="Q253" s="1" t="s">
        <v>12</v>
      </c>
      <c r="R253" s="1" t="s">
        <v>13</v>
      </c>
      <c r="S253" s="8">
        <v>1.0354538591000001E-2</v>
      </c>
      <c r="T253" s="8">
        <v>0.75</v>
      </c>
      <c r="U253" s="9">
        <f>Tabla12[[#This Row],[Precio unitario]]*Tabla12[[#This Row],[Tasa de ingresos cliente]]</f>
        <v>7.76590394325E-3</v>
      </c>
      <c r="V253" s="21">
        <v>22.631540000000001</v>
      </c>
      <c r="W253" s="11">
        <f>Tabla12[[#This Row],[tasa de cambio]]*Tabla12[[#This Row],[Ingresos netos]]</f>
        <v>0.17575436572782011</v>
      </c>
      <c r="AK253" s="1" t="s">
        <v>100</v>
      </c>
      <c r="AL253" s="1" t="s">
        <v>14</v>
      </c>
      <c r="AM253" s="1" t="s">
        <v>104</v>
      </c>
      <c r="AN253" s="1" t="s">
        <v>11</v>
      </c>
      <c r="AO253" s="1" t="s">
        <v>12</v>
      </c>
      <c r="AP253" s="1" t="s">
        <v>13</v>
      </c>
      <c r="AQ253" s="8">
        <v>2.3863167000000001E-3</v>
      </c>
      <c r="AR253" s="8">
        <v>0.75</v>
      </c>
      <c r="AS253" s="9">
        <f>Tabla8[[#This Row],[Precio unitario]]*Tabla8[[#This Row],[Tasa de ingresos cliente]]</f>
        <v>1.7897375250000001E-3</v>
      </c>
      <c r="AT253" s="21">
        <v>21.6</v>
      </c>
      <c r="AU253" s="11">
        <f>Tabla8[[#This Row],[tasa de cambio]]*Tabla8[[#This Row],[Ingresos netos]]</f>
        <v>3.8658330540000008E-2</v>
      </c>
      <c r="AV253" s="23"/>
      <c r="AX253" s="23"/>
      <c r="BL253" s="2" t="s">
        <v>139</v>
      </c>
      <c r="BM253" s="2" t="s">
        <v>42</v>
      </c>
      <c r="BN253" s="2" t="s">
        <v>104</v>
      </c>
      <c r="BO253" s="2" t="s">
        <v>11</v>
      </c>
      <c r="BP253" s="2" t="s">
        <v>12</v>
      </c>
      <c r="BQ253" s="2" t="s">
        <v>13</v>
      </c>
      <c r="BR253" s="7">
        <v>2.3880897929999998E-3</v>
      </c>
      <c r="BS253" s="7">
        <v>0.75</v>
      </c>
      <c r="BT253" s="9">
        <f>Tabla5[[#This Row],[Precio unitario]]*Tabla5[[#This Row],[Tasa de ingresos cliente]]</f>
        <v>1.7910673447499997E-3</v>
      </c>
      <c r="BU253" s="21">
        <v>22.631540000000001</v>
      </c>
      <c r="BV253" s="15">
        <f>Tabla5[[#This Row],[tasa de cambio]]*Tabla5[[#This Row],[Ingresos netos]]</f>
        <v>4.0534612255403411E-2</v>
      </c>
    </row>
    <row r="254" spans="1:74" x14ac:dyDescent="0.2">
      <c r="A254" s="2" t="s">
        <v>24</v>
      </c>
      <c r="B254" s="2" t="s">
        <v>17</v>
      </c>
      <c r="C254" s="2"/>
      <c r="D254" s="2" t="s">
        <v>11</v>
      </c>
      <c r="E254" s="2" t="s">
        <v>12</v>
      </c>
      <c r="F254" s="2" t="s">
        <v>13</v>
      </c>
      <c r="G254" s="7">
        <v>2.5071451800000002E-4</v>
      </c>
      <c r="H254" s="7">
        <v>0.75</v>
      </c>
      <c r="I254" s="9">
        <f>Tabla14[[#This Row],[Precio unitario]]*Tabla14[[#This Row],[Tasa de ingresos cliente]]</f>
        <v>1.880358885E-4</v>
      </c>
      <c r="J254" s="21">
        <v>22.631540000000001</v>
      </c>
      <c r="K254" s="15">
        <f>Tabla14[[#This Row],[tasa de cambio]]*Tabla14[[#This Row],[Ingresos netos]]</f>
        <v>4.2555417320232899E-3</v>
      </c>
      <c r="M254" s="2" t="s">
        <v>81</v>
      </c>
      <c r="N254" s="2" t="s">
        <v>23</v>
      </c>
      <c r="O254" s="2"/>
      <c r="P254" s="2" t="s">
        <v>11</v>
      </c>
      <c r="Q254" s="2" t="s">
        <v>12</v>
      </c>
      <c r="R254" s="2" t="s">
        <v>13</v>
      </c>
      <c r="S254" s="7">
        <v>5.8847732469999997E-3</v>
      </c>
      <c r="T254" s="7">
        <v>0.75</v>
      </c>
      <c r="U254" s="9">
        <f>Tabla12[[#This Row],[Precio unitario]]*Tabla12[[#This Row],[Tasa de ingresos cliente]]</f>
        <v>4.4135799352499998E-3</v>
      </c>
      <c r="V254" s="21">
        <v>22.631540000000001</v>
      </c>
      <c r="W254" s="11">
        <f>Tabla12[[#This Row],[tasa de cambio]]*Tabla12[[#This Row],[Ingresos netos]]</f>
        <v>9.9886110847807782E-2</v>
      </c>
      <c r="AK254" s="2" t="s">
        <v>100</v>
      </c>
      <c r="AL254" s="2" t="s">
        <v>14</v>
      </c>
      <c r="AM254" s="2" t="s">
        <v>104</v>
      </c>
      <c r="AN254" s="2" t="s">
        <v>11</v>
      </c>
      <c r="AO254" s="2" t="s">
        <v>12</v>
      </c>
      <c r="AP254" s="2" t="s">
        <v>13</v>
      </c>
      <c r="AQ254" s="7">
        <v>2.3863000000000001E-3</v>
      </c>
      <c r="AR254" s="7">
        <v>0.75</v>
      </c>
      <c r="AS254" s="9">
        <f>Tabla8[[#This Row],[Precio unitario]]*Tabla8[[#This Row],[Tasa de ingresos cliente]]</f>
        <v>1.789725E-3</v>
      </c>
      <c r="AT254" s="21">
        <v>21.6</v>
      </c>
      <c r="AU254" s="11">
        <f>Tabla8[[#This Row],[tasa de cambio]]*Tabla8[[#This Row],[Ingresos netos]]</f>
        <v>3.8658060000000001E-2</v>
      </c>
      <c r="AV254" s="23"/>
      <c r="AX254" s="23"/>
      <c r="BL254" s="1" t="s">
        <v>139</v>
      </c>
      <c r="BM254" s="1" t="s">
        <v>49</v>
      </c>
      <c r="BN254" s="1" t="s">
        <v>104</v>
      </c>
      <c r="BO254" s="1" t="s">
        <v>11</v>
      </c>
      <c r="BP254" s="1" t="s">
        <v>12</v>
      </c>
      <c r="BQ254" s="1" t="s">
        <v>13</v>
      </c>
      <c r="BR254" s="8">
        <v>2.1613724070000001E-3</v>
      </c>
      <c r="BS254" s="8">
        <v>0.75</v>
      </c>
      <c r="BT254" s="9">
        <f>Tabla5[[#This Row],[Precio unitario]]*Tabla5[[#This Row],[Tasa de ingresos cliente]]</f>
        <v>1.6210293052500001E-3</v>
      </c>
      <c r="BU254" s="21">
        <v>22.631540000000001</v>
      </c>
      <c r="BV254" s="15">
        <f>Tabla5[[#This Row],[tasa de cambio]]*Tabla5[[#This Row],[Ingresos netos]]</f>
        <v>3.6686389562937592E-2</v>
      </c>
    </row>
    <row r="255" spans="1:74" x14ac:dyDescent="0.2">
      <c r="A255" s="1" t="s">
        <v>24</v>
      </c>
      <c r="B255" s="1" t="s">
        <v>18</v>
      </c>
      <c r="C255" s="1"/>
      <c r="D255" s="1" t="s">
        <v>11</v>
      </c>
      <c r="E255" s="1" t="s">
        <v>12</v>
      </c>
      <c r="F255" s="1" t="s">
        <v>13</v>
      </c>
      <c r="G255" s="8">
        <v>2.6746876400000002E-4</v>
      </c>
      <c r="H255" s="8">
        <v>0.75</v>
      </c>
      <c r="I255" s="9">
        <f>Tabla14[[#This Row],[Precio unitario]]*Tabla14[[#This Row],[Tasa de ingresos cliente]]</f>
        <v>2.00601573E-4</v>
      </c>
      <c r="J255" s="21">
        <v>22.631540000000001</v>
      </c>
      <c r="K255" s="15">
        <f>Tabla14[[#This Row],[tasa de cambio]]*Tabla14[[#This Row],[Ingresos netos]]</f>
        <v>4.5399225234124202E-3</v>
      </c>
      <c r="M255" s="1" t="s">
        <v>81</v>
      </c>
      <c r="N255" s="1" t="s">
        <v>23</v>
      </c>
      <c r="O255" s="1"/>
      <c r="P255" s="1" t="s">
        <v>11</v>
      </c>
      <c r="Q255" s="1" t="s">
        <v>12</v>
      </c>
      <c r="R255" s="1" t="s">
        <v>13</v>
      </c>
      <c r="S255" s="8">
        <v>5.8843410300000003E-3</v>
      </c>
      <c r="T255" s="8">
        <v>0.75</v>
      </c>
      <c r="U255" s="9">
        <f>Tabla12[[#This Row],[Precio unitario]]*Tabla12[[#This Row],[Tasa de ingresos cliente]]</f>
        <v>4.4132557725000002E-3</v>
      </c>
      <c r="V255" s="21">
        <v>22.631540000000001</v>
      </c>
      <c r="W255" s="11">
        <f>Tabla12[[#This Row],[tasa de cambio]]*Tabla12[[#This Row],[Ingresos netos]]</f>
        <v>9.9878774545564666E-2</v>
      </c>
      <c r="AK255" s="1" t="s">
        <v>100</v>
      </c>
      <c r="AL255" s="1" t="s">
        <v>14</v>
      </c>
      <c r="AM255" s="1" t="s">
        <v>104</v>
      </c>
      <c r="AN255" s="1" t="s">
        <v>11</v>
      </c>
      <c r="AO255" s="1" t="s">
        <v>12</v>
      </c>
      <c r="AP255" s="1" t="s">
        <v>13</v>
      </c>
      <c r="AQ255" s="8">
        <v>2.3863125E-3</v>
      </c>
      <c r="AR255" s="8">
        <v>0.75</v>
      </c>
      <c r="AS255" s="9">
        <f>Tabla8[[#This Row],[Precio unitario]]*Tabla8[[#This Row],[Tasa de ingresos cliente]]</f>
        <v>1.7897343750000001E-3</v>
      </c>
      <c r="AT255" s="21">
        <v>21.6</v>
      </c>
      <c r="AU255" s="11">
        <f>Tabla8[[#This Row],[tasa de cambio]]*Tabla8[[#This Row],[Ingresos netos]]</f>
        <v>3.8658262500000005E-2</v>
      </c>
      <c r="AV255" s="23"/>
      <c r="AX255" s="23"/>
      <c r="BL255" s="2" t="s">
        <v>139</v>
      </c>
      <c r="BM255" s="2" t="s">
        <v>49</v>
      </c>
      <c r="BN255" s="2" t="s">
        <v>104</v>
      </c>
      <c r="BO255" s="2" t="s">
        <v>11</v>
      </c>
      <c r="BP255" s="2" t="s">
        <v>12</v>
      </c>
      <c r="BQ255" s="2" t="s">
        <v>13</v>
      </c>
      <c r="BR255" s="7">
        <v>2.1613724080000001E-3</v>
      </c>
      <c r="BS255" s="7">
        <v>0.75</v>
      </c>
      <c r="BT255" s="9">
        <f>Tabla5[[#This Row],[Precio unitario]]*Tabla5[[#This Row],[Tasa de ingresos cliente]]</f>
        <v>1.621029306E-3</v>
      </c>
      <c r="BU255" s="21">
        <v>22.631540000000001</v>
      </c>
      <c r="BV255" s="15">
        <f>Tabla5[[#This Row],[tasa de cambio]]*Tabla5[[#This Row],[Ingresos netos]]</f>
        <v>3.6686389579911244E-2</v>
      </c>
    </row>
    <row r="256" spans="1:74" x14ac:dyDescent="0.2">
      <c r="A256" s="2" t="s">
        <v>24</v>
      </c>
      <c r="B256" s="2" t="s">
        <v>18</v>
      </c>
      <c r="C256" s="2"/>
      <c r="D256" s="2" t="s">
        <v>11</v>
      </c>
      <c r="E256" s="2" t="s">
        <v>12</v>
      </c>
      <c r="F256" s="2" t="s">
        <v>13</v>
      </c>
      <c r="G256" s="7">
        <v>2.2228141E-4</v>
      </c>
      <c r="H256" s="7">
        <v>0.75</v>
      </c>
      <c r="I256" s="9">
        <f>Tabla14[[#This Row],[Precio unitario]]*Tabla14[[#This Row],[Tasa de ingresos cliente]]</f>
        <v>1.6671105749999998E-4</v>
      </c>
      <c r="J256" s="21">
        <v>22.631540000000001</v>
      </c>
      <c r="K256" s="15">
        <f>Tabla14[[#This Row],[tasa de cambio]]*Tabla14[[#This Row],[Ingresos netos]]</f>
        <v>3.77292796625355E-3</v>
      </c>
      <c r="M256" s="2" t="s">
        <v>81</v>
      </c>
      <c r="N256" s="2" t="s">
        <v>23</v>
      </c>
      <c r="O256" s="2"/>
      <c r="P256" s="2" t="s">
        <v>11</v>
      </c>
      <c r="Q256" s="2" t="s">
        <v>12</v>
      </c>
      <c r="R256" s="2" t="s">
        <v>13</v>
      </c>
      <c r="S256" s="7">
        <v>3.4330725250000002E-3</v>
      </c>
      <c r="T256" s="7">
        <v>0.75</v>
      </c>
      <c r="U256" s="9">
        <f>Tabla12[[#This Row],[Precio unitario]]*Tabla12[[#This Row],[Tasa de ingresos cliente]]</f>
        <v>2.57480439375E-3</v>
      </c>
      <c r="V256" s="21">
        <v>22.631540000000001</v>
      </c>
      <c r="W256" s="11">
        <f>Tabla12[[#This Row],[tasa de cambio]]*Tabla12[[#This Row],[Ingresos netos]]</f>
        <v>5.8271788629328879E-2</v>
      </c>
      <c r="AK256" s="2" t="s">
        <v>100</v>
      </c>
      <c r="AL256" s="2" t="s">
        <v>14</v>
      </c>
      <c r="AM256" s="2" t="s">
        <v>104</v>
      </c>
      <c r="AN256" s="2" t="s">
        <v>11</v>
      </c>
      <c r="AO256" s="2" t="s">
        <v>12</v>
      </c>
      <c r="AP256" s="2" t="s">
        <v>13</v>
      </c>
      <c r="AQ256" s="7">
        <v>2.3862856999999999E-3</v>
      </c>
      <c r="AR256" s="7">
        <v>0.75</v>
      </c>
      <c r="AS256" s="9">
        <f>Tabla8[[#This Row],[Precio unitario]]*Tabla8[[#This Row],[Tasa de ingresos cliente]]</f>
        <v>1.789714275E-3</v>
      </c>
      <c r="AT256" s="21">
        <v>21.6</v>
      </c>
      <c r="AU256" s="11">
        <f>Tabla8[[#This Row],[tasa de cambio]]*Tabla8[[#This Row],[Ingresos netos]]</f>
        <v>3.8657828339999999E-2</v>
      </c>
      <c r="AV256" s="23"/>
      <c r="AX256" s="23"/>
      <c r="BL256" s="1" t="s">
        <v>139</v>
      </c>
      <c r="BM256" s="1" t="s">
        <v>15</v>
      </c>
      <c r="BN256" s="1" t="s">
        <v>104</v>
      </c>
      <c r="BO256" s="1" t="s">
        <v>11</v>
      </c>
      <c r="BP256" s="1" t="s">
        <v>12</v>
      </c>
      <c r="BQ256" s="1" t="s">
        <v>13</v>
      </c>
      <c r="BR256" s="8">
        <v>3.8679999999999999E-3</v>
      </c>
      <c r="BS256" s="8">
        <v>0.75</v>
      </c>
      <c r="BT256" s="9">
        <f>Tabla5[[#This Row],[Precio unitario]]*Tabla5[[#This Row],[Tasa de ingresos cliente]]</f>
        <v>2.9009999999999999E-3</v>
      </c>
      <c r="BU256" s="21">
        <v>22.631540000000001</v>
      </c>
      <c r="BV256" s="15">
        <f>Tabla5[[#This Row],[tasa de cambio]]*Tabla5[[#This Row],[Ingresos netos]]</f>
        <v>6.5654097539999998E-2</v>
      </c>
    </row>
    <row r="257" spans="1:74" x14ac:dyDescent="0.2">
      <c r="A257" s="1" t="s">
        <v>24</v>
      </c>
      <c r="B257" s="1" t="s">
        <v>18</v>
      </c>
      <c r="C257" s="1"/>
      <c r="D257" s="1" t="s">
        <v>11</v>
      </c>
      <c r="E257" s="1" t="s">
        <v>12</v>
      </c>
      <c r="F257" s="1" t="s">
        <v>13</v>
      </c>
      <c r="G257" s="8">
        <v>2.4880217200000002E-4</v>
      </c>
      <c r="H257" s="8">
        <v>0.75</v>
      </c>
      <c r="I257" s="9">
        <f>Tabla14[[#This Row],[Precio unitario]]*Tabla14[[#This Row],[Tasa de ingresos cliente]]</f>
        <v>1.8660162900000003E-4</v>
      </c>
      <c r="J257" s="21">
        <v>22.631540000000001</v>
      </c>
      <c r="K257" s="15">
        <f>Tabla14[[#This Row],[tasa de cambio]]*Tabla14[[#This Row],[Ingresos netos]]</f>
        <v>4.2230822307786613E-3</v>
      </c>
      <c r="M257" s="1" t="s">
        <v>81</v>
      </c>
      <c r="N257" s="1" t="s">
        <v>23</v>
      </c>
      <c r="O257" s="1"/>
      <c r="P257" s="1" t="s">
        <v>11</v>
      </c>
      <c r="Q257" s="1" t="s">
        <v>12</v>
      </c>
      <c r="R257" s="1" t="s">
        <v>13</v>
      </c>
      <c r="S257" s="8">
        <v>2.9423866240000001E-3</v>
      </c>
      <c r="T257" s="8">
        <v>0.75</v>
      </c>
      <c r="U257" s="9">
        <f>Tabla12[[#This Row],[Precio unitario]]*Tabla12[[#This Row],[Tasa de ingresos cliente]]</f>
        <v>2.2067899680000003E-3</v>
      </c>
      <c r="V257" s="21">
        <v>22.631540000000001</v>
      </c>
      <c r="W257" s="11">
        <f>Tabla12[[#This Row],[tasa de cambio]]*Tabla12[[#This Row],[Ingresos netos]]</f>
        <v>4.9943055432390727E-2</v>
      </c>
      <c r="AK257" s="1" t="s">
        <v>100</v>
      </c>
      <c r="AL257" s="1" t="s">
        <v>14</v>
      </c>
      <c r="AM257" s="1" t="s">
        <v>104</v>
      </c>
      <c r="AN257" s="1" t="s">
        <v>11</v>
      </c>
      <c r="AO257" s="1" t="s">
        <v>12</v>
      </c>
      <c r="AP257" s="1" t="s">
        <v>13</v>
      </c>
      <c r="AQ257" s="8">
        <v>2.3863065000000001E-3</v>
      </c>
      <c r="AR257" s="8">
        <v>0.75</v>
      </c>
      <c r="AS257" s="9">
        <f>Tabla8[[#This Row],[Precio unitario]]*Tabla8[[#This Row],[Tasa de ingresos cliente]]</f>
        <v>1.7897298750000001E-3</v>
      </c>
      <c r="AT257" s="21">
        <v>21.6</v>
      </c>
      <c r="AU257" s="11">
        <f>Tabla8[[#This Row],[tasa de cambio]]*Tabla8[[#This Row],[Ingresos netos]]</f>
        <v>3.8658165300000005E-2</v>
      </c>
      <c r="AV257" s="23"/>
      <c r="AX257" s="23"/>
      <c r="BL257" s="2" t="s">
        <v>139</v>
      </c>
      <c r="BM257" s="2" t="s">
        <v>43</v>
      </c>
      <c r="BN257" s="2" t="s">
        <v>104</v>
      </c>
      <c r="BO257" s="2" t="s">
        <v>11</v>
      </c>
      <c r="BP257" s="2" t="s">
        <v>12</v>
      </c>
      <c r="BQ257" s="2" t="s">
        <v>13</v>
      </c>
      <c r="BR257" s="7">
        <v>1.9682427830000002E-3</v>
      </c>
      <c r="BS257" s="7">
        <v>0.75</v>
      </c>
      <c r="BT257" s="9">
        <f>Tabla5[[#This Row],[Precio unitario]]*Tabla5[[#This Row],[Tasa de ingresos cliente]]</f>
        <v>1.4761820872500001E-3</v>
      </c>
      <c r="BU257" s="21">
        <v>22.631540000000001</v>
      </c>
      <c r="BV257" s="15">
        <f>Tabla5[[#This Row],[tasa de cambio]]*Tabla5[[#This Row],[Ingresos netos]]</f>
        <v>3.340827395488187E-2</v>
      </c>
    </row>
    <row r="258" spans="1:74" x14ac:dyDescent="0.2">
      <c r="A258" s="2" t="s">
        <v>24</v>
      </c>
      <c r="B258" s="2" t="s">
        <v>45</v>
      </c>
      <c r="C258" s="2"/>
      <c r="D258" s="2" t="s">
        <v>11</v>
      </c>
      <c r="E258" s="2" t="s">
        <v>12</v>
      </c>
      <c r="F258" s="2" t="s">
        <v>13</v>
      </c>
      <c r="G258" s="7">
        <v>2.6324532200000002E-4</v>
      </c>
      <c r="H258" s="7">
        <v>0.75</v>
      </c>
      <c r="I258" s="9">
        <f>Tabla14[[#This Row],[Precio unitario]]*Tabla14[[#This Row],[Tasa de ingresos cliente]]</f>
        <v>1.974339915E-4</v>
      </c>
      <c r="J258" s="21">
        <v>22.631540000000001</v>
      </c>
      <c r="K258" s="15">
        <f>Tabla14[[#This Row],[tasa de cambio]]*Tabla14[[#This Row],[Ingresos netos]]</f>
        <v>4.46823527599191E-3</v>
      </c>
      <c r="M258" s="2" t="s">
        <v>81</v>
      </c>
      <c r="N258" s="2" t="s">
        <v>23</v>
      </c>
      <c r="O258" s="2"/>
      <c r="P258" s="2" t="s">
        <v>11</v>
      </c>
      <c r="Q258" s="2" t="s">
        <v>12</v>
      </c>
      <c r="R258" s="2" t="s">
        <v>13</v>
      </c>
      <c r="S258" s="7">
        <v>3.310184952E-3</v>
      </c>
      <c r="T258" s="7">
        <v>0.75</v>
      </c>
      <c r="U258" s="9">
        <f>Tabla12[[#This Row],[Precio unitario]]*Tabla12[[#This Row],[Tasa de ingresos cliente]]</f>
        <v>2.4826387139999999E-3</v>
      </c>
      <c r="V258" s="21">
        <v>22.631540000000001</v>
      </c>
      <c r="W258" s="11">
        <f>Tabla12[[#This Row],[tasa de cambio]]*Tabla12[[#This Row],[Ingresos netos]]</f>
        <v>5.6185937361439557E-2</v>
      </c>
      <c r="AK258" s="2" t="s">
        <v>100</v>
      </c>
      <c r="AL258" s="2" t="s">
        <v>14</v>
      </c>
      <c r="AM258" s="2" t="s">
        <v>104</v>
      </c>
      <c r="AN258" s="2" t="s">
        <v>11</v>
      </c>
      <c r="AO258" s="2" t="s">
        <v>12</v>
      </c>
      <c r="AP258" s="2" t="s">
        <v>13</v>
      </c>
      <c r="AQ258" s="7">
        <v>2.3863103000000001E-3</v>
      </c>
      <c r="AR258" s="7">
        <v>0.75</v>
      </c>
      <c r="AS258" s="9">
        <f>Tabla8[[#This Row],[Precio unitario]]*Tabla8[[#This Row],[Tasa de ingresos cliente]]</f>
        <v>1.7897327250000002E-3</v>
      </c>
      <c r="AT258" s="21">
        <v>21.6</v>
      </c>
      <c r="AU258" s="11">
        <f>Tabla8[[#This Row],[tasa de cambio]]*Tabla8[[#This Row],[Ingresos netos]]</f>
        <v>3.8658226860000006E-2</v>
      </c>
      <c r="AV258" s="23"/>
      <c r="AX258" s="23"/>
      <c r="BL258" s="1" t="s">
        <v>139</v>
      </c>
      <c r="BM258" s="1" t="s">
        <v>44</v>
      </c>
      <c r="BN258" s="1" t="s">
        <v>104</v>
      </c>
      <c r="BO258" s="1" t="s">
        <v>11</v>
      </c>
      <c r="BP258" s="1" t="s">
        <v>12</v>
      </c>
      <c r="BQ258" s="1" t="s">
        <v>13</v>
      </c>
      <c r="BR258" s="8">
        <v>2.0505327970000002E-3</v>
      </c>
      <c r="BS258" s="8">
        <v>0.75</v>
      </c>
      <c r="BT258" s="9">
        <f>Tabla5[[#This Row],[Precio unitario]]*Tabla5[[#This Row],[Tasa de ingresos cliente]]</f>
        <v>1.5378995977500002E-3</v>
      </c>
      <c r="BU258" s="21">
        <v>22.631540000000001</v>
      </c>
      <c r="BV258" s="15">
        <f>Tabla5[[#This Row],[tasa de cambio]]*Tabla5[[#This Row],[Ingresos netos]]</f>
        <v>3.4805036262463042E-2</v>
      </c>
    </row>
    <row r="259" spans="1:74" x14ac:dyDescent="0.2">
      <c r="A259" s="1" t="s">
        <v>24</v>
      </c>
      <c r="B259" s="1" t="s">
        <v>38</v>
      </c>
      <c r="C259" s="1"/>
      <c r="D259" s="1" t="s">
        <v>11</v>
      </c>
      <c r="E259" s="1" t="s">
        <v>12</v>
      </c>
      <c r="F259" s="1" t="s">
        <v>13</v>
      </c>
      <c r="G259" s="8">
        <v>9.8454123499999995E-4</v>
      </c>
      <c r="H259" s="8">
        <v>0.75</v>
      </c>
      <c r="I259" s="9">
        <f>Tabla14[[#This Row],[Precio unitario]]*Tabla14[[#This Row],[Tasa de ingresos cliente]]</f>
        <v>7.3840592625000001E-4</v>
      </c>
      <c r="J259" s="21">
        <v>22.631540000000001</v>
      </c>
      <c r="K259" s="15">
        <f>Tabla14[[#This Row],[tasa de cambio]]*Tabla14[[#This Row],[Ingresos netos]]</f>
        <v>1.6711263256163927E-2</v>
      </c>
      <c r="M259" s="1" t="s">
        <v>81</v>
      </c>
      <c r="N259" s="1" t="s">
        <v>17</v>
      </c>
      <c r="O259" s="1"/>
      <c r="P259" s="1" t="s">
        <v>11</v>
      </c>
      <c r="Q259" s="1" t="s">
        <v>12</v>
      </c>
      <c r="R259" s="1" t="s">
        <v>13</v>
      </c>
      <c r="S259" s="8">
        <v>6.4915756600000005E-4</v>
      </c>
      <c r="T259" s="8">
        <v>0.75</v>
      </c>
      <c r="U259" s="9">
        <f>Tabla12[[#This Row],[Precio unitario]]*Tabla12[[#This Row],[Tasa de ingresos cliente]]</f>
        <v>4.8686817450000006E-4</v>
      </c>
      <c r="V259" s="21">
        <v>22.631540000000001</v>
      </c>
      <c r="W259" s="11">
        <f>Tabla12[[#This Row],[tasa de cambio]]*Tabla12[[#This Row],[Ingresos netos]]</f>
        <v>1.1018576565923732E-2</v>
      </c>
      <c r="AK259" s="1" t="s">
        <v>100</v>
      </c>
      <c r="AL259" s="1" t="s">
        <v>14</v>
      </c>
      <c r="AM259" s="1" t="s">
        <v>104</v>
      </c>
      <c r="AN259" s="1" t="s">
        <v>11</v>
      </c>
      <c r="AO259" s="1" t="s">
        <v>12</v>
      </c>
      <c r="AP259" s="1" t="s">
        <v>13</v>
      </c>
      <c r="AQ259" s="8">
        <v>2.3863106000000002E-3</v>
      </c>
      <c r="AR259" s="8">
        <v>0.75</v>
      </c>
      <c r="AS259" s="9">
        <f>Tabla8[[#This Row],[Precio unitario]]*Tabla8[[#This Row],[Tasa de ingresos cliente]]</f>
        <v>1.7897329500000001E-3</v>
      </c>
      <c r="AT259" s="21">
        <v>21.6</v>
      </c>
      <c r="AU259" s="11">
        <f>Tabla8[[#This Row],[tasa de cambio]]*Tabla8[[#This Row],[Ingresos netos]]</f>
        <v>3.8658231720000005E-2</v>
      </c>
      <c r="AV259" s="23"/>
      <c r="AX259" s="23"/>
      <c r="BL259" s="2" t="s">
        <v>139</v>
      </c>
      <c r="BM259" s="2" t="s">
        <v>50</v>
      </c>
      <c r="BN259" s="2" t="s">
        <v>104</v>
      </c>
      <c r="BO259" s="2" t="s">
        <v>11</v>
      </c>
      <c r="BP259" s="2" t="s">
        <v>12</v>
      </c>
      <c r="BQ259" s="2" t="s">
        <v>13</v>
      </c>
      <c r="BR259" s="7">
        <v>2.9355830530000001E-3</v>
      </c>
      <c r="BS259" s="7">
        <v>0.75</v>
      </c>
      <c r="BT259" s="9">
        <f>Tabla5[[#This Row],[Precio unitario]]*Tabla5[[#This Row],[Tasa de ingresos cliente]]</f>
        <v>2.2016872897499999E-3</v>
      </c>
      <c r="BU259" s="21">
        <v>22.631540000000001</v>
      </c>
      <c r="BV259" s="15">
        <f>Tabla5[[#This Row],[tasa de cambio]]*Tabla5[[#This Row],[Ingresos netos]]</f>
        <v>4.9827573965468719E-2</v>
      </c>
    </row>
    <row r="260" spans="1:74" x14ac:dyDescent="0.2">
      <c r="A260" s="2" t="s">
        <v>24</v>
      </c>
      <c r="B260" s="2" t="s">
        <v>40</v>
      </c>
      <c r="C260" s="2"/>
      <c r="D260" s="2" t="s">
        <v>11</v>
      </c>
      <c r="E260" s="2" t="s">
        <v>12</v>
      </c>
      <c r="F260" s="2" t="s">
        <v>13</v>
      </c>
      <c r="G260" s="7">
        <v>9.9664270800000005E-4</v>
      </c>
      <c r="H260" s="7">
        <v>0.75</v>
      </c>
      <c r="I260" s="9">
        <f>Tabla14[[#This Row],[Precio unitario]]*Tabla14[[#This Row],[Tasa de ingresos cliente]]</f>
        <v>7.4748203100000004E-4</v>
      </c>
      <c r="J260" s="21">
        <v>22.631540000000001</v>
      </c>
      <c r="K260" s="15">
        <f>Tabla14[[#This Row],[tasa de cambio]]*Tabla14[[#This Row],[Ingresos netos]]</f>
        <v>1.6916669483857741E-2</v>
      </c>
      <c r="M260" s="2" t="s">
        <v>81</v>
      </c>
      <c r="N260" s="2" t="s">
        <v>17</v>
      </c>
      <c r="O260" s="2"/>
      <c r="P260" s="2" t="s">
        <v>11</v>
      </c>
      <c r="Q260" s="2" t="s">
        <v>12</v>
      </c>
      <c r="R260" s="2" t="s">
        <v>13</v>
      </c>
      <c r="S260" s="7">
        <v>6.1953253200000005E-4</v>
      </c>
      <c r="T260" s="7">
        <v>0.75</v>
      </c>
      <c r="U260" s="9">
        <f>Tabla12[[#This Row],[Precio unitario]]*Tabla12[[#This Row],[Tasa de ingresos cliente]]</f>
        <v>4.6464939900000006E-4</v>
      </c>
      <c r="V260" s="21">
        <v>22.631540000000001</v>
      </c>
      <c r="W260" s="11">
        <f>Tabla12[[#This Row],[tasa de cambio]]*Tabla12[[#This Row],[Ingresos netos]]</f>
        <v>1.0515731459444462E-2</v>
      </c>
      <c r="AK260" s="2" t="s">
        <v>100</v>
      </c>
      <c r="AL260" s="2" t="s">
        <v>14</v>
      </c>
      <c r="AM260" s="2" t="s">
        <v>104</v>
      </c>
      <c r="AN260" s="2" t="s">
        <v>11</v>
      </c>
      <c r="AO260" s="2" t="s">
        <v>12</v>
      </c>
      <c r="AP260" s="2" t="s">
        <v>13</v>
      </c>
      <c r="AQ260" s="7">
        <v>2.3863042999999998E-3</v>
      </c>
      <c r="AR260" s="7">
        <v>0.75</v>
      </c>
      <c r="AS260" s="9">
        <f>Tabla8[[#This Row],[Precio unitario]]*Tabla8[[#This Row],[Tasa de ingresos cliente]]</f>
        <v>1.7897282249999999E-3</v>
      </c>
      <c r="AT260" s="21">
        <v>21.6</v>
      </c>
      <c r="AU260" s="11">
        <f>Tabla8[[#This Row],[tasa de cambio]]*Tabla8[[#This Row],[Ingresos netos]]</f>
        <v>3.8658129659999999E-2</v>
      </c>
      <c r="AV260" s="23"/>
      <c r="AX260" s="23"/>
      <c r="BL260" s="1" t="s">
        <v>139</v>
      </c>
      <c r="BM260" s="1" t="s">
        <v>50</v>
      </c>
      <c r="BN260" s="1" t="s">
        <v>104</v>
      </c>
      <c r="BO260" s="1" t="s">
        <v>11</v>
      </c>
      <c r="BP260" s="1" t="s">
        <v>12</v>
      </c>
      <c r="BQ260" s="1" t="s">
        <v>13</v>
      </c>
      <c r="BR260" s="8">
        <v>2.9355830540000001E-3</v>
      </c>
      <c r="BS260" s="8">
        <v>0.75</v>
      </c>
      <c r="BT260" s="9">
        <f>Tabla5[[#This Row],[Precio unitario]]*Tabla5[[#This Row],[Tasa de ingresos cliente]]</f>
        <v>2.2016872904999998E-3</v>
      </c>
      <c r="BU260" s="21">
        <v>22.631540000000001</v>
      </c>
      <c r="BV260" s="15">
        <f>Tabla5[[#This Row],[tasa de cambio]]*Tabla5[[#This Row],[Ingresos netos]]</f>
        <v>4.9827573982442371E-2</v>
      </c>
    </row>
    <row r="261" spans="1:74" x14ac:dyDescent="0.2">
      <c r="A261" s="1" t="s">
        <v>24</v>
      </c>
      <c r="B261" s="1" t="s">
        <v>26</v>
      </c>
      <c r="C261" s="1"/>
      <c r="D261" s="1" t="s">
        <v>11</v>
      </c>
      <c r="E261" s="1" t="s">
        <v>12</v>
      </c>
      <c r="F261" s="1" t="s">
        <v>13</v>
      </c>
      <c r="G261" s="8">
        <v>1.2922643959999999E-3</v>
      </c>
      <c r="H261" s="8">
        <v>0.75</v>
      </c>
      <c r="I261" s="9">
        <f>Tabla14[[#This Row],[Precio unitario]]*Tabla14[[#This Row],[Tasa de ingresos cliente]]</f>
        <v>9.6919829700000001E-4</v>
      </c>
      <c r="J261" s="21">
        <v>22.631540000000001</v>
      </c>
      <c r="K261" s="15">
        <f>Tabla14[[#This Row],[tasa de cambio]]*Tabla14[[#This Row],[Ingresos netos]]</f>
        <v>2.1934450026487383E-2</v>
      </c>
      <c r="M261" s="1" t="s">
        <v>81</v>
      </c>
      <c r="N261" s="1" t="s">
        <v>17</v>
      </c>
      <c r="O261" s="1"/>
      <c r="P261" s="1" t="s">
        <v>11</v>
      </c>
      <c r="Q261" s="1" t="s">
        <v>12</v>
      </c>
      <c r="R261" s="1" t="s">
        <v>13</v>
      </c>
      <c r="S261" s="8">
        <v>6.4865085700000001E-4</v>
      </c>
      <c r="T261" s="8">
        <v>0.75</v>
      </c>
      <c r="U261" s="9">
        <f>Tabla12[[#This Row],[Precio unitario]]*Tabla12[[#This Row],[Tasa de ingresos cliente]]</f>
        <v>4.8648814275000001E-4</v>
      </c>
      <c r="V261" s="21">
        <v>22.631540000000001</v>
      </c>
      <c r="W261" s="11">
        <f>Tabla12[[#This Row],[tasa de cambio]]*Tabla12[[#This Row],[Ingresos netos]]</f>
        <v>1.1009975862172335E-2</v>
      </c>
      <c r="AK261" s="1" t="s">
        <v>100</v>
      </c>
      <c r="AL261" s="1" t="s">
        <v>14</v>
      </c>
      <c r="AM261" s="1" t="s">
        <v>104</v>
      </c>
      <c r="AN261" s="1" t="s">
        <v>11</v>
      </c>
      <c r="AO261" s="1" t="s">
        <v>12</v>
      </c>
      <c r="AP261" s="1" t="s">
        <v>13</v>
      </c>
      <c r="AQ261" s="8">
        <v>1.0795714E-3</v>
      </c>
      <c r="AR261" s="8">
        <v>0.75</v>
      </c>
      <c r="AS261" s="9">
        <f>Tabla8[[#This Row],[Precio unitario]]*Tabla8[[#This Row],[Tasa de ingresos cliente]]</f>
        <v>8.0967855000000006E-4</v>
      </c>
      <c r="AT261" s="21">
        <v>21.6</v>
      </c>
      <c r="AU261" s="11">
        <f>Tabla8[[#This Row],[tasa de cambio]]*Tabla8[[#This Row],[Ingresos netos]]</f>
        <v>1.7489056680000004E-2</v>
      </c>
      <c r="AV261" s="23"/>
      <c r="AX261" s="23"/>
      <c r="BL261" s="2" t="s">
        <v>139</v>
      </c>
      <c r="BM261" s="2" t="s">
        <v>16</v>
      </c>
      <c r="BN261" s="2" t="s">
        <v>104</v>
      </c>
      <c r="BO261" s="2" t="s">
        <v>11</v>
      </c>
      <c r="BP261" s="2" t="s">
        <v>12</v>
      </c>
      <c r="BQ261" s="2" t="s">
        <v>13</v>
      </c>
      <c r="BR261" s="7">
        <v>4.1431589059999999E-3</v>
      </c>
      <c r="BS261" s="7">
        <v>0.75</v>
      </c>
      <c r="BT261" s="9">
        <f>Tabla5[[#This Row],[Precio unitario]]*Tabla5[[#This Row],[Tasa de ingresos cliente]]</f>
        <v>3.1073691794999999E-3</v>
      </c>
      <c r="BU261" s="21">
        <v>22.631540000000001</v>
      </c>
      <c r="BV261" s="15">
        <f>Tabla5[[#This Row],[tasa de cambio]]*Tabla5[[#This Row],[Ingresos netos]]</f>
        <v>7.0324549880621437E-2</v>
      </c>
    </row>
    <row r="262" spans="1:74" x14ac:dyDescent="0.2">
      <c r="A262" s="2" t="s">
        <v>24</v>
      </c>
      <c r="B262" s="2" t="s">
        <v>10</v>
      </c>
      <c r="C262" s="2"/>
      <c r="D262" s="2" t="s">
        <v>11</v>
      </c>
      <c r="E262" s="2" t="s">
        <v>12</v>
      </c>
      <c r="F262" s="2" t="s">
        <v>13</v>
      </c>
      <c r="G262" s="7">
        <v>3.8186398000000001E-4</v>
      </c>
      <c r="H262" s="7">
        <v>0.75</v>
      </c>
      <c r="I262" s="9">
        <f>Tabla14[[#This Row],[Precio unitario]]*Tabla14[[#This Row],[Tasa de ingresos cliente]]</f>
        <v>2.86397985E-4</v>
      </c>
      <c r="J262" s="21">
        <v>22.631540000000001</v>
      </c>
      <c r="K262" s="15">
        <f>Tabla14[[#This Row],[tasa de cambio]]*Tabla14[[#This Row],[Ingresos netos]]</f>
        <v>6.4816274534469E-3</v>
      </c>
      <c r="M262" s="2" t="s">
        <v>81</v>
      </c>
      <c r="N262" s="2" t="s">
        <v>17</v>
      </c>
      <c r="O262" s="2"/>
      <c r="P262" s="2" t="s">
        <v>11</v>
      </c>
      <c r="Q262" s="2" t="s">
        <v>12</v>
      </c>
      <c r="R262" s="2" t="s">
        <v>13</v>
      </c>
      <c r="S262" s="7">
        <v>6.4900724500000005E-4</v>
      </c>
      <c r="T262" s="7">
        <v>0.75</v>
      </c>
      <c r="U262" s="9">
        <f>Tabla12[[#This Row],[Precio unitario]]*Tabla12[[#This Row],[Tasa de ingresos cliente]]</f>
        <v>4.8675543375000007E-4</v>
      </c>
      <c r="V262" s="21">
        <v>22.631540000000001</v>
      </c>
      <c r="W262" s="11">
        <f>Tabla12[[#This Row],[tasa de cambio]]*Tabla12[[#This Row],[Ingresos netos]]</f>
        <v>1.1016025069130478E-2</v>
      </c>
      <c r="AK262" s="2" t="s">
        <v>100</v>
      </c>
      <c r="AL262" s="2" t="s">
        <v>14</v>
      </c>
      <c r="AM262" s="2" t="s">
        <v>104</v>
      </c>
      <c r="AN262" s="2" t="s">
        <v>11</v>
      </c>
      <c r="AO262" s="2" t="s">
        <v>12</v>
      </c>
      <c r="AP262" s="2" t="s">
        <v>13</v>
      </c>
      <c r="AQ262" s="7">
        <v>1.08E-3</v>
      </c>
      <c r="AR262" s="7">
        <v>0.75</v>
      </c>
      <c r="AS262" s="9">
        <f>Tabla8[[#This Row],[Precio unitario]]*Tabla8[[#This Row],[Tasa de ingresos cliente]]</f>
        <v>8.0999999999999996E-4</v>
      </c>
      <c r="AT262" s="21">
        <v>21.6</v>
      </c>
      <c r="AU262" s="11">
        <f>Tabla8[[#This Row],[tasa de cambio]]*Tabla8[[#This Row],[Ingresos netos]]</f>
        <v>1.7496000000000001E-2</v>
      </c>
      <c r="AV262" s="23"/>
      <c r="AX262" s="23"/>
      <c r="BL262" s="1" t="s">
        <v>139</v>
      </c>
      <c r="BM262" s="1" t="s">
        <v>17</v>
      </c>
      <c r="BN262" s="1" t="s">
        <v>104</v>
      </c>
      <c r="BO262" s="1" t="s">
        <v>11</v>
      </c>
      <c r="BP262" s="1" t="s">
        <v>12</v>
      </c>
      <c r="BQ262" s="1" t="s">
        <v>13</v>
      </c>
      <c r="BR262" s="8">
        <v>1.234917576E-3</v>
      </c>
      <c r="BS262" s="8">
        <v>0.75</v>
      </c>
      <c r="BT262" s="9">
        <f>Tabla5[[#This Row],[Precio unitario]]*Tabla5[[#This Row],[Tasa de ingresos cliente]]</f>
        <v>9.2618818200000002E-4</v>
      </c>
      <c r="BU262" s="21">
        <v>22.631540000000001</v>
      </c>
      <c r="BV262" s="15">
        <f>Tabla5[[#This Row],[tasa de cambio]]*Tabla5[[#This Row],[Ingresos netos]]</f>
        <v>2.0961064888460283E-2</v>
      </c>
    </row>
    <row r="263" spans="1:74" x14ac:dyDescent="0.2">
      <c r="A263" s="1" t="s">
        <v>24</v>
      </c>
      <c r="B263" s="1" t="s">
        <v>10</v>
      </c>
      <c r="C263" s="1"/>
      <c r="D263" s="1" t="s">
        <v>11</v>
      </c>
      <c r="E263" s="1" t="s">
        <v>12</v>
      </c>
      <c r="F263" s="1" t="s">
        <v>13</v>
      </c>
      <c r="G263" s="8">
        <v>3.8208737000000002E-4</v>
      </c>
      <c r="H263" s="8">
        <v>0.75</v>
      </c>
      <c r="I263" s="9">
        <f>Tabla14[[#This Row],[Precio unitario]]*Tabla14[[#This Row],[Tasa de ingresos cliente]]</f>
        <v>2.8656552750000002E-4</v>
      </c>
      <c r="J263" s="21">
        <v>22.631540000000001</v>
      </c>
      <c r="K263" s="15">
        <f>Tabla14[[#This Row],[tasa de cambio]]*Tabla14[[#This Row],[Ingresos netos]]</f>
        <v>6.4854191982373511E-3</v>
      </c>
      <c r="M263" s="1" t="s">
        <v>81</v>
      </c>
      <c r="N263" s="1" t="s">
        <v>17</v>
      </c>
      <c r="O263" s="1"/>
      <c r="P263" s="1" t="s">
        <v>11</v>
      </c>
      <c r="Q263" s="1" t="s">
        <v>12</v>
      </c>
      <c r="R263" s="1" t="s">
        <v>13</v>
      </c>
      <c r="S263" s="8">
        <v>6.4892705599999998E-4</v>
      </c>
      <c r="T263" s="8">
        <v>0.75</v>
      </c>
      <c r="U263" s="9">
        <f>Tabla12[[#This Row],[Precio unitario]]*Tabla12[[#This Row],[Tasa de ingresos cliente]]</f>
        <v>4.8669529200000001E-4</v>
      </c>
      <c r="V263" s="21">
        <v>22.631540000000001</v>
      </c>
      <c r="W263" s="11">
        <f>Tabla12[[#This Row],[tasa de cambio]]*Tabla12[[#This Row],[Ingresos netos]]</f>
        <v>1.1014663968709681E-2</v>
      </c>
      <c r="AK263" s="1" t="s">
        <v>100</v>
      </c>
      <c r="AL263" s="1" t="s">
        <v>14</v>
      </c>
      <c r="AM263" s="1" t="s">
        <v>104</v>
      </c>
      <c r="AN263" s="1" t="s">
        <v>11</v>
      </c>
      <c r="AO263" s="1" t="s">
        <v>12</v>
      </c>
      <c r="AP263" s="1" t="s">
        <v>13</v>
      </c>
      <c r="AQ263" s="8">
        <v>1.0796E-3</v>
      </c>
      <c r="AR263" s="8">
        <v>0.75</v>
      </c>
      <c r="AS263" s="9">
        <f>Tabla8[[#This Row],[Precio unitario]]*Tabla8[[#This Row],[Tasa de ingresos cliente]]</f>
        <v>8.097E-4</v>
      </c>
      <c r="AT263" s="21">
        <v>21.6</v>
      </c>
      <c r="AU263" s="11">
        <f>Tabla8[[#This Row],[tasa de cambio]]*Tabla8[[#This Row],[Ingresos netos]]</f>
        <v>1.7489520000000001E-2</v>
      </c>
      <c r="AV263" s="23"/>
      <c r="AX263" s="23"/>
      <c r="BL263" s="2" t="s">
        <v>139</v>
      </c>
      <c r="BM263" s="2" t="s">
        <v>19</v>
      </c>
      <c r="BN263" s="2"/>
      <c r="BO263" s="2" t="s">
        <v>11</v>
      </c>
      <c r="BP263" s="2" t="s">
        <v>12</v>
      </c>
      <c r="BQ263" s="2" t="s">
        <v>13</v>
      </c>
      <c r="BR263" s="7">
        <v>7.8931237880000005E-3</v>
      </c>
      <c r="BS263" s="7">
        <v>0.75</v>
      </c>
      <c r="BT263" s="9">
        <f>Tabla5[[#This Row],[Precio unitario]]*Tabla5[[#This Row],[Tasa de ingresos cliente]]</f>
        <v>5.9198428410000004E-3</v>
      </c>
      <c r="BU263" s="21">
        <v>22.631540000000001</v>
      </c>
      <c r="BV263" s="15">
        <f>Tabla5[[#This Row],[tasa de cambio]]*Tabla5[[#This Row],[Ingresos netos]]</f>
        <v>0.13397516004980514</v>
      </c>
    </row>
    <row r="264" spans="1:74" x14ac:dyDescent="0.2">
      <c r="A264" s="2" t="s">
        <v>24</v>
      </c>
      <c r="B264" s="2" t="s">
        <v>47</v>
      </c>
      <c r="C264" s="2"/>
      <c r="D264" s="2" t="s">
        <v>11</v>
      </c>
      <c r="E264" s="2" t="s">
        <v>12</v>
      </c>
      <c r="F264" s="2" t="s">
        <v>13</v>
      </c>
      <c r="G264" s="7">
        <v>3.8119638700000001E-4</v>
      </c>
      <c r="H264" s="7">
        <v>0.75</v>
      </c>
      <c r="I264" s="9">
        <f>Tabla14[[#This Row],[Precio unitario]]*Tabla14[[#This Row],[Tasa de ingresos cliente]]</f>
        <v>2.8589729025E-4</v>
      </c>
      <c r="J264" s="21">
        <v>22.631540000000001</v>
      </c>
      <c r="K264" s="15">
        <f>Tabla14[[#This Row],[tasa de cambio]]*Tabla14[[#This Row],[Ingresos netos]]</f>
        <v>6.4702959601844849E-3</v>
      </c>
      <c r="M264" s="2" t="s">
        <v>81</v>
      </c>
      <c r="N264" s="2" t="s">
        <v>17</v>
      </c>
      <c r="O264" s="2"/>
      <c r="P264" s="2" t="s">
        <v>11</v>
      </c>
      <c r="Q264" s="2" t="s">
        <v>12</v>
      </c>
      <c r="R264" s="2" t="s">
        <v>13</v>
      </c>
      <c r="S264" s="7">
        <v>6.1903354299999995E-4</v>
      </c>
      <c r="T264" s="7">
        <v>0.75</v>
      </c>
      <c r="U264" s="9">
        <f>Tabla12[[#This Row],[Precio unitario]]*Tabla12[[#This Row],[Tasa de ingresos cliente]]</f>
        <v>4.6427515724999996E-4</v>
      </c>
      <c r="V264" s="21">
        <v>22.631540000000001</v>
      </c>
      <c r="W264" s="11">
        <f>Tabla12[[#This Row],[tasa de cambio]]*Tabla12[[#This Row],[Ingresos netos]]</f>
        <v>1.0507261792309664E-2</v>
      </c>
      <c r="AK264" s="2" t="s">
        <v>100</v>
      </c>
      <c r="AL264" s="2" t="s">
        <v>14</v>
      </c>
      <c r="AM264" s="2" t="s">
        <v>104</v>
      </c>
      <c r="AN264" s="2" t="s">
        <v>11</v>
      </c>
      <c r="AO264" s="2" t="s">
        <v>12</v>
      </c>
      <c r="AP264" s="2" t="s">
        <v>13</v>
      </c>
      <c r="AQ264" s="7">
        <v>1.0794999999999999E-3</v>
      </c>
      <c r="AR264" s="7">
        <v>0.75</v>
      </c>
      <c r="AS264" s="9">
        <f>Tabla8[[#This Row],[Precio unitario]]*Tabla8[[#This Row],[Tasa de ingresos cliente]]</f>
        <v>8.0962500000000001E-4</v>
      </c>
      <c r="AT264" s="21">
        <v>21.6</v>
      </c>
      <c r="AU264" s="11">
        <f>Tabla8[[#This Row],[tasa de cambio]]*Tabla8[[#This Row],[Ingresos netos]]</f>
        <v>1.7487900000000001E-2</v>
      </c>
      <c r="AV264" s="23"/>
      <c r="AX264" s="23"/>
      <c r="BL264" s="1" t="s">
        <v>139</v>
      </c>
      <c r="BM264" s="1" t="s">
        <v>19</v>
      </c>
      <c r="BN264" s="1" t="s">
        <v>104</v>
      </c>
      <c r="BO264" s="1" t="s">
        <v>11</v>
      </c>
      <c r="BP264" s="1" t="s">
        <v>12</v>
      </c>
      <c r="BQ264" s="1" t="s">
        <v>13</v>
      </c>
      <c r="BR264" s="8">
        <v>4.0154168040000002E-3</v>
      </c>
      <c r="BS264" s="8">
        <v>0.75</v>
      </c>
      <c r="BT264" s="9">
        <f>Tabla5[[#This Row],[Precio unitario]]*Tabla5[[#This Row],[Tasa de ingresos cliente]]</f>
        <v>3.0115626030000004E-3</v>
      </c>
      <c r="BU264" s="21">
        <v>22.631540000000001</v>
      </c>
      <c r="BV264" s="15">
        <f>Tabla5[[#This Row],[tasa de cambio]]*Tabla5[[#This Row],[Ingresos netos]]</f>
        <v>6.8156299512298638E-2</v>
      </c>
    </row>
    <row r="265" spans="1:74" x14ac:dyDescent="0.2">
      <c r="A265" s="1" t="s">
        <v>24</v>
      </c>
      <c r="B265" s="1" t="s">
        <v>54</v>
      </c>
      <c r="C265" s="1"/>
      <c r="D265" s="1" t="s">
        <v>11</v>
      </c>
      <c r="E265" s="1" t="s">
        <v>12</v>
      </c>
      <c r="F265" s="1" t="s">
        <v>13</v>
      </c>
      <c r="G265" s="8">
        <v>1.475515266E-3</v>
      </c>
      <c r="H265" s="8">
        <v>0.75</v>
      </c>
      <c r="I265" s="9">
        <f>Tabla14[[#This Row],[Precio unitario]]*Tabla14[[#This Row],[Tasa de ingresos cliente]]</f>
        <v>1.1066364495E-3</v>
      </c>
      <c r="J265" s="21">
        <v>22.631540000000001</v>
      </c>
      <c r="K265" s="15">
        <f>Tabla14[[#This Row],[tasa de cambio]]*Tabla14[[#This Row],[Ingresos netos]]</f>
        <v>2.504488707231723E-2</v>
      </c>
      <c r="M265" s="1" t="s">
        <v>81</v>
      </c>
      <c r="N265" s="1" t="s">
        <v>17</v>
      </c>
      <c r="O265" s="1"/>
      <c r="P265" s="1" t="s">
        <v>11</v>
      </c>
      <c r="Q265" s="1" t="s">
        <v>12</v>
      </c>
      <c r="R265" s="1" t="s">
        <v>13</v>
      </c>
      <c r="S265" s="8">
        <v>6.2907488400000002E-4</v>
      </c>
      <c r="T265" s="8">
        <v>0.75</v>
      </c>
      <c r="U265" s="9">
        <f>Tabla12[[#This Row],[Precio unitario]]*Tabla12[[#This Row],[Tasa de ingresos cliente]]</f>
        <v>4.7180616300000001E-4</v>
      </c>
      <c r="V265" s="21">
        <v>22.631540000000001</v>
      </c>
      <c r="W265" s="11">
        <f>Tabla12[[#This Row],[tasa de cambio]]*Tabla12[[#This Row],[Ingresos netos]]</f>
        <v>1.0677700050181021E-2</v>
      </c>
      <c r="AK265" s="1" t="s">
        <v>100</v>
      </c>
      <c r="AL265" s="1" t="s">
        <v>14</v>
      </c>
      <c r="AM265" s="1" t="s">
        <v>104</v>
      </c>
      <c r="AN265" s="1" t="s">
        <v>11</v>
      </c>
      <c r="AO265" s="1" t="s">
        <v>12</v>
      </c>
      <c r="AP265" s="1" t="s">
        <v>13</v>
      </c>
      <c r="AQ265" s="8">
        <v>1.0795832999999999E-3</v>
      </c>
      <c r="AR265" s="8">
        <v>0.75</v>
      </c>
      <c r="AS265" s="9">
        <f>Tabla8[[#This Row],[Precio unitario]]*Tabla8[[#This Row],[Tasa de ingresos cliente]]</f>
        <v>8.0968747499999996E-4</v>
      </c>
      <c r="AT265" s="21">
        <v>21.6</v>
      </c>
      <c r="AU265" s="11">
        <f>Tabla8[[#This Row],[tasa de cambio]]*Tabla8[[#This Row],[Ingresos netos]]</f>
        <v>1.7489249460000002E-2</v>
      </c>
      <c r="AV265" s="23"/>
      <c r="AX265" s="23"/>
      <c r="BL265" s="2" t="s">
        <v>139</v>
      </c>
      <c r="BM265" s="2" t="s">
        <v>21</v>
      </c>
      <c r="BN265" s="2" t="s">
        <v>104</v>
      </c>
      <c r="BO265" s="2" t="s">
        <v>11</v>
      </c>
      <c r="BP265" s="2" t="s">
        <v>12</v>
      </c>
      <c r="BQ265" s="2" t="s">
        <v>13</v>
      </c>
      <c r="BR265" s="7">
        <v>4.7809999999999997E-3</v>
      </c>
      <c r="BS265" s="7">
        <v>0.75</v>
      </c>
      <c r="BT265" s="9">
        <f>Tabla5[[#This Row],[Precio unitario]]*Tabla5[[#This Row],[Tasa de ingresos cliente]]</f>
        <v>3.5857499999999995E-3</v>
      </c>
      <c r="BU265" s="21">
        <v>22.631540000000001</v>
      </c>
      <c r="BV265" s="15">
        <f>Tabla5[[#This Row],[tasa de cambio]]*Tabla5[[#This Row],[Ingresos netos]]</f>
        <v>8.1151044554999996E-2</v>
      </c>
    </row>
    <row r="266" spans="1:74" x14ac:dyDescent="0.2">
      <c r="A266" s="2" t="s">
        <v>24</v>
      </c>
      <c r="B266" s="2" t="s">
        <v>54</v>
      </c>
      <c r="C266" s="2"/>
      <c r="D266" s="2" t="s">
        <v>11</v>
      </c>
      <c r="E266" s="2" t="s">
        <v>12</v>
      </c>
      <c r="F266" s="2" t="s">
        <v>13</v>
      </c>
      <c r="G266" s="7">
        <v>7.7795181000000005E-4</v>
      </c>
      <c r="H266" s="7">
        <v>0.75</v>
      </c>
      <c r="I266" s="9">
        <f>Tabla14[[#This Row],[Precio unitario]]*Tabla14[[#This Row],[Tasa de ingresos cliente]]</f>
        <v>5.8346385750000004E-4</v>
      </c>
      <c r="J266" s="21">
        <v>22.631540000000001</v>
      </c>
      <c r="K266" s="15">
        <f>Tabla14[[#This Row],[tasa de cambio]]*Tabla14[[#This Row],[Ingresos netos]]</f>
        <v>1.3204685629565551E-2</v>
      </c>
      <c r="M266" s="2" t="s">
        <v>81</v>
      </c>
      <c r="N266" s="2" t="s">
        <v>17</v>
      </c>
      <c r="O266" s="2"/>
      <c r="P266" s="2" t="s">
        <v>11</v>
      </c>
      <c r="Q266" s="2" t="s">
        <v>12</v>
      </c>
      <c r="R266" s="2" t="s">
        <v>13</v>
      </c>
      <c r="S266" s="7">
        <v>6.1150253700000001E-4</v>
      </c>
      <c r="T266" s="7">
        <v>0.75</v>
      </c>
      <c r="U266" s="9">
        <f>Tabla12[[#This Row],[Precio unitario]]*Tabla12[[#This Row],[Tasa de ingresos cliente]]</f>
        <v>4.5862690275000003E-4</v>
      </c>
      <c r="V266" s="21">
        <v>22.631540000000001</v>
      </c>
      <c r="W266" s="11">
        <f>Tabla12[[#This Row],[tasa de cambio]]*Tabla12[[#This Row],[Ingresos netos]]</f>
        <v>1.0379433094662736E-2</v>
      </c>
      <c r="AK266" s="2" t="s">
        <v>100</v>
      </c>
      <c r="AL266" s="2" t="s">
        <v>14</v>
      </c>
      <c r="AM266" s="2" t="s">
        <v>104</v>
      </c>
      <c r="AN266" s="2" t="s">
        <v>11</v>
      </c>
      <c r="AO266" s="2" t="s">
        <v>12</v>
      </c>
      <c r="AP266" s="2" t="s">
        <v>13</v>
      </c>
      <c r="AQ266" s="7">
        <v>1.0795926000000001E-3</v>
      </c>
      <c r="AR266" s="7">
        <v>0.75</v>
      </c>
      <c r="AS266" s="9">
        <f>Tabla8[[#This Row],[Precio unitario]]*Tabla8[[#This Row],[Tasa de ingresos cliente]]</f>
        <v>8.0969445000000006E-4</v>
      </c>
      <c r="AT266" s="21">
        <v>21.6</v>
      </c>
      <c r="AU266" s="11">
        <f>Tabla8[[#This Row],[tasa de cambio]]*Tabla8[[#This Row],[Ingresos netos]]</f>
        <v>1.7489400120000002E-2</v>
      </c>
      <c r="AV266" s="23"/>
      <c r="AX266" s="23"/>
      <c r="BL266" s="1" t="s">
        <v>139</v>
      </c>
      <c r="BM266" s="1" t="s">
        <v>37</v>
      </c>
      <c r="BN266" s="1" t="s">
        <v>104</v>
      </c>
      <c r="BO266" s="1" t="s">
        <v>11</v>
      </c>
      <c r="BP266" s="1" t="s">
        <v>12</v>
      </c>
      <c r="BQ266" s="1" t="s">
        <v>13</v>
      </c>
      <c r="BR266" s="8">
        <v>2.8306085410000001E-3</v>
      </c>
      <c r="BS266" s="8">
        <v>0.75</v>
      </c>
      <c r="BT266" s="9">
        <f>Tabla5[[#This Row],[Precio unitario]]*Tabla5[[#This Row],[Tasa de ingresos cliente]]</f>
        <v>2.1229564057500001E-3</v>
      </c>
      <c r="BU266" s="21">
        <v>22.631540000000001</v>
      </c>
      <c r="BV266" s="15">
        <f>Tabla5[[#This Row],[tasa de cambio]]*Tabla5[[#This Row],[Ingresos netos]]</f>
        <v>4.8045772814987356E-2</v>
      </c>
    </row>
    <row r="267" spans="1:74" x14ac:dyDescent="0.2">
      <c r="A267" s="1" t="s">
        <v>24</v>
      </c>
      <c r="B267" s="1" t="s">
        <v>41</v>
      </c>
      <c r="C267" s="1"/>
      <c r="D267" s="1" t="s">
        <v>11</v>
      </c>
      <c r="E267" s="1" t="s">
        <v>12</v>
      </c>
      <c r="F267" s="1" t="s">
        <v>13</v>
      </c>
      <c r="G267" s="8">
        <v>1.85548335E-4</v>
      </c>
      <c r="H267" s="8">
        <v>0.75</v>
      </c>
      <c r="I267" s="9">
        <f>Tabla14[[#This Row],[Precio unitario]]*Tabla14[[#This Row],[Tasa de ingresos cliente]]</f>
        <v>1.3916125125E-4</v>
      </c>
      <c r="J267" s="21">
        <v>22.631540000000001</v>
      </c>
      <c r="K267" s="15">
        <f>Tabla14[[#This Row],[tasa de cambio]]*Tabla14[[#This Row],[Ingresos netos]]</f>
        <v>3.1494334241144251E-3</v>
      </c>
      <c r="M267" s="1" t="s">
        <v>81</v>
      </c>
      <c r="N267" s="1" t="s">
        <v>17</v>
      </c>
      <c r="O267" s="1"/>
      <c r="P267" s="1" t="s">
        <v>11</v>
      </c>
      <c r="Q267" s="1" t="s">
        <v>12</v>
      </c>
      <c r="R267" s="1" t="s">
        <v>13</v>
      </c>
      <c r="S267" s="8">
        <v>4.98537452E-4</v>
      </c>
      <c r="T267" s="8">
        <v>0.75</v>
      </c>
      <c r="U267" s="9">
        <f>Tabla12[[#This Row],[Precio unitario]]*Tabla12[[#This Row],[Tasa de ingresos cliente]]</f>
        <v>3.73903089E-4</v>
      </c>
      <c r="V267" s="21">
        <v>22.631540000000001</v>
      </c>
      <c r="W267" s="11">
        <f>Tabla12[[#This Row],[tasa de cambio]]*Tabla12[[#This Row],[Ingresos netos]]</f>
        <v>8.4620027148270601E-3</v>
      </c>
      <c r="AK267" s="1" t="s">
        <v>100</v>
      </c>
      <c r="AL267" s="1" t="s">
        <v>14</v>
      </c>
      <c r="AM267" s="1" t="s">
        <v>104</v>
      </c>
      <c r="AN267" s="1" t="s">
        <v>11</v>
      </c>
      <c r="AO267" s="1" t="s">
        <v>12</v>
      </c>
      <c r="AP267" s="1" t="s">
        <v>13</v>
      </c>
      <c r="AQ267" s="8">
        <v>1.0796667E-3</v>
      </c>
      <c r="AR267" s="8">
        <v>0.75</v>
      </c>
      <c r="AS267" s="9">
        <f>Tabla8[[#This Row],[Precio unitario]]*Tabla8[[#This Row],[Tasa de ingresos cliente]]</f>
        <v>8.0975002500000004E-4</v>
      </c>
      <c r="AT267" s="21">
        <v>21.6</v>
      </c>
      <c r="AU267" s="11">
        <f>Tabla8[[#This Row],[tasa de cambio]]*Tabla8[[#This Row],[Ingresos netos]]</f>
        <v>1.7490600540000002E-2</v>
      </c>
      <c r="AV267" s="23"/>
      <c r="AX267" s="23"/>
      <c r="BL267" s="2" t="s">
        <v>139</v>
      </c>
      <c r="BM267" s="2" t="s">
        <v>23</v>
      </c>
      <c r="BN267" s="2" t="s">
        <v>104</v>
      </c>
      <c r="BO267" s="2" t="s">
        <v>11</v>
      </c>
      <c r="BP267" s="2" t="s">
        <v>12</v>
      </c>
      <c r="BQ267" s="2" t="s">
        <v>13</v>
      </c>
      <c r="BR267" s="7">
        <v>5.8230000000000001E-3</v>
      </c>
      <c r="BS267" s="7">
        <v>0.75</v>
      </c>
      <c r="BT267" s="9">
        <f>Tabla5[[#This Row],[Precio unitario]]*Tabla5[[#This Row],[Tasa de ingresos cliente]]</f>
        <v>4.3672499999999996E-3</v>
      </c>
      <c r="BU267" s="21">
        <v>22.631540000000001</v>
      </c>
      <c r="BV267" s="15">
        <f>Tabla5[[#This Row],[tasa de cambio]]*Tabla5[[#This Row],[Ingresos netos]]</f>
        <v>9.8837593064999993E-2</v>
      </c>
    </row>
    <row r="268" spans="1:74" x14ac:dyDescent="0.2">
      <c r="A268" s="2" t="s">
        <v>24</v>
      </c>
      <c r="B268" s="2" t="s">
        <v>55</v>
      </c>
      <c r="C268" s="2"/>
      <c r="D268" s="2" t="s">
        <v>11</v>
      </c>
      <c r="E268" s="2" t="s">
        <v>12</v>
      </c>
      <c r="F268" s="2" t="s">
        <v>13</v>
      </c>
      <c r="G268" s="7">
        <v>4.4404995000000002E-4</v>
      </c>
      <c r="H268" s="7">
        <v>0.75</v>
      </c>
      <c r="I268" s="9">
        <f>Tabla14[[#This Row],[Precio unitario]]*Tabla14[[#This Row],[Tasa de ingresos cliente]]</f>
        <v>3.330374625E-4</v>
      </c>
      <c r="J268" s="21">
        <v>22.631540000000001</v>
      </c>
      <c r="K268" s="15">
        <f>Tabla14[[#This Row],[tasa de cambio]]*Tabla14[[#This Row],[Ingresos netos]]</f>
        <v>7.5371506540672503E-3</v>
      </c>
      <c r="M268" s="2" t="s">
        <v>81</v>
      </c>
      <c r="N268" s="2" t="s">
        <v>17</v>
      </c>
      <c r="O268" s="2"/>
      <c r="P268" s="2" t="s">
        <v>11</v>
      </c>
      <c r="Q268" s="2" t="s">
        <v>12</v>
      </c>
      <c r="R268" s="2" t="s">
        <v>13</v>
      </c>
      <c r="S268" s="7">
        <v>6.4895586899999999E-4</v>
      </c>
      <c r="T268" s="7">
        <v>0.75</v>
      </c>
      <c r="U268" s="9">
        <f>Tabla12[[#This Row],[Precio unitario]]*Tabla12[[#This Row],[Tasa de ingresos cliente]]</f>
        <v>4.8671690174999997E-4</v>
      </c>
      <c r="V268" s="21">
        <v>22.631540000000001</v>
      </c>
      <c r="W268" s="11">
        <f>Tabla12[[#This Row],[tasa de cambio]]*Tabla12[[#This Row],[Ingresos netos]]</f>
        <v>1.1015153030631195E-2</v>
      </c>
      <c r="AK268" s="2" t="s">
        <v>100</v>
      </c>
      <c r="AL268" s="2" t="s">
        <v>14</v>
      </c>
      <c r="AM268" s="2" t="s">
        <v>104</v>
      </c>
      <c r="AN268" s="2" t="s">
        <v>11</v>
      </c>
      <c r="AO268" s="2" t="s">
        <v>12</v>
      </c>
      <c r="AP268" s="2" t="s">
        <v>13</v>
      </c>
      <c r="AQ268" s="7">
        <v>1.0795793999999999E-3</v>
      </c>
      <c r="AR268" s="7">
        <v>0.75</v>
      </c>
      <c r="AS268" s="9">
        <f>Tabla8[[#This Row],[Precio unitario]]*Tabla8[[#This Row],[Tasa de ingresos cliente]]</f>
        <v>8.0968454999999994E-4</v>
      </c>
      <c r="AT268" s="21">
        <v>21.6</v>
      </c>
      <c r="AU268" s="11">
        <f>Tabla8[[#This Row],[tasa de cambio]]*Tabla8[[#This Row],[Ingresos netos]]</f>
        <v>1.7489186279999999E-2</v>
      </c>
      <c r="AV268" s="23"/>
      <c r="AX268" s="23"/>
      <c r="BL268" s="1" t="s">
        <v>139</v>
      </c>
      <c r="BM268" s="1" t="s">
        <v>18</v>
      </c>
      <c r="BN268" s="1" t="s">
        <v>104</v>
      </c>
      <c r="BO268" s="1" t="s">
        <v>11</v>
      </c>
      <c r="BP268" s="1" t="s">
        <v>12</v>
      </c>
      <c r="BQ268" s="1" t="s">
        <v>13</v>
      </c>
      <c r="BR268" s="8">
        <v>2.0767184399999999E-3</v>
      </c>
      <c r="BS268" s="8">
        <v>0.75</v>
      </c>
      <c r="BT268" s="9">
        <f>Tabla5[[#This Row],[Precio unitario]]*Tabla5[[#This Row],[Tasa de ingresos cliente]]</f>
        <v>1.55753883E-3</v>
      </c>
      <c r="BU268" s="21">
        <v>22.631540000000001</v>
      </c>
      <c r="BV268" s="15">
        <f>Tabla5[[#This Row],[tasa de cambio]]*Tabla5[[#This Row],[Ingresos netos]]</f>
        <v>3.5249502332698197E-2</v>
      </c>
    </row>
    <row r="269" spans="1:74" x14ac:dyDescent="0.2">
      <c r="A269" s="1" t="s">
        <v>24</v>
      </c>
      <c r="B269" s="1" t="s">
        <v>43</v>
      </c>
      <c r="C269" s="1"/>
      <c r="D269" s="1" t="s">
        <v>11</v>
      </c>
      <c r="E269" s="1" t="s">
        <v>12</v>
      </c>
      <c r="F269" s="1" t="s">
        <v>13</v>
      </c>
      <c r="G269" s="8">
        <v>6.6806216000000001E-5</v>
      </c>
      <c r="H269" s="8">
        <v>0.75</v>
      </c>
      <c r="I269" s="9">
        <f>Tabla14[[#This Row],[Precio unitario]]*Tabla14[[#This Row],[Tasa de ingresos cliente]]</f>
        <v>5.0104662000000004E-5</v>
      </c>
      <c r="J269" s="21">
        <v>22.631540000000001</v>
      </c>
      <c r="K269" s="15">
        <f>Tabla14[[#This Row],[tasa de cambio]]*Tabla14[[#This Row],[Ingresos netos]]</f>
        <v>1.1339456622394802E-3</v>
      </c>
      <c r="M269" s="1" t="s">
        <v>81</v>
      </c>
      <c r="N269" s="1" t="s">
        <v>17</v>
      </c>
      <c r="O269" s="1"/>
      <c r="P269" s="1" t="s">
        <v>11</v>
      </c>
      <c r="Q269" s="1" t="s">
        <v>12</v>
      </c>
      <c r="R269" s="1" t="s">
        <v>13</v>
      </c>
      <c r="S269" s="8">
        <v>6.0556755499999995E-4</v>
      </c>
      <c r="T269" s="8">
        <v>0.75</v>
      </c>
      <c r="U269" s="9">
        <f>Tabla12[[#This Row],[Precio unitario]]*Tabla12[[#This Row],[Tasa de ingresos cliente]]</f>
        <v>4.5417566624999996E-4</v>
      </c>
      <c r="V269" s="21">
        <v>22.631540000000001</v>
      </c>
      <c r="W269" s="11">
        <f>Tabla12[[#This Row],[tasa de cambio]]*Tabla12[[#This Row],[Ingresos netos]]</f>
        <v>1.0278694757763525E-2</v>
      </c>
      <c r="AK269" s="1" t="s">
        <v>100</v>
      </c>
      <c r="AL269" s="1" t="s">
        <v>14</v>
      </c>
      <c r="AM269" s="1" t="s">
        <v>104</v>
      </c>
      <c r="AN269" s="1" t="s">
        <v>11</v>
      </c>
      <c r="AO269" s="1" t="s">
        <v>12</v>
      </c>
      <c r="AP269" s="1" t="s">
        <v>13</v>
      </c>
      <c r="AQ269" s="8">
        <v>1.0796154000000001E-3</v>
      </c>
      <c r="AR269" s="8">
        <v>0.75</v>
      </c>
      <c r="AS269" s="9">
        <f>Tabla8[[#This Row],[Precio unitario]]*Tabla8[[#This Row],[Tasa de ingresos cliente]]</f>
        <v>8.0971155000000004E-4</v>
      </c>
      <c r="AT269" s="21">
        <v>21.6</v>
      </c>
      <c r="AU269" s="11">
        <f>Tabla8[[#This Row],[tasa de cambio]]*Tabla8[[#This Row],[Ingresos netos]]</f>
        <v>1.748976948E-2</v>
      </c>
      <c r="AV269" s="23"/>
      <c r="AX269" s="23"/>
      <c r="BL269" s="2" t="s">
        <v>139</v>
      </c>
      <c r="BM269" s="2" t="s">
        <v>18</v>
      </c>
      <c r="BN269" s="2" t="s">
        <v>104</v>
      </c>
      <c r="BO269" s="2" t="s">
        <v>11</v>
      </c>
      <c r="BP269" s="2" t="s">
        <v>12</v>
      </c>
      <c r="BQ269" s="2" t="s">
        <v>13</v>
      </c>
      <c r="BR269" s="7">
        <v>2.0767184409999999E-3</v>
      </c>
      <c r="BS269" s="7">
        <v>0.75</v>
      </c>
      <c r="BT269" s="9">
        <f>Tabla5[[#This Row],[Precio unitario]]*Tabla5[[#This Row],[Tasa de ingresos cliente]]</f>
        <v>1.5575388307499998E-3</v>
      </c>
      <c r="BU269" s="21">
        <v>22.631540000000001</v>
      </c>
      <c r="BV269" s="15">
        <f>Tabla5[[#This Row],[tasa de cambio]]*Tabla5[[#This Row],[Ingresos netos]]</f>
        <v>3.5249502349671856E-2</v>
      </c>
    </row>
    <row r="270" spans="1:74" x14ac:dyDescent="0.2">
      <c r="A270" s="2" t="s">
        <v>24</v>
      </c>
      <c r="B270" s="2" t="s">
        <v>44</v>
      </c>
      <c r="C270" s="2"/>
      <c r="D270" s="2" t="s">
        <v>11</v>
      </c>
      <c r="E270" s="2" t="s">
        <v>12</v>
      </c>
      <c r="F270" s="2" t="s">
        <v>13</v>
      </c>
      <c r="G270" s="7">
        <v>4.8511922399999997E-4</v>
      </c>
      <c r="H270" s="7">
        <v>0.75</v>
      </c>
      <c r="I270" s="9">
        <f>Tabla14[[#This Row],[Precio unitario]]*Tabla14[[#This Row],[Tasa de ingresos cliente]]</f>
        <v>3.6383941799999998E-4</v>
      </c>
      <c r="J270" s="21">
        <v>22.631540000000001</v>
      </c>
      <c r="K270" s="15">
        <f>Tabla14[[#This Row],[tasa de cambio]]*Tabla14[[#This Row],[Ingresos netos]]</f>
        <v>8.2342463420437204E-3</v>
      </c>
      <c r="M270" s="2" t="s">
        <v>81</v>
      </c>
      <c r="N270" s="2" t="s">
        <v>17</v>
      </c>
      <c r="O270" s="2"/>
      <c r="P270" s="2" t="s">
        <v>11</v>
      </c>
      <c r="Q270" s="2" t="s">
        <v>12</v>
      </c>
      <c r="R270" s="2" t="s">
        <v>13</v>
      </c>
      <c r="S270" s="7">
        <v>6.0881932400000003E-4</v>
      </c>
      <c r="T270" s="7">
        <v>0.75</v>
      </c>
      <c r="U270" s="9">
        <f>Tabla12[[#This Row],[Precio unitario]]*Tabla12[[#This Row],[Tasa de ingresos cliente]]</f>
        <v>4.5661449300000002E-4</v>
      </c>
      <c r="V270" s="21">
        <v>22.631540000000001</v>
      </c>
      <c r="W270" s="11">
        <f>Tabla12[[#This Row],[tasa de cambio]]*Tabla12[[#This Row],[Ingresos netos]]</f>
        <v>1.0333889162909221E-2</v>
      </c>
      <c r="AK270" s="2" t="s">
        <v>100</v>
      </c>
      <c r="AL270" s="2" t="s">
        <v>14</v>
      </c>
      <c r="AM270" s="2" t="s">
        <v>104</v>
      </c>
      <c r="AN270" s="2" t="s">
        <v>11</v>
      </c>
      <c r="AO270" s="2" t="s">
        <v>12</v>
      </c>
      <c r="AP270" s="2" t="s">
        <v>13</v>
      </c>
      <c r="AQ270" s="7">
        <v>1.0795789E-3</v>
      </c>
      <c r="AR270" s="7">
        <v>0.75</v>
      </c>
      <c r="AS270" s="9">
        <f>Tabla8[[#This Row],[Precio unitario]]*Tabla8[[#This Row],[Tasa de ingresos cliente]]</f>
        <v>8.0968417499999992E-4</v>
      </c>
      <c r="AT270" s="21">
        <v>21.6</v>
      </c>
      <c r="AU270" s="11">
        <f>Tabla8[[#This Row],[tasa de cambio]]*Tabla8[[#This Row],[Ingresos netos]]</f>
        <v>1.7489178179999999E-2</v>
      </c>
      <c r="AV270" s="23"/>
      <c r="AX270" s="23"/>
      <c r="BL270" s="1" t="s">
        <v>139</v>
      </c>
      <c r="BM270" s="1" t="s">
        <v>34</v>
      </c>
      <c r="BN270" s="1" t="s">
        <v>104</v>
      </c>
      <c r="BO270" s="1" t="s">
        <v>11</v>
      </c>
      <c r="BP270" s="1" t="s">
        <v>12</v>
      </c>
      <c r="BQ270" s="1" t="s">
        <v>13</v>
      </c>
      <c r="BR270" s="8">
        <v>2.8472909880000001E-3</v>
      </c>
      <c r="BS270" s="8">
        <v>0.75</v>
      </c>
      <c r="BT270" s="9">
        <f>Tabla5[[#This Row],[Precio unitario]]*Tabla5[[#This Row],[Tasa de ingresos cliente]]</f>
        <v>2.1354682410000001E-3</v>
      </c>
      <c r="BU270" s="21">
        <v>22.631540000000001</v>
      </c>
      <c r="BV270" s="15">
        <f>Tabla5[[#This Row],[tasa de cambio]]*Tabla5[[#This Row],[Ingresos netos]]</f>
        <v>4.8328934914921143E-2</v>
      </c>
    </row>
    <row r="271" spans="1:74" x14ac:dyDescent="0.2">
      <c r="A271" s="1" t="s">
        <v>24</v>
      </c>
      <c r="B271" s="1" t="s">
        <v>17</v>
      </c>
      <c r="C271" s="1"/>
      <c r="D271" s="1" t="s">
        <v>11</v>
      </c>
      <c r="E271" s="1" t="s">
        <v>12</v>
      </c>
      <c r="F271" s="1" t="s">
        <v>13</v>
      </c>
      <c r="G271" s="8">
        <v>3.0251546800000003E-4</v>
      </c>
      <c r="H271" s="8">
        <v>0.75</v>
      </c>
      <c r="I271" s="9">
        <f>Tabla14[[#This Row],[Precio unitario]]*Tabla14[[#This Row],[Tasa de ingresos cliente]]</f>
        <v>2.2688660100000002E-4</v>
      </c>
      <c r="J271" s="21">
        <v>22.631540000000001</v>
      </c>
      <c r="K271" s="15">
        <f>Tabla14[[#This Row],[tasa de cambio]]*Tabla14[[#This Row],[Ingresos netos]]</f>
        <v>5.1347931859955405E-3</v>
      </c>
      <c r="M271" s="1" t="s">
        <v>81</v>
      </c>
      <c r="N271" s="1" t="s">
        <v>17</v>
      </c>
      <c r="O271" s="1"/>
      <c r="P271" s="1" t="s">
        <v>11</v>
      </c>
      <c r="Q271" s="1" t="s">
        <v>12</v>
      </c>
      <c r="R271" s="1" t="s">
        <v>13</v>
      </c>
      <c r="S271" s="8">
        <v>4.20612612E-4</v>
      </c>
      <c r="T271" s="8">
        <v>0.75</v>
      </c>
      <c r="U271" s="9">
        <f>Tabla12[[#This Row],[Precio unitario]]*Tabla12[[#This Row],[Tasa de ingresos cliente]]</f>
        <v>3.1545945899999999E-4</v>
      </c>
      <c r="V271" s="21">
        <v>22.631540000000001</v>
      </c>
      <c r="W271" s="11">
        <f>Tabla12[[#This Row],[tasa de cambio]]*Tabla12[[#This Row],[Ingresos netos]]</f>
        <v>7.1393333647368599E-3</v>
      </c>
      <c r="AK271" s="2" t="s">
        <v>100</v>
      </c>
      <c r="AL271" s="2" t="s">
        <v>14</v>
      </c>
      <c r="AM271" s="2" t="s">
        <v>114</v>
      </c>
      <c r="AN271" s="2" t="s">
        <v>11</v>
      </c>
      <c r="AO271" s="2" t="s">
        <v>12</v>
      </c>
      <c r="AP271" s="2" t="s">
        <v>13</v>
      </c>
      <c r="AQ271" s="7">
        <v>6.6270299999999995E-5</v>
      </c>
      <c r="AR271" s="7">
        <v>0.75</v>
      </c>
      <c r="AS271" s="9">
        <f>Tabla8[[#This Row],[Precio unitario]]*Tabla8[[#This Row],[Tasa de ingresos cliente]]</f>
        <v>4.9702724999999996E-5</v>
      </c>
      <c r="AT271" s="21">
        <v>21.6</v>
      </c>
      <c r="AU271" s="11">
        <f>Tabla8[[#This Row],[tasa de cambio]]*Tabla8[[#This Row],[Ingresos netos]]</f>
        <v>1.07357886E-3</v>
      </c>
      <c r="AV271" s="23"/>
      <c r="AX271" s="23"/>
      <c r="BL271" s="2" t="s">
        <v>139</v>
      </c>
      <c r="BM271" s="2" t="s">
        <v>10</v>
      </c>
      <c r="BN271" s="2" t="s">
        <v>104</v>
      </c>
      <c r="BO271" s="2" t="s">
        <v>11</v>
      </c>
      <c r="BP271" s="2" t="s">
        <v>12</v>
      </c>
      <c r="BQ271" s="2" t="s">
        <v>13</v>
      </c>
      <c r="BR271" s="7">
        <v>2.7555575839999999E-3</v>
      </c>
      <c r="BS271" s="7">
        <v>0.75</v>
      </c>
      <c r="BT271" s="9">
        <f>Tabla5[[#This Row],[Precio unitario]]*Tabla5[[#This Row],[Tasa de ingresos cliente]]</f>
        <v>2.0666681879999999E-3</v>
      </c>
      <c r="BU271" s="21">
        <v>22.631540000000001</v>
      </c>
      <c r="BV271" s="15">
        <f>Tabla5[[#This Row],[tasa de cambio]]*Tabla5[[#This Row],[Ingresos netos]]</f>
        <v>4.6771883763449519E-2</v>
      </c>
    </row>
    <row r="272" spans="1:74" x14ac:dyDescent="0.2">
      <c r="A272" s="2" t="s">
        <v>24</v>
      </c>
      <c r="B272" s="2" t="s">
        <v>18</v>
      </c>
      <c r="C272" s="2"/>
      <c r="D272" s="2" t="s">
        <v>11</v>
      </c>
      <c r="E272" s="2" t="s">
        <v>12</v>
      </c>
      <c r="F272" s="2" t="s">
        <v>13</v>
      </c>
      <c r="G272" s="7">
        <v>1.9296323900000001E-4</v>
      </c>
      <c r="H272" s="7">
        <v>0.75</v>
      </c>
      <c r="I272" s="9">
        <f>Tabla14[[#This Row],[Precio unitario]]*Tabla14[[#This Row],[Tasa de ingresos cliente]]</f>
        <v>1.4472242925000001E-4</v>
      </c>
      <c r="J272" s="21">
        <v>22.631540000000001</v>
      </c>
      <c r="K272" s="15">
        <f>Tabla14[[#This Row],[tasa de cambio]]*Tabla14[[#This Row],[Ingresos netos]]</f>
        <v>3.2752914464685453E-3</v>
      </c>
      <c r="M272" s="2" t="s">
        <v>81</v>
      </c>
      <c r="N272" s="2" t="s">
        <v>35</v>
      </c>
      <c r="O272" s="2"/>
      <c r="P272" s="2" t="s">
        <v>11</v>
      </c>
      <c r="Q272" s="2" t="s">
        <v>12</v>
      </c>
      <c r="R272" s="2" t="s">
        <v>13</v>
      </c>
      <c r="S272" s="7">
        <v>1.1280301250000001E-3</v>
      </c>
      <c r="T272" s="7">
        <v>0.75</v>
      </c>
      <c r="U272" s="9">
        <f>Tabla12[[#This Row],[Precio unitario]]*Tabla12[[#This Row],[Tasa de ingresos cliente]]</f>
        <v>8.4602259375E-4</v>
      </c>
      <c r="V272" s="21">
        <v>22.631540000000001</v>
      </c>
      <c r="W272" s="11">
        <f>Tabla12[[#This Row],[tasa de cambio]]*Tabla12[[#This Row],[Ingresos netos]]</f>
        <v>1.9146794171356875E-2</v>
      </c>
      <c r="AK272" s="1" t="s">
        <v>100</v>
      </c>
      <c r="AL272" s="1" t="s">
        <v>14</v>
      </c>
      <c r="AM272" s="1" t="s">
        <v>114</v>
      </c>
      <c r="AN272" s="1" t="s">
        <v>11</v>
      </c>
      <c r="AO272" s="1" t="s">
        <v>12</v>
      </c>
      <c r="AP272" s="1" t="s">
        <v>13</v>
      </c>
      <c r="AQ272" s="8">
        <v>6.6256599999999999E-5</v>
      </c>
      <c r="AR272" s="8">
        <v>0.75</v>
      </c>
      <c r="AS272" s="9">
        <f>Tabla8[[#This Row],[Precio unitario]]*Tabla8[[#This Row],[Tasa de ingresos cliente]]</f>
        <v>4.9692450000000002E-5</v>
      </c>
      <c r="AT272" s="21">
        <v>21.6</v>
      </c>
      <c r="AU272" s="11">
        <f>Tabla8[[#This Row],[tasa de cambio]]*Tabla8[[#This Row],[Ingresos netos]]</f>
        <v>1.0733569200000001E-3</v>
      </c>
      <c r="AV272" s="23"/>
      <c r="AX272" s="23"/>
      <c r="BL272" s="1" t="s">
        <v>139</v>
      </c>
      <c r="BM272" s="1" t="s">
        <v>14</v>
      </c>
      <c r="BN272" s="1" t="s">
        <v>104</v>
      </c>
      <c r="BO272" s="1" t="s">
        <v>11</v>
      </c>
      <c r="BP272" s="1" t="s">
        <v>12</v>
      </c>
      <c r="BQ272" s="1" t="s">
        <v>13</v>
      </c>
      <c r="BR272" s="8">
        <v>3.4468289699999999E-3</v>
      </c>
      <c r="BS272" s="8">
        <v>0.75</v>
      </c>
      <c r="BT272" s="9">
        <f>Tabla5[[#This Row],[Precio unitario]]*Tabla5[[#This Row],[Tasa de ingresos cliente]]</f>
        <v>2.5851217275E-3</v>
      </c>
      <c r="BU272" s="21">
        <v>22.631540000000001</v>
      </c>
      <c r="BV272" s="15">
        <f>Tabla5[[#This Row],[tasa de cambio]]*Tabla5[[#This Row],[Ingresos netos]]</f>
        <v>5.850528578078535E-2</v>
      </c>
    </row>
    <row r="273" spans="1:74" x14ac:dyDescent="0.2">
      <c r="A273" s="1" t="s">
        <v>24</v>
      </c>
      <c r="B273" s="1" t="s">
        <v>18</v>
      </c>
      <c r="C273" s="1"/>
      <c r="D273" s="1" t="s">
        <v>11</v>
      </c>
      <c r="E273" s="1" t="s">
        <v>12</v>
      </c>
      <c r="F273" s="1" t="s">
        <v>13</v>
      </c>
      <c r="G273" s="8">
        <v>2.7416605100000002E-4</v>
      </c>
      <c r="H273" s="8">
        <v>0.75</v>
      </c>
      <c r="I273" s="9">
        <f>Tabla14[[#This Row],[Precio unitario]]*Tabla14[[#This Row],[Tasa de ingresos cliente]]</f>
        <v>2.0562453825000003E-4</v>
      </c>
      <c r="J273" s="21">
        <v>22.631540000000001</v>
      </c>
      <c r="K273" s="15">
        <f>Tabla14[[#This Row],[tasa de cambio]]*Tabla14[[#This Row],[Ingresos netos]]</f>
        <v>4.6535999623864054E-3</v>
      </c>
      <c r="M273" s="1" t="s">
        <v>81</v>
      </c>
      <c r="N273" s="1" t="s">
        <v>33</v>
      </c>
      <c r="O273" s="1"/>
      <c r="P273" s="1" t="s">
        <v>11</v>
      </c>
      <c r="Q273" s="1" t="s">
        <v>12</v>
      </c>
      <c r="R273" s="1" t="s">
        <v>13</v>
      </c>
      <c r="S273" s="8">
        <v>3.8007267869999998E-3</v>
      </c>
      <c r="T273" s="8">
        <v>0.75</v>
      </c>
      <c r="U273" s="9">
        <f>Tabla12[[#This Row],[Precio unitario]]*Tabla12[[#This Row],[Tasa de ingresos cliente]]</f>
        <v>2.8505450902499996E-3</v>
      </c>
      <c r="V273" s="21">
        <v>22.631540000000001</v>
      </c>
      <c r="W273" s="11">
        <f>Tabla12[[#This Row],[tasa de cambio]]*Tabla12[[#This Row],[Ingresos netos]]</f>
        <v>6.4512225231796477E-2</v>
      </c>
      <c r="AK273" s="2" t="s">
        <v>100</v>
      </c>
      <c r="AL273" s="2" t="s">
        <v>14</v>
      </c>
      <c r="AM273" s="2" t="s">
        <v>114</v>
      </c>
      <c r="AN273" s="2" t="s">
        <v>11</v>
      </c>
      <c r="AO273" s="2" t="s">
        <v>12</v>
      </c>
      <c r="AP273" s="2" t="s">
        <v>13</v>
      </c>
      <c r="AQ273" s="7">
        <v>6.6259299999999998E-5</v>
      </c>
      <c r="AR273" s="7">
        <v>0.75</v>
      </c>
      <c r="AS273" s="9">
        <f>Tabla8[[#This Row],[Precio unitario]]*Tabla8[[#This Row],[Tasa de ingresos cliente]]</f>
        <v>4.9694475000000002E-5</v>
      </c>
      <c r="AT273" s="21">
        <v>21.6</v>
      </c>
      <c r="AU273" s="11">
        <f>Tabla8[[#This Row],[tasa de cambio]]*Tabla8[[#This Row],[Ingresos netos]]</f>
        <v>1.0734006600000001E-3</v>
      </c>
      <c r="AV273" s="23"/>
      <c r="AX273" s="23"/>
      <c r="BL273" s="2" t="s">
        <v>139</v>
      </c>
      <c r="BM273" s="2" t="s">
        <v>42</v>
      </c>
      <c r="BN273" s="2" t="s">
        <v>104</v>
      </c>
      <c r="BO273" s="2" t="s">
        <v>11</v>
      </c>
      <c r="BP273" s="2" t="s">
        <v>12</v>
      </c>
      <c r="BQ273" s="2" t="s">
        <v>13</v>
      </c>
      <c r="BR273" s="7">
        <v>3.7509131869999999E-3</v>
      </c>
      <c r="BS273" s="7">
        <v>0.75</v>
      </c>
      <c r="BT273" s="9">
        <f>Tabla5[[#This Row],[Precio unitario]]*Tabla5[[#This Row],[Tasa de ingresos cliente]]</f>
        <v>2.8131848902499998E-3</v>
      </c>
      <c r="BU273" s="21">
        <v>22.631540000000001</v>
      </c>
      <c r="BV273" s="15">
        <f>Tabla5[[#This Row],[tasa de cambio]]*Tabla5[[#This Row],[Ingresos netos]]</f>
        <v>6.3666706371088483E-2</v>
      </c>
    </row>
    <row r="274" spans="1:74" x14ac:dyDescent="0.2">
      <c r="A274" s="2" t="s">
        <v>24</v>
      </c>
      <c r="B274" s="2" t="s">
        <v>53</v>
      </c>
      <c r="C274" s="2"/>
      <c r="D274" s="2" t="s">
        <v>11</v>
      </c>
      <c r="E274" s="2" t="s">
        <v>12</v>
      </c>
      <c r="F274" s="2" t="s">
        <v>13</v>
      </c>
      <c r="G274" s="7">
        <v>7.2029969999999998E-5</v>
      </c>
      <c r="H274" s="7">
        <v>0.75</v>
      </c>
      <c r="I274" s="9">
        <f>Tabla14[[#This Row],[Precio unitario]]*Tabla14[[#This Row],[Tasa de ingresos cliente]]</f>
        <v>5.4022477499999995E-5</v>
      </c>
      <c r="J274" s="21">
        <v>22.631540000000001</v>
      </c>
      <c r="K274" s="15">
        <f>Tabla14[[#This Row],[tasa de cambio]]*Tabla14[[#This Row],[Ingresos netos]]</f>
        <v>1.22261186044035E-3</v>
      </c>
      <c r="M274" s="2" t="s">
        <v>81</v>
      </c>
      <c r="N274" s="2" t="s">
        <v>18</v>
      </c>
      <c r="O274" s="2"/>
      <c r="P274" s="2" t="s">
        <v>11</v>
      </c>
      <c r="Q274" s="2" t="s">
        <v>12</v>
      </c>
      <c r="R274" s="2" t="s">
        <v>13</v>
      </c>
      <c r="S274" s="7">
        <v>8.5024889499999996E-4</v>
      </c>
      <c r="T274" s="7">
        <v>0.75</v>
      </c>
      <c r="U274" s="9">
        <f>Tabla12[[#This Row],[Precio unitario]]*Tabla12[[#This Row],[Tasa de ingresos cliente]]</f>
        <v>6.3768667124999997E-4</v>
      </c>
      <c r="V274" s="21">
        <v>22.631540000000001</v>
      </c>
      <c r="W274" s="11">
        <f>Tabla12[[#This Row],[tasa de cambio]]*Tabla12[[#This Row],[Ingresos netos]]</f>
        <v>1.4431831407861225E-2</v>
      </c>
      <c r="AK274" s="1" t="s">
        <v>100</v>
      </c>
      <c r="AL274" s="1" t="s">
        <v>14</v>
      </c>
      <c r="AM274" s="1" t="s">
        <v>114</v>
      </c>
      <c r="AN274" s="1" t="s">
        <v>11</v>
      </c>
      <c r="AO274" s="1" t="s">
        <v>12</v>
      </c>
      <c r="AP274" s="1" t="s">
        <v>13</v>
      </c>
      <c r="AQ274" s="8">
        <v>6.6269199999999999E-5</v>
      </c>
      <c r="AR274" s="8">
        <v>0.75</v>
      </c>
      <c r="AS274" s="9">
        <f>Tabla8[[#This Row],[Precio unitario]]*Tabla8[[#This Row],[Tasa de ingresos cliente]]</f>
        <v>4.9701899999999999E-5</v>
      </c>
      <c r="AT274" s="21">
        <v>21.6</v>
      </c>
      <c r="AU274" s="11">
        <f>Tabla8[[#This Row],[tasa de cambio]]*Tabla8[[#This Row],[Ingresos netos]]</f>
        <v>1.0735610400000001E-3</v>
      </c>
      <c r="AV274" s="23"/>
      <c r="AX274" s="23"/>
      <c r="BL274" s="1" t="s">
        <v>139</v>
      </c>
      <c r="BM274" s="1" t="s">
        <v>19</v>
      </c>
      <c r="BN274" s="1" t="s">
        <v>104</v>
      </c>
      <c r="BO274" s="1" t="s">
        <v>11</v>
      </c>
      <c r="BP274" s="1" t="s">
        <v>12</v>
      </c>
      <c r="BQ274" s="1" t="s">
        <v>13</v>
      </c>
      <c r="BR274" s="8">
        <v>3.5485469289999998E-3</v>
      </c>
      <c r="BS274" s="8">
        <v>0.75</v>
      </c>
      <c r="BT274" s="9">
        <f>Tabla5[[#This Row],[Precio unitario]]*Tabla5[[#This Row],[Tasa de ingresos cliente]]</f>
        <v>2.6614101967499999E-3</v>
      </c>
      <c r="BU274" s="21">
        <v>22.631540000000001</v>
      </c>
      <c r="BV274" s="15">
        <f>Tabla5[[#This Row],[tasa de cambio]]*Tabla5[[#This Row],[Ingresos netos]]</f>
        <v>6.0231811324155497E-2</v>
      </c>
    </row>
    <row r="275" spans="1:74" x14ac:dyDescent="0.2">
      <c r="A275" s="1" t="s">
        <v>24</v>
      </c>
      <c r="B275" s="1" t="s">
        <v>21</v>
      </c>
      <c r="C275" s="1"/>
      <c r="D275" s="1" t="s">
        <v>11</v>
      </c>
      <c r="E275" s="1" t="s">
        <v>12</v>
      </c>
      <c r="F275" s="1" t="s">
        <v>13</v>
      </c>
      <c r="G275" s="8">
        <v>1.0642380590000001E-3</v>
      </c>
      <c r="H275" s="8">
        <v>0.75</v>
      </c>
      <c r="I275" s="9">
        <f>Tabla14[[#This Row],[Precio unitario]]*Tabla14[[#This Row],[Tasa de ingresos cliente]]</f>
        <v>7.9817854425000008E-4</v>
      </c>
      <c r="J275" s="21">
        <v>22.631540000000001</v>
      </c>
      <c r="K275" s="15">
        <f>Tabla14[[#This Row],[tasa de cambio]]*Tabla14[[#This Row],[Ingresos netos]]</f>
        <v>1.8064009651335648E-2</v>
      </c>
      <c r="M275" s="1" t="s">
        <v>81</v>
      </c>
      <c r="N275" s="1" t="s">
        <v>18</v>
      </c>
      <c r="O275" s="1"/>
      <c r="P275" s="1" t="s">
        <v>11</v>
      </c>
      <c r="Q275" s="1" t="s">
        <v>12</v>
      </c>
      <c r="R275" s="1" t="s">
        <v>13</v>
      </c>
      <c r="S275" s="8">
        <v>7.7798106500000003E-4</v>
      </c>
      <c r="T275" s="8">
        <v>0.75</v>
      </c>
      <c r="U275" s="9">
        <f>Tabla12[[#This Row],[Precio unitario]]*Tabla12[[#This Row],[Tasa de ingresos cliente]]</f>
        <v>5.8348579875000008E-4</v>
      </c>
      <c r="V275" s="21">
        <v>22.631540000000001</v>
      </c>
      <c r="W275" s="11">
        <f>Tabla12[[#This Row],[tasa de cambio]]*Tabla12[[#This Row],[Ingresos netos]]</f>
        <v>1.3205182193842577E-2</v>
      </c>
      <c r="AK275" s="2" t="s">
        <v>100</v>
      </c>
      <c r="AL275" s="2" t="s">
        <v>14</v>
      </c>
      <c r="AM275" s="2" t="s">
        <v>114</v>
      </c>
      <c r="AN275" s="2" t="s">
        <v>11</v>
      </c>
      <c r="AO275" s="2" t="s">
        <v>12</v>
      </c>
      <c r="AP275" s="2" t="s">
        <v>13</v>
      </c>
      <c r="AQ275" s="7">
        <v>6.6263199999999999E-5</v>
      </c>
      <c r="AR275" s="7">
        <v>0.75</v>
      </c>
      <c r="AS275" s="9">
        <f>Tabla8[[#This Row],[Precio unitario]]*Tabla8[[#This Row],[Tasa de ingresos cliente]]</f>
        <v>4.9697399999999996E-5</v>
      </c>
      <c r="AT275" s="21">
        <v>21.6</v>
      </c>
      <c r="AU275" s="11">
        <f>Tabla8[[#This Row],[tasa de cambio]]*Tabla8[[#This Row],[Ingresos netos]]</f>
        <v>1.0734638400000001E-3</v>
      </c>
      <c r="AV275" s="23"/>
      <c r="AX275" s="23"/>
      <c r="BL275" s="2" t="s">
        <v>139</v>
      </c>
      <c r="BM275" s="2" t="s">
        <v>20</v>
      </c>
      <c r="BN275" s="2" t="s">
        <v>104</v>
      </c>
      <c r="BO275" s="2" t="s">
        <v>11</v>
      </c>
      <c r="BP275" s="2" t="s">
        <v>12</v>
      </c>
      <c r="BQ275" s="2" t="s">
        <v>13</v>
      </c>
      <c r="BR275" s="7">
        <v>3.2674947780000001E-3</v>
      </c>
      <c r="BS275" s="7">
        <v>0.75</v>
      </c>
      <c r="BT275" s="9">
        <f>Tabla5[[#This Row],[Precio unitario]]*Tabla5[[#This Row],[Tasa de ingresos cliente]]</f>
        <v>2.4506210834999999E-3</v>
      </c>
      <c r="BU275" s="21">
        <v>22.631540000000001</v>
      </c>
      <c r="BV275" s="15">
        <f>Tabla5[[#This Row],[tasa de cambio]]*Tabla5[[#This Row],[Ingresos netos]]</f>
        <v>5.5461329076073589E-2</v>
      </c>
    </row>
    <row r="276" spans="1:74" x14ac:dyDescent="0.2">
      <c r="A276" s="2" t="s">
        <v>24</v>
      </c>
      <c r="B276" s="2" t="s">
        <v>60</v>
      </c>
      <c r="C276" s="2"/>
      <c r="D276" s="2" t="s">
        <v>11</v>
      </c>
      <c r="E276" s="2" t="s">
        <v>12</v>
      </c>
      <c r="F276" s="2" t="s">
        <v>13</v>
      </c>
      <c r="G276" s="7">
        <v>1.1384028149999999E-3</v>
      </c>
      <c r="H276" s="7">
        <v>0.75</v>
      </c>
      <c r="I276" s="9">
        <f>Tabla14[[#This Row],[Precio unitario]]*Tabla14[[#This Row],[Tasa de ingresos cliente]]</f>
        <v>8.5380211124999996E-4</v>
      </c>
      <c r="J276" s="21">
        <v>22.631540000000001</v>
      </c>
      <c r="K276" s="15">
        <f>Tabla14[[#This Row],[tasa de cambio]]*Tabla14[[#This Row],[Ingresos netos]]</f>
        <v>1.9322856632838826E-2</v>
      </c>
      <c r="M276" s="2" t="s">
        <v>81</v>
      </c>
      <c r="N276" s="2" t="s">
        <v>18</v>
      </c>
      <c r="O276" s="2"/>
      <c r="P276" s="2" t="s">
        <v>11</v>
      </c>
      <c r="Q276" s="2" t="s">
        <v>12</v>
      </c>
      <c r="R276" s="2" t="s">
        <v>13</v>
      </c>
      <c r="S276" s="7">
        <v>7.7045745100000004E-4</v>
      </c>
      <c r="T276" s="7">
        <v>0.75</v>
      </c>
      <c r="U276" s="9">
        <f>Tabla12[[#This Row],[Precio unitario]]*Tabla12[[#This Row],[Tasa de ingresos cliente]]</f>
        <v>5.7784308825000006E-4</v>
      </c>
      <c r="V276" s="21">
        <v>22.631540000000001</v>
      </c>
      <c r="W276" s="11">
        <f>Tabla12[[#This Row],[tasa de cambio]]*Tabla12[[#This Row],[Ingresos netos]]</f>
        <v>1.3077478965453406E-2</v>
      </c>
      <c r="AK276" s="1" t="s">
        <v>100</v>
      </c>
      <c r="AL276" s="1" t="s">
        <v>14</v>
      </c>
      <c r="AM276" s="1" t="s">
        <v>114</v>
      </c>
      <c r="AN276" s="1" t="s">
        <v>11</v>
      </c>
      <c r="AO276" s="1" t="s">
        <v>12</v>
      </c>
      <c r="AP276" s="1" t="s">
        <v>13</v>
      </c>
      <c r="AQ276" s="8">
        <v>6.6249999999999998E-5</v>
      </c>
      <c r="AR276" s="8">
        <v>0.75</v>
      </c>
      <c r="AS276" s="9">
        <f>Tabla8[[#This Row],[Precio unitario]]*Tabla8[[#This Row],[Tasa de ingresos cliente]]</f>
        <v>4.9687499999999995E-5</v>
      </c>
      <c r="AT276" s="21">
        <v>21.6</v>
      </c>
      <c r="AU276" s="11">
        <f>Tabla8[[#This Row],[tasa de cambio]]*Tabla8[[#This Row],[Ingresos netos]]</f>
        <v>1.07325E-3</v>
      </c>
      <c r="AV276" s="23"/>
      <c r="AX276" s="23"/>
      <c r="BL276" s="1" t="s">
        <v>139</v>
      </c>
      <c r="BM276" s="1" t="s">
        <v>45</v>
      </c>
      <c r="BN276" s="1" t="s">
        <v>104</v>
      </c>
      <c r="BO276" s="1" t="s">
        <v>11</v>
      </c>
      <c r="BP276" s="1" t="s">
        <v>12</v>
      </c>
      <c r="BQ276" s="1" t="s">
        <v>13</v>
      </c>
      <c r="BR276" s="8">
        <v>3.268089126E-3</v>
      </c>
      <c r="BS276" s="8">
        <v>0.75</v>
      </c>
      <c r="BT276" s="9">
        <f>Tabla5[[#This Row],[Precio unitario]]*Tabla5[[#This Row],[Tasa de ingresos cliente]]</f>
        <v>2.4510668444999999E-3</v>
      </c>
      <c r="BU276" s="21">
        <v>22.631540000000001</v>
      </c>
      <c r="BV276" s="15">
        <f>Tabla5[[#This Row],[tasa de cambio]]*Tabla5[[#This Row],[Ingresos netos]]</f>
        <v>5.547141733397553E-2</v>
      </c>
    </row>
    <row r="277" spans="1:74" x14ac:dyDescent="0.2">
      <c r="A277" s="1" t="s">
        <v>24</v>
      </c>
      <c r="B277" s="1" t="s">
        <v>22</v>
      </c>
      <c r="C277" s="1"/>
      <c r="D277" s="1" t="s">
        <v>11</v>
      </c>
      <c r="E277" s="1" t="s">
        <v>12</v>
      </c>
      <c r="F277" s="1" t="s">
        <v>13</v>
      </c>
      <c r="G277" s="8">
        <v>4.7005577150000004E-3</v>
      </c>
      <c r="H277" s="8">
        <v>0.75</v>
      </c>
      <c r="I277" s="9">
        <f>Tabla14[[#This Row],[Precio unitario]]*Tabla14[[#This Row],[Tasa de ingresos cliente]]</f>
        <v>3.52541828625E-3</v>
      </c>
      <c r="J277" s="21">
        <v>22.631540000000001</v>
      </c>
      <c r="K277" s="15">
        <f>Tabla14[[#This Row],[tasa de cambio]]*Tabla14[[#This Row],[Ingresos netos]]</f>
        <v>7.9785644961998331E-2</v>
      </c>
      <c r="M277" s="1" t="s">
        <v>81</v>
      </c>
      <c r="N277" s="1" t="s">
        <v>18</v>
      </c>
      <c r="O277" s="1"/>
      <c r="P277" s="1" t="s">
        <v>11</v>
      </c>
      <c r="Q277" s="1" t="s">
        <v>12</v>
      </c>
      <c r="R277" s="1" t="s">
        <v>13</v>
      </c>
      <c r="S277" s="8">
        <v>8.5067616399999997E-4</v>
      </c>
      <c r="T277" s="8">
        <v>0.75</v>
      </c>
      <c r="U277" s="9">
        <f>Tabla12[[#This Row],[Precio unitario]]*Tabla12[[#This Row],[Tasa de ingresos cliente]]</f>
        <v>6.3800712299999995E-4</v>
      </c>
      <c r="V277" s="21">
        <v>22.631540000000001</v>
      </c>
      <c r="W277" s="11">
        <f>Tabla12[[#This Row],[tasa de cambio]]*Tabla12[[#This Row],[Ingresos netos]]</f>
        <v>1.443908372445942E-2</v>
      </c>
      <c r="AK277" s="2" t="s">
        <v>100</v>
      </c>
      <c r="AL277" s="2" t="s">
        <v>14</v>
      </c>
      <c r="AM277" s="2" t="s">
        <v>114</v>
      </c>
      <c r="AN277" s="2" t="s">
        <v>11</v>
      </c>
      <c r="AO277" s="2" t="s">
        <v>12</v>
      </c>
      <c r="AP277" s="2" t="s">
        <v>13</v>
      </c>
      <c r="AQ277" s="7">
        <v>6.6256199999999998E-5</v>
      </c>
      <c r="AR277" s="7">
        <v>0.75</v>
      </c>
      <c r="AS277" s="9">
        <f>Tabla8[[#This Row],[Precio unitario]]*Tabla8[[#This Row],[Tasa de ingresos cliente]]</f>
        <v>4.9692149999999995E-5</v>
      </c>
      <c r="AT277" s="21">
        <v>21.6</v>
      </c>
      <c r="AU277" s="11">
        <f>Tabla8[[#This Row],[tasa de cambio]]*Tabla8[[#This Row],[Ingresos netos]]</f>
        <v>1.07335044E-3</v>
      </c>
      <c r="AV277" s="23"/>
      <c r="AX277" s="23"/>
      <c r="BL277" s="2" t="s">
        <v>139</v>
      </c>
      <c r="BM277" s="2" t="s">
        <v>53</v>
      </c>
      <c r="BN277" s="2" t="s">
        <v>104</v>
      </c>
      <c r="BO277" s="2" t="s">
        <v>11</v>
      </c>
      <c r="BP277" s="2" t="s">
        <v>12</v>
      </c>
      <c r="BQ277" s="2" t="s">
        <v>13</v>
      </c>
      <c r="BR277" s="7">
        <v>2.7785475119999998E-3</v>
      </c>
      <c r="BS277" s="7">
        <v>0.75</v>
      </c>
      <c r="BT277" s="9">
        <f>Tabla5[[#This Row],[Precio unitario]]*Tabla5[[#This Row],[Tasa de ingresos cliente]]</f>
        <v>2.0839106339999997E-3</v>
      </c>
      <c r="BU277" s="21">
        <v>22.631540000000001</v>
      </c>
      <c r="BV277" s="15">
        <f>Tabla5[[#This Row],[tasa de cambio]]*Tabla5[[#This Row],[Ingresos netos]]</f>
        <v>4.7162106869796355E-2</v>
      </c>
    </row>
    <row r="278" spans="1:74" x14ac:dyDescent="0.2">
      <c r="A278" s="2" t="s">
        <v>24</v>
      </c>
      <c r="B278" s="2" t="s">
        <v>39</v>
      </c>
      <c r="C278" s="2"/>
      <c r="D278" s="2" t="s">
        <v>11</v>
      </c>
      <c r="E278" s="2" t="s">
        <v>12</v>
      </c>
      <c r="F278" s="2" t="s">
        <v>13</v>
      </c>
      <c r="G278" s="7">
        <v>2.0563859510000001E-3</v>
      </c>
      <c r="H278" s="7">
        <v>0.75</v>
      </c>
      <c r="I278" s="9">
        <f>Tabla14[[#This Row],[Precio unitario]]*Tabla14[[#This Row],[Tasa de ingresos cliente]]</f>
        <v>1.5422894632500001E-3</v>
      </c>
      <c r="J278" s="21">
        <v>22.631540000000001</v>
      </c>
      <c r="K278" s="15">
        <f>Tabla14[[#This Row],[tasa de cambio]]*Tabla14[[#This Row],[Ingresos netos]]</f>
        <v>3.4904385679120908E-2</v>
      </c>
      <c r="M278" s="2" t="s">
        <v>81</v>
      </c>
      <c r="N278" s="2" t="s">
        <v>18</v>
      </c>
      <c r="O278" s="2"/>
      <c r="P278" s="2" t="s">
        <v>11</v>
      </c>
      <c r="Q278" s="2" t="s">
        <v>12</v>
      </c>
      <c r="R278" s="2" t="s">
        <v>13</v>
      </c>
      <c r="S278" s="7">
        <v>8.7298211799999997E-4</v>
      </c>
      <c r="T278" s="7">
        <v>0.75</v>
      </c>
      <c r="U278" s="9">
        <f>Tabla12[[#This Row],[Precio unitario]]*Tabla12[[#This Row],[Tasa de ingresos cliente]]</f>
        <v>6.5473658849999998E-4</v>
      </c>
      <c r="V278" s="21">
        <v>22.631540000000001</v>
      </c>
      <c r="W278" s="11">
        <f>Tabla12[[#This Row],[tasa de cambio]]*Tabla12[[#This Row],[Ingresos netos]]</f>
        <v>1.4817697292101291E-2</v>
      </c>
      <c r="AK278" s="1" t="s">
        <v>100</v>
      </c>
      <c r="AL278" s="1" t="s">
        <v>14</v>
      </c>
      <c r="AM278" s="1" t="s">
        <v>114</v>
      </c>
      <c r="AN278" s="1" t="s">
        <v>11</v>
      </c>
      <c r="AO278" s="1" t="s">
        <v>12</v>
      </c>
      <c r="AP278" s="1" t="s">
        <v>13</v>
      </c>
      <c r="AQ278" s="8">
        <v>6.6285700000000001E-5</v>
      </c>
      <c r="AR278" s="8">
        <v>0.75</v>
      </c>
      <c r="AS278" s="9">
        <f>Tabla8[[#This Row],[Precio unitario]]*Tabla8[[#This Row],[Tasa de ingresos cliente]]</f>
        <v>4.9714275000000004E-5</v>
      </c>
      <c r="AT278" s="21">
        <v>21.6</v>
      </c>
      <c r="AU278" s="11">
        <f>Tabla8[[#This Row],[tasa de cambio]]*Tabla8[[#This Row],[Ingresos netos]]</f>
        <v>1.0738283400000001E-3</v>
      </c>
      <c r="AV278" s="23"/>
      <c r="AX278" s="23"/>
      <c r="BL278" s="1" t="s">
        <v>139</v>
      </c>
      <c r="BM278" s="1" t="s">
        <v>21</v>
      </c>
      <c r="BN278" s="1" t="s">
        <v>104</v>
      </c>
      <c r="BO278" s="1" t="s">
        <v>11</v>
      </c>
      <c r="BP278" s="1" t="s">
        <v>12</v>
      </c>
      <c r="BQ278" s="1" t="s">
        <v>13</v>
      </c>
      <c r="BR278" s="8">
        <v>4.0489999999999996E-3</v>
      </c>
      <c r="BS278" s="8">
        <v>0.75</v>
      </c>
      <c r="BT278" s="9">
        <f>Tabla5[[#This Row],[Precio unitario]]*Tabla5[[#This Row],[Tasa de ingresos cliente]]</f>
        <v>3.0367499999999995E-3</v>
      </c>
      <c r="BU278" s="21">
        <v>22.631540000000001</v>
      </c>
      <c r="BV278" s="15">
        <f>Tabla5[[#This Row],[tasa de cambio]]*Tabla5[[#This Row],[Ingresos netos]]</f>
        <v>6.8726329094999997E-2</v>
      </c>
    </row>
    <row r="279" spans="1:74" x14ac:dyDescent="0.2">
      <c r="A279" s="1" t="s">
        <v>24</v>
      </c>
      <c r="B279" s="1" t="s">
        <v>19</v>
      </c>
      <c r="C279" s="1"/>
      <c r="D279" s="1" t="s">
        <v>11</v>
      </c>
      <c r="E279" s="1" t="s">
        <v>12</v>
      </c>
      <c r="F279" s="1" t="s">
        <v>13</v>
      </c>
      <c r="G279" s="8">
        <v>2.2948250650000001E-3</v>
      </c>
      <c r="H279" s="8">
        <v>0.75</v>
      </c>
      <c r="I279" s="9">
        <f>Tabla14[[#This Row],[Precio unitario]]*Tabla14[[#This Row],[Tasa de ingresos cliente]]</f>
        <v>1.7211187987499999E-3</v>
      </c>
      <c r="J279" s="21">
        <v>22.631540000000001</v>
      </c>
      <c r="K279" s="15">
        <f>Tabla14[[#This Row],[tasa de cambio]]*Tabla14[[#This Row],[Ingresos netos]]</f>
        <v>3.8951568938662577E-2</v>
      </c>
      <c r="M279" s="1" t="s">
        <v>81</v>
      </c>
      <c r="N279" s="1" t="s">
        <v>18</v>
      </c>
      <c r="O279" s="1"/>
      <c r="P279" s="1" t="s">
        <v>11</v>
      </c>
      <c r="Q279" s="1" t="s">
        <v>12</v>
      </c>
      <c r="R279" s="1" t="s">
        <v>13</v>
      </c>
      <c r="S279" s="8">
        <v>7.9495150399999995E-4</v>
      </c>
      <c r="T279" s="8">
        <v>0.75</v>
      </c>
      <c r="U279" s="9">
        <f>Tabla12[[#This Row],[Precio unitario]]*Tabla12[[#This Row],[Tasa de ingresos cliente]]</f>
        <v>5.9621362799999994E-4</v>
      </c>
      <c r="V279" s="21">
        <v>22.631540000000001</v>
      </c>
      <c r="W279" s="11">
        <f>Tabla12[[#This Row],[tasa de cambio]]*Tabla12[[#This Row],[Ingresos netos]]</f>
        <v>1.3493232570627119E-2</v>
      </c>
      <c r="AK279" s="2" t="s">
        <v>100</v>
      </c>
      <c r="AL279" s="2" t="s">
        <v>14</v>
      </c>
      <c r="AM279" s="2" t="s">
        <v>114</v>
      </c>
      <c r="AN279" s="2" t="s">
        <v>11</v>
      </c>
      <c r="AO279" s="2" t="s">
        <v>12</v>
      </c>
      <c r="AP279" s="2" t="s">
        <v>13</v>
      </c>
      <c r="AQ279" s="7">
        <v>6.6257899999999995E-5</v>
      </c>
      <c r="AR279" s="7">
        <v>0.75</v>
      </c>
      <c r="AS279" s="9">
        <f>Tabla8[[#This Row],[Precio unitario]]*Tabla8[[#This Row],[Tasa de ingresos cliente]]</f>
        <v>4.9693424999999996E-5</v>
      </c>
      <c r="AT279" s="21">
        <v>21.6</v>
      </c>
      <c r="AU279" s="11">
        <f>Tabla8[[#This Row],[tasa de cambio]]*Tabla8[[#This Row],[Ingresos netos]]</f>
        <v>1.0733779799999999E-3</v>
      </c>
      <c r="AV279" s="23"/>
      <c r="AX279" s="23"/>
      <c r="BL279" s="2" t="s">
        <v>139</v>
      </c>
      <c r="BM279" s="2" t="s">
        <v>37</v>
      </c>
      <c r="BN279" s="2" t="s">
        <v>104</v>
      </c>
      <c r="BO279" s="2" t="s">
        <v>11</v>
      </c>
      <c r="BP279" s="2" t="s">
        <v>12</v>
      </c>
      <c r="BQ279" s="2" t="s">
        <v>13</v>
      </c>
      <c r="BR279" s="7">
        <v>2.221830377E-3</v>
      </c>
      <c r="BS279" s="7">
        <v>0.75</v>
      </c>
      <c r="BT279" s="9">
        <f>Tabla5[[#This Row],[Precio unitario]]*Tabla5[[#This Row],[Tasa de ingresos cliente]]</f>
        <v>1.66637278275E-3</v>
      </c>
      <c r="BU279" s="21">
        <v>22.631540000000001</v>
      </c>
      <c r="BV279" s="15">
        <f>Tabla5[[#This Row],[tasa de cambio]]*Tabla5[[#This Row],[Ingresos netos]]</f>
        <v>3.7712582287717934E-2</v>
      </c>
    </row>
    <row r="280" spans="1:74" x14ac:dyDescent="0.2">
      <c r="A280" s="2" t="s">
        <v>24</v>
      </c>
      <c r="B280" s="2" t="s">
        <v>23</v>
      </c>
      <c r="C280" s="2"/>
      <c r="D280" s="2" t="s">
        <v>11</v>
      </c>
      <c r="E280" s="2" t="s">
        <v>12</v>
      </c>
      <c r="F280" s="2" t="s">
        <v>13</v>
      </c>
      <c r="G280" s="7">
        <v>3.8368478499999997E-4</v>
      </c>
      <c r="H280" s="7">
        <v>0.75</v>
      </c>
      <c r="I280" s="9">
        <f>Tabla14[[#This Row],[Precio unitario]]*Tabla14[[#This Row],[Tasa de ingresos cliente]]</f>
        <v>2.8776358874999999E-4</v>
      </c>
      <c r="J280" s="21">
        <v>22.631540000000001</v>
      </c>
      <c r="K280" s="15">
        <f>Tabla14[[#This Row],[tasa de cambio]]*Tabla14[[#This Row],[Ingresos netos]]</f>
        <v>6.5125331693391755E-3</v>
      </c>
      <c r="M280" s="2" t="s">
        <v>81</v>
      </c>
      <c r="N280" s="2" t="s">
        <v>18</v>
      </c>
      <c r="O280" s="2"/>
      <c r="P280" s="2" t="s">
        <v>11</v>
      </c>
      <c r="Q280" s="2" t="s">
        <v>12</v>
      </c>
      <c r="R280" s="2" t="s">
        <v>13</v>
      </c>
      <c r="S280" s="7">
        <v>8.7404326700000004E-4</v>
      </c>
      <c r="T280" s="7">
        <v>0.75</v>
      </c>
      <c r="U280" s="9">
        <f>Tabla12[[#This Row],[Precio unitario]]*Tabla12[[#This Row],[Tasa de ingresos cliente]]</f>
        <v>6.5553245025000006E-4</v>
      </c>
      <c r="V280" s="21">
        <v>22.631540000000001</v>
      </c>
      <c r="W280" s="11">
        <f>Tabla12[[#This Row],[tasa de cambio]]*Tabla12[[#This Row],[Ingresos netos]]</f>
        <v>1.4835708869130887E-2</v>
      </c>
      <c r="AK280" s="1" t="s">
        <v>100</v>
      </c>
      <c r="AL280" s="1" t="s">
        <v>14</v>
      </c>
      <c r="AM280" s="1" t="s">
        <v>114</v>
      </c>
      <c r="AN280" s="1" t="s">
        <v>11</v>
      </c>
      <c r="AO280" s="1" t="s">
        <v>12</v>
      </c>
      <c r="AP280" s="1" t="s">
        <v>13</v>
      </c>
      <c r="AQ280" s="8">
        <v>6.6299999999999999E-5</v>
      </c>
      <c r="AR280" s="8">
        <v>0.75</v>
      </c>
      <c r="AS280" s="9">
        <f>Tabla8[[#This Row],[Precio unitario]]*Tabla8[[#This Row],[Tasa de ingresos cliente]]</f>
        <v>4.9725000000000002E-5</v>
      </c>
      <c r="AT280" s="21">
        <v>21.6</v>
      </c>
      <c r="AU280" s="11">
        <f>Tabla8[[#This Row],[tasa de cambio]]*Tabla8[[#This Row],[Ingresos netos]]</f>
        <v>1.0740600000000002E-3</v>
      </c>
      <c r="AV280" s="23"/>
      <c r="AX280" s="23"/>
      <c r="BL280" s="1" t="s">
        <v>139</v>
      </c>
      <c r="BM280" s="1" t="s">
        <v>22</v>
      </c>
      <c r="BN280" s="1" t="s">
        <v>104</v>
      </c>
      <c r="BO280" s="1" t="s">
        <v>11</v>
      </c>
      <c r="BP280" s="1" t="s">
        <v>12</v>
      </c>
      <c r="BQ280" s="1" t="s">
        <v>13</v>
      </c>
      <c r="BR280" s="8">
        <v>3.9230000000000003E-3</v>
      </c>
      <c r="BS280" s="8">
        <v>0.75</v>
      </c>
      <c r="BT280" s="9">
        <f>Tabla5[[#This Row],[Precio unitario]]*Tabla5[[#This Row],[Tasa de ingresos cliente]]</f>
        <v>2.9422500000000004E-3</v>
      </c>
      <c r="BU280" s="21">
        <v>22.631540000000001</v>
      </c>
      <c r="BV280" s="15">
        <f>Tabla5[[#This Row],[tasa de cambio]]*Tabla5[[#This Row],[Ingresos netos]]</f>
        <v>6.6587648565000018E-2</v>
      </c>
    </row>
    <row r="281" spans="1:74" x14ac:dyDescent="0.2">
      <c r="A281" s="1" t="s">
        <v>24</v>
      </c>
      <c r="B281" s="1" t="s">
        <v>25</v>
      </c>
      <c r="C281" s="1"/>
      <c r="D281" s="1" t="s">
        <v>11</v>
      </c>
      <c r="E281" s="1" t="s">
        <v>12</v>
      </c>
      <c r="F281" s="1" t="s">
        <v>13</v>
      </c>
      <c r="G281" s="8">
        <v>3.5051051000000003E-4</v>
      </c>
      <c r="H281" s="8">
        <v>0.75</v>
      </c>
      <c r="I281" s="9">
        <f>Tabla14[[#This Row],[Precio unitario]]*Tabla14[[#This Row],[Tasa de ingresos cliente]]</f>
        <v>2.6288288250000003E-4</v>
      </c>
      <c r="J281" s="21">
        <v>22.631540000000001</v>
      </c>
      <c r="K281" s="15">
        <f>Tabla14[[#This Row],[tasa de cambio]]*Tabla14[[#This Row],[Ingresos netos]]</f>
        <v>5.9494444706140511E-3</v>
      </c>
      <c r="M281" s="1" t="s">
        <v>81</v>
      </c>
      <c r="N281" s="1" t="s">
        <v>18</v>
      </c>
      <c r="O281" s="1"/>
      <c r="P281" s="1" t="s">
        <v>11</v>
      </c>
      <c r="Q281" s="1" t="s">
        <v>12</v>
      </c>
      <c r="R281" s="1" t="s">
        <v>13</v>
      </c>
      <c r="S281" s="8">
        <v>8.8011134099999998E-4</v>
      </c>
      <c r="T281" s="8">
        <v>0.75</v>
      </c>
      <c r="U281" s="9">
        <f>Tabla12[[#This Row],[Precio unitario]]*Tabla12[[#This Row],[Tasa de ingresos cliente]]</f>
        <v>6.6008350574999993E-4</v>
      </c>
      <c r="V281" s="21">
        <v>22.631540000000001</v>
      </c>
      <c r="W281" s="11">
        <f>Tabla12[[#This Row],[tasa de cambio]]*Tabla12[[#This Row],[Ingresos netos]]</f>
        <v>1.4938706263721355E-2</v>
      </c>
      <c r="AK281" s="2" t="s">
        <v>100</v>
      </c>
      <c r="AL281" s="2" t="s">
        <v>14</v>
      </c>
      <c r="AM281" s="2" t="s">
        <v>114</v>
      </c>
      <c r="AN281" s="2" t="s">
        <v>11</v>
      </c>
      <c r="AO281" s="2" t="s">
        <v>12</v>
      </c>
      <c r="AP281" s="2" t="s">
        <v>13</v>
      </c>
      <c r="AQ281" s="7">
        <v>6.6258600000000003E-5</v>
      </c>
      <c r="AR281" s="7">
        <v>0.75</v>
      </c>
      <c r="AS281" s="9">
        <f>Tabla8[[#This Row],[Precio unitario]]*Tabla8[[#This Row],[Tasa de ingresos cliente]]</f>
        <v>4.9693949999999999E-5</v>
      </c>
      <c r="AT281" s="21">
        <v>21.6</v>
      </c>
      <c r="AU281" s="11">
        <f>Tabla8[[#This Row],[tasa de cambio]]*Tabla8[[#This Row],[Ingresos netos]]</f>
        <v>1.0733893200000001E-3</v>
      </c>
      <c r="AV281" s="23"/>
      <c r="AX281" s="23"/>
      <c r="BL281" s="2" t="s">
        <v>139</v>
      </c>
      <c r="BM281" s="2" t="s">
        <v>39</v>
      </c>
      <c r="BN281" s="2" t="s">
        <v>104</v>
      </c>
      <c r="BO281" s="2" t="s">
        <v>11</v>
      </c>
      <c r="BP281" s="2" t="s">
        <v>12</v>
      </c>
      <c r="BQ281" s="2" t="s">
        <v>13</v>
      </c>
      <c r="BR281" s="7">
        <v>3.866194935E-3</v>
      </c>
      <c r="BS281" s="7">
        <v>0.75</v>
      </c>
      <c r="BT281" s="9">
        <f>Tabla5[[#This Row],[Precio unitario]]*Tabla5[[#This Row],[Tasa de ingresos cliente]]</f>
        <v>2.8996462012499998E-3</v>
      </c>
      <c r="BU281" s="21">
        <v>22.631540000000001</v>
      </c>
      <c r="BV281" s="15">
        <f>Tabla5[[#This Row],[tasa de cambio]]*Tabla5[[#This Row],[Ingresos netos]]</f>
        <v>6.562345898943743E-2</v>
      </c>
    </row>
    <row r="282" spans="1:74" x14ac:dyDescent="0.2">
      <c r="A282" s="2" t="s">
        <v>24</v>
      </c>
      <c r="B282" s="2" t="s">
        <v>10</v>
      </c>
      <c r="C282" s="2"/>
      <c r="D282" s="2" t="s">
        <v>11</v>
      </c>
      <c r="E282" s="2" t="s">
        <v>12</v>
      </c>
      <c r="F282" s="2" t="s">
        <v>13</v>
      </c>
      <c r="G282" s="7">
        <v>3.7241793000000002E-4</v>
      </c>
      <c r="H282" s="7">
        <v>0.75</v>
      </c>
      <c r="I282" s="9">
        <f>Tabla14[[#This Row],[Precio unitario]]*Tabla14[[#This Row],[Tasa de ingresos cliente]]</f>
        <v>2.793134475E-4</v>
      </c>
      <c r="J282" s="21">
        <v>22.631540000000001</v>
      </c>
      <c r="K282" s="15">
        <f>Tabla14[[#This Row],[tasa de cambio]]*Tabla14[[#This Row],[Ingresos netos]]</f>
        <v>6.3212934596341506E-3</v>
      </c>
      <c r="M282" s="2" t="s">
        <v>81</v>
      </c>
      <c r="N282" s="2" t="s">
        <v>18</v>
      </c>
      <c r="O282" s="2"/>
      <c r="P282" s="2" t="s">
        <v>11</v>
      </c>
      <c r="Q282" s="2" t="s">
        <v>12</v>
      </c>
      <c r="R282" s="2" t="s">
        <v>13</v>
      </c>
      <c r="S282" s="7">
        <v>8.7702061499999998E-4</v>
      </c>
      <c r="T282" s="7">
        <v>0.75</v>
      </c>
      <c r="U282" s="9">
        <f>Tabla12[[#This Row],[Precio unitario]]*Tabla12[[#This Row],[Tasa de ingresos cliente]]</f>
        <v>6.5776546125000004E-4</v>
      </c>
      <c r="V282" s="21">
        <v>22.631540000000001</v>
      </c>
      <c r="W282" s="11">
        <f>Tabla12[[#This Row],[tasa de cambio]]*Tabla12[[#This Row],[Ingresos netos]]</f>
        <v>1.4886245346897828E-2</v>
      </c>
      <c r="AK282" s="1" t="s">
        <v>100</v>
      </c>
      <c r="AL282" s="1" t="s">
        <v>14</v>
      </c>
      <c r="AM282" s="1" t="s">
        <v>114</v>
      </c>
      <c r="AN282" s="1" t="s">
        <v>11</v>
      </c>
      <c r="AO282" s="1" t="s">
        <v>12</v>
      </c>
      <c r="AP282" s="1" t="s">
        <v>13</v>
      </c>
      <c r="AQ282" s="8">
        <v>6.62667E-5</v>
      </c>
      <c r="AR282" s="8">
        <v>0.75</v>
      </c>
      <c r="AS282" s="9">
        <f>Tabla8[[#This Row],[Precio unitario]]*Tabla8[[#This Row],[Tasa de ingresos cliente]]</f>
        <v>4.9700024999999997E-5</v>
      </c>
      <c r="AT282" s="21">
        <v>21.6</v>
      </c>
      <c r="AU282" s="11">
        <f>Tabla8[[#This Row],[tasa de cambio]]*Tabla8[[#This Row],[Ingresos netos]]</f>
        <v>1.0735205399999999E-3</v>
      </c>
      <c r="AV282" s="23"/>
      <c r="AX282" s="23"/>
      <c r="BL282" s="1" t="s">
        <v>139</v>
      </c>
      <c r="BM282" s="1" t="s">
        <v>23</v>
      </c>
      <c r="BN282" s="1" t="s">
        <v>104</v>
      </c>
      <c r="BO282" s="1" t="s">
        <v>11</v>
      </c>
      <c r="BP282" s="1" t="s">
        <v>12</v>
      </c>
      <c r="BQ282" s="1" t="s">
        <v>13</v>
      </c>
      <c r="BR282" s="8">
        <v>4.6280000000000002E-3</v>
      </c>
      <c r="BS282" s="8">
        <v>0.75</v>
      </c>
      <c r="BT282" s="9">
        <f>Tabla5[[#This Row],[Precio unitario]]*Tabla5[[#This Row],[Tasa de ingresos cliente]]</f>
        <v>3.4710000000000001E-3</v>
      </c>
      <c r="BU282" s="21">
        <v>22.631540000000001</v>
      </c>
      <c r="BV282" s="15">
        <f>Tabla5[[#This Row],[tasa de cambio]]*Tabla5[[#This Row],[Ingresos netos]]</f>
        <v>7.8554075340000001E-2</v>
      </c>
    </row>
    <row r="283" spans="1:74" x14ac:dyDescent="0.2">
      <c r="A283" s="1" t="s">
        <v>24</v>
      </c>
      <c r="B283" s="1" t="s">
        <v>66</v>
      </c>
      <c r="C283" s="1"/>
      <c r="D283" s="1" t="s">
        <v>11</v>
      </c>
      <c r="E283" s="1" t="s">
        <v>12</v>
      </c>
      <c r="F283" s="1" t="s">
        <v>13</v>
      </c>
      <c r="G283" s="8">
        <v>7.46833738E-4</v>
      </c>
      <c r="H283" s="8">
        <v>0.75</v>
      </c>
      <c r="I283" s="9">
        <f>Tabla14[[#This Row],[Precio unitario]]*Tabla14[[#This Row],[Tasa de ingresos cliente]]</f>
        <v>5.6012530349999995E-4</v>
      </c>
      <c r="J283" s="21">
        <v>22.631540000000001</v>
      </c>
      <c r="K283" s="15">
        <f>Tabla14[[#This Row],[tasa de cambio]]*Tabla14[[#This Row],[Ingresos netos]]</f>
        <v>1.267649821117239E-2</v>
      </c>
      <c r="M283" s="1" t="s">
        <v>81</v>
      </c>
      <c r="N283" s="1" t="s">
        <v>18</v>
      </c>
      <c r="O283" s="1"/>
      <c r="P283" s="1" t="s">
        <v>11</v>
      </c>
      <c r="Q283" s="1" t="s">
        <v>12</v>
      </c>
      <c r="R283" s="1" t="s">
        <v>13</v>
      </c>
      <c r="S283" s="8">
        <v>8.8538586500000005E-4</v>
      </c>
      <c r="T283" s="8">
        <v>0.75</v>
      </c>
      <c r="U283" s="9">
        <f>Tabla12[[#This Row],[Precio unitario]]*Tabla12[[#This Row],[Tasa de ingresos cliente]]</f>
        <v>6.6403939874999998E-4</v>
      </c>
      <c r="V283" s="21">
        <v>22.631540000000001</v>
      </c>
      <c r="W283" s="11">
        <f>Tabla12[[#This Row],[tasa de cambio]]*Tabla12[[#This Row],[Ingresos netos]]</f>
        <v>1.5028234214386576E-2</v>
      </c>
      <c r="AK283" s="2" t="s">
        <v>100</v>
      </c>
      <c r="AL283" s="2" t="s">
        <v>14</v>
      </c>
      <c r="AM283" s="2" t="s">
        <v>114</v>
      </c>
      <c r="AN283" s="2" t="s">
        <v>11</v>
      </c>
      <c r="AO283" s="2" t="s">
        <v>12</v>
      </c>
      <c r="AP283" s="2" t="s">
        <v>13</v>
      </c>
      <c r="AQ283" s="7">
        <v>6.6260900000000001E-5</v>
      </c>
      <c r="AR283" s="7">
        <v>0.75</v>
      </c>
      <c r="AS283" s="9">
        <f>Tabla8[[#This Row],[Precio unitario]]*Tabla8[[#This Row],[Tasa de ingresos cliente]]</f>
        <v>4.9695675000000004E-5</v>
      </c>
      <c r="AT283" s="21">
        <v>21.6</v>
      </c>
      <c r="AU283" s="11">
        <f>Tabla8[[#This Row],[tasa de cambio]]*Tabla8[[#This Row],[Ingresos netos]]</f>
        <v>1.0734265800000002E-3</v>
      </c>
      <c r="AV283" s="23"/>
      <c r="AX283" s="23"/>
      <c r="BL283" s="2" t="s">
        <v>139</v>
      </c>
      <c r="BM283" s="2" t="s">
        <v>18</v>
      </c>
      <c r="BN283" s="2" t="s">
        <v>104</v>
      </c>
      <c r="BO283" s="2" t="s">
        <v>11</v>
      </c>
      <c r="BP283" s="2" t="s">
        <v>12</v>
      </c>
      <c r="BQ283" s="2" t="s">
        <v>13</v>
      </c>
      <c r="BR283" s="7">
        <v>1.7440540050000001E-3</v>
      </c>
      <c r="BS283" s="7">
        <v>0.75</v>
      </c>
      <c r="BT283" s="9">
        <f>Tabla5[[#This Row],[Precio unitario]]*Tabla5[[#This Row],[Tasa de ingresos cliente]]</f>
        <v>1.3080405037499999E-3</v>
      </c>
      <c r="BU283" s="21">
        <v>22.631540000000001</v>
      </c>
      <c r="BV283" s="15">
        <f>Tabla5[[#This Row],[tasa de cambio]]*Tabla5[[#This Row],[Ingresos netos]]</f>
        <v>2.9602970982238276E-2</v>
      </c>
    </row>
    <row r="284" spans="1:74" x14ac:dyDescent="0.2">
      <c r="A284" s="2" t="s">
        <v>24</v>
      </c>
      <c r="B284" s="2" t="s">
        <v>41</v>
      </c>
      <c r="C284" s="2"/>
      <c r="D284" s="2" t="s">
        <v>11</v>
      </c>
      <c r="E284" s="2" t="s">
        <v>12</v>
      </c>
      <c r="F284" s="2" t="s">
        <v>13</v>
      </c>
      <c r="G284" s="7">
        <v>1.041785E-4</v>
      </c>
      <c r="H284" s="7">
        <v>0.75</v>
      </c>
      <c r="I284" s="9">
        <f>Tabla14[[#This Row],[Precio unitario]]*Tabla14[[#This Row],[Tasa de ingresos cliente]]</f>
        <v>7.8133875000000006E-5</v>
      </c>
      <c r="J284" s="21">
        <v>22.631540000000001</v>
      </c>
      <c r="K284" s="15">
        <f>Tabla14[[#This Row],[tasa de cambio]]*Tabla14[[#This Row],[Ingresos netos]]</f>
        <v>1.7682899174175002E-3</v>
      </c>
      <c r="M284" s="2" t="s">
        <v>81</v>
      </c>
      <c r="N284" s="2" t="s">
        <v>18</v>
      </c>
      <c r="O284" s="2"/>
      <c r="P284" s="2" t="s">
        <v>11</v>
      </c>
      <c r="Q284" s="2" t="s">
        <v>12</v>
      </c>
      <c r="R284" s="2" t="s">
        <v>13</v>
      </c>
      <c r="S284" s="7">
        <v>8.8491430799999995E-4</v>
      </c>
      <c r="T284" s="7">
        <v>0.75</v>
      </c>
      <c r="U284" s="9">
        <f>Tabla12[[#This Row],[Precio unitario]]*Tabla12[[#This Row],[Tasa de ingresos cliente]]</f>
        <v>6.6368573099999991E-4</v>
      </c>
      <c r="V284" s="21">
        <v>22.631540000000001</v>
      </c>
      <c r="W284" s="11">
        <f>Tabla12[[#This Row],[tasa de cambio]]*Tabla12[[#This Row],[Ingresos netos]]</f>
        <v>1.502023016855574E-2</v>
      </c>
      <c r="AK284" s="1" t="s">
        <v>100</v>
      </c>
      <c r="AL284" s="1" t="s">
        <v>14</v>
      </c>
      <c r="AM284" s="1" t="s">
        <v>114</v>
      </c>
      <c r="AN284" s="1" t="s">
        <v>11</v>
      </c>
      <c r="AO284" s="1" t="s">
        <v>12</v>
      </c>
      <c r="AP284" s="1" t="s">
        <v>13</v>
      </c>
      <c r="AQ284" s="8">
        <v>6.62636E-5</v>
      </c>
      <c r="AR284" s="8">
        <v>0.75</v>
      </c>
      <c r="AS284" s="9">
        <f>Tabla8[[#This Row],[Precio unitario]]*Tabla8[[#This Row],[Tasa de ingresos cliente]]</f>
        <v>4.9697700000000004E-5</v>
      </c>
      <c r="AT284" s="21">
        <v>21.6</v>
      </c>
      <c r="AU284" s="11">
        <f>Tabla8[[#This Row],[tasa de cambio]]*Tabla8[[#This Row],[Ingresos netos]]</f>
        <v>1.0734703200000002E-3</v>
      </c>
      <c r="AV284" s="23"/>
      <c r="AX284" s="23"/>
      <c r="BL284" s="1" t="s">
        <v>139</v>
      </c>
      <c r="BM284" s="1" t="s">
        <v>34</v>
      </c>
      <c r="BN284" s="1" t="s">
        <v>104</v>
      </c>
      <c r="BO284" s="1" t="s">
        <v>11</v>
      </c>
      <c r="BP284" s="1" t="s">
        <v>12</v>
      </c>
      <c r="BQ284" s="1" t="s">
        <v>13</v>
      </c>
      <c r="BR284" s="8">
        <v>2.5549818220000002E-3</v>
      </c>
      <c r="BS284" s="8">
        <v>0.75</v>
      </c>
      <c r="BT284" s="9">
        <f>Tabla5[[#This Row],[Precio unitario]]*Tabla5[[#This Row],[Tasa de ingresos cliente]]</f>
        <v>1.9162363665E-3</v>
      </c>
      <c r="BU284" s="21">
        <v>22.631540000000001</v>
      </c>
      <c r="BV284" s="15">
        <f>Tabla5[[#This Row],[tasa de cambio]]*Tabla5[[#This Row],[Ingresos netos]]</f>
        <v>4.3367379977899412E-2</v>
      </c>
    </row>
    <row r="285" spans="1:74" x14ac:dyDescent="0.2">
      <c r="A285" s="1" t="s">
        <v>24</v>
      </c>
      <c r="B285" s="1" t="s">
        <v>41</v>
      </c>
      <c r="C285" s="1"/>
      <c r="D285" s="1" t="s">
        <v>11</v>
      </c>
      <c r="E285" s="1" t="s">
        <v>12</v>
      </c>
      <c r="F285" s="1" t="s">
        <v>13</v>
      </c>
      <c r="G285" s="8">
        <v>8.2768750999999999E-5</v>
      </c>
      <c r="H285" s="8">
        <v>0.75</v>
      </c>
      <c r="I285" s="9">
        <f>Tabla14[[#This Row],[Precio unitario]]*Tabla14[[#This Row],[Tasa de ingresos cliente]]</f>
        <v>6.2076563249999992E-5</v>
      </c>
      <c r="J285" s="21">
        <v>22.631540000000001</v>
      </c>
      <c r="K285" s="15">
        <f>Tabla14[[#This Row],[tasa de cambio]]*Tabla14[[#This Row],[Ingresos netos]]</f>
        <v>1.404888224254905E-3</v>
      </c>
      <c r="M285" s="1" t="s">
        <v>81</v>
      </c>
      <c r="N285" s="1" t="s">
        <v>18</v>
      </c>
      <c r="O285" s="1"/>
      <c r="P285" s="1" t="s">
        <v>11</v>
      </c>
      <c r="Q285" s="1" t="s">
        <v>12</v>
      </c>
      <c r="R285" s="1" t="s">
        <v>13</v>
      </c>
      <c r="S285" s="8">
        <v>8.7095191800000003E-4</v>
      </c>
      <c r="T285" s="8">
        <v>0.75</v>
      </c>
      <c r="U285" s="9">
        <f>Tabla12[[#This Row],[Precio unitario]]*Tabla12[[#This Row],[Tasa de ingresos cliente]]</f>
        <v>6.5321393850000008E-4</v>
      </c>
      <c r="V285" s="21">
        <v>22.631540000000001</v>
      </c>
      <c r="W285" s="11">
        <f>Tabla12[[#This Row],[tasa de cambio]]*Tabla12[[#This Row],[Ingresos netos]]</f>
        <v>1.4783237377720292E-2</v>
      </c>
      <c r="AK285" s="2" t="s">
        <v>100</v>
      </c>
      <c r="AL285" s="2" t="s">
        <v>14</v>
      </c>
      <c r="AM285" s="2" t="s">
        <v>114</v>
      </c>
      <c r="AN285" s="2" t="s">
        <v>11</v>
      </c>
      <c r="AO285" s="2" t="s">
        <v>12</v>
      </c>
      <c r="AP285" s="2" t="s">
        <v>13</v>
      </c>
      <c r="AQ285" s="7">
        <v>6.6258899999999997E-5</v>
      </c>
      <c r="AR285" s="7">
        <v>0.75</v>
      </c>
      <c r="AS285" s="9">
        <f>Tabla8[[#This Row],[Precio unitario]]*Tabla8[[#This Row],[Tasa de ingresos cliente]]</f>
        <v>4.9694174999999994E-5</v>
      </c>
      <c r="AT285" s="21">
        <v>21.6</v>
      </c>
      <c r="AU285" s="11">
        <f>Tabla8[[#This Row],[tasa de cambio]]*Tabla8[[#This Row],[Ingresos netos]]</f>
        <v>1.07339418E-3</v>
      </c>
      <c r="AV285" s="23"/>
      <c r="AX285" s="23"/>
      <c r="BL285" s="2" t="s">
        <v>139</v>
      </c>
      <c r="BM285" s="2" t="s">
        <v>36</v>
      </c>
      <c r="BN285" s="2" t="s">
        <v>104</v>
      </c>
      <c r="BO285" s="2" t="s">
        <v>11</v>
      </c>
      <c r="BP285" s="2" t="s">
        <v>12</v>
      </c>
      <c r="BQ285" s="2" t="s">
        <v>13</v>
      </c>
      <c r="BR285" s="7">
        <v>2.868218673E-3</v>
      </c>
      <c r="BS285" s="7">
        <v>0.75</v>
      </c>
      <c r="BT285" s="9">
        <f>Tabla5[[#This Row],[Precio unitario]]*Tabla5[[#This Row],[Tasa de ingresos cliente]]</f>
        <v>2.15116400475E-3</v>
      </c>
      <c r="BU285" s="21">
        <v>22.631540000000001</v>
      </c>
      <c r="BV285" s="15">
        <f>Tabla5[[#This Row],[tasa de cambio]]*Tabla5[[#This Row],[Ingresos netos]]</f>
        <v>4.8684154220059818E-2</v>
      </c>
    </row>
    <row r="286" spans="1:74" x14ac:dyDescent="0.2">
      <c r="A286" s="2" t="s">
        <v>24</v>
      </c>
      <c r="B286" s="2" t="s">
        <v>49</v>
      </c>
      <c r="C286" s="2"/>
      <c r="D286" s="2" t="s">
        <v>11</v>
      </c>
      <c r="E286" s="2" t="s">
        <v>12</v>
      </c>
      <c r="F286" s="2" t="s">
        <v>13</v>
      </c>
      <c r="G286" s="7">
        <v>5.2257447000000001E-5</v>
      </c>
      <c r="H286" s="7">
        <v>0.75</v>
      </c>
      <c r="I286" s="9">
        <f>Tabla14[[#This Row],[Precio unitario]]*Tabla14[[#This Row],[Tasa de ingresos cliente]]</f>
        <v>3.9193085250000001E-5</v>
      </c>
      <c r="J286" s="21">
        <v>22.631540000000001</v>
      </c>
      <c r="K286" s="15">
        <f>Tabla14[[#This Row],[tasa de cambio]]*Tabla14[[#This Row],[Ingresos netos]]</f>
        <v>8.8699987655878505E-4</v>
      </c>
      <c r="M286" s="2" t="s">
        <v>81</v>
      </c>
      <c r="N286" s="2" t="s">
        <v>18</v>
      </c>
      <c r="O286" s="2"/>
      <c r="P286" s="2" t="s">
        <v>11</v>
      </c>
      <c r="Q286" s="2" t="s">
        <v>12</v>
      </c>
      <c r="R286" s="2" t="s">
        <v>13</v>
      </c>
      <c r="S286" s="7">
        <v>8.6444081099999997E-4</v>
      </c>
      <c r="T286" s="7">
        <v>0.75</v>
      </c>
      <c r="U286" s="9">
        <f>Tabla12[[#This Row],[Precio unitario]]*Tabla12[[#This Row],[Tasa de ingresos cliente]]</f>
        <v>6.4833060824999998E-4</v>
      </c>
      <c r="V286" s="21">
        <v>22.631540000000001</v>
      </c>
      <c r="W286" s="11">
        <f>Tabla12[[#This Row],[tasa de cambio]]*Tabla12[[#This Row],[Ingresos netos]]</f>
        <v>1.4672720093834205E-2</v>
      </c>
      <c r="AK286" s="1" t="s">
        <v>100</v>
      </c>
      <c r="AL286" s="1" t="s">
        <v>14</v>
      </c>
      <c r="AM286" s="1" t="s">
        <v>114</v>
      </c>
      <c r="AN286" s="1" t="s">
        <v>11</v>
      </c>
      <c r="AO286" s="1" t="s">
        <v>12</v>
      </c>
      <c r="AP286" s="1" t="s">
        <v>13</v>
      </c>
      <c r="AQ286" s="8">
        <v>6.6257100000000006E-5</v>
      </c>
      <c r="AR286" s="8">
        <v>0.75</v>
      </c>
      <c r="AS286" s="9">
        <f>Tabla8[[#This Row],[Precio unitario]]*Tabla8[[#This Row],[Tasa de ingresos cliente]]</f>
        <v>4.9692825000000008E-5</v>
      </c>
      <c r="AT286" s="21">
        <v>21.6</v>
      </c>
      <c r="AU286" s="11">
        <f>Tabla8[[#This Row],[tasa de cambio]]*Tabla8[[#This Row],[Ingresos netos]]</f>
        <v>1.0733650200000003E-3</v>
      </c>
      <c r="AV286" s="23"/>
      <c r="AX286" s="23"/>
      <c r="BL286" s="1" t="s">
        <v>139</v>
      </c>
      <c r="BM286" s="1" t="s">
        <v>10</v>
      </c>
      <c r="BN286" s="1" t="s">
        <v>104</v>
      </c>
      <c r="BO286" s="1" t="s">
        <v>11</v>
      </c>
      <c r="BP286" s="1" t="s">
        <v>12</v>
      </c>
      <c r="BQ286" s="1" t="s">
        <v>13</v>
      </c>
      <c r="BR286" s="8">
        <v>2.5978408770000001E-3</v>
      </c>
      <c r="BS286" s="8">
        <v>0.75</v>
      </c>
      <c r="BT286" s="9">
        <f>Tabla5[[#This Row],[Precio unitario]]*Tabla5[[#This Row],[Tasa de ingresos cliente]]</f>
        <v>1.9483806577500001E-3</v>
      </c>
      <c r="BU286" s="21">
        <v>22.631540000000001</v>
      </c>
      <c r="BV286" s="15">
        <f>Tabla5[[#This Row],[tasa de cambio]]*Tabla5[[#This Row],[Ingresos netos]]</f>
        <v>4.4094854791095442E-2</v>
      </c>
    </row>
    <row r="287" spans="1:74" x14ac:dyDescent="0.2">
      <c r="A287" s="1" t="s">
        <v>24</v>
      </c>
      <c r="B287" s="1" t="s">
        <v>15</v>
      </c>
      <c r="C287" s="1"/>
      <c r="D287" s="1" t="s">
        <v>11</v>
      </c>
      <c r="E287" s="1" t="s">
        <v>12</v>
      </c>
      <c r="F287" s="1" t="s">
        <v>13</v>
      </c>
      <c r="G287" s="8">
        <v>5.8592405400000004E-4</v>
      </c>
      <c r="H287" s="8">
        <v>0.75</v>
      </c>
      <c r="I287" s="9">
        <f>Tabla14[[#This Row],[Precio unitario]]*Tabla14[[#This Row],[Tasa de ingresos cliente]]</f>
        <v>4.3944304050000003E-4</v>
      </c>
      <c r="J287" s="21">
        <v>22.631540000000001</v>
      </c>
      <c r="K287" s="15">
        <f>Tabla14[[#This Row],[tasa de cambio]]*Tabla14[[#This Row],[Ingresos netos]]</f>
        <v>9.9452727487973711E-3</v>
      </c>
      <c r="M287" s="1" t="s">
        <v>81</v>
      </c>
      <c r="N287" s="1" t="s">
        <v>18</v>
      </c>
      <c r="O287" s="1"/>
      <c r="P287" s="1" t="s">
        <v>11</v>
      </c>
      <c r="Q287" s="1" t="s">
        <v>12</v>
      </c>
      <c r="R287" s="1" t="s">
        <v>13</v>
      </c>
      <c r="S287" s="8">
        <v>8.7256386300000005E-4</v>
      </c>
      <c r="T287" s="8">
        <v>0.75</v>
      </c>
      <c r="U287" s="9">
        <f>Tabla12[[#This Row],[Precio unitario]]*Tabla12[[#This Row],[Tasa de ingresos cliente]]</f>
        <v>6.5442289724999998E-4</v>
      </c>
      <c r="V287" s="21">
        <v>22.631540000000001</v>
      </c>
      <c r="W287" s="11">
        <f>Tabla12[[#This Row],[tasa de cambio]]*Tabla12[[#This Row],[Ingresos netos]]</f>
        <v>1.4810597976029266E-2</v>
      </c>
      <c r="AK287" s="2" t="s">
        <v>100</v>
      </c>
      <c r="AL287" s="2" t="s">
        <v>14</v>
      </c>
      <c r="AM287" s="2" t="s">
        <v>114</v>
      </c>
      <c r="AN287" s="2" t="s">
        <v>11</v>
      </c>
      <c r="AO287" s="2" t="s">
        <v>12</v>
      </c>
      <c r="AP287" s="2" t="s">
        <v>13</v>
      </c>
      <c r="AQ287" s="7">
        <v>6.6259699999999999E-5</v>
      </c>
      <c r="AR287" s="7">
        <v>0.75</v>
      </c>
      <c r="AS287" s="9">
        <f>Tabla8[[#This Row],[Precio unitario]]*Tabla8[[#This Row],[Tasa de ingresos cliente]]</f>
        <v>4.9694774999999996E-5</v>
      </c>
      <c r="AT287" s="21">
        <v>21.6</v>
      </c>
      <c r="AU287" s="11">
        <f>Tabla8[[#This Row],[tasa de cambio]]*Tabla8[[#This Row],[Ingresos netos]]</f>
        <v>1.0734071400000001E-3</v>
      </c>
      <c r="AV287" s="23"/>
      <c r="AX287" s="23"/>
      <c r="BL287" s="2" t="s">
        <v>139</v>
      </c>
      <c r="BM287" s="2" t="s">
        <v>28</v>
      </c>
      <c r="BN287" s="2" t="s">
        <v>104</v>
      </c>
      <c r="BO287" s="2" t="s">
        <v>11</v>
      </c>
      <c r="BP287" s="2" t="s">
        <v>12</v>
      </c>
      <c r="BQ287" s="2" t="s">
        <v>13</v>
      </c>
      <c r="BR287" s="7">
        <v>2.7164101550000001E-3</v>
      </c>
      <c r="BS287" s="7">
        <v>0.75</v>
      </c>
      <c r="BT287" s="9">
        <f>Tabla5[[#This Row],[Precio unitario]]*Tabla5[[#This Row],[Tasa de ingresos cliente]]</f>
        <v>2.0373076162500002E-3</v>
      </c>
      <c r="BU287" s="21">
        <v>22.631540000000001</v>
      </c>
      <c r="BV287" s="15">
        <f>Tabla5[[#This Row],[tasa de cambio]]*Tabla5[[#This Row],[Ingresos netos]]</f>
        <v>4.6107408809466531E-2</v>
      </c>
    </row>
    <row r="288" spans="1:74" x14ac:dyDescent="0.2">
      <c r="A288" s="2" t="s">
        <v>24</v>
      </c>
      <c r="B288" s="2" t="s">
        <v>44</v>
      </c>
      <c r="C288" s="2"/>
      <c r="D288" s="2" t="s">
        <v>11</v>
      </c>
      <c r="E288" s="2" t="s">
        <v>12</v>
      </c>
      <c r="F288" s="2" t="s">
        <v>13</v>
      </c>
      <c r="G288" s="7">
        <v>2.7444412499999998E-4</v>
      </c>
      <c r="H288" s="7">
        <v>0.75</v>
      </c>
      <c r="I288" s="9">
        <f>Tabla14[[#This Row],[Precio unitario]]*Tabla14[[#This Row],[Tasa de ingresos cliente]]</f>
        <v>2.0583309375E-4</v>
      </c>
      <c r="J288" s="21">
        <v>22.631540000000001</v>
      </c>
      <c r="K288" s="15">
        <f>Tabla14[[#This Row],[tasa de cambio]]*Tabla14[[#This Row],[Ingresos netos]]</f>
        <v>4.6583198945268755E-3</v>
      </c>
      <c r="M288" s="2" t="s">
        <v>81</v>
      </c>
      <c r="N288" s="2" t="s">
        <v>18</v>
      </c>
      <c r="O288" s="2"/>
      <c r="P288" s="2" t="s">
        <v>11</v>
      </c>
      <c r="Q288" s="2" t="s">
        <v>12</v>
      </c>
      <c r="R288" s="2" t="s">
        <v>13</v>
      </c>
      <c r="S288" s="7">
        <v>8.5749522999999995E-4</v>
      </c>
      <c r="T288" s="7">
        <v>0.75</v>
      </c>
      <c r="U288" s="9">
        <f>Tabla12[[#This Row],[Precio unitario]]*Tabla12[[#This Row],[Tasa de ingresos cliente]]</f>
        <v>6.4312142250000002E-4</v>
      </c>
      <c r="V288" s="21">
        <v>22.631540000000001</v>
      </c>
      <c r="W288" s="11">
        <f>Tabla12[[#This Row],[tasa de cambio]]*Tabla12[[#This Row],[Ingresos netos]]</f>
        <v>1.4554828198165651E-2</v>
      </c>
      <c r="AK288" s="1" t="s">
        <v>100</v>
      </c>
      <c r="AL288" s="1" t="s">
        <v>14</v>
      </c>
      <c r="AM288" s="1" t="s">
        <v>114</v>
      </c>
      <c r="AN288" s="1" t="s">
        <v>11</v>
      </c>
      <c r="AO288" s="1" t="s">
        <v>12</v>
      </c>
      <c r="AP288" s="1" t="s">
        <v>13</v>
      </c>
      <c r="AQ288" s="8">
        <v>6.6262300000000004E-5</v>
      </c>
      <c r="AR288" s="8">
        <v>0.75</v>
      </c>
      <c r="AS288" s="9">
        <f>Tabla8[[#This Row],[Precio unitario]]*Tabla8[[#This Row],[Tasa de ingresos cliente]]</f>
        <v>4.9696725000000003E-5</v>
      </c>
      <c r="AT288" s="21">
        <v>21.6</v>
      </c>
      <c r="AU288" s="11">
        <f>Tabla8[[#This Row],[tasa de cambio]]*Tabla8[[#This Row],[Ingresos netos]]</f>
        <v>1.0734492600000002E-3</v>
      </c>
      <c r="AV288" s="23"/>
      <c r="AX288" s="23"/>
      <c r="BL288" s="1" t="s">
        <v>139</v>
      </c>
      <c r="BM288" s="1" t="s">
        <v>29</v>
      </c>
      <c r="BN288" s="1" t="s">
        <v>104</v>
      </c>
      <c r="BO288" s="1" t="s">
        <v>11</v>
      </c>
      <c r="BP288" s="1" t="s">
        <v>12</v>
      </c>
      <c r="BQ288" s="1" t="s">
        <v>13</v>
      </c>
      <c r="BR288" s="8">
        <v>3.4650805390000002E-3</v>
      </c>
      <c r="BS288" s="8">
        <v>0.75</v>
      </c>
      <c r="BT288" s="9">
        <f>Tabla5[[#This Row],[Precio unitario]]*Tabla5[[#This Row],[Tasa de ingresos cliente]]</f>
        <v>2.5988104042500002E-3</v>
      </c>
      <c r="BU288" s="21">
        <v>22.631540000000001</v>
      </c>
      <c r="BV288" s="15">
        <f>Tabla5[[#This Row],[tasa de cambio]]*Tabla5[[#This Row],[Ingresos netos]]</f>
        <v>5.8815081616200054E-2</v>
      </c>
    </row>
    <row r="289" spans="1:74" x14ac:dyDescent="0.2">
      <c r="A289" s="1" t="s">
        <v>24</v>
      </c>
      <c r="B289" s="1" t="s">
        <v>52</v>
      </c>
      <c r="C289" s="1"/>
      <c r="D289" s="1" t="s">
        <v>11</v>
      </c>
      <c r="E289" s="1" t="s">
        <v>12</v>
      </c>
      <c r="F289" s="1" t="s">
        <v>13</v>
      </c>
      <c r="G289" s="8">
        <v>2.3655497599999999E-4</v>
      </c>
      <c r="H289" s="8">
        <v>0.75</v>
      </c>
      <c r="I289" s="9">
        <f>Tabla14[[#This Row],[Precio unitario]]*Tabla14[[#This Row],[Tasa de ingresos cliente]]</f>
        <v>1.77416232E-4</v>
      </c>
      <c r="J289" s="21">
        <v>22.631540000000001</v>
      </c>
      <c r="K289" s="15">
        <f>Tabla14[[#This Row],[tasa de cambio]]*Tabla14[[#This Row],[Ingresos netos]]</f>
        <v>4.0152025511572802E-3</v>
      </c>
      <c r="M289" s="1" t="s">
        <v>81</v>
      </c>
      <c r="N289" s="1" t="s">
        <v>18</v>
      </c>
      <c r="O289" s="1"/>
      <c r="P289" s="1" t="s">
        <v>11</v>
      </c>
      <c r="Q289" s="1" t="s">
        <v>12</v>
      </c>
      <c r="R289" s="1" t="s">
        <v>13</v>
      </c>
      <c r="S289" s="8">
        <v>8.9894814599999996E-4</v>
      </c>
      <c r="T289" s="8">
        <v>0.75</v>
      </c>
      <c r="U289" s="9">
        <f>Tabla12[[#This Row],[Precio unitario]]*Tabla12[[#This Row],[Tasa de ingresos cliente]]</f>
        <v>6.7421110949999997E-4</v>
      </c>
      <c r="V289" s="21">
        <v>22.631540000000001</v>
      </c>
      <c r="W289" s="11">
        <f>Tabla12[[#This Row],[tasa de cambio]]*Tabla12[[#This Row],[Ingresos netos]]</f>
        <v>1.525843569309363E-2</v>
      </c>
      <c r="AK289" s="2" t="s">
        <v>100</v>
      </c>
      <c r="AL289" s="2" t="s">
        <v>14</v>
      </c>
      <c r="AM289" s="2" t="s">
        <v>114</v>
      </c>
      <c r="AN289" s="2" t="s">
        <v>11</v>
      </c>
      <c r="AO289" s="2" t="s">
        <v>12</v>
      </c>
      <c r="AP289" s="2" t="s">
        <v>13</v>
      </c>
      <c r="AQ289" s="7">
        <v>6.6256399999999998E-5</v>
      </c>
      <c r="AR289" s="7">
        <v>0.75</v>
      </c>
      <c r="AS289" s="9">
        <f>Tabla8[[#This Row],[Precio unitario]]*Tabla8[[#This Row],[Tasa de ingresos cliente]]</f>
        <v>4.9692299999999999E-5</v>
      </c>
      <c r="AT289" s="21">
        <v>21.6</v>
      </c>
      <c r="AU289" s="11">
        <f>Tabla8[[#This Row],[tasa de cambio]]*Tabla8[[#This Row],[Ingresos netos]]</f>
        <v>1.0733536800000001E-3</v>
      </c>
      <c r="AV289" s="23"/>
      <c r="AX289" s="23"/>
      <c r="BL289" s="2" t="s">
        <v>139</v>
      </c>
      <c r="BM289" s="2" t="s">
        <v>14</v>
      </c>
      <c r="BN289" s="2" t="s">
        <v>104</v>
      </c>
      <c r="BO289" s="2" t="s">
        <v>11</v>
      </c>
      <c r="BP289" s="2" t="s">
        <v>12</v>
      </c>
      <c r="BQ289" s="2" t="s">
        <v>13</v>
      </c>
      <c r="BR289" s="7">
        <v>3.8112699350000001E-3</v>
      </c>
      <c r="BS289" s="7">
        <v>0.75</v>
      </c>
      <c r="BT289" s="9">
        <f>Tabla5[[#This Row],[Precio unitario]]*Tabla5[[#This Row],[Tasa de ingresos cliente]]</f>
        <v>2.8584524512500001E-3</v>
      </c>
      <c r="BU289" s="21">
        <v>22.631540000000001</v>
      </c>
      <c r="BV289" s="15">
        <f>Tabla5[[#This Row],[tasa de cambio]]*Tabla5[[#This Row],[Ingresos netos]]</f>
        <v>6.4691180988562427E-2</v>
      </c>
    </row>
    <row r="290" spans="1:74" x14ac:dyDescent="0.2">
      <c r="A290" s="2" t="s">
        <v>24</v>
      </c>
      <c r="B290" s="2" t="s">
        <v>52</v>
      </c>
      <c r="C290" s="2"/>
      <c r="D290" s="2" t="s">
        <v>11</v>
      </c>
      <c r="E290" s="2" t="s">
        <v>12</v>
      </c>
      <c r="F290" s="2" t="s">
        <v>13</v>
      </c>
      <c r="G290" s="7">
        <v>1.56915769E-4</v>
      </c>
      <c r="H290" s="7">
        <v>0.75</v>
      </c>
      <c r="I290" s="9">
        <f>Tabla14[[#This Row],[Precio unitario]]*Tabla14[[#This Row],[Tasa de ingresos cliente]]</f>
        <v>1.1768682675E-4</v>
      </c>
      <c r="J290" s="21">
        <v>22.631540000000001</v>
      </c>
      <c r="K290" s="15">
        <f>Tabla14[[#This Row],[tasa de cambio]]*Tabla14[[#This Row],[Ingresos netos]]</f>
        <v>2.6634341270656953E-3</v>
      </c>
      <c r="M290" s="2" t="s">
        <v>81</v>
      </c>
      <c r="N290" s="2" t="s">
        <v>18</v>
      </c>
      <c r="O290" s="2"/>
      <c r="P290" s="2" t="s">
        <v>11</v>
      </c>
      <c r="Q290" s="2" t="s">
        <v>12</v>
      </c>
      <c r="R290" s="2" t="s">
        <v>13</v>
      </c>
      <c r="S290" s="7">
        <v>8.7916071000000001E-4</v>
      </c>
      <c r="T290" s="7">
        <v>0.75</v>
      </c>
      <c r="U290" s="9">
        <f>Tabla12[[#This Row],[Precio unitario]]*Tabla12[[#This Row],[Tasa de ingresos cliente]]</f>
        <v>6.5937053249999998E-4</v>
      </c>
      <c r="V290" s="21">
        <v>22.631540000000001</v>
      </c>
      <c r="W290" s="11">
        <f>Tabla12[[#This Row],[tasa de cambio]]*Tabla12[[#This Row],[Ingresos netos]]</f>
        <v>1.492257058109505E-2</v>
      </c>
      <c r="AK290" s="1" t="s">
        <v>100</v>
      </c>
      <c r="AL290" s="1" t="s">
        <v>14</v>
      </c>
      <c r="AM290" s="1" t="s">
        <v>114</v>
      </c>
      <c r="AN290" s="1" t="s">
        <v>11</v>
      </c>
      <c r="AO290" s="1" t="s">
        <v>12</v>
      </c>
      <c r="AP290" s="1" t="s">
        <v>13</v>
      </c>
      <c r="AQ290" s="8">
        <v>6.6262799999999999E-5</v>
      </c>
      <c r="AR290" s="8">
        <v>0.75</v>
      </c>
      <c r="AS290" s="9">
        <f>Tabla8[[#This Row],[Precio unitario]]*Tabla8[[#This Row],[Tasa de ingresos cliente]]</f>
        <v>4.9697100000000002E-5</v>
      </c>
      <c r="AT290" s="21">
        <v>21.6</v>
      </c>
      <c r="AU290" s="11">
        <f>Tabla8[[#This Row],[tasa de cambio]]*Tabla8[[#This Row],[Ingresos netos]]</f>
        <v>1.0734573600000002E-3</v>
      </c>
      <c r="AV290" s="23"/>
      <c r="AX290" s="23"/>
      <c r="BL290" s="1" t="s">
        <v>139</v>
      </c>
      <c r="BM290" s="1" t="s">
        <v>49</v>
      </c>
      <c r="BN290" s="1" t="s">
        <v>104</v>
      </c>
      <c r="BO290" s="1" t="s">
        <v>11</v>
      </c>
      <c r="BP290" s="1" t="s">
        <v>12</v>
      </c>
      <c r="BQ290" s="1" t="s">
        <v>13</v>
      </c>
      <c r="BR290" s="8">
        <v>2.4283951059999999E-3</v>
      </c>
      <c r="BS290" s="8">
        <v>0.75</v>
      </c>
      <c r="BT290" s="9">
        <f>Tabla5[[#This Row],[Precio unitario]]*Tabla5[[#This Row],[Tasa de ingresos cliente]]</f>
        <v>1.8212963294999998E-3</v>
      </c>
      <c r="BU290" s="21">
        <v>22.631540000000001</v>
      </c>
      <c r="BV290" s="15">
        <f>Tabla5[[#This Row],[tasa de cambio]]*Tabla5[[#This Row],[Ingresos netos]]</f>
        <v>4.1218740732932427E-2</v>
      </c>
    </row>
    <row r="291" spans="1:74" x14ac:dyDescent="0.2">
      <c r="A291" s="1" t="s">
        <v>24</v>
      </c>
      <c r="B291" s="1" t="s">
        <v>45</v>
      </c>
      <c r="C291" s="1"/>
      <c r="D291" s="1" t="s">
        <v>11</v>
      </c>
      <c r="E291" s="1" t="s">
        <v>12</v>
      </c>
      <c r="F291" s="1" t="s">
        <v>13</v>
      </c>
      <c r="G291" s="8">
        <v>3.2912782299999999E-4</v>
      </c>
      <c r="H291" s="8">
        <v>0.75</v>
      </c>
      <c r="I291" s="9">
        <f>Tabla14[[#This Row],[Precio unitario]]*Tabla14[[#This Row],[Tasa de ingresos cliente]]</f>
        <v>2.4684586724999999E-4</v>
      </c>
      <c r="J291" s="21">
        <v>22.631540000000001</v>
      </c>
      <c r="K291" s="15">
        <f>Tabla14[[#This Row],[tasa de cambio]]*Tabla14[[#This Row],[Ingresos netos]]</f>
        <v>5.5865021185030651E-3</v>
      </c>
      <c r="M291" s="1" t="s">
        <v>81</v>
      </c>
      <c r="N291" s="1" t="s">
        <v>18</v>
      </c>
      <c r="O291" s="1"/>
      <c r="P291" s="1" t="s">
        <v>11</v>
      </c>
      <c r="Q291" s="1" t="s">
        <v>12</v>
      </c>
      <c r="R291" s="1" t="s">
        <v>13</v>
      </c>
      <c r="S291" s="8">
        <v>8.6806867499999996E-4</v>
      </c>
      <c r="T291" s="8">
        <v>0.75</v>
      </c>
      <c r="U291" s="9">
        <f>Tabla12[[#This Row],[Precio unitario]]*Tabla12[[#This Row],[Tasa de ingresos cliente]]</f>
        <v>6.5105150624999997E-4</v>
      </c>
      <c r="V291" s="21">
        <v>22.631540000000001</v>
      </c>
      <c r="W291" s="11">
        <f>Tabla12[[#This Row],[tasa de cambio]]*Tabla12[[#This Row],[Ingresos netos]]</f>
        <v>1.4734298205757125E-2</v>
      </c>
      <c r="AK291" s="2" t="s">
        <v>100</v>
      </c>
      <c r="AL291" s="2" t="s">
        <v>14</v>
      </c>
      <c r="AM291" s="2" t="s">
        <v>101</v>
      </c>
      <c r="AN291" s="2" t="s">
        <v>11</v>
      </c>
      <c r="AO291" s="2" t="s">
        <v>12</v>
      </c>
      <c r="AP291" s="2" t="s">
        <v>13</v>
      </c>
      <c r="AQ291" s="7">
        <v>7.18E-4</v>
      </c>
      <c r="AR291" s="7">
        <v>0.75</v>
      </c>
      <c r="AS291" s="9">
        <f>Tabla8[[#This Row],[Precio unitario]]*Tabla8[[#This Row],[Tasa de ingresos cliente]]</f>
        <v>5.3850000000000002E-4</v>
      </c>
      <c r="AT291" s="21">
        <v>21.6</v>
      </c>
      <c r="AU291" s="11">
        <f>Tabla8[[#This Row],[tasa de cambio]]*Tabla8[[#This Row],[Ingresos netos]]</f>
        <v>1.1631600000000001E-2</v>
      </c>
      <c r="AV291" s="23"/>
      <c r="AX291" s="23"/>
      <c r="BL291" s="2" t="s">
        <v>139</v>
      </c>
      <c r="BM291" s="2" t="s">
        <v>15</v>
      </c>
      <c r="BN291" s="2" t="s">
        <v>104</v>
      </c>
      <c r="BO291" s="2" t="s">
        <v>11</v>
      </c>
      <c r="BP291" s="2" t="s">
        <v>12</v>
      </c>
      <c r="BQ291" s="2" t="s">
        <v>13</v>
      </c>
      <c r="BR291" s="7">
        <v>5.0879999999999996E-3</v>
      </c>
      <c r="BS291" s="7">
        <v>0.75</v>
      </c>
      <c r="BT291" s="9">
        <f>Tabla5[[#This Row],[Precio unitario]]*Tabla5[[#This Row],[Tasa de ingresos cliente]]</f>
        <v>3.8159999999999999E-3</v>
      </c>
      <c r="BU291" s="21">
        <v>22.631540000000001</v>
      </c>
      <c r="BV291" s="15">
        <f>Tabla5[[#This Row],[tasa de cambio]]*Tabla5[[#This Row],[Ingresos netos]]</f>
        <v>8.6361956640000001E-2</v>
      </c>
    </row>
    <row r="292" spans="1:74" x14ac:dyDescent="0.2">
      <c r="A292" s="2" t="s">
        <v>24</v>
      </c>
      <c r="B292" s="2" t="s">
        <v>45</v>
      </c>
      <c r="C292" s="2"/>
      <c r="D292" s="2" t="s">
        <v>11</v>
      </c>
      <c r="E292" s="2" t="s">
        <v>12</v>
      </c>
      <c r="F292" s="2" t="s">
        <v>13</v>
      </c>
      <c r="G292" s="7">
        <v>1.7222207199999999E-4</v>
      </c>
      <c r="H292" s="7">
        <v>0.75</v>
      </c>
      <c r="I292" s="9">
        <f>Tabla14[[#This Row],[Precio unitario]]*Tabla14[[#This Row],[Tasa de ingresos cliente]]</f>
        <v>1.2916655399999998E-4</v>
      </c>
      <c r="J292" s="21">
        <v>22.631540000000001</v>
      </c>
      <c r="K292" s="15">
        <f>Tabla14[[#This Row],[tasa de cambio]]*Tabla14[[#This Row],[Ingresos netos]]</f>
        <v>2.92323803351316E-3</v>
      </c>
      <c r="M292" s="2" t="s">
        <v>81</v>
      </c>
      <c r="N292" s="2" t="s">
        <v>18</v>
      </c>
      <c r="O292" s="2"/>
      <c r="P292" s="2" t="s">
        <v>11</v>
      </c>
      <c r="Q292" s="2" t="s">
        <v>12</v>
      </c>
      <c r="R292" s="2" t="s">
        <v>13</v>
      </c>
      <c r="S292" s="7">
        <v>8.5393544900000005E-4</v>
      </c>
      <c r="T292" s="7">
        <v>0.75</v>
      </c>
      <c r="U292" s="9">
        <f>Tabla12[[#This Row],[Precio unitario]]*Tabla12[[#This Row],[Tasa de ingresos cliente]]</f>
        <v>6.4045158675000004E-4</v>
      </c>
      <c r="V292" s="21">
        <v>22.631540000000001</v>
      </c>
      <c r="W292" s="11">
        <f>Tabla12[[#This Row],[tasa de cambio]]*Tabla12[[#This Row],[Ingresos netos]]</f>
        <v>1.4494405703596096E-2</v>
      </c>
      <c r="AK292" s="2" t="s">
        <v>100</v>
      </c>
      <c r="AL292" s="2" t="s">
        <v>14</v>
      </c>
      <c r="AM292" s="2" t="s">
        <v>104</v>
      </c>
      <c r="AN292" s="2" t="s">
        <v>11</v>
      </c>
      <c r="AO292" s="2" t="s">
        <v>129</v>
      </c>
      <c r="AP292" s="2" t="s">
        <v>13</v>
      </c>
      <c r="AQ292" s="7">
        <v>-4.8955400000000001E-4</v>
      </c>
      <c r="AR292" s="7">
        <v>0.75</v>
      </c>
      <c r="AS292" s="9">
        <f>Tabla8[[#This Row],[Precio unitario]]*Tabla8[[#This Row],[Tasa de ingresos cliente]]</f>
        <v>-3.6716549999999998E-4</v>
      </c>
      <c r="AT292" s="21">
        <v>21.6</v>
      </c>
      <c r="AU292" s="11">
        <f>Tabla8[[#This Row],[tasa de cambio]]*Tabla8[[#This Row],[Ingresos netos]]</f>
        <v>-7.9307748000000001E-3</v>
      </c>
      <c r="AV292" s="23"/>
      <c r="AX292" s="23"/>
      <c r="BL292" s="1" t="s">
        <v>139</v>
      </c>
      <c r="BM292" s="1" t="s">
        <v>43</v>
      </c>
      <c r="BN292" s="1" t="s">
        <v>104</v>
      </c>
      <c r="BO292" s="1" t="s">
        <v>11</v>
      </c>
      <c r="BP292" s="1" t="s">
        <v>12</v>
      </c>
      <c r="BQ292" s="1" t="s">
        <v>13</v>
      </c>
      <c r="BR292" s="8">
        <v>2.5132042019999998E-3</v>
      </c>
      <c r="BS292" s="8">
        <v>0.75</v>
      </c>
      <c r="BT292" s="9">
        <f>Tabla5[[#This Row],[Precio unitario]]*Tabla5[[#This Row],[Tasa de ingresos cliente]]</f>
        <v>1.8849031514999999E-3</v>
      </c>
      <c r="BU292" s="21">
        <v>22.631540000000001</v>
      </c>
      <c r="BV292" s="15">
        <f>Tabla5[[#This Row],[tasa de cambio]]*Tabla5[[#This Row],[Ingresos netos]]</f>
        <v>4.2658261069298306E-2</v>
      </c>
    </row>
    <row r="293" spans="1:74" x14ac:dyDescent="0.2">
      <c r="A293" s="1" t="s">
        <v>24</v>
      </c>
      <c r="B293" s="1" t="s">
        <v>37</v>
      </c>
      <c r="C293" s="1"/>
      <c r="D293" s="1" t="s">
        <v>11</v>
      </c>
      <c r="E293" s="1" t="s">
        <v>12</v>
      </c>
      <c r="F293" s="1" t="s">
        <v>13</v>
      </c>
      <c r="G293" s="8">
        <v>1.07331463E-4</v>
      </c>
      <c r="H293" s="8">
        <v>0.75</v>
      </c>
      <c r="I293" s="9">
        <f>Tabla14[[#This Row],[Precio unitario]]*Tabla14[[#This Row],[Tasa de ingresos cliente]]</f>
        <v>8.049859725E-5</v>
      </c>
      <c r="J293" s="21">
        <v>22.631540000000001</v>
      </c>
      <c r="K293" s="15">
        <f>Tabla14[[#This Row],[tasa de cambio]]*Tabla14[[#This Row],[Ingresos netos]]</f>
        <v>1.821807223607265E-3</v>
      </c>
      <c r="M293" s="1" t="s">
        <v>81</v>
      </c>
      <c r="N293" s="1" t="s">
        <v>18</v>
      </c>
      <c r="O293" s="1"/>
      <c r="P293" s="1" t="s">
        <v>11</v>
      </c>
      <c r="Q293" s="1" t="s">
        <v>12</v>
      </c>
      <c r="R293" s="1" t="s">
        <v>13</v>
      </c>
      <c r="S293" s="8">
        <v>8.2930359599999999E-4</v>
      </c>
      <c r="T293" s="8">
        <v>0.75</v>
      </c>
      <c r="U293" s="9">
        <f>Tabla12[[#This Row],[Precio unitario]]*Tabla12[[#This Row],[Tasa de ingresos cliente]]</f>
        <v>6.2197769699999994E-4</v>
      </c>
      <c r="V293" s="21">
        <v>22.631540000000001</v>
      </c>
      <c r="W293" s="11">
        <f>Tabla12[[#This Row],[tasa de cambio]]*Tabla12[[#This Row],[Ingresos netos]]</f>
        <v>1.4076313128763378E-2</v>
      </c>
      <c r="AK293" s="1" t="s">
        <v>100</v>
      </c>
      <c r="AL293" s="1" t="s">
        <v>14</v>
      </c>
      <c r="AM293" s="1" t="s">
        <v>104</v>
      </c>
      <c r="AN293" s="1" t="s">
        <v>11</v>
      </c>
      <c r="AO293" s="1" t="s">
        <v>129</v>
      </c>
      <c r="AP293" s="1" t="s">
        <v>13</v>
      </c>
      <c r="AQ293" s="8">
        <v>-4.8955440000000004E-4</v>
      </c>
      <c r="AR293" s="8">
        <v>0.75</v>
      </c>
      <c r="AS293" s="9">
        <f>Tabla8[[#This Row],[Precio unitario]]*Tabla8[[#This Row],[Tasa de ingresos cliente]]</f>
        <v>-3.6716580000000003E-4</v>
      </c>
      <c r="AT293" s="21">
        <v>21.6</v>
      </c>
      <c r="AU293" s="11">
        <f>Tabla8[[#This Row],[tasa de cambio]]*Tabla8[[#This Row],[Ingresos netos]]</f>
        <v>-7.9307812800000019E-3</v>
      </c>
      <c r="AV293" s="23"/>
      <c r="AX293" s="23"/>
      <c r="BL293" s="2" t="s">
        <v>139</v>
      </c>
      <c r="BM293" s="2" t="s">
        <v>95</v>
      </c>
      <c r="BN293" s="2" t="s">
        <v>104</v>
      </c>
      <c r="BO293" s="2" t="s">
        <v>11</v>
      </c>
      <c r="BP293" s="2" t="s">
        <v>12</v>
      </c>
      <c r="BQ293" s="2" t="s">
        <v>13</v>
      </c>
      <c r="BR293" s="7">
        <v>2.803824848E-3</v>
      </c>
      <c r="BS293" s="7">
        <v>0.75</v>
      </c>
      <c r="BT293" s="9">
        <f>Tabla5[[#This Row],[Precio unitario]]*Tabla5[[#This Row],[Tasa de ingresos cliente]]</f>
        <v>2.102868636E-3</v>
      </c>
      <c r="BU293" s="21">
        <v>22.631540000000001</v>
      </c>
      <c r="BV293" s="15">
        <f>Tabla5[[#This Row],[tasa de cambio]]*Tabla5[[#This Row],[Ingresos netos]]</f>
        <v>4.7591155650379441E-2</v>
      </c>
    </row>
    <row r="294" spans="1:74" x14ac:dyDescent="0.2">
      <c r="A294" s="2" t="s">
        <v>24</v>
      </c>
      <c r="B294" s="2" t="s">
        <v>57</v>
      </c>
      <c r="C294" s="2"/>
      <c r="D294" s="2" t="s">
        <v>11</v>
      </c>
      <c r="E294" s="2" t="s">
        <v>12</v>
      </c>
      <c r="F294" s="2" t="s">
        <v>13</v>
      </c>
      <c r="G294" s="7">
        <v>7.5202004E-5</v>
      </c>
      <c r="H294" s="7">
        <v>0.75</v>
      </c>
      <c r="I294" s="9">
        <f>Tabla14[[#This Row],[Precio unitario]]*Tabla14[[#This Row],[Tasa de ingresos cliente]]</f>
        <v>5.6401503E-5</v>
      </c>
      <c r="J294" s="21">
        <v>22.631540000000001</v>
      </c>
      <c r="K294" s="15">
        <f>Tabla14[[#This Row],[tasa de cambio]]*Tabla14[[#This Row],[Ingresos netos]]</f>
        <v>1.2764528712046201E-3</v>
      </c>
      <c r="M294" s="2" t="s">
        <v>81</v>
      </c>
      <c r="N294" s="2" t="s">
        <v>18</v>
      </c>
      <c r="O294" s="2"/>
      <c r="P294" s="2" t="s">
        <v>11</v>
      </c>
      <c r="Q294" s="2" t="s">
        <v>12</v>
      </c>
      <c r="R294" s="2" t="s">
        <v>13</v>
      </c>
      <c r="S294" s="7">
        <v>8.74343021E-4</v>
      </c>
      <c r="T294" s="7">
        <v>0.75</v>
      </c>
      <c r="U294" s="9">
        <f>Tabla12[[#This Row],[Precio unitario]]*Tabla12[[#This Row],[Tasa de ingresos cliente]]</f>
        <v>6.5575726575E-4</v>
      </c>
      <c r="V294" s="21">
        <v>22.631540000000001</v>
      </c>
      <c r="W294" s="11">
        <f>Tabla12[[#This Row],[tasa de cambio]]*Tabla12[[#This Row],[Ingresos netos]]</f>
        <v>1.4840796790111755E-2</v>
      </c>
      <c r="AK294" s="1" t="s">
        <v>100</v>
      </c>
      <c r="AL294" s="1" t="s">
        <v>14</v>
      </c>
      <c r="AM294" s="1" t="s">
        <v>114</v>
      </c>
      <c r="AN294" s="1" t="s">
        <v>11</v>
      </c>
      <c r="AO294" s="1" t="s">
        <v>129</v>
      </c>
      <c r="AP294" s="1" t="s">
        <v>13</v>
      </c>
      <c r="AQ294" s="8">
        <v>-1.9877999999999998E-5</v>
      </c>
      <c r="AR294" s="8">
        <v>0.75</v>
      </c>
      <c r="AS294" s="9">
        <f>Tabla8[[#This Row],[Precio unitario]]*Tabla8[[#This Row],[Tasa de ingresos cliente]]</f>
        <v>-1.4908499999999998E-5</v>
      </c>
      <c r="AT294" s="21">
        <v>21.6</v>
      </c>
      <c r="AU294" s="11">
        <f>Tabla8[[#This Row],[tasa de cambio]]*Tabla8[[#This Row],[Ingresos netos]]</f>
        <v>-3.2202359999999999E-4</v>
      </c>
      <c r="AV294" s="23"/>
      <c r="AX294" s="23"/>
      <c r="BL294" s="1" t="s">
        <v>139</v>
      </c>
      <c r="BM294" s="1" t="s">
        <v>16</v>
      </c>
      <c r="BN294" s="1" t="s">
        <v>104</v>
      </c>
      <c r="BO294" s="1" t="s">
        <v>11</v>
      </c>
      <c r="BP294" s="1" t="s">
        <v>12</v>
      </c>
      <c r="BQ294" s="1" t="s">
        <v>13</v>
      </c>
      <c r="BR294" s="8">
        <v>5.8606659310000003E-3</v>
      </c>
      <c r="BS294" s="8">
        <v>0.75</v>
      </c>
      <c r="BT294" s="9">
        <f>Tabla5[[#This Row],[Precio unitario]]*Tabla5[[#This Row],[Tasa de ingresos cliente]]</f>
        <v>4.3954994482500002E-3</v>
      </c>
      <c r="BU294" s="21">
        <v>22.631540000000001</v>
      </c>
      <c r="BV294" s="15">
        <f>Tabla5[[#This Row],[tasa de cambio]]*Tabla5[[#This Row],[Ingresos netos]]</f>
        <v>9.9476921583047814E-2</v>
      </c>
    </row>
    <row r="295" spans="1:74" x14ac:dyDescent="0.2">
      <c r="A295" s="1" t="s">
        <v>24</v>
      </c>
      <c r="B295" s="1" t="s">
        <v>19</v>
      </c>
      <c r="C295" s="1"/>
      <c r="D295" s="1" t="s">
        <v>11</v>
      </c>
      <c r="E295" s="1" t="s">
        <v>12</v>
      </c>
      <c r="F295" s="1" t="s">
        <v>13</v>
      </c>
      <c r="G295" s="8">
        <v>2.158488126E-3</v>
      </c>
      <c r="H295" s="8">
        <v>0.75</v>
      </c>
      <c r="I295" s="9">
        <f>Tabla14[[#This Row],[Precio unitario]]*Tabla14[[#This Row],[Tasa de ingresos cliente]]</f>
        <v>1.6188660944999999E-3</v>
      </c>
      <c r="J295" s="21">
        <v>22.631540000000001</v>
      </c>
      <c r="K295" s="15">
        <f>Tabla14[[#This Row],[tasa de cambio]]*Tabla14[[#This Row],[Ingresos netos]]</f>
        <v>3.6637432772320531E-2</v>
      </c>
      <c r="M295" s="1" t="s">
        <v>81</v>
      </c>
      <c r="N295" s="1" t="s">
        <v>18</v>
      </c>
      <c r="O295" s="1"/>
      <c r="P295" s="1" t="s">
        <v>11</v>
      </c>
      <c r="Q295" s="1" t="s">
        <v>12</v>
      </c>
      <c r="R295" s="1" t="s">
        <v>13</v>
      </c>
      <c r="S295" s="8">
        <v>8.6736685200000001E-4</v>
      </c>
      <c r="T295" s="8">
        <v>0.75</v>
      </c>
      <c r="U295" s="9">
        <f>Tabla12[[#This Row],[Precio unitario]]*Tabla12[[#This Row],[Tasa de ingresos cliente]]</f>
        <v>6.5052513899999998E-4</v>
      </c>
      <c r="V295" s="21">
        <v>22.631540000000001</v>
      </c>
      <c r="W295" s="11">
        <f>Tabla12[[#This Row],[tasa de cambio]]*Tabla12[[#This Row],[Ingresos netos]]</f>
        <v>1.4722385704284061E-2</v>
      </c>
      <c r="AK295" s="1" t="s">
        <v>100</v>
      </c>
      <c r="AL295" s="1" t="s">
        <v>14</v>
      </c>
      <c r="AM295" s="1" t="s">
        <v>101</v>
      </c>
      <c r="AN295" s="1" t="s">
        <v>11</v>
      </c>
      <c r="AO295" s="1" t="s">
        <v>12</v>
      </c>
      <c r="AP295" s="1" t="s">
        <v>13</v>
      </c>
      <c r="AQ295" s="8">
        <v>8.486667E-4</v>
      </c>
      <c r="AR295" s="8">
        <v>0.75</v>
      </c>
      <c r="AS295" s="9">
        <f>Tabla8[[#This Row],[Precio unitario]]*Tabla8[[#This Row],[Tasa de ingresos cliente]]</f>
        <v>6.3650002500000003E-4</v>
      </c>
      <c r="AT295" s="21">
        <v>21.6</v>
      </c>
      <c r="AU295" s="11">
        <f>Tabla8[[#This Row],[tasa de cambio]]*Tabla8[[#This Row],[Ingresos netos]]</f>
        <v>1.3748400540000002E-2</v>
      </c>
      <c r="AV295" s="23"/>
      <c r="AX295" s="23"/>
      <c r="BL295" s="2" t="s">
        <v>139</v>
      </c>
      <c r="BM295" s="2" t="s">
        <v>17</v>
      </c>
      <c r="BN295" s="2" t="s">
        <v>104</v>
      </c>
      <c r="BO295" s="2" t="s">
        <v>11</v>
      </c>
      <c r="BP295" s="2" t="s">
        <v>12</v>
      </c>
      <c r="BQ295" s="2" t="s">
        <v>13</v>
      </c>
      <c r="BR295" s="7">
        <v>1.6587250669999999E-3</v>
      </c>
      <c r="BS295" s="7">
        <v>0.75</v>
      </c>
      <c r="BT295" s="9">
        <f>Tabla5[[#This Row],[Precio unitario]]*Tabla5[[#This Row],[Tasa de ingresos cliente]]</f>
        <v>1.24404380025E-3</v>
      </c>
      <c r="BU295" s="21">
        <v>22.631540000000001</v>
      </c>
      <c r="BV295" s="15">
        <f>Tabla5[[#This Row],[tasa de cambio]]*Tabla5[[#This Row],[Ingresos netos]]</f>
        <v>2.8154627027109885E-2</v>
      </c>
    </row>
    <row r="296" spans="1:74" x14ac:dyDescent="0.2">
      <c r="A296" s="2" t="s">
        <v>24</v>
      </c>
      <c r="B296" s="2" t="s">
        <v>23</v>
      </c>
      <c r="C296" s="2"/>
      <c r="D296" s="2" t="s">
        <v>11</v>
      </c>
      <c r="E296" s="2" t="s">
        <v>12</v>
      </c>
      <c r="F296" s="2" t="s">
        <v>13</v>
      </c>
      <c r="G296" s="7">
        <v>5.2004838900000002E-4</v>
      </c>
      <c r="H296" s="7">
        <v>0.75</v>
      </c>
      <c r="I296" s="9">
        <f>Tabla14[[#This Row],[Precio unitario]]*Tabla14[[#This Row],[Tasa de ingresos cliente]]</f>
        <v>3.9003629174999999E-4</v>
      </c>
      <c r="J296" s="21">
        <v>22.631540000000001</v>
      </c>
      <c r="K296" s="15">
        <f>Tabla14[[#This Row],[tasa de cambio]]*Tabla14[[#This Row],[Ingresos netos]]</f>
        <v>8.8271219381917954E-3</v>
      </c>
      <c r="M296" s="2" t="s">
        <v>81</v>
      </c>
      <c r="N296" s="2" t="s">
        <v>18</v>
      </c>
      <c r="O296" s="2"/>
      <c r="P296" s="2" t="s">
        <v>11</v>
      </c>
      <c r="Q296" s="2" t="s">
        <v>12</v>
      </c>
      <c r="R296" s="2" t="s">
        <v>13</v>
      </c>
      <c r="S296" s="7">
        <v>8.8638141599999996E-4</v>
      </c>
      <c r="T296" s="7">
        <v>0.75</v>
      </c>
      <c r="U296" s="9">
        <f>Tabla12[[#This Row],[Precio unitario]]*Tabla12[[#This Row],[Tasa de ingresos cliente]]</f>
        <v>6.6478606199999997E-4</v>
      </c>
      <c r="V296" s="21">
        <v>22.631540000000001</v>
      </c>
      <c r="W296" s="11">
        <f>Tabla12[[#This Row],[tasa de cambio]]*Tabla12[[#This Row],[Ingresos netos]]</f>
        <v>1.504513235359548E-2</v>
      </c>
      <c r="AK296" s="2" t="s">
        <v>100</v>
      </c>
      <c r="AL296" s="2" t="s">
        <v>14</v>
      </c>
      <c r="AM296" s="2" t="s">
        <v>101</v>
      </c>
      <c r="AN296" s="2" t="s">
        <v>11</v>
      </c>
      <c r="AO296" s="2" t="s">
        <v>12</v>
      </c>
      <c r="AP296" s="2" t="s">
        <v>13</v>
      </c>
      <c r="AQ296" s="7">
        <v>8.4849999999999997E-4</v>
      </c>
      <c r="AR296" s="7">
        <v>0.75</v>
      </c>
      <c r="AS296" s="9">
        <f>Tabla8[[#This Row],[Precio unitario]]*Tabla8[[#This Row],[Tasa de ingresos cliente]]</f>
        <v>6.36375E-4</v>
      </c>
      <c r="AT296" s="21">
        <v>21.6</v>
      </c>
      <c r="AU296" s="11">
        <f>Tabla8[[#This Row],[tasa de cambio]]*Tabla8[[#This Row],[Ingresos netos]]</f>
        <v>1.3745700000000001E-2</v>
      </c>
      <c r="AV296" s="23"/>
      <c r="AX296" s="23"/>
      <c r="BL296" s="1" t="s">
        <v>139</v>
      </c>
      <c r="BM296" s="1" t="s">
        <v>35</v>
      </c>
      <c r="BN296" s="1" t="s">
        <v>104</v>
      </c>
      <c r="BO296" s="1" t="s">
        <v>11</v>
      </c>
      <c r="BP296" s="1" t="s">
        <v>12</v>
      </c>
      <c r="BQ296" s="1" t="s">
        <v>13</v>
      </c>
      <c r="BR296" s="8">
        <v>9.7055686200000005E-4</v>
      </c>
      <c r="BS296" s="8">
        <v>0.75</v>
      </c>
      <c r="BT296" s="9">
        <f>Tabla5[[#This Row],[Precio unitario]]*Tabla5[[#This Row],[Tasa de ingresos cliente]]</f>
        <v>7.2791764650000004E-4</v>
      </c>
      <c r="BU296" s="21">
        <v>22.631540000000001</v>
      </c>
      <c r="BV296" s="15">
        <f>Tabla5[[#This Row],[tasa de cambio]]*Tabla5[[#This Row],[Ingresos netos]]</f>
        <v>1.647389733347061E-2</v>
      </c>
    </row>
    <row r="297" spans="1:74" x14ac:dyDescent="0.2">
      <c r="A297" s="1" t="s">
        <v>24</v>
      </c>
      <c r="B297" s="1" t="s">
        <v>23</v>
      </c>
      <c r="C297" s="1"/>
      <c r="D297" s="1" t="s">
        <v>11</v>
      </c>
      <c r="E297" s="1" t="s">
        <v>12</v>
      </c>
      <c r="F297" s="1" t="s">
        <v>13</v>
      </c>
      <c r="G297" s="8">
        <v>1.0347825550000001E-3</v>
      </c>
      <c r="H297" s="8">
        <v>0.75</v>
      </c>
      <c r="I297" s="9">
        <f>Tabla14[[#This Row],[Precio unitario]]*Tabla14[[#This Row],[Tasa de ingresos cliente]]</f>
        <v>7.7608691625000008E-4</v>
      </c>
      <c r="J297" s="21">
        <v>22.631540000000001</v>
      </c>
      <c r="K297" s="15">
        <f>Tabla14[[#This Row],[tasa de cambio]]*Tabla14[[#This Row],[Ingresos netos]]</f>
        <v>1.7564042088588527E-2</v>
      </c>
      <c r="M297" s="1" t="s">
        <v>81</v>
      </c>
      <c r="N297" s="1" t="s">
        <v>82</v>
      </c>
      <c r="O297" s="1"/>
      <c r="P297" s="1" t="s">
        <v>11</v>
      </c>
      <c r="Q297" s="1" t="s">
        <v>12</v>
      </c>
      <c r="R297" s="1" t="s">
        <v>13</v>
      </c>
      <c r="S297" s="8">
        <v>5.3160040350000003E-3</v>
      </c>
      <c r="T297" s="8">
        <v>0.75</v>
      </c>
      <c r="U297" s="9">
        <f>Tabla12[[#This Row],[Precio unitario]]*Tabla12[[#This Row],[Tasa de ingresos cliente]]</f>
        <v>3.9870030262499998E-3</v>
      </c>
      <c r="V297" s="21">
        <v>22.631540000000001</v>
      </c>
      <c r="W297" s="11">
        <f>Tabla12[[#This Row],[tasa de cambio]]*Tabla12[[#This Row],[Ingresos netos]]</f>
        <v>9.0232018468697925E-2</v>
      </c>
      <c r="AK297" s="1" t="s">
        <v>100</v>
      </c>
      <c r="AL297" s="1" t="s">
        <v>14</v>
      </c>
      <c r="AM297" s="1" t="s">
        <v>101</v>
      </c>
      <c r="AN297" s="1" t="s">
        <v>11</v>
      </c>
      <c r="AO297" s="1" t="s">
        <v>12</v>
      </c>
      <c r="AP297" s="1" t="s">
        <v>13</v>
      </c>
      <c r="AQ297" s="8">
        <v>8.4900000000000004E-4</v>
      </c>
      <c r="AR297" s="8">
        <v>0.75</v>
      </c>
      <c r="AS297" s="9">
        <f>Tabla8[[#This Row],[Precio unitario]]*Tabla8[[#This Row],[Tasa de ingresos cliente]]</f>
        <v>6.3675000000000005E-4</v>
      </c>
      <c r="AT297" s="21">
        <v>21.6</v>
      </c>
      <c r="AU297" s="11">
        <f>Tabla8[[#This Row],[tasa de cambio]]*Tabla8[[#This Row],[Ingresos netos]]</f>
        <v>1.3753800000000002E-2</v>
      </c>
      <c r="AV297" s="23"/>
      <c r="AX297" s="23"/>
      <c r="BL297" s="2" t="s">
        <v>139</v>
      </c>
      <c r="BM297" s="2" t="s">
        <v>33</v>
      </c>
      <c r="BN297" s="2" t="s">
        <v>104</v>
      </c>
      <c r="BO297" s="2" t="s">
        <v>11</v>
      </c>
      <c r="BP297" s="2" t="s">
        <v>12</v>
      </c>
      <c r="BQ297" s="2" t="s">
        <v>13</v>
      </c>
      <c r="BR297" s="7">
        <v>3.5749557679999999E-3</v>
      </c>
      <c r="BS297" s="7">
        <v>0.75</v>
      </c>
      <c r="BT297" s="9">
        <f>Tabla5[[#This Row],[Precio unitario]]*Tabla5[[#This Row],[Tasa de ingresos cliente]]</f>
        <v>2.6812168259999999E-3</v>
      </c>
      <c r="BU297" s="21">
        <v>22.631540000000001</v>
      </c>
      <c r="BV297" s="15">
        <f>Tabla5[[#This Row],[tasa de cambio]]*Tabla5[[#This Row],[Ingresos netos]]</f>
        <v>6.0680065846292042E-2</v>
      </c>
    </row>
    <row r="298" spans="1:74" x14ac:dyDescent="0.2">
      <c r="A298" s="2" t="s">
        <v>24</v>
      </c>
      <c r="B298" s="2" t="s">
        <v>25</v>
      </c>
      <c r="C298" s="2"/>
      <c r="D298" s="2" t="s">
        <v>11</v>
      </c>
      <c r="E298" s="2" t="s">
        <v>12</v>
      </c>
      <c r="F298" s="2" t="s">
        <v>13</v>
      </c>
      <c r="G298" s="7">
        <v>2.0488401199999999E-4</v>
      </c>
      <c r="H298" s="7">
        <v>0.75</v>
      </c>
      <c r="I298" s="9">
        <f>Tabla14[[#This Row],[Precio unitario]]*Tabla14[[#This Row],[Tasa de ingresos cliente]]</f>
        <v>1.53663009E-4</v>
      </c>
      <c r="J298" s="21">
        <v>22.631540000000001</v>
      </c>
      <c r="K298" s="15">
        <f>Tabla14[[#This Row],[tasa de cambio]]*Tabla14[[#This Row],[Ingresos netos]]</f>
        <v>3.47763053470386E-3</v>
      </c>
      <c r="M298" s="2" t="s">
        <v>81</v>
      </c>
      <c r="N298" s="2" t="s">
        <v>34</v>
      </c>
      <c r="O298" s="2"/>
      <c r="P298" s="2" t="s">
        <v>11</v>
      </c>
      <c r="Q298" s="2" t="s">
        <v>12</v>
      </c>
      <c r="R298" s="2" t="s">
        <v>13</v>
      </c>
      <c r="S298" s="7">
        <v>7.2868152899999996E-4</v>
      </c>
      <c r="T298" s="7">
        <v>0.75</v>
      </c>
      <c r="U298" s="9">
        <f>Tabla12[[#This Row],[Precio unitario]]*Tabla12[[#This Row],[Tasa de ingresos cliente]]</f>
        <v>5.4651114674999991E-4</v>
      </c>
      <c r="V298" s="21">
        <v>22.631540000000001</v>
      </c>
      <c r="W298" s="11">
        <f>Tabla12[[#This Row],[tasa de cambio]]*Tabla12[[#This Row],[Ingresos netos]]</f>
        <v>1.2368388878118494E-2</v>
      </c>
      <c r="AK298" s="2" t="s">
        <v>100</v>
      </c>
      <c r="AL298" s="2" t="s">
        <v>14</v>
      </c>
      <c r="AM298" s="2" t="s">
        <v>101</v>
      </c>
      <c r="AN298" s="2" t="s">
        <v>11</v>
      </c>
      <c r="AO298" s="2" t="s">
        <v>12</v>
      </c>
      <c r="AP298" s="2" t="s">
        <v>13</v>
      </c>
      <c r="AQ298" s="7">
        <v>8.4880000000000003E-4</v>
      </c>
      <c r="AR298" s="7">
        <v>0.75</v>
      </c>
      <c r="AS298" s="9">
        <f>Tabla8[[#This Row],[Precio unitario]]*Tabla8[[#This Row],[Tasa de ingresos cliente]]</f>
        <v>6.3659999999999997E-4</v>
      </c>
      <c r="AT298" s="21">
        <v>21.6</v>
      </c>
      <c r="AU298" s="11">
        <f>Tabla8[[#This Row],[tasa de cambio]]*Tabla8[[#This Row],[Ingresos netos]]</f>
        <v>1.375056E-2</v>
      </c>
      <c r="AV298" s="23"/>
      <c r="AX298" s="23"/>
      <c r="BL298" s="1" t="s">
        <v>139</v>
      </c>
      <c r="BM298" s="1" t="s">
        <v>19</v>
      </c>
      <c r="BN298" s="1" t="s">
        <v>104</v>
      </c>
      <c r="BO298" s="1" t="s">
        <v>11</v>
      </c>
      <c r="BP298" s="1" t="s">
        <v>12</v>
      </c>
      <c r="BQ298" s="1" t="s">
        <v>13</v>
      </c>
      <c r="BR298" s="8">
        <v>3.6123636739999999E-3</v>
      </c>
      <c r="BS298" s="8">
        <v>0.75</v>
      </c>
      <c r="BT298" s="9">
        <f>Tabla5[[#This Row],[Precio unitario]]*Tabla5[[#This Row],[Tasa de ingresos cliente]]</f>
        <v>2.7092727554999998E-3</v>
      </c>
      <c r="BU298" s="21">
        <v>22.631540000000001</v>
      </c>
      <c r="BV298" s="15">
        <f>Tabla5[[#This Row],[tasa de cambio]]*Tabla5[[#This Row],[Ingresos netos]]</f>
        <v>6.1315014737008469E-2</v>
      </c>
    </row>
    <row r="299" spans="1:74" x14ac:dyDescent="0.2">
      <c r="A299" s="1" t="s">
        <v>24</v>
      </c>
      <c r="B299" s="1" t="s">
        <v>40</v>
      </c>
      <c r="C299" s="1"/>
      <c r="D299" s="1" t="s">
        <v>11</v>
      </c>
      <c r="E299" s="1" t="s">
        <v>12</v>
      </c>
      <c r="F299" s="1" t="s">
        <v>13</v>
      </c>
      <c r="G299" s="8">
        <v>3.6225181999999999E-4</v>
      </c>
      <c r="H299" s="8">
        <v>0.75</v>
      </c>
      <c r="I299" s="9">
        <f>Tabla14[[#This Row],[Precio unitario]]*Tabla14[[#This Row],[Tasa de ingresos cliente]]</f>
        <v>2.7168886499999998E-4</v>
      </c>
      <c r="J299" s="21">
        <v>22.631540000000001</v>
      </c>
      <c r="K299" s="15">
        <f>Tabla14[[#This Row],[tasa de cambio]]*Tabla14[[#This Row],[Ingresos netos]]</f>
        <v>6.1487374158020998E-3</v>
      </c>
      <c r="M299" s="1" t="s">
        <v>81</v>
      </c>
      <c r="N299" s="1" t="s">
        <v>34</v>
      </c>
      <c r="O299" s="1"/>
      <c r="P299" s="1" t="s">
        <v>11</v>
      </c>
      <c r="Q299" s="1" t="s">
        <v>12</v>
      </c>
      <c r="R299" s="1" t="s">
        <v>13</v>
      </c>
      <c r="S299" s="8">
        <v>6.8672532400000002E-4</v>
      </c>
      <c r="T299" s="8">
        <v>0.75</v>
      </c>
      <c r="U299" s="9">
        <f>Tabla12[[#This Row],[Precio unitario]]*Tabla12[[#This Row],[Tasa de ingresos cliente]]</f>
        <v>5.1504399300000001E-4</v>
      </c>
      <c r="V299" s="21">
        <v>22.631540000000001</v>
      </c>
      <c r="W299" s="11">
        <f>Tabla12[[#This Row],[tasa de cambio]]*Tabla12[[#This Row],[Ingresos netos]]</f>
        <v>1.165623872933922E-2</v>
      </c>
      <c r="AK299" s="1" t="s">
        <v>100</v>
      </c>
      <c r="AL299" s="1" t="s">
        <v>14</v>
      </c>
      <c r="AM299" s="1" t="s">
        <v>101</v>
      </c>
      <c r="AN299" s="1" t="s">
        <v>11</v>
      </c>
      <c r="AO299" s="1" t="s">
        <v>12</v>
      </c>
      <c r="AP299" s="1" t="s">
        <v>13</v>
      </c>
      <c r="AQ299" s="8">
        <v>8.4875E-4</v>
      </c>
      <c r="AR299" s="8">
        <v>0.75</v>
      </c>
      <c r="AS299" s="9">
        <f>Tabla8[[#This Row],[Precio unitario]]*Tabla8[[#This Row],[Tasa de ingresos cliente]]</f>
        <v>6.3656249999999998E-4</v>
      </c>
      <c r="AT299" s="21">
        <v>21.6</v>
      </c>
      <c r="AU299" s="11">
        <f>Tabla8[[#This Row],[tasa de cambio]]*Tabla8[[#This Row],[Ingresos netos]]</f>
        <v>1.374975E-2</v>
      </c>
      <c r="AV299" s="23"/>
      <c r="AX299" s="23"/>
      <c r="BL299" s="2" t="s">
        <v>139</v>
      </c>
      <c r="BM299" s="2" t="s">
        <v>20</v>
      </c>
      <c r="BN299" s="2" t="s">
        <v>104</v>
      </c>
      <c r="BO299" s="2" t="s">
        <v>11</v>
      </c>
      <c r="BP299" s="2" t="s">
        <v>12</v>
      </c>
      <c r="BQ299" s="2" t="s">
        <v>13</v>
      </c>
      <c r="BR299" s="7">
        <v>3.3289088880000001E-3</v>
      </c>
      <c r="BS299" s="7">
        <v>0.75</v>
      </c>
      <c r="BT299" s="9">
        <f>Tabla5[[#This Row],[Precio unitario]]*Tabla5[[#This Row],[Tasa de ingresos cliente]]</f>
        <v>2.4966816660000001E-3</v>
      </c>
      <c r="BU299" s="21">
        <v>22.631540000000001</v>
      </c>
      <c r="BV299" s="15">
        <f>Tabla5[[#This Row],[tasa de cambio]]*Tabla5[[#This Row],[Ingresos netos]]</f>
        <v>5.6503750991345643E-2</v>
      </c>
    </row>
    <row r="300" spans="1:74" x14ac:dyDescent="0.2">
      <c r="A300" s="2" t="s">
        <v>24</v>
      </c>
      <c r="B300" s="2" t="s">
        <v>26</v>
      </c>
      <c r="C300" s="2"/>
      <c r="D300" s="2" t="s">
        <v>11</v>
      </c>
      <c r="E300" s="2" t="s">
        <v>12</v>
      </c>
      <c r="F300" s="2" t="s">
        <v>13</v>
      </c>
      <c r="G300" s="7">
        <v>4.9616037699999995E-4</v>
      </c>
      <c r="H300" s="7">
        <v>0.75</v>
      </c>
      <c r="I300" s="9">
        <f>Tabla14[[#This Row],[Precio unitario]]*Tabla14[[#This Row],[Tasa de ingresos cliente]]</f>
        <v>3.7212028274999994E-4</v>
      </c>
      <c r="J300" s="21">
        <v>22.631540000000001</v>
      </c>
      <c r="K300" s="15">
        <f>Tabla14[[#This Row],[tasa de cambio]]*Tabla14[[#This Row],[Ingresos netos]]</f>
        <v>8.4216550638679336E-3</v>
      </c>
      <c r="M300" s="2" t="s">
        <v>81</v>
      </c>
      <c r="N300" s="2" t="s">
        <v>34</v>
      </c>
      <c r="O300" s="2"/>
      <c r="P300" s="2" t="s">
        <v>11</v>
      </c>
      <c r="Q300" s="2" t="s">
        <v>12</v>
      </c>
      <c r="R300" s="2" t="s">
        <v>13</v>
      </c>
      <c r="S300" s="7">
        <v>6.9177579600000001E-4</v>
      </c>
      <c r="T300" s="7">
        <v>0.75</v>
      </c>
      <c r="U300" s="9">
        <f>Tabla12[[#This Row],[Precio unitario]]*Tabla12[[#This Row],[Tasa de ingresos cliente]]</f>
        <v>5.1883184700000006E-4</v>
      </c>
      <c r="V300" s="21">
        <v>22.631540000000001</v>
      </c>
      <c r="W300" s="11">
        <f>Tabla12[[#This Row],[tasa de cambio]]*Tabla12[[#This Row],[Ingresos netos]]</f>
        <v>1.1741963698654382E-2</v>
      </c>
      <c r="AK300" s="2" t="s">
        <v>100</v>
      </c>
      <c r="AL300" s="2" t="s">
        <v>14</v>
      </c>
      <c r="AM300" s="2" t="s">
        <v>101</v>
      </c>
      <c r="AN300" s="2" t="s">
        <v>11</v>
      </c>
      <c r="AO300" s="2" t="s">
        <v>12</v>
      </c>
      <c r="AP300" s="2" t="s">
        <v>13</v>
      </c>
      <c r="AQ300" s="7">
        <v>8.4874419999999998E-4</v>
      </c>
      <c r="AR300" s="7">
        <v>0.75</v>
      </c>
      <c r="AS300" s="9">
        <f>Tabla8[[#This Row],[Precio unitario]]*Tabla8[[#This Row],[Tasa de ingresos cliente]]</f>
        <v>6.3655815000000001E-4</v>
      </c>
      <c r="AT300" s="21">
        <v>21.6</v>
      </c>
      <c r="AU300" s="11">
        <f>Tabla8[[#This Row],[tasa de cambio]]*Tabla8[[#This Row],[Ingresos netos]]</f>
        <v>1.3749656040000001E-2</v>
      </c>
      <c r="AV300" s="23"/>
      <c r="AX300" s="23"/>
      <c r="BL300" s="1" t="s">
        <v>139</v>
      </c>
      <c r="BM300" s="1" t="s">
        <v>45</v>
      </c>
      <c r="BN300" s="1" t="s">
        <v>104</v>
      </c>
      <c r="BO300" s="1" t="s">
        <v>11</v>
      </c>
      <c r="BP300" s="1" t="s">
        <v>12</v>
      </c>
      <c r="BQ300" s="1" t="s">
        <v>13</v>
      </c>
      <c r="BR300" s="8">
        <v>3.151371657E-3</v>
      </c>
      <c r="BS300" s="8">
        <v>0.75</v>
      </c>
      <c r="BT300" s="9">
        <f>Tabla5[[#This Row],[Precio unitario]]*Tabla5[[#This Row],[Tasa de ingresos cliente]]</f>
        <v>2.3635287427500001E-3</v>
      </c>
      <c r="BU300" s="21">
        <v>22.631540000000001</v>
      </c>
      <c r="BV300" s="15">
        <f>Tabla5[[#This Row],[tasa de cambio]]*Tabla5[[#This Row],[Ingresos netos]]</f>
        <v>5.3490295282696339E-2</v>
      </c>
    </row>
    <row r="301" spans="1:74" x14ac:dyDescent="0.2">
      <c r="A301" s="1" t="s">
        <v>24</v>
      </c>
      <c r="B301" s="1" t="s">
        <v>47</v>
      </c>
      <c r="C301" s="1"/>
      <c r="D301" s="1" t="s">
        <v>11</v>
      </c>
      <c r="E301" s="1" t="s">
        <v>12</v>
      </c>
      <c r="F301" s="1" t="s">
        <v>13</v>
      </c>
      <c r="G301" s="8">
        <v>1.5819139280000001E-3</v>
      </c>
      <c r="H301" s="8">
        <v>0.75</v>
      </c>
      <c r="I301" s="9">
        <f>Tabla14[[#This Row],[Precio unitario]]*Tabla14[[#This Row],[Tasa de ingresos cliente]]</f>
        <v>1.186435446E-3</v>
      </c>
      <c r="J301" s="21">
        <v>22.631540000000001</v>
      </c>
      <c r="K301" s="15">
        <f>Tabla14[[#This Row],[tasa de cambio]]*Tabla14[[#This Row],[Ingresos netos]]</f>
        <v>2.6850861253566841E-2</v>
      </c>
      <c r="M301" s="1" t="s">
        <v>81</v>
      </c>
      <c r="N301" s="1" t="s">
        <v>34</v>
      </c>
      <c r="O301" s="1"/>
      <c r="P301" s="1" t="s">
        <v>11</v>
      </c>
      <c r="Q301" s="1" t="s">
        <v>12</v>
      </c>
      <c r="R301" s="1" t="s">
        <v>13</v>
      </c>
      <c r="S301" s="8">
        <v>4.9817728899999997E-4</v>
      </c>
      <c r="T301" s="8">
        <v>0.75</v>
      </c>
      <c r="U301" s="9">
        <f>Tabla12[[#This Row],[Precio unitario]]*Tabla12[[#This Row],[Tasa de ingresos cliente]]</f>
        <v>3.7363296674999998E-4</v>
      </c>
      <c r="V301" s="21">
        <v>22.631540000000001</v>
      </c>
      <c r="W301" s="11">
        <f>Tabla12[[#This Row],[tasa de cambio]]*Tabla12[[#This Row],[Ingresos netos]]</f>
        <v>8.4558894323212945E-3</v>
      </c>
      <c r="AK301" s="1" t="s">
        <v>100</v>
      </c>
      <c r="AL301" s="1" t="s">
        <v>74</v>
      </c>
      <c r="AM301" s="1" t="s">
        <v>104</v>
      </c>
      <c r="AN301" s="1" t="s">
        <v>11</v>
      </c>
      <c r="AO301" s="1" t="s">
        <v>12</v>
      </c>
      <c r="AP301" s="1" t="s">
        <v>13</v>
      </c>
      <c r="AQ301" s="8">
        <v>1.3259999999999999E-3</v>
      </c>
      <c r="AR301" s="8">
        <v>0.75</v>
      </c>
      <c r="AS301" s="9">
        <f>Tabla8[[#This Row],[Precio unitario]]*Tabla8[[#This Row],[Tasa de ingresos cliente]]</f>
        <v>9.9449999999999994E-4</v>
      </c>
      <c r="AT301" s="21">
        <v>21.6</v>
      </c>
      <c r="AU301" s="11">
        <f>Tabla8[[#This Row],[tasa de cambio]]*Tabla8[[#This Row],[Ingresos netos]]</f>
        <v>2.1481199999999999E-2</v>
      </c>
      <c r="AV301" s="23"/>
      <c r="AX301" s="23"/>
      <c r="BL301" s="2" t="s">
        <v>139</v>
      </c>
      <c r="BM301" s="2" t="s">
        <v>53</v>
      </c>
      <c r="BN301" s="2" t="s">
        <v>104</v>
      </c>
      <c r="BO301" s="2" t="s">
        <v>11</v>
      </c>
      <c r="BP301" s="2" t="s">
        <v>12</v>
      </c>
      <c r="BQ301" s="2" t="s">
        <v>13</v>
      </c>
      <c r="BR301" s="7">
        <v>2.7365628109999999E-3</v>
      </c>
      <c r="BS301" s="7">
        <v>0.75</v>
      </c>
      <c r="BT301" s="9">
        <f>Tabla5[[#This Row],[Precio unitario]]*Tabla5[[#This Row],[Tasa de ingresos cliente]]</f>
        <v>2.05242210825E-3</v>
      </c>
      <c r="BU301" s="21">
        <v>22.631540000000001</v>
      </c>
      <c r="BV301" s="15">
        <f>Tabla5[[#This Row],[tasa de cambio]]*Tabla5[[#This Row],[Ingresos netos]]</f>
        <v>4.6449473039744206E-2</v>
      </c>
    </row>
    <row r="302" spans="1:74" x14ac:dyDescent="0.2">
      <c r="A302" s="2" t="s">
        <v>24</v>
      </c>
      <c r="B302" s="2" t="s">
        <v>54</v>
      </c>
      <c r="C302" s="2"/>
      <c r="D302" s="2" t="s">
        <v>11</v>
      </c>
      <c r="E302" s="2" t="s">
        <v>12</v>
      </c>
      <c r="F302" s="2" t="s">
        <v>13</v>
      </c>
      <c r="G302" s="7">
        <v>1.3398058999999999E-4</v>
      </c>
      <c r="H302" s="7">
        <v>0.75</v>
      </c>
      <c r="I302" s="9">
        <f>Tabla14[[#This Row],[Precio unitario]]*Tabla14[[#This Row],[Tasa de ingresos cliente]]</f>
        <v>1.0048544249999999E-4</v>
      </c>
      <c r="J302" s="21">
        <v>22.631540000000001</v>
      </c>
      <c r="K302" s="15">
        <f>Tabla14[[#This Row],[tasa de cambio]]*Tabla14[[#This Row],[Ingresos netos]]</f>
        <v>2.2741403113564498E-3</v>
      </c>
      <c r="M302" s="2" t="s">
        <v>81</v>
      </c>
      <c r="N302" s="2" t="s">
        <v>34</v>
      </c>
      <c r="O302" s="2"/>
      <c r="P302" s="2" t="s">
        <v>11</v>
      </c>
      <c r="Q302" s="2" t="s">
        <v>12</v>
      </c>
      <c r="R302" s="2" t="s">
        <v>13</v>
      </c>
      <c r="S302" s="7">
        <v>6.8800431000000004E-4</v>
      </c>
      <c r="T302" s="7">
        <v>0.75</v>
      </c>
      <c r="U302" s="9">
        <f>Tabla12[[#This Row],[Precio unitario]]*Tabla12[[#This Row],[Tasa de ingresos cliente]]</f>
        <v>5.1600323250000006E-4</v>
      </c>
      <c r="V302" s="21">
        <v>22.631540000000001</v>
      </c>
      <c r="W302" s="11">
        <f>Tabla12[[#This Row],[tasa de cambio]]*Tabla12[[#This Row],[Ingresos netos]]</f>
        <v>1.1677947796453052E-2</v>
      </c>
      <c r="AK302" s="2" t="s">
        <v>100</v>
      </c>
      <c r="AL302" s="2" t="s">
        <v>74</v>
      </c>
      <c r="AM302" s="2" t="s">
        <v>104</v>
      </c>
      <c r="AN302" s="2" t="s">
        <v>11</v>
      </c>
      <c r="AO302" s="2" t="s">
        <v>12</v>
      </c>
      <c r="AP302" s="2" t="s">
        <v>13</v>
      </c>
      <c r="AQ302" s="7">
        <v>1.3257333E-3</v>
      </c>
      <c r="AR302" s="7">
        <v>0.75</v>
      </c>
      <c r="AS302" s="9">
        <f>Tabla8[[#This Row],[Precio unitario]]*Tabla8[[#This Row],[Tasa de ingresos cliente]]</f>
        <v>9.9429997500000014E-4</v>
      </c>
      <c r="AT302" s="21">
        <v>21.6</v>
      </c>
      <c r="AU302" s="11">
        <f>Tabla8[[#This Row],[tasa de cambio]]*Tabla8[[#This Row],[Ingresos netos]]</f>
        <v>2.1476879460000004E-2</v>
      </c>
      <c r="AV302" s="23"/>
      <c r="AX302" s="23"/>
      <c r="BL302" s="1" t="s">
        <v>139</v>
      </c>
      <c r="BM302" s="1" t="s">
        <v>21</v>
      </c>
      <c r="BN302" s="1" t="s">
        <v>104</v>
      </c>
      <c r="BO302" s="1" t="s">
        <v>11</v>
      </c>
      <c r="BP302" s="1" t="s">
        <v>12</v>
      </c>
      <c r="BQ302" s="1" t="s">
        <v>13</v>
      </c>
      <c r="BR302" s="8">
        <v>4.1279999999999997E-3</v>
      </c>
      <c r="BS302" s="8">
        <v>0.75</v>
      </c>
      <c r="BT302" s="9">
        <f>Tabla5[[#This Row],[Precio unitario]]*Tabla5[[#This Row],[Tasa de ingresos cliente]]</f>
        <v>3.0959999999999998E-3</v>
      </c>
      <c r="BU302" s="21">
        <v>22.631540000000001</v>
      </c>
      <c r="BV302" s="15">
        <f>Tabla5[[#This Row],[tasa de cambio]]*Tabla5[[#This Row],[Ingresos netos]]</f>
        <v>7.0067247839999999E-2</v>
      </c>
    </row>
    <row r="303" spans="1:74" x14ac:dyDescent="0.2">
      <c r="A303" s="1" t="s">
        <v>24</v>
      </c>
      <c r="B303" s="1" t="s">
        <v>67</v>
      </c>
      <c r="C303" s="1"/>
      <c r="D303" s="1" t="s">
        <v>11</v>
      </c>
      <c r="E303" s="1" t="s">
        <v>12</v>
      </c>
      <c r="F303" s="1" t="s">
        <v>13</v>
      </c>
      <c r="G303" s="8">
        <v>9.2316948099999997E-4</v>
      </c>
      <c r="H303" s="8">
        <v>0.75</v>
      </c>
      <c r="I303" s="9">
        <f>Tabla14[[#This Row],[Precio unitario]]*Tabla14[[#This Row],[Tasa de ingresos cliente]]</f>
        <v>6.9237711074999998E-4</v>
      </c>
      <c r="J303" s="21">
        <v>22.631540000000001</v>
      </c>
      <c r="K303" s="15">
        <f>Tabla14[[#This Row],[tasa de cambio]]*Tabla14[[#This Row],[Ingresos netos]]</f>
        <v>1.5669560277023056E-2</v>
      </c>
      <c r="M303" s="1" t="s">
        <v>81</v>
      </c>
      <c r="N303" s="1" t="s">
        <v>34</v>
      </c>
      <c r="O303" s="1"/>
      <c r="P303" s="1" t="s">
        <v>11</v>
      </c>
      <c r="Q303" s="1" t="s">
        <v>12</v>
      </c>
      <c r="R303" s="1" t="s">
        <v>13</v>
      </c>
      <c r="S303" s="8">
        <v>7.1460032200000004E-4</v>
      </c>
      <c r="T303" s="8">
        <v>0.75</v>
      </c>
      <c r="U303" s="9">
        <f>Tabla12[[#This Row],[Precio unitario]]*Tabla12[[#This Row],[Tasa de ingresos cliente]]</f>
        <v>5.359502415E-4</v>
      </c>
      <c r="V303" s="21">
        <v>22.631540000000001</v>
      </c>
      <c r="W303" s="11">
        <f>Tabla12[[#This Row],[tasa de cambio]]*Tabla12[[#This Row],[Ingresos netos]]</f>
        <v>1.2129379328516911E-2</v>
      </c>
      <c r="AK303" s="2" t="s">
        <v>100</v>
      </c>
      <c r="AL303" s="2" t="s">
        <v>74</v>
      </c>
      <c r="AM303" s="2" t="s">
        <v>104</v>
      </c>
      <c r="AN303" s="2" t="s">
        <v>11</v>
      </c>
      <c r="AO303" s="2" t="s">
        <v>12</v>
      </c>
      <c r="AP303" s="2" t="s">
        <v>13</v>
      </c>
      <c r="AQ303" s="7">
        <v>2.4361999999999999E-3</v>
      </c>
      <c r="AR303" s="7">
        <v>0.75</v>
      </c>
      <c r="AS303" s="9">
        <f>Tabla8[[#This Row],[Precio unitario]]*Tabla8[[#This Row],[Tasa de ingresos cliente]]</f>
        <v>1.82715E-3</v>
      </c>
      <c r="AT303" s="21">
        <v>21.6</v>
      </c>
      <c r="AU303" s="11">
        <f>Tabla8[[#This Row],[tasa de cambio]]*Tabla8[[#This Row],[Ingresos netos]]</f>
        <v>3.9466440000000005E-2</v>
      </c>
      <c r="AV303" s="23"/>
      <c r="AX303" s="23"/>
      <c r="BL303" s="2" t="s">
        <v>139</v>
      </c>
      <c r="BM303" s="2" t="s">
        <v>37</v>
      </c>
      <c r="BN303" s="2" t="s">
        <v>104</v>
      </c>
      <c r="BO303" s="2" t="s">
        <v>11</v>
      </c>
      <c r="BP303" s="2" t="s">
        <v>12</v>
      </c>
      <c r="BQ303" s="2" t="s">
        <v>13</v>
      </c>
      <c r="BR303" s="7">
        <v>2.0396167750000001E-3</v>
      </c>
      <c r="BS303" s="7">
        <v>0.75</v>
      </c>
      <c r="BT303" s="9">
        <f>Tabla5[[#This Row],[Precio unitario]]*Tabla5[[#This Row],[Tasa de ingresos cliente]]</f>
        <v>1.5297125812500001E-3</v>
      </c>
      <c r="BU303" s="21">
        <v>22.631540000000001</v>
      </c>
      <c r="BV303" s="15">
        <f>Tabla5[[#This Row],[tasa de cambio]]*Tabla5[[#This Row],[Ingresos netos]]</f>
        <v>3.4619751471062631E-2</v>
      </c>
    </row>
    <row r="304" spans="1:74" x14ac:dyDescent="0.2">
      <c r="A304" s="2" t="s">
        <v>24</v>
      </c>
      <c r="B304" s="2" t="s">
        <v>42</v>
      </c>
      <c r="C304" s="2"/>
      <c r="D304" s="2" t="s">
        <v>11</v>
      </c>
      <c r="E304" s="2" t="s">
        <v>12</v>
      </c>
      <c r="F304" s="2" t="s">
        <v>13</v>
      </c>
      <c r="G304" s="7">
        <v>3.4502496600000002E-4</v>
      </c>
      <c r="H304" s="7">
        <v>0.75</v>
      </c>
      <c r="I304" s="9">
        <f>Tabla14[[#This Row],[Precio unitario]]*Tabla14[[#This Row],[Tasa de ingresos cliente]]</f>
        <v>2.5876872450000002E-4</v>
      </c>
      <c r="J304" s="21">
        <v>22.631540000000001</v>
      </c>
      <c r="K304" s="15">
        <f>Tabla14[[#This Row],[tasa de cambio]]*Tabla14[[#This Row],[Ingresos netos]]</f>
        <v>5.8563347392707309E-3</v>
      </c>
      <c r="M304" s="2" t="s">
        <v>81</v>
      </c>
      <c r="N304" s="2" t="s">
        <v>34</v>
      </c>
      <c r="O304" s="2"/>
      <c r="P304" s="2" t="s">
        <v>11</v>
      </c>
      <c r="Q304" s="2" t="s">
        <v>12</v>
      </c>
      <c r="R304" s="2" t="s">
        <v>13</v>
      </c>
      <c r="S304" s="7">
        <v>6.8745008300000003E-4</v>
      </c>
      <c r="T304" s="7">
        <v>0.75</v>
      </c>
      <c r="U304" s="9">
        <f>Tabla12[[#This Row],[Precio unitario]]*Tabla12[[#This Row],[Tasa de ingresos cliente]]</f>
        <v>5.1558756225E-4</v>
      </c>
      <c r="V304" s="21">
        <v>22.631540000000001</v>
      </c>
      <c r="W304" s="11">
        <f>Tabla12[[#This Row],[tasa de cambio]]*Tabla12[[#This Row],[Ingresos netos]]</f>
        <v>1.1668540538563366E-2</v>
      </c>
      <c r="AK304" s="1" t="s">
        <v>100</v>
      </c>
      <c r="AL304" s="1" t="s">
        <v>74</v>
      </c>
      <c r="AM304" s="1" t="s">
        <v>104</v>
      </c>
      <c r="AN304" s="1" t="s">
        <v>11</v>
      </c>
      <c r="AO304" s="1" t="s">
        <v>12</v>
      </c>
      <c r="AP304" s="1" t="s">
        <v>13</v>
      </c>
      <c r="AQ304" s="8">
        <v>2.4359999999999998E-3</v>
      </c>
      <c r="AR304" s="8">
        <v>0.75</v>
      </c>
      <c r="AS304" s="9">
        <f>Tabla8[[#This Row],[Precio unitario]]*Tabla8[[#This Row],[Tasa de ingresos cliente]]</f>
        <v>1.8269999999999998E-3</v>
      </c>
      <c r="AT304" s="21">
        <v>21.6</v>
      </c>
      <c r="AU304" s="11">
        <f>Tabla8[[#This Row],[tasa de cambio]]*Tabla8[[#This Row],[Ingresos netos]]</f>
        <v>3.9463199999999997E-2</v>
      </c>
      <c r="AV304" s="23"/>
      <c r="AX304" s="23"/>
      <c r="BL304" s="1" t="s">
        <v>139</v>
      </c>
      <c r="BM304" s="1" t="s">
        <v>60</v>
      </c>
      <c r="BN304" s="1" t="s">
        <v>104</v>
      </c>
      <c r="BO304" s="1" t="s">
        <v>11</v>
      </c>
      <c r="BP304" s="1" t="s">
        <v>12</v>
      </c>
      <c r="BQ304" s="1" t="s">
        <v>13</v>
      </c>
      <c r="BR304" s="8">
        <v>5.2050000000000004E-3</v>
      </c>
      <c r="BS304" s="8">
        <v>0.75</v>
      </c>
      <c r="BT304" s="9">
        <f>Tabla5[[#This Row],[Precio unitario]]*Tabla5[[#This Row],[Tasa de ingresos cliente]]</f>
        <v>3.9037500000000001E-3</v>
      </c>
      <c r="BU304" s="21">
        <v>22.631540000000001</v>
      </c>
      <c r="BV304" s="15">
        <f>Tabla5[[#This Row],[tasa de cambio]]*Tabla5[[#This Row],[Ingresos netos]]</f>
        <v>8.8347874275000002E-2</v>
      </c>
    </row>
    <row r="305" spans="1:74" x14ac:dyDescent="0.2">
      <c r="A305" s="1" t="s">
        <v>24</v>
      </c>
      <c r="B305" s="1" t="s">
        <v>49</v>
      </c>
      <c r="C305" s="1"/>
      <c r="D305" s="1" t="s">
        <v>11</v>
      </c>
      <c r="E305" s="1" t="s">
        <v>12</v>
      </c>
      <c r="F305" s="1" t="s">
        <v>13</v>
      </c>
      <c r="G305" s="8">
        <v>1.03088004E-4</v>
      </c>
      <c r="H305" s="8">
        <v>0.75</v>
      </c>
      <c r="I305" s="9">
        <f>Tabla14[[#This Row],[Precio unitario]]*Tabla14[[#This Row],[Tasa de ingresos cliente]]</f>
        <v>7.7316003000000005E-5</v>
      </c>
      <c r="J305" s="21">
        <v>22.631540000000001</v>
      </c>
      <c r="K305" s="15">
        <f>Tabla14[[#This Row],[tasa de cambio]]*Tabla14[[#This Row],[Ingresos netos]]</f>
        <v>1.7497802145346201E-3</v>
      </c>
      <c r="M305" s="1" t="s">
        <v>81</v>
      </c>
      <c r="N305" s="1" t="s">
        <v>34</v>
      </c>
      <c r="O305" s="1"/>
      <c r="P305" s="1" t="s">
        <v>11</v>
      </c>
      <c r="Q305" s="1" t="s">
        <v>12</v>
      </c>
      <c r="R305" s="1" t="s">
        <v>13</v>
      </c>
      <c r="S305" s="8">
        <v>6.6581673600000005E-4</v>
      </c>
      <c r="T305" s="8">
        <v>0.75</v>
      </c>
      <c r="U305" s="9">
        <f>Tabla12[[#This Row],[Precio unitario]]*Tabla12[[#This Row],[Tasa de ingresos cliente]]</f>
        <v>4.9936255200000001E-4</v>
      </c>
      <c r="V305" s="21">
        <v>22.631540000000001</v>
      </c>
      <c r="W305" s="11">
        <f>Tabla12[[#This Row],[tasa de cambio]]*Tabla12[[#This Row],[Ingresos netos]]</f>
        <v>1.1301343570090081E-2</v>
      </c>
      <c r="AK305" s="2" t="s">
        <v>100</v>
      </c>
      <c r="AL305" s="2" t="s">
        <v>74</v>
      </c>
      <c r="AM305" s="2" t="s">
        <v>104</v>
      </c>
      <c r="AN305" s="2" t="s">
        <v>11</v>
      </c>
      <c r="AO305" s="2" t="s">
        <v>12</v>
      </c>
      <c r="AP305" s="2" t="s">
        <v>13</v>
      </c>
      <c r="AQ305" s="7">
        <v>2.4361429E-3</v>
      </c>
      <c r="AR305" s="7">
        <v>0.75</v>
      </c>
      <c r="AS305" s="9">
        <f>Tabla8[[#This Row],[Precio unitario]]*Tabla8[[#This Row],[Tasa de ingresos cliente]]</f>
        <v>1.8271071749999999E-3</v>
      </c>
      <c r="AT305" s="21">
        <v>21.6</v>
      </c>
      <c r="AU305" s="11">
        <f>Tabla8[[#This Row],[tasa de cambio]]*Tabla8[[#This Row],[Ingresos netos]]</f>
        <v>3.9465514979999998E-2</v>
      </c>
      <c r="AV305" s="23"/>
      <c r="AX305" s="23"/>
      <c r="BL305" s="2" t="s">
        <v>139</v>
      </c>
      <c r="BM305" s="2" t="s">
        <v>137</v>
      </c>
      <c r="BN305" s="2" t="s">
        <v>104</v>
      </c>
      <c r="BO305" s="2" t="s">
        <v>11</v>
      </c>
      <c r="BP305" s="2" t="s">
        <v>12</v>
      </c>
      <c r="BQ305" s="2" t="s">
        <v>13</v>
      </c>
      <c r="BR305" s="7">
        <v>1.530762198E-3</v>
      </c>
      <c r="BS305" s="7">
        <v>0.75</v>
      </c>
      <c r="BT305" s="9">
        <f>Tabla5[[#This Row],[Precio unitario]]*Tabla5[[#This Row],[Tasa de ingresos cliente]]</f>
        <v>1.1480716485000001E-3</v>
      </c>
      <c r="BU305" s="21">
        <v>22.631540000000001</v>
      </c>
      <c r="BV305" s="15">
        <f>Tabla5[[#This Row],[tasa de cambio]]*Tabla5[[#This Row],[Ingresos netos]]</f>
        <v>2.5982629435893693E-2</v>
      </c>
    </row>
    <row r="306" spans="1:74" x14ac:dyDescent="0.2">
      <c r="A306" s="2" t="s">
        <v>24</v>
      </c>
      <c r="B306" s="2" t="s">
        <v>15</v>
      </c>
      <c r="C306" s="2"/>
      <c r="D306" s="2" t="s">
        <v>11</v>
      </c>
      <c r="E306" s="2" t="s">
        <v>12</v>
      </c>
      <c r="F306" s="2" t="s">
        <v>13</v>
      </c>
      <c r="G306" s="7">
        <v>1.390732933E-3</v>
      </c>
      <c r="H306" s="7">
        <v>0.75</v>
      </c>
      <c r="I306" s="9">
        <f>Tabla14[[#This Row],[Precio unitario]]*Tabla14[[#This Row],[Tasa de ingresos cliente]]</f>
        <v>1.04304969975E-3</v>
      </c>
      <c r="J306" s="21">
        <v>22.631540000000001</v>
      </c>
      <c r="K306" s="15">
        <f>Tabla14[[#This Row],[tasa de cambio]]*Tabla14[[#This Row],[Ingresos netos]]</f>
        <v>2.3605821001880117E-2</v>
      </c>
      <c r="M306" s="2" t="s">
        <v>81</v>
      </c>
      <c r="N306" s="2" t="s">
        <v>34</v>
      </c>
      <c r="O306" s="2"/>
      <c r="P306" s="2" t="s">
        <v>11</v>
      </c>
      <c r="Q306" s="2" t="s">
        <v>12</v>
      </c>
      <c r="R306" s="2" t="s">
        <v>13</v>
      </c>
      <c r="S306" s="7">
        <v>6.4026669600000005E-4</v>
      </c>
      <c r="T306" s="7">
        <v>0.75</v>
      </c>
      <c r="U306" s="9">
        <f>Tabla12[[#This Row],[Precio unitario]]*Tabla12[[#This Row],[Tasa de ingresos cliente]]</f>
        <v>4.8020002200000004E-4</v>
      </c>
      <c r="V306" s="21">
        <v>22.631540000000001</v>
      </c>
      <c r="W306" s="11">
        <f>Tabla12[[#This Row],[tasa de cambio]]*Tabla12[[#This Row],[Ingresos netos]]</f>
        <v>1.0867666005893881E-2</v>
      </c>
      <c r="AK306" s="2" t="s">
        <v>100</v>
      </c>
      <c r="AL306" s="2" t="s">
        <v>74</v>
      </c>
      <c r="AM306" s="2" t="s">
        <v>104</v>
      </c>
      <c r="AN306" s="2" t="s">
        <v>11</v>
      </c>
      <c r="AO306" s="2" t="s">
        <v>12</v>
      </c>
      <c r="AP306" s="2" t="s">
        <v>13</v>
      </c>
      <c r="AQ306" s="7">
        <v>2.9260000000000002E-3</v>
      </c>
      <c r="AR306" s="7">
        <v>0.75</v>
      </c>
      <c r="AS306" s="9">
        <f>Tabla8[[#This Row],[Precio unitario]]*Tabla8[[#This Row],[Tasa de ingresos cliente]]</f>
        <v>2.1945000000000003E-3</v>
      </c>
      <c r="AT306" s="21">
        <v>21.6</v>
      </c>
      <c r="AU306" s="11">
        <f>Tabla8[[#This Row],[tasa de cambio]]*Tabla8[[#This Row],[Ingresos netos]]</f>
        <v>4.7401200000000011E-2</v>
      </c>
      <c r="AV306" s="23"/>
      <c r="AX306" s="23"/>
      <c r="BL306" s="1" t="s">
        <v>139</v>
      </c>
      <c r="BM306" s="1" t="s">
        <v>22</v>
      </c>
      <c r="BN306" s="1" t="s">
        <v>104</v>
      </c>
      <c r="BO306" s="1" t="s">
        <v>11</v>
      </c>
      <c r="BP306" s="1" t="s">
        <v>12</v>
      </c>
      <c r="BQ306" s="1" t="s">
        <v>13</v>
      </c>
      <c r="BR306" s="8">
        <v>4.3689999999999996E-3</v>
      </c>
      <c r="BS306" s="8">
        <v>0.75</v>
      </c>
      <c r="BT306" s="9">
        <f>Tabla5[[#This Row],[Precio unitario]]*Tabla5[[#This Row],[Tasa de ingresos cliente]]</f>
        <v>3.2767499999999997E-3</v>
      </c>
      <c r="BU306" s="21">
        <v>22.631540000000001</v>
      </c>
      <c r="BV306" s="15">
        <f>Tabla5[[#This Row],[tasa de cambio]]*Tabla5[[#This Row],[Ingresos netos]]</f>
        <v>7.4157898695000002E-2</v>
      </c>
    </row>
    <row r="307" spans="1:74" x14ac:dyDescent="0.2">
      <c r="A307" s="1" t="s">
        <v>24</v>
      </c>
      <c r="B307" s="1" t="s">
        <v>43</v>
      </c>
      <c r="C307" s="1"/>
      <c r="D307" s="1" t="s">
        <v>11</v>
      </c>
      <c r="E307" s="1" t="s">
        <v>12</v>
      </c>
      <c r="F307" s="1" t="s">
        <v>13</v>
      </c>
      <c r="G307" s="8">
        <v>1.8746479099999999E-4</v>
      </c>
      <c r="H307" s="8">
        <v>0.75</v>
      </c>
      <c r="I307" s="9">
        <f>Tabla14[[#This Row],[Precio unitario]]*Tabla14[[#This Row],[Tasa de ingresos cliente]]</f>
        <v>1.4059859324999999E-4</v>
      </c>
      <c r="J307" s="21">
        <v>22.631540000000001</v>
      </c>
      <c r="K307" s="15">
        <f>Tabla14[[#This Row],[tasa de cambio]]*Tabla14[[#This Row],[Ingresos netos]]</f>
        <v>3.1819626870811047E-3</v>
      </c>
      <c r="M307" s="1" t="s">
        <v>81</v>
      </c>
      <c r="N307" s="1" t="s">
        <v>34</v>
      </c>
      <c r="O307" s="1"/>
      <c r="P307" s="1" t="s">
        <v>11</v>
      </c>
      <c r="Q307" s="1" t="s">
        <v>12</v>
      </c>
      <c r="R307" s="1" t="s">
        <v>13</v>
      </c>
      <c r="S307" s="8">
        <v>6.4738762300000003E-4</v>
      </c>
      <c r="T307" s="8">
        <v>0.75</v>
      </c>
      <c r="U307" s="9">
        <f>Tabla12[[#This Row],[Precio unitario]]*Tabla12[[#This Row],[Tasa de ingresos cliente]]</f>
        <v>4.8554071725000002E-4</v>
      </c>
      <c r="V307" s="21">
        <v>22.631540000000001</v>
      </c>
      <c r="W307" s="11">
        <f>Tabla12[[#This Row],[tasa de cambio]]*Tabla12[[#This Row],[Ingresos netos]]</f>
        <v>1.0988534164072066E-2</v>
      </c>
      <c r="AK307" s="2" t="s">
        <v>100</v>
      </c>
      <c r="AL307" s="2" t="s">
        <v>74</v>
      </c>
      <c r="AM307" s="2" t="s">
        <v>114</v>
      </c>
      <c r="AN307" s="2" t="s">
        <v>11</v>
      </c>
      <c r="AO307" s="2" t="s">
        <v>12</v>
      </c>
      <c r="AP307" s="2" t="s">
        <v>13</v>
      </c>
      <c r="AQ307" s="7">
        <v>9.0666699999999997E-5</v>
      </c>
      <c r="AR307" s="7">
        <v>0.75</v>
      </c>
      <c r="AS307" s="9">
        <f>Tabla8[[#This Row],[Precio unitario]]*Tabla8[[#This Row],[Tasa de ingresos cliente]]</f>
        <v>6.8000024999999994E-5</v>
      </c>
      <c r="AT307" s="21">
        <v>21.6</v>
      </c>
      <c r="AU307" s="11">
        <f>Tabla8[[#This Row],[tasa de cambio]]*Tabla8[[#This Row],[Ingresos netos]]</f>
        <v>1.4688005399999999E-3</v>
      </c>
      <c r="AV307" s="23"/>
      <c r="AX307" s="23"/>
      <c r="BL307" s="2" t="s">
        <v>139</v>
      </c>
      <c r="BM307" s="2" t="s">
        <v>39</v>
      </c>
      <c r="BN307" s="2" t="s">
        <v>104</v>
      </c>
      <c r="BO307" s="2" t="s">
        <v>11</v>
      </c>
      <c r="BP307" s="2" t="s">
        <v>12</v>
      </c>
      <c r="BQ307" s="2" t="s">
        <v>13</v>
      </c>
      <c r="BR307" s="7">
        <v>3.7074842489999999E-3</v>
      </c>
      <c r="BS307" s="7">
        <v>0.75</v>
      </c>
      <c r="BT307" s="9">
        <f>Tabla5[[#This Row],[Precio unitario]]*Tabla5[[#This Row],[Tasa de ingresos cliente]]</f>
        <v>2.7806131867499999E-3</v>
      </c>
      <c r="BU307" s="21">
        <v>22.631540000000001</v>
      </c>
      <c r="BV307" s="15">
        <f>Tabla5[[#This Row],[tasa de cambio]]*Tabla5[[#This Row],[Ingresos netos]]</f>
        <v>6.2929558560460092E-2</v>
      </c>
    </row>
    <row r="308" spans="1:74" x14ac:dyDescent="0.2">
      <c r="A308" s="2" t="s">
        <v>24</v>
      </c>
      <c r="B308" s="2" t="s">
        <v>44</v>
      </c>
      <c r="C308" s="2"/>
      <c r="D308" s="2" t="s">
        <v>11</v>
      </c>
      <c r="E308" s="2" t="s">
        <v>12</v>
      </c>
      <c r="F308" s="2" t="s">
        <v>13</v>
      </c>
      <c r="G308" s="7">
        <v>2.7891015900000001E-4</v>
      </c>
      <c r="H308" s="7">
        <v>0.75</v>
      </c>
      <c r="I308" s="9">
        <f>Tabla14[[#This Row],[Precio unitario]]*Tabla14[[#This Row],[Tasa de ingresos cliente]]</f>
        <v>2.0918261925E-4</v>
      </c>
      <c r="J308" s="21">
        <v>22.631540000000001</v>
      </c>
      <c r="K308" s="15">
        <f>Tabla14[[#This Row],[tasa de cambio]]*Tabla14[[#This Row],[Ingresos netos]]</f>
        <v>4.7341248148611449E-3</v>
      </c>
      <c r="M308" s="2" t="s">
        <v>81</v>
      </c>
      <c r="N308" s="2" t="s">
        <v>34</v>
      </c>
      <c r="O308" s="2"/>
      <c r="P308" s="2" t="s">
        <v>11</v>
      </c>
      <c r="Q308" s="2" t="s">
        <v>12</v>
      </c>
      <c r="R308" s="2" t="s">
        <v>13</v>
      </c>
      <c r="S308" s="7">
        <v>6.6530215700000002E-4</v>
      </c>
      <c r="T308" s="7">
        <v>0.75</v>
      </c>
      <c r="U308" s="9">
        <f>Tabla12[[#This Row],[Precio unitario]]*Tabla12[[#This Row],[Tasa de ingresos cliente]]</f>
        <v>4.9897661774999996E-4</v>
      </c>
      <c r="V308" s="21">
        <v>22.631540000000001</v>
      </c>
      <c r="W308" s="11">
        <f>Tabla12[[#This Row],[tasa de cambio]]*Tabla12[[#This Row],[Ingresos netos]]</f>
        <v>1.1292609283673835E-2</v>
      </c>
      <c r="AK308" s="1" t="s">
        <v>100</v>
      </c>
      <c r="AL308" s="1" t="s">
        <v>74</v>
      </c>
      <c r="AM308" s="1" t="s">
        <v>114</v>
      </c>
      <c r="AN308" s="1" t="s">
        <v>11</v>
      </c>
      <c r="AO308" s="1" t="s">
        <v>12</v>
      </c>
      <c r="AP308" s="1" t="s">
        <v>13</v>
      </c>
      <c r="AQ308" s="8">
        <v>9.0833299999999996E-5</v>
      </c>
      <c r="AR308" s="8">
        <v>0.75</v>
      </c>
      <c r="AS308" s="9">
        <f>Tabla8[[#This Row],[Precio unitario]]*Tabla8[[#This Row],[Tasa de ingresos cliente]]</f>
        <v>6.8124974999999994E-5</v>
      </c>
      <c r="AT308" s="21">
        <v>21.6</v>
      </c>
      <c r="AU308" s="11">
        <f>Tabla8[[#This Row],[tasa de cambio]]*Tabla8[[#This Row],[Ingresos netos]]</f>
        <v>1.4714994599999999E-3</v>
      </c>
      <c r="AV308" s="23"/>
      <c r="AX308" s="23"/>
      <c r="BL308" s="1" t="s">
        <v>139</v>
      </c>
      <c r="BM308" s="1" t="s">
        <v>23</v>
      </c>
      <c r="BN308" s="1" t="s">
        <v>104</v>
      </c>
      <c r="BO308" s="1" t="s">
        <v>11</v>
      </c>
      <c r="BP308" s="1" t="s">
        <v>12</v>
      </c>
      <c r="BQ308" s="1" t="s">
        <v>13</v>
      </c>
      <c r="BR308" s="8">
        <v>4.5199999999999997E-3</v>
      </c>
      <c r="BS308" s="8">
        <v>0.75</v>
      </c>
      <c r="BT308" s="9">
        <f>Tabla5[[#This Row],[Precio unitario]]*Tabla5[[#This Row],[Tasa de ingresos cliente]]</f>
        <v>3.3899999999999998E-3</v>
      </c>
      <c r="BU308" s="21">
        <v>22.631540000000001</v>
      </c>
      <c r="BV308" s="15">
        <f>Tabla5[[#This Row],[tasa de cambio]]*Tabla5[[#This Row],[Ingresos netos]]</f>
        <v>7.6720920599999992E-2</v>
      </c>
    </row>
    <row r="309" spans="1:74" x14ac:dyDescent="0.2">
      <c r="A309" s="1" t="s">
        <v>24</v>
      </c>
      <c r="B309" s="1" t="s">
        <v>17</v>
      </c>
      <c r="C309" s="1"/>
      <c r="D309" s="1" t="s">
        <v>11</v>
      </c>
      <c r="E309" s="1" t="s">
        <v>12</v>
      </c>
      <c r="F309" s="1" t="s">
        <v>13</v>
      </c>
      <c r="G309" s="8">
        <v>5.9092905200000003E-4</v>
      </c>
      <c r="H309" s="8">
        <v>0.75</v>
      </c>
      <c r="I309" s="9">
        <f>Tabla14[[#This Row],[Precio unitario]]*Tabla14[[#This Row],[Tasa de ingresos cliente]]</f>
        <v>4.4319678900000002E-4</v>
      </c>
      <c r="J309" s="21">
        <v>22.631540000000001</v>
      </c>
      <c r="K309" s="15">
        <f>Tabla14[[#This Row],[tasa de cambio]]*Tabla14[[#This Row],[Ingresos netos]]</f>
        <v>1.0030225858125061E-2</v>
      </c>
      <c r="M309" s="1" t="s">
        <v>81</v>
      </c>
      <c r="N309" s="1" t="s">
        <v>34</v>
      </c>
      <c r="O309" s="1"/>
      <c r="P309" s="1" t="s">
        <v>11</v>
      </c>
      <c r="Q309" s="1" t="s">
        <v>12</v>
      </c>
      <c r="R309" s="1" t="s">
        <v>13</v>
      </c>
      <c r="S309" s="8">
        <v>6.5329429400000003E-4</v>
      </c>
      <c r="T309" s="8">
        <v>0.75</v>
      </c>
      <c r="U309" s="9">
        <f>Tabla12[[#This Row],[Precio unitario]]*Tabla12[[#This Row],[Tasa de ingresos cliente]]</f>
        <v>4.8997072049999999E-4</v>
      </c>
      <c r="V309" s="21">
        <v>22.631540000000001</v>
      </c>
      <c r="W309" s="11">
        <f>Tabla12[[#This Row],[tasa de cambio]]*Tabla12[[#This Row],[Ingresos netos]]</f>
        <v>1.1088791959824571E-2</v>
      </c>
      <c r="AK309" s="2" t="s">
        <v>100</v>
      </c>
      <c r="AL309" s="2" t="s">
        <v>74</v>
      </c>
      <c r="AM309" s="2" t="s">
        <v>114</v>
      </c>
      <c r="AN309" s="2" t="s">
        <v>11</v>
      </c>
      <c r="AO309" s="2" t="s">
        <v>12</v>
      </c>
      <c r="AP309" s="2" t="s">
        <v>13</v>
      </c>
      <c r="AQ309" s="7">
        <v>9.0749999999999997E-5</v>
      </c>
      <c r="AR309" s="7">
        <v>0.75</v>
      </c>
      <c r="AS309" s="9">
        <f>Tabla8[[#This Row],[Precio unitario]]*Tabla8[[#This Row],[Tasa de ingresos cliente]]</f>
        <v>6.8062499999999994E-5</v>
      </c>
      <c r="AT309" s="21">
        <v>21.6</v>
      </c>
      <c r="AU309" s="11">
        <f>Tabla8[[#This Row],[tasa de cambio]]*Tabla8[[#This Row],[Ingresos netos]]</f>
        <v>1.4701499999999999E-3</v>
      </c>
      <c r="AV309" s="23"/>
      <c r="AX309" s="23"/>
      <c r="BL309" s="2" t="s">
        <v>139</v>
      </c>
      <c r="BM309" s="2" t="s">
        <v>18</v>
      </c>
      <c r="BN309" s="2" t="s">
        <v>104</v>
      </c>
      <c r="BO309" s="2" t="s">
        <v>11</v>
      </c>
      <c r="BP309" s="2" t="s">
        <v>12</v>
      </c>
      <c r="BQ309" s="2" t="s">
        <v>13</v>
      </c>
      <c r="BR309" s="7">
        <v>1.7134868390000001E-3</v>
      </c>
      <c r="BS309" s="7">
        <v>0.75</v>
      </c>
      <c r="BT309" s="9">
        <f>Tabla5[[#This Row],[Precio unitario]]*Tabla5[[#This Row],[Tasa de ingresos cliente]]</f>
        <v>1.2851151292500001E-3</v>
      </c>
      <c r="BU309" s="21">
        <v>22.631540000000001</v>
      </c>
      <c r="BV309" s="15">
        <f>Tabla5[[#This Row],[tasa de cambio]]*Tabla5[[#This Row],[Ingresos netos]]</f>
        <v>2.9084134452226549E-2</v>
      </c>
    </row>
    <row r="310" spans="1:74" x14ac:dyDescent="0.2">
      <c r="A310" s="2" t="s">
        <v>24</v>
      </c>
      <c r="B310" s="2" t="s">
        <v>36</v>
      </c>
      <c r="C310" s="2"/>
      <c r="D310" s="2" t="s">
        <v>11</v>
      </c>
      <c r="E310" s="2" t="s">
        <v>12</v>
      </c>
      <c r="F310" s="2" t="s">
        <v>13</v>
      </c>
      <c r="G310" s="7">
        <v>5.8000629400000001E-4</v>
      </c>
      <c r="H310" s="7">
        <v>0.75</v>
      </c>
      <c r="I310" s="9">
        <f>Tabla14[[#This Row],[Precio unitario]]*Tabla14[[#This Row],[Tasa de ingresos cliente]]</f>
        <v>4.3500472050000001E-4</v>
      </c>
      <c r="J310" s="21">
        <v>22.631540000000001</v>
      </c>
      <c r="K310" s="15">
        <f>Tabla14[[#This Row],[tasa de cambio]]*Tabla14[[#This Row],[Ingresos netos]]</f>
        <v>9.8448267321845709E-3</v>
      </c>
      <c r="M310" s="2" t="s">
        <v>81</v>
      </c>
      <c r="N310" s="2" t="s">
        <v>34</v>
      </c>
      <c r="O310" s="2"/>
      <c r="P310" s="2" t="s">
        <v>11</v>
      </c>
      <c r="Q310" s="2" t="s">
        <v>12</v>
      </c>
      <c r="R310" s="2" t="s">
        <v>13</v>
      </c>
      <c r="S310" s="7">
        <v>7.0483626299999995E-4</v>
      </c>
      <c r="T310" s="7">
        <v>0.75</v>
      </c>
      <c r="U310" s="9">
        <f>Tabla12[[#This Row],[Precio unitario]]*Tabla12[[#This Row],[Tasa de ingresos cliente]]</f>
        <v>5.2862719725000002E-4</v>
      </c>
      <c r="V310" s="21">
        <v>22.631540000000001</v>
      </c>
      <c r="W310" s="11">
        <f>Tabla12[[#This Row],[tasa de cambio]]*Tabla12[[#This Row],[Ingresos netos]]</f>
        <v>1.1963647559651265E-2</v>
      </c>
      <c r="AK310" s="1" t="s">
        <v>100</v>
      </c>
      <c r="AL310" s="1" t="s">
        <v>74</v>
      </c>
      <c r="AM310" s="1" t="s">
        <v>114</v>
      </c>
      <c r="AN310" s="1" t="s">
        <v>11</v>
      </c>
      <c r="AO310" s="1" t="s">
        <v>12</v>
      </c>
      <c r="AP310" s="1" t="s">
        <v>13</v>
      </c>
      <c r="AQ310" s="8">
        <v>9.0777800000000004E-5</v>
      </c>
      <c r="AR310" s="8">
        <v>0.75</v>
      </c>
      <c r="AS310" s="9">
        <f>Tabla8[[#This Row],[Precio unitario]]*Tabla8[[#This Row],[Tasa de ingresos cliente]]</f>
        <v>6.8083350000000003E-5</v>
      </c>
      <c r="AT310" s="21">
        <v>21.6</v>
      </c>
      <c r="AU310" s="11">
        <f>Tabla8[[#This Row],[tasa de cambio]]*Tabla8[[#This Row],[Ingresos netos]]</f>
        <v>1.4706003600000002E-3</v>
      </c>
      <c r="AV310" s="23"/>
      <c r="AX310" s="23"/>
      <c r="BL310" s="1" t="s">
        <v>139</v>
      </c>
      <c r="BM310" s="1" t="s">
        <v>18</v>
      </c>
      <c r="BN310" s="1" t="s">
        <v>104</v>
      </c>
      <c r="BO310" s="1" t="s">
        <v>11</v>
      </c>
      <c r="BP310" s="1" t="s">
        <v>12</v>
      </c>
      <c r="BQ310" s="1" t="s">
        <v>13</v>
      </c>
      <c r="BR310" s="8">
        <v>1.7134868400000001E-3</v>
      </c>
      <c r="BS310" s="8">
        <v>0.75</v>
      </c>
      <c r="BT310" s="9">
        <f>Tabla5[[#This Row],[Precio unitario]]*Tabla5[[#This Row],[Tasa de ingresos cliente]]</f>
        <v>1.28511513E-3</v>
      </c>
      <c r="BU310" s="21">
        <v>22.631540000000001</v>
      </c>
      <c r="BV310" s="15">
        <f>Tabla5[[#This Row],[tasa de cambio]]*Tabla5[[#This Row],[Ingresos netos]]</f>
        <v>2.9084134469200201E-2</v>
      </c>
    </row>
    <row r="311" spans="1:74" x14ac:dyDescent="0.2">
      <c r="A311" s="1" t="s">
        <v>24</v>
      </c>
      <c r="B311" s="1" t="s">
        <v>44</v>
      </c>
      <c r="C311" s="1"/>
      <c r="D311" s="1" t="s">
        <v>11</v>
      </c>
      <c r="E311" s="1" t="s">
        <v>12</v>
      </c>
      <c r="F311" s="1" t="s">
        <v>13</v>
      </c>
      <c r="G311" s="8">
        <v>1.22191761E-4</v>
      </c>
      <c r="H311" s="8">
        <v>0.75</v>
      </c>
      <c r="I311" s="9">
        <f>Tabla14[[#This Row],[Precio unitario]]*Tabla14[[#This Row],[Tasa de ingresos cliente]]</f>
        <v>9.1643820750000003E-5</v>
      </c>
      <c r="J311" s="21">
        <v>22.631540000000001</v>
      </c>
      <c r="K311" s="15">
        <f>Tabla14[[#This Row],[tasa de cambio]]*Tabla14[[#This Row],[Ingresos netos]]</f>
        <v>2.0740407950564552E-3</v>
      </c>
      <c r="M311" s="1" t="s">
        <v>81</v>
      </c>
      <c r="N311" s="1" t="s">
        <v>34</v>
      </c>
      <c r="O311" s="1"/>
      <c r="P311" s="1" t="s">
        <v>11</v>
      </c>
      <c r="Q311" s="1" t="s">
        <v>12</v>
      </c>
      <c r="R311" s="1" t="s">
        <v>13</v>
      </c>
      <c r="S311" s="8">
        <v>7.0875161200000003E-4</v>
      </c>
      <c r="T311" s="8">
        <v>0.75</v>
      </c>
      <c r="U311" s="9">
        <f>Tabla12[[#This Row],[Precio unitario]]*Tabla12[[#This Row],[Tasa de ingresos cliente]]</f>
        <v>5.3156370900000007E-4</v>
      </c>
      <c r="V311" s="21">
        <v>22.631540000000001</v>
      </c>
      <c r="W311" s="11">
        <f>Tabla12[[#This Row],[tasa de cambio]]*Tabla12[[#This Row],[Ingresos netos]]</f>
        <v>1.2030105342781863E-2</v>
      </c>
      <c r="AK311" s="2" t="s">
        <v>100</v>
      </c>
      <c r="AL311" s="2" t="s">
        <v>74</v>
      </c>
      <c r="AM311" s="2" t="s">
        <v>114</v>
      </c>
      <c r="AN311" s="2" t="s">
        <v>11</v>
      </c>
      <c r="AO311" s="2" t="s">
        <v>12</v>
      </c>
      <c r="AP311" s="2" t="s">
        <v>13</v>
      </c>
      <c r="AQ311" s="7">
        <v>9.0714300000000007E-5</v>
      </c>
      <c r="AR311" s="7">
        <v>0.75</v>
      </c>
      <c r="AS311" s="9">
        <f>Tabla8[[#This Row],[Precio unitario]]*Tabla8[[#This Row],[Tasa de ingresos cliente]]</f>
        <v>6.8035725000000012E-5</v>
      </c>
      <c r="AT311" s="21">
        <v>21.6</v>
      </c>
      <c r="AU311" s="11">
        <f>Tabla8[[#This Row],[tasa de cambio]]*Tabla8[[#This Row],[Ingresos netos]]</f>
        <v>1.4695716600000004E-3</v>
      </c>
      <c r="AV311" s="23"/>
      <c r="AX311" s="23"/>
      <c r="BL311" s="2" t="s">
        <v>139</v>
      </c>
      <c r="BM311" s="2" t="s">
        <v>34</v>
      </c>
      <c r="BN311" s="2" t="s">
        <v>104</v>
      </c>
      <c r="BO311" s="2" t="s">
        <v>11</v>
      </c>
      <c r="BP311" s="2" t="s">
        <v>12</v>
      </c>
      <c r="BQ311" s="2" t="s">
        <v>13</v>
      </c>
      <c r="BR311" s="7">
        <v>2.2640343450000002E-3</v>
      </c>
      <c r="BS311" s="7">
        <v>0.75</v>
      </c>
      <c r="BT311" s="9">
        <f>Tabla5[[#This Row],[Precio unitario]]*Tabla5[[#This Row],[Tasa de ingresos cliente]]</f>
        <v>1.69802575875E-3</v>
      </c>
      <c r="BU311" s="21">
        <v>22.631540000000001</v>
      </c>
      <c r="BV311" s="15">
        <f>Tabla5[[#This Row],[tasa de cambio]]*Tabla5[[#This Row],[Ingresos netos]]</f>
        <v>3.842893788018098E-2</v>
      </c>
    </row>
    <row r="312" spans="1:74" x14ac:dyDescent="0.2">
      <c r="A312" s="2" t="s">
        <v>24</v>
      </c>
      <c r="B312" s="2" t="s">
        <v>33</v>
      </c>
      <c r="C312" s="2"/>
      <c r="D312" s="2" t="s">
        <v>11</v>
      </c>
      <c r="E312" s="2" t="s">
        <v>12</v>
      </c>
      <c r="F312" s="2" t="s">
        <v>13</v>
      </c>
      <c r="G312" s="7">
        <v>2.6928657839999999E-3</v>
      </c>
      <c r="H312" s="7">
        <v>0.75</v>
      </c>
      <c r="I312" s="9">
        <f>Tabla14[[#This Row],[Precio unitario]]*Tabla14[[#This Row],[Tasa de ingresos cliente]]</f>
        <v>2.019649338E-3</v>
      </c>
      <c r="J312" s="21">
        <v>22.631540000000001</v>
      </c>
      <c r="K312" s="15">
        <f>Tabla14[[#This Row],[tasa de cambio]]*Tabla14[[#This Row],[Ingresos netos]]</f>
        <v>4.5707774778920525E-2</v>
      </c>
      <c r="M312" s="2" t="s">
        <v>81</v>
      </c>
      <c r="N312" s="2" t="s">
        <v>34</v>
      </c>
      <c r="O312" s="2"/>
      <c r="P312" s="2" t="s">
        <v>11</v>
      </c>
      <c r="Q312" s="2" t="s">
        <v>12</v>
      </c>
      <c r="R312" s="2" t="s">
        <v>13</v>
      </c>
      <c r="S312" s="7">
        <v>6.8808840200000002E-4</v>
      </c>
      <c r="T312" s="7">
        <v>0.75</v>
      </c>
      <c r="U312" s="9">
        <f>Tabla12[[#This Row],[Precio unitario]]*Tabla12[[#This Row],[Tasa de ingresos cliente]]</f>
        <v>5.1606630150000002E-4</v>
      </c>
      <c r="V312" s="21">
        <v>22.631540000000001</v>
      </c>
      <c r="W312" s="11">
        <f>Tabla12[[#This Row],[tasa de cambio]]*Tabla12[[#This Row],[Ingresos netos]]</f>
        <v>1.1679375145049312E-2</v>
      </c>
      <c r="AK312" s="1" t="s">
        <v>100</v>
      </c>
      <c r="AL312" s="1" t="s">
        <v>74</v>
      </c>
      <c r="AM312" s="1" t="s">
        <v>114</v>
      </c>
      <c r="AN312" s="1" t="s">
        <v>11</v>
      </c>
      <c r="AO312" s="1" t="s">
        <v>12</v>
      </c>
      <c r="AP312" s="1" t="s">
        <v>13</v>
      </c>
      <c r="AQ312" s="8">
        <v>9.1000000000000003E-5</v>
      </c>
      <c r="AR312" s="8">
        <v>0.75</v>
      </c>
      <c r="AS312" s="9">
        <f>Tabla8[[#This Row],[Precio unitario]]*Tabla8[[#This Row],[Tasa de ingresos cliente]]</f>
        <v>6.8250000000000006E-5</v>
      </c>
      <c r="AT312" s="21">
        <v>21.6</v>
      </c>
      <c r="AU312" s="11">
        <f>Tabla8[[#This Row],[tasa de cambio]]*Tabla8[[#This Row],[Ingresos netos]]</f>
        <v>1.4742000000000002E-3</v>
      </c>
      <c r="AV312" s="23"/>
      <c r="AX312" s="23"/>
      <c r="BL312" s="1" t="s">
        <v>139</v>
      </c>
      <c r="BM312" s="1" t="s">
        <v>34</v>
      </c>
      <c r="BN312" s="1" t="s">
        <v>104</v>
      </c>
      <c r="BO312" s="1" t="s">
        <v>11</v>
      </c>
      <c r="BP312" s="1" t="s">
        <v>12</v>
      </c>
      <c r="BQ312" s="1" t="s">
        <v>13</v>
      </c>
      <c r="BR312" s="8">
        <v>2.2640343460000002E-3</v>
      </c>
      <c r="BS312" s="8">
        <v>0.75</v>
      </c>
      <c r="BT312" s="9">
        <f>Tabla5[[#This Row],[Precio unitario]]*Tabla5[[#This Row],[Tasa de ingresos cliente]]</f>
        <v>1.6980257595000001E-3</v>
      </c>
      <c r="BU312" s="21">
        <v>22.631540000000001</v>
      </c>
      <c r="BV312" s="15">
        <f>Tabla5[[#This Row],[tasa de cambio]]*Tabla5[[#This Row],[Ingresos netos]]</f>
        <v>3.8428937897154632E-2</v>
      </c>
    </row>
    <row r="313" spans="1:74" x14ac:dyDescent="0.2">
      <c r="A313" s="1" t="s">
        <v>24</v>
      </c>
      <c r="B313" s="1" t="s">
        <v>20</v>
      </c>
      <c r="C313" s="1"/>
      <c r="D313" s="1" t="s">
        <v>11</v>
      </c>
      <c r="E313" s="1" t="s">
        <v>12</v>
      </c>
      <c r="F313" s="1" t="s">
        <v>13</v>
      </c>
      <c r="G313" s="8">
        <v>1.7875603810000001E-3</v>
      </c>
      <c r="H313" s="8">
        <v>0.75</v>
      </c>
      <c r="I313" s="9">
        <f>Tabla14[[#This Row],[Precio unitario]]*Tabla14[[#This Row],[Tasa de ingresos cliente]]</f>
        <v>1.34067028575E-3</v>
      </c>
      <c r="J313" s="21">
        <v>22.631540000000001</v>
      </c>
      <c r="K313" s="15">
        <f>Tabla14[[#This Row],[tasa de cambio]]*Tabla14[[#This Row],[Ingresos netos]]</f>
        <v>3.0341433198762556E-2</v>
      </c>
      <c r="M313" s="1" t="s">
        <v>81</v>
      </c>
      <c r="N313" s="1" t="s">
        <v>34</v>
      </c>
      <c r="O313" s="1"/>
      <c r="P313" s="1" t="s">
        <v>11</v>
      </c>
      <c r="Q313" s="1" t="s">
        <v>12</v>
      </c>
      <c r="R313" s="1" t="s">
        <v>13</v>
      </c>
      <c r="S313" s="8">
        <v>6.3405953799999999E-4</v>
      </c>
      <c r="T313" s="8">
        <v>0.75</v>
      </c>
      <c r="U313" s="9">
        <f>Tabla12[[#This Row],[Precio unitario]]*Tabla12[[#This Row],[Tasa de ingresos cliente]]</f>
        <v>4.7554465349999999E-4</v>
      </c>
      <c r="V313" s="21">
        <v>22.631540000000001</v>
      </c>
      <c r="W313" s="11">
        <f>Tabla12[[#This Row],[tasa de cambio]]*Tabla12[[#This Row],[Ingresos netos]]</f>
        <v>1.076230784747139E-2</v>
      </c>
      <c r="AK313" s="1" t="s">
        <v>100</v>
      </c>
      <c r="AL313" s="1" t="s">
        <v>74</v>
      </c>
      <c r="AM313" s="1" t="s">
        <v>104</v>
      </c>
      <c r="AN313" s="1" t="s">
        <v>11</v>
      </c>
      <c r="AO313" s="1" t="s">
        <v>129</v>
      </c>
      <c r="AP313" s="1" t="s">
        <v>13</v>
      </c>
      <c r="AQ313" s="8">
        <v>-5.726358E-4</v>
      </c>
      <c r="AR313" s="8">
        <v>0.75</v>
      </c>
      <c r="AS313" s="9">
        <f>Tabla8[[#This Row],[Precio unitario]]*Tabla8[[#This Row],[Tasa de ingresos cliente]]</f>
        <v>-4.2947685E-4</v>
      </c>
      <c r="AT313" s="21">
        <v>21.6</v>
      </c>
      <c r="AU313" s="11">
        <f>Tabla8[[#This Row],[tasa de cambio]]*Tabla8[[#This Row],[Ingresos netos]]</f>
        <v>-9.2766999600000007E-3</v>
      </c>
      <c r="AV313" s="23"/>
      <c r="AX313" s="23"/>
      <c r="BL313" s="2" t="s">
        <v>139</v>
      </c>
      <c r="BM313" s="2" t="s">
        <v>36</v>
      </c>
      <c r="BN313" s="2" t="s">
        <v>104</v>
      </c>
      <c r="BO313" s="2" t="s">
        <v>11</v>
      </c>
      <c r="BP313" s="2" t="s">
        <v>12</v>
      </c>
      <c r="BQ313" s="2" t="s">
        <v>13</v>
      </c>
      <c r="BR313" s="7">
        <v>2.6540287540000001E-3</v>
      </c>
      <c r="BS313" s="7">
        <v>0.75</v>
      </c>
      <c r="BT313" s="9">
        <f>Tabla5[[#This Row],[Precio unitario]]*Tabla5[[#This Row],[Tasa de ingresos cliente]]</f>
        <v>1.9905215655E-3</v>
      </c>
      <c r="BU313" s="21">
        <v>22.631540000000001</v>
      </c>
      <c r="BV313" s="15">
        <f>Tabla5[[#This Row],[tasa de cambio]]*Tabla5[[#This Row],[Ingresos netos]]</f>
        <v>4.5048568430475874E-2</v>
      </c>
    </row>
    <row r="314" spans="1:74" x14ac:dyDescent="0.2">
      <c r="A314" s="2" t="s">
        <v>24</v>
      </c>
      <c r="B314" s="2" t="s">
        <v>45</v>
      </c>
      <c r="C314" s="2"/>
      <c r="D314" s="2" t="s">
        <v>11</v>
      </c>
      <c r="E314" s="2" t="s">
        <v>12</v>
      </c>
      <c r="F314" s="2" t="s">
        <v>13</v>
      </c>
      <c r="G314" s="7">
        <v>2.7491560100000002E-4</v>
      </c>
      <c r="H314" s="7">
        <v>0.75</v>
      </c>
      <c r="I314" s="9">
        <f>Tabla14[[#This Row],[Precio unitario]]*Tabla14[[#This Row],[Tasa de ingresos cliente]]</f>
        <v>2.0618670075000001E-4</v>
      </c>
      <c r="J314" s="21">
        <v>22.631540000000001</v>
      </c>
      <c r="K314" s="15">
        <f>Tabla14[[#This Row],[tasa de cambio]]*Tabla14[[#This Row],[Ingresos netos]]</f>
        <v>4.6663225654916558E-3</v>
      </c>
      <c r="M314" s="2" t="s">
        <v>81</v>
      </c>
      <c r="N314" s="2" t="s">
        <v>34</v>
      </c>
      <c r="O314" s="2"/>
      <c r="P314" s="2" t="s">
        <v>11</v>
      </c>
      <c r="Q314" s="2" t="s">
        <v>12</v>
      </c>
      <c r="R314" s="2" t="s">
        <v>13</v>
      </c>
      <c r="S314" s="7">
        <v>7.2860295199999995E-4</v>
      </c>
      <c r="T314" s="7">
        <v>0.75</v>
      </c>
      <c r="U314" s="9">
        <f>Tabla12[[#This Row],[Precio unitario]]*Tabla12[[#This Row],[Tasa de ingresos cliente]]</f>
        <v>5.4645221400000002E-4</v>
      </c>
      <c r="V314" s="21">
        <v>22.631540000000001</v>
      </c>
      <c r="W314" s="11">
        <f>Tabla12[[#This Row],[tasa de cambio]]*Tabla12[[#This Row],[Ingresos netos]]</f>
        <v>1.236705513922956E-2</v>
      </c>
      <c r="AK314" s="1" t="s">
        <v>100</v>
      </c>
      <c r="AL314" s="1" t="s">
        <v>130</v>
      </c>
      <c r="AM314" s="1" t="s">
        <v>104</v>
      </c>
      <c r="AN314" s="1" t="s">
        <v>11</v>
      </c>
      <c r="AO314" s="1" t="s">
        <v>129</v>
      </c>
      <c r="AP314" s="1" t="s">
        <v>13</v>
      </c>
      <c r="AQ314" s="8">
        <v>-2.7919300000000001E-4</v>
      </c>
      <c r="AR314" s="8">
        <v>0.75</v>
      </c>
      <c r="AS314" s="9">
        <f>Tabla8[[#This Row],[Precio unitario]]*Tabla8[[#This Row],[Tasa de ingresos cliente]]</f>
        <v>-2.0939474999999999E-4</v>
      </c>
      <c r="AT314" s="21">
        <v>21.6</v>
      </c>
      <c r="AU314" s="11">
        <f>Tabla8[[#This Row],[tasa de cambio]]*Tabla8[[#This Row],[Ingresos netos]]</f>
        <v>-4.5229266000000002E-3</v>
      </c>
      <c r="AV314" s="23"/>
      <c r="AX314" s="23"/>
      <c r="BL314" s="1" t="s">
        <v>139</v>
      </c>
      <c r="BM314" s="1" t="s">
        <v>108</v>
      </c>
      <c r="BN314" s="1" t="s">
        <v>104</v>
      </c>
      <c r="BO314" s="1" t="s">
        <v>11</v>
      </c>
      <c r="BP314" s="1" t="s">
        <v>12</v>
      </c>
      <c r="BQ314" s="1" t="s">
        <v>13</v>
      </c>
      <c r="BR314" s="8">
        <v>1.936555212E-3</v>
      </c>
      <c r="BS314" s="8">
        <v>0.75</v>
      </c>
      <c r="BT314" s="9">
        <f>Tabla5[[#This Row],[Precio unitario]]*Tabla5[[#This Row],[Tasa de ingresos cliente]]</f>
        <v>1.4524164089999999E-3</v>
      </c>
      <c r="BU314" s="21">
        <v>22.631540000000001</v>
      </c>
      <c r="BV314" s="15">
        <f>Tabla5[[#This Row],[tasa de cambio]]*Tabla5[[#This Row],[Ingresos netos]]</f>
        <v>3.287042005693986E-2</v>
      </c>
    </row>
    <row r="315" spans="1:74" x14ac:dyDescent="0.2">
      <c r="A315" s="1" t="s">
        <v>24</v>
      </c>
      <c r="B315" s="1" t="s">
        <v>22</v>
      </c>
      <c r="C315" s="1"/>
      <c r="D315" s="1" t="s">
        <v>11</v>
      </c>
      <c r="E315" s="1" t="s">
        <v>12</v>
      </c>
      <c r="F315" s="1" t="s">
        <v>13</v>
      </c>
      <c r="G315" s="8">
        <v>2.4401755109999998E-3</v>
      </c>
      <c r="H315" s="8">
        <v>0.75</v>
      </c>
      <c r="I315" s="9">
        <f>Tabla14[[#This Row],[Precio unitario]]*Tabla14[[#This Row],[Tasa de ingresos cliente]]</f>
        <v>1.8301316332499998E-3</v>
      </c>
      <c r="J315" s="21">
        <v>22.631540000000001</v>
      </c>
      <c r="K315" s="15">
        <f>Tabla14[[#This Row],[tasa de cambio]]*Tabla14[[#This Row],[Ingresos netos]]</f>
        <v>4.1418697263162704E-2</v>
      </c>
      <c r="M315" s="1" t="s">
        <v>81</v>
      </c>
      <c r="N315" s="1" t="s">
        <v>34</v>
      </c>
      <c r="O315" s="1"/>
      <c r="P315" s="1" t="s">
        <v>11</v>
      </c>
      <c r="Q315" s="1" t="s">
        <v>12</v>
      </c>
      <c r="R315" s="1" t="s">
        <v>13</v>
      </c>
      <c r="S315" s="8">
        <v>5.5580334900000002E-4</v>
      </c>
      <c r="T315" s="8">
        <v>0.75</v>
      </c>
      <c r="U315" s="9">
        <f>Tabla12[[#This Row],[Precio unitario]]*Tabla12[[#This Row],[Tasa de ingresos cliente]]</f>
        <v>4.1685251175000001E-4</v>
      </c>
      <c r="V315" s="21">
        <v>22.631540000000001</v>
      </c>
      <c r="W315" s="11">
        <f>Tabla12[[#This Row],[tasa de cambio]]*Tabla12[[#This Row],[Ingresos netos]]</f>
        <v>9.4340142937705956E-3</v>
      </c>
      <c r="AK315" s="2" t="s">
        <v>100</v>
      </c>
      <c r="AL315" s="2" t="s">
        <v>20</v>
      </c>
      <c r="AM315" s="2" t="s">
        <v>101</v>
      </c>
      <c r="AN315" s="2" t="s">
        <v>11</v>
      </c>
      <c r="AO315" s="2" t="s">
        <v>12</v>
      </c>
      <c r="AP315" s="2" t="s">
        <v>13</v>
      </c>
      <c r="AQ315" s="7">
        <v>1.5399999999999999E-3</v>
      </c>
      <c r="AR315" s="7">
        <v>0.75</v>
      </c>
      <c r="AS315" s="9">
        <f>Tabla8[[#This Row],[Precio unitario]]*Tabla8[[#This Row],[Tasa de ingresos cliente]]</f>
        <v>1.155E-3</v>
      </c>
      <c r="AT315" s="21">
        <v>21.6</v>
      </c>
      <c r="AU315" s="11">
        <f>Tabla8[[#This Row],[tasa de cambio]]*Tabla8[[#This Row],[Ingresos netos]]</f>
        <v>2.4948000000000001E-2</v>
      </c>
      <c r="AV315" s="23"/>
      <c r="AX315" s="23"/>
      <c r="BL315" s="2" t="s">
        <v>139</v>
      </c>
      <c r="BM315" s="2" t="s">
        <v>62</v>
      </c>
      <c r="BN315" s="2" t="s">
        <v>104</v>
      </c>
      <c r="BO315" s="2" t="s">
        <v>11</v>
      </c>
      <c r="BP315" s="2" t="s">
        <v>12</v>
      </c>
      <c r="BQ315" s="2" t="s">
        <v>13</v>
      </c>
      <c r="BR315" s="7">
        <v>6.03966664E-3</v>
      </c>
      <c r="BS315" s="7">
        <v>0.75</v>
      </c>
      <c r="BT315" s="9">
        <f>Tabla5[[#This Row],[Precio unitario]]*Tabla5[[#This Row],[Tasa de ingresos cliente]]</f>
        <v>4.52974998E-3</v>
      </c>
      <c r="BU315" s="21">
        <v>22.631540000000001</v>
      </c>
      <c r="BV315" s="15">
        <f>Tabla5[[#This Row],[tasa de cambio]]*Tabla5[[#This Row],[Ingresos netos]]</f>
        <v>0.10251521786236921</v>
      </c>
    </row>
    <row r="316" spans="1:74" x14ac:dyDescent="0.2">
      <c r="A316" s="2" t="s">
        <v>24</v>
      </c>
      <c r="B316" s="2" t="s">
        <v>39</v>
      </c>
      <c r="C316" s="2"/>
      <c r="D316" s="2" t="s">
        <v>11</v>
      </c>
      <c r="E316" s="2" t="s">
        <v>12</v>
      </c>
      <c r="F316" s="2" t="s">
        <v>13</v>
      </c>
      <c r="G316" s="7">
        <v>2.3295334759999998E-3</v>
      </c>
      <c r="H316" s="7">
        <v>0.75</v>
      </c>
      <c r="I316" s="9">
        <f>Tabla14[[#This Row],[Precio unitario]]*Tabla14[[#This Row],[Tasa de ingresos cliente]]</f>
        <v>1.7471501069999998E-3</v>
      </c>
      <c r="J316" s="21">
        <v>22.631540000000001</v>
      </c>
      <c r="K316" s="15">
        <f>Tabla14[[#This Row],[tasa de cambio]]*Tabla14[[#This Row],[Ingresos netos]]</f>
        <v>3.9540697532574776E-2</v>
      </c>
      <c r="M316" s="2" t="s">
        <v>81</v>
      </c>
      <c r="N316" s="2" t="s">
        <v>34</v>
      </c>
      <c r="O316" s="2"/>
      <c r="P316" s="2" t="s">
        <v>11</v>
      </c>
      <c r="Q316" s="2" t="s">
        <v>12</v>
      </c>
      <c r="R316" s="2" t="s">
        <v>13</v>
      </c>
      <c r="S316" s="7">
        <v>6.8152420300000003E-4</v>
      </c>
      <c r="T316" s="7">
        <v>0.75</v>
      </c>
      <c r="U316" s="9">
        <f>Tabla12[[#This Row],[Precio unitario]]*Tabla12[[#This Row],[Tasa de ingresos cliente]]</f>
        <v>5.1114315225000008E-4</v>
      </c>
      <c r="V316" s="21">
        <v>22.631540000000001</v>
      </c>
      <c r="W316" s="11">
        <f>Tabla12[[#This Row],[tasa de cambio]]*Tabla12[[#This Row],[Ingresos netos]]</f>
        <v>1.1567956695871967E-2</v>
      </c>
      <c r="AK316" s="1" t="s">
        <v>100</v>
      </c>
      <c r="AL316" s="1" t="s">
        <v>20</v>
      </c>
      <c r="AM316" s="1" t="s">
        <v>101</v>
      </c>
      <c r="AN316" s="1" t="s">
        <v>11</v>
      </c>
      <c r="AO316" s="1" t="s">
        <v>12</v>
      </c>
      <c r="AP316" s="1" t="s">
        <v>13</v>
      </c>
      <c r="AQ316" s="8">
        <v>1.5402941E-3</v>
      </c>
      <c r="AR316" s="8">
        <v>0.75</v>
      </c>
      <c r="AS316" s="9">
        <f>Tabla8[[#This Row],[Precio unitario]]*Tabla8[[#This Row],[Tasa de ingresos cliente]]</f>
        <v>1.1552205750000001E-3</v>
      </c>
      <c r="AT316" s="21">
        <v>21.6</v>
      </c>
      <c r="AU316" s="11">
        <f>Tabla8[[#This Row],[tasa de cambio]]*Tabla8[[#This Row],[Ingresos netos]]</f>
        <v>2.4952764420000002E-2</v>
      </c>
      <c r="AV316" s="23"/>
      <c r="AX316" s="23"/>
      <c r="BL316" s="1" t="s">
        <v>139</v>
      </c>
      <c r="BM316" s="1" t="s">
        <v>61</v>
      </c>
      <c r="BN316" s="1" t="s">
        <v>104</v>
      </c>
      <c r="BO316" s="1" t="s">
        <v>11</v>
      </c>
      <c r="BP316" s="1" t="s">
        <v>12</v>
      </c>
      <c r="BQ316" s="1" t="s">
        <v>13</v>
      </c>
      <c r="BR316" s="8">
        <v>1.0755256180000001E-3</v>
      </c>
      <c r="BS316" s="8">
        <v>0.75</v>
      </c>
      <c r="BT316" s="9">
        <f>Tabla5[[#This Row],[Precio unitario]]*Tabla5[[#This Row],[Tasa de ingresos cliente]]</f>
        <v>8.0664421350000004E-4</v>
      </c>
      <c r="BU316" s="21">
        <v>22.631540000000001</v>
      </c>
      <c r="BV316" s="15">
        <f>Tabla5[[#This Row],[tasa de cambio]]*Tabla5[[#This Row],[Ingresos netos]]</f>
        <v>1.8255600783593791E-2</v>
      </c>
    </row>
    <row r="317" spans="1:74" x14ac:dyDescent="0.2">
      <c r="A317" s="1" t="s">
        <v>24</v>
      </c>
      <c r="B317" s="1" t="s">
        <v>23</v>
      </c>
      <c r="C317" s="1"/>
      <c r="D317" s="1" t="s">
        <v>11</v>
      </c>
      <c r="E317" s="1" t="s">
        <v>12</v>
      </c>
      <c r="F317" s="1" t="s">
        <v>13</v>
      </c>
      <c r="G317" s="8">
        <v>9.8283613400000007E-4</v>
      </c>
      <c r="H317" s="8">
        <v>0.75</v>
      </c>
      <c r="I317" s="9">
        <f>Tabla14[[#This Row],[Precio unitario]]*Tabla14[[#This Row],[Tasa de ingresos cliente]]</f>
        <v>7.371271005E-4</v>
      </c>
      <c r="J317" s="21">
        <v>22.631540000000001</v>
      </c>
      <c r="K317" s="15">
        <f>Tabla14[[#This Row],[tasa de cambio]]*Tabla14[[#This Row],[Ingresos netos]]</f>
        <v>1.6682321460049769E-2</v>
      </c>
      <c r="M317" s="1" t="s">
        <v>81</v>
      </c>
      <c r="N317" s="1" t="s">
        <v>34</v>
      </c>
      <c r="O317" s="1"/>
      <c r="P317" s="1" t="s">
        <v>11</v>
      </c>
      <c r="Q317" s="1" t="s">
        <v>12</v>
      </c>
      <c r="R317" s="1" t="s">
        <v>13</v>
      </c>
      <c r="S317" s="8">
        <v>6.51846782E-4</v>
      </c>
      <c r="T317" s="8">
        <v>0.75</v>
      </c>
      <c r="U317" s="9">
        <f>Tabla12[[#This Row],[Precio unitario]]*Tabla12[[#This Row],[Tasa de ingresos cliente]]</f>
        <v>4.8888508649999997E-4</v>
      </c>
      <c r="V317" s="21">
        <v>22.631540000000001</v>
      </c>
      <c r="W317" s="11">
        <f>Tabla12[[#This Row],[tasa de cambio]]*Tabla12[[#This Row],[Ingresos netos]]</f>
        <v>1.1064222390528211E-2</v>
      </c>
      <c r="AK317" s="2" t="s">
        <v>100</v>
      </c>
      <c r="AL317" s="2" t="s">
        <v>20</v>
      </c>
      <c r="AM317" s="2" t="s">
        <v>101</v>
      </c>
      <c r="AN317" s="2" t="s">
        <v>11</v>
      </c>
      <c r="AO317" s="2" t="s">
        <v>12</v>
      </c>
      <c r="AP317" s="2" t="s">
        <v>13</v>
      </c>
      <c r="AQ317" s="7">
        <v>1.5402778000000001E-3</v>
      </c>
      <c r="AR317" s="7">
        <v>0.75</v>
      </c>
      <c r="AS317" s="9">
        <f>Tabla8[[#This Row],[Precio unitario]]*Tabla8[[#This Row],[Tasa de ingresos cliente]]</f>
        <v>1.1552083500000001E-3</v>
      </c>
      <c r="AT317" s="21">
        <v>21.6</v>
      </c>
      <c r="AU317" s="11">
        <f>Tabla8[[#This Row],[tasa de cambio]]*Tabla8[[#This Row],[Ingresos netos]]</f>
        <v>2.4952500360000004E-2</v>
      </c>
      <c r="AV317" s="23"/>
      <c r="AX317" s="23"/>
      <c r="BL317" s="2" t="s">
        <v>139</v>
      </c>
      <c r="BM317" s="2" t="s">
        <v>58</v>
      </c>
      <c r="BN317" s="2" t="s">
        <v>104</v>
      </c>
      <c r="BO317" s="2" t="s">
        <v>11</v>
      </c>
      <c r="BP317" s="2" t="s">
        <v>12</v>
      </c>
      <c r="BQ317" s="2" t="s">
        <v>13</v>
      </c>
      <c r="BR317" s="7">
        <v>2.0597694309999999E-3</v>
      </c>
      <c r="BS317" s="7">
        <v>0.75</v>
      </c>
      <c r="BT317" s="9">
        <f>Tabla5[[#This Row],[Precio unitario]]*Tabla5[[#This Row],[Tasa de ingresos cliente]]</f>
        <v>1.54482707325E-3</v>
      </c>
      <c r="BU317" s="21">
        <v>22.631540000000001</v>
      </c>
      <c r="BV317" s="15">
        <f>Tabla5[[#This Row],[tasa de cambio]]*Tabla5[[#This Row],[Ingresos netos]]</f>
        <v>3.4961815701340306E-2</v>
      </c>
    </row>
    <row r="318" spans="1:74" x14ac:dyDescent="0.2">
      <c r="A318" s="2" t="s">
        <v>24</v>
      </c>
      <c r="B318" s="2" t="s">
        <v>52</v>
      </c>
      <c r="C318" s="2"/>
      <c r="D318" s="2" t="s">
        <v>11</v>
      </c>
      <c r="E318" s="2" t="s">
        <v>12</v>
      </c>
      <c r="F318" s="2" t="s">
        <v>13</v>
      </c>
      <c r="G318" s="7">
        <v>9.3210152000000005E-4</v>
      </c>
      <c r="H318" s="7">
        <v>0.75</v>
      </c>
      <c r="I318" s="9">
        <f>Tabla14[[#This Row],[Precio unitario]]*Tabla14[[#This Row],[Tasa de ingresos cliente]]</f>
        <v>6.9907614000000006E-4</v>
      </c>
      <c r="J318" s="21">
        <v>22.631540000000001</v>
      </c>
      <c r="K318" s="15">
        <f>Tabla14[[#This Row],[tasa de cambio]]*Tabla14[[#This Row],[Ingresos netos]]</f>
        <v>1.5821169625455603E-2</v>
      </c>
      <c r="M318" s="2" t="s">
        <v>81</v>
      </c>
      <c r="N318" s="2" t="s">
        <v>34</v>
      </c>
      <c r="O318" s="2"/>
      <c r="P318" s="2" t="s">
        <v>11</v>
      </c>
      <c r="Q318" s="2" t="s">
        <v>12</v>
      </c>
      <c r="R318" s="2" t="s">
        <v>13</v>
      </c>
      <c r="S318" s="7">
        <v>6.8546198400000003E-4</v>
      </c>
      <c r="T318" s="7">
        <v>0.75</v>
      </c>
      <c r="U318" s="9">
        <f>Tabla12[[#This Row],[Precio unitario]]*Tabla12[[#This Row],[Tasa de ingresos cliente]]</f>
        <v>5.1409648800000002E-4</v>
      </c>
      <c r="V318" s="21">
        <v>22.631540000000001</v>
      </c>
      <c r="W318" s="11">
        <f>Tabla12[[#This Row],[tasa de cambio]]*Tabla12[[#This Row],[Ingresos netos]]</f>
        <v>1.1634795232031521E-2</v>
      </c>
      <c r="AK318" s="1" t="s">
        <v>100</v>
      </c>
      <c r="AL318" s="1" t="s">
        <v>20</v>
      </c>
      <c r="AM318" s="1" t="s">
        <v>101</v>
      </c>
      <c r="AN318" s="1" t="s">
        <v>11</v>
      </c>
      <c r="AO318" s="1" t="s">
        <v>12</v>
      </c>
      <c r="AP318" s="1" t="s">
        <v>13</v>
      </c>
      <c r="AQ318" s="8">
        <v>1.54025E-3</v>
      </c>
      <c r="AR318" s="8">
        <v>0.75</v>
      </c>
      <c r="AS318" s="9">
        <f>Tabla8[[#This Row],[Precio unitario]]*Tabla8[[#This Row],[Tasa de ingresos cliente]]</f>
        <v>1.1551875E-3</v>
      </c>
      <c r="AT318" s="21">
        <v>21.6</v>
      </c>
      <c r="AU318" s="11">
        <f>Tabla8[[#This Row],[tasa de cambio]]*Tabla8[[#This Row],[Ingresos netos]]</f>
        <v>2.495205E-2</v>
      </c>
      <c r="AV318" s="23"/>
      <c r="AX318" s="23"/>
      <c r="BL318" s="1" t="s">
        <v>139</v>
      </c>
      <c r="BM318" s="1" t="s">
        <v>25</v>
      </c>
      <c r="BN318" s="1" t="s">
        <v>104</v>
      </c>
      <c r="BO318" s="1" t="s">
        <v>11</v>
      </c>
      <c r="BP318" s="1" t="s">
        <v>12</v>
      </c>
      <c r="BQ318" s="1" t="s">
        <v>13</v>
      </c>
      <c r="BR318" s="8">
        <v>3.1790815600000002E-3</v>
      </c>
      <c r="BS318" s="8">
        <v>0.75</v>
      </c>
      <c r="BT318" s="9">
        <f>Tabla5[[#This Row],[Precio unitario]]*Tabla5[[#This Row],[Tasa de ingresos cliente]]</f>
        <v>2.3843111700000003E-3</v>
      </c>
      <c r="BU318" s="21">
        <v>22.631540000000001</v>
      </c>
      <c r="BV318" s="15">
        <f>Tabla5[[#This Row],[tasa de cambio]]*Tabla5[[#This Row],[Ingresos netos]]</f>
        <v>5.3960633616301809E-2</v>
      </c>
    </row>
    <row r="319" spans="1:74" x14ac:dyDescent="0.2">
      <c r="A319" s="1" t="s">
        <v>24</v>
      </c>
      <c r="B319" s="1" t="s">
        <v>25</v>
      </c>
      <c r="C319" s="1"/>
      <c r="D319" s="1" t="s">
        <v>11</v>
      </c>
      <c r="E319" s="1" t="s">
        <v>12</v>
      </c>
      <c r="F319" s="1" t="s">
        <v>13</v>
      </c>
      <c r="G319" s="8">
        <v>1.78567088E-4</v>
      </c>
      <c r="H319" s="8">
        <v>0.75</v>
      </c>
      <c r="I319" s="9">
        <f>Tabla14[[#This Row],[Precio unitario]]*Tabla14[[#This Row],[Tasa de ingresos cliente]]</f>
        <v>1.33925316E-4</v>
      </c>
      <c r="J319" s="21">
        <v>22.631540000000001</v>
      </c>
      <c r="K319" s="15">
        <f>Tabla14[[#This Row],[tasa de cambio]]*Tabla14[[#This Row],[Ingresos netos]]</f>
        <v>3.0309361460666403E-3</v>
      </c>
      <c r="M319" s="1" t="s">
        <v>81</v>
      </c>
      <c r="N319" s="1" t="s">
        <v>36</v>
      </c>
      <c r="O319" s="1"/>
      <c r="P319" s="1" t="s">
        <v>11</v>
      </c>
      <c r="Q319" s="1" t="s">
        <v>12</v>
      </c>
      <c r="R319" s="1" t="s">
        <v>13</v>
      </c>
      <c r="S319" s="8">
        <v>2.8153211610000002E-3</v>
      </c>
      <c r="T319" s="8">
        <v>0.75</v>
      </c>
      <c r="U319" s="9">
        <f>Tabla12[[#This Row],[Precio unitario]]*Tabla12[[#This Row],[Tasa de ingresos cliente]]</f>
        <v>2.11149087075E-3</v>
      </c>
      <c r="V319" s="21">
        <v>22.631540000000001</v>
      </c>
      <c r="W319" s="11">
        <f>Tabla12[[#This Row],[tasa de cambio]]*Tabla12[[#This Row],[Ingresos netos]]</f>
        <v>4.7786290101013457E-2</v>
      </c>
      <c r="AK319" s="2" t="s">
        <v>100</v>
      </c>
      <c r="AL319" s="2" t="s">
        <v>20</v>
      </c>
      <c r="AM319" s="2" t="s">
        <v>101</v>
      </c>
      <c r="AN319" s="2" t="s">
        <v>11</v>
      </c>
      <c r="AO319" s="2" t="s">
        <v>12</v>
      </c>
      <c r="AP319" s="2" t="s">
        <v>13</v>
      </c>
      <c r="AQ319" s="7">
        <v>1.5403333E-3</v>
      </c>
      <c r="AR319" s="7">
        <v>0.75</v>
      </c>
      <c r="AS319" s="9">
        <f>Tabla8[[#This Row],[Precio unitario]]*Tabla8[[#This Row],[Tasa de ingresos cliente]]</f>
        <v>1.1552499749999999E-3</v>
      </c>
      <c r="AT319" s="21">
        <v>21.6</v>
      </c>
      <c r="AU319" s="11">
        <f>Tabla8[[#This Row],[tasa de cambio]]*Tabla8[[#This Row],[Ingresos netos]]</f>
        <v>2.4953399460000001E-2</v>
      </c>
      <c r="AV319" s="23"/>
      <c r="AX319" s="23"/>
      <c r="BL319" s="2" t="s">
        <v>139</v>
      </c>
      <c r="BM319" s="2" t="s">
        <v>10</v>
      </c>
      <c r="BN319" s="2" t="s">
        <v>104</v>
      </c>
      <c r="BO319" s="2" t="s">
        <v>11</v>
      </c>
      <c r="BP319" s="2" t="s">
        <v>12</v>
      </c>
      <c r="BQ319" s="2" t="s">
        <v>13</v>
      </c>
      <c r="BR319" s="7">
        <v>2.3766290530000001E-3</v>
      </c>
      <c r="BS319" s="7">
        <v>0.75</v>
      </c>
      <c r="BT319" s="9">
        <f>Tabla5[[#This Row],[Precio unitario]]*Tabla5[[#This Row],[Tasa de ingresos cliente]]</f>
        <v>1.7824717897500001E-3</v>
      </c>
      <c r="BU319" s="21">
        <v>22.631540000000001</v>
      </c>
      <c r="BV319" s="15">
        <f>Tabla5[[#This Row],[tasa de cambio]]*Tabla5[[#This Row],[Ingresos netos]]</f>
        <v>4.034008160859872E-2</v>
      </c>
    </row>
    <row r="320" spans="1:74" x14ac:dyDescent="0.2">
      <c r="A320" s="2" t="s">
        <v>24</v>
      </c>
      <c r="B320" s="2" t="s">
        <v>40</v>
      </c>
      <c r="C320" s="2"/>
      <c r="D320" s="2" t="s">
        <v>11</v>
      </c>
      <c r="E320" s="2" t="s">
        <v>12</v>
      </c>
      <c r="F320" s="2" t="s">
        <v>13</v>
      </c>
      <c r="G320" s="7">
        <v>2.73517971E-4</v>
      </c>
      <c r="H320" s="7">
        <v>0.75</v>
      </c>
      <c r="I320" s="9">
        <f>Tabla14[[#This Row],[Precio unitario]]*Tabla14[[#This Row],[Tasa de ingresos cliente]]</f>
        <v>2.0513847824999999E-4</v>
      </c>
      <c r="J320" s="21">
        <v>22.631540000000001</v>
      </c>
      <c r="K320" s="15">
        <f>Tabla14[[#This Row],[tasa de cambio]]*Tabla14[[#This Row],[Ingresos netos]]</f>
        <v>4.6425996760540052E-3</v>
      </c>
      <c r="M320" s="2" t="s">
        <v>81</v>
      </c>
      <c r="N320" s="2" t="s">
        <v>61</v>
      </c>
      <c r="O320" s="2"/>
      <c r="P320" s="2" t="s">
        <v>11</v>
      </c>
      <c r="Q320" s="2" t="s">
        <v>12</v>
      </c>
      <c r="R320" s="2" t="s">
        <v>13</v>
      </c>
      <c r="S320" s="7">
        <v>6.7595368399999995E-4</v>
      </c>
      <c r="T320" s="7">
        <v>0.75</v>
      </c>
      <c r="U320" s="9">
        <f>Tabla12[[#This Row],[Precio unitario]]*Tabla12[[#This Row],[Tasa de ingresos cliente]]</f>
        <v>5.0696526299999999E-4</v>
      </c>
      <c r="V320" s="21">
        <v>22.631540000000001</v>
      </c>
      <c r="W320" s="11">
        <f>Tabla12[[#This Row],[tasa de cambio]]*Tabla12[[#This Row],[Ingresos netos]]</f>
        <v>1.147340462819502E-2</v>
      </c>
      <c r="AK320" s="1" t="s">
        <v>100</v>
      </c>
      <c r="AL320" s="1" t="s">
        <v>20</v>
      </c>
      <c r="AM320" s="1" t="s">
        <v>101</v>
      </c>
      <c r="AN320" s="1" t="s">
        <v>11</v>
      </c>
      <c r="AO320" s="1" t="s">
        <v>12</v>
      </c>
      <c r="AP320" s="1" t="s">
        <v>13</v>
      </c>
      <c r="AQ320" s="8">
        <v>1.5403125E-3</v>
      </c>
      <c r="AR320" s="8">
        <v>0.75</v>
      </c>
      <c r="AS320" s="9">
        <f>Tabla8[[#This Row],[Precio unitario]]*Tabla8[[#This Row],[Tasa de ingresos cliente]]</f>
        <v>1.155234375E-3</v>
      </c>
      <c r="AT320" s="21">
        <v>21.6</v>
      </c>
      <c r="AU320" s="11">
        <f>Tabla8[[#This Row],[tasa de cambio]]*Tabla8[[#This Row],[Ingresos netos]]</f>
        <v>2.4953062500000001E-2</v>
      </c>
      <c r="AV320" s="23"/>
      <c r="AX320" s="23"/>
      <c r="BL320" s="1" t="s">
        <v>139</v>
      </c>
      <c r="BM320" s="1" t="s">
        <v>47</v>
      </c>
      <c r="BN320" s="1" t="s">
        <v>104</v>
      </c>
      <c r="BO320" s="1" t="s">
        <v>11</v>
      </c>
      <c r="BP320" s="1" t="s">
        <v>12</v>
      </c>
      <c r="BQ320" s="1" t="s">
        <v>13</v>
      </c>
      <c r="BR320" s="8">
        <v>2.693771921E-3</v>
      </c>
      <c r="BS320" s="8">
        <v>0.75</v>
      </c>
      <c r="BT320" s="9">
        <f>Tabla5[[#This Row],[Precio unitario]]*Tabla5[[#This Row],[Tasa de ingresos cliente]]</f>
        <v>2.0203289407500001E-3</v>
      </c>
      <c r="BU320" s="21">
        <v>22.631540000000001</v>
      </c>
      <c r="BV320" s="15">
        <f>Tabla5[[#This Row],[tasa de cambio]]*Tabla5[[#This Row],[Ingresos netos]]</f>
        <v>4.5723155235741261E-2</v>
      </c>
    </row>
    <row r="321" spans="1:74" x14ac:dyDescent="0.2">
      <c r="A321" s="1" t="s">
        <v>24</v>
      </c>
      <c r="B321" s="1" t="s">
        <v>40</v>
      </c>
      <c r="C321" s="1"/>
      <c r="D321" s="1" t="s">
        <v>11</v>
      </c>
      <c r="E321" s="1" t="s">
        <v>12</v>
      </c>
      <c r="F321" s="1" t="s">
        <v>13</v>
      </c>
      <c r="G321" s="8">
        <v>2.1998747700000001E-4</v>
      </c>
      <c r="H321" s="8">
        <v>0.75</v>
      </c>
      <c r="I321" s="9">
        <f>Tabla14[[#This Row],[Precio unitario]]*Tabla14[[#This Row],[Tasa de ingresos cliente]]</f>
        <v>1.6499060775000002E-4</v>
      </c>
      <c r="J321" s="21">
        <v>22.631540000000001</v>
      </c>
      <c r="K321" s="15">
        <f>Tabla14[[#This Row],[tasa de cambio]]*Tabla14[[#This Row],[Ingresos netos]]</f>
        <v>3.7339915389184354E-3</v>
      </c>
      <c r="M321" s="1" t="s">
        <v>81</v>
      </c>
      <c r="N321" s="1" t="s">
        <v>58</v>
      </c>
      <c r="O321" s="1"/>
      <c r="P321" s="1" t="s">
        <v>11</v>
      </c>
      <c r="Q321" s="1" t="s">
        <v>12</v>
      </c>
      <c r="R321" s="1" t="s">
        <v>13</v>
      </c>
      <c r="S321" s="8">
        <v>1.610360247E-3</v>
      </c>
      <c r="T321" s="8">
        <v>0.75</v>
      </c>
      <c r="U321" s="9">
        <f>Tabla12[[#This Row],[Precio unitario]]*Tabla12[[#This Row],[Tasa de ingresos cliente]]</f>
        <v>1.20777018525E-3</v>
      </c>
      <c r="V321" s="21">
        <v>22.631540000000001</v>
      </c>
      <c r="W321" s="11">
        <f>Tabla12[[#This Row],[tasa de cambio]]*Tabla12[[#This Row],[Ingresos netos]]</f>
        <v>2.7333699258292786E-2</v>
      </c>
      <c r="AK321" s="2" t="s">
        <v>100</v>
      </c>
      <c r="AL321" s="2" t="s">
        <v>20</v>
      </c>
      <c r="AM321" s="2" t="s">
        <v>101</v>
      </c>
      <c r="AN321" s="2" t="s">
        <v>11</v>
      </c>
      <c r="AO321" s="2" t="s">
        <v>12</v>
      </c>
      <c r="AP321" s="2" t="s">
        <v>13</v>
      </c>
      <c r="AQ321" s="7">
        <v>1.5402E-3</v>
      </c>
      <c r="AR321" s="7">
        <v>0.75</v>
      </c>
      <c r="AS321" s="9">
        <f>Tabla8[[#This Row],[Precio unitario]]*Tabla8[[#This Row],[Tasa de ingresos cliente]]</f>
        <v>1.15515E-3</v>
      </c>
      <c r="AT321" s="21">
        <v>21.6</v>
      </c>
      <c r="AU321" s="11">
        <f>Tabla8[[#This Row],[tasa de cambio]]*Tabla8[[#This Row],[Ingresos netos]]</f>
        <v>2.495124E-2</v>
      </c>
      <c r="AV321" s="23"/>
      <c r="AX321" s="23"/>
      <c r="BL321" s="2" t="s">
        <v>139</v>
      </c>
      <c r="BM321" s="2" t="s">
        <v>66</v>
      </c>
      <c r="BN321" s="2" t="s">
        <v>104</v>
      </c>
      <c r="BO321" s="2" t="s">
        <v>11</v>
      </c>
      <c r="BP321" s="2" t="s">
        <v>12</v>
      </c>
      <c r="BQ321" s="2" t="s">
        <v>13</v>
      </c>
      <c r="BR321" s="7">
        <v>1.355485505E-3</v>
      </c>
      <c r="BS321" s="7">
        <v>0.75</v>
      </c>
      <c r="BT321" s="9">
        <f>Tabla5[[#This Row],[Precio unitario]]*Tabla5[[#This Row],[Tasa de ingresos cliente]]</f>
        <v>1.0166141287499999E-3</v>
      </c>
      <c r="BU321" s="21">
        <v>22.631540000000001</v>
      </c>
      <c r="BV321" s="15">
        <f>Tabla5[[#This Row],[tasa de cambio]]*Tabla5[[#This Row],[Ingresos netos]]</f>
        <v>2.3007543319370775E-2</v>
      </c>
    </row>
    <row r="322" spans="1:74" x14ac:dyDescent="0.2">
      <c r="A322" s="2" t="s">
        <v>24</v>
      </c>
      <c r="B322" s="2" t="s">
        <v>40</v>
      </c>
      <c r="C322" s="2"/>
      <c r="D322" s="2" t="s">
        <v>11</v>
      </c>
      <c r="E322" s="2" t="s">
        <v>12</v>
      </c>
      <c r="F322" s="2" t="s">
        <v>13</v>
      </c>
      <c r="G322" s="7">
        <v>1.30447869E-4</v>
      </c>
      <c r="H322" s="7">
        <v>0.75</v>
      </c>
      <c r="I322" s="9">
        <f>Tabla14[[#This Row],[Precio unitario]]*Tabla14[[#This Row],[Tasa de ingresos cliente]]</f>
        <v>9.7835901750000003E-5</v>
      </c>
      <c r="J322" s="21">
        <v>22.631540000000001</v>
      </c>
      <c r="K322" s="15">
        <f>Tabla14[[#This Row],[tasa de cambio]]*Tabla14[[#This Row],[Ingresos netos]]</f>
        <v>2.2141771238911954E-3</v>
      </c>
      <c r="M322" s="2" t="s">
        <v>81</v>
      </c>
      <c r="N322" s="2" t="s">
        <v>19</v>
      </c>
      <c r="O322" s="2"/>
      <c r="P322" s="2" t="s">
        <v>11</v>
      </c>
      <c r="Q322" s="2" t="s">
        <v>12</v>
      </c>
      <c r="R322" s="2" t="s">
        <v>13</v>
      </c>
      <c r="S322" s="7">
        <v>5.1837830979999996E-3</v>
      </c>
      <c r="T322" s="7">
        <v>0.75</v>
      </c>
      <c r="U322" s="9">
        <f>Tabla12[[#This Row],[Precio unitario]]*Tabla12[[#This Row],[Tasa de ingresos cliente]]</f>
        <v>3.8878373234999997E-3</v>
      </c>
      <c r="V322" s="21">
        <v>22.631540000000001</v>
      </c>
      <c r="W322" s="11">
        <f>Tabla12[[#This Row],[tasa de cambio]]*Tabla12[[#This Row],[Ingresos netos]]</f>
        <v>8.7987745900283187E-2</v>
      </c>
      <c r="AK322" s="1" t="s">
        <v>100</v>
      </c>
      <c r="AL322" s="1" t="s">
        <v>20</v>
      </c>
      <c r="AM322" s="1" t="s">
        <v>104</v>
      </c>
      <c r="AN322" s="1" t="s">
        <v>11</v>
      </c>
      <c r="AO322" s="1" t="s">
        <v>12</v>
      </c>
      <c r="AP322" s="1" t="s">
        <v>13</v>
      </c>
      <c r="AQ322" s="8">
        <v>2.016E-3</v>
      </c>
      <c r="AR322" s="8">
        <v>0.75</v>
      </c>
      <c r="AS322" s="9">
        <f>Tabla8[[#This Row],[Precio unitario]]*Tabla8[[#This Row],[Tasa de ingresos cliente]]</f>
        <v>1.5119999999999999E-3</v>
      </c>
      <c r="AT322" s="21">
        <v>21.6</v>
      </c>
      <c r="AU322" s="11">
        <f>Tabla8[[#This Row],[tasa de cambio]]*Tabla8[[#This Row],[Ingresos netos]]</f>
        <v>3.2659199999999999E-2</v>
      </c>
      <c r="AV322" s="23"/>
      <c r="AX322" s="23"/>
      <c r="BL322" s="1" t="s">
        <v>139</v>
      </c>
      <c r="BM322" s="1" t="s">
        <v>28</v>
      </c>
      <c r="BN322" s="1" t="s">
        <v>104</v>
      </c>
      <c r="BO322" s="1" t="s">
        <v>11</v>
      </c>
      <c r="BP322" s="1" t="s">
        <v>12</v>
      </c>
      <c r="BQ322" s="1" t="s">
        <v>13</v>
      </c>
      <c r="BR322" s="8">
        <v>2.4409905160000002E-3</v>
      </c>
      <c r="BS322" s="8">
        <v>0.75</v>
      </c>
      <c r="BT322" s="9">
        <f>Tabla5[[#This Row],[Precio unitario]]*Tabla5[[#This Row],[Tasa de ingresos cliente]]</f>
        <v>1.8307428870000001E-3</v>
      </c>
      <c r="BU322" s="21">
        <v>22.631540000000001</v>
      </c>
      <c r="BV322" s="15">
        <f>Tabla5[[#This Row],[tasa de cambio]]*Tabla5[[#This Row],[Ingresos netos]]</f>
        <v>4.1432530876855986E-2</v>
      </c>
    </row>
    <row r="323" spans="1:74" x14ac:dyDescent="0.2">
      <c r="A323" s="1" t="s">
        <v>24</v>
      </c>
      <c r="B323" s="1" t="s">
        <v>10</v>
      </c>
      <c r="C323" s="1"/>
      <c r="D323" s="1" t="s">
        <v>11</v>
      </c>
      <c r="E323" s="1" t="s">
        <v>12</v>
      </c>
      <c r="F323" s="1" t="s">
        <v>13</v>
      </c>
      <c r="G323" s="8">
        <v>3.7773882499999998E-4</v>
      </c>
      <c r="H323" s="8">
        <v>0.75</v>
      </c>
      <c r="I323" s="9">
        <f>Tabla14[[#This Row],[Precio unitario]]*Tabla14[[#This Row],[Tasa de ingresos cliente]]</f>
        <v>2.8330411874999997E-4</v>
      </c>
      <c r="J323" s="21">
        <v>22.631540000000001</v>
      </c>
      <c r="K323" s="15">
        <f>Tabla14[[#This Row],[tasa de cambio]]*Tabla14[[#This Row],[Ingresos netos]]</f>
        <v>6.4116084956553744E-3</v>
      </c>
      <c r="M323" s="1" t="s">
        <v>81</v>
      </c>
      <c r="N323" s="1" t="s">
        <v>19</v>
      </c>
      <c r="O323" s="1"/>
      <c r="P323" s="1" t="s">
        <v>11</v>
      </c>
      <c r="Q323" s="1" t="s">
        <v>12</v>
      </c>
      <c r="R323" s="1" t="s">
        <v>13</v>
      </c>
      <c r="S323" s="8">
        <v>5.1837090079999999E-3</v>
      </c>
      <c r="T323" s="8">
        <v>0.75</v>
      </c>
      <c r="U323" s="9">
        <f>Tabla12[[#This Row],[Precio unitario]]*Tabla12[[#This Row],[Tasa de ingresos cliente]]</f>
        <v>3.8877817559999999E-3</v>
      </c>
      <c r="V323" s="21">
        <v>22.631540000000001</v>
      </c>
      <c r="W323" s="11">
        <f>Tabla12[[#This Row],[tasa de cambio]]*Tabla12[[#This Row],[Ingresos netos]]</f>
        <v>8.7986488322184239E-2</v>
      </c>
      <c r="AK323" s="2" t="s">
        <v>100</v>
      </c>
      <c r="AL323" s="2" t="s">
        <v>20</v>
      </c>
      <c r="AM323" s="2" t="s">
        <v>104</v>
      </c>
      <c r="AN323" s="2" t="s">
        <v>11</v>
      </c>
      <c r="AO323" s="2" t="s">
        <v>12</v>
      </c>
      <c r="AP323" s="2" t="s">
        <v>13</v>
      </c>
      <c r="AQ323" s="7">
        <v>2.0160244000000001E-3</v>
      </c>
      <c r="AR323" s="7">
        <v>0.75</v>
      </c>
      <c r="AS323" s="9">
        <f>Tabla8[[#This Row],[Precio unitario]]*Tabla8[[#This Row],[Tasa de ingresos cliente]]</f>
        <v>1.5120183000000001E-3</v>
      </c>
      <c r="AT323" s="21">
        <v>21.6</v>
      </c>
      <c r="AU323" s="11">
        <f>Tabla8[[#This Row],[tasa de cambio]]*Tabla8[[#This Row],[Ingresos netos]]</f>
        <v>3.2659595280000002E-2</v>
      </c>
      <c r="AV323" s="23"/>
      <c r="AX323" s="23"/>
      <c r="BL323" s="2" t="s">
        <v>139</v>
      </c>
      <c r="BM323" s="2" t="s">
        <v>29</v>
      </c>
      <c r="BN323" s="2" t="s">
        <v>104</v>
      </c>
      <c r="BO323" s="2" t="s">
        <v>11</v>
      </c>
      <c r="BP323" s="2" t="s">
        <v>12</v>
      </c>
      <c r="BQ323" s="2" t="s">
        <v>13</v>
      </c>
      <c r="BR323" s="7">
        <v>3.4736935499999999E-3</v>
      </c>
      <c r="BS323" s="7">
        <v>0.75</v>
      </c>
      <c r="BT323" s="9">
        <f>Tabla5[[#This Row],[Precio unitario]]*Tabla5[[#This Row],[Tasa de ingresos cliente]]</f>
        <v>2.6052701624999998E-3</v>
      </c>
      <c r="BU323" s="21">
        <v>22.631540000000001</v>
      </c>
      <c r="BV323" s="15">
        <f>Tabla5[[#This Row],[tasa de cambio]]*Tabla5[[#This Row],[Ingresos netos]]</f>
        <v>5.8961275893425251E-2</v>
      </c>
    </row>
    <row r="324" spans="1:74" x14ac:dyDescent="0.2">
      <c r="A324" s="2" t="s">
        <v>24</v>
      </c>
      <c r="B324" s="2" t="s">
        <v>28</v>
      </c>
      <c r="C324" s="2"/>
      <c r="D324" s="2" t="s">
        <v>11</v>
      </c>
      <c r="E324" s="2" t="s">
        <v>12</v>
      </c>
      <c r="F324" s="2" t="s">
        <v>13</v>
      </c>
      <c r="G324" s="7">
        <v>1.9541225499999999E-4</v>
      </c>
      <c r="H324" s="7">
        <v>0.75</v>
      </c>
      <c r="I324" s="9">
        <f>Tabla14[[#This Row],[Precio unitario]]*Tabla14[[#This Row],[Tasa de ingresos cliente]]</f>
        <v>1.4655919124999999E-4</v>
      </c>
      <c r="J324" s="21">
        <v>22.631540000000001</v>
      </c>
      <c r="K324" s="15">
        <f>Tabla14[[#This Row],[tasa de cambio]]*Tabla14[[#This Row],[Ingresos netos]]</f>
        <v>3.316860199142025E-3</v>
      </c>
      <c r="M324" s="2" t="s">
        <v>81</v>
      </c>
      <c r="N324" s="2" t="s">
        <v>19</v>
      </c>
      <c r="O324" s="2"/>
      <c r="P324" s="2" t="s">
        <v>11</v>
      </c>
      <c r="Q324" s="2" t="s">
        <v>12</v>
      </c>
      <c r="R324" s="2" t="s">
        <v>13</v>
      </c>
      <c r="S324" s="7">
        <v>5.1383034669999997E-3</v>
      </c>
      <c r="T324" s="7">
        <v>0.75</v>
      </c>
      <c r="U324" s="9">
        <f>Tabla12[[#This Row],[Precio unitario]]*Tabla12[[#This Row],[Tasa de ingresos cliente]]</f>
        <v>3.8537276002499998E-3</v>
      </c>
      <c r="V324" s="21">
        <v>22.631540000000001</v>
      </c>
      <c r="W324" s="11">
        <f>Tabla12[[#This Row],[tasa de cambio]]*Tabla12[[#This Row],[Ingresos netos]]</f>
        <v>8.721579033416188E-2</v>
      </c>
      <c r="AK324" s="1" t="s">
        <v>100</v>
      </c>
      <c r="AL324" s="1" t="s">
        <v>20</v>
      </c>
      <c r="AM324" s="1" t="s">
        <v>104</v>
      </c>
      <c r="AN324" s="1" t="s">
        <v>11</v>
      </c>
      <c r="AO324" s="1" t="s">
        <v>12</v>
      </c>
      <c r="AP324" s="1" t="s">
        <v>13</v>
      </c>
      <c r="AQ324" s="8">
        <v>2.0160270000000001E-3</v>
      </c>
      <c r="AR324" s="8">
        <v>0.75</v>
      </c>
      <c r="AS324" s="9">
        <f>Tabla8[[#This Row],[Precio unitario]]*Tabla8[[#This Row],[Tasa de ingresos cliente]]</f>
        <v>1.5120202500000001E-3</v>
      </c>
      <c r="AT324" s="21">
        <v>21.6</v>
      </c>
      <c r="AU324" s="11">
        <f>Tabla8[[#This Row],[tasa de cambio]]*Tabla8[[#This Row],[Ingresos netos]]</f>
        <v>3.2659637400000004E-2</v>
      </c>
      <c r="AV324" s="23"/>
      <c r="AX324" s="23"/>
      <c r="BL324" s="1" t="s">
        <v>139</v>
      </c>
      <c r="BM324" s="1" t="s">
        <v>32</v>
      </c>
      <c r="BN324" s="1" t="s">
        <v>104</v>
      </c>
      <c r="BO324" s="1" t="s">
        <v>11</v>
      </c>
      <c r="BP324" s="1" t="s">
        <v>12</v>
      </c>
      <c r="BQ324" s="1" t="s">
        <v>13</v>
      </c>
      <c r="BR324" s="8">
        <v>4.0559999999999997E-3</v>
      </c>
      <c r="BS324" s="8">
        <v>0.75</v>
      </c>
      <c r="BT324" s="9">
        <f>Tabla5[[#This Row],[Precio unitario]]*Tabla5[[#This Row],[Tasa de ingresos cliente]]</f>
        <v>3.0419999999999996E-3</v>
      </c>
      <c r="BU324" s="21">
        <v>22.631540000000001</v>
      </c>
      <c r="BV324" s="15">
        <f>Tabla5[[#This Row],[tasa de cambio]]*Tabla5[[#This Row],[Ingresos netos]]</f>
        <v>6.8845144679999998E-2</v>
      </c>
    </row>
    <row r="325" spans="1:74" x14ac:dyDescent="0.2">
      <c r="A325" s="1" t="s">
        <v>24</v>
      </c>
      <c r="B325" s="1" t="s">
        <v>28</v>
      </c>
      <c r="C325" s="1"/>
      <c r="D325" s="1" t="s">
        <v>11</v>
      </c>
      <c r="E325" s="1" t="s">
        <v>12</v>
      </c>
      <c r="F325" s="1" t="s">
        <v>13</v>
      </c>
      <c r="G325" s="8">
        <v>1.51112865E-4</v>
      </c>
      <c r="H325" s="8">
        <v>0.75</v>
      </c>
      <c r="I325" s="9">
        <f>Tabla14[[#This Row],[Precio unitario]]*Tabla14[[#This Row],[Tasa de ingresos cliente]]</f>
        <v>1.1333464874999999E-4</v>
      </c>
      <c r="J325" s="21">
        <v>22.631540000000001</v>
      </c>
      <c r="K325" s="15">
        <f>Tabla14[[#This Row],[tasa de cambio]]*Tabla14[[#This Row],[Ingresos netos]]</f>
        <v>2.5649376365715747E-3</v>
      </c>
      <c r="M325" s="1" t="s">
        <v>81</v>
      </c>
      <c r="N325" s="1" t="s">
        <v>19</v>
      </c>
      <c r="O325" s="1"/>
      <c r="P325" s="1" t="s">
        <v>11</v>
      </c>
      <c r="Q325" s="1" t="s">
        <v>12</v>
      </c>
      <c r="R325" s="1" t="s">
        <v>13</v>
      </c>
      <c r="S325" s="8">
        <v>5.1837522270000002E-3</v>
      </c>
      <c r="T325" s="8">
        <v>0.75</v>
      </c>
      <c r="U325" s="9">
        <f>Tabla12[[#This Row],[Precio unitario]]*Tabla12[[#This Row],[Tasa de ingresos cliente]]</f>
        <v>3.8878141702500001E-3</v>
      </c>
      <c r="V325" s="21">
        <v>22.631540000000001</v>
      </c>
      <c r="W325" s="11">
        <f>Tabla12[[#This Row],[tasa de cambio]]*Tabla12[[#This Row],[Ingresos netos]]</f>
        <v>8.7987221906579691E-2</v>
      </c>
      <c r="AK325" s="2" t="s">
        <v>100</v>
      </c>
      <c r="AL325" s="2" t="s">
        <v>20</v>
      </c>
      <c r="AM325" s="2" t="s">
        <v>104</v>
      </c>
      <c r="AN325" s="2" t="s">
        <v>11</v>
      </c>
      <c r="AO325" s="2" t="s">
        <v>12</v>
      </c>
      <c r="AP325" s="2" t="s">
        <v>13</v>
      </c>
      <c r="AQ325" s="7">
        <v>2.0160196000000002E-3</v>
      </c>
      <c r="AR325" s="7">
        <v>0.75</v>
      </c>
      <c r="AS325" s="9">
        <f>Tabla8[[#This Row],[Precio unitario]]*Tabla8[[#This Row],[Tasa de ingresos cliente]]</f>
        <v>1.5120147000000001E-3</v>
      </c>
      <c r="AT325" s="21">
        <v>21.6</v>
      </c>
      <c r="AU325" s="11">
        <f>Tabla8[[#This Row],[tasa de cambio]]*Tabla8[[#This Row],[Ingresos netos]]</f>
        <v>3.2659517520000007E-2</v>
      </c>
      <c r="AV325" s="23"/>
      <c r="AX325" s="23"/>
      <c r="BL325" s="2" t="s">
        <v>139</v>
      </c>
      <c r="BM325" s="2" t="s">
        <v>41</v>
      </c>
      <c r="BN325" s="2" t="s">
        <v>104</v>
      </c>
      <c r="BO325" s="2" t="s">
        <v>11</v>
      </c>
      <c r="BP325" s="2" t="s">
        <v>12</v>
      </c>
      <c r="BQ325" s="2" t="s">
        <v>13</v>
      </c>
      <c r="BR325" s="7">
        <v>2.1941204740000002E-3</v>
      </c>
      <c r="BS325" s="7">
        <v>0.75</v>
      </c>
      <c r="BT325" s="9">
        <f>Tabla5[[#This Row],[Precio unitario]]*Tabla5[[#This Row],[Tasa de ingresos cliente]]</f>
        <v>1.6455903555000003E-3</v>
      </c>
      <c r="BU325" s="21">
        <v>22.631540000000001</v>
      </c>
      <c r="BV325" s="15">
        <f>Tabla5[[#This Row],[tasa de cambio]]*Tabla5[[#This Row],[Ingresos netos]]</f>
        <v>3.7242243954112478E-2</v>
      </c>
    </row>
    <row r="326" spans="1:74" x14ac:dyDescent="0.2">
      <c r="A326" s="2" t="s">
        <v>24</v>
      </c>
      <c r="B326" s="2" t="s">
        <v>54</v>
      </c>
      <c r="C326" s="2"/>
      <c r="D326" s="2" t="s">
        <v>11</v>
      </c>
      <c r="E326" s="2" t="s">
        <v>12</v>
      </c>
      <c r="F326" s="2" t="s">
        <v>13</v>
      </c>
      <c r="G326" s="7">
        <v>4.9512310699999999E-4</v>
      </c>
      <c r="H326" s="7">
        <v>0.75</v>
      </c>
      <c r="I326" s="9">
        <f>Tabla14[[#This Row],[Precio unitario]]*Tabla14[[#This Row],[Tasa de ingresos cliente]]</f>
        <v>3.7134233024999996E-4</v>
      </c>
      <c r="J326" s="21">
        <v>22.631540000000001</v>
      </c>
      <c r="K326" s="15">
        <f>Tabla14[[#This Row],[tasa de cambio]]*Tabla14[[#This Row],[Ingresos netos]]</f>
        <v>8.4040488007460848E-3</v>
      </c>
      <c r="M326" s="2" t="s">
        <v>81</v>
      </c>
      <c r="N326" s="2" t="s">
        <v>19</v>
      </c>
      <c r="O326" s="2"/>
      <c r="P326" s="2" t="s">
        <v>11</v>
      </c>
      <c r="Q326" s="2" t="s">
        <v>12</v>
      </c>
      <c r="R326" s="2" t="s">
        <v>13</v>
      </c>
      <c r="S326" s="7">
        <v>5.137794167E-3</v>
      </c>
      <c r="T326" s="7">
        <v>0.75</v>
      </c>
      <c r="U326" s="9">
        <f>Tabla12[[#This Row],[Precio unitario]]*Tabla12[[#This Row],[Tasa de ingresos cliente]]</f>
        <v>3.85334562525E-3</v>
      </c>
      <c r="V326" s="21">
        <v>22.631540000000001</v>
      </c>
      <c r="W326" s="11">
        <f>Tabla12[[#This Row],[tasa de cambio]]*Tabla12[[#This Row],[Ingresos netos]]</f>
        <v>8.7207145651670384E-2</v>
      </c>
      <c r="AK326" s="1" t="s">
        <v>100</v>
      </c>
      <c r="AL326" s="1" t="s">
        <v>20</v>
      </c>
      <c r="AM326" s="1" t="s">
        <v>104</v>
      </c>
      <c r="AN326" s="1" t="s">
        <v>11</v>
      </c>
      <c r="AO326" s="1" t="s">
        <v>12</v>
      </c>
      <c r="AP326" s="1" t="s">
        <v>13</v>
      </c>
      <c r="AQ326" s="8">
        <v>2.0160260999999998E-3</v>
      </c>
      <c r="AR326" s="8">
        <v>0.75</v>
      </c>
      <c r="AS326" s="9">
        <f>Tabla8[[#This Row],[Precio unitario]]*Tabla8[[#This Row],[Tasa de ingresos cliente]]</f>
        <v>1.5120195749999997E-3</v>
      </c>
      <c r="AT326" s="21">
        <v>21.6</v>
      </c>
      <c r="AU326" s="11">
        <f>Tabla8[[#This Row],[tasa de cambio]]*Tabla8[[#This Row],[Ingresos netos]]</f>
        <v>3.2659622819999998E-2</v>
      </c>
      <c r="AV326" s="23"/>
      <c r="AX326" s="23"/>
      <c r="BL326" s="1" t="s">
        <v>139</v>
      </c>
      <c r="BM326" s="1" t="s">
        <v>41</v>
      </c>
      <c r="BN326" s="1" t="s">
        <v>104</v>
      </c>
      <c r="BO326" s="1" t="s">
        <v>11</v>
      </c>
      <c r="BP326" s="1" t="s">
        <v>12</v>
      </c>
      <c r="BQ326" s="1" t="s">
        <v>13</v>
      </c>
      <c r="BR326" s="8">
        <v>2.1941204750000002E-3</v>
      </c>
      <c r="BS326" s="8">
        <v>0.75</v>
      </c>
      <c r="BT326" s="9">
        <f>Tabla5[[#This Row],[Precio unitario]]*Tabla5[[#This Row],[Tasa de ingresos cliente]]</f>
        <v>1.6455903562500001E-3</v>
      </c>
      <c r="BU326" s="21">
        <v>22.631540000000001</v>
      </c>
      <c r="BV326" s="15">
        <f>Tabla5[[#This Row],[tasa de cambio]]*Tabla5[[#This Row],[Ingresos netos]]</f>
        <v>3.7242243971086129E-2</v>
      </c>
    </row>
    <row r="327" spans="1:74" x14ac:dyDescent="0.2">
      <c r="A327" s="1" t="s">
        <v>24</v>
      </c>
      <c r="B327" s="1" t="s">
        <v>64</v>
      </c>
      <c r="C327" s="1"/>
      <c r="D327" s="1" t="s">
        <v>11</v>
      </c>
      <c r="E327" s="1" t="s">
        <v>12</v>
      </c>
      <c r="F327" s="1" t="s">
        <v>13</v>
      </c>
      <c r="G327" s="8">
        <v>1.5429377570000001E-3</v>
      </c>
      <c r="H327" s="8">
        <v>0.75</v>
      </c>
      <c r="I327" s="9">
        <f>Tabla14[[#This Row],[Precio unitario]]*Tabla14[[#This Row],[Tasa de ingresos cliente]]</f>
        <v>1.15720331775E-3</v>
      </c>
      <c r="J327" s="21">
        <v>22.631540000000001</v>
      </c>
      <c r="K327" s="15">
        <f>Tabla14[[#This Row],[tasa de cambio]]*Tabla14[[#This Row],[Ingresos netos]]</f>
        <v>2.6189293173791837E-2</v>
      </c>
      <c r="M327" s="1" t="s">
        <v>81</v>
      </c>
      <c r="N327" s="1" t="s">
        <v>19</v>
      </c>
      <c r="O327" s="1"/>
      <c r="P327" s="1" t="s">
        <v>11</v>
      </c>
      <c r="Q327" s="1" t="s">
        <v>12</v>
      </c>
      <c r="R327" s="1" t="s">
        <v>13</v>
      </c>
      <c r="S327" s="8">
        <v>5.1837522250000002E-3</v>
      </c>
      <c r="T327" s="8">
        <v>0.75</v>
      </c>
      <c r="U327" s="9">
        <f>Tabla12[[#This Row],[Precio unitario]]*Tabla12[[#This Row],[Tasa de ingresos cliente]]</f>
        <v>3.8878141687499999E-3</v>
      </c>
      <c r="V327" s="21">
        <v>22.631540000000001</v>
      </c>
      <c r="W327" s="11">
        <f>Tabla12[[#This Row],[tasa de cambio]]*Tabla12[[#This Row],[Ingresos netos]]</f>
        <v>8.7987221872632373E-2</v>
      </c>
      <c r="AK327" s="2" t="s">
        <v>100</v>
      </c>
      <c r="AL327" s="2" t="s">
        <v>20</v>
      </c>
      <c r="AM327" s="2" t="s">
        <v>104</v>
      </c>
      <c r="AN327" s="2" t="s">
        <v>11</v>
      </c>
      <c r="AO327" s="2" t="s">
        <v>12</v>
      </c>
      <c r="AP327" s="2" t="s">
        <v>13</v>
      </c>
      <c r="AQ327" s="7">
        <v>2.0160416999999999E-3</v>
      </c>
      <c r="AR327" s="7">
        <v>0.75</v>
      </c>
      <c r="AS327" s="9">
        <f>Tabla8[[#This Row],[Precio unitario]]*Tabla8[[#This Row],[Tasa de ingresos cliente]]</f>
        <v>1.5120312749999998E-3</v>
      </c>
      <c r="AT327" s="21">
        <v>21.6</v>
      </c>
      <c r="AU327" s="11">
        <f>Tabla8[[#This Row],[tasa de cambio]]*Tabla8[[#This Row],[Ingresos netos]]</f>
        <v>3.2659875540000001E-2</v>
      </c>
      <c r="AV327" s="23"/>
      <c r="AX327" s="23"/>
      <c r="BL327" s="2" t="s">
        <v>139</v>
      </c>
      <c r="BM327" s="2" t="s">
        <v>14</v>
      </c>
      <c r="BN327" s="2" t="s">
        <v>104</v>
      </c>
      <c r="BO327" s="2" t="s">
        <v>11</v>
      </c>
      <c r="BP327" s="2" t="s">
        <v>12</v>
      </c>
      <c r="BQ327" s="2" t="s">
        <v>13</v>
      </c>
      <c r="BR327" s="7">
        <v>3.2570092299999999E-3</v>
      </c>
      <c r="BS327" s="7">
        <v>0.75</v>
      </c>
      <c r="BT327" s="9">
        <f>Tabla5[[#This Row],[Precio unitario]]*Tabla5[[#This Row],[Tasa de ingresos cliente]]</f>
        <v>2.4427569224999999E-3</v>
      </c>
      <c r="BU327" s="21">
        <v>22.631540000000001</v>
      </c>
      <c r="BV327" s="15">
        <f>Tabla5[[#This Row],[tasa de cambio]]*Tabla5[[#This Row],[Ingresos netos]]</f>
        <v>5.5283351001835651E-2</v>
      </c>
    </row>
    <row r="328" spans="1:74" x14ac:dyDescent="0.2">
      <c r="A328" s="2" t="s">
        <v>24</v>
      </c>
      <c r="B328" s="2" t="s">
        <v>68</v>
      </c>
      <c r="C328" s="2"/>
      <c r="D328" s="2" t="s">
        <v>11</v>
      </c>
      <c r="E328" s="2" t="s">
        <v>12</v>
      </c>
      <c r="F328" s="2" t="s">
        <v>13</v>
      </c>
      <c r="G328" s="7">
        <v>3.0340120600000001E-4</v>
      </c>
      <c r="H328" s="7">
        <v>0.75</v>
      </c>
      <c r="I328" s="9">
        <f>Tabla14[[#This Row],[Precio unitario]]*Tabla14[[#This Row],[Tasa de ingresos cliente]]</f>
        <v>2.2755090449999999E-4</v>
      </c>
      <c r="J328" s="21">
        <v>22.631540000000001</v>
      </c>
      <c r="K328" s="15">
        <f>Tabla14[[#This Row],[tasa de cambio]]*Tabla14[[#This Row],[Ingresos netos]]</f>
        <v>5.1498273972279303E-3</v>
      </c>
      <c r="M328" s="2" t="s">
        <v>81</v>
      </c>
      <c r="N328" s="2" t="s">
        <v>19</v>
      </c>
      <c r="O328" s="2"/>
      <c r="P328" s="2" t="s">
        <v>11</v>
      </c>
      <c r="Q328" s="2" t="s">
        <v>12</v>
      </c>
      <c r="R328" s="2" t="s">
        <v>13</v>
      </c>
      <c r="S328" s="7">
        <v>5.1837720969999997E-3</v>
      </c>
      <c r="T328" s="7">
        <v>0.75</v>
      </c>
      <c r="U328" s="9">
        <f>Tabla12[[#This Row],[Precio unitario]]*Tabla12[[#This Row],[Tasa de ingresos cliente]]</f>
        <v>3.8878290727499998E-3</v>
      </c>
      <c r="V328" s="21">
        <v>22.631540000000001</v>
      </c>
      <c r="W328" s="11">
        <f>Tabla12[[#This Row],[tasa de cambio]]*Tabla12[[#This Row],[Ingresos netos]]</f>
        <v>8.7987559173104538E-2</v>
      </c>
      <c r="AK328" s="1" t="s">
        <v>100</v>
      </c>
      <c r="AL328" s="1" t="s">
        <v>20</v>
      </c>
      <c r="AM328" s="1" t="s">
        <v>104</v>
      </c>
      <c r="AN328" s="1" t="s">
        <v>11</v>
      </c>
      <c r="AO328" s="1" t="s">
        <v>12</v>
      </c>
      <c r="AP328" s="1" t="s">
        <v>13</v>
      </c>
      <c r="AQ328" s="8">
        <v>2.0160294E-3</v>
      </c>
      <c r="AR328" s="8">
        <v>0.75</v>
      </c>
      <c r="AS328" s="9">
        <f>Tabla8[[#This Row],[Precio unitario]]*Tabla8[[#This Row],[Tasa de ingresos cliente]]</f>
        <v>1.51202205E-3</v>
      </c>
      <c r="AT328" s="21">
        <v>21.6</v>
      </c>
      <c r="AU328" s="11">
        <f>Tabla8[[#This Row],[tasa de cambio]]*Tabla8[[#This Row],[Ingresos netos]]</f>
        <v>3.2659676280000001E-2</v>
      </c>
      <c r="AV328" s="23"/>
      <c r="AX328" s="23"/>
      <c r="BL328" s="1" t="s">
        <v>139</v>
      </c>
      <c r="BM328" s="1" t="s">
        <v>42</v>
      </c>
      <c r="BN328" s="1" t="s">
        <v>104</v>
      </c>
      <c r="BO328" s="1" t="s">
        <v>11</v>
      </c>
      <c r="BP328" s="1" t="s">
        <v>12</v>
      </c>
      <c r="BQ328" s="1" t="s">
        <v>13</v>
      </c>
      <c r="BR328" s="8">
        <v>2.8944252870000001E-3</v>
      </c>
      <c r="BS328" s="8">
        <v>0.75</v>
      </c>
      <c r="BT328" s="9">
        <f>Tabla5[[#This Row],[Precio unitario]]*Tabla5[[#This Row],[Tasa de ingresos cliente]]</f>
        <v>2.1708189652500003E-3</v>
      </c>
      <c r="BU328" s="21">
        <v>22.631540000000001</v>
      </c>
      <c r="BV328" s="15">
        <f>Tabla5[[#This Row],[tasa de cambio]]*Tabla5[[#This Row],[Ingresos netos]]</f>
        <v>4.9128976244813993E-2</v>
      </c>
    </row>
    <row r="329" spans="1:74" x14ac:dyDescent="0.2">
      <c r="A329" s="1" t="s">
        <v>24</v>
      </c>
      <c r="B329" s="1" t="s">
        <v>43</v>
      </c>
      <c r="C329" s="1"/>
      <c r="D329" s="1" t="s">
        <v>11</v>
      </c>
      <c r="E329" s="1" t="s">
        <v>12</v>
      </c>
      <c r="F329" s="1" t="s">
        <v>13</v>
      </c>
      <c r="G329" s="8">
        <v>6.8308487999999999E-5</v>
      </c>
      <c r="H329" s="8">
        <v>0.75</v>
      </c>
      <c r="I329" s="9">
        <f>Tabla14[[#This Row],[Precio unitario]]*Tabla14[[#This Row],[Tasa de ingresos cliente]]</f>
        <v>5.1231365999999999E-5</v>
      </c>
      <c r="J329" s="21">
        <v>22.631540000000001</v>
      </c>
      <c r="K329" s="15">
        <f>Tabla14[[#This Row],[tasa de cambio]]*Tabla14[[#This Row],[Ingresos netos]]</f>
        <v>1.1594447088836401E-3</v>
      </c>
      <c r="M329" s="1" t="s">
        <v>81</v>
      </c>
      <c r="N329" s="1" t="s">
        <v>19</v>
      </c>
      <c r="O329" s="1"/>
      <c r="P329" s="1" t="s">
        <v>11</v>
      </c>
      <c r="Q329" s="1" t="s">
        <v>12</v>
      </c>
      <c r="R329" s="1" t="s">
        <v>13</v>
      </c>
      <c r="S329" s="8">
        <v>5.1837902179999997E-3</v>
      </c>
      <c r="T329" s="8">
        <v>0.75</v>
      </c>
      <c r="U329" s="9">
        <f>Tabla12[[#This Row],[Precio unitario]]*Tabla12[[#This Row],[Tasa de ingresos cliente]]</f>
        <v>3.8878426634999996E-3</v>
      </c>
      <c r="V329" s="21">
        <v>22.631540000000001</v>
      </c>
      <c r="W329" s="11">
        <f>Tabla12[[#This Row],[tasa de cambio]]*Tabla12[[#This Row],[Ingresos netos]]</f>
        <v>8.7987866752706784E-2</v>
      </c>
      <c r="AK329" s="2" t="s">
        <v>100</v>
      </c>
      <c r="AL329" s="2" t="s">
        <v>20</v>
      </c>
      <c r="AM329" s="2" t="s">
        <v>104</v>
      </c>
      <c r="AN329" s="2" t="s">
        <v>11</v>
      </c>
      <c r="AO329" s="2" t="s">
        <v>12</v>
      </c>
      <c r="AP329" s="2" t="s">
        <v>13</v>
      </c>
      <c r="AQ329" s="7">
        <v>2.0160476000000002E-3</v>
      </c>
      <c r="AR329" s="7">
        <v>0.75</v>
      </c>
      <c r="AS329" s="9">
        <f>Tabla8[[#This Row],[Precio unitario]]*Tabla8[[#This Row],[Tasa de ingresos cliente]]</f>
        <v>1.5120357000000001E-3</v>
      </c>
      <c r="AT329" s="21">
        <v>21.6</v>
      </c>
      <c r="AU329" s="11">
        <f>Tabla8[[#This Row],[tasa de cambio]]*Tabla8[[#This Row],[Ingresos netos]]</f>
        <v>3.2659971120000006E-2</v>
      </c>
      <c r="AV329" s="23"/>
      <c r="AX329" s="23"/>
      <c r="BL329" s="2" t="s">
        <v>139</v>
      </c>
      <c r="BM329" s="2" t="s">
        <v>49</v>
      </c>
      <c r="BN329" s="2" t="s">
        <v>104</v>
      </c>
      <c r="BO329" s="2" t="s">
        <v>11</v>
      </c>
      <c r="BP329" s="2" t="s">
        <v>12</v>
      </c>
      <c r="BQ329" s="2" t="s">
        <v>13</v>
      </c>
      <c r="BR329" s="7">
        <v>2.4645019490000001E-3</v>
      </c>
      <c r="BS329" s="7">
        <v>0.75</v>
      </c>
      <c r="BT329" s="9">
        <f>Tabla5[[#This Row],[Precio unitario]]*Tabla5[[#This Row],[Tasa de ingresos cliente]]</f>
        <v>1.8483764617500001E-3</v>
      </c>
      <c r="BU329" s="21">
        <v>22.631540000000001</v>
      </c>
      <c r="BV329" s="15">
        <f>Tabla5[[#This Row],[tasa de cambio]]*Tabla5[[#This Row],[Ingresos netos]]</f>
        <v>4.1831605829153601E-2</v>
      </c>
    </row>
    <row r="330" spans="1:74" x14ac:dyDescent="0.2">
      <c r="A330" s="2" t="s">
        <v>24</v>
      </c>
      <c r="B330" s="2" t="s">
        <v>43</v>
      </c>
      <c r="C330" s="2"/>
      <c r="D330" s="2" t="s">
        <v>11</v>
      </c>
      <c r="E330" s="2" t="s">
        <v>12</v>
      </c>
      <c r="F330" s="2" t="s">
        <v>13</v>
      </c>
      <c r="G330" s="7">
        <v>1.4041549000000001E-4</v>
      </c>
      <c r="H330" s="7">
        <v>0.75</v>
      </c>
      <c r="I330" s="9">
        <f>Tabla14[[#This Row],[Precio unitario]]*Tabla14[[#This Row],[Tasa de ingresos cliente]]</f>
        <v>1.0531161750000001E-4</v>
      </c>
      <c r="J330" s="21">
        <v>22.631540000000001</v>
      </c>
      <c r="K330" s="15">
        <f>Tabla14[[#This Row],[tasa de cambio]]*Tabla14[[#This Row],[Ingresos netos]]</f>
        <v>2.3833640839159504E-3</v>
      </c>
      <c r="M330" s="2" t="s">
        <v>81</v>
      </c>
      <c r="N330" s="2" t="s">
        <v>19</v>
      </c>
      <c r="O330" s="2"/>
      <c r="P330" s="2" t="s">
        <v>11</v>
      </c>
      <c r="Q330" s="2" t="s">
        <v>12</v>
      </c>
      <c r="R330" s="2" t="s">
        <v>13</v>
      </c>
      <c r="S330" s="7">
        <v>5.1546057489999996E-3</v>
      </c>
      <c r="T330" s="7">
        <v>0.75</v>
      </c>
      <c r="U330" s="9">
        <f>Tabla12[[#This Row],[Precio unitario]]*Tabla12[[#This Row],[Tasa de ingresos cliente]]</f>
        <v>3.8659543117499995E-3</v>
      </c>
      <c r="V330" s="21">
        <v>22.631540000000001</v>
      </c>
      <c r="W330" s="11">
        <f>Tabla12[[#This Row],[tasa de cambio]]*Tabla12[[#This Row],[Ingresos netos]]</f>
        <v>8.7492499644542587E-2</v>
      </c>
      <c r="AK330" s="1" t="s">
        <v>100</v>
      </c>
      <c r="AL330" s="1" t="s">
        <v>20</v>
      </c>
      <c r="AM330" s="1" t="s">
        <v>104</v>
      </c>
      <c r="AN330" s="1" t="s">
        <v>11</v>
      </c>
      <c r="AO330" s="1" t="s">
        <v>12</v>
      </c>
      <c r="AP330" s="1" t="s">
        <v>13</v>
      </c>
      <c r="AQ330" s="8">
        <v>2.0160217E-3</v>
      </c>
      <c r="AR330" s="8">
        <v>0.75</v>
      </c>
      <c r="AS330" s="9">
        <f>Tabla8[[#This Row],[Precio unitario]]*Tabla8[[#This Row],[Tasa de ingresos cliente]]</f>
        <v>1.5120162749999999E-3</v>
      </c>
      <c r="AT330" s="21">
        <v>21.6</v>
      </c>
      <c r="AU330" s="11">
        <f>Tabla8[[#This Row],[tasa de cambio]]*Tabla8[[#This Row],[Ingresos netos]]</f>
        <v>3.2659551539999998E-2</v>
      </c>
      <c r="AV330" s="23"/>
      <c r="AX330" s="23"/>
      <c r="BL330" s="1" t="s">
        <v>139</v>
      </c>
      <c r="BM330" s="1" t="s">
        <v>15</v>
      </c>
      <c r="BN330" s="1" t="s">
        <v>104</v>
      </c>
      <c r="BO330" s="1" t="s">
        <v>11</v>
      </c>
      <c r="BP330" s="1" t="s">
        <v>12</v>
      </c>
      <c r="BQ330" s="1" t="s">
        <v>13</v>
      </c>
      <c r="BR330" s="8">
        <v>4.5999999999999999E-3</v>
      </c>
      <c r="BS330" s="8">
        <v>0.75</v>
      </c>
      <c r="BT330" s="9">
        <f>Tabla5[[#This Row],[Precio unitario]]*Tabla5[[#This Row],[Tasa de ingresos cliente]]</f>
        <v>3.4499999999999999E-3</v>
      </c>
      <c r="BU330" s="21">
        <v>22.631540000000001</v>
      </c>
      <c r="BV330" s="15">
        <f>Tabla5[[#This Row],[tasa de cambio]]*Tabla5[[#This Row],[Ingresos netos]]</f>
        <v>7.8078812999999997E-2</v>
      </c>
    </row>
    <row r="331" spans="1:74" x14ac:dyDescent="0.2">
      <c r="A331" s="1" t="s">
        <v>24</v>
      </c>
      <c r="B331" s="1" t="s">
        <v>50</v>
      </c>
      <c r="C331" s="1"/>
      <c r="D331" s="1" t="s">
        <v>11</v>
      </c>
      <c r="E331" s="1" t="s">
        <v>12</v>
      </c>
      <c r="F331" s="1" t="s">
        <v>13</v>
      </c>
      <c r="G331" s="8">
        <v>5.5119329299999997E-4</v>
      </c>
      <c r="H331" s="8">
        <v>0.75</v>
      </c>
      <c r="I331" s="9">
        <f>Tabla14[[#This Row],[Precio unitario]]*Tabla14[[#This Row],[Tasa de ingresos cliente]]</f>
        <v>4.1339496975000001E-4</v>
      </c>
      <c r="J331" s="21">
        <v>22.631540000000001</v>
      </c>
      <c r="K331" s="15">
        <f>Tabla14[[#This Row],[tasa de cambio]]*Tabla14[[#This Row],[Ingresos netos]]</f>
        <v>9.3557647936959153E-3</v>
      </c>
      <c r="M331" s="1" t="s">
        <v>81</v>
      </c>
      <c r="N331" s="1" t="s">
        <v>19</v>
      </c>
      <c r="O331" s="1"/>
      <c r="P331" s="1" t="s">
        <v>11</v>
      </c>
      <c r="Q331" s="1" t="s">
        <v>12</v>
      </c>
      <c r="R331" s="1" t="s">
        <v>13</v>
      </c>
      <c r="S331" s="8">
        <v>5.1837912970000002E-3</v>
      </c>
      <c r="T331" s="8">
        <v>0.75</v>
      </c>
      <c r="U331" s="9">
        <f>Tabla12[[#This Row],[Precio unitario]]*Tabla12[[#This Row],[Tasa de ingresos cliente]]</f>
        <v>3.8878434727499999E-3</v>
      </c>
      <c r="V331" s="21">
        <v>22.631540000000001</v>
      </c>
      <c r="W331" s="11">
        <f>Tabla12[[#This Row],[tasa de cambio]]*Tabla12[[#This Row],[Ingresos netos]]</f>
        <v>8.7987885067280544E-2</v>
      </c>
      <c r="AK331" s="2" t="s">
        <v>100</v>
      </c>
      <c r="AL331" s="2" t="s">
        <v>20</v>
      </c>
      <c r="AM331" s="2" t="s">
        <v>104</v>
      </c>
      <c r="AN331" s="2" t="s">
        <v>11</v>
      </c>
      <c r="AO331" s="2" t="s">
        <v>12</v>
      </c>
      <c r="AP331" s="2" t="s">
        <v>13</v>
      </c>
      <c r="AQ331" s="7">
        <v>2.016037E-3</v>
      </c>
      <c r="AR331" s="7">
        <v>0.75</v>
      </c>
      <c r="AS331" s="9">
        <f>Tabla8[[#This Row],[Precio unitario]]*Tabla8[[#This Row],[Tasa de ingresos cliente]]</f>
        <v>1.51202775E-3</v>
      </c>
      <c r="AT331" s="21">
        <v>21.6</v>
      </c>
      <c r="AU331" s="11">
        <f>Tabla8[[#This Row],[tasa de cambio]]*Tabla8[[#This Row],[Ingresos netos]]</f>
        <v>3.2659799400000002E-2</v>
      </c>
      <c r="AV331" s="23"/>
      <c r="AX331" s="23"/>
      <c r="BL331" s="2" t="s">
        <v>139</v>
      </c>
      <c r="BM331" s="2" t="s">
        <v>140</v>
      </c>
      <c r="BN331" s="2" t="s">
        <v>104</v>
      </c>
      <c r="BO331" s="2" t="s">
        <v>11</v>
      </c>
      <c r="BP331" s="2" t="s">
        <v>12</v>
      </c>
      <c r="BQ331" s="2" t="s">
        <v>13</v>
      </c>
      <c r="BR331" s="7">
        <v>1.522365258E-3</v>
      </c>
      <c r="BS331" s="7">
        <v>0.75</v>
      </c>
      <c r="BT331" s="9">
        <f>Tabla5[[#This Row],[Precio unitario]]*Tabla5[[#This Row],[Tasa de ingresos cliente]]</f>
        <v>1.1417739434999999E-3</v>
      </c>
      <c r="BU331" s="21">
        <v>22.631540000000001</v>
      </c>
      <c r="BV331" s="15">
        <f>Tabla5[[#This Row],[tasa de cambio]]*Tabla5[[#This Row],[Ingresos netos]]</f>
        <v>2.5840102673277989E-2</v>
      </c>
    </row>
    <row r="332" spans="1:74" x14ac:dyDescent="0.2">
      <c r="A332" s="2" t="s">
        <v>24</v>
      </c>
      <c r="B332" s="2" t="s">
        <v>17</v>
      </c>
      <c r="C332" s="2"/>
      <c r="D332" s="2" t="s">
        <v>11</v>
      </c>
      <c r="E332" s="2" t="s">
        <v>12</v>
      </c>
      <c r="F332" s="2" t="s">
        <v>13</v>
      </c>
      <c r="G332" s="7">
        <v>1.2875561100000001E-4</v>
      </c>
      <c r="H332" s="7">
        <v>0.75</v>
      </c>
      <c r="I332" s="9">
        <f>Tabla14[[#This Row],[Precio unitario]]*Tabla14[[#This Row],[Tasa de ingresos cliente]]</f>
        <v>9.6566708250000013E-5</v>
      </c>
      <c r="J332" s="21">
        <v>22.631540000000001</v>
      </c>
      <c r="K332" s="15">
        <f>Tabla14[[#This Row],[tasa de cambio]]*Tabla14[[#This Row],[Ingresos netos]]</f>
        <v>2.1854533204282052E-3</v>
      </c>
      <c r="M332" s="2" t="s">
        <v>81</v>
      </c>
      <c r="N332" s="2" t="s">
        <v>19</v>
      </c>
      <c r="O332" s="2"/>
      <c r="P332" s="2" t="s">
        <v>11</v>
      </c>
      <c r="Q332" s="2" t="s">
        <v>12</v>
      </c>
      <c r="R332" s="2" t="s">
        <v>13</v>
      </c>
      <c r="S332" s="7">
        <v>5.075775397E-3</v>
      </c>
      <c r="T332" s="7">
        <v>0.75</v>
      </c>
      <c r="U332" s="9">
        <f>Tabla12[[#This Row],[Precio unitario]]*Tabla12[[#This Row],[Tasa de ingresos cliente]]</f>
        <v>3.80683154775E-3</v>
      </c>
      <c r="V332" s="21">
        <v>22.631540000000001</v>
      </c>
      <c r="W332" s="11">
        <f>Tabla12[[#This Row],[tasa de cambio]]*Tabla12[[#This Row],[Ingresos netos]]</f>
        <v>8.6154460446166037E-2</v>
      </c>
      <c r="AK332" s="1" t="s">
        <v>100</v>
      </c>
      <c r="AL332" s="1" t="s">
        <v>20</v>
      </c>
      <c r="AM332" s="1" t="s">
        <v>104</v>
      </c>
      <c r="AN332" s="1" t="s">
        <v>11</v>
      </c>
      <c r="AO332" s="1" t="s">
        <v>12</v>
      </c>
      <c r="AP332" s="1" t="s">
        <v>13</v>
      </c>
      <c r="AQ332" s="8">
        <v>2.0160188999999999E-3</v>
      </c>
      <c r="AR332" s="8">
        <v>0.75</v>
      </c>
      <c r="AS332" s="9">
        <f>Tabla8[[#This Row],[Precio unitario]]*Tabla8[[#This Row],[Tasa de ingresos cliente]]</f>
        <v>1.5120141750000001E-3</v>
      </c>
      <c r="AT332" s="21">
        <v>21.6</v>
      </c>
      <c r="AU332" s="11">
        <f>Tabla8[[#This Row],[tasa de cambio]]*Tabla8[[#This Row],[Ingresos netos]]</f>
        <v>3.2659506180000006E-2</v>
      </c>
      <c r="AV332" s="23"/>
      <c r="AX332" s="23"/>
      <c r="BL332" s="1" t="s">
        <v>139</v>
      </c>
      <c r="BM332" s="1" t="s">
        <v>56</v>
      </c>
      <c r="BN332" s="1" t="s">
        <v>104</v>
      </c>
      <c r="BO332" s="1" t="s">
        <v>11</v>
      </c>
      <c r="BP332" s="1" t="s">
        <v>12</v>
      </c>
      <c r="BQ332" s="1" t="s">
        <v>13</v>
      </c>
      <c r="BR332" s="8">
        <v>5.7990000000000003E-3</v>
      </c>
      <c r="BS332" s="8">
        <v>0.75</v>
      </c>
      <c r="BT332" s="9">
        <f>Tabla5[[#This Row],[Precio unitario]]*Tabla5[[#This Row],[Tasa de ingresos cliente]]</f>
        <v>4.3492500000000007E-3</v>
      </c>
      <c r="BU332" s="21">
        <v>22.631540000000001</v>
      </c>
      <c r="BV332" s="15">
        <f>Tabla5[[#This Row],[tasa de cambio]]*Tabla5[[#This Row],[Ingresos netos]]</f>
        <v>9.8430225345000025E-2</v>
      </c>
    </row>
    <row r="333" spans="1:74" x14ac:dyDescent="0.2">
      <c r="A333" s="1" t="s">
        <v>24</v>
      </c>
      <c r="B333" s="1" t="s">
        <v>18</v>
      </c>
      <c r="C333" s="1"/>
      <c r="D333" s="1" t="s">
        <v>11</v>
      </c>
      <c r="E333" s="1" t="s">
        <v>12</v>
      </c>
      <c r="F333" s="1" t="s">
        <v>13</v>
      </c>
      <c r="G333" s="8">
        <v>2.4039992499999999E-4</v>
      </c>
      <c r="H333" s="8">
        <v>0.75</v>
      </c>
      <c r="I333" s="9">
        <f>Tabla14[[#This Row],[Precio unitario]]*Tabla14[[#This Row],[Tasa de ingresos cliente]]</f>
        <v>1.8029994375E-4</v>
      </c>
      <c r="J333" s="21">
        <v>22.631540000000001</v>
      </c>
      <c r="K333" s="15">
        <f>Tabla14[[#This Row],[tasa de cambio]]*Tabla14[[#This Row],[Ingresos netos]]</f>
        <v>4.0804653889758751E-3</v>
      </c>
      <c r="M333" s="1" t="s">
        <v>81</v>
      </c>
      <c r="N333" s="1" t="s">
        <v>19</v>
      </c>
      <c r="O333" s="1"/>
      <c r="P333" s="1" t="s">
        <v>11</v>
      </c>
      <c r="Q333" s="1" t="s">
        <v>12</v>
      </c>
      <c r="R333" s="1" t="s">
        <v>13</v>
      </c>
      <c r="S333" s="8">
        <v>5.082160873E-3</v>
      </c>
      <c r="T333" s="8">
        <v>0.75</v>
      </c>
      <c r="U333" s="9">
        <f>Tabla12[[#This Row],[Precio unitario]]*Tabla12[[#This Row],[Tasa de ingresos cliente]]</f>
        <v>3.8116206547499998E-3</v>
      </c>
      <c r="V333" s="21">
        <v>22.631540000000001</v>
      </c>
      <c r="W333" s="11">
        <f>Tabla12[[#This Row],[tasa de cambio]]*Tabla12[[#This Row],[Ingresos netos]]</f>
        <v>8.6262845312800818E-2</v>
      </c>
      <c r="AK333" s="2" t="s">
        <v>100</v>
      </c>
      <c r="AL333" s="2" t="s">
        <v>20</v>
      </c>
      <c r="AM333" s="2" t="s">
        <v>104</v>
      </c>
      <c r="AN333" s="2" t="s">
        <v>11</v>
      </c>
      <c r="AO333" s="2" t="s">
        <v>12</v>
      </c>
      <c r="AP333" s="2" t="s">
        <v>13</v>
      </c>
      <c r="AQ333" s="7">
        <v>2.0160435000000001E-3</v>
      </c>
      <c r="AR333" s="7">
        <v>0.75</v>
      </c>
      <c r="AS333" s="9">
        <f>Tabla8[[#This Row],[Precio unitario]]*Tabla8[[#This Row],[Tasa de ingresos cliente]]</f>
        <v>1.5120326250000001E-3</v>
      </c>
      <c r="AT333" s="21">
        <v>21.6</v>
      </c>
      <c r="AU333" s="11">
        <f>Tabla8[[#This Row],[tasa de cambio]]*Tabla8[[#This Row],[Ingresos netos]]</f>
        <v>3.2659904700000006E-2</v>
      </c>
      <c r="AV333" s="23"/>
      <c r="AX333" s="23"/>
      <c r="BL333" s="2" t="s">
        <v>139</v>
      </c>
      <c r="BM333" s="2" t="s">
        <v>44</v>
      </c>
      <c r="BN333" s="2" t="s">
        <v>104</v>
      </c>
      <c r="BO333" s="2" t="s">
        <v>11</v>
      </c>
      <c r="BP333" s="2" t="s">
        <v>12</v>
      </c>
      <c r="BQ333" s="2" t="s">
        <v>13</v>
      </c>
      <c r="BR333" s="7">
        <v>2.3528226440000001E-3</v>
      </c>
      <c r="BS333" s="7">
        <v>0.75</v>
      </c>
      <c r="BT333" s="9">
        <f>Tabla5[[#This Row],[Precio unitario]]*Tabla5[[#This Row],[Tasa de ingresos cliente]]</f>
        <v>1.7646169830000001E-3</v>
      </c>
      <c r="BU333" s="21">
        <v>22.631540000000001</v>
      </c>
      <c r="BV333" s="15">
        <f>Tabla5[[#This Row],[tasa de cambio]]*Tabla5[[#This Row],[Ingresos netos]]</f>
        <v>3.9935999835443825E-2</v>
      </c>
    </row>
    <row r="334" spans="1:74" x14ac:dyDescent="0.2">
      <c r="A334" s="2" t="s">
        <v>24</v>
      </c>
      <c r="B334" s="2" t="s">
        <v>36</v>
      </c>
      <c r="C334" s="2"/>
      <c r="D334" s="2" t="s">
        <v>11</v>
      </c>
      <c r="E334" s="2" t="s">
        <v>12</v>
      </c>
      <c r="F334" s="2" t="s">
        <v>13</v>
      </c>
      <c r="G334" s="7">
        <v>1.108149134E-3</v>
      </c>
      <c r="H334" s="7">
        <v>0.75</v>
      </c>
      <c r="I334" s="9">
        <f>Tabla14[[#This Row],[Precio unitario]]*Tabla14[[#This Row],[Tasa de ingresos cliente]]</f>
        <v>8.3111185050000001E-4</v>
      </c>
      <c r="J334" s="21">
        <v>22.631540000000001</v>
      </c>
      <c r="K334" s="15">
        <f>Tabla14[[#This Row],[tasa de cambio]]*Tabla14[[#This Row],[Ingresos netos]]</f>
        <v>1.880934108906477E-2</v>
      </c>
      <c r="M334" s="2" t="s">
        <v>81</v>
      </c>
      <c r="N334" s="2" t="s">
        <v>19</v>
      </c>
      <c r="O334" s="2"/>
      <c r="P334" s="2" t="s">
        <v>11</v>
      </c>
      <c r="Q334" s="2" t="s">
        <v>12</v>
      </c>
      <c r="R334" s="2" t="s">
        <v>13</v>
      </c>
      <c r="S334" s="7">
        <v>5.1838308059999998E-3</v>
      </c>
      <c r="T334" s="7">
        <v>0.75</v>
      </c>
      <c r="U334" s="9">
        <f>Tabla12[[#This Row],[Precio unitario]]*Tabla12[[#This Row],[Tasa de ingresos cliente]]</f>
        <v>3.8878731044999998E-3</v>
      </c>
      <c r="V334" s="21">
        <v>22.631540000000001</v>
      </c>
      <c r="W334" s="11">
        <f>Tabla12[[#This Row],[tasa de cambio]]*Tabla12[[#This Row],[Ingresos netos]]</f>
        <v>8.7988555679415936E-2</v>
      </c>
      <c r="AK334" s="2" t="s">
        <v>100</v>
      </c>
      <c r="AL334" s="2" t="s">
        <v>20</v>
      </c>
      <c r="AM334" s="2" t="s">
        <v>104</v>
      </c>
      <c r="AN334" s="2" t="s">
        <v>11</v>
      </c>
      <c r="AO334" s="2" t="s">
        <v>12</v>
      </c>
      <c r="AP334" s="2" t="s">
        <v>13</v>
      </c>
      <c r="AQ334" s="7">
        <v>3.2650000000000001E-3</v>
      </c>
      <c r="AR334" s="7">
        <v>0.75</v>
      </c>
      <c r="AS334" s="9">
        <f>Tabla8[[#This Row],[Precio unitario]]*Tabla8[[#This Row],[Tasa de ingresos cliente]]</f>
        <v>2.44875E-3</v>
      </c>
      <c r="AT334" s="21">
        <v>21.6</v>
      </c>
      <c r="AU334" s="11">
        <f>Tabla8[[#This Row],[tasa de cambio]]*Tabla8[[#This Row],[Ingresos netos]]</f>
        <v>5.2893000000000003E-2</v>
      </c>
      <c r="AV334" s="23"/>
      <c r="AX334" s="23"/>
      <c r="BL334" s="1" t="s">
        <v>139</v>
      </c>
      <c r="BM334" s="1" t="s">
        <v>50</v>
      </c>
      <c r="BN334" s="1" t="s">
        <v>104</v>
      </c>
      <c r="BO334" s="1" t="s">
        <v>11</v>
      </c>
      <c r="BP334" s="1" t="s">
        <v>12</v>
      </c>
      <c r="BQ334" s="1" t="s">
        <v>13</v>
      </c>
      <c r="BR334" s="8">
        <v>4.2867743190000002E-3</v>
      </c>
      <c r="BS334" s="8">
        <v>0.75</v>
      </c>
      <c r="BT334" s="9">
        <f>Tabla5[[#This Row],[Precio unitario]]*Tabla5[[#This Row],[Tasa de ingresos cliente]]</f>
        <v>3.2150807392500001E-3</v>
      </c>
      <c r="BU334" s="21">
        <v>22.631540000000001</v>
      </c>
      <c r="BV334" s="15">
        <f>Tabla5[[#This Row],[tasa de cambio]]*Tabla5[[#This Row],[Ingresos netos]]</f>
        <v>7.2762228353565953E-2</v>
      </c>
    </row>
    <row r="335" spans="1:74" x14ac:dyDescent="0.2">
      <c r="A335" s="1" t="s">
        <v>24</v>
      </c>
      <c r="B335" s="1" t="s">
        <v>52</v>
      </c>
      <c r="C335" s="1"/>
      <c r="D335" s="1" t="s">
        <v>11</v>
      </c>
      <c r="E335" s="1" t="s">
        <v>12</v>
      </c>
      <c r="F335" s="1" t="s">
        <v>13</v>
      </c>
      <c r="G335" s="8">
        <v>1.8885212900000001E-4</v>
      </c>
      <c r="H335" s="8">
        <v>0.75</v>
      </c>
      <c r="I335" s="9">
        <f>Tabla14[[#This Row],[Precio unitario]]*Tabla14[[#This Row],[Tasa de ingresos cliente]]</f>
        <v>1.4163909675000001E-4</v>
      </c>
      <c r="J335" s="21">
        <v>22.631540000000001</v>
      </c>
      <c r="K335" s="15">
        <f>Tabla14[[#This Row],[tasa de cambio]]*Tabla14[[#This Row],[Ingresos netos]]</f>
        <v>3.2055108836614955E-3</v>
      </c>
      <c r="M335" s="1" t="s">
        <v>81</v>
      </c>
      <c r="N335" s="1" t="s">
        <v>19</v>
      </c>
      <c r="O335" s="1"/>
      <c r="P335" s="1" t="s">
        <v>11</v>
      </c>
      <c r="Q335" s="1" t="s">
        <v>12</v>
      </c>
      <c r="R335" s="1" t="s">
        <v>13</v>
      </c>
      <c r="S335" s="8">
        <v>5.1565205129999996E-3</v>
      </c>
      <c r="T335" s="8">
        <v>0.75</v>
      </c>
      <c r="U335" s="9">
        <f>Tabla12[[#This Row],[Precio unitario]]*Tabla12[[#This Row],[Tasa de ingresos cliente]]</f>
        <v>3.8673903847499997E-3</v>
      </c>
      <c r="V335" s="21">
        <v>22.631540000000001</v>
      </c>
      <c r="W335" s="11">
        <f>Tabla12[[#This Row],[tasa de cambio]]*Tabla12[[#This Row],[Ingresos netos]]</f>
        <v>8.7525000188085011E-2</v>
      </c>
      <c r="AK335" s="1" t="s">
        <v>100</v>
      </c>
      <c r="AL335" s="1" t="s">
        <v>20</v>
      </c>
      <c r="AM335" s="1" t="s">
        <v>104</v>
      </c>
      <c r="AN335" s="1" t="s">
        <v>11</v>
      </c>
      <c r="AO335" s="1" t="s">
        <v>12</v>
      </c>
      <c r="AP335" s="1" t="s">
        <v>13</v>
      </c>
      <c r="AQ335" s="8">
        <v>3.2653333000000001E-3</v>
      </c>
      <c r="AR335" s="8">
        <v>0.75</v>
      </c>
      <c r="AS335" s="9">
        <f>Tabla8[[#This Row],[Precio unitario]]*Tabla8[[#This Row],[Tasa de ingresos cliente]]</f>
        <v>2.4489999750000003E-3</v>
      </c>
      <c r="AT335" s="21">
        <v>21.6</v>
      </c>
      <c r="AU335" s="11">
        <f>Tabla8[[#This Row],[tasa de cambio]]*Tabla8[[#This Row],[Ingresos netos]]</f>
        <v>5.2898399460000009E-2</v>
      </c>
      <c r="AV335" s="23"/>
      <c r="AX335" s="23"/>
      <c r="BL335" s="2" t="s">
        <v>139</v>
      </c>
      <c r="BM335" s="2" t="s">
        <v>95</v>
      </c>
      <c r="BN335" s="2" t="s">
        <v>104</v>
      </c>
      <c r="BO335" s="2" t="s">
        <v>11</v>
      </c>
      <c r="BP335" s="2" t="s">
        <v>12</v>
      </c>
      <c r="BQ335" s="2" t="s">
        <v>13</v>
      </c>
      <c r="BR335" s="7">
        <v>2.4418456279999999E-3</v>
      </c>
      <c r="BS335" s="7">
        <v>0.75</v>
      </c>
      <c r="BT335" s="9">
        <f>Tabla5[[#This Row],[Precio unitario]]*Tabla5[[#This Row],[Tasa de ingresos cliente]]</f>
        <v>1.8313842209999999E-3</v>
      </c>
      <c r="BU335" s="21">
        <v>22.631540000000001</v>
      </c>
      <c r="BV335" s="15">
        <f>Tabla5[[#This Row],[tasa de cambio]]*Tabla5[[#This Row],[Ingresos netos]]</f>
        <v>4.1447045252930338E-2</v>
      </c>
    </row>
    <row r="336" spans="1:74" x14ac:dyDescent="0.2">
      <c r="A336" s="2" t="s">
        <v>24</v>
      </c>
      <c r="B336" s="2" t="s">
        <v>52</v>
      </c>
      <c r="C336" s="2"/>
      <c r="D336" s="2" t="s">
        <v>11</v>
      </c>
      <c r="E336" s="2" t="s">
        <v>12</v>
      </c>
      <c r="F336" s="2" t="s">
        <v>13</v>
      </c>
      <c r="G336" s="7">
        <v>2.42656834E-4</v>
      </c>
      <c r="H336" s="7">
        <v>0.75</v>
      </c>
      <c r="I336" s="9">
        <f>Tabla14[[#This Row],[Precio unitario]]*Tabla14[[#This Row],[Tasa de ingresos cliente]]</f>
        <v>1.8199262550000001E-4</v>
      </c>
      <c r="J336" s="21">
        <v>22.631540000000001</v>
      </c>
      <c r="K336" s="15">
        <f>Tabla14[[#This Row],[tasa de cambio]]*Tabla14[[#This Row],[Ingresos netos]]</f>
        <v>4.1187733837082701E-3</v>
      </c>
      <c r="M336" s="2" t="s">
        <v>81</v>
      </c>
      <c r="N336" s="2" t="s">
        <v>19</v>
      </c>
      <c r="O336" s="2"/>
      <c r="P336" s="2" t="s">
        <v>11</v>
      </c>
      <c r="Q336" s="2" t="s">
        <v>12</v>
      </c>
      <c r="R336" s="2" t="s">
        <v>13</v>
      </c>
      <c r="S336" s="7">
        <v>5.0840813069999999E-3</v>
      </c>
      <c r="T336" s="7">
        <v>0.75</v>
      </c>
      <c r="U336" s="9">
        <f>Tabla12[[#This Row],[Precio unitario]]*Tabla12[[#This Row],[Tasa de ingresos cliente]]</f>
        <v>3.8130609802500002E-3</v>
      </c>
      <c r="V336" s="21">
        <v>22.631540000000001</v>
      </c>
      <c r="W336" s="11">
        <f>Tabla12[[#This Row],[tasa de cambio]]*Tabla12[[#This Row],[Ingresos netos]]</f>
        <v>8.6295442096967087E-2</v>
      </c>
      <c r="AK336" s="2" t="s">
        <v>100</v>
      </c>
      <c r="AL336" s="2" t="s">
        <v>20</v>
      </c>
      <c r="AM336" s="2" t="s">
        <v>104</v>
      </c>
      <c r="AN336" s="2" t="s">
        <v>11</v>
      </c>
      <c r="AO336" s="2" t="s">
        <v>12</v>
      </c>
      <c r="AP336" s="2" t="s">
        <v>13</v>
      </c>
      <c r="AQ336" s="7">
        <v>3.2654443999999999E-3</v>
      </c>
      <c r="AR336" s="7">
        <v>0.75</v>
      </c>
      <c r="AS336" s="9">
        <f>Tabla8[[#This Row],[Precio unitario]]*Tabla8[[#This Row],[Tasa de ingresos cliente]]</f>
        <v>2.4490833E-3</v>
      </c>
      <c r="AT336" s="21">
        <v>21.6</v>
      </c>
      <c r="AU336" s="11">
        <f>Tabla8[[#This Row],[tasa de cambio]]*Tabla8[[#This Row],[Ingresos netos]]</f>
        <v>5.2900199280000004E-2</v>
      </c>
      <c r="AV336" s="23"/>
      <c r="AX336" s="23"/>
      <c r="BL336" s="1" t="s">
        <v>139</v>
      </c>
      <c r="BM336" s="1" t="s">
        <v>16</v>
      </c>
      <c r="BN336" s="1" t="s">
        <v>104</v>
      </c>
      <c r="BO336" s="1" t="s">
        <v>11</v>
      </c>
      <c r="BP336" s="1" t="s">
        <v>12</v>
      </c>
      <c r="BQ336" s="1" t="s">
        <v>13</v>
      </c>
      <c r="BR336" s="8">
        <v>6.4460505230000001E-3</v>
      </c>
      <c r="BS336" s="8">
        <v>0.75</v>
      </c>
      <c r="BT336" s="9">
        <f>Tabla5[[#This Row],[Precio unitario]]*Tabla5[[#This Row],[Tasa de ingresos cliente]]</f>
        <v>4.8345378922500003E-3</v>
      </c>
      <c r="BU336" s="21">
        <v>22.631540000000001</v>
      </c>
      <c r="BV336" s="15">
        <f>Tabla5[[#This Row],[tasa de cambio]]*Tabla5[[#This Row],[Ingresos netos]]</f>
        <v>0.10941303768997157</v>
      </c>
    </row>
    <row r="337" spans="1:74" x14ac:dyDescent="0.2">
      <c r="A337" s="1" t="s">
        <v>24</v>
      </c>
      <c r="B337" s="1" t="s">
        <v>20</v>
      </c>
      <c r="C337" s="1"/>
      <c r="D337" s="1" t="s">
        <v>11</v>
      </c>
      <c r="E337" s="1" t="s">
        <v>12</v>
      </c>
      <c r="F337" s="1" t="s">
        <v>13</v>
      </c>
      <c r="G337" s="8">
        <v>0.27791464021399997</v>
      </c>
      <c r="H337" s="8">
        <v>0.75</v>
      </c>
      <c r="I337" s="9">
        <f>Tabla14[[#This Row],[Precio unitario]]*Tabla14[[#This Row],[Tasa de ingresos cliente]]</f>
        <v>0.20843598016049997</v>
      </c>
      <c r="J337" s="21">
        <v>22.631540000000001</v>
      </c>
      <c r="K337" s="15">
        <f>Tabla14[[#This Row],[tasa de cambio]]*Tabla14[[#This Row],[Ingresos netos]]</f>
        <v>4.7172272224415615</v>
      </c>
      <c r="M337" s="1" t="s">
        <v>81</v>
      </c>
      <c r="N337" s="1" t="s">
        <v>19</v>
      </c>
      <c r="O337" s="1"/>
      <c r="P337" s="1" t="s">
        <v>11</v>
      </c>
      <c r="Q337" s="1" t="s">
        <v>12</v>
      </c>
      <c r="R337" s="1" t="s">
        <v>13</v>
      </c>
      <c r="S337" s="8">
        <v>5.1837432249999997E-3</v>
      </c>
      <c r="T337" s="8">
        <v>0.75</v>
      </c>
      <c r="U337" s="9">
        <f>Tabla12[[#This Row],[Precio unitario]]*Tabla12[[#This Row],[Tasa de ingresos cliente]]</f>
        <v>3.88780741875E-3</v>
      </c>
      <c r="V337" s="21">
        <v>22.631540000000001</v>
      </c>
      <c r="W337" s="11">
        <f>Tabla12[[#This Row],[tasa de cambio]]*Tabla12[[#This Row],[Ingresos netos]]</f>
        <v>8.7987069109737373E-2</v>
      </c>
      <c r="AK337" s="1" t="s">
        <v>100</v>
      </c>
      <c r="AL337" s="1" t="s">
        <v>20</v>
      </c>
      <c r="AM337" s="1" t="s">
        <v>104</v>
      </c>
      <c r="AN337" s="1" t="s">
        <v>11</v>
      </c>
      <c r="AO337" s="1" t="s">
        <v>12</v>
      </c>
      <c r="AP337" s="1" t="s">
        <v>13</v>
      </c>
      <c r="AQ337" s="8">
        <v>3.2655000000000002E-3</v>
      </c>
      <c r="AR337" s="8">
        <v>0.75</v>
      </c>
      <c r="AS337" s="9">
        <f>Tabla8[[#This Row],[Precio unitario]]*Tabla8[[#This Row],[Tasa de ingresos cliente]]</f>
        <v>2.4491249999999999E-3</v>
      </c>
      <c r="AT337" s="21">
        <v>21.6</v>
      </c>
      <c r="AU337" s="11">
        <f>Tabla8[[#This Row],[tasa de cambio]]*Tabla8[[#This Row],[Ingresos netos]]</f>
        <v>5.29011E-2</v>
      </c>
      <c r="AV337" s="23"/>
      <c r="AX337" s="23"/>
      <c r="BL337" s="2" t="s">
        <v>139</v>
      </c>
      <c r="BM337" s="2" t="s">
        <v>17</v>
      </c>
      <c r="BN337" s="2" t="s">
        <v>104</v>
      </c>
      <c r="BO337" s="2" t="s">
        <v>11</v>
      </c>
      <c r="BP337" s="2" t="s">
        <v>12</v>
      </c>
      <c r="BQ337" s="2" t="s">
        <v>13</v>
      </c>
      <c r="BR337" s="7">
        <v>1.5672963440000001E-3</v>
      </c>
      <c r="BS337" s="7">
        <v>0.75</v>
      </c>
      <c r="BT337" s="9">
        <f>Tabla5[[#This Row],[Precio unitario]]*Tabla5[[#This Row],[Tasa de ingresos cliente]]</f>
        <v>1.1754722580000002E-3</v>
      </c>
      <c r="BU337" s="21">
        <v>22.631540000000001</v>
      </c>
      <c r="BV337" s="15">
        <f>Tabla5[[#This Row],[tasa de cambio]]*Tabla5[[#This Row],[Ingresos netos]]</f>
        <v>2.6602747425817325E-2</v>
      </c>
    </row>
    <row r="338" spans="1:74" x14ac:dyDescent="0.2">
      <c r="A338" s="2" t="s">
        <v>24</v>
      </c>
      <c r="B338" s="2" t="s">
        <v>45</v>
      </c>
      <c r="C338" s="2"/>
      <c r="D338" s="2" t="s">
        <v>11</v>
      </c>
      <c r="E338" s="2" t="s">
        <v>12</v>
      </c>
      <c r="F338" s="2" t="s">
        <v>13</v>
      </c>
      <c r="G338" s="7">
        <v>2.2063171500000001E-4</v>
      </c>
      <c r="H338" s="7">
        <v>0.75</v>
      </c>
      <c r="I338" s="9">
        <f>Tabla14[[#This Row],[Precio unitario]]*Tabla14[[#This Row],[Tasa de ingresos cliente]]</f>
        <v>1.6547378625000002E-4</v>
      </c>
      <c r="J338" s="21">
        <v>22.631540000000001</v>
      </c>
      <c r="K338" s="15">
        <f>Tabla14[[#This Row],[tasa de cambio]]*Tabla14[[#This Row],[Ingresos netos]]</f>
        <v>3.7449266124683256E-3</v>
      </c>
      <c r="M338" s="2" t="s">
        <v>81</v>
      </c>
      <c r="N338" s="2" t="s">
        <v>52</v>
      </c>
      <c r="O338" s="2"/>
      <c r="P338" s="2" t="s">
        <v>11</v>
      </c>
      <c r="Q338" s="2" t="s">
        <v>12</v>
      </c>
      <c r="R338" s="2" t="s">
        <v>13</v>
      </c>
      <c r="S338" s="7">
        <v>6.5296088599999999E-4</v>
      </c>
      <c r="T338" s="7">
        <v>0.75</v>
      </c>
      <c r="U338" s="9">
        <f>Tabla12[[#This Row],[Precio unitario]]*Tabla12[[#This Row],[Tasa de ingresos cliente]]</f>
        <v>4.8972066449999997E-4</v>
      </c>
      <c r="V338" s="21">
        <v>22.631540000000001</v>
      </c>
      <c r="W338" s="11">
        <f>Tabla12[[#This Row],[tasa de cambio]]*Tabla12[[#This Row],[Ingresos netos]]</f>
        <v>1.108313280745833E-2</v>
      </c>
      <c r="AK338" s="1" t="s">
        <v>100</v>
      </c>
      <c r="AL338" s="1" t="s">
        <v>20</v>
      </c>
      <c r="AM338" s="1" t="s">
        <v>104</v>
      </c>
      <c r="AN338" s="1" t="s">
        <v>11</v>
      </c>
      <c r="AO338" s="1" t="s">
        <v>12</v>
      </c>
      <c r="AP338" s="1" t="s">
        <v>13</v>
      </c>
      <c r="AQ338" s="8">
        <v>4.0670000000000003E-3</v>
      </c>
      <c r="AR338" s="8">
        <v>0.75</v>
      </c>
      <c r="AS338" s="9">
        <f>Tabla8[[#This Row],[Precio unitario]]*Tabla8[[#This Row],[Tasa de ingresos cliente]]</f>
        <v>3.05025E-3</v>
      </c>
      <c r="AT338" s="21">
        <v>21.6</v>
      </c>
      <c r="AU338" s="11">
        <f>Tabla8[[#This Row],[tasa de cambio]]*Tabla8[[#This Row],[Ingresos netos]]</f>
        <v>6.5885400000000011E-2</v>
      </c>
      <c r="AV338" s="23"/>
      <c r="AX338" s="23"/>
      <c r="BL338" s="1" t="s">
        <v>139</v>
      </c>
      <c r="BM338" s="1" t="s">
        <v>17</v>
      </c>
      <c r="BN338" s="1" t="s">
        <v>104</v>
      </c>
      <c r="BO338" s="1" t="s">
        <v>11</v>
      </c>
      <c r="BP338" s="1" t="s">
        <v>12</v>
      </c>
      <c r="BQ338" s="1" t="s">
        <v>13</v>
      </c>
      <c r="BR338" s="8">
        <v>1.5672963450000001E-3</v>
      </c>
      <c r="BS338" s="8">
        <v>0.75</v>
      </c>
      <c r="BT338" s="9">
        <f>Tabla5[[#This Row],[Precio unitario]]*Tabla5[[#This Row],[Tasa de ingresos cliente]]</f>
        <v>1.17547225875E-3</v>
      </c>
      <c r="BU338" s="21">
        <v>22.631540000000001</v>
      </c>
      <c r="BV338" s="15">
        <f>Tabla5[[#This Row],[tasa de cambio]]*Tabla5[[#This Row],[Ingresos netos]]</f>
        <v>2.6602747442790977E-2</v>
      </c>
    </row>
    <row r="339" spans="1:74" x14ac:dyDescent="0.2">
      <c r="A339" s="1" t="s">
        <v>24</v>
      </c>
      <c r="B339" s="1" t="s">
        <v>53</v>
      </c>
      <c r="C339" s="1"/>
      <c r="D339" s="1" t="s">
        <v>11</v>
      </c>
      <c r="E339" s="1" t="s">
        <v>12</v>
      </c>
      <c r="F339" s="1" t="s">
        <v>13</v>
      </c>
      <c r="G339" s="8">
        <v>2.7199500300000002E-4</v>
      </c>
      <c r="H339" s="8">
        <v>0.75</v>
      </c>
      <c r="I339" s="9">
        <f>Tabla14[[#This Row],[Precio unitario]]*Tabla14[[#This Row],[Tasa de ingresos cliente]]</f>
        <v>2.0399625225000001E-4</v>
      </c>
      <c r="J339" s="21">
        <v>22.631540000000001</v>
      </c>
      <c r="K339" s="15">
        <f>Tabla14[[#This Row],[tasa de cambio]]*Tabla14[[#This Row],[Ingresos netos]]</f>
        <v>4.6167493426459653E-3</v>
      </c>
      <c r="M339" s="1" t="s">
        <v>81</v>
      </c>
      <c r="N339" s="1" t="s">
        <v>52</v>
      </c>
      <c r="O339" s="1"/>
      <c r="P339" s="1" t="s">
        <v>11</v>
      </c>
      <c r="Q339" s="1" t="s">
        <v>12</v>
      </c>
      <c r="R339" s="1" t="s">
        <v>13</v>
      </c>
      <c r="S339" s="8">
        <v>8.5661138199999995E-4</v>
      </c>
      <c r="T339" s="8">
        <v>0.75</v>
      </c>
      <c r="U339" s="9">
        <f>Tabla12[[#This Row],[Precio unitario]]*Tabla12[[#This Row],[Tasa de ingresos cliente]]</f>
        <v>6.4245853649999996E-4</v>
      </c>
      <c r="V339" s="21">
        <v>22.631540000000001</v>
      </c>
      <c r="W339" s="11">
        <f>Tabla12[[#This Row],[tasa de cambio]]*Tabla12[[#This Row],[Ingresos netos]]</f>
        <v>1.453982606714121E-2</v>
      </c>
      <c r="AK339" s="2" t="s">
        <v>100</v>
      </c>
      <c r="AL339" s="2" t="s">
        <v>20</v>
      </c>
      <c r="AM339" s="2" t="s">
        <v>104</v>
      </c>
      <c r="AN339" s="2" t="s">
        <v>11</v>
      </c>
      <c r="AO339" s="2" t="s">
        <v>12</v>
      </c>
      <c r="AP339" s="2" t="s">
        <v>13</v>
      </c>
      <c r="AQ339" s="7">
        <v>4.0670769000000001E-3</v>
      </c>
      <c r="AR339" s="7">
        <v>0.75</v>
      </c>
      <c r="AS339" s="9">
        <f>Tabla8[[#This Row],[Precio unitario]]*Tabla8[[#This Row],[Tasa de ingresos cliente]]</f>
        <v>3.0503076749999998E-3</v>
      </c>
      <c r="AT339" s="21">
        <v>21.6</v>
      </c>
      <c r="AU339" s="11">
        <f>Tabla8[[#This Row],[tasa de cambio]]*Tabla8[[#This Row],[Ingresos netos]]</f>
        <v>6.5886645780000003E-2</v>
      </c>
      <c r="AV339" s="23"/>
      <c r="AX339" s="23"/>
      <c r="BL339" s="2" t="s">
        <v>139</v>
      </c>
      <c r="BM339" s="2" t="s">
        <v>33</v>
      </c>
      <c r="BN339" s="2" t="s">
        <v>104</v>
      </c>
      <c r="BO339" s="2" t="s">
        <v>11</v>
      </c>
      <c r="BP339" s="2" t="s">
        <v>12</v>
      </c>
      <c r="BQ339" s="2" t="s">
        <v>13</v>
      </c>
      <c r="BR339" s="7">
        <v>3.1260941139999998E-3</v>
      </c>
      <c r="BS339" s="7">
        <v>0.75</v>
      </c>
      <c r="BT339" s="9">
        <f>Tabla5[[#This Row],[Precio unitario]]*Tabla5[[#This Row],[Tasa de ingresos cliente]]</f>
        <v>2.3445705854999999E-3</v>
      </c>
      <c r="BU339" s="21">
        <v>22.631540000000001</v>
      </c>
      <c r="BV339" s="15">
        <f>Tabla5[[#This Row],[tasa de cambio]]*Tabla5[[#This Row],[Ingresos netos]]</f>
        <v>5.3061242988566668E-2</v>
      </c>
    </row>
    <row r="340" spans="1:74" x14ac:dyDescent="0.2">
      <c r="A340" s="2" t="s">
        <v>24</v>
      </c>
      <c r="B340" s="2" t="s">
        <v>25</v>
      </c>
      <c r="C340" s="2"/>
      <c r="D340" s="2" t="s">
        <v>11</v>
      </c>
      <c r="E340" s="2" t="s">
        <v>12</v>
      </c>
      <c r="F340" s="2" t="s">
        <v>13</v>
      </c>
      <c r="G340" s="7">
        <v>2.5240214300000001E-4</v>
      </c>
      <c r="H340" s="7">
        <v>0.75</v>
      </c>
      <c r="I340" s="9">
        <f>Tabla14[[#This Row],[Precio unitario]]*Tabla14[[#This Row],[Tasa de ingresos cliente]]</f>
        <v>1.8930160725000002E-4</v>
      </c>
      <c r="J340" s="21">
        <v>22.631540000000001</v>
      </c>
      <c r="K340" s="15">
        <f>Tabla14[[#This Row],[tasa de cambio]]*Tabla14[[#This Row],[Ingresos netos]]</f>
        <v>4.2841868965426654E-3</v>
      </c>
      <c r="M340" s="2" t="s">
        <v>81</v>
      </c>
      <c r="N340" s="2" t="s">
        <v>52</v>
      </c>
      <c r="O340" s="2"/>
      <c r="P340" s="2" t="s">
        <v>11</v>
      </c>
      <c r="Q340" s="2" t="s">
        <v>12</v>
      </c>
      <c r="R340" s="2" t="s">
        <v>13</v>
      </c>
      <c r="S340" s="7">
        <v>7.9977767999999999E-4</v>
      </c>
      <c r="T340" s="7">
        <v>0.75</v>
      </c>
      <c r="U340" s="9">
        <f>Tabla12[[#This Row],[Precio unitario]]*Tabla12[[#This Row],[Tasa de ingresos cliente]]</f>
        <v>5.9983325999999997E-4</v>
      </c>
      <c r="V340" s="21">
        <v>22.631540000000001</v>
      </c>
      <c r="W340" s="11">
        <f>Tabla12[[#This Row],[tasa de cambio]]*Tabla12[[#This Row],[Ingresos netos]]</f>
        <v>1.35751504170204E-2</v>
      </c>
      <c r="AK340" s="1" t="s">
        <v>100</v>
      </c>
      <c r="AL340" s="1" t="s">
        <v>20</v>
      </c>
      <c r="AM340" s="1" t="s">
        <v>104</v>
      </c>
      <c r="AN340" s="1" t="s">
        <v>11</v>
      </c>
      <c r="AO340" s="1" t="s">
        <v>12</v>
      </c>
      <c r="AP340" s="1" t="s">
        <v>13</v>
      </c>
      <c r="AQ340" s="8">
        <v>4.0670999999999997E-3</v>
      </c>
      <c r="AR340" s="8">
        <v>0.75</v>
      </c>
      <c r="AS340" s="9">
        <f>Tabla8[[#This Row],[Precio unitario]]*Tabla8[[#This Row],[Tasa de ingresos cliente]]</f>
        <v>3.0503249999999996E-3</v>
      </c>
      <c r="AT340" s="21">
        <v>21.6</v>
      </c>
      <c r="AU340" s="11">
        <f>Tabla8[[#This Row],[tasa de cambio]]*Tabla8[[#This Row],[Ingresos netos]]</f>
        <v>6.5887019999999991E-2</v>
      </c>
      <c r="AV340" s="23"/>
      <c r="AX340" s="23"/>
      <c r="BL340" s="1" t="s">
        <v>139</v>
      </c>
      <c r="BM340" s="1" t="s">
        <v>19</v>
      </c>
      <c r="BN340" s="1" t="s">
        <v>104</v>
      </c>
      <c r="BO340" s="1" t="s">
        <v>11</v>
      </c>
      <c r="BP340" s="1" t="s">
        <v>12</v>
      </c>
      <c r="BQ340" s="1" t="s">
        <v>13</v>
      </c>
      <c r="BR340" s="8">
        <v>6.3640409780000001E-3</v>
      </c>
      <c r="BS340" s="8">
        <v>0.75</v>
      </c>
      <c r="BT340" s="9">
        <f>Tabla5[[#This Row],[Precio unitario]]*Tabla5[[#This Row],[Tasa de ingresos cliente]]</f>
        <v>4.7730307334999996E-3</v>
      </c>
      <c r="BU340" s="21">
        <v>22.631540000000001</v>
      </c>
      <c r="BV340" s="15">
        <f>Tabla5[[#This Row],[tasa de cambio]]*Tabla5[[#This Row],[Ingresos netos]]</f>
        <v>0.10802103596643459</v>
      </c>
    </row>
    <row r="341" spans="1:74" x14ac:dyDescent="0.2">
      <c r="A341" s="1" t="s">
        <v>24</v>
      </c>
      <c r="B341" s="1" t="s">
        <v>47</v>
      </c>
      <c r="C341" s="1"/>
      <c r="D341" s="1" t="s">
        <v>11</v>
      </c>
      <c r="E341" s="1" t="s">
        <v>12</v>
      </c>
      <c r="F341" s="1" t="s">
        <v>13</v>
      </c>
      <c r="G341" s="8">
        <v>1.12658947E-4</v>
      </c>
      <c r="H341" s="8">
        <v>0.75</v>
      </c>
      <c r="I341" s="9">
        <f>Tabla14[[#This Row],[Precio unitario]]*Tabla14[[#This Row],[Tasa de ingresos cliente]]</f>
        <v>8.4494210250000008E-5</v>
      </c>
      <c r="J341" s="21">
        <v>22.631540000000001</v>
      </c>
      <c r="K341" s="15">
        <f>Tabla14[[#This Row],[tasa de cambio]]*Tabla14[[#This Row],[Ingresos netos]]</f>
        <v>1.9122340990412852E-3</v>
      </c>
      <c r="M341" s="1" t="s">
        <v>81</v>
      </c>
      <c r="N341" s="1" t="s">
        <v>52</v>
      </c>
      <c r="O341" s="1"/>
      <c r="P341" s="1" t="s">
        <v>11</v>
      </c>
      <c r="Q341" s="1" t="s">
        <v>12</v>
      </c>
      <c r="R341" s="1" t="s">
        <v>13</v>
      </c>
      <c r="S341" s="8">
        <v>1.0564091639999999E-3</v>
      </c>
      <c r="T341" s="8">
        <v>0.75</v>
      </c>
      <c r="U341" s="9">
        <f>Tabla12[[#This Row],[Precio unitario]]*Tabla12[[#This Row],[Tasa de ingresos cliente]]</f>
        <v>7.9230687299999998E-4</v>
      </c>
      <c r="V341" s="21">
        <v>22.631540000000001</v>
      </c>
      <c r="W341" s="11">
        <f>Tabla12[[#This Row],[tasa de cambio]]*Tabla12[[#This Row],[Ingresos netos]]</f>
        <v>1.7931124688574419E-2</v>
      </c>
      <c r="AK341" s="2" t="s">
        <v>100</v>
      </c>
      <c r="AL341" s="2" t="s">
        <v>20</v>
      </c>
      <c r="AM341" s="2" t="s">
        <v>104</v>
      </c>
      <c r="AN341" s="2" t="s">
        <v>11</v>
      </c>
      <c r="AO341" s="2" t="s">
        <v>12</v>
      </c>
      <c r="AP341" s="2" t="s">
        <v>13</v>
      </c>
      <c r="AQ341" s="7">
        <v>4.0670908999999996E-3</v>
      </c>
      <c r="AR341" s="7">
        <v>0.75</v>
      </c>
      <c r="AS341" s="9">
        <f>Tabla8[[#This Row],[Precio unitario]]*Tabla8[[#This Row],[Tasa de ingresos cliente]]</f>
        <v>3.0503181749999995E-3</v>
      </c>
      <c r="AT341" s="21">
        <v>21.6</v>
      </c>
      <c r="AU341" s="11">
        <f>Tabla8[[#This Row],[tasa de cambio]]*Tabla8[[#This Row],[Ingresos netos]]</f>
        <v>6.5886872579999992E-2</v>
      </c>
      <c r="AV341" s="23"/>
      <c r="AX341" s="23"/>
      <c r="BL341" s="2" t="s">
        <v>139</v>
      </c>
      <c r="BM341" s="2" t="s">
        <v>20</v>
      </c>
      <c r="BN341" s="2" t="s">
        <v>104</v>
      </c>
      <c r="BO341" s="2" t="s">
        <v>11</v>
      </c>
      <c r="BP341" s="2" t="s">
        <v>12</v>
      </c>
      <c r="BQ341" s="2" t="s">
        <v>13</v>
      </c>
      <c r="BR341" s="7">
        <v>4.8378469569999999E-3</v>
      </c>
      <c r="BS341" s="7">
        <v>0.75</v>
      </c>
      <c r="BT341" s="9">
        <f>Tabla5[[#This Row],[Precio unitario]]*Tabla5[[#This Row],[Tasa de ingresos cliente]]</f>
        <v>3.6283852177499999E-3</v>
      </c>
      <c r="BU341" s="21">
        <v>22.631540000000001</v>
      </c>
      <c r="BV341" s="15">
        <f>Tabla5[[#This Row],[tasa de cambio]]*Tabla5[[#This Row],[Ingresos netos]]</f>
        <v>8.2115945190917833E-2</v>
      </c>
    </row>
    <row r="342" spans="1:74" x14ac:dyDescent="0.2">
      <c r="A342" s="2" t="s">
        <v>24</v>
      </c>
      <c r="B342" s="2" t="s">
        <v>28</v>
      </c>
      <c r="C342" s="2"/>
      <c r="D342" s="2" t="s">
        <v>11</v>
      </c>
      <c r="E342" s="2" t="s">
        <v>12</v>
      </c>
      <c r="F342" s="2" t="s">
        <v>13</v>
      </c>
      <c r="G342" s="7">
        <v>1.4692619E-4</v>
      </c>
      <c r="H342" s="7">
        <v>0.75</v>
      </c>
      <c r="I342" s="9">
        <f>Tabla14[[#This Row],[Precio unitario]]*Tabla14[[#This Row],[Tasa de ingresos cliente]]</f>
        <v>1.1019464249999999E-4</v>
      </c>
      <c r="J342" s="21">
        <v>22.631540000000001</v>
      </c>
      <c r="K342" s="15">
        <f>Tabla14[[#This Row],[tasa de cambio]]*Tabla14[[#This Row],[Ingresos netos]]</f>
        <v>2.4938744595244498E-3</v>
      </c>
      <c r="M342" s="2" t="s">
        <v>81</v>
      </c>
      <c r="N342" s="2" t="s">
        <v>52</v>
      </c>
      <c r="O342" s="2"/>
      <c r="P342" s="2" t="s">
        <v>11</v>
      </c>
      <c r="Q342" s="2" t="s">
        <v>12</v>
      </c>
      <c r="R342" s="2" t="s">
        <v>13</v>
      </c>
      <c r="S342" s="7">
        <v>1.165631129E-3</v>
      </c>
      <c r="T342" s="7">
        <v>0.75</v>
      </c>
      <c r="U342" s="9">
        <f>Tabla12[[#This Row],[Precio unitario]]*Tabla12[[#This Row],[Tasa de ingresos cliente]]</f>
        <v>8.7422334674999995E-4</v>
      </c>
      <c r="V342" s="21">
        <v>22.631540000000001</v>
      </c>
      <c r="W342" s="11">
        <f>Tabla12[[#This Row],[tasa de cambio]]*Tabla12[[#This Row],[Ingresos netos]]</f>
        <v>1.9785020640906495E-2</v>
      </c>
      <c r="AK342" s="1" t="s">
        <v>100</v>
      </c>
      <c r="AL342" s="1" t="s">
        <v>20</v>
      </c>
      <c r="AM342" s="1" t="s">
        <v>104</v>
      </c>
      <c r="AN342" s="1" t="s">
        <v>11</v>
      </c>
      <c r="AO342" s="1" t="s">
        <v>12</v>
      </c>
      <c r="AP342" s="1" t="s">
        <v>13</v>
      </c>
      <c r="AQ342" s="8">
        <v>4.0670678E-3</v>
      </c>
      <c r="AR342" s="8">
        <v>0.75</v>
      </c>
      <c r="AS342" s="9">
        <f>Tabla8[[#This Row],[Precio unitario]]*Tabla8[[#This Row],[Tasa de ingresos cliente]]</f>
        <v>3.0503008499999998E-3</v>
      </c>
      <c r="AT342" s="21">
        <v>21.6</v>
      </c>
      <c r="AU342" s="11">
        <f>Tabla8[[#This Row],[tasa de cambio]]*Tabla8[[#This Row],[Ingresos netos]]</f>
        <v>6.5886498360000004E-2</v>
      </c>
      <c r="AV342" s="23"/>
      <c r="AX342" s="23"/>
      <c r="BL342" s="1" t="s">
        <v>139</v>
      </c>
      <c r="BM342" s="1" t="s">
        <v>141</v>
      </c>
      <c r="BN342" s="1" t="s">
        <v>104</v>
      </c>
      <c r="BO342" s="1" t="s">
        <v>11</v>
      </c>
      <c r="BP342" s="1" t="s">
        <v>12</v>
      </c>
      <c r="BQ342" s="1" t="s">
        <v>13</v>
      </c>
      <c r="BR342" s="8">
        <v>1.892135357E-3</v>
      </c>
      <c r="BS342" s="8">
        <v>0.75</v>
      </c>
      <c r="BT342" s="9">
        <f>Tabla5[[#This Row],[Precio unitario]]*Tabla5[[#This Row],[Tasa de ingresos cliente]]</f>
        <v>1.4191015177499999E-3</v>
      </c>
      <c r="BU342" s="21">
        <v>22.631540000000001</v>
      </c>
      <c r="BV342" s="15">
        <f>Tabla5[[#This Row],[tasa de cambio]]*Tabla5[[#This Row],[Ingresos netos]]</f>
        <v>3.2116452763019832E-2</v>
      </c>
    </row>
    <row r="343" spans="1:74" x14ac:dyDescent="0.2">
      <c r="A343" s="1" t="s">
        <v>24</v>
      </c>
      <c r="B343" s="1" t="s">
        <v>54</v>
      </c>
      <c r="C343" s="1"/>
      <c r="D343" s="1" t="s">
        <v>11</v>
      </c>
      <c r="E343" s="1" t="s">
        <v>12</v>
      </c>
      <c r="F343" s="1" t="s">
        <v>13</v>
      </c>
      <c r="G343" s="8">
        <v>8.0474792799999995E-4</v>
      </c>
      <c r="H343" s="8">
        <v>0.75</v>
      </c>
      <c r="I343" s="9">
        <f>Tabla14[[#This Row],[Precio unitario]]*Tabla14[[#This Row],[Tasa de ingresos cliente]]</f>
        <v>6.0356094599999996E-4</v>
      </c>
      <c r="J343" s="21">
        <v>22.631540000000001</v>
      </c>
      <c r="K343" s="15">
        <f>Tabla14[[#This Row],[tasa de cambio]]*Tabla14[[#This Row],[Ingresos netos]]</f>
        <v>1.3659513691836839E-2</v>
      </c>
      <c r="M343" s="1" t="s">
        <v>81</v>
      </c>
      <c r="N343" s="1" t="s">
        <v>52</v>
      </c>
      <c r="O343" s="1"/>
      <c r="P343" s="1" t="s">
        <v>11</v>
      </c>
      <c r="Q343" s="1" t="s">
        <v>12</v>
      </c>
      <c r="R343" s="1" t="s">
        <v>13</v>
      </c>
      <c r="S343" s="8">
        <v>1.3985844760000001E-3</v>
      </c>
      <c r="T343" s="8">
        <v>0.75</v>
      </c>
      <c r="U343" s="9">
        <f>Tabla12[[#This Row],[Precio unitario]]*Tabla12[[#This Row],[Tasa de ingresos cliente]]</f>
        <v>1.048938357E-3</v>
      </c>
      <c r="V343" s="21">
        <v>22.631540000000001</v>
      </c>
      <c r="W343" s="11">
        <f>Tabla12[[#This Row],[tasa de cambio]]*Tabla12[[#This Row],[Ingresos netos]]</f>
        <v>2.3739090383979783E-2</v>
      </c>
      <c r="AK343" s="2" t="s">
        <v>100</v>
      </c>
      <c r="AL343" s="2" t="s">
        <v>20</v>
      </c>
      <c r="AM343" s="2" t="s">
        <v>104</v>
      </c>
      <c r="AN343" s="2" t="s">
        <v>11</v>
      </c>
      <c r="AO343" s="2" t="s">
        <v>12</v>
      </c>
      <c r="AP343" s="2" t="s">
        <v>13</v>
      </c>
      <c r="AQ343" s="7">
        <v>4.0671429E-3</v>
      </c>
      <c r="AR343" s="7">
        <v>0.75</v>
      </c>
      <c r="AS343" s="9">
        <f>Tabla8[[#This Row],[Precio unitario]]*Tabla8[[#This Row],[Tasa de ingresos cliente]]</f>
        <v>3.0503571749999998E-3</v>
      </c>
      <c r="AT343" s="21">
        <v>21.6</v>
      </c>
      <c r="AU343" s="11">
        <f>Tabla8[[#This Row],[tasa de cambio]]*Tabla8[[#This Row],[Ingresos netos]]</f>
        <v>6.5887714979999998E-2</v>
      </c>
      <c r="AV343" s="23"/>
      <c r="AX343" s="23"/>
      <c r="BL343" s="2" t="s">
        <v>139</v>
      </c>
      <c r="BM343" s="2" t="s">
        <v>53</v>
      </c>
      <c r="BN343" s="2" t="s">
        <v>104</v>
      </c>
      <c r="BO343" s="2" t="s">
        <v>11</v>
      </c>
      <c r="BP343" s="2" t="s">
        <v>12</v>
      </c>
      <c r="BQ343" s="2" t="s">
        <v>13</v>
      </c>
      <c r="BR343" s="7">
        <v>4.011218334E-3</v>
      </c>
      <c r="BS343" s="7">
        <v>0.75</v>
      </c>
      <c r="BT343" s="9">
        <f>Tabla5[[#This Row],[Precio unitario]]*Tabla5[[#This Row],[Tasa de ingresos cliente]]</f>
        <v>3.0084137505E-3</v>
      </c>
      <c r="BU343" s="21">
        <v>22.631540000000001</v>
      </c>
      <c r="BV343" s="15">
        <f>Tabla5[[#This Row],[tasa de cambio]]*Tabla5[[#This Row],[Ingresos netos]]</f>
        <v>6.8085036130990775E-2</v>
      </c>
    </row>
    <row r="344" spans="1:74" x14ac:dyDescent="0.2">
      <c r="A344" s="2" t="s">
        <v>24</v>
      </c>
      <c r="B344" s="2" t="s">
        <v>41</v>
      </c>
      <c r="C344" s="2"/>
      <c r="D344" s="2" t="s">
        <v>11</v>
      </c>
      <c r="E344" s="2" t="s">
        <v>12</v>
      </c>
      <c r="F344" s="2" t="s">
        <v>13</v>
      </c>
      <c r="G344" s="7">
        <v>9.8320927000000003E-5</v>
      </c>
      <c r="H344" s="7">
        <v>0.75</v>
      </c>
      <c r="I344" s="9">
        <f>Tabla14[[#This Row],[Precio unitario]]*Tabla14[[#This Row],[Tasa de ingresos cliente]]</f>
        <v>7.3740695249999996E-5</v>
      </c>
      <c r="J344" s="21">
        <v>22.631540000000001</v>
      </c>
      <c r="K344" s="15">
        <f>Tabla14[[#This Row],[tasa de cambio]]*Tabla14[[#This Row],[Ingresos netos]]</f>
        <v>1.668865494178185E-3</v>
      </c>
      <c r="M344" s="2" t="s">
        <v>81</v>
      </c>
      <c r="N344" s="2" t="s">
        <v>52</v>
      </c>
      <c r="O344" s="2"/>
      <c r="P344" s="2" t="s">
        <v>11</v>
      </c>
      <c r="Q344" s="2" t="s">
        <v>12</v>
      </c>
      <c r="R344" s="2" t="s">
        <v>13</v>
      </c>
      <c r="S344" s="7">
        <v>6.0017541499999996E-4</v>
      </c>
      <c r="T344" s="7">
        <v>0.75</v>
      </c>
      <c r="U344" s="9">
        <f>Tabla12[[#This Row],[Precio unitario]]*Tabla12[[#This Row],[Tasa de ingresos cliente]]</f>
        <v>4.5013156124999997E-4</v>
      </c>
      <c r="V344" s="21">
        <v>22.631540000000001</v>
      </c>
      <c r="W344" s="11">
        <f>Tabla12[[#This Row],[tasa de cambio]]*Tabla12[[#This Row],[Ingresos netos]]</f>
        <v>1.0187170433691824E-2</v>
      </c>
      <c r="AK344" s="1" t="s">
        <v>100</v>
      </c>
      <c r="AL344" s="1" t="s">
        <v>20</v>
      </c>
      <c r="AM344" s="1" t="s">
        <v>104</v>
      </c>
      <c r="AN344" s="1" t="s">
        <v>11</v>
      </c>
      <c r="AO344" s="1" t="s">
        <v>12</v>
      </c>
      <c r="AP344" s="1" t="s">
        <v>13</v>
      </c>
      <c r="AQ344" s="8">
        <v>1.7099999999999999E-3</v>
      </c>
      <c r="AR344" s="8">
        <v>0.75</v>
      </c>
      <c r="AS344" s="9">
        <f>Tabla8[[#This Row],[Precio unitario]]*Tabla8[[#This Row],[Tasa de ingresos cliente]]</f>
        <v>1.2825E-3</v>
      </c>
      <c r="AT344" s="21">
        <v>21.6</v>
      </c>
      <c r="AU344" s="11">
        <f>Tabla8[[#This Row],[tasa de cambio]]*Tabla8[[#This Row],[Ingresos netos]]</f>
        <v>2.7702000000000001E-2</v>
      </c>
      <c r="AV344" s="23"/>
      <c r="AX344" s="23"/>
      <c r="BL344" s="1" t="s">
        <v>139</v>
      </c>
      <c r="BM344" s="1" t="s">
        <v>39</v>
      </c>
      <c r="BN344" s="1" t="s">
        <v>104</v>
      </c>
      <c r="BO344" s="1" t="s">
        <v>11</v>
      </c>
      <c r="BP344" s="1" t="s">
        <v>12</v>
      </c>
      <c r="BQ344" s="1" t="s">
        <v>13</v>
      </c>
      <c r="BR344" s="8">
        <v>5.3002619509999998E-3</v>
      </c>
      <c r="BS344" s="8">
        <v>0.75</v>
      </c>
      <c r="BT344" s="9">
        <f>Tabla5[[#This Row],[Precio unitario]]*Tabla5[[#This Row],[Tasa de ingresos cliente]]</f>
        <v>3.9751964632499994E-3</v>
      </c>
      <c r="BU344" s="21">
        <v>22.631540000000001</v>
      </c>
      <c r="BV344" s="15">
        <f>Tabla5[[#This Row],[tasa de cambio]]*Tabla5[[#This Row],[Ingresos netos]]</f>
        <v>8.9964817765900901E-2</v>
      </c>
    </row>
    <row r="345" spans="1:74" x14ac:dyDescent="0.2">
      <c r="A345" s="1" t="s">
        <v>24</v>
      </c>
      <c r="B345" s="1" t="s">
        <v>14</v>
      </c>
      <c r="C345" s="1"/>
      <c r="D345" s="1" t="s">
        <v>11</v>
      </c>
      <c r="E345" s="1" t="s">
        <v>12</v>
      </c>
      <c r="F345" s="1" t="s">
        <v>13</v>
      </c>
      <c r="G345" s="8">
        <v>2.00657332E-4</v>
      </c>
      <c r="H345" s="8">
        <v>0.75</v>
      </c>
      <c r="I345" s="9">
        <f>Tabla14[[#This Row],[Precio unitario]]*Tabla14[[#This Row],[Tasa de ingresos cliente]]</f>
        <v>1.50492999E-4</v>
      </c>
      <c r="J345" s="21">
        <v>22.631540000000001</v>
      </c>
      <c r="K345" s="15">
        <f>Tabla14[[#This Row],[tasa de cambio]]*Tabla14[[#This Row],[Ingresos netos]]</f>
        <v>3.40588832658846E-3</v>
      </c>
      <c r="M345" s="1" t="s">
        <v>81</v>
      </c>
      <c r="N345" s="1" t="s">
        <v>52</v>
      </c>
      <c r="O345" s="1"/>
      <c r="P345" s="1" t="s">
        <v>11</v>
      </c>
      <c r="Q345" s="1" t="s">
        <v>12</v>
      </c>
      <c r="R345" s="1" t="s">
        <v>13</v>
      </c>
      <c r="S345" s="8">
        <v>1.204852871E-3</v>
      </c>
      <c r="T345" s="8">
        <v>0.75</v>
      </c>
      <c r="U345" s="9">
        <f>Tabla12[[#This Row],[Precio unitario]]*Tabla12[[#This Row],[Tasa de ingresos cliente]]</f>
        <v>9.0363965325000002E-4</v>
      </c>
      <c r="V345" s="21">
        <v>22.631540000000001</v>
      </c>
      <c r="W345" s="11">
        <f>Tabla12[[#This Row],[tasa de cambio]]*Tabla12[[#This Row],[Ingresos netos]]</f>
        <v>2.0450756958113506E-2</v>
      </c>
      <c r="AK345" s="2" t="s">
        <v>100</v>
      </c>
      <c r="AL345" s="2" t="s">
        <v>20</v>
      </c>
      <c r="AM345" s="2" t="s">
        <v>104</v>
      </c>
      <c r="AN345" s="2" t="s">
        <v>11</v>
      </c>
      <c r="AO345" s="2" t="s">
        <v>12</v>
      </c>
      <c r="AP345" s="2" t="s">
        <v>13</v>
      </c>
      <c r="AQ345" s="7">
        <v>1.7104285999999999E-3</v>
      </c>
      <c r="AR345" s="7">
        <v>0.75</v>
      </c>
      <c r="AS345" s="9">
        <f>Tabla8[[#This Row],[Precio unitario]]*Tabla8[[#This Row],[Tasa de ingresos cliente]]</f>
        <v>1.2828214499999999E-3</v>
      </c>
      <c r="AT345" s="21">
        <v>21.6</v>
      </c>
      <c r="AU345" s="11">
        <f>Tabla8[[#This Row],[tasa de cambio]]*Tabla8[[#This Row],[Ingresos netos]]</f>
        <v>2.7708943319999998E-2</v>
      </c>
      <c r="AV345" s="23"/>
      <c r="AX345" s="23"/>
      <c r="BL345" s="2" t="s">
        <v>139</v>
      </c>
      <c r="BM345" s="2" t="s">
        <v>23</v>
      </c>
      <c r="BN345" s="2" t="s">
        <v>104</v>
      </c>
      <c r="BO345" s="2" t="s">
        <v>11</v>
      </c>
      <c r="BP345" s="2" t="s">
        <v>12</v>
      </c>
      <c r="BQ345" s="2" t="s">
        <v>13</v>
      </c>
      <c r="BR345" s="7">
        <v>6.45E-3</v>
      </c>
      <c r="BS345" s="7">
        <v>0.75</v>
      </c>
      <c r="BT345" s="9">
        <f>Tabla5[[#This Row],[Precio unitario]]*Tabla5[[#This Row],[Tasa de ingresos cliente]]</f>
        <v>4.8374999999999998E-3</v>
      </c>
      <c r="BU345" s="21">
        <v>22.631540000000001</v>
      </c>
      <c r="BV345" s="15">
        <f>Tabla5[[#This Row],[tasa de cambio]]*Tabla5[[#This Row],[Ingresos netos]]</f>
        <v>0.10948007475</v>
      </c>
    </row>
    <row r="346" spans="1:74" x14ac:dyDescent="0.2">
      <c r="A346" s="2" t="s">
        <v>24</v>
      </c>
      <c r="B346" s="2" t="s">
        <v>42</v>
      </c>
      <c r="C346" s="2"/>
      <c r="D346" s="2" t="s">
        <v>11</v>
      </c>
      <c r="E346" s="2" t="s">
        <v>12</v>
      </c>
      <c r="F346" s="2" t="s">
        <v>13</v>
      </c>
      <c r="G346" s="7">
        <v>1.4046352400000001E-4</v>
      </c>
      <c r="H346" s="7">
        <v>0.75</v>
      </c>
      <c r="I346" s="9">
        <f>Tabla14[[#This Row],[Precio unitario]]*Tabla14[[#This Row],[Tasa de ingresos cliente]]</f>
        <v>1.05347643E-4</v>
      </c>
      <c r="J346" s="21">
        <v>22.631540000000001</v>
      </c>
      <c r="K346" s="15">
        <f>Tabla14[[#This Row],[tasa de cambio]]*Tabla14[[#This Row],[Ingresos netos]]</f>
        <v>2.3841793964602203E-3</v>
      </c>
      <c r="M346" s="2" t="s">
        <v>81</v>
      </c>
      <c r="N346" s="2" t="s">
        <v>52</v>
      </c>
      <c r="O346" s="2"/>
      <c r="P346" s="2" t="s">
        <v>11</v>
      </c>
      <c r="Q346" s="2" t="s">
        <v>12</v>
      </c>
      <c r="R346" s="2" t="s">
        <v>13</v>
      </c>
      <c r="S346" s="7">
        <v>1.1590617580000001E-3</v>
      </c>
      <c r="T346" s="7">
        <v>0.75</v>
      </c>
      <c r="U346" s="9">
        <f>Tabla12[[#This Row],[Precio unitario]]*Tabla12[[#This Row],[Tasa de ingresos cliente]]</f>
        <v>8.6929631850000012E-4</v>
      </c>
      <c r="V346" s="21">
        <v>22.631540000000001</v>
      </c>
      <c r="W346" s="11">
        <f>Tabla12[[#This Row],[tasa de cambio]]*Tabla12[[#This Row],[Ingresos netos]]</f>
        <v>1.9673514403985494E-2</v>
      </c>
      <c r="AK346" s="1" t="s">
        <v>100</v>
      </c>
      <c r="AL346" s="1" t="s">
        <v>20</v>
      </c>
      <c r="AM346" s="1" t="s">
        <v>114</v>
      </c>
      <c r="AN346" s="1" t="s">
        <v>11</v>
      </c>
      <c r="AO346" s="1" t="s">
        <v>12</v>
      </c>
      <c r="AP346" s="1" t="s">
        <v>13</v>
      </c>
      <c r="AQ346" s="8">
        <v>1.1002221999999999E-3</v>
      </c>
      <c r="AR346" s="8">
        <v>0.75</v>
      </c>
      <c r="AS346" s="9">
        <f>Tabla8[[#This Row],[Precio unitario]]*Tabla8[[#This Row],[Tasa de ingresos cliente]]</f>
        <v>8.2516665000000001E-4</v>
      </c>
      <c r="AT346" s="21">
        <v>21.6</v>
      </c>
      <c r="AU346" s="11">
        <f>Tabla8[[#This Row],[tasa de cambio]]*Tabla8[[#This Row],[Ingresos netos]]</f>
        <v>1.782359964E-2</v>
      </c>
      <c r="AV346" s="23"/>
      <c r="AX346" s="23"/>
      <c r="BL346" s="1" t="s">
        <v>139</v>
      </c>
      <c r="BM346" s="1" t="s">
        <v>18</v>
      </c>
      <c r="BN346" s="1" t="s">
        <v>104</v>
      </c>
      <c r="BO346" s="1" t="s">
        <v>11</v>
      </c>
      <c r="BP346" s="1" t="s">
        <v>12</v>
      </c>
      <c r="BQ346" s="1" t="s">
        <v>13</v>
      </c>
      <c r="BR346" s="8">
        <v>2.7636990529999999E-3</v>
      </c>
      <c r="BS346" s="8">
        <v>0.75</v>
      </c>
      <c r="BT346" s="9">
        <f>Tabla5[[#This Row],[Precio unitario]]*Tabla5[[#This Row],[Tasa de ingresos cliente]]</f>
        <v>2.0727742897499999E-3</v>
      </c>
      <c r="BU346" s="21">
        <v>22.631540000000001</v>
      </c>
      <c r="BV346" s="15">
        <f>Tabla5[[#This Row],[tasa de cambio]]*Tabla5[[#This Row],[Ingresos netos]]</f>
        <v>4.6910074249448715E-2</v>
      </c>
    </row>
    <row r="347" spans="1:74" x14ac:dyDescent="0.2">
      <c r="A347" s="1" t="s">
        <v>24</v>
      </c>
      <c r="B347" s="1" t="s">
        <v>42</v>
      </c>
      <c r="C347" s="1"/>
      <c r="D347" s="1" t="s">
        <v>11</v>
      </c>
      <c r="E347" s="1" t="s">
        <v>12</v>
      </c>
      <c r="F347" s="1" t="s">
        <v>13</v>
      </c>
      <c r="G347" s="8">
        <v>1.5507551600000001E-4</v>
      </c>
      <c r="H347" s="8">
        <v>0.75</v>
      </c>
      <c r="I347" s="9">
        <f>Tabla14[[#This Row],[Precio unitario]]*Tabla14[[#This Row],[Tasa de ingresos cliente]]</f>
        <v>1.1630663700000001E-4</v>
      </c>
      <c r="J347" s="21">
        <v>22.631540000000001</v>
      </c>
      <c r="K347" s="15">
        <f>Tabla14[[#This Row],[tasa de cambio]]*Tabla14[[#This Row],[Ingresos netos]]</f>
        <v>2.6321983075309804E-3</v>
      </c>
      <c r="M347" s="1" t="s">
        <v>81</v>
      </c>
      <c r="N347" s="1" t="s">
        <v>52</v>
      </c>
      <c r="O347" s="1"/>
      <c r="P347" s="1" t="s">
        <v>11</v>
      </c>
      <c r="Q347" s="1" t="s">
        <v>12</v>
      </c>
      <c r="R347" s="1" t="s">
        <v>13</v>
      </c>
      <c r="S347" s="8">
        <v>2.0097088399999999E-4</v>
      </c>
      <c r="T347" s="8">
        <v>0.75</v>
      </c>
      <c r="U347" s="9">
        <f>Tabla12[[#This Row],[Precio unitario]]*Tabla12[[#This Row],[Tasa de ingresos cliente]]</f>
        <v>1.5072816299999998E-4</v>
      </c>
      <c r="V347" s="21">
        <v>22.631540000000001</v>
      </c>
      <c r="W347" s="11">
        <f>Tabla12[[#This Row],[tasa de cambio]]*Tabla12[[#This Row],[Ingresos netos]]</f>
        <v>3.4112104500610197E-3</v>
      </c>
      <c r="AK347" s="2" t="s">
        <v>100</v>
      </c>
      <c r="AL347" s="2" t="s">
        <v>20</v>
      </c>
      <c r="AM347" s="2" t="s">
        <v>114</v>
      </c>
      <c r="AN347" s="2" t="s">
        <v>11</v>
      </c>
      <c r="AO347" s="2" t="s">
        <v>12</v>
      </c>
      <c r="AP347" s="2" t="s">
        <v>13</v>
      </c>
      <c r="AQ347" s="7">
        <v>1.1000000000000001E-3</v>
      </c>
      <c r="AR347" s="7">
        <v>0.75</v>
      </c>
      <c r="AS347" s="9">
        <f>Tabla8[[#This Row],[Precio unitario]]*Tabla8[[#This Row],[Tasa de ingresos cliente]]</f>
        <v>8.25E-4</v>
      </c>
      <c r="AT347" s="21">
        <v>21.6</v>
      </c>
      <c r="AU347" s="11">
        <f>Tabla8[[#This Row],[tasa de cambio]]*Tabla8[[#This Row],[Ingresos netos]]</f>
        <v>1.7820000000000003E-2</v>
      </c>
      <c r="AV347" s="23"/>
      <c r="AX347" s="23"/>
      <c r="BL347" s="2" t="s">
        <v>139</v>
      </c>
      <c r="BM347" s="2" t="s">
        <v>62</v>
      </c>
      <c r="BN347" s="2" t="s">
        <v>104</v>
      </c>
      <c r="BO347" s="2" t="s">
        <v>11</v>
      </c>
      <c r="BP347" s="2" t="s">
        <v>12</v>
      </c>
      <c r="BQ347" s="2" t="s">
        <v>13</v>
      </c>
      <c r="BR347" s="7">
        <v>9.3080421659999992E-3</v>
      </c>
      <c r="BS347" s="7">
        <v>0.75</v>
      </c>
      <c r="BT347" s="9">
        <f>Tabla5[[#This Row],[Precio unitario]]*Tabla5[[#This Row],[Tasa de ingresos cliente]]</f>
        <v>6.981031624499999E-3</v>
      </c>
      <c r="BU347" s="21">
        <v>22.631540000000001</v>
      </c>
      <c r="BV347" s="15">
        <f>Tabla5[[#This Row],[tasa de cambio]]*Tabla5[[#This Row],[Ingresos netos]]</f>
        <v>0.15799149645113672</v>
      </c>
    </row>
    <row r="348" spans="1:74" x14ac:dyDescent="0.2">
      <c r="A348" s="2" t="s">
        <v>24</v>
      </c>
      <c r="B348" s="2" t="s">
        <v>15</v>
      </c>
      <c r="C348" s="2"/>
      <c r="D348" s="2" t="s">
        <v>11</v>
      </c>
      <c r="E348" s="2" t="s">
        <v>12</v>
      </c>
      <c r="F348" s="2" t="s">
        <v>13</v>
      </c>
      <c r="G348" s="7">
        <v>3.065562327E-3</v>
      </c>
      <c r="H348" s="7">
        <v>0.75</v>
      </c>
      <c r="I348" s="9">
        <f>Tabla14[[#This Row],[Precio unitario]]*Tabla14[[#This Row],[Tasa de ingresos cliente]]</f>
        <v>2.2991717452499998E-3</v>
      </c>
      <c r="J348" s="21">
        <v>22.631540000000001</v>
      </c>
      <c r="K348" s="15">
        <f>Tabla14[[#This Row],[tasa de cambio]]*Tabla14[[#This Row],[Ingresos netos]]</f>
        <v>5.203379731949518E-2</v>
      </c>
      <c r="M348" s="2" t="s">
        <v>81</v>
      </c>
      <c r="N348" s="2" t="s">
        <v>20</v>
      </c>
      <c r="O348" s="2"/>
      <c r="P348" s="2" t="s">
        <v>11</v>
      </c>
      <c r="Q348" s="2" t="s">
        <v>12</v>
      </c>
      <c r="R348" s="2" t="s">
        <v>13</v>
      </c>
      <c r="S348" s="7">
        <v>6.0585158179999998E-3</v>
      </c>
      <c r="T348" s="7">
        <v>0.75</v>
      </c>
      <c r="U348" s="9">
        <f>Tabla12[[#This Row],[Precio unitario]]*Tabla12[[#This Row],[Tasa de ingresos cliente]]</f>
        <v>4.5438868634999994E-3</v>
      </c>
      <c r="V348" s="21">
        <v>22.631540000000001</v>
      </c>
      <c r="W348" s="11">
        <f>Tabla12[[#This Row],[tasa de cambio]]*Tabla12[[#This Row],[Ingresos netos]]</f>
        <v>0.10283515730677478</v>
      </c>
      <c r="AK348" s="1" t="s">
        <v>100</v>
      </c>
      <c r="AL348" s="1" t="s">
        <v>20</v>
      </c>
      <c r="AM348" s="1" t="s">
        <v>114</v>
      </c>
      <c r="AN348" s="1" t="s">
        <v>11</v>
      </c>
      <c r="AO348" s="1" t="s">
        <v>12</v>
      </c>
      <c r="AP348" s="1" t="s">
        <v>13</v>
      </c>
      <c r="AQ348" s="8">
        <v>1.1002286E-3</v>
      </c>
      <c r="AR348" s="8">
        <v>0.75</v>
      </c>
      <c r="AS348" s="9">
        <f>Tabla8[[#This Row],[Precio unitario]]*Tabla8[[#This Row],[Tasa de ingresos cliente]]</f>
        <v>8.2517144999999991E-4</v>
      </c>
      <c r="AT348" s="21">
        <v>21.6</v>
      </c>
      <c r="AU348" s="11">
        <f>Tabla8[[#This Row],[tasa de cambio]]*Tabla8[[#This Row],[Ingresos netos]]</f>
        <v>1.7823703319999998E-2</v>
      </c>
      <c r="AV348" s="23"/>
      <c r="AX348" s="23"/>
      <c r="BL348" s="1" t="s">
        <v>139</v>
      </c>
      <c r="BM348" s="1" t="s">
        <v>33</v>
      </c>
      <c r="BN348" s="1" t="s">
        <v>104</v>
      </c>
      <c r="BO348" s="1" t="s">
        <v>11</v>
      </c>
      <c r="BP348" s="1" t="s">
        <v>12</v>
      </c>
      <c r="BQ348" s="1" t="s">
        <v>13</v>
      </c>
      <c r="BR348" s="8">
        <v>4.2649695209999996E-3</v>
      </c>
      <c r="BS348" s="8">
        <v>0.75</v>
      </c>
      <c r="BT348" s="9">
        <f>Tabla5[[#This Row],[Precio unitario]]*Tabla5[[#This Row],[Tasa de ingresos cliente]]</f>
        <v>3.1987271407499995E-3</v>
      </c>
      <c r="BU348" s="21">
        <v>22.631540000000001</v>
      </c>
      <c r="BV348" s="15">
        <f>Tabla5[[#This Row],[tasa de cambio]]*Tabla5[[#This Row],[Ingresos netos]]</f>
        <v>7.2392121234969242E-2</v>
      </c>
    </row>
    <row r="349" spans="1:74" x14ac:dyDescent="0.2">
      <c r="A349" s="1" t="s">
        <v>24</v>
      </c>
      <c r="B349" s="1" t="s">
        <v>50</v>
      </c>
      <c r="C349" s="1"/>
      <c r="D349" s="1" t="s">
        <v>11</v>
      </c>
      <c r="E349" s="1" t="s">
        <v>12</v>
      </c>
      <c r="F349" s="1" t="s">
        <v>13</v>
      </c>
      <c r="G349" s="8">
        <v>4.5466961399999998E-4</v>
      </c>
      <c r="H349" s="8">
        <v>0.75</v>
      </c>
      <c r="I349" s="9">
        <f>Tabla14[[#This Row],[Precio unitario]]*Tabla14[[#This Row],[Tasa de ingresos cliente]]</f>
        <v>3.410022105E-4</v>
      </c>
      <c r="J349" s="21">
        <v>22.631540000000001</v>
      </c>
      <c r="K349" s="15">
        <f>Tabla14[[#This Row],[tasa de cambio]]*Tabla14[[#This Row],[Ingresos netos]]</f>
        <v>7.7174051670191703E-3</v>
      </c>
      <c r="M349" s="1" t="s">
        <v>81</v>
      </c>
      <c r="N349" s="1" t="s">
        <v>45</v>
      </c>
      <c r="O349" s="1"/>
      <c r="P349" s="1" t="s">
        <v>11</v>
      </c>
      <c r="Q349" s="1" t="s">
        <v>12</v>
      </c>
      <c r="R349" s="1" t="s">
        <v>13</v>
      </c>
      <c r="S349" s="8">
        <v>1.62332611E-3</v>
      </c>
      <c r="T349" s="8">
        <v>0.75</v>
      </c>
      <c r="U349" s="9">
        <f>Tabla12[[#This Row],[Precio unitario]]*Tabla12[[#This Row],[Tasa de ingresos cliente]]</f>
        <v>1.2174945825E-3</v>
      </c>
      <c r="V349" s="21">
        <v>22.631540000000001</v>
      </c>
      <c r="W349" s="11">
        <f>Tabla12[[#This Row],[tasa de cambio]]*Tabla12[[#This Row],[Ingresos netos]]</f>
        <v>2.7553777343632051E-2</v>
      </c>
      <c r="AK349" s="2" t="s">
        <v>100</v>
      </c>
      <c r="AL349" s="2" t="s">
        <v>20</v>
      </c>
      <c r="AM349" s="2" t="s">
        <v>114</v>
      </c>
      <c r="AN349" s="2" t="s">
        <v>11</v>
      </c>
      <c r="AO349" s="2" t="s">
        <v>12</v>
      </c>
      <c r="AP349" s="2" t="s">
        <v>13</v>
      </c>
      <c r="AQ349" s="7">
        <v>1.1003333000000001E-3</v>
      </c>
      <c r="AR349" s="7">
        <v>0.75</v>
      </c>
      <c r="AS349" s="9">
        <f>Tabla8[[#This Row],[Precio unitario]]*Tabla8[[#This Row],[Tasa de ingresos cliente]]</f>
        <v>8.2524997500000013E-4</v>
      </c>
      <c r="AT349" s="21">
        <v>21.6</v>
      </c>
      <c r="AU349" s="11">
        <f>Tabla8[[#This Row],[tasa de cambio]]*Tabla8[[#This Row],[Ingresos netos]]</f>
        <v>1.7825399460000006E-2</v>
      </c>
      <c r="AV349" s="23"/>
      <c r="AX349" s="23"/>
      <c r="BL349" s="2" t="s">
        <v>139</v>
      </c>
      <c r="BM349" s="2" t="s">
        <v>19</v>
      </c>
      <c r="BN349" s="2" t="s">
        <v>104</v>
      </c>
      <c r="BO349" s="2" t="s">
        <v>11</v>
      </c>
      <c r="BP349" s="2" t="s">
        <v>12</v>
      </c>
      <c r="BQ349" s="2" t="s">
        <v>13</v>
      </c>
      <c r="BR349" s="7">
        <v>3.0699213370000001E-3</v>
      </c>
      <c r="BS349" s="7">
        <v>0.75</v>
      </c>
      <c r="BT349" s="9">
        <f>Tabla5[[#This Row],[Precio unitario]]*Tabla5[[#This Row],[Tasa de ingresos cliente]]</f>
        <v>2.30244100275E-3</v>
      </c>
      <c r="BU349" s="21">
        <v>22.631540000000001</v>
      </c>
      <c r="BV349" s="15">
        <f>Tabla5[[#This Row],[tasa de cambio]]*Tabla5[[#This Row],[Ingresos netos]]</f>
        <v>5.2107785651376741E-2</v>
      </c>
    </row>
    <row r="350" spans="1:74" x14ac:dyDescent="0.2">
      <c r="A350" s="2" t="s">
        <v>24</v>
      </c>
      <c r="B350" s="2" t="s">
        <v>17</v>
      </c>
      <c r="C350" s="2"/>
      <c r="D350" s="2" t="s">
        <v>11</v>
      </c>
      <c r="E350" s="2" t="s">
        <v>12</v>
      </c>
      <c r="F350" s="2" t="s">
        <v>13</v>
      </c>
      <c r="G350" s="7">
        <v>3.0689047E-4</v>
      </c>
      <c r="H350" s="7">
        <v>0.75</v>
      </c>
      <c r="I350" s="9">
        <f>Tabla14[[#This Row],[Precio unitario]]*Tabla14[[#This Row],[Tasa de ingresos cliente]]</f>
        <v>2.3016785249999999E-4</v>
      </c>
      <c r="J350" s="21">
        <v>22.631540000000001</v>
      </c>
      <c r="K350" s="15">
        <f>Tabla14[[#This Row],[tasa de cambio]]*Tabla14[[#This Row],[Ingresos netos]]</f>
        <v>5.2090529605678497E-3</v>
      </c>
      <c r="M350" s="2" t="s">
        <v>81</v>
      </c>
      <c r="N350" s="2" t="s">
        <v>45</v>
      </c>
      <c r="O350" s="2"/>
      <c r="P350" s="2" t="s">
        <v>11</v>
      </c>
      <c r="Q350" s="2" t="s">
        <v>12</v>
      </c>
      <c r="R350" s="2" t="s">
        <v>13</v>
      </c>
      <c r="S350" s="7">
        <v>1.352771771E-3</v>
      </c>
      <c r="T350" s="7">
        <v>0.75</v>
      </c>
      <c r="U350" s="9">
        <f>Tabla12[[#This Row],[Precio unitario]]*Tabla12[[#This Row],[Tasa de ingresos cliente]]</f>
        <v>1.01457882825E-3</v>
      </c>
      <c r="V350" s="21">
        <v>22.631540000000001</v>
      </c>
      <c r="W350" s="11">
        <f>Tabla12[[#This Row],[tasa de cambio]]*Tabla12[[#This Row],[Ingresos netos]]</f>
        <v>2.2961481334693005E-2</v>
      </c>
      <c r="AK350" s="1" t="s">
        <v>100</v>
      </c>
      <c r="AL350" s="1" t="s">
        <v>20</v>
      </c>
      <c r="AM350" s="1" t="s">
        <v>114</v>
      </c>
      <c r="AN350" s="1" t="s">
        <v>11</v>
      </c>
      <c r="AO350" s="1" t="s">
        <v>12</v>
      </c>
      <c r="AP350" s="1" t="s">
        <v>13</v>
      </c>
      <c r="AQ350" s="8">
        <v>1.1002E-3</v>
      </c>
      <c r="AR350" s="8">
        <v>0.75</v>
      </c>
      <c r="AS350" s="9">
        <f>Tabla8[[#This Row],[Precio unitario]]*Tabla8[[#This Row],[Tasa de ingresos cliente]]</f>
        <v>8.2514999999999997E-4</v>
      </c>
      <c r="AT350" s="21">
        <v>21.6</v>
      </c>
      <c r="AU350" s="11">
        <f>Tabla8[[#This Row],[tasa de cambio]]*Tabla8[[#This Row],[Ingresos netos]]</f>
        <v>1.7823240000000001E-2</v>
      </c>
      <c r="AV350" s="23"/>
      <c r="AX350" s="23"/>
      <c r="BL350" s="1" t="s">
        <v>139</v>
      </c>
      <c r="BM350" s="1" t="s">
        <v>18</v>
      </c>
      <c r="BN350" s="1" t="s">
        <v>104</v>
      </c>
      <c r="BO350" s="1" t="s">
        <v>11</v>
      </c>
      <c r="BP350" s="1" t="s">
        <v>12</v>
      </c>
      <c r="BQ350" s="1" t="s">
        <v>13</v>
      </c>
      <c r="BR350" s="8">
        <v>1.394380421E-3</v>
      </c>
      <c r="BS350" s="8">
        <v>0.75</v>
      </c>
      <c r="BT350" s="9">
        <f>Tabla5[[#This Row],[Precio unitario]]*Tabla5[[#This Row],[Tasa de ingresos cliente]]</f>
        <v>1.04578531575E-3</v>
      </c>
      <c r="BU350" s="21">
        <v>22.631540000000001</v>
      </c>
      <c r="BV350" s="15">
        <f>Tabla5[[#This Row],[tasa de cambio]]*Tabla5[[#This Row],[Ingresos netos]]</f>
        <v>2.3667732204808754E-2</v>
      </c>
    </row>
    <row r="351" spans="1:74" x14ac:dyDescent="0.2">
      <c r="A351" s="1" t="s">
        <v>24</v>
      </c>
      <c r="B351" s="1" t="s">
        <v>17</v>
      </c>
      <c r="C351" s="1"/>
      <c r="D351" s="1" t="s">
        <v>11</v>
      </c>
      <c r="E351" s="1" t="s">
        <v>12</v>
      </c>
      <c r="F351" s="1" t="s">
        <v>13</v>
      </c>
      <c r="G351" s="8">
        <v>1.76112365E-4</v>
      </c>
      <c r="H351" s="8">
        <v>0.75</v>
      </c>
      <c r="I351" s="9">
        <f>Tabla14[[#This Row],[Precio unitario]]*Tabla14[[#This Row],[Tasa de ingresos cliente]]</f>
        <v>1.3208427374999999E-4</v>
      </c>
      <c r="J351" s="21">
        <v>22.631540000000001</v>
      </c>
      <c r="K351" s="15">
        <f>Tabla14[[#This Row],[tasa de cambio]]*Tabla14[[#This Row],[Ingresos netos]]</f>
        <v>2.989270524744075E-3</v>
      </c>
      <c r="M351" s="1" t="s">
        <v>81</v>
      </c>
      <c r="N351" s="1" t="s">
        <v>45</v>
      </c>
      <c r="O351" s="1"/>
      <c r="P351" s="1" t="s">
        <v>11</v>
      </c>
      <c r="Q351" s="1" t="s">
        <v>12</v>
      </c>
      <c r="R351" s="1" t="s">
        <v>13</v>
      </c>
      <c r="S351" s="8">
        <v>1.5074977289999999E-3</v>
      </c>
      <c r="T351" s="8">
        <v>0.75</v>
      </c>
      <c r="U351" s="9">
        <f>Tabla12[[#This Row],[Precio unitario]]*Tabla12[[#This Row],[Tasa de ingresos cliente]]</f>
        <v>1.1306232967499999E-3</v>
      </c>
      <c r="V351" s="21">
        <v>22.631540000000001</v>
      </c>
      <c r="W351" s="11">
        <f>Tabla12[[#This Row],[tasa de cambio]]*Tabla12[[#This Row],[Ingresos netos]]</f>
        <v>2.5587746365329494E-2</v>
      </c>
      <c r="AK351" s="2" t="s">
        <v>100</v>
      </c>
      <c r="AL351" s="2" t="s">
        <v>20</v>
      </c>
      <c r="AM351" s="2" t="s">
        <v>114</v>
      </c>
      <c r="AN351" s="2" t="s">
        <v>11</v>
      </c>
      <c r="AO351" s="2" t="s">
        <v>12</v>
      </c>
      <c r="AP351" s="2" t="s">
        <v>13</v>
      </c>
      <c r="AQ351" s="7">
        <v>1.1002500000000001E-3</v>
      </c>
      <c r="AR351" s="7">
        <v>0.75</v>
      </c>
      <c r="AS351" s="9">
        <f>Tabla8[[#This Row],[Precio unitario]]*Tabla8[[#This Row],[Tasa de ingresos cliente]]</f>
        <v>8.2518750000000007E-4</v>
      </c>
      <c r="AT351" s="21">
        <v>21.6</v>
      </c>
      <c r="AU351" s="11">
        <f>Tabla8[[#This Row],[tasa de cambio]]*Tabla8[[#This Row],[Ingresos netos]]</f>
        <v>1.7824050000000004E-2</v>
      </c>
      <c r="AV351" s="23"/>
      <c r="AX351" s="23"/>
      <c r="BL351" s="2" t="s">
        <v>139</v>
      </c>
      <c r="BM351" s="2" t="s">
        <v>19</v>
      </c>
      <c r="BN351" s="2" t="s">
        <v>104</v>
      </c>
      <c r="BO351" s="2" t="s">
        <v>11</v>
      </c>
      <c r="BP351" s="2" t="s">
        <v>12</v>
      </c>
      <c r="BQ351" s="2" t="s">
        <v>13</v>
      </c>
      <c r="BR351" s="7">
        <v>6.682285011E-3</v>
      </c>
      <c r="BS351" s="7">
        <v>0.75</v>
      </c>
      <c r="BT351" s="9">
        <f>Tabla5[[#This Row],[Precio unitario]]*Tabla5[[#This Row],[Tasa de ingresos cliente]]</f>
        <v>5.0117137582500002E-3</v>
      </c>
      <c r="BU351" s="21">
        <v>22.631540000000001</v>
      </c>
      <c r="BV351" s="15">
        <f>Tabla5[[#This Row],[tasa de cambio]]*Tabla5[[#This Row],[Ingresos netos]]</f>
        <v>0.11342280038838522</v>
      </c>
    </row>
    <row r="352" spans="1:74" x14ac:dyDescent="0.2">
      <c r="A352" s="2" t="s">
        <v>24</v>
      </c>
      <c r="B352" s="2" t="s">
        <v>18</v>
      </c>
      <c r="C352" s="2"/>
      <c r="D352" s="2" t="s">
        <v>11</v>
      </c>
      <c r="E352" s="2" t="s">
        <v>12</v>
      </c>
      <c r="F352" s="2" t="s">
        <v>13</v>
      </c>
      <c r="G352" s="7">
        <v>3.0172293599999998E-4</v>
      </c>
      <c r="H352" s="7">
        <v>0.75</v>
      </c>
      <c r="I352" s="9">
        <f>Tabla14[[#This Row],[Precio unitario]]*Tabla14[[#This Row],[Tasa de ingresos cliente]]</f>
        <v>2.2629220199999999E-4</v>
      </c>
      <c r="J352" s="21">
        <v>22.631540000000001</v>
      </c>
      <c r="K352" s="15">
        <f>Tabla14[[#This Row],[tasa de cambio]]*Tabla14[[#This Row],[Ingresos netos]]</f>
        <v>5.1213410212510796E-3</v>
      </c>
      <c r="M352" s="2" t="s">
        <v>81</v>
      </c>
      <c r="N352" s="2" t="s">
        <v>45</v>
      </c>
      <c r="O352" s="2"/>
      <c r="P352" s="2" t="s">
        <v>11</v>
      </c>
      <c r="Q352" s="2" t="s">
        <v>12</v>
      </c>
      <c r="R352" s="2" t="s">
        <v>13</v>
      </c>
      <c r="S352" s="7">
        <v>1.2995252789999999E-3</v>
      </c>
      <c r="T352" s="7">
        <v>0.75</v>
      </c>
      <c r="U352" s="9">
        <f>Tabla12[[#This Row],[Precio unitario]]*Tabla12[[#This Row],[Tasa de ingresos cliente]]</f>
        <v>9.7464395924999993E-4</v>
      </c>
      <c r="V352" s="21">
        <v>22.631540000000001</v>
      </c>
      <c r="W352" s="11">
        <f>Tabla12[[#This Row],[tasa de cambio]]*Tabla12[[#This Row],[Ingresos netos]]</f>
        <v>2.2057693749524744E-2</v>
      </c>
      <c r="AK352" s="1" t="s">
        <v>100</v>
      </c>
      <c r="AL352" s="1" t="s">
        <v>20</v>
      </c>
      <c r="AM352" s="1" t="s">
        <v>114</v>
      </c>
      <c r="AN352" s="1" t="s">
        <v>11</v>
      </c>
      <c r="AO352" s="1" t="s">
        <v>12</v>
      </c>
      <c r="AP352" s="1" t="s">
        <v>13</v>
      </c>
      <c r="AQ352" s="8">
        <v>1.1002380999999999E-3</v>
      </c>
      <c r="AR352" s="8">
        <v>0.75</v>
      </c>
      <c r="AS352" s="9">
        <f>Tabla8[[#This Row],[Precio unitario]]*Tabla8[[#This Row],[Tasa de ingresos cliente]]</f>
        <v>8.2517857499999996E-4</v>
      </c>
      <c r="AT352" s="21">
        <v>21.6</v>
      </c>
      <c r="AU352" s="11">
        <f>Tabla8[[#This Row],[tasa de cambio]]*Tabla8[[#This Row],[Ingresos netos]]</f>
        <v>1.7823857219999999E-2</v>
      </c>
      <c r="AV352" s="23"/>
      <c r="AX352" s="23"/>
      <c r="BL352" s="1" t="s">
        <v>139</v>
      </c>
      <c r="BM352" s="1" t="s">
        <v>23</v>
      </c>
      <c r="BN352" s="1" t="s">
        <v>104</v>
      </c>
      <c r="BO352" s="1" t="s">
        <v>11</v>
      </c>
      <c r="BP352" s="1" t="s">
        <v>12</v>
      </c>
      <c r="BQ352" s="1" t="s">
        <v>13</v>
      </c>
      <c r="BR352" s="8">
        <v>8.5509999999999996E-3</v>
      </c>
      <c r="BS352" s="8">
        <v>0.75</v>
      </c>
      <c r="BT352" s="9">
        <f>Tabla5[[#This Row],[Precio unitario]]*Tabla5[[#This Row],[Tasa de ingresos cliente]]</f>
        <v>6.4132499999999997E-3</v>
      </c>
      <c r="BU352" s="21">
        <v>22.631540000000001</v>
      </c>
      <c r="BV352" s="15">
        <f>Tabla5[[#This Row],[tasa de cambio]]*Tabla5[[#This Row],[Ingresos netos]]</f>
        <v>0.14514172390499999</v>
      </c>
    </row>
    <row r="353" spans="1:74" x14ac:dyDescent="0.2">
      <c r="A353" s="1" t="s">
        <v>24</v>
      </c>
      <c r="B353" s="1" t="s">
        <v>18</v>
      </c>
      <c r="C353" s="1"/>
      <c r="D353" s="1" t="s">
        <v>11</v>
      </c>
      <c r="E353" s="1" t="s">
        <v>12</v>
      </c>
      <c r="F353" s="1" t="s">
        <v>13</v>
      </c>
      <c r="G353" s="8">
        <v>1.91397963E-4</v>
      </c>
      <c r="H353" s="8">
        <v>0.75</v>
      </c>
      <c r="I353" s="9">
        <f>Tabla14[[#This Row],[Precio unitario]]*Tabla14[[#This Row],[Tasa de ingresos cliente]]</f>
        <v>1.4354847225E-4</v>
      </c>
      <c r="J353" s="21">
        <v>22.631540000000001</v>
      </c>
      <c r="K353" s="15">
        <f>Tabla14[[#This Row],[tasa de cambio]]*Tabla14[[#This Row],[Ingresos netos]]</f>
        <v>3.248722991664765E-3</v>
      </c>
      <c r="M353" s="1" t="s">
        <v>81</v>
      </c>
      <c r="N353" s="1" t="s">
        <v>45</v>
      </c>
      <c r="O353" s="1"/>
      <c r="P353" s="1" t="s">
        <v>11</v>
      </c>
      <c r="Q353" s="1" t="s">
        <v>12</v>
      </c>
      <c r="R353" s="1" t="s">
        <v>13</v>
      </c>
      <c r="S353" s="8">
        <v>1.217926778E-3</v>
      </c>
      <c r="T353" s="8">
        <v>0.75</v>
      </c>
      <c r="U353" s="9">
        <f>Tabla12[[#This Row],[Precio unitario]]*Tabla12[[#This Row],[Tasa de ingresos cliente]]</f>
        <v>9.1344508350000003E-4</v>
      </c>
      <c r="V353" s="21">
        <v>22.631540000000001</v>
      </c>
      <c r="W353" s="11">
        <f>Tabla12[[#This Row],[tasa de cambio]]*Tabla12[[#This Row],[Ingresos netos]]</f>
        <v>2.0672668945033591E-2</v>
      </c>
      <c r="AK353" s="2" t="s">
        <v>100</v>
      </c>
      <c r="AL353" s="2" t="s">
        <v>20</v>
      </c>
      <c r="AM353" s="2" t="s">
        <v>114</v>
      </c>
      <c r="AN353" s="2" t="s">
        <v>11</v>
      </c>
      <c r="AO353" s="2" t="s">
        <v>12</v>
      </c>
      <c r="AP353" s="2" t="s">
        <v>13</v>
      </c>
      <c r="AQ353" s="7">
        <v>1.1002399999999999E-3</v>
      </c>
      <c r="AR353" s="7">
        <v>0.75</v>
      </c>
      <c r="AS353" s="9">
        <f>Tabla8[[#This Row],[Precio unitario]]*Tabla8[[#This Row],[Tasa de ingresos cliente]]</f>
        <v>8.2518000000000001E-4</v>
      </c>
      <c r="AT353" s="21">
        <v>21.6</v>
      </c>
      <c r="AU353" s="11">
        <f>Tabla8[[#This Row],[tasa de cambio]]*Tabla8[[#This Row],[Ingresos netos]]</f>
        <v>1.7823888000000003E-2</v>
      </c>
      <c r="AV353" s="23"/>
      <c r="AX353" s="23"/>
      <c r="BL353" s="2" t="s">
        <v>139</v>
      </c>
      <c r="BM353" s="2" t="s">
        <v>18</v>
      </c>
      <c r="BN353" s="2" t="s">
        <v>104</v>
      </c>
      <c r="BO353" s="2" t="s">
        <v>11</v>
      </c>
      <c r="BP353" s="2" t="s">
        <v>12</v>
      </c>
      <c r="BQ353" s="2" t="s">
        <v>13</v>
      </c>
      <c r="BR353" s="7">
        <v>3.1635372999999998E-3</v>
      </c>
      <c r="BS353" s="7">
        <v>0.75</v>
      </c>
      <c r="BT353" s="9">
        <f>Tabla5[[#This Row],[Precio unitario]]*Tabla5[[#This Row],[Tasa de ingresos cliente]]</f>
        <v>2.3726529749999998E-3</v>
      </c>
      <c r="BU353" s="21">
        <v>22.631540000000001</v>
      </c>
      <c r="BV353" s="15">
        <f>Tabla5[[#This Row],[tasa de cambio]]*Tabla5[[#This Row],[Ingresos netos]]</f>
        <v>5.36967907098315E-2</v>
      </c>
    </row>
    <row r="354" spans="1:74" x14ac:dyDescent="0.2">
      <c r="A354" s="2" t="s">
        <v>24</v>
      </c>
      <c r="B354" s="2" t="s">
        <v>10</v>
      </c>
      <c r="C354" s="2"/>
      <c r="D354" s="2" t="s">
        <v>11</v>
      </c>
      <c r="E354" s="2" t="s">
        <v>12</v>
      </c>
      <c r="F354" s="2" t="s">
        <v>13</v>
      </c>
      <c r="G354" s="7">
        <v>4.6618553400000002E-4</v>
      </c>
      <c r="H354" s="7">
        <v>0.75</v>
      </c>
      <c r="I354" s="9">
        <f>Tabla14[[#This Row],[Precio unitario]]*Tabla14[[#This Row],[Tasa de ingresos cliente]]</f>
        <v>3.496391505E-4</v>
      </c>
      <c r="J354" s="21">
        <v>22.631540000000001</v>
      </c>
      <c r="K354" s="15">
        <f>Tabla14[[#This Row],[tasa de cambio]]*Tabla14[[#This Row],[Ingresos netos]]</f>
        <v>7.9128724201067702E-3</v>
      </c>
      <c r="M354" s="2" t="s">
        <v>81</v>
      </c>
      <c r="N354" s="2" t="s">
        <v>45</v>
      </c>
      <c r="O354" s="2"/>
      <c r="P354" s="2" t="s">
        <v>11</v>
      </c>
      <c r="Q354" s="2" t="s">
        <v>12</v>
      </c>
      <c r="R354" s="2" t="s">
        <v>13</v>
      </c>
      <c r="S354" s="7">
        <v>1.6232026380000001E-3</v>
      </c>
      <c r="T354" s="7">
        <v>0.75</v>
      </c>
      <c r="U354" s="9">
        <f>Tabla12[[#This Row],[Precio unitario]]*Tabla12[[#This Row],[Tasa de ingresos cliente]]</f>
        <v>1.2174019785000001E-3</v>
      </c>
      <c r="V354" s="21">
        <v>22.631540000000001</v>
      </c>
      <c r="W354" s="11">
        <f>Tabla12[[#This Row],[tasa de cambio]]*Tabla12[[#This Row],[Ingresos netos]]</f>
        <v>2.7551681572501895E-2</v>
      </c>
      <c r="AK354" s="1" t="s">
        <v>100</v>
      </c>
      <c r="AL354" s="1" t="s">
        <v>20</v>
      </c>
      <c r="AM354" s="1" t="s">
        <v>114</v>
      </c>
      <c r="AN354" s="1" t="s">
        <v>11</v>
      </c>
      <c r="AO354" s="1" t="s">
        <v>12</v>
      </c>
      <c r="AP354" s="1" t="s">
        <v>13</v>
      </c>
      <c r="AQ354" s="8">
        <v>1.1002727E-3</v>
      </c>
      <c r="AR354" s="8">
        <v>0.75</v>
      </c>
      <c r="AS354" s="9">
        <f>Tabla8[[#This Row],[Precio unitario]]*Tabla8[[#This Row],[Tasa de ingresos cliente]]</f>
        <v>8.2520452500000003E-4</v>
      </c>
      <c r="AT354" s="21">
        <v>21.6</v>
      </c>
      <c r="AU354" s="11">
        <f>Tabla8[[#This Row],[tasa de cambio]]*Tabla8[[#This Row],[Ingresos netos]]</f>
        <v>1.7824417740000001E-2</v>
      </c>
      <c r="AV354" s="23"/>
      <c r="AX354" s="23"/>
      <c r="BL354" s="1" t="s">
        <v>139</v>
      </c>
      <c r="BM354" s="1" t="s">
        <v>32</v>
      </c>
      <c r="BN354" s="1" t="s">
        <v>104</v>
      </c>
      <c r="BO354" s="1" t="s">
        <v>11</v>
      </c>
      <c r="BP354" s="1" t="s">
        <v>12</v>
      </c>
      <c r="BQ354" s="1" t="s">
        <v>13</v>
      </c>
      <c r="BR354" s="8">
        <v>7.1459999999999996E-3</v>
      </c>
      <c r="BS354" s="8">
        <v>0.75</v>
      </c>
      <c r="BT354" s="9">
        <f>Tabla5[[#This Row],[Precio unitario]]*Tabla5[[#This Row],[Tasa de ingresos cliente]]</f>
        <v>5.3594999999999997E-3</v>
      </c>
      <c r="BU354" s="21">
        <v>22.631540000000001</v>
      </c>
      <c r="BV354" s="15">
        <f>Tabla5[[#This Row],[tasa de cambio]]*Tabla5[[#This Row],[Ingresos netos]]</f>
        <v>0.12129373862999999</v>
      </c>
    </row>
    <row r="355" spans="1:74" x14ac:dyDescent="0.2">
      <c r="A355" s="1" t="s">
        <v>24</v>
      </c>
      <c r="B355" s="1" t="s">
        <v>45</v>
      </c>
      <c r="C355" s="1"/>
      <c r="D355" s="1" t="s">
        <v>11</v>
      </c>
      <c r="E355" s="1" t="s">
        <v>12</v>
      </c>
      <c r="F355" s="1" t="s">
        <v>13</v>
      </c>
      <c r="G355" s="8">
        <v>8.5661138199999995E-4</v>
      </c>
      <c r="H355" s="8">
        <v>0.75</v>
      </c>
      <c r="I355" s="9">
        <f>Tabla14[[#This Row],[Precio unitario]]*Tabla14[[#This Row],[Tasa de ingresos cliente]]</f>
        <v>6.4245853649999996E-4</v>
      </c>
      <c r="J355" s="21">
        <v>22.631540000000001</v>
      </c>
      <c r="K355" s="15">
        <f>Tabla14[[#This Row],[tasa de cambio]]*Tabla14[[#This Row],[Ingresos netos]]</f>
        <v>1.453982606714121E-2</v>
      </c>
      <c r="M355" s="1" t="s">
        <v>81</v>
      </c>
      <c r="N355" s="1" t="s">
        <v>53</v>
      </c>
      <c r="O355" s="1"/>
      <c r="P355" s="1" t="s">
        <v>11</v>
      </c>
      <c r="Q355" s="1" t="s">
        <v>12</v>
      </c>
      <c r="R355" s="1" t="s">
        <v>13</v>
      </c>
      <c r="S355" s="8">
        <v>4.4683924399999998E-4</v>
      </c>
      <c r="T355" s="8">
        <v>0.75</v>
      </c>
      <c r="U355" s="9">
        <f>Tabla12[[#This Row],[Precio unitario]]*Tabla12[[#This Row],[Tasa de ingresos cliente]]</f>
        <v>3.3512943299999999E-4</v>
      </c>
      <c r="V355" s="21">
        <v>22.631540000000001</v>
      </c>
      <c r="W355" s="11">
        <f>Tabla12[[#This Row],[tasa de cambio]]*Tabla12[[#This Row],[Ingresos netos]]</f>
        <v>7.5844951681168201E-3</v>
      </c>
      <c r="AK355" s="2" t="s">
        <v>100</v>
      </c>
      <c r="AL355" s="2" t="s">
        <v>20</v>
      </c>
      <c r="AM355" s="2" t="s">
        <v>114</v>
      </c>
      <c r="AN355" s="2" t="s">
        <v>11</v>
      </c>
      <c r="AO355" s="2" t="s">
        <v>12</v>
      </c>
      <c r="AP355" s="2" t="s">
        <v>13</v>
      </c>
      <c r="AQ355" s="7">
        <v>1.1002308000000001E-3</v>
      </c>
      <c r="AR355" s="7">
        <v>0.75</v>
      </c>
      <c r="AS355" s="9">
        <f>Tabla8[[#This Row],[Precio unitario]]*Tabla8[[#This Row],[Tasa de ingresos cliente]]</f>
        <v>8.2517310000000004E-4</v>
      </c>
      <c r="AT355" s="21">
        <v>21.6</v>
      </c>
      <c r="AU355" s="11">
        <f>Tabla8[[#This Row],[tasa de cambio]]*Tabla8[[#This Row],[Ingresos netos]]</f>
        <v>1.7823738960000002E-2</v>
      </c>
      <c r="AV355" s="23"/>
      <c r="AX355" s="23"/>
      <c r="BL355" s="2" t="s">
        <v>139</v>
      </c>
      <c r="BM355" s="2" t="s">
        <v>14</v>
      </c>
      <c r="BN355" s="2" t="s">
        <v>104</v>
      </c>
      <c r="BO355" s="2" t="s">
        <v>11</v>
      </c>
      <c r="BP355" s="2" t="s">
        <v>12</v>
      </c>
      <c r="BQ355" s="2" t="s">
        <v>13</v>
      </c>
      <c r="BR355" s="7">
        <v>5.3720279820000001E-3</v>
      </c>
      <c r="BS355" s="7">
        <v>0.75</v>
      </c>
      <c r="BT355" s="9">
        <f>Tabla5[[#This Row],[Precio unitario]]*Tabla5[[#This Row],[Tasa de ingresos cliente]]</f>
        <v>4.0290209865000001E-3</v>
      </c>
      <c r="BU355" s="21">
        <v>22.631540000000001</v>
      </c>
      <c r="BV355" s="15">
        <f>Tabla5[[#This Row],[tasa de cambio]]*Tabla5[[#This Row],[Ingresos netos]]</f>
        <v>9.118294961681421E-2</v>
      </c>
    </row>
    <row r="356" spans="1:74" x14ac:dyDescent="0.2">
      <c r="A356" s="2" t="s">
        <v>24</v>
      </c>
      <c r="B356" s="2" t="s">
        <v>69</v>
      </c>
      <c r="C356" s="2"/>
      <c r="D356" s="2" t="s">
        <v>11</v>
      </c>
      <c r="E356" s="2" t="s">
        <v>12</v>
      </c>
      <c r="F356" s="2" t="s">
        <v>13</v>
      </c>
      <c r="G356" s="7">
        <v>2.12640161E-4</v>
      </c>
      <c r="H356" s="7">
        <v>0.75</v>
      </c>
      <c r="I356" s="9">
        <f>Tabla14[[#This Row],[Precio unitario]]*Tabla14[[#This Row],[Tasa de ingresos cliente]]</f>
        <v>1.5948012074999999E-4</v>
      </c>
      <c r="J356" s="21">
        <v>22.631540000000001</v>
      </c>
      <c r="K356" s="15">
        <f>Tabla14[[#This Row],[tasa de cambio]]*Tabla14[[#This Row],[Ingresos netos]]</f>
        <v>3.6092807319584551E-3</v>
      </c>
      <c r="M356" s="2" t="s">
        <v>81</v>
      </c>
      <c r="N356" s="2" t="s">
        <v>53</v>
      </c>
      <c r="O356" s="2"/>
      <c r="P356" s="2" t="s">
        <v>11</v>
      </c>
      <c r="Q356" s="2" t="s">
        <v>12</v>
      </c>
      <c r="R356" s="2" t="s">
        <v>13</v>
      </c>
      <c r="S356" s="7">
        <v>3.9575454899999998E-4</v>
      </c>
      <c r="T356" s="7">
        <v>0.75</v>
      </c>
      <c r="U356" s="9">
        <f>Tabla12[[#This Row],[Precio unitario]]*Tabla12[[#This Row],[Tasa de ingresos cliente]]</f>
        <v>2.9681591175000001E-4</v>
      </c>
      <c r="V356" s="21">
        <v>22.631540000000001</v>
      </c>
      <c r="W356" s="11">
        <f>Tabla12[[#This Row],[tasa de cambio]]*Tabla12[[#This Row],[Ingresos netos]]</f>
        <v>6.7174011794065959E-3</v>
      </c>
      <c r="AK356" s="1" t="s">
        <v>100</v>
      </c>
      <c r="AL356" s="1" t="s">
        <v>20</v>
      </c>
      <c r="AM356" s="1" t="s">
        <v>114</v>
      </c>
      <c r="AN356" s="1" t="s">
        <v>11</v>
      </c>
      <c r="AO356" s="1" t="s">
        <v>12</v>
      </c>
      <c r="AP356" s="1" t="s">
        <v>13</v>
      </c>
      <c r="AQ356" s="8">
        <v>1.1002353000000001E-3</v>
      </c>
      <c r="AR356" s="8">
        <v>0.75</v>
      </c>
      <c r="AS356" s="9">
        <f>Tabla8[[#This Row],[Precio unitario]]*Tabla8[[#This Row],[Tasa de ingresos cliente]]</f>
        <v>8.25176475E-4</v>
      </c>
      <c r="AT356" s="21">
        <v>21.6</v>
      </c>
      <c r="AU356" s="11">
        <f>Tabla8[[#This Row],[tasa de cambio]]*Tabla8[[#This Row],[Ingresos netos]]</f>
        <v>1.782381186E-2</v>
      </c>
      <c r="AV356" s="23"/>
      <c r="AX356" s="23"/>
      <c r="BL356" s="1" t="s">
        <v>139</v>
      </c>
      <c r="BM356" s="1" t="s">
        <v>19</v>
      </c>
      <c r="BN356" s="1" t="s">
        <v>104</v>
      </c>
      <c r="BO356" s="1" t="s">
        <v>11</v>
      </c>
      <c r="BP356" s="1" t="s">
        <v>12</v>
      </c>
      <c r="BQ356" s="1" t="s">
        <v>13</v>
      </c>
      <c r="BR356" s="8">
        <v>1.1671746880000001E-3</v>
      </c>
      <c r="BS356" s="8">
        <v>0.75</v>
      </c>
      <c r="BT356" s="9">
        <f>Tabla5[[#This Row],[Precio unitario]]*Tabla5[[#This Row],[Tasa de ingresos cliente]]</f>
        <v>8.753810160000001E-4</v>
      </c>
      <c r="BU356" s="21">
        <v>22.631540000000001</v>
      </c>
      <c r="BV356" s="15">
        <f>Tabla5[[#This Row],[tasa de cambio]]*Tabla5[[#This Row],[Ingresos netos]]</f>
        <v>1.9811220478844642E-2</v>
      </c>
    </row>
    <row r="357" spans="1:74" x14ac:dyDescent="0.2">
      <c r="A357" s="1" t="s">
        <v>24</v>
      </c>
      <c r="B357" s="1" t="s">
        <v>23</v>
      </c>
      <c r="C357" s="1"/>
      <c r="D357" s="1" t="s">
        <v>11</v>
      </c>
      <c r="E357" s="1" t="s">
        <v>12</v>
      </c>
      <c r="F357" s="1" t="s">
        <v>13</v>
      </c>
      <c r="G357" s="8">
        <v>5.0189537700000004E-4</v>
      </c>
      <c r="H357" s="8">
        <v>0.75</v>
      </c>
      <c r="I357" s="9">
        <f>Tabla14[[#This Row],[Precio unitario]]*Tabla14[[#This Row],[Tasa de ingresos cliente]]</f>
        <v>3.7642153275000003E-4</v>
      </c>
      <c r="J357" s="21">
        <v>22.631540000000001</v>
      </c>
      <c r="K357" s="15">
        <f>Tabla14[[#This Row],[tasa de cambio]]*Tabla14[[#This Row],[Ingresos netos]]</f>
        <v>8.5189989752929365E-3</v>
      </c>
      <c r="M357" s="1" t="s">
        <v>81</v>
      </c>
      <c r="N357" s="1" t="s">
        <v>53</v>
      </c>
      <c r="O357" s="1"/>
      <c r="P357" s="1" t="s">
        <v>11</v>
      </c>
      <c r="Q357" s="1" t="s">
        <v>12</v>
      </c>
      <c r="R357" s="1" t="s">
        <v>13</v>
      </c>
      <c r="S357" s="8">
        <v>4.4244465599999999E-4</v>
      </c>
      <c r="T357" s="8">
        <v>0.75</v>
      </c>
      <c r="U357" s="9">
        <f>Tabla12[[#This Row],[Precio unitario]]*Tabla12[[#This Row],[Tasa de ingresos cliente]]</f>
        <v>3.3183349200000001E-4</v>
      </c>
      <c r="V357" s="21">
        <v>22.631540000000001</v>
      </c>
      <c r="W357" s="11">
        <f>Tabla12[[#This Row],[tasa de cambio]]*Tabla12[[#This Row],[Ingresos netos]]</f>
        <v>7.5099029475376809E-3</v>
      </c>
      <c r="AK357" s="2" t="s">
        <v>100</v>
      </c>
      <c r="AL357" s="2" t="s">
        <v>20</v>
      </c>
      <c r="AM357" s="2" t="s">
        <v>114</v>
      </c>
      <c r="AN357" s="2" t="s">
        <v>11</v>
      </c>
      <c r="AO357" s="2" t="s">
        <v>12</v>
      </c>
      <c r="AP357" s="2" t="s">
        <v>13</v>
      </c>
      <c r="AQ357" s="7">
        <v>1.1001667000000001E-3</v>
      </c>
      <c r="AR357" s="7">
        <v>0.75</v>
      </c>
      <c r="AS357" s="9">
        <f>Tabla8[[#This Row],[Precio unitario]]*Tabla8[[#This Row],[Tasa de ingresos cliente]]</f>
        <v>8.2512502500000002E-4</v>
      </c>
      <c r="AT357" s="21">
        <v>21.6</v>
      </c>
      <c r="AU357" s="11">
        <f>Tabla8[[#This Row],[tasa de cambio]]*Tabla8[[#This Row],[Ingresos netos]]</f>
        <v>1.782270054E-2</v>
      </c>
      <c r="AV357" s="23"/>
      <c r="AX357" s="23"/>
      <c r="BL357" s="2" t="s">
        <v>139</v>
      </c>
      <c r="BM357" s="2" t="s">
        <v>53</v>
      </c>
      <c r="BN357" s="2" t="s">
        <v>104</v>
      </c>
      <c r="BO357" s="2" t="s">
        <v>11</v>
      </c>
      <c r="BP357" s="2" t="s">
        <v>12</v>
      </c>
      <c r="BQ357" s="2" t="s">
        <v>13</v>
      </c>
      <c r="BR357" s="7">
        <v>1.821296329E-3</v>
      </c>
      <c r="BS357" s="7">
        <v>0.75</v>
      </c>
      <c r="BT357" s="9">
        <f>Tabla5[[#This Row],[Precio unitario]]*Tabla5[[#This Row],[Tasa de ingresos cliente]]</f>
        <v>1.36597224675E-3</v>
      </c>
      <c r="BU357" s="21">
        <v>22.631540000000001</v>
      </c>
      <c r="BV357" s="15">
        <f>Tabla5[[#This Row],[tasa de cambio]]*Tabla5[[#This Row],[Ingresos netos]]</f>
        <v>3.0914055541212498E-2</v>
      </c>
    </row>
    <row r="358" spans="1:74" x14ac:dyDescent="0.2">
      <c r="A358" s="2" t="s">
        <v>24</v>
      </c>
      <c r="B358" s="2" t="s">
        <v>40</v>
      </c>
      <c r="C358" s="2"/>
      <c r="D358" s="2" t="s">
        <v>11</v>
      </c>
      <c r="E358" s="2" t="s">
        <v>12</v>
      </c>
      <c r="F358" s="2" t="s">
        <v>13</v>
      </c>
      <c r="G358" s="7">
        <v>9.1657850099999998E-4</v>
      </c>
      <c r="H358" s="7">
        <v>0.75</v>
      </c>
      <c r="I358" s="9">
        <f>Tabla14[[#This Row],[Precio unitario]]*Tabla14[[#This Row],[Tasa de ingresos cliente]]</f>
        <v>6.8743387574999996E-4</v>
      </c>
      <c r="J358" s="21">
        <v>22.631540000000001</v>
      </c>
      <c r="K358" s="15">
        <f>Tabla14[[#This Row],[tasa de cambio]]*Tabla14[[#This Row],[Ingresos netos]]</f>
        <v>1.5557687256391155E-2</v>
      </c>
      <c r="M358" s="2" t="s">
        <v>81</v>
      </c>
      <c r="N358" s="2" t="s">
        <v>53</v>
      </c>
      <c r="O358" s="2"/>
      <c r="P358" s="2" t="s">
        <v>11</v>
      </c>
      <c r="Q358" s="2" t="s">
        <v>12</v>
      </c>
      <c r="R358" s="2" t="s">
        <v>13</v>
      </c>
      <c r="S358" s="7">
        <v>5.0999063099999996E-4</v>
      </c>
      <c r="T358" s="7">
        <v>0.75</v>
      </c>
      <c r="U358" s="9">
        <f>Tabla12[[#This Row],[Precio unitario]]*Tabla12[[#This Row],[Tasa de ingresos cliente]]</f>
        <v>3.8249297324999997E-4</v>
      </c>
      <c r="V358" s="21">
        <v>22.631540000000001</v>
      </c>
      <c r="W358" s="11">
        <f>Tabla12[[#This Row],[tasa de cambio]]*Tabla12[[#This Row],[Ingresos netos]]</f>
        <v>8.6564050238263045E-3</v>
      </c>
      <c r="AK358" s="1" t="s">
        <v>100</v>
      </c>
      <c r="AL358" s="1" t="s">
        <v>20</v>
      </c>
      <c r="AM358" s="1" t="s">
        <v>114</v>
      </c>
      <c r="AN358" s="1" t="s">
        <v>11</v>
      </c>
      <c r="AO358" s="1" t="s">
        <v>12</v>
      </c>
      <c r="AP358" s="1" t="s">
        <v>13</v>
      </c>
      <c r="AQ358" s="8">
        <v>1.1002367999999999E-3</v>
      </c>
      <c r="AR358" s="8">
        <v>0.75</v>
      </c>
      <c r="AS358" s="9">
        <f>Tabla8[[#This Row],[Precio unitario]]*Tabla8[[#This Row],[Tasa de ingresos cliente]]</f>
        <v>8.2517759999999995E-4</v>
      </c>
      <c r="AT358" s="21">
        <v>21.6</v>
      </c>
      <c r="AU358" s="11">
        <f>Tabla8[[#This Row],[tasa de cambio]]*Tabla8[[#This Row],[Ingresos netos]]</f>
        <v>1.7823836159999999E-2</v>
      </c>
      <c r="AV358" s="23"/>
      <c r="AX358" s="23"/>
      <c r="BL358" s="1" t="s">
        <v>139</v>
      </c>
      <c r="BM358" s="1" t="s">
        <v>53</v>
      </c>
      <c r="BN358" s="1" t="s">
        <v>104</v>
      </c>
      <c r="BO358" s="1" t="s">
        <v>11</v>
      </c>
      <c r="BP358" s="1" t="s">
        <v>12</v>
      </c>
      <c r="BQ358" s="1" t="s">
        <v>13</v>
      </c>
      <c r="BR358" s="8">
        <v>1.82129633E-3</v>
      </c>
      <c r="BS358" s="8">
        <v>0.75</v>
      </c>
      <c r="BT358" s="9">
        <f>Tabla5[[#This Row],[Precio unitario]]*Tabla5[[#This Row],[Tasa de ingresos cliente]]</f>
        <v>1.3659722475000001E-3</v>
      </c>
      <c r="BU358" s="21">
        <v>22.631540000000001</v>
      </c>
      <c r="BV358" s="15">
        <f>Tabla5[[#This Row],[tasa de cambio]]*Tabla5[[#This Row],[Ingresos netos]]</f>
        <v>3.0914055558186153E-2</v>
      </c>
    </row>
    <row r="359" spans="1:74" x14ac:dyDescent="0.2">
      <c r="A359" s="1" t="s">
        <v>24</v>
      </c>
      <c r="B359" s="1" t="s">
        <v>10</v>
      </c>
      <c r="C359" s="1"/>
      <c r="D359" s="1" t="s">
        <v>11</v>
      </c>
      <c r="E359" s="1" t="s">
        <v>12</v>
      </c>
      <c r="F359" s="1" t="s">
        <v>13</v>
      </c>
      <c r="G359" s="8">
        <v>3.2553712900000001E-4</v>
      </c>
      <c r="H359" s="8">
        <v>0.75</v>
      </c>
      <c r="I359" s="9">
        <f>Tabla14[[#This Row],[Precio unitario]]*Tabla14[[#This Row],[Tasa de ingresos cliente]]</f>
        <v>2.4415284675000001E-4</v>
      </c>
      <c r="J359" s="21">
        <v>22.631540000000001</v>
      </c>
      <c r="K359" s="15">
        <f>Tabla14[[#This Row],[tasa de cambio]]*Tabla14[[#This Row],[Ingresos netos]]</f>
        <v>5.5255549173364952E-3</v>
      </c>
      <c r="M359" s="1" t="s">
        <v>81</v>
      </c>
      <c r="N359" s="1" t="s">
        <v>25</v>
      </c>
      <c r="O359" s="1"/>
      <c r="P359" s="1" t="s">
        <v>11</v>
      </c>
      <c r="Q359" s="1" t="s">
        <v>12</v>
      </c>
      <c r="R359" s="1" t="s">
        <v>13</v>
      </c>
      <c r="S359" s="8">
        <v>8.1684939599999996E-4</v>
      </c>
      <c r="T359" s="8">
        <v>0.75</v>
      </c>
      <c r="U359" s="9">
        <f>Tabla12[[#This Row],[Precio unitario]]*Tabla12[[#This Row],[Tasa de ingresos cliente]]</f>
        <v>6.12637047E-4</v>
      </c>
      <c r="V359" s="21">
        <v>22.631540000000001</v>
      </c>
      <c r="W359" s="11">
        <f>Tabla12[[#This Row],[tasa de cambio]]*Tabla12[[#This Row],[Ingresos netos]]</f>
        <v>1.3864919834662381E-2</v>
      </c>
      <c r="AK359" s="1" t="s">
        <v>100</v>
      </c>
      <c r="AL359" s="1" t="s">
        <v>20</v>
      </c>
      <c r="AM359" s="1" t="s">
        <v>104</v>
      </c>
      <c r="AN359" s="1" t="s">
        <v>11</v>
      </c>
      <c r="AO359" s="1" t="s">
        <v>129</v>
      </c>
      <c r="AP359" s="1" t="s">
        <v>13</v>
      </c>
      <c r="AQ359" s="8">
        <v>-8.7840870000000003E-4</v>
      </c>
      <c r="AR359" s="8">
        <v>0.75</v>
      </c>
      <c r="AS359" s="9">
        <f>Tabla8[[#This Row],[Precio unitario]]*Tabla8[[#This Row],[Tasa de ingresos cliente]]</f>
        <v>-6.5880652500000002E-4</v>
      </c>
      <c r="AT359" s="21">
        <v>21.6</v>
      </c>
      <c r="AU359" s="11">
        <f>Tabla8[[#This Row],[tasa de cambio]]*Tabla8[[#This Row],[Ingresos netos]]</f>
        <v>-1.4230220940000001E-2</v>
      </c>
      <c r="AV359" s="23"/>
      <c r="AX359" s="23"/>
      <c r="BL359" s="2" t="s">
        <v>139</v>
      </c>
      <c r="BM359" s="2" t="s">
        <v>37</v>
      </c>
      <c r="BN359" s="2" t="s">
        <v>104</v>
      </c>
      <c r="BO359" s="2" t="s">
        <v>11</v>
      </c>
      <c r="BP359" s="2" t="s">
        <v>12</v>
      </c>
      <c r="BQ359" s="2" t="s">
        <v>13</v>
      </c>
      <c r="BR359" s="7">
        <v>2.3301509059999999E-3</v>
      </c>
      <c r="BS359" s="7">
        <v>0.75</v>
      </c>
      <c r="BT359" s="9">
        <f>Tabla5[[#This Row],[Precio unitario]]*Tabla5[[#This Row],[Tasa de ingresos cliente]]</f>
        <v>1.7476131794999998E-3</v>
      </c>
      <c r="BU359" s="21">
        <v>22.631540000000001</v>
      </c>
      <c r="BV359" s="15">
        <f>Tabla5[[#This Row],[tasa de cambio]]*Tabla5[[#This Row],[Ingresos netos]]</f>
        <v>3.9551177576381429E-2</v>
      </c>
    </row>
    <row r="360" spans="1:74" x14ac:dyDescent="0.2">
      <c r="A360" s="2" t="s">
        <v>24</v>
      </c>
      <c r="B360" s="2" t="s">
        <v>32</v>
      </c>
      <c r="C360" s="2"/>
      <c r="D360" s="2" t="s">
        <v>11</v>
      </c>
      <c r="E360" s="2" t="s">
        <v>12</v>
      </c>
      <c r="F360" s="2" t="s">
        <v>13</v>
      </c>
      <c r="G360" s="7">
        <v>8.1764177299999997E-4</v>
      </c>
      <c r="H360" s="7">
        <v>0.75</v>
      </c>
      <c r="I360" s="9">
        <f>Tabla14[[#This Row],[Precio unitario]]*Tabla14[[#This Row],[Tasa de ingresos cliente]]</f>
        <v>6.1323132974999998E-4</v>
      </c>
      <c r="J360" s="21">
        <v>22.631540000000001</v>
      </c>
      <c r="K360" s="15">
        <f>Tabla14[[#This Row],[tasa de cambio]]*Tabla14[[#This Row],[Ingresos netos]]</f>
        <v>1.3878369368490314E-2</v>
      </c>
      <c r="M360" s="2" t="s">
        <v>81</v>
      </c>
      <c r="N360" s="2" t="s">
        <v>25</v>
      </c>
      <c r="O360" s="2"/>
      <c r="P360" s="2" t="s">
        <v>11</v>
      </c>
      <c r="Q360" s="2" t="s">
        <v>12</v>
      </c>
      <c r="R360" s="2" t="s">
        <v>13</v>
      </c>
      <c r="S360" s="7">
        <v>8.1697287299999999E-4</v>
      </c>
      <c r="T360" s="7">
        <v>0.75</v>
      </c>
      <c r="U360" s="9">
        <f>Tabla12[[#This Row],[Precio unitario]]*Tabla12[[#This Row],[Tasa de ingresos cliente]]</f>
        <v>6.1272965474999999E-4</v>
      </c>
      <c r="V360" s="21">
        <v>22.631540000000001</v>
      </c>
      <c r="W360" s="11">
        <f>Tabla12[[#This Row],[tasa de cambio]]*Tabla12[[#This Row],[Ingresos netos]]</f>
        <v>1.3867015690660815E-2</v>
      </c>
      <c r="AK360" s="1" t="s">
        <v>100</v>
      </c>
      <c r="AL360" s="1" t="s">
        <v>20</v>
      </c>
      <c r="AM360" s="1" t="s">
        <v>114</v>
      </c>
      <c r="AN360" s="1" t="s">
        <v>11</v>
      </c>
      <c r="AO360" s="1" t="s">
        <v>129</v>
      </c>
      <c r="AP360" s="1" t="s">
        <v>13</v>
      </c>
      <c r="AQ360" s="8">
        <v>-3.3007140000000001E-4</v>
      </c>
      <c r="AR360" s="8">
        <v>0.75</v>
      </c>
      <c r="AS360" s="9">
        <f>Tabla8[[#This Row],[Precio unitario]]*Tabla8[[#This Row],[Tasa de ingresos cliente]]</f>
        <v>-2.4755354999999999E-4</v>
      </c>
      <c r="AT360" s="21">
        <v>21.6</v>
      </c>
      <c r="AU360" s="11">
        <f>Tabla8[[#This Row],[tasa de cambio]]*Tabla8[[#This Row],[Ingresos netos]]</f>
        <v>-5.3471566800000004E-3</v>
      </c>
      <c r="AV360" s="23"/>
      <c r="AX360" s="23"/>
      <c r="BL360" s="1" t="s">
        <v>139</v>
      </c>
      <c r="BM360" s="1" t="s">
        <v>23</v>
      </c>
      <c r="BN360" s="1" t="s">
        <v>104</v>
      </c>
      <c r="BO360" s="1" t="s">
        <v>11</v>
      </c>
      <c r="BP360" s="1" t="s">
        <v>12</v>
      </c>
      <c r="BQ360" s="1" t="s">
        <v>13</v>
      </c>
      <c r="BR360" s="8">
        <v>3.8440000000000002E-3</v>
      </c>
      <c r="BS360" s="8">
        <v>0.75</v>
      </c>
      <c r="BT360" s="9">
        <f>Tabla5[[#This Row],[Precio unitario]]*Tabla5[[#This Row],[Tasa de ingresos cliente]]</f>
        <v>2.8830000000000001E-3</v>
      </c>
      <c r="BU360" s="21">
        <v>22.631540000000001</v>
      </c>
      <c r="BV360" s="15">
        <f>Tabla5[[#This Row],[tasa de cambio]]*Tabla5[[#This Row],[Ingresos netos]]</f>
        <v>6.5246729820000002E-2</v>
      </c>
    </row>
    <row r="361" spans="1:74" x14ac:dyDescent="0.2">
      <c r="A361" s="1" t="s">
        <v>24</v>
      </c>
      <c r="B361" s="1" t="s">
        <v>32</v>
      </c>
      <c r="C361" s="1"/>
      <c r="D361" s="1" t="s">
        <v>11</v>
      </c>
      <c r="E361" s="1" t="s">
        <v>12</v>
      </c>
      <c r="F361" s="1" t="s">
        <v>13</v>
      </c>
      <c r="G361" s="8">
        <v>7.3098657099999998E-4</v>
      </c>
      <c r="H361" s="8">
        <v>0.75</v>
      </c>
      <c r="I361" s="9">
        <f>Tabla14[[#This Row],[Precio unitario]]*Tabla14[[#This Row],[Tasa de ingresos cliente]]</f>
        <v>5.4823992824999993E-4</v>
      </c>
      <c r="J361" s="21">
        <v>22.631540000000001</v>
      </c>
      <c r="K361" s="15">
        <f>Tabla14[[#This Row],[tasa de cambio]]*Tabla14[[#This Row],[Ingresos netos]]</f>
        <v>1.2407513865787005E-2</v>
      </c>
      <c r="M361" s="1" t="s">
        <v>81</v>
      </c>
      <c r="N361" s="1" t="s">
        <v>25</v>
      </c>
      <c r="O361" s="1"/>
      <c r="P361" s="1" t="s">
        <v>11</v>
      </c>
      <c r="Q361" s="1" t="s">
        <v>12</v>
      </c>
      <c r="R361" s="1" t="s">
        <v>13</v>
      </c>
      <c r="S361" s="8">
        <v>8.1684940100000005E-4</v>
      </c>
      <c r="T361" s="8">
        <v>0.75</v>
      </c>
      <c r="U361" s="9">
        <f>Tabla12[[#This Row],[Precio unitario]]*Tabla12[[#This Row],[Tasa de ingresos cliente]]</f>
        <v>6.1263705074999998E-4</v>
      </c>
      <c r="V361" s="21">
        <v>22.631540000000001</v>
      </c>
      <c r="W361" s="11">
        <f>Tabla12[[#This Row],[tasa de cambio]]*Tabla12[[#This Row],[Ingresos netos]]</f>
        <v>1.3864919919530655E-2</v>
      </c>
      <c r="AK361" s="2" t="s">
        <v>100</v>
      </c>
      <c r="AL361" s="2" t="s">
        <v>20</v>
      </c>
      <c r="AM361" s="2" t="s">
        <v>114</v>
      </c>
      <c r="AN361" s="2" t="s">
        <v>11</v>
      </c>
      <c r="AO361" s="2" t="s">
        <v>129</v>
      </c>
      <c r="AP361" s="2" t="s">
        <v>13</v>
      </c>
      <c r="AQ361" s="7">
        <v>-3.3007149999999999E-4</v>
      </c>
      <c r="AR361" s="7">
        <v>0.75</v>
      </c>
      <c r="AS361" s="9">
        <f>Tabla8[[#This Row],[Precio unitario]]*Tabla8[[#This Row],[Tasa de ingresos cliente]]</f>
        <v>-2.4755362499999996E-4</v>
      </c>
      <c r="AT361" s="21">
        <v>21.6</v>
      </c>
      <c r="AU361" s="11">
        <f>Tabla8[[#This Row],[tasa de cambio]]*Tabla8[[#This Row],[Ingresos netos]]</f>
        <v>-5.3471583E-3</v>
      </c>
      <c r="AV361" s="23"/>
      <c r="AX361" s="23"/>
      <c r="BL361" s="2" t="s">
        <v>139</v>
      </c>
      <c r="BM361" s="2" t="s">
        <v>18</v>
      </c>
      <c r="BN361" s="2" t="s">
        <v>104</v>
      </c>
      <c r="BO361" s="2" t="s">
        <v>11</v>
      </c>
      <c r="BP361" s="2" t="s">
        <v>12</v>
      </c>
      <c r="BQ361" s="2" t="s">
        <v>13</v>
      </c>
      <c r="BR361" s="7">
        <v>1.463485223E-3</v>
      </c>
      <c r="BS361" s="7">
        <v>0.75</v>
      </c>
      <c r="BT361" s="9">
        <f>Tabla5[[#This Row],[Precio unitario]]*Tabla5[[#This Row],[Tasa de ingresos cliente]]</f>
        <v>1.09761391725E-3</v>
      </c>
      <c r="BU361" s="21">
        <v>22.631540000000001</v>
      </c>
      <c r="BV361" s="15">
        <f>Tabla5[[#This Row],[tasa de cambio]]*Tabla5[[#This Row],[Ingresos netos]]</f>
        <v>2.4840693272800068E-2</v>
      </c>
    </row>
    <row r="362" spans="1:74" x14ac:dyDescent="0.2">
      <c r="A362" s="2" t="s">
        <v>24</v>
      </c>
      <c r="B362" s="2" t="s">
        <v>70</v>
      </c>
      <c r="C362" s="2"/>
      <c r="D362" s="2" t="s">
        <v>11</v>
      </c>
      <c r="E362" s="2" t="s">
        <v>12</v>
      </c>
      <c r="F362" s="2" t="s">
        <v>13</v>
      </c>
      <c r="G362" s="7">
        <v>2.4721579700000002E-4</v>
      </c>
      <c r="H362" s="7">
        <v>0.75</v>
      </c>
      <c r="I362" s="9">
        <f>Tabla14[[#This Row],[Precio unitario]]*Tabla14[[#This Row],[Tasa de ingresos cliente]]</f>
        <v>1.8541184775000002E-4</v>
      </c>
      <c r="J362" s="21">
        <v>22.631540000000001</v>
      </c>
      <c r="K362" s="15">
        <f>Tabla14[[#This Row],[tasa de cambio]]*Tabla14[[#This Row],[Ingresos netos]]</f>
        <v>4.1961556488280356E-3</v>
      </c>
      <c r="M362" s="2" t="s">
        <v>81</v>
      </c>
      <c r="N362" s="2" t="s">
        <v>25</v>
      </c>
      <c r="O362" s="2"/>
      <c r="P362" s="2" t="s">
        <v>11</v>
      </c>
      <c r="Q362" s="2" t="s">
        <v>12</v>
      </c>
      <c r="R362" s="2" t="s">
        <v>13</v>
      </c>
      <c r="S362" s="7">
        <v>8.1631748100000003E-4</v>
      </c>
      <c r="T362" s="7">
        <v>0.75</v>
      </c>
      <c r="U362" s="9">
        <f>Tabla12[[#This Row],[Precio unitario]]*Tabla12[[#This Row],[Tasa de ingresos cliente]]</f>
        <v>6.1223811075000007E-4</v>
      </c>
      <c r="V362" s="21">
        <v>22.631540000000001</v>
      </c>
      <c r="W362" s="11">
        <f>Tabla12[[#This Row],[tasa de cambio]]*Tabla12[[#This Row],[Ingresos netos]]</f>
        <v>1.3855891292963057E-2</v>
      </c>
      <c r="AK362" s="1" t="s">
        <v>100</v>
      </c>
      <c r="AL362" s="1" t="s">
        <v>20</v>
      </c>
      <c r="AM362" s="1" t="s">
        <v>101</v>
      </c>
      <c r="AN362" s="1" t="s">
        <v>11</v>
      </c>
      <c r="AO362" s="1" t="s">
        <v>12</v>
      </c>
      <c r="AP362" s="1" t="s">
        <v>13</v>
      </c>
      <c r="AQ362" s="8">
        <v>1.537E-3</v>
      </c>
      <c r="AR362" s="8">
        <v>0.75</v>
      </c>
      <c r="AS362" s="9">
        <f>Tabla8[[#This Row],[Precio unitario]]*Tabla8[[#This Row],[Tasa de ingresos cliente]]</f>
        <v>1.1527499999999999E-3</v>
      </c>
      <c r="AT362" s="21">
        <v>21.6</v>
      </c>
      <c r="AU362" s="11">
        <f>Tabla8[[#This Row],[tasa de cambio]]*Tabla8[[#This Row],[Ingresos netos]]</f>
        <v>2.4899399999999999E-2</v>
      </c>
      <c r="AV362" s="23"/>
      <c r="AX362" s="23"/>
      <c r="BL362" s="1" t="s">
        <v>139</v>
      </c>
      <c r="BM362" s="1" t="s">
        <v>31</v>
      </c>
      <c r="BN362" s="1" t="s">
        <v>104</v>
      </c>
      <c r="BO362" s="1" t="s">
        <v>11</v>
      </c>
      <c r="BP362" s="1" t="s">
        <v>12</v>
      </c>
      <c r="BQ362" s="1" t="s">
        <v>13</v>
      </c>
      <c r="BR362" s="8">
        <v>1.6533171100000001E-3</v>
      </c>
      <c r="BS362" s="8">
        <v>0.75</v>
      </c>
      <c r="BT362" s="9">
        <f>Tabla5[[#This Row],[Precio unitario]]*Tabla5[[#This Row],[Tasa de ingresos cliente]]</f>
        <v>1.2399878325E-3</v>
      </c>
      <c r="BU362" s="21">
        <v>22.631540000000001</v>
      </c>
      <c r="BV362" s="15">
        <f>Tabla5[[#This Row],[tasa de cambio]]*Tabla5[[#This Row],[Ingresos netos]]</f>
        <v>2.8062834230737053E-2</v>
      </c>
    </row>
    <row r="363" spans="1:74" x14ac:dyDescent="0.2">
      <c r="A363" s="1" t="s">
        <v>24</v>
      </c>
      <c r="B363" s="1" t="s">
        <v>41</v>
      </c>
      <c r="C363" s="1"/>
      <c r="D363" s="1" t="s">
        <v>11</v>
      </c>
      <c r="E363" s="1" t="s">
        <v>12</v>
      </c>
      <c r="F363" s="1" t="s">
        <v>13</v>
      </c>
      <c r="G363" s="8">
        <v>2.13246353E-4</v>
      </c>
      <c r="H363" s="8">
        <v>0.75</v>
      </c>
      <c r="I363" s="9">
        <f>Tabla14[[#This Row],[Precio unitario]]*Tabla14[[#This Row],[Tasa de ingresos cliente]]</f>
        <v>1.5993476475000001E-4</v>
      </c>
      <c r="J363" s="21">
        <v>22.631540000000001</v>
      </c>
      <c r="K363" s="15">
        <f>Tabla14[[#This Row],[tasa de cambio]]*Tabla14[[#This Row],[Ingresos netos]]</f>
        <v>3.6195700258302155E-3</v>
      </c>
      <c r="M363" s="1" t="s">
        <v>81</v>
      </c>
      <c r="N363" s="1" t="s">
        <v>25</v>
      </c>
      <c r="O363" s="1"/>
      <c r="P363" s="1" t="s">
        <v>11</v>
      </c>
      <c r="Q363" s="1" t="s">
        <v>12</v>
      </c>
      <c r="R363" s="1" t="s">
        <v>13</v>
      </c>
      <c r="S363" s="8">
        <v>8.1670535000000005E-4</v>
      </c>
      <c r="T363" s="8">
        <v>0.75</v>
      </c>
      <c r="U363" s="9">
        <f>Tabla12[[#This Row],[Precio unitario]]*Tabla12[[#This Row],[Tasa de ingresos cliente]]</f>
        <v>6.1252901250000006E-4</v>
      </c>
      <c r="V363" s="21">
        <v>22.631540000000001</v>
      </c>
      <c r="W363" s="11">
        <f>Tabla12[[#This Row],[tasa de cambio]]*Tabla12[[#This Row],[Ingresos netos]]</f>
        <v>1.3862474847554252E-2</v>
      </c>
      <c r="AK363" s="1" t="s">
        <v>100</v>
      </c>
      <c r="AL363" s="1" t="s">
        <v>10</v>
      </c>
      <c r="AM363" s="1" t="s">
        <v>101</v>
      </c>
      <c r="AN363" s="1" t="s">
        <v>11</v>
      </c>
      <c r="AO363" s="1" t="s">
        <v>12</v>
      </c>
      <c r="AP363" s="1" t="s">
        <v>13</v>
      </c>
      <c r="AQ363" s="8">
        <v>6.4099999999999997E-4</v>
      </c>
      <c r="AR363" s="8">
        <v>0.75</v>
      </c>
      <c r="AS363" s="9">
        <f>Tabla8[[#This Row],[Precio unitario]]*Tabla8[[#This Row],[Tasa de ingresos cliente]]</f>
        <v>4.8074999999999995E-4</v>
      </c>
      <c r="AT363" s="21">
        <v>21.6</v>
      </c>
      <c r="AU363" s="11">
        <f>Tabla8[[#This Row],[tasa de cambio]]*Tabla8[[#This Row],[Ingresos netos]]</f>
        <v>1.03842E-2</v>
      </c>
      <c r="AV363" s="23"/>
      <c r="AX363" s="23"/>
      <c r="BL363" s="2" t="s">
        <v>139</v>
      </c>
      <c r="BM363" s="2" t="s">
        <v>14</v>
      </c>
      <c r="BN363" s="2" t="s">
        <v>104</v>
      </c>
      <c r="BO363" s="2" t="s">
        <v>11</v>
      </c>
      <c r="BP363" s="2" t="s">
        <v>12</v>
      </c>
      <c r="BQ363" s="2" t="s">
        <v>13</v>
      </c>
      <c r="BR363" s="7">
        <v>2.099820238E-3</v>
      </c>
      <c r="BS363" s="7">
        <v>0.75</v>
      </c>
      <c r="BT363" s="9">
        <f>Tabla5[[#This Row],[Precio unitario]]*Tabla5[[#This Row],[Tasa de ingresos cliente]]</f>
        <v>1.5748651784999999E-3</v>
      </c>
      <c r="BU363" s="21">
        <v>22.631540000000001</v>
      </c>
      <c r="BV363" s="15">
        <f>Tabla5[[#This Row],[tasa de cambio]]*Tabla5[[#This Row],[Ingresos netos]]</f>
        <v>3.564162428182989E-2</v>
      </c>
    </row>
    <row r="364" spans="1:74" x14ac:dyDescent="0.2">
      <c r="A364" s="2" t="s">
        <v>24</v>
      </c>
      <c r="B364" s="2" t="s">
        <v>14</v>
      </c>
      <c r="C364" s="2"/>
      <c r="D364" s="2" t="s">
        <v>11</v>
      </c>
      <c r="E364" s="2" t="s">
        <v>12</v>
      </c>
      <c r="F364" s="2" t="s">
        <v>13</v>
      </c>
      <c r="G364" s="7">
        <v>1.64699706E-4</v>
      </c>
      <c r="H364" s="7">
        <v>0.75</v>
      </c>
      <c r="I364" s="9">
        <f>Tabla14[[#This Row],[Precio unitario]]*Tabla14[[#This Row],[Tasa de ingresos cliente]]</f>
        <v>1.2352477949999999E-4</v>
      </c>
      <c r="J364" s="21">
        <v>22.631540000000001</v>
      </c>
      <c r="K364" s="15">
        <f>Tabla14[[#This Row],[tasa de cambio]]*Tabla14[[#This Row],[Ingresos netos]]</f>
        <v>2.7955559882454298E-3</v>
      </c>
      <c r="M364" s="2" t="s">
        <v>81</v>
      </c>
      <c r="N364" s="2" t="s">
        <v>25</v>
      </c>
      <c r="O364" s="2"/>
      <c r="P364" s="2" t="s">
        <v>11</v>
      </c>
      <c r="Q364" s="2" t="s">
        <v>12</v>
      </c>
      <c r="R364" s="2" t="s">
        <v>13</v>
      </c>
      <c r="S364" s="7">
        <v>8.1663330299999997E-4</v>
      </c>
      <c r="T364" s="7">
        <v>0.75</v>
      </c>
      <c r="U364" s="9">
        <f>Tabla12[[#This Row],[Precio unitario]]*Tabla12[[#This Row],[Tasa de ingresos cliente]]</f>
        <v>6.1247497725E-4</v>
      </c>
      <c r="V364" s="21">
        <v>22.631540000000001</v>
      </c>
      <c r="W364" s="11">
        <f>Tabla12[[#This Row],[tasa de cambio]]*Tabla12[[#This Row],[Ingresos netos]]</f>
        <v>1.3861251946632465E-2</v>
      </c>
      <c r="AK364" s="2" t="s">
        <v>100</v>
      </c>
      <c r="AL364" s="2" t="s">
        <v>10</v>
      </c>
      <c r="AM364" s="2" t="s">
        <v>101</v>
      </c>
      <c r="AN364" s="2" t="s">
        <v>11</v>
      </c>
      <c r="AO364" s="2" t="s">
        <v>12</v>
      </c>
      <c r="AP364" s="2" t="s">
        <v>13</v>
      </c>
      <c r="AQ364" s="7">
        <v>6.4128570000000003E-4</v>
      </c>
      <c r="AR364" s="7">
        <v>0.75</v>
      </c>
      <c r="AS364" s="9">
        <f>Tabla8[[#This Row],[Precio unitario]]*Tabla8[[#This Row],[Tasa de ingresos cliente]]</f>
        <v>4.8096427500000005E-4</v>
      </c>
      <c r="AT364" s="21">
        <v>21.6</v>
      </c>
      <c r="AU364" s="11">
        <f>Tabla8[[#This Row],[tasa de cambio]]*Tabla8[[#This Row],[Ingresos netos]]</f>
        <v>1.0388828340000001E-2</v>
      </c>
      <c r="AV364" s="23"/>
      <c r="AX364" s="23"/>
      <c r="BL364" s="1" t="s">
        <v>139</v>
      </c>
      <c r="BM364" s="1" t="s">
        <v>17</v>
      </c>
      <c r="BN364" s="1" t="s">
        <v>104</v>
      </c>
      <c r="BO364" s="1" t="s">
        <v>11</v>
      </c>
      <c r="BP364" s="1" t="s">
        <v>12</v>
      </c>
      <c r="BQ364" s="1" t="s">
        <v>13</v>
      </c>
      <c r="BR364" s="8">
        <v>1.166547001E-3</v>
      </c>
      <c r="BS364" s="8">
        <v>0.75</v>
      </c>
      <c r="BT364" s="9">
        <f>Tabla5[[#This Row],[Precio unitario]]*Tabla5[[#This Row],[Tasa de ingresos cliente]]</f>
        <v>8.7491025074999998E-4</v>
      </c>
      <c r="BU364" s="21">
        <v>22.631540000000001</v>
      </c>
      <c r="BV364" s="15">
        <f>Tabla5[[#This Row],[tasa de cambio]]*Tabla5[[#This Row],[Ingresos netos]]</f>
        <v>1.9800566336258655E-2</v>
      </c>
    </row>
    <row r="365" spans="1:74" x14ac:dyDescent="0.2">
      <c r="A365" s="1" t="s">
        <v>24</v>
      </c>
      <c r="B365" s="1" t="s">
        <v>14</v>
      </c>
      <c r="C365" s="1"/>
      <c r="D365" s="1" t="s">
        <v>11</v>
      </c>
      <c r="E365" s="1" t="s">
        <v>12</v>
      </c>
      <c r="F365" s="1" t="s">
        <v>13</v>
      </c>
      <c r="G365" s="8">
        <v>2.3404734199999999E-4</v>
      </c>
      <c r="H365" s="8">
        <v>0.75</v>
      </c>
      <c r="I365" s="9">
        <f>Tabla14[[#This Row],[Precio unitario]]*Tabla14[[#This Row],[Tasa de ingresos cliente]]</f>
        <v>1.755355065E-4</v>
      </c>
      <c r="J365" s="21">
        <v>22.631540000000001</v>
      </c>
      <c r="K365" s="15">
        <f>Tabla14[[#This Row],[tasa de cambio]]*Tabla14[[#This Row],[Ingresos netos]]</f>
        <v>3.9726388367750101E-3</v>
      </c>
      <c r="M365" s="1" t="s">
        <v>81</v>
      </c>
      <c r="N365" s="1" t="s">
        <v>25</v>
      </c>
      <c r="O365" s="1"/>
      <c r="P365" s="1" t="s">
        <v>11</v>
      </c>
      <c r="Q365" s="1" t="s">
        <v>12</v>
      </c>
      <c r="R365" s="1" t="s">
        <v>13</v>
      </c>
      <c r="S365" s="8">
        <v>8.1674135199999995E-4</v>
      </c>
      <c r="T365" s="8">
        <v>0.75</v>
      </c>
      <c r="U365" s="9">
        <f>Tabla12[[#This Row],[Precio unitario]]*Tabla12[[#This Row],[Tasa de ingresos cliente]]</f>
        <v>6.1255601399999994E-4</v>
      </c>
      <c r="V365" s="21">
        <v>22.631540000000001</v>
      </c>
      <c r="W365" s="11">
        <f>Tabla12[[#This Row],[tasa de cambio]]*Tabla12[[#This Row],[Ingresos netos]]</f>
        <v>1.3863085933081559E-2</v>
      </c>
      <c r="AK365" s="1" t="s">
        <v>100</v>
      </c>
      <c r="AL365" s="1" t="s">
        <v>10</v>
      </c>
      <c r="AM365" s="1" t="s">
        <v>101</v>
      </c>
      <c r="AN365" s="1" t="s">
        <v>11</v>
      </c>
      <c r="AO365" s="1" t="s">
        <v>12</v>
      </c>
      <c r="AP365" s="1" t="s">
        <v>13</v>
      </c>
      <c r="AQ365" s="8">
        <v>6.413333E-4</v>
      </c>
      <c r="AR365" s="8">
        <v>0.75</v>
      </c>
      <c r="AS365" s="9">
        <f>Tabla8[[#This Row],[Precio unitario]]*Tabla8[[#This Row],[Tasa de ingresos cliente]]</f>
        <v>4.8099997499999997E-4</v>
      </c>
      <c r="AT365" s="21">
        <v>21.6</v>
      </c>
      <c r="AU365" s="11">
        <f>Tabla8[[#This Row],[tasa de cambio]]*Tabla8[[#This Row],[Ingresos netos]]</f>
        <v>1.0389599459999999E-2</v>
      </c>
      <c r="AV365" s="23"/>
      <c r="AX365" s="23"/>
      <c r="BL365" s="2" t="s">
        <v>139</v>
      </c>
      <c r="BM365" s="2" t="s">
        <v>19</v>
      </c>
      <c r="BN365" s="2" t="s">
        <v>104</v>
      </c>
      <c r="BO365" s="2" t="s">
        <v>11</v>
      </c>
      <c r="BP365" s="2" t="s">
        <v>12</v>
      </c>
      <c r="BQ365" s="2" t="s">
        <v>13</v>
      </c>
      <c r="BR365" s="7">
        <v>8.5153370569999998E-3</v>
      </c>
      <c r="BS365" s="7">
        <v>0.75</v>
      </c>
      <c r="BT365" s="9">
        <f>Tabla5[[#This Row],[Precio unitario]]*Tabla5[[#This Row],[Tasa de ingresos cliente]]</f>
        <v>6.3865027927499998E-3</v>
      </c>
      <c r="BU365" s="21">
        <v>22.631540000000001</v>
      </c>
      <c r="BV365" s="15">
        <f>Tabla5[[#This Row],[tasa de cambio]]*Tabla5[[#This Row],[Ingresos netos]]</f>
        <v>0.14453639341423333</v>
      </c>
    </row>
    <row r="366" spans="1:74" x14ac:dyDescent="0.2">
      <c r="A366" s="2" t="s">
        <v>24</v>
      </c>
      <c r="B366" s="2" t="s">
        <v>42</v>
      </c>
      <c r="C366" s="2"/>
      <c r="D366" s="2" t="s">
        <v>11</v>
      </c>
      <c r="E366" s="2" t="s">
        <v>12</v>
      </c>
      <c r="F366" s="2" t="s">
        <v>13</v>
      </c>
      <c r="G366" s="7">
        <v>4.1903748999999997E-4</v>
      </c>
      <c r="H366" s="7">
        <v>0.75</v>
      </c>
      <c r="I366" s="9">
        <f>Tabla14[[#This Row],[Precio unitario]]*Tabla14[[#This Row],[Tasa de ingresos cliente]]</f>
        <v>3.1427811749999999E-4</v>
      </c>
      <c r="J366" s="21">
        <v>22.631540000000001</v>
      </c>
      <c r="K366" s="15">
        <f>Tabla14[[#This Row],[tasa de cambio]]*Tabla14[[#This Row],[Ingresos netos]]</f>
        <v>7.1125977873259501E-3</v>
      </c>
      <c r="M366" s="2" t="s">
        <v>81</v>
      </c>
      <c r="N366" s="2" t="s">
        <v>40</v>
      </c>
      <c r="O366" s="2"/>
      <c r="P366" s="2" t="s">
        <v>11</v>
      </c>
      <c r="Q366" s="2" t="s">
        <v>12</v>
      </c>
      <c r="R366" s="2" t="s">
        <v>13</v>
      </c>
      <c r="S366" s="7">
        <v>6.18039494E-4</v>
      </c>
      <c r="T366" s="7">
        <v>0.75</v>
      </c>
      <c r="U366" s="9">
        <f>Tabla12[[#This Row],[Precio unitario]]*Tabla12[[#This Row],[Tasa de ingresos cliente]]</f>
        <v>4.6352962049999997E-4</v>
      </c>
      <c r="V366" s="21">
        <v>22.631540000000001</v>
      </c>
      <c r="W366" s="11">
        <f>Tabla12[[#This Row],[tasa de cambio]]*Tabla12[[#This Row],[Ingresos netos]]</f>
        <v>1.049038914753057E-2</v>
      </c>
      <c r="AK366" s="2" t="s">
        <v>100</v>
      </c>
      <c r="AL366" s="2" t="s">
        <v>10</v>
      </c>
      <c r="AM366" s="2" t="s">
        <v>101</v>
      </c>
      <c r="AN366" s="2" t="s">
        <v>11</v>
      </c>
      <c r="AO366" s="2" t="s">
        <v>12</v>
      </c>
      <c r="AP366" s="2" t="s">
        <v>13</v>
      </c>
      <c r="AQ366" s="7">
        <v>6.4139999999999998E-4</v>
      </c>
      <c r="AR366" s="7">
        <v>0.75</v>
      </c>
      <c r="AS366" s="9">
        <f>Tabla8[[#This Row],[Precio unitario]]*Tabla8[[#This Row],[Tasa de ingresos cliente]]</f>
        <v>4.8105000000000001E-4</v>
      </c>
      <c r="AT366" s="21">
        <v>21.6</v>
      </c>
      <c r="AU366" s="11">
        <f>Tabla8[[#This Row],[tasa de cambio]]*Tabla8[[#This Row],[Ingresos netos]]</f>
        <v>1.0390680000000001E-2</v>
      </c>
      <c r="AV366" s="23"/>
      <c r="AX366" s="23"/>
      <c r="BL366" s="1" t="s">
        <v>139</v>
      </c>
      <c r="BM366" s="1" t="s">
        <v>39</v>
      </c>
      <c r="BN366" s="1" t="s">
        <v>104</v>
      </c>
      <c r="BO366" s="1" t="s">
        <v>11</v>
      </c>
      <c r="BP366" s="1" t="s">
        <v>12</v>
      </c>
      <c r="BQ366" s="1" t="s">
        <v>13</v>
      </c>
      <c r="BR366" s="8">
        <v>7.5656175499999997E-3</v>
      </c>
      <c r="BS366" s="8">
        <v>0.75</v>
      </c>
      <c r="BT366" s="9">
        <f>Tabla5[[#This Row],[Precio unitario]]*Tabla5[[#This Row],[Tasa de ingresos cliente]]</f>
        <v>5.6742131624999996E-3</v>
      </c>
      <c r="BU366" s="21">
        <v>22.631540000000001</v>
      </c>
      <c r="BV366" s="15">
        <f>Tabla5[[#This Row],[tasa de cambio]]*Tabla5[[#This Row],[Ingresos netos]]</f>
        <v>0.12841618215564524</v>
      </c>
    </row>
    <row r="367" spans="1:74" x14ac:dyDescent="0.2">
      <c r="A367" s="1" t="s">
        <v>24</v>
      </c>
      <c r="B367" s="1" t="s">
        <v>43</v>
      </c>
      <c r="C367" s="1"/>
      <c r="D367" s="1" t="s">
        <v>11</v>
      </c>
      <c r="E367" s="1" t="s">
        <v>12</v>
      </c>
      <c r="F367" s="1" t="s">
        <v>13</v>
      </c>
      <c r="G367" s="8">
        <v>2.6739249799999999E-4</v>
      </c>
      <c r="H367" s="8">
        <v>0.75</v>
      </c>
      <c r="I367" s="9">
        <f>Tabla14[[#This Row],[Precio unitario]]*Tabla14[[#This Row],[Tasa de ingresos cliente]]</f>
        <v>2.0054437350000001E-4</v>
      </c>
      <c r="J367" s="21">
        <v>22.631540000000001</v>
      </c>
      <c r="K367" s="15">
        <f>Tabla14[[#This Row],[tasa de cambio]]*Tabla14[[#This Row],[Ingresos netos]]</f>
        <v>4.5386280106401904E-3</v>
      </c>
      <c r="M367" s="1" t="s">
        <v>81</v>
      </c>
      <c r="N367" s="1" t="s">
        <v>40</v>
      </c>
      <c r="O367" s="1"/>
      <c r="P367" s="1" t="s">
        <v>11</v>
      </c>
      <c r="Q367" s="1" t="s">
        <v>12</v>
      </c>
      <c r="R367" s="1" t="s">
        <v>13</v>
      </c>
      <c r="S367" s="8">
        <v>3.69003926E-4</v>
      </c>
      <c r="T367" s="8">
        <v>0.75</v>
      </c>
      <c r="U367" s="9">
        <f>Tabla12[[#This Row],[Precio unitario]]*Tabla12[[#This Row],[Tasa de ingresos cliente]]</f>
        <v>2.7675294450000003E-4</v>
      </c>
      <c r="V367" s="21">
        <v>22.631540000000001</v>
      </c>
      <c r="W367" s="11">
        <f>Tabla12[[#This Row],[tasa de cambio]]*Tabla12[[#This Row],[Ingresos netos]]</f>
        <v>6.2633453335695314E-3</v>
      </c>
      <c r="AK367" s="1" t="s">
        <v>100</v>
      </c>
      <c r="AL367" s="1" t="s">
        <v>10</v>
      </c>
      <c r="AM367" s="1" t="s">
        <v>101</v>
      </c>
      <c r="AN367" s="1" t="s">
        <v>11</v>
      </c>
      <c r="AO367" s="1" t="s">
        <v>12</v>
      </c>
      <c r="AP367" s="1" t="s">
        <v>13</v>
      </c>
      <c r="AQ367" s="8">
        <v>6.4127270000000004E-4</v>
      </c>
      <c r="AR367" s="8">
        <v>0.75</v>
      </c>
      <c r="AS367" s="9">
        <f>Tabla8[[#This Row],[Precio unitario]]*Tabla8[[#This Row],[Tasa de ingresos cliente]]</f>
        <v>4.8095452500000003E-4</v>
      </c>
      <c r="AT367" s="21">
        <v>21.6</v>
      </c>
      <c r="AU367" s="11">
        <f>Tabla8[[#This Row],[tasa de cambio]]*Tabla8[[#This Row],[Ingresos netos]]</f>
        <v>1.0388617740000002E-2</v>
      </c>
      <c r="AV367" s="23"/>
      <c r="AX367" s="23"/>
      <c r="BL367" s="2" t="s">
        <v>139</v>
      </c>
      <c r="BM367" s="2" t="s">
        <v>33</v>
      </c>
      <c r="BN367" s="2" t="s">
        <v>104</v>
      </c>
      <c r="BO367" s="2" t="s">
        <v>11</v>
      </c>
      <c r="BP367" s="2" t="s">
        <v>12</v>
      </c>
      <c r="BQ367" s="2" t="s">
        <v>13</v>
      </c>
      <c r="BR367" s="7">
        <v>8.0439770649999992E-3</v>
      </c>
      <c r="BS367" s="7">
        <v>0.75</v>
      </c>
      <c r="BT367" s="9">
        <f>Tabla5[[#This Row],[Precio unitario]]*Tabla5[[#This Row],[Tasa de ingresos cliente]]</f>
        <v>6.0329827987499994E-3</v>
      </c>
      <c r="BU367" s="21">
        <v>22.631540000000001</v>
      </c>
      <c r="BV367" s="15">
        <f>Tabla5[[#This Row],[tasa de cambio]]*Tabla5[[#This Row],[Ingresos netos]]</f>
        <v>0.13653569152922257</v>
      </c>
    </row>
    <row r="368" spans="1:74" x14ac:dyDescent="0.2">
      <c r="A368" s="2" t="s">
        <v>24</v>
      </c>
      <c r="B368" s="2" t="s">
        <v>56</v>
      </c>
      <c r="C368" s="2"/>
      <c r="D368" s="2" t="s">
        <v>11</v>
      </c>
      <c r="E368" s="2" t="s">
        <v>12</v>
      </c>
      <c r="F368" s="2" t="s">
        <v>13</v>
      </c>
      <c r="G368" s="7">
        <v>1.5057689479999999E-3</v>
      </c>
      <c r="H368" s="7">
        <v>0.75</v>
      </c>
      <c r="I368" s="9">
        <f>Tabla14[[#This Row],[Precio unitario]]*Tabla14[[#This Row],[Tasa de ingresos cliente]]</f>
        <v>1.1293267109999999E-3</v>
      </c>
      <c r="J368" s="21">
        <v>22.631540000000001</v>
      </c>
      <c r="K368" s="15">
        <f>Tabla14[[#This Row],[tasa de cambio]]*Tabla14[[#This Row],[Ingresos netos]]</f>
        <v>2.5558402633064938E-2</v>
      </c>
      <c r="M368" s="2" t="s">
        <v>81</v>
      </c>
      <c r="N368" s="2" t="s">
        <v>40</v>
      </c>
      <c r="O368" s="2"/>
      <c r="P368" s="2" t="s">
        <v>11</v>
      </c>
      <c r="Q368" s="2" t="s">
        <v>12</v>
      </c>
      <c r="R368" s="2" t="s">
        <v>13</v>
      </c>
      <c r="S368" s="7">
        <v>3.0945194200000001E-4</v>
      </c>
      <c r="T368" s="7">
        <v>0.75</v>
      </c>
      <c r="U368" s="9">
        <f>Tabla12[[#This Row],[Precio unitario]]*Tabla12[[#This Row],[Tasa de ingresos cliente]]</f>
        <v>2.320889565E-4</v>
      </c>
      <c r="V368" s="21">
        <v>22.631540000000001</v>
      </c>
      <c r="W368" s="11">
        <f>Tabla12[[#This Row],[tasa de cambio]]*Tabla12[[#This Row],[Ingresos netos]]</f>
        <v>5.2525305025880103E-3</v>
      </c>
      <c r="AK368" s="2" t="s">
        <v>100</v>
      </c>
      <c r="AL368" s="2" t="s">
        <v>10</v>
      </c>
      <c r="AM368" s="2" t="s">
        <v>101</v>
      </c>
      <c r="AN368" s="2" t="s">
        <v>11</v>
      </c>
      <c r="AO368" s="2" t="s">
        <v>12</v>
      </c>
      <c r="AP368" s="2" t="s">
        <v>13</v>
      </c>
      <c r="AQ368" s="7">
        <v>6.4129729999999998E-4</v>
      </c>
      <c r="AR368" s="7">
        <v>0.75</v>
      </c>
      <c r="AS368" s="9">
        <f>Tabla8[[#This Row],[Precio unitario]]*Tabla8[[#This Row],[Tasa de ingresos cliente]]</f>
        <v>4.8097297499999998E-4</v>
      </c>
      <c r="AT368" s="21">
        <v>21.6</v>
      </c>
      <c r="AU368" s="11">
        <f>Tabla8[[#This Row],[tasa de cambio]]*Tabla8[[#This Row],[Ingresos netos]]</f>
        <v>1.038901626E-2</v>
      </c>
      <c r="AV368" s="23"/>
      <c r="AX368" s="23"/>
      <c r="BL368" s="1" t="s">
        <v>139</v>
      </c>
      <c r="BM368" s="1" t="s">
        <v>19</v>
      </c>
      <c r="BN368" s="1"/>
      <c r="BO368" s="1" t="s">
        <v>11</v>
      </c>
      <c r="BP368" s="1" t="s">
        <v>12</v>
      </c>
      <c r="BQ368" s="1" t="s">
        <v>13</v>
      </c>
      <c r="BR368" s="8">
        <v>8.0106809499999999E-4</v>
      </c>
      <c r="BS368" s="8">
        <v>0.75</v>
      </c>
      <c r="BT368" s="9">
        <f>Tabla5[[#This Row],[Precio unitario]]*Tabla5[[#This Row],[Tasa de ingresos cliente]]</f>
        <v>6.0080107125000002E-4</v>
      </c>
      <c r="BU368" s="21">
        <v>22.631540000000001</v>
      </c>
      <c r="BV368" s="15">
        <f>Tabla5[[#This Row],[tasa de cambio]]*Tabla5[[#This Row],[Ingresos netos]]</f>
        <v>1.3597053476037227E-2</v>
      </c>
    </row>
    <row r="369" spans="1:74" x14ac:dyDescent="0.2">
      <c r="A369" s="1" t="s">
        <v>24</v>
      </c>
      <c r="B369" s="1" t="s">
        <v>56</v>
      </c>
      <c r="C369" s="1"/>
      <c r="D369" s="1" t="s">
        <v>11</v>
      </c>
      <c r="E369" s="1" t="s">
        <v>12</v>
      </c>
      <c r="F369" s="1" t="s">
        <v>13</v>
      </c>
      <c r="G369" s="8">
        <v>1.289671223E-3</v>
      </c>
      <c r="H369" s="8">
        <v>0.75</v>
      </c>
      <c r="I369" s="9">
        <f>Tabla14[[#This Row],[Precio unitario]]*Tabla14[[#This Row],[Tasa de ingresos cliente]]</f>
        <v>9.6725341725000002E-4</v>
      </c>
      <c r="J369" s="21">
        <v>22.631540000000001</v>
      </c>
      <c r="K369" s="15">
        <f>Tabla14[[#This Row],[tasa de cambio]]*Tabla14[[#This Row],[Ingresos netos]]</f>
        <v>2.1890434402630065E-2</v>
      </c>
      <c r="M369" s="1" t="s">
        <v>81</v>
      </c>
      <c r="N369" s="1" t="s">
        <v>40</v>
      </c>
      <c r="O369" s="1"/>
      <c r="P369" s="1" t="s">
        <v>11</v>
      </c>
      <c r="Q369" s="1" t="s">
        <v>12</v>
      </c>
      <c r="R369" s="1" t="s">
        <v>13</v>
      </c>
      <c r="S369" s="8">
        <v>4.1231446E-4</v>
      </c>
      <c r="T369" s="8">
        <v>0.75</v>
      </c>
      <c r="U369" s="9">
        <f>Tabla12[[#This Row],[Precio unitario]]*Tabla12[[#This Row],[Tasa de ingresos cliente]]</f>
        <v>3.0923584500000003E-4</v>
      </c>
      <c r="V369" s="21">
        <v>22.631540000000001</v>
      </c>
      <c r="W369" s="11">
        <f>Tabla12[[#This Row],[tasa de cambio]]*Tabla12[[#This Row],[Ingresos netos]]</f>
        <v>6.9984833955513007E-3</v>
      </c>
      <c r="AK369" s="1" t="s">
        <v>100</v>
      </c>
      <c r="AL369" s="1" t="s">
        <v>10</v>
      </c>
      <c r="AM369" s="1" t="s">
        <v>101</v>
      </c>
      <c r="AN369" s="1" t="s">
        <v>11</v>
      </c>
      <c r="AO369" s="1" t="s">
        <v>12</v>
      </c>
      <c r="AP369" s="1" t="s">
        <v>13</v>
      </c>
      <c r="AQ369" s="8">
        <v>6.4150000000000003E-4</v>
      </c>
      <c r="AR369" s="8">
        <v>0.75</v>
      </c>
      <c r="AS369" s="9">
        <f>Tabla8[[#This Row],[Precio unitario]]*Tabla8[[#This Row],[Tasa de ingresos cliente]]</f>
        <v>4.81125E-4</v>
      </c>
      <c r="AT369" s="21">
        <v>21.6</v>
      </c>
      <c r="AU369" s="11">
        <f>Tabla8[[#This Row],[tasa de cambio]]*Tabla8[[#This Row],[Ingresos netos]]</f>
        <v>1.03923E-2</v>
      </c>
      <c r="AV369" s="23"/>
      <c r="AX369" s="23"/>
      <c r="BL369" s="2" t="s">
        <v>139</v>
      </c>
      <c r="BM369" s="2" t="s">
        <v>18</v>
      </c>
      <c r="BN369" s="2"/>
      <c r="BO369" s="2" t="s">
        <v>11</v>
      </c>
      <c r="BP369" s="2" t="s">
        <v>12</v>
      </c>
      <c r="BQ369" s="2" t="s">
        <v>13</v>
      </c>
      <c r="BR369" s="7">
        <v>6.8467985900000003E-4</v>
      </c>
      <c r="BS369" s="7">
        <v>0.75</v>
      </c>
      <c r="BT369" s="9">
        <f>Tabla5[[#This Row],[Precio unitario]]*Tabla5[[#This Row],[Tasa de ingresos cliente]]</f>
        <v>5.1350989425E-4</v>
      </c>
      <c r="BU369" s="21">
        <v>22.631540000000001</v>
      </c>
      <c r="BV369" s="15">
        <f>Tabla5[[#This Row],[tasa de cambio]]*Tabla5[[#This Row],[Ingresos netos]]</f>
        <v>1.1621519712114645E-2</v>
      </c>
    </row>
    <row r="370" spans="1:74" x14ac:dyDescent="0.2">
      <c r="A370" s="2" t="s">
        <v>24</v>
      </c>
      <c r="B370" s="2" t="s">
        <v>17</v>
      </c>
      <c r="C370" s="2"/>
      <c r="D370" s="2" t="s">
        <v>11</v>
      </c>
      <c r="E370" s="2" t="s">
        <v>12</v>
      </c>
      <c r="F370" s="2" t="s">
        <v>13</v>
      </c>
      <c r="G370" s="7">
        <v>2.09359196E-4</v>
      </c>
      <c r="H370" s="7">
        <v>0.75</v>
      </c>
      <c r="I370" s="9">
        <f>Tabla14[[#This Row],[Precio unitario]]*Tabla14[[#This Row],[Tasa de ingresos cliente]]</f>
        <v>1.5701939700000001E-4</v>
      </c>
      <c r="J370" s="21">
        <v>22.631540000000001</v>
      </c>
      <c r="K370" s="15">
        <f>Tabla14[[#This Row],[tasa de cambio]]*Tabla14[[#This Row],[Ingresos netos]]</f>
        <v>3.5535907639813805E-3</v>
      </c>
      <c r="M370" s="2" t="s">
        <v>81</v>
      </c>
      <c r="N370" s="2" t="s">
        <v>26</v>
      </c>
      <c r="O370" s="2"/>
      <c r="P370" s="2" t="s">
        <v>11</v>
      </c>
      <c r="Q370" s="2" t="s">
        <v>12</v>
      </c>
      <c r="R370" s="2" t="s">
        <v>13</v>
      </c>
      <c r="S370" s="7">
        <v>7.7968059180000002E-3</v>
      </c>
      <c r="T370" s="7">
        <v>0.75</v>
      </c>
      <c r="U370" s="9">
        <f>Tabla12[[#This Row],[Precio unitario]]*Tabla12[[#This Row],[Tasa de ingresos cliente]]</f>
        <v>5.8476044385000004E-3</v>
      </c>
      <c r="V370" s="21">
        <v>22.631540000000001</v>
      </c>
      <c r="W370" s="11">
        <f>Tabla12[[#This Row],[tasa de cambio]]*Tabla12[[#This Row],[Ingresos netos]]</f>
        <v>0.13234029375409032</v>
      </c>
      <c r="AK370" s="2" t="s">
        <v>100</v>
      </c>
      <c r="AL370" s="2" t="s">
        <v>10</v>
      </c>
      <c r="AM370" s="2" t="s">
        <v>101</v>
      </c>
      <c r="AN370" s="2" t="s">
        <v>11</v>
      </c>
      <c r="AO370" s="2" t="s">
        <v>12</v>
      </c>
      <c r="AP370" s="2" t="s">
        <v>13</v>
      </c>
      <c r="AQ370" s="7">
        <v>6.4131249999999996E-4</v>
      </c>
      <c r="AR370" s="7">
        <v>0.75</v>
      </c>
      <c r="AS370" s="9">
        <f>Tabla8[[#This Row],[Precio unitario]]*Tabla8[[#This Row],[Tasa de ingresos cliente]]</f>
        <v>4.8098437499999997E-4</v>
      </c>
      <c r="AT370" s="21">
        <v>21.6</v>
      </c>
      <c r="AU370" s="11">
        <f>Tabla8[[#This Row],[tasa de cambio]]*Tabla8[[#This Row],[Ingresos netos]]</f>
        <v>1.03892625E-2</v>
      </c>
      <c r="AV370" s="23"/>
      <c r="AX370" s="23"/>
      <c r="BL370" s="1" t="s">
        <v>139</v>
      </c>
      <c r="BM370" s="1" t="s">
        <v>19</v>
      </c>
      <c r="BN370" s="1" t="s">
        <v>104</v>
      </c>
      <c r="BO370" s="1" t="s">
        <v>11</v>
      </c>
      <c r="BP370" s="1" t="s">
        <v>12</v>
      </c>
      <c r="BQ370" s="1" t="s">
        <v>13</v>
      </c>
      <c r="BR370" s="8">
        <v>6.7897658459999998E-3</v>
      </c>
      <c r="BS370" s="8">
        <v>0.75</v>
      </c>
      <c r="BT370" s="9">
        <f>Tabla5[[#This Row],[Precio unitario]]*Tabla5[[#This Row],[Tasa de ingresos cliente]]</f>
        <v>5.0923243845000001E-3</v>
      </c>
      <c r="BU370" s="21">
        <v>22.631540000000001</v>
      </c>
      <c r="BV370" s="15">
        <f>Tabla5[[#This Row],[tasa de cambio]]*Tabla5[[#This Row],[Ingresos netos]]</f>
        <v>0.11524714300078713</v>
      </c>
    </row>
    <row r="371" spans="1:74" x14ac:dyDescent="0.2">
      <c r="A371" s="1" t="s">
        <v>24</v>
      </c>
      <c r="B371" s="1" t="s">
        <v>36</v>
      </c>
      <c r="C371" s="1"/>
      <c r="D371" s="1" t="s">
        <v>11</v>
      </c>
      <c r="E371" s="1" t="s">
        <v>12</v>
      </c>
      <c r="F371" s="1" t="s">
        <v>13</v>
      </c>
      <c r="G371" s="8">
        <v>1.943438874E-3</v>
      </c>
      <c r="H371" s="8">
        <v>0.75</v>
      </c>
      <c r="I371" s="9">
        <f>Tabla14[[#This Row],[Precio unitario]]*Tabla14[[#This Row],[Tasa de ingresos cliente]]</f>
        <v>1.4575791555000001E-3</v>
      </c>
      <c r="J371" s="21">
        <v>22.631540000000001</v>
      </c>
      <c r="K371" s="15">
        <f>Tabla14[[#This Row],[tasa de cambio]]*Tabla14[[#This Row],[Ingresos netos]]</f>
        <v>3.2987260960864476E-2</v>
      </c>
      <c r="M371" s="1" t="s">
        <v>81</v>
      </c>
      <c r="N371" s="1" t="s">
        <v>10</v>
      </c>
      <c r="O371" s="1"/>
      <c r="P371" s="1" t="s">
        <v>11</v>
      </c>
      <c r="Q371" s="1" t="s">
        <v>12</v>
      </c>
      <c r="R371" s="1" t="s">
        <v>13</v>
      </c>
      <c r="S371" s="8">
        <v>1.7356969270000001E-3</v>
      </c>
      <c r="T371" s="8">
        <v>0.75</v>
      </c>
      <c r="U371" s="9">
        <f>Tabla12[[#This Row],[Precio unitario]]*Tabla12[[#This Row],[Tasa de ingresos cliente]]</f>
        <v>1.30177269525E-3</v>
      </c>
      <c r="V371" s="21">
        <v>22.631540000000001</v>
      </c>
      <c r="W371" s="11">
        <f>Tabla12[[#This Row],[tasa de cambio]]*Tabla12[[#This Row],[Ingresos netos]]</f>
        <v>2.9461120823458187E-2</v>
      </c>
      <c r="AK371" s="1" t="s">
        <v>100</v>
      </c>
      <c r="AL371" s="1" t="s">
        <v>10</v>
      </c>
      <c r="AM371" s="1" t="s">
        <v>101</v>
      </c>
      <c r="AN371" s="1" t="s">
        <v>11</v>
      </c>
      <c r="AO371" s="1" t="s">
        <v>12</v>
      </c>
      <c r="AP371" s="1" t="s">
        <v>13</v>
      </c>
      <c r="AQ371" s="8">
        <v>6.4125E-4</v>
      </c>
      <c r="AR371" s="8">
        <v>0.75</v>
      </c>
      <c r="AS371" s="9">
        <f>Tabla8[[#This Row],[Precio unitario]]*Tabla8[[#This Row],[Tasa de ingresos cliente]]</f>
        <v>4.8093750000000003E-4</v>
      </c>
      <c r="AT371" s="21">
        <v>21.6</v>
      </c>
      <c r="AU371" s="11">
        <f>Tabla8[[#This Row],[tasa de cambio]]*Tabla8[[#This Row],[Ingresos netos]]</f>
        <v>1.0388250000000002E-2</v>
      </c>
      <c r="AV371" s="23"/>
      <c r="AX371" s="23"/>
      <c r="BL371" s="2" t="s">
        <v>139</v>
      </c>
      <c r="BM371" s="2" t="s">
        <v>20</v>
      </c>
      <c r="BN371" s="2" t="s">
        <v>104</v>
      </c>
      <c r="BO371" s="2" t="s">
        <v>11</v>
      </c>
      <c r="BP371" s="2" t="s">
        <v>12</v>
      </c>
      <c r="BQ371" s="2" t="s">
        <v>13</v>
      </c>
      <c r="BR371" s="7">
        <v>6.1599012310000001E-3</v>
      </c>
      <c r="BS371" s="7">
        <v>0.75</v>
      </c>
      <c r="BT371" s="9">
        <f>Tabla5[[#This Row],[Precio unitario]]*Tabla5[[#This Row],[Tasa de ingresos cliente]]</f>
        <v>4.6199259232500003E-3</v>
      </c>
      <c r="BU371" s="21">
        <v>22.631540000000001</v>
      </c>
      <c r="BV371" s="15">
        <f>Tabla5[[#This Row],[tasa de cambio]]*Tabla5[[#This Row],[Ingresos netos]]</f>
        <v>0.10455603832906932</v>
      </c>
    </row>
    <row r="372" spans="1:74" x14ac:dyDescent="0.2">
      <c r="A372" s="2" t="s">
        <v>24</v>
      </c>
      <c r="B372" s="2" t="s">
        <v>52</v>
      </c>
      <c r="C372" s="2"/>
      <c r="D372" s="2" t="s">
        <v>11</v>
      </c>
      <c r="E372" s="2" t="s">
        <v>12</v>
      </c>
      <c r="F372" s="2" t="s">
        <v>13</v>
      </c>
      <c r="G372" s="7">
        <v>1.3112210599999999E-4</v>
      </c>
      <c r="H372" s="7">
        <v>0.75</v>
      </c>
      <c r="I372" s="9">
        <f>Tabla14[[#This Row],[Precio unitario]]*Tabla14[[#This Row],[Tasa de ingresos cliente]]</f>
        <v>9.8341579499999988E-5</v>
      </c>
      <c r="J372" s="21">
        <v>22.631540000000001</v>
      </c>
      <c r="K372" s="15">
        <f>Tabla14[[#This Row],[tasa de cambio]]*Tabla14[[#This Row],[Ingresos netos]]</f>
        <v>2.2256213901174298E-3</v>
      </c>
      <c r="M372" s="2" t="s">
        <v>81</v>
      </c>
      <c r="N372" s="2" t="s">
        <v>10</v>
      </c>
      <c r="O372" s="2"/>
      <c r="P372" s="2" t="s">
        <v>11</v>
      </c>
      <c r="Q372" s="2" t="s">
        <v>12</v>
      </c>
      <c r="R372" s="2" t="s">
        <v>13</v>
      </c>
      <c r="S372" s="7">
        <v>1.562170454E-3</v>
      </c>
      <c r="T372" s="7">
        <v>0.75</v>
      </c>
      <c r="U372" s="9">
        <f>Tabla12[[#This Row],[Precio unitario]]*Tabla12[[#This Row],[Tasa de ingresos cliente]]</f>
        <v>1.1716278405000001E-3</v>
      </c>
      <c r="V372" s="21">
        <v>22.631540000000001</v>
      </c>
      <c r="W372" s="11">
        <f>Tabla12[[#This Row],[tasa de cambio]]*Tabla12[[#This Row],[Ingresos netos]]</f>
        <v>2.6515742337389372E-2</v>
      </c>
      <c r="AK372" s="2" t="s">
        <v>100</v>
      </c>
      <c r="AL372" s="2" t="s">
        <v>10</v>
      </c>
      <c r="AM372" s="2" t="s">
        <v>101</v>
      </c>
      <c r="AN372" s="2" t="s">
        <v>11</v>
      </c>
      <c r="AO372" s="2" t="s">
        <v>12</v>
      </c>
      <c r="AP372" s="2" t="s">
        <v>13</v>
      </c>
      <c r="AQ372" s="7">
        <v>6.4130000000000003E-4</v>
      </c>
      <c r="AR372" s="7">
        <v>0.75</v>
      </c>
      <c r="AS372" s="9">
        <f>Tabla8[[#This Row],[Precio unitario]]*Tabla8[[#This Row],[Tasa de ingresos cliente]]</f>
        <v>4.8097500000000002E-4</v>
      </c>
      <c r="AT372" s="21">
        <v>21.6</v>
      </c>
      <c r="AU372" s="11">
        <f>Tabla8[[#This Row],[tasa de cambio]]*Tabla8[[#This Row],[Ingresos netos]]</f>
        <v>1.038906E-2</v>
      </c>
      <c r="AV372" s="23"/>
      <c r="AX372" s="23"/>
      <c r="BL372" s="1" t="s">
        <v>139</v>
      </c>
      <c r="BM372" s="1" t="s">
        <v>21</v>
      </c>
      <c r="BN372" s="1" t="s">
        <v>104</v>
      </c>
      <c r="BO372" s="1" t="s">
        <v>11</v>
      </c>
      <c r="BP372" s="1" t="s">
        <v>12</v>
      </c>
      <c r="BQ372" s="1" t="s">
        <v>13</v>
      </c>
      <c r="BR372" s="8">
        <v>6.9519999999999998E-3</v>
      </c>
      <c r="BS372" s="8">
        <v>0.75</v>
      </c>
      <c r="BT372" s="9">
        <f>Tabla5[[#This Row],[Precio unitario]]*Tabla5[[#This Row],[Tasa de ingresos cliente]]</f>
        <v>5.2139999999999999E-3</v>
      </c>
      <c r="BU372" s="21">
        <v>22.631540000000001</v>
      </c>
      <c r="BV372" s="15">
        <f>Tabla5[[#This Row],[tasa de cambio]]*Tabla5[[#This Row],[Ingresos netos]]</f>
        <v>0.11800084956000001</v>
      </c>
    </row>
    <row r="373" spans="1:74" x14ac:dyDescent="0.2">
      <c r="A373" s="1" t="s">
        <v>24</v>
      </c>
      <c r="B373" s="1" t="s">
        <v>53</v>
      </c>
      <c r="C373" s="1"/>
      <c r="D373" s="1" t="s">
        <v>11</v>
      </c>
      <c r="E373" s="1" t="s">
        <v>12</v>
      </c>
      <c r="F373" s="1" t="s">
        <v>13</v>
      </c>
      <c r="G373" s="8">
        <v>1.13385108E-4</v>
      </c>
      <c r="H373" s="8">
        <v>0.75</v>
      </c>
      <c r="I373" s="9">
        <f>Tabla14[[#This Row],[Precio unitario]]*Tabla14[[#This Row],[Tasa de ingresos cliente]]</f>
        <v>8.5038830999999994E-5</v>
      </c>
      <c r="J373" s="21">
        <v>22.631540000000001</v>
      </c>
      <c r="K373" s="15">
        <f>Tabla14[[#This Row],[tasa de cambio]]*Tabla14[[#This Row],[Ingresos netos]]</f>
        <v>1.9245597053297399E-3</v>
      </c>
      <c r="M373" s="1" t="s">
        <v>81</v>
      </c>
      <c r="N373" s="1" t="s">
        <v>10</v>
      </c>
      <c r="O373" s="1"/>
      <c r="P373" s="1" t="s">
        <v>11</v>
      </c>
      <c r="Q373" s="1" t="s">
        <v>12</v>
      </c>
      <c r="R373" s="1" t="s">
        <v>13</v>
      </c>
      <c r="S373" s="8">
        <v>1.713613616E-3</v>
      </c>
      <c r="T373" s="8">
        <v>0.75</v>
      </c>
      <c r="U373" s="9">
        <f>Tabla12[[#This Row],[Precio unitario]]*Tabla12[[#This Row],[Tasa de ingresos cliente]]</f>
        <v>1.285210212E-3</v>
      </c>
      <c r="V373" s="21">
        <v>22.631540000000001</v>
      </c>
      <c r="W373" s="11">
        <f>Tabla12[[#This Row],[tasa de cambio]]*Tabla12[[#This Row],[Ingresos netos]]</f>
        <v>2.9086286321286479E-2</v>
      </c>
      <c r="AK373" s="1" t="s">
        <v>100</v>
      </c>
      <c r="AL373" s="1" t="s">
        <v>10</v>
      </c>
      <c r="AM373" s="1" t="s">
        <v>104</v>
      </c>
      <c r="AN373" s="1" t="s">
        <v>11</v>
      </c>
      <c r="AO373" s="1" t="s">
        <v>12</v>
      </c>
      <c r="AP373" s="1" t="s">
        <v>13</v>
      </c>
      <c r="AQ373" s="8">
        <v>9.2813460000000004E-4</v>
      </c>
      <c r="AR373" s="8">
        <v>0.75</v>
      </c>
      <c r="AS373" s="9">
        <f>Tabla8[[#This Row],[Precio unitario]]*Tabla8[[#This Row],[Tasa de ingresos cliente]]</f>
        <v>6.9610095000000006E-4</v>
      </c>
      <c r="AT373" s="21">
        <v>21.6</v>
      </c>
      <c r="AU373" s="11">
        <f>Tabla8[[#This Row],[tasa de cambio]]*Tabla8[[#This Row],[Ingresos netos]]</f>
        <v>1.5035780520000002E-2</v>
      </c>
      <c r="AV373" s="23"/>
      <c r="AX373" s="23"/>
      <c r="BL373" s="2" t="s">
        <v>139</v>
      </c>
      <c r="BM373" s="2" t="s">
        <v>37</v>
      </c>
      <c r="BN373" s="2" t="s">
        <v>104</v>
      </c>
      <c r="BO373" s="2" t="s">
        <v>11</v>
      </c>
      <c r="BP373" s="2" t="s">
        <v>12</v>
      </c>
      <c r="BQ373" s="2" t="s">
        <v>13</v>
      </c>
      <c r="BR373" s="7">
        <v>4.0657984450000002E-3</v>
      </c>
      <c r="BS373" s="7">
        <v>0.75</v>
      </c>
      <c r="BT373" s="9">
        <f>Tabla5[[#This Row],[Precio unitario]]*Tabla5[[#This Row],[Tasa de ingresos cliente]]</f>
        <v>3.0493488337499999E-3</v>
      </c>
      <c r="BU373" s="21">
        <v>22.631540000000001</v>
      </c>
      <c r="BV373" s="15">
        <f>Tabla5[[#This Row],[tasa de cambio]]*Tabla5[[#This Row],[Ingresos netos]]</f>
        <v>6.9011460104966477E-2</v>
      </c>
    </row>
    <row r="374" spans="1:74" x14ac:dyDescent="0.2">
      <c r="A374" s="2" t="s">
        <v>24</v>
      </c>
      <c r="B374" s="2" t="s">
        <v>21</v>
      </c>
      <c r="C374" s="2"/>
      <c r="D374" s="2" t="s">
        <v>11</v>
      </c>
      <c r="E374" s="2" t="s">
        <v>12</v>
      </c>
      <c r="F374" s="2" t="s">
        <v>13</v>
      </c>
      <c r="G374" s="7">
        <v>1.2053313680000001E-3</v>
      </c>
      <c r="H374" s="7">
        <v>0.75</v>
      </c>
      <c r="I374" s="9">
        <f>Tabla14[[#This Row],[Precio unitario]]*Tabla14[[#This Row],[Tasa de ingresos cliente]]</f>
        <v>9.0399852600000011E-4</v>
      </c>
      <c r="J374" s="21">
        <v>22.631540000000001</v>
      </c>
      <c r="K374" s="15">
        <f>Tabla14[[#This Row],[tasa de cambio]]*Tabla14[[#This Row],[Ingresos netos]]</f>
        <v>2.0458878801110043E-2</v>
      </c>
      <c r="M374" s="2" t="s">
        <v>81</v>
      </c>
      <c r="N374" s="2" t="s">
        <v>10</v>
      </c>
      <c r="O374" s="2"/>
      <c r="P374" s="2" t="s">
        <v>11</v>
      </c>
      <c r="Q374" s="2" t="s">
        <v>12</v>
      </c>
      <c r="R374" s="2" t="s">
        <v>13</v>
      </c>
      <c r="S374" s="7">
        <v>1.640919007E-3</v>
      </c>
      <c r="T374" s="7">
        <v>0.75</v>
      </c>
      <c r="U374" s="9">
        <f>Tabla12[[#This Row],[Precio unitario]]*Tabla12[[#This Row],[Tasa de ingresos cliente]]</f>
        <v>1.23068925525E-3</v>
      </c>
      <c r="V374" s="21">
        <v>22.631540000000001</v>
      </c>
      <c r="W374" s="11">
        <f>Tabla12[[#This Row],[tasa de cambio]]*Tabla12[[#This Row],[Ingresos netos]]</f>
        <v>2.7852393107760588E-2</v>
      </c>
      <c r="AK374" s="2" t="s">
        <v>100</v>
      </c>
      <c r="AL374" s="2" t="s">
        <v>10</v>
      </c>
      <c r="AM374" s="2" t="s">
        <v>104</v>
      </c>
      <c r="AN374" s="2" t="s">
        <v>11</v>
      </c>
      <c r="AO374" s="2" t="s">
        <v>12</v>
      </c>
      <c r="AP374" s="2" t="s">
        <v>13</v>
      </c>
      <c r="AQ374" s="7">
        <v>9.2800000000000001E-4</v>
      </c>
      <c r="AR374" s="7">
        <v>0.75</v>
      </c>
      <c r="AS374" s="9">
        <f>Tabla8[[#This Row],[Precio unitario]]*Tabla8[[#This Row],[Tasa de ingresos cliente]]</f>
        <v>6.96E-4</v>
      </c>
      <c r="AT374" s="21">
        <v>21.6</v>
      </c>
      <c r="AU374" s="11">
        <f>Tabla8[[#This Row],[tasa de cambio]]*Tabla8[[#This Row],[Ingresos netos]]</f>
        <v>1.5033600000000001E-2</v>
      </c>
      <c r="AV374" s="23"/>
      <c r="AX374" s="23"/>
      <c r="BL374" s="1" t="s">
        <v>139</v>
      </c>
      <c r="BM374" s="1" t="s">
        <v>39</v>
      </c>
      <c r="BN374" s="1" t="s">
        <v>104</v>
      </c>
      <c r="BO374" s="1" t="s">
        <v>11</v>
      </c>
      <c r="BP374" s="1" t="s">
        <v>12</v>
      </c>
      <c r="BQ374" s="1" t="s">
        <v>13</v>
      </c>
      <c r="BR374" s="8">
        <v>6.2078882310000003E-3</v>
      </c>
      <c r="BS374" s="8">
        <v>0.75</v>
      </c>
      <c r="BT374" s="9">
        <f>Tabla5[[#This Row],[Precio unitario]]*Tabla5[[#This Row],[Tasa de ingresos cliente]]</f>
        <v>4.6559161732500007E-3</v>
      </c>
      <c r="BU374" s="21">
        <v>22.631540000000001</v>
      </c>
      <c r="BV374" s="15">
        <f>Tabla5[[#This Row],[tasa de cambio]]*Tabla5[[#This Row],[Ingresos netos]]</f>
        <v>0.10537055311155433</v>
      </c>
    </row>
    <row r="375" spans="1:74" x14ac:dyDescent="0.2">
      <c r="A375" s="1" t="s">
        <v>24</v>
      </c>
      <c r="B375" s="1" t="s">
        <v>57</v>
      </c>
      <c r="C375" s="1"/>
      <c r="D375" s="1" t="s">
        <v>11</v>
      </c>
      <c r="E375" s="1" t="s">
        <v>12</v>
      </c>
      <c r="F375" s="1" t="s">
        <v>13</v>
      </c>
      <c r="G375" s="8">
        <v>4.8744130000000002E-5</v>
      </c>
      <c r="H375" s="8">
        <v>0.75</v>
      </c>
      <c r="I375" s="9">
        <f>Tabla14[[#This Row],[Precio unitario]]*Tabla14[[#This Row],[Tasa de ingresos cliente]]</f>
        <v>3.6558097500000001E-5</v>
      </c>
      <c r="J375" s="21">
        <v>22.631540000000001</v>
      </c>
      <c r="K375" s="15">
        <f>Tabla14[[#This Row],[tasa de cambio]]*Tabla14[[#This Row],[Ingresos netos]]</f>
        <v>8.2736604589515005E-4</v>
      </c>
      <c r="M375" s="1" t="s">
        <v>81</v>
      </c>
      <c r="N375" s="1" t="s">
        <v>10</v>
      </c>
      <c r="O375" s="1"/>
      <c r="P375" s="1" t="s">
        <v>11</v>
      </c>
      <c r="Q375" s="1" t="s">
        <v>12</v>
      </c>
      <c r="R375" s="1" t="s">
        <v>13</v>
      </c>
      <c r="S375" s="8">
        <v>1.5892219600000001E-3</v>
      </c>
      <c r="T375" s="8">
        <v>0.75</v>
      </c>
      <c r="U375" s="9">
        <f>Tabla12[[#This Row],[Precio unitario]]*Tabla12[[#This Row],[Tasa de ingresos cliente]]</f>
        <v>1.1919164700000002E-3</v>
      </c>
      <c r="V375" s="21">
        <v>22.631540000000001</v>
      </c>
      <c r="W375" s="11">
        <f>Tabla12[[#This Row],[tasa de cambio]]*Tabla12[[#This Row],[Ingresos netos]]</f>
        <v>2.6974905267463805E-2</v>
      </c>
      <c r="AK375" s="1" t="s">
        <v>100</v>
      </c>
      <c r="AL375" s="1" t="s">
        <v>10</v>
      </c>
      <c r="AM375" s="1" t="s">
        <v>104</v>
      </c>
      <c r="AN375" s="1" t="s">
        <v>11</v>
      </c>
      <c r="AO375" s="1" t="s">
        <v>12</v>
      </c>
      <c r="AP375" s="1" t="s">
        <v>13</v>
      </c>
      <c r="AQ375" s="8">
        <v>9.2814289999999995E-4</v>
      </c>
      <c r="AR375" s="8">
        <v>0.75</v>
      </c>
      <c r="AS375" s="9">
        <f>Tabla8[[#This Row],[Precio unitario]]*Tabla8[[#This Row],[Tasa de ingresos cliente]]</f>
        <v>6.9610717500000001E-4</v>
      </c>
      <c r="AT375" s="21">
        <v>21.6</v>
      </c>
      <c r="AU375" s="11">
        <f>Tabla8[[#This Row],[tasa de cambio]]*Tabla8[[#This Row],[Ingresos netos]]</f>
        <v>1.503591498E-2</v>
      </c>
      <c r="AV375" s="23"/>
      <c r="AX375" s="23"/>
      <c r="BL375" s="2" t="s">
        <v>139</v>
      </c>
      <c r="BM375" s="2" t="s">
        <v>18</v>
      </c>
      <c r="BN375" s="2" t="s">
        <v>104</v>
      </c>
      <c r="BO375" s="2" t="s">
        <v>11</v>
      </c>
      <c r="BP375" s="2" t="s">
        <v>12</v>
      </c>
      <c r="BQ375" s="2" t="s">
        <v>13</v>
      </c>
      <c r="BR375" s="7">
        <v>3.1342026809999999E-3</v>
      </c>
      <c r="BS375" s="7">
        <v>0.75</v>
      </c>
      <c r="BT375" s="9">
        <f>Tabla5[[#This Row],[Precio unitario]]*Tabla5[[#This Row],[Tasa de ingresos cliente]]</f>
        <v>2.3506520107499998E-3</v>
      </c>
      <c r="BU375" s="21">
        <v>22.631540000000001</v>
      </c>
      <c r="BV375" s="15">
        <f>Tabla5[[#This Row],[tasa de cambio]]*Tabla5[[#This Row],[Ingresos netos]]</f>
        <v>5.3198875007369056E-2</v>
      </c>
    </row>
    <row r="376" spans="1:74" x14ac:dyDescent="0.2">
      <c r="A376" s="2" t="s">
        <v>24</v>
      </c>
      <c r="B376" s="2" t="s">
        <v>60</v>
      </c>
      <c r="C376" s="2"/>
      <c r="D376" s="2" t="s">
        <v>11</v>
      </c>
      <c r="E376" s="2" t="s">
        <v>12</v>
      </c>
      <c r="F376" s="2" t="s">
        <v>13</v>
      </c>
      <c r="G376" s="7">
        <v>8.8513628199999997E-4</v>
      </c>
      <c r="H376" s="7">
        <v>0.75</v>
      </c>
      <c r="I376" s="9">
        <f>Tabla14[[#This Row],[Precio unitario]]*Tabla14[[#This Row],[Tasa de ingresos cliente]]</f>
        <v>6.6385221149999995E-4</v>
      </c>
      <c r="J376" s="21">
        <v>22.631540000000001</v>
      </c>
      <c r="K376" s="15">
        <f>Tabla14[[#This Row],[tasa de cambio]]*Tabla14[[#This Row],[Ingresos netos]]</f>
        <v>1.502399787865071E-2</v>
      </c>
      <c r="M376" s="2" t="s">
        <v>81</v>
      </c>
      <c r="N376" s="2" t="s">
        <v>10</v>
      </c>
      <c r="O376" s="2"/>
      <c r="P376" s="2" t="s">
        <v>11</v>
      </c>
      <c r="Q376" s="2" t="s">
        <v>12</v>
      </c>
      <c r="R376" s="2" t="s">
        <v>13</v>
      </c>
      <c r="S376" s="7">
        <v>1.7357362140000001E-3</v>
      </c>
      <c r="T376" s="7">
        <v>0.75</v>
      </c>
      <c r="U376" s="9">
        <f>Tabla12[[#This Row],[Precio unitario]]*Tabla12[[#This Row],[Tasa de ingresos cliente]]</f>
        <v>1.3018021605000001E-3</v>
      </c>
      <c r="V376" s="21">
        <v>22.631540000000001</v>
      </c>
      <c r="W376" s="11">
        <f>Tabla12[[#This Row],[tasa de cambio]]*Tabla12[[#This Row],[Ingresos netos]]</f>
        <v>2.9461787667442174E-2</v>
      </c>
      <c r="AK376" s="2" t="s">
        <v>100</v>
      </c>
      <c r="AL376" s="2" t="s">
        <v>10</v>
      </c>
      <c r="AM376" s="2" t="s">
        <v>104</v>
      </c>
      <c r="AN376" s="2" t="s">
        <v>11</v>
      </c>
      <c r="AO376" s="2" t="s">
        <v>12</v>
      </c>
      <c r="AP376" s="2" t="s">
        <v>13</v>
      </c>
      <c r="AQ376" s="7">
        <v>9.2812600000000004E-4</v>
      </c>
      <c r="AR376" s="7">
        <v>0.75</v>
      </c>
      <c r="AS376" s="9">
        <f>Tabla8[[#This Row],[Precio unitario]]*Tabla8[[#This Row],[Tasa de ingresos cliente]]</f>
        <v>6.9609450000000003E-4</v>
      </c>
      <c r="AT376" s="21">
        <v>21.6</v>
      </c>
      <c r="AU376" s="11">
        <f>Tabla8[[#This Row],[tasa de cambio]]*Tabla8[[#This Row],[Ingresos netos]]</f>
        <v>1.5035641200000002E-2</v>
      </c>
      <c r="AV376" s="23"/>
      <c r="AX376" s="23"/>
      <c r="BL376" s="1" t="s">
        <v>139</v>
      </c>
      <c r="BM376" s="1" t="s">
        <v>18</v>
      </c>
      <c r="BN376" s="1" t="s">
        <v>104</v>
      </c>
      <c r="BO376" s="1" t="s">
        <v>11</v>
      </c>
      <c r="BP376" s="1" t="s">
        <v>12</v>
      </c>
      <c r="BQ376" s="1" t="s">
        <v>13</v>
      </c>
      <c r="BR376" s="8">
        <v>3.1342026819999999E-3</v>
      </c>
      <c r="BS376" s="8">
        <v>0.75</v>
      </c>
      <c r="BT376" s="9">
        <f>Tabla5[[#This Row],[Precio unitario]]*Tabla5[[#This Row],[Tasa de ingresos cliente]]</f>
        <v>2.3506520114999997E-3</v>
      </c>
      <c r="BU376" s="21">
        <v>22.631540000000001</v>
      </c>
      <c r="BV376" s="15">
        <f>Tabla5[[#This Row],[tasa de cambio]]*Tabla5[[#This Row],[Ingresos netos]]</f>
        <v>5.3198875024342708E-2</v>
      </c>
    </row>
    <row r="377" spans="1:74" x14ac:dyDescent="0.2">
      <c r="A377" s="1" t="s">
        <v>24</v>
      </c>
      <c r="B377" s="1" t="s">
        <v>47</v>
      </c>
      <c r="C377" s="1"/>
      <c r="D377" s="1" t="s">
        <v>11</v>
      </c>
      <c r="E377" s="1" t="s">
        <v>12</v>
      </c>
      <c r="F377" s="1" t="s">
        <v>13</v>
      </c>
      <c r="G377" s="8">
        <v>5.0177891800000005E-4</v>
      </c>
      <c r="H377" s="8">
        <v>0.75</v>
      </c>
      <c r="I377" s="9">
        <f>Tabla14[[#This Row],[Precio unitario]]*Tabla14[[#This Row],[Tasa de ingresos cliente]]</f>
        <v>3.7633418850000004E-4</v>
      </c>
      <c r="J377" s="21">
        <v>22.631540000000001</v>
      </c>
      <c r="K377" s="15">
        <f>Tabla14[[#This Row],[tasa de cambio]]*Tabla14[[#This Row],[Ingresos netos]]</f>
        <v>8.517022240405292E-3</v>
      </c>
      <c r="M377" s="1" t="s">
        <v>81</v>
      </c>
      <c r="N377" s="1" t="s">
        <v>10</v>
      </c>
      <c r="O377" s="1"/>
      <c r="P377" s="1" t="s">
        <v>11</v>
      </c>
      <c r="Q377" s="1" t="s">
        <v>12</v>
      </c>
      <c r="R377" s="1" t="s">
        <v>13</v>
      </c>
      <c r="S377" s="8">
        <v>1.240112811E-3</v>
      </c>
      <c r="T377" s="8">
        <v>0.75</v>
      </c>
      <c r="U377" s="9">
        <f>Tabla12[[#This Row],[Precio unitario]]*Tabla12[[#This Row],[Tasa de ingresos cliente]]</f>
        <v>9.3008460825000003E-4</v>
      </c>
      <c r="V377" s="21">
        <v>22.631540000000001</v>
      </c>
      <c r="W377" s="11">
        <f>Tabla12[[#This Row],[tasa de cambio]]*Tabla12[[#This Row],[Ingresos netos]]</f>
        <v>2.1049247014994207E-2</v>
      </c>
      <c r="AK377" s="1" t="s">
        <v>100</v>
      </c>
      <c r="AL377" s="1" t="s">
        <v>10</v>
      </c>
      <c r="AM377" s="1" t="s">
        <v>104</v>
      </c>
      <c r="AN377" s="1" t="s">
        <v>11</v>
      </c>
      <c r="AO377" s="1" t="s">
        <v>12</v>
      </c>
      <c r="AP377" s="1" t="s">
        <v>13</v>
      </c>
      <c r="AQ377" s="8">
        <v>9.2810530000000003E-4</v>
      </c>
      <c r="AR377" s="8">
        <v>0.75</v>
      </c>
      <c r="AS377" s="9">
        <f>Tabla8[[#This Row],[Precio unitario]]*Tabla8[[#This Row],[Tasa de ingresos cliente]]</f>
        <v>6.9607897500000005E-4</v>
      </c>
      <c r="AT377" s="21">
        <v>21.6</v>
      </c>
      <c r="AU377" s="11">
        <f>Tabla8[[#This Row],[tasa de cambio]]*Tabla8[[#This Row],[Ingresos netos]]</f>
        <v>1.5035305860000002E-2</v>
      </c>
      <c r="AV377" s="23"/>
      <c r="AX377" s="23"/>
      <c r="BL377" s="2" t="s">
        <v>139</v>
      </c>
      <c r="BM377" s="2" t="s">
        <v>36</v>
      </c>
      <c r="BN377" s="2" t="s">
        <v>104</v>
      </c>
      <c r="BO377" s="2" t="s">
        <v>11</v>
      </c>
      <c r="BP377" s="2" t="s">
        <v>12</v>
      </c>
      <c r="BQ377" s="2" t="s">
        <v>13</v>
      </c>
      <c r="BR377" s="7">
        <v>4.4102604659999999E-3</v>
      </c>
      <c r="BS377" s="7">
        <v>0.75</v>
      </c>
      <c r="BT377" s="9">
        <f>Tabla5[[#This Row],[Precio unitario]]*Tabla5[[#This Row],[Tasa de ingresos cliente]]</f>
        <v>3.3076953494999999E-3</v>
      </c>
      <c r="BU377" s="21">
        <v>22.631540000000001</v>
      </c>
      <c r="BV377" s="15">
        <f>Tabla5[[#This Row],[tasa de cambio]]*Tabla5[[#This Row],[Ingresos netos]]</f>
        <v>7.4858239610023233E-2</v>
      </c>
    </row>
    <row r="378" spans="1:74" x14ac:dyDescent="0.2">
      <c r="A378" s="2" t="s">
        <v>24</v>
      </c>
      <c r="B378" s="2" t="s">
        <v>47</v>
      </c>
      <c r="C378" s="2"/>
      <c r="D378" s="2" t="s">
        <v>11</v>
      </c>
      <c r="E378" s="2" t="s">
        <v>12</v>
      </c>
      <c r="F378" s="2" t="s">
        <v>13</v>
      </c>
      <c r="G378" s="7">
        <v>2.83520215E-4</v>
      </c>
      <c r="H378" s="7">
        <v>0.75</v>
      </c>
      <c r="I378" s="9">
        <f>Tabla14[[#This Row],[Precio unitario]]*Tabla14[[#This Row],[Tasa de ingresos cliente]]</f>
        <v>2.1264016125E-4</v>
      </c>
      <c r="J378" s="21">
        <v>22.631540000000001</v>
      </c>
      <c r="K378" s="15">
        <f>Tabla14[[#This Row],[tasa de cambio]]*Tabla14[[#This Row],[Ingresos netos]]</f>
        <v>4.8123743149358252E-3</v>
      </c>
      <c r="M378" s="2" t="s">
        <v>81</v>
      </c>
      <c r="N378" s="2" t="s">
        <v>10</v>
      </c>
      <c r="O378" s="2"/>
      <c r="P378" s="2" t="s">
        <v>11</v>
      </c>
      <c r="Q378" s="2" t="s">
        <v>12</v>
      </c>
      <c r="R378" s="2" t="s">
        <v>13</v>
      </c>
      <c r="S378" s="7">
        <v>1.534293848E-3</v>
      </c>
      <c r="T378" s="7">
        <v>0.75</v>
      </c>
      <c r="U378" s="9">
        <f>Tabla12[[#This Row],[Precio unitario]]*Tabla12[[#This Row],[Tasa de ingresos cliente]]</f>
        <v>1.150720386E-3</v>
      </c>
      <c r="V378" s="21">
        <v>22.631540000000001</v>
      </c>
      <c r="W378" s="11">
        <f>Tabla12[[#This Row],[tasa de cambio]]*Tabla12[[#This Row],[Ingresos netos]]</f>
        <v>2.6042574444574442E-2</v>
      </c>
      <c r="AK378" s="2" t="s">
        <v>100</v>
      </c>
      <c r="AL378" s="2" t="s">
        <v>10</v>
      </c>
      <c r="AM378" s="2" t="s">
        <v>104</v>
      </c>
      <c r="AN378" s="2" t="s">
        <v>11</v>
      </c>
      <c r="AO378" s="2" t="s">
        <v>12</v>
      </c>
      <c r="AP378" s="2" t="s">
        <v>13</v>
      </c>
      <c r="AQ378" s="7">
        <v>9.2812679999999999E-4</v>
      </c>
      <c r="AR378" s="7">
        <v>0.75</v>
      </c>
      <c r="AS378" s="9">
        <f>Tabla8[[#This Row],[Precio unitario]]*Tabla8[[#This Row],[Tasa de ingresos cliente]]</f>
        <v>6.9609510000000002E-4</v>
      </c>
      <c r="AT378" s="21">
        <v>21.6</v>
      </c>
      <c r="AU378" s="11">
        <f>Tabla8[[#This Row],[tasa de cambio]]*Tabla8[[#This Row],[Ingresos netos]]</f>
        <v>1.5035654160000002E-2</v>
      </c>
      <c r="AV378" s="23"/>
      <c r="AX378" s="23"/>
      <c r="BL378" s="1" t="s">
        <v>139</v>
      </c>
      <c r="BM378" s="1" t="s">
        <v>14</v>
      </c>
      <c r="BN378" s="1" t="s">
        <v>104</v>
      </c>
      <c r="BO378" s="1" t="s">
        <v>11</v>
      </c>
      <c r="BP378" s="1" t="s">
        <v>12</v>
      </c>
      <c r="BQ378" s="1" t="s">
        <v>13</v>
      </c>
      <c r="BR378" s="8">
        <v>5.1891607540000004E-3</v>
      </c>
      <c r="BS378" s="8">
        <v>0.75</v>
      </c>
      <c r="BT378" s="9">
        <f>Tabla5[[#This Row],[Precio unitario]]*Tabla5[[#This Row],[Tasa de ingresos cliente]]</f>
        <v>3.8918705655000005E-3</v>
      </c>
      <c r="BU378" s="21">
        <v>22.631540000000001</v>
      </c>
      <c r="BV378" s="15">
        <f>Tabla5[[#This Row],[tasa de cambio]]*Tabla5[[#This Row],[Ingresos netos]]</f>
        <v>8.8079024377935883E-2</v>
      </c>
    </row>
    <row r="379" spans="1:74" x14ac:dyDescent="0.2">
      <c r="A379" s="1" t="s">
        <v>24</v>
      </c>
      <c r="B379" s="1" t="s">
        <v>32</v>
      </c>
      <c r="C379" s="1"/>
      <c r="D379" s="1" t="s">
        <v>11</v>
      </c>
      <c r="E379" s="1" t="s">
        <v>12</v>
      </c>
      <c r="F379" s="1" t="s">
        <v>13</v>
      </c>
      <c r="G379" s="8">
        <v>2.1425369109999998E-3</v>
      </c>
      <c r="H379" s="8">
        <v>0.75</v>
      </c>
      <c r="I379" s="9">
        <f>Tabla14[[#This Row],[Precio unitario]]*Tabla14[[#This Row],[Tasa de ingresos cliente]]</f>
        <v>1.6069026832499999E-3</v>
      </c>
      <c r="J379" s="21">
        <v>22.631540000000001</v>
      </c>
      <c r="K379" s="15">
        <f>Tabla14[[#This Row],[tasa de cambio]]*Tabla14[[#This Row],[Ingresos netos]]</f>
        <v>3.6366682352079703E-2</v>
      </c>
      <c r="M379" s="1" t="s">
        <v>81</v>
      </c>
      <c r="N379" s="1" t="s">
        <v>10</v>
      </c>
      <c r="O379" s="1"/>
      <c r="P379" s="1" t="s">
        <v>11</v>
      </c>
      <c r="Q379" s="1" t="s">
        <v>12</v>
      </c>
      <c r="R379" s="1" t="s">
        <v>13</v>
      </c>
      <c r="S379" s="8">
        <v>1.6868719380000001E-3</v>
      </c>
      <c r="T379" s="8">
        <v>0.75</v>
      </c>
      <c r="U379" s="9">
        <f>Tabla12[[#This Row],[Precio unitario]]*Tabla12[[#This Row],[Tasa de ingresos cliente]]</f>
        <v>1.2651539535000001E-3</v>
      </c>
      <c r="V379" s="21">
        <v>22.631540000000001</v>
      </c>
      <c r="W379" s="11">
        <f>Tabla12[[#This Row],[tasa de cambio]]*Tabla12[[#This Row],[Ingresos netos]]</f>
        <v>2.8632382304793393E-2</v>
      </c>
      <c r="AK379" s="1" t="s">
        <v>100</v>
      </c>
      <c r="AL379" s="1" t="s">
        <v>10</v>
      </c>
      <c r="AM379" s="1" t="s">
        <v>104</v>
      </c>
      <c r="AN379" s="1" t="s">
        <v>11</v>
      </c>
      <c r="AO379" s="1" t="s">
        <v>12</v>
      </c>
      <c r="AP379" s="1" t="s">
        <v>13</v>
      </c>
      <c r="AQ379" s="8">
        <v>9.281154E-4</v>
      </c>
      <c r="AR379" s="8">
        <v>0.75</v>
      </c>
      <c r="AS379" s="9">
        <f>Tabla8[[#This Row],[Precio unitario]]*Tabla8[[#This Row],[Tasa de ingresos cliente]]</f>
        <v>6.9608655000000003E-4</v>
      </c>
      <c r="AT379" s="21">
        <v>21.6</v>
      </c>
      <c r="AU379" s="11">
        <f>Tabla8[[#This Row],[tasa de cambio]]*Tabla8[[#This Row],[Ingresos netos]]</f>
        <v>1.5035469480000001E-2</v>
      </c>
      <c r="AV379" s="23"/>
      <c r="AX379" s="23"/>
      <c r="BL379" s="2" t="s">
        <v>139</v>
      </c>
      <c r="BM379" s="2" t="s">
        <v>43</v>
      </c>
      <c r="BN379" s="2" t="s">
        <v>104</v>
      </c>
      <c r="BO379" s="2" t="s">
        <v>11</v>
      </c>
      <c r="BP379" s="2" t="s">
        <v>12</v>
      </c>
      <c r="BQ379" s="2" t="s">
        <v>13</v>
      </c>
      <c r="BR379" s="7">
        <v>4.4621340220000003E-3</v>
      </c>
      <c r="BS379" s="7">
        <v>0.75</v>
      </c>
      <c r="BT379" s="9">
        <f>Tabla5[[#This Row],[Precio unitario]]*Tabla5[[#This Row],[Tasa de ingresos cliente]]</f>
        <v>3.3466005165000002E-3</v>
      </c>
      <c r="BU379" s="21">
        <v>22.631540000000001</v>
      </c>
      <c r="BV379" s="15">
        <f>Tabla5[[#This Row],[tasa de cambio]]*Tabla5[[#This Row],[Ingresos netos]]</f>
        <v>7.5738723453190424E-2</v>
      </c>
    </row>
    <row r="380" spans="1:74" x14ac:dyDescent="0.2">
      <c r="A380" s="2" t="s">
        <v>24</v>
      </c>
      <c r="B380" s="2" t="s">
        <v>14</v>
      </c>
      <c r="C380" s="2"/>
      <c r="D380" s="2" t="s">
        <v>11</v>
      </c>
      <c r="E380" s="2" t="s">
        <v>12</v>
      </c>
      <c r="F380" s="2" t="s">
        <v>13</v>
      </c>
      <c r="G380" s="7">
        <v>2.91160814E-4</v>
      </c>
      <c r="H380" s="7">
        <v>0.75</v>
      </c>
      <c r="I380" s="9">
        <f>Tabla14[[#This Row],[Precio unitario]]*Tabla14[[#This Row],[Tasa de ingresos cliente]]</f>
        <v>2.1837061050000001E-4</v>
      </c>
      <c r="J380" s="21">
        <v>22.631540000000001</v>
      </c>
      <c r="K380" s="15">
        <f>Tabla14[[#This Row],[tasa de cambio]]*Tabla14[[#This Row],[Ingresos netos]]</f>
        <v>4.9420632063551708E-3</v>
      </c>
      <c r="M380" s="2" t="s">
        <v>81</v>
      </c>
      <c r="N380" s="2" t="s">
        <v>10</v>
      </c>
      <c r="O380" s="2"/>
      <c r="P380" s="2" t="s">
        <v>11</v>
      </c>
      <c r="Q380" s="2" t="s">
        <v>12</v>
      </c>
      <c r="R380" s="2" t="s">
        <v>13</v>
      </c>
      <c r="S380" s="7">
        <v>1.6589719440000001E-3</v>
      </c>
      <c r="T380" s="7">
        <v>0.75</v>
      </c>
      <c r="U380" s="9">
        <f>Tabla12[[#This Row],[Precio unitario]]*Tabla12[[#This Row],[Tasa de ingresos cliente]]</f>
        <v>1.2442289580000001E-3</v>
      </c>
      <c r="V380" s="21">
        <v>22.631540000000001</v>
      </c>
      <c r="W380" s="11">
        <f>Tabla12[[#This Row],[tasa de cambio]]*Tabla12[[#This Row],[Ingresos netos]]</f>
        <v>2.8158817432135323E-2</v>
      </c>
      <c r="AK380" s="2" t="s">
        <v>100</v>
      </c>
      <c r="AL380" s="2" t="s">
        <v>10</v>
      </c>
      <c r="AM380" s="2" t="s">
        <v>104</v>
      </c>
      <c r="AN380" s="2" t="s">
        <v>11</v>
      </c>
      <c r="AO380" s="2" t="s">
        <v>12</v>
      </c>
      <c r="AP380" s="2" t="s">
        <v>13</v>
      </c>
      <c r="AQ380" s="7">
        <v>9.2813949999999998E-4</v>
      </c>
      <c r="AR380" s="7">
        <v>0.75</v>
      </c>
      <c r="AS380" s="9">
        <f>Tabla8[[#This Row],[Precio unitario]]*Tabla8[[#This Row],[Tasa de ingresos cliente]]</f>
        <v>6.9610462500000001E-4</v>
      </c>
      <c r="AT380" s="21">
        <v>21.6</v>
      </c>
      <c r="AU380" s="11">
        <f>Tabla8[[#This Row],[tasa de cambio]]*Tabla8[[#This Row],[Ingresos netos]]</f>
        <v>1.5035859900000002E-2</v>
      </c>
      <c r="AV380" s="23"/>
      <c r="AX380" s="23"/>
      <c r="BL380" s="1" t="s">
        <v>139</v>
      </c>
      <c r="BM380" s="1" t="s">
        <v>17</v>
      </c>
      <c r="BN380" s="1" t="s">
        <v>104</v>
      </c>
      <c r="BO380" s="1" t="s">
        <v>11</v>
      </c>
      <c r="BP380" s="1" t="s">
        <v>12</v>
      </c>
      <c r="BQ380" s="1" t="s">
        <v>13</v>
      </c>
      <c r="BR380" s="8">
        <v>3.0835686420000001E-3</v>
      </c>
      <c r="BS380" s="8">
        <v>0.75</v>
      </c>
      <c r="BT380" s="9">
        <f>Tabla5[[#This Row],[Precio unitario]]*Tabla5[[#This Row],[Tasa de ingresos cliente]]</f>
        <v>2.3126764815000001E-3</v>
      </c>
      <c r="BU380" s="21">
        <v>22.631540000000001</v>
      </c>
      <c r="BV380" s="15">
        <f>Tabla5[[#This Row],[tasa de cambio]]*Tabla5[[#This Row],[Ingresos netos]]</f>
        <v>5.2339430298126516E-2</v>
      </c>
    </row>
    <row r="381" spans="1:74" x14ac:dyDescent="0.2">
      <c r="A381" s="1" t="s">
        <v>24</v>
      </c>
      <c r="B381" s="1" t="s">
        <v>49</v>
      </c>
      <c r="C381" s="1"/>
      <c r="D381" s="1" t="s">
        <v>11</v>
      </c>
      <c r="E381" s="1" t="s">
        <v>12</v>
      </c>
      <c r="F381" s="1" t="s">
        <v>13</v>
      </c>
      <c r="G381" s="8">
        <v>1.7443055200000001E-4</v>
      </c>
      <c r="H381" s="8">
        <v>0.75</v>
      </c>
      <c r="I381" s="9">
        <f>Tabla14[[#This Row],[Precio unitario]]*Tabla14[[#This Row],[Tasa de ingresos cliente]]</f>
        <v>1.3082291400000001E-4</v>
      </c>
      <c r="J381" s="21">
        <v>22.631540000000001</v>
      </c>
      <c r="K381" s="15">
        <f>Tabla14[[#This Row],[tasa de cambio]]*Tabla14[[#This Row],[Ingresos netos]]</f>
        <v>2.9607240111075603E-3</v>
      </c>
      <c r="M381" s="1" t="s">
        <v>81</v>
      </c>
      <c r="N381" s="1" t="s">
        <v>10</v>
      </c>
      <c r="O381" s="1"/>
      <c r="P381" s="1" t="s">
        <v>11</v>
      </c>
      <c r="Q381" s="1" t="s">
        <v>12</v>
      </c>
      <c r="R381" s="1" t="s">
        <v>13</v>
      </c>
      <c r="S381" s="8">
        <v>1.6921503149999999E-3</v>
      </c>
      <c r="T381" s="8">
        <v>0.75</v>
      </c>
      <c r="U381" s="9">
        <f>Tabla12[[#This Row],[Precio unitario]]*Tabla12[[#This Row],[Tasa de ingresos cliente]]</f>
        <v>1.26911273625E-3</v>
      </c>
      <c r="V381" s="21">
        <v>22.631540000000001</v>
      </c>
      <c r="W381" s="11">
        <f>Tabla12[[#This Row],[tasa de cambio]]*Tabla12[[#This Row],[Ingresos netos]]</f>
        <v>2.8721975654951326E-2</v>
      </c>
      <c r="AK381" s="1" t="s">
        <v>100</v>
      </c>
      <c r="AL381" s="1" t="s">
        <v>10</v>
      </c>
      <c r="AM381" s="1" t="s">
        <v>104</v>
      </c>
      <c r="AN381" s="1" t="s">
        <v>11</v>
      </c>
      <c r="AO381" s="1" t="s">
        <v>12</v>
      </c>
      <c r="AP381" s="1" t="s">
        <v>13</v>
      </c>
      <c r="AQ381" s="8">
        <v>9.2812730000000005E-4</v>
      </c>
      <c r="AR381" s="8">
        <v>0.75</v>
      </c>
      <c r="AS381" s="9">
        <f>Tabla8[[#This Row],[Precio unitario]]*Tabla8[[#This Row],[Tasa de ingresos cliente]]</f>
        <v>6.9609547500000004E-4</v>
      </c>
      <c r="AT381" s="21">
        <v>21.6</v>
      </c>
      <c r="AU381" s="11">
        <f>Tabla8[[#This Row],[tasa de cambio]]*Tabla8[[#This Row],[Ingresos netos]]</f>
        <v>1.5035662260000002E-2</v>
      </c>
      <c r="AV381" s="23"/>
      <c r="AX381" s="23"/>
      <c r="BL381" s="2" t="s">
        <v>139</v>
      </c>
      <c r="BM381" s="2" t="s">
        <v>33</v>
      </c>
      <c r="BN381" s="2" t="s">
        <v>104</v>
      </c>
      <c r="BO381" s="2" t="s">
        <v>11</v>
      </c>
      <c r="BP381" s="2" t="s">
        <v>12</v>
      </c>
      <c r="BQ381" s="2" t="s">
        <v>13</v>
      </c>
      <c r="BR381" s="7">
        <v>6.0507491510000001E-3</v>
      </c>
      <c r="BS381" s="7">
        <v>0.75</v>
      </c>
      <c r="BT381" s="9">
        <f>Tabla5[[#This Row],[Precio unitario]]*Tabla5[[#This Row],[Tasa de ingresos cliente]]</f>
        <v>4.5380618632500005E-3</v>
      </c>
      <c r="BU381" s="21">
        <v>22.631540000000001</v>
      </c>
      <c r="BV381" s="15">
        <f>Tabla5[[#This Row],[tasa de cambio]]*Tabla5[[#This Row],[Ingresos netos]]</f>
        <v>0.10270332858061693</v>
      </c>
    </row>
    <row r="382" spans="1:74" x14ac:dyDescent="0.2">
      <c r="A382" s="2" t="s">
        <v>24</v>
      </c>
      <c r="B382" s="2" t="s">
        <v>15</v>
      </c>
      <c r="C382" s="2"/>
      <c r="D382" s="2" t="s">
        <v>11</v>
      </c>
      <c r="E382" s="2" t="s">
        <v>12</v>
      </c>
      <c r="F382" s="2" t="s">
        <v>13</v>
      </c>
      <c r="G382" s="7">
        <v>3.2614942999999999E-4</v>
      </c>
      <c r="H382" s="7">
        <v>0.75</v>
      </c>
      <c r="I382" s="9">
        <f>Tabla14[[#This Row],[Precio unitario]]*Tabla14[[#This Row],[Tasa de ingresos cliente]]</f>
        <v>2.4461207249999999E-4</v>
      </c>
      <c r="J382" s="21">
        <v>22.631540000000001</v>
      </c>
      <c r="K382" s="15">
        <f>Tabla14[[#This Row],[tasa de cambio]]*Tabla14[[#This Row],[Ingresos netos]]</f>
        <v>5.5359479032666501E-3</v>
      </c>
      <c r="M382" s="2" t="s">
        <v>81</v>
      </c>
      <c r="N382" s="2" t="s">
        <v>10</v>
      </c>
      <c r="O382" s="2"/>
      <c r="P382" s="2" t="s">
        <v>11</v>
      </c>
      <c r="Q382" s="2" t="s">
        <v>12</v>
      </c>
      <c r="R382" s="2" t="s">
        <v>13</v>
      </c>
      <c r="S382" s="7">
        <v>1.2447228999999999E-4</v>
      </c>
      <c r="T382" s="7">
        <v>0.75</v>
      </c>
      <c r="U382" s="9">
        <f>Tabla12[[#This Row],[Precio unitario]]*Tabla12[[#This Row],[Tasa de ingresos cliente]]</f>
        <v>9.3354217499999999E-5</v>
      </c>
      <c r="V382" s="21">
        <v>22.631540000000001</v>
      </c>
      <c r="W382" s="11">
        <f>Tabla12[[#This Row],[tasa de cambio]]*Tabla12[[#This Row],[Ingresos netos]]</f>
        <v>2.1127497075199499E-3</v>
      </c>
      <c r="AK382" s="2" t="s">
        <v>100</v>
      </c>
      <c r="AL382" s="2" t="s">
        <v>10</v>
      </c>
      <c r="AM382" s="2" t="s">
        <v>104</v>
      </c>
      <c r="AN382" s="2" t="s">
        <v>11</v>
      </c>
      <c r="AO382" s="2" t="s">
        <v>12</v>
      </c>
      <c r="AP382" s="2" t="s">
        <v>13</v>
      </c>
      <c r="AQ382" s="7">
        <v>9.2812790000000004E-4</v>
      </c>
      <c r="AR382" s="7">
        <v>0.75</v>
      </c>
      <c r="AS382" s="9">
        <f>Tabla8[[#This Row],[Precio unitario]]*Tabla8[[#This Row],[Tasa de ingresos cliente]]</f>
        <v>6.9609592500000008E-4</v>
      </c>
      <c r="AT382" s="21">
        <v>21.6</v>
      </c>
      <c r="AU382" s="11">
        <f>Tabla8[[#This Row],[tasa de cambio]]*Tabla8[[#This Row],[Ingresos netos]]</f>
        <v>1.5035671980000003E-2</v>
      </c>
      <c r="AV382" s="23"/>
      <c r="AX382" s="23"/>
      <c r="BL382" s="1" t="s">
        <v>139</v>
      </c>
      <c r="BM382" s="1" t="s">
        <v>19</v>
      </c>
      <c r="BN382" s="1" t="s">
        <v>104</v>
      </c>
      <c r="BO382" s="1" t="s">
        <v>11</v>
      </c>
      <c r="BP382" s="1" t="s">
        <v>12</v>
      </c>
      <c r="BQ382" s="1" t="s">
        <v>13</v>
      </c>
      <c r="BR382" s="8">
        <v>2.7457994450000001E-3</v>
      </c>
      <c r="BS382" s="8">
        <v>0.75</v>
      </c>
      <c r="BT382" s="9">
        <f>Tabla5[[#This Row],[Precio unitario]]*Tabla5[[#This Row],[Tasa de ingresos cliente]]</f>
        <v>2.05934958375E-3</v>
      </c>
      <c r="BU382" s="21">
        <v>22.631540000000001</v>
      </c>
      <c r="BV382" s="15">
        <f>Tabla5[[#This Row],[tasa de cambio]]*Tabla5[[#This Row],[Ingresos netos]]</f>
        <v>4.6606252478621477E-2</v>
      </c>
    </row>
    <row r="383" spans="1:74" x14ac:dyDescent="0.2">
      <c r="A383" s="1" t="s">
        <v>24</v>
      </c>
      <c r="B383" s="1" t="s">
        <v>55</v>
      </c>
      <c r="C383" s="1"/>
      <c r="D383" s="1" t="s">
        <v>11</v>
      </c>
      <c r="E383" s="1" t="s">
        <v>12</v>
      </c>
      <c r="F383" s="1" t="s">
        <v>13</v>
      </c>
      <c r="G383" s="8">
        <v>8.5548766999999997E-4</v>
      </c>
      <c r="H383" s="8">
        <v>0.75</v>
      </c>
      <c r="I383" s="9">
        <f>Tabla14[[#This Row],[Precio unitario]]*Tabla14[[#This Row],[Tasa de ingresos cliente]]</f>
        <v>6.4161575249999992E-4</v>
      </c>
      <c r="J383" s="21">
        <v>22.631540000000001</v>
      </c>
      <c r="K383" s="15">
        <f>Tabla14[[#This Row],[tasa de cambio]]*Tabla14[[#This Row],[Ingresos netos]]</f>
        <v>1.452075256733385E-2</v>
      </c>
      <c r="M383" s="1" t="s">
        <v>81</v>
      </c>
      <c r="N383" s="1" t="s">
        <v>10</v>
      </c>
      <c r="O383" s="1"/>
      <c r="P383" s="1" t="s">
        <v>11</v>
      </c>
      <c r="Q383" s="1" t="s">
        <v>12</v>
      </c>
      <c r="R383" s="1" t="s">
        <v>13</v>
      </c>
      <c r="S383" s="8">
        <v>1.7357477740000001E-3</v>
      </c>
      <c r="T383" s="8">
        <v>0.75</v>
      </c>
      <c r="U383" s="9">
        <f>Tabla12[[#This Row],[Precio unitario]]*Tabla12[[#This Row],[Tasa de ingresos cliente]]</f>
        <v>1.3018108305E-3</v>
      </c>
      <c r="V383" s="21">
        <v>22.631540000000001</v>
      </c>
      <c r="W383" s="11">
        <f>Tabla12[[#This Row],[tasa de cambio]]*Tabla12[[#This Row],[Ingresos netos]]</f>
        <v>2.946198388289397E-2</v>
      </c>
      <c r="AK383" s="1" t="s">
        <v>100</v>
      </c>
      <c r="AL383" s="1" t="s">
        <v>10</v>
      </c>
      <c r="AM383" s="1" t="s">
        <v>104</v>
      </c>
      <c r="AN383" s="1" t="s">
        <v>11</v>
      </c>
      <c r="AO383" s="1" t="s">
        <v>12</v>
      </c>
      <c r="AP383" s="1" t="s">
        <v>13</v>
      </c>
      <c r="AQ383" s="8">
        <v>9.2812899999999998E-4</v>
      </c>
      <c r="AR383" s="8">
        <v>0.75</v>
      </c>
      <c r="AS383" s="9">
        <f>Tabla8[[#This Row],[Precio unitario]]*Tabla8[[#This Row],[Tasa de ingresos cliente]]</f>
        <v>6.9609675000000004E-4</v>
      </c>
      <c r="AT383" s="21">
        <v>21.6</v>
      </c>
      <c r="AU383" s="11">
        <f>Tabla8[[#This Row],[tasa de cambio]]*Tabla8[[#This Row],[Ingresos netos]]</f>
        <v>1.5035689800000002E-2</v>
      </c>
      <c r="AV383" s="23"/>
      <c r="AX383" s="23"/>
      <c r="BL383" s="2" t="s">
        <v>139</v>
      </c>
      <c r="BM383" s="2" t="s">
        <v>20</v>
      </c>
      <c r="BN383" s="2" t="s">
        <v>104</v>
      </c>
      <c r="BO383" s="2" t="s">
        <v>11</v>
      </c>
      <c r="BP383" s="2" t="s">
        <v>12</v>
      </c>
      <c r="BQ383" s="2" t="s">
        <v>13</v>
      </c>
      <c r="BR383" s="7">
        <v>1.8827056610000001E-3</v>
      </c>
      <c r="BS383" s="7">
        <v>0.75</v>
      </c>
      <c r="BT383" s="9">
        <f>Tabla5[[#This Row],[Precio unitario]]*Tabla5[[#This Row],[Tasa de ingresos cliente]]</f>
        <v>1.4120292457500002E-3</v>
      </c>
      <c r="BU383" s="21">
        <v>22.631540000000001</v>
      </c>
      <c r="BV383" s="15">
        <f>Tabla5[[#This Row],[tasa de cambio]]*Tabla5[[#This Row],[Ingresos netos]]</f>
        <v>3.195639635636096E-2</v>
      </c>
    </row>
    <row r="384" spans="1:74" x14ac:dyDescent="0.2">
      <c r="A384" s="2" t="s">
        <v>24</v>
      </c>
      <c r="B384" s="2" t="s">
        <v>43</v>
      </c>
      <c r="C384" s="2"/>
      <c r="D384" s="2" t="s">
        <v>11</v>
      </c>
      <c r="E384" s="2" t="s">
        <v>12</v>
      </c>
      <c r="F384" s="2" t="s">
        <v>13</v>
      </c>
      <c r="G384" s="7">
        <v>6.5472176000000001E-5</v>
      </c>
      <c r="H384" s="7">
        <v>0.75</v>
      </c>
      <c r="I384" s="9">
        <f>Tabla14[[#This Row],[Precio unitario]]*Tabla14[[#This Row],[Tasa de ingresos cliente]]</f>
        <v>4.9104131999999997E-5</v>
      </c>
      <c r="J384" s="21">
        <v>22.631540000000001</v>
      </c>
      <c r="K384" s="15">
        <f>Tabla14[[#This Row],[tasa de cambio]]*Tabla14[[#This Row],[Ingresos netos]]</f>
        <v>1.1113021275232799E-3</v>
      </c>
      <c r="M384" s="2" t="s">
        <v>81</v>
      </c>
      <c r="N384" s="2" t="s">
        <v>10</v>
      </c>
      <c r="O384" s="2"/>
      <c r="P384" s="2" t="s">
        <v>11</v>
      </c>
      <c r="Q384" s="2" t="s">
        <v>12</v>
      </c>
      <c r="R384" s="2" t="s">
        <v>13</v>
      </c>
      <c r="S384" s="7">
        <v>9.3008460900000003E-4</v>
      </c>
      <c r="T384" s="7">
        <v>0.75</v>
      </c>
      <c r="U384" s="9">
        <f>Tabla12[[#This Row],[Precio unitario]]*Tabla12[[#This Row],[Tasa de ingresos cliente]]</f>
        <v>6.9756345675000002E-4</v>
      </c>
      <c r="V384" s="21">
        <v>22.631540000000001</v>
      </c>
      <c r="W384" s="11">
        <f>Tabla12[[#This Row],[tasa de cambio]]*Tabla12[[#This Row],[Ingresos netos]]</f>
        <v>1.5786935273975896E-2</v>
      </c>
      <c r="AK384" s="2" t="s">
        <v>100</v>
      </c>
      <c r="AL384" s="2" t="s">
        <v>10</v>
      </c>
      <c r="AM384" s="2" t="s">
        <v>104</v>
      </c>
      <c r="AN384" s="2" t="s">
        <v>11</v>
      </c>
      <c r="AO384" s="2" t="s">
        <v>12</v>
      </c>
      <c r="AP384" s="2" t="s">
        <v>13</v>
      </c>
      <c r="AQ384" s="7">
        <v>9.2812500000000002E-4</v>
      </c>
      <c r="AR384" s="7">
        <v>0.75</v>
      </c>
      <c r="AS384" s="9">
        <f>Tabla8[[#This Row],[Precio unitario]]*Tabla8[[#This Row],[Tasa de ingresos cliente]]</f>
        <v>6.9609374999999999E-4</v>
      </c>
      <c r="AT384" s="21">
        <v>21.6</v>
      </c>
      <c r="AU384" s="11">
        <f>Tabla8[[#This Row],[tasa de cambio]]*Tabla8[[#This Row],[Ingresos netos]]</f>
        <v>1.5035625E-2</v>
      </c>
      <c r="AV384" s="23"/>
      <c r="AX384" s="23"/>
      <c r="BL384" s="1" t="s">
        <v>139</v>
      </c>
      <c r="BM384" s="1" t="s">
        <v>141</v>
      </c>
      <c r="BN384" s="1" t="s">
        <v>104</v>
      </c>
      <c r="BO384" s="1" t="s">
        <v>11</v>
      </c>
      <c r="BP384" s="1" t="s">
        <v>12</v>
      </c>
      <c r="BQ384" s="1" t="s">
        <v>13</v>
      </c>
      <c r="BR384" s="8">
        <v>2.4365081E-3</v>
      </c>
      <c r="BS384" s="8">
        <v>0.75</v>
      </c>
      <c r="BT384" s="9">
        <f>Tabla5[[#This Row],[Precio unitario]]*Tabla5[[#This Row],[Tasa de ingresos cliente]]</f>
        <v>1.827381075E-3</v>
      </c>
      <c r="BU384" s="21">
        <v>22.631540000000001</v>
      </c>
      <c r="BV384" s="15">
        <f>Tabla5[[#This Row],[tasa de cambio]]*Tabla5[[#This Row],[Ingresos netos]]</f>
        <v>4.1356447894105502E-2</v>
      </c>
    </row>
    <row r="385" spans="1:74" x14ac:dyDescent="0.2">
      <c r="A385" s="1" t="s">
        <v>24</v>
      </c>
      <c r="B385" s="1" t="s">
        <v>16</v>
      </c>
      <c r="C385" s="1"/>
      <c r="D385" s="1" t="s">
        <v>11</v>
      </c>
      <c r="E385" s="1" t="s">
        <v>12</v>
      </c>
      <c r="F385" s="1" t="s">
        <v>13</v>
      </c>
      <c r="G385" s="8">
        <v>2.6195366230000001E-3</v>
      </c>
      <c r="H385" s="8">
        <v>0.75</v>
      </c>
      <c r="I385" s="9">
        <f>Tabla14[[#This Row],[Precio unitario]]*Tabla14[[#This Row],[Tasa de ingresos cliente]]</f>
        <v>1.9646524672499999E-3</v>
      </c>
      <c r="J385" s="21">
        <v>22.631540000000001</v>
      </c>
      <c r="K385" s="15">
        <f>Tabla14[[#This Row],[tasa de cambio]]*Tabla14[[#This Row],[Ingresos netos]]</f>
        <v>4.4463110898667065E-2</v>
      </c>
      <c r="M385" s="1" t="s">
        <v>81</v>
      </c>
      <c r="N385" s="1" t="s">
        <v>47</v>
      </c>
      <c r="O385" s="1"/>
      <c r="P385" s="1" t="s">
        <v>11</v>
      </c>
      <c r="Q385" s="1" t="s">
        <v>12</v>
      </c>
      <c r="R385" s="1" t="s">
        <v>13</v>
      </c>
      <c r="S385" s="8">
        <v>2.7163484040000001E-3</v>
      </c>
      <c r="T385" s="8">
        <v>0.75</v>
      </c>
      <c r="U385" s="9">
        <f>Tabla12[[#This Row],[Precio unitario]]*Tabla12[[#This Row],[Tasa de ingresos cliente]]</f>
        <v>2.0372613029999999E-3</v>
      </c>
      <c r="V385" s="21">
        <v>22.631540000000001</v>
      </c>
      <c r="W385" s="11">
        <f>Tabla12[[#This Row],[tasa de cambio]]*Tabla12[[#This Row],[Ingresos netos]]</f>
        <v>4.6106360669296624E-2</v>
      </c>
      <c r="AK385" s="1" t="s">
        <v>100</v>
      </c>
      <c r="AL385" s="1" t="s">
        <v>10</v>
      </c>
      <c r="AM385" s="1" t="s">
        <v>104</v>
      </c>
      <c r="AN385" s="1" t="s">
        <v>11</v>
      </c>
      <c r="AO385" s="1" t="s">
        <v>12</v>
      </c>
      <c r="AP385" s="1" t="s">
        <v>13</v>
      </c>
      <c r="AQ385" s="8">
        <v>9.2812199999999997E-4</v>
      </c>
      <c r="AR385" s="8">
        <v>0.75</v>
      </c>
      <c r="AS385" s="9">
        <f>Tabla8[[#This Row],[Precio unitario]]*Tabla8[[#This Row],[Tasa de ingresos cliente]]</f>
        <v>6.9609149999999998E-4</v>
      </c>
      <c r="AT385" s="21">
        <v>21.6</v>
      </c>
      <c r="AU385" s="11">
        <f>Tabla8[[#This Row],[tasa de cambio]]*Tabla8[[#This Row],[Ingresos netos]]</f>
        <v>1.50355764E-2</v>
      </c>
      <c r="AV385" s="23"/>
      <c r="AX385" s="23"/>
      <c r="BL385" s="2" t="s">
        <v>139</v>
      </c>
      <c r="BM385" s="2" t="s">
        <v>45</v>
      </c>
      <c r="BN385" s="2" t="s">
        <v>104</v>
      </c>
      <c r="BO385" s="2" t="s">
        <v>11</v>
      </c>
      <c r="BP385" s="2" t="s">
        <v>12</v>
      </c>
      <c r="BQ385" s="2" t="s">
        <v>13</v>
      </c>
      <c r="BR385" s="7">
        <v>3.921371073E-3</v>
      </c>
      <c r="BS385" s="7">
        <v>0.75</v>
      </c>
      <c r="BT385" s="9">
        <f>Tabla5[[#This Row],[Precio unitario]]*Tabla5[[#This Row],[Tasa de ingresos cliente]]</f>
        <v>2.94102830475E-3</v>
      </c>
      <c r="BU385" s="21">
        <v>22.631540000000001</v>
      </c>
      <c r="BV385" s="15">
        <f>Tabla5[[#This Row],[tasa de cambio]]*Tabla5[[#This Row],[Ingresos netos]]</f>
        <v>6.6559999720081822E-2</v>
      </c>
    </row>
    <row r="386" spans="1:74" x14ac:dyDescent="0.2">
      <c r="A386" s="2" t="s">
        <v>24</v>
      </c>
      <c r="B386" s="2" t="s">
        <v>35</v>
      </c>
      <c r="C386" s="2"/>
      <c r="D386" s="2" t="s">
        <v>11</v>
      </c>
      <c r="E386" s="2" t="s">
        <v>12</v>
      </c>
      <c r="F386" s="2" t="s">
        <v>13</v>
      </c>
      <c r="G386" s="7">
        <v>2.0810210899999999E-4</v>
      </c>
      <c r="H386" s="7">
        <v>0.75</v>
      </c>
      <c r="I386" s="9">
        <f>Tabla14[[#This Row],[Precio unitario]]*Tabla14[[#This Row],[Tasa de ingresos cliente]]</f>
        <v>1.5607658175000001E-4</v>
      </c>
      <c r="J386" s="21">
        <v>22.631540000000001</v>
      </c>
      <c r="K386" s="15">
        <f>Tabla14[[#This Row],[tasa de cambio]]*Tabla14[[#This Row],[Ingresos netos]]</f>
        <v>3.5322534029383953E-3</v>
      </c>
      <c r="M386" s="2" t="s">
        <v>81</v>
      </c>
      <c r="N386" s="2" t="s">
        <v>47</v>
      </c>
      <c r="O386" s="2"/>
      <c r="P386" s="2" t="s">
        <v>11</v>
      </c>
      <c r="Q386" s="2" t="s">
        <v>12</v>
      </c>
      <c r="R386" s="2" t="s">
        <v>13</v>
      </c>
      <c r="S386" s="7">
        <v>2.7159162080000001E-3</v>
      </c>
      <c r="T386" s="7">
        <v>0.75</v>
      </c>
      <c r="U386" s="9">
        <f>Tabla12[[#This Row],[Precio unitario]]*Tabla12[[#This Row],[Tasa de ingresos cliente]]</f>
        <v>2.0369371560000002E-3</v>
      </c>
      <c r="V386" s="21">
        <v>22.631540000000001</v>
      </c>
      <c r="W386" s="11">
        <f>Tabla12[[#This Row],[tasa de cambio]]*Tabla12[[#This Row],[Ingresos netos]]</f>
        <v>4.6099024723500248E-2</v>
      </c>
      <c r="AK386" s="2" t="s">
        <v>100</v>
      </c>
      <c r="AL386" s="2" t="s">
        <v>10</v>
      </c>
      <c r="AM386" s="2" t="s">
        <v>104</v>
      </c>
      <c r="AN386" s="2" t="s">
        <v>11</v>
      </c>
      <c r="AO386" s="2" t="s">
        <v>12</v>
      </c>
      <c r="AP386" s="2" t="s">
        <v>13</v>
      </c>
      <c r="AQ386" s="7">
        <v>9.2812839999999999E-4</v>
      </c>
      <c r="AR386" s="7">
        <v>0.75</v>
      </c>
      <c r="AS386" s="9">
        <f>Tabla8[[#This Row],[Precio unitario]]*Tabla8[[#This Row],[Tasa de ingresos cliente]]</f>
        <v>6.9609629999999999E-4</v>
      </c>
      <c r="AT386" s="21">
        <v>21.6</v>
      </c>
      <c r="AU386" s="11">
        <f>Tabla8[[#This Row],[tasa de cambio]]*Tabla8[[#This Row],[Ingresos netos]]</f>
        <v>1.5035680080000001E-2</v>
      </c>
      <c r="AV386" s="23"/>
      <c r="AX386" s="23"/>
      <c r="BL386" s="1" t="s">
        <v>139</v>
      </c>
      <c r="BM386" s="1" t="s">
        <v>21</v>
      </c>
      <c r="BN386" s="1" t="s">
        <v>104</v>
      </c>
      <c r="BO386" s="1" t="s">
        <v>11</v>
      </c>
      <c r="BP386" s="1" t="s">
        <v>12</v>
      </c>
      <c r="BQ386" s="1" t="s">
        <v>13</v>
      </c>
      <c r="BR386" s="8">
        <v>2.346E-3</v>
      </c>
      <c r="BS386" s="8">
        <v>0.75</v>
      </c>
      <c r="BT386" s="9">
        <f>Tabla5[[#This Row],[Precio unitario]]*Tabla5[[#This Row],[Tasa de ingresos cliente]]</f>
        <v>1.7595E-3</v>
      </c>
      <c r="BU386" s="21">
        <v>22.631540000000001</v>
      </c>
      <c r="BV386" s="15">
        <f>Tabla5[[#This Row],[tasa de cambio]]*Tabla5[[#This Row],[Ingresos netos]]</f>
        <v>3.982019463E-2</v>
      </c>
    </row>
    <row r="387" spans="1:74" x14ac:dyDescent="0.2">
      <c r="A387" s="1" t="s">
        <v>24</v>
      </c>
      <c r="B387" s="1" t="s">
        <v>33</v>
      </c>
      <c r="C387" s="1"/>
      <c r="D387" s="1" t="s">
        <v>11</v>
      </c>
      <c r="E387" s="1" t="s">
        <v>12</v>
      </c>
      <c r="F387" s="1" t="s">
        <v>13</v>
      </c>
      <c r="G387" s="8">
        <v>4.140432411E-3</v>
      </c>
      <c r="H387" s="8">
        <v>0.75</v>
      </c>
      <c r="I387" s="9">
        <f>Tabla14[[#This Row],[Precio unitario]]*Tabla14[[#This Row],[Tasa de ingresos cliente]]</f>
        <v>3.1053243082499998E-3</v>
      </c>
      <c r="J387" s="21">
        <v>22.631540000000001</v>
      </c>
      <c r="K387" s="15">
        <f>Tabla14[[#This Row],[tasa de cambio]]*Tabla14[[#This Row],[Ingresos netos]]</f>
        <v>7.02782712951322E-2</v>
      </c>
      <c r="M387" s="1" t="s">
        <v>81</v>
      </c>
      <c r="N387" s="1" t="s">
        <v>66</v>
      </c>
      <c r="O387" s="1"/>
      <c r="P387" s="1" t="s">
        <v>11</v>
      </c>
      <c r="Q387" s="1" t="s">
        <v>12</v>
      </c>
      <c r="R387" s="1" t="s">
        <v>13</v>
      </c>
      <c r="S387" s="8">
        <v>1.720137891E-3</v>
      </c>
      <c r="T387" s="8">
        <v>0.75</v>
      </c>
      <c r="U387" s="9">
        <f>Tabla12[[#This Row],[Precio unitario]]*Tabla12[[#This Row],[Tasa de ingresos cliente]]</f>
        <v>1.2901034182500001E-3</v>
      </c>
      <c r="V387" s="21">
        <v>22.631540000000001</v>
      </c>
      <c r="W387" s="11">
        <f>Tabla12[[#This Row],[tasa de cambio]]*Tabla12[[#This Row],[Ingresos netos]]</f>
        <v>2.9197027114261608E-2</v>
      </c>
      <c r="AK387" s="1" t="s">
        <v>100</v>
      </c>
      <c r="AL387" s="1" t="s">
        <v>10</v>
      </c>
      <c r="AM387" s="1" t="s">
        <v>104</v>
      </c>
      <c r="AN387" s="1" t="s">
        <v>11</v>
      </c>
      <c r="AO387" s="1" t="s">
        <v>12</v>
      </c>
      <c r="AP387" s="1" t="s">
        <v>13</v>
      </c>
      <c r="AQ387" s="8">
        <v>9.2813209999999995E-4</v>
      </c>
      <c r="AR387" s="8">
        <v>0.75</v>
      </c>
      <c r="AS387" s="9">
        <f>Tabla8[[#This Row],[Precio unitario]]*Tabla8[[#This Row],[Tasa de ingresos cliente]]</f>
        <v>6.9609907499999996E-4</v>
      </c>
      <c r="AT387" s="21">
        <v>21.6</v>
      </c>
      <c r="AU387" s="11">
        <f>Tabla8[[#This Row],[tasa de cambio]]*Tabla8[[#This Row],[Ingresos netos]]</f>
        <v>1.503574002E-2</v>
      </c>
      <c r="AV387" s="23"/>
      <c r="AX387" s="23"/>
      <c r="BL387" s="2" t="s">
        <v>139</v>
      </c>
      <c r="BM387" s="2" t="s">
        <v>37</v>
      </c>
      <c r="BN387" s="2" t="s">
        <v>104</v>
      </c>
      <c r="BO387" s="2" t="s">
        <v>11</v>
      </c>
      <c r="BP387" s="2" t="s">
        <v>12</v>
      </c>
      <c r="BQ387" s="2" t="s">
        <v>13</v>
      </c>
      <c r="BR387" s="7">
        <v>2.3645783599999999E-3</v>
      </c>
      <c r="BS387" s="7">
        <v>0.75</v>
      </c>
      <c r="BT387" s="9">
        <f>Tabla5[[#This Row],[Precio unitario]]*Tabla5[[#This Row],[Tasa de ingresos cliente]]</f>
        <v>1.77343377E-3</v>
      </c>
      <c r="BU387" s="21">
        <v>22.631540000000001</v>
      </c>
      <c r="BV387" s="15">
        <f>Tabla5[[#This Row],[tasa de cambio]]*Tabla5[[#This Row],[Ingresos netos]]</f>
        <v>4.0135537303105803E-2</v>
      </c>
    </row>
    <row r="388" spans="1:74" x14ac:dyDescent="0.2">
      <c r="A388" s="2" t="s">
        <v>24</v>
      </c>
      <c r="B388" s="2" t="s">
        <v>36</v>
      </c>
      <c r="C388" s="2"/>
      <c r="D388" s="2" t="s">
        <v>11</v>
      </c>
      <c r="E388" s="2" t="s">
        <v>12</v>
      </c>
      <c r="F388" s="2" t="s">
        <v>13</v>
      </c>
      <c r="G388" s="7">
        <v>8.1987476900000002E-4</v>
      </c>
      <c r="H388" s="7">
        <v>0.75</v>
      </c>
      <c r="I388" s="9">
        <f>Tabla14[[#This Row],[Precio unitario]]*Tabla14[[#This Row],[Tasa de ingresos cliente]]</f>
        <v>6.1490607675000004E-4</v>
      </c>
      <c r="J388" s="21">
        <v>22.631540000000001</v>
      </c>
      <c r="K388" s="15">
        <f>Tabla14[[#This Row],[tasa de cambio]]*Tabla14[[#This Row],[Ingresos netos]]</f>
        <v>1.3916271472210697E-2</v>
      </c>
      <c r="M388" s="2" t="s">
        <v>81</v>
      </c>
      <c r="N388" s="2" t="s">
        <v>28</v>
      </c>
      <c r="O388" s="2"/>
      <c r="P388" s="2" t="s">
        <v>11</v>
      </c>
      <c r="Q388" s="2" t="s">
        <v>12</v>
      </c>
      <c r="R388" s="2" t="s">
        <v>13</v>
      </c>
      <c r="S388" s="7">
        <v>4.3948103000000002E-4</v>
      </c>
      <c r="T388" s="7">
        <v>0.75</v>
      </c>
      <c r="U388" s="9">
        <f>Tabla12[[#This Row],[Precio unitario]]*Tabla12[[#This Row],[Tasa de ingresos cliente]]</f>
        <v>3.2961077249999999E-4</v>
      </c>
      <c r="V388" s="21">
        <v>22.631540000000001</v>
      </c>
      <c r="W388" s="11">
        <f>Tabla12[[#This Row],[tasa de cambio]]*Tabla12[[#This Row],[Ingresos netos]]</f>
        <v>7.4595993822646504E-3</v>
      </c>
      <c r="AK388" s="2" t="s">
        <v>100</v>
      </c>
      <c r="AL388" s="2" t="s">
        <v>10</v>
      </c>
      <c r="AM388" s="2" t="s">
        <v>104</v>
      </c>
      <c r="AN388" s="2" t="s">
        <v>11</v>
      </c>
      <c r="AO388" s="2" t="s">
        <v>12</v>
      </c>
      <c r="AP388" s="2" t="s">
        <v>13</v>
      </c>
      <c r="AQ388" s="7">
        <v>9.2813010000000003E-4</v>
      </c>
      <c r="AR388" s="7">
        <v>0.75</v>
      </c>
      <c r="AS388" s="9">
        <f>Tabla8[[#This Row],[Precio unitario]]*Tabla8[[#This Row],[Tasa de ingresos cliente]]</f>
        <v>6.9609757499999999E-4</v>
      </c>
      <c r="AT388" s="21">
        <v>21.6</v>
      </c>
      <c r="AU388" s="11">
        <f>Tabla8[[#This Row],[tasa de cambio]]*Tabla8[[#This Row],[Ingresos netos]]</f>
        <v>1.5035707620000002E-2</v>
      </c>
      <c r="AV388" s="23"/>
      <c r="AX388" s="23"/>
      <c r="BL388" s="1" t="s">
        <v>139</v>
      </c>
      <c r="BM388" s="1" t="s">
        <v>39</v>
      </c>
      <c r="BN388" s="1" t="s">
        <v>104</v>
      </c>
      <c r="BO388" s="1" t="s">
        <v>11</v>
      </c>
      <c r="BP388" s="1" t="s">
        <v>12</v>
      </c>
      <c r="BQ388" s="1" t="s">
        <v>13</v>
      </c>
      <c r="BR388" s="8">
        <v>2.9975720940000001E-3</v>
      </c>
      <c r="BS388" s="8">
        <v>0.75</v>
      </c>
      <c r="BT388" s="9">
        <f>Tabla5[[#This Row],[Precio unitario]]*Tabla5[[#This Row],[Tasa de ingresos cliente]]</f>
        <v>2.2481790705000003E-3</v>
      </c>
      <c r="BU388" s="21">
        <v>22.631540000000001</v>
      </c>
      <c r="BV388" s="15">
        <f>Tabla5[[#This Row],[tasa de cambio]]*Tabla5[[#This Row],[Ingresos netos]]</f>
        <v>5.0879754561183578E-2</v>
      </c>
    </row>
    <row r="389" spans="1:74" x14ac:dyDescent="0.2">
      <c r="A389" s="1" t="s">
        <v>24</v>
      </c>
      <c r="B389" s="1" t="s">
        <v>55</v>
      </c>
      <c r="C389" s="1"/>
      <c r="D389" s="1" t="s">
        <v>11</v>
      </c>
      <c r="E389" s="1" t="s">
        <v>12</v>
      </c>
      <c r="F389" s="1" t="s">
        <v>13</v>
      </c>
      <c r="G389" s="8">
        <v>4.0651068E-4</v>
      </c>
      <c r="H389" s="8">
        <v>0.75</v>
      </c>
      <c r="I389" s="9">
        <f>Tabla14[[#This Row],[Precio unitario]]*Tabla14[[#This Row],[Tasa de ingresos cliente]]</f>
        <v>3.0488301E-4</v>
      </c>
      <c r="J389" s="21">
        <v>22.631540000000001</v>
      </c>
      <c r="K389" s="15">
        <f>Tabla14[[#This Row],[tasa de cambio]]*Tabla14[[#This Row],[Ingresos netos]]</f>
        <v>6.8999720361354001E-3</v>
      </c>
      <c r="M389" s="1" t="s">
        <v>81</v>
      </c>
      <c r="N389" s="1" t="s">
        <v>28</v>
      </c>
      <c r="O389" s="1"/>
      <c r="P389" s="1" t="s">
        <v>11</v>
      </c>
      <c r="Q389" s="1" t="s">
        <v>12</v>
      </c>
      <c r="R389" s="1" t="s">
        <v>13</v>
      </c>
      <c r="S389" s="8">
        <v>4.2457674900000001E-4</v>
      </c>
      <c r="T389" s="8">
        <v>0.75</v>
      </c>
      <c r="U389" s="9">
        <f>Tabla12[[#This Row],[Precio unitario]]*Tabla12[[#This Row],[Tasa de ingresos cliente]]</f>
        <v>3.1843256175000004E-4</v>
      </c>
      <c r="V389" s="21">
        <v>22.631540000000001</v>
      </c>
      <c r="W389" s="11">
        <f>Tabla12[[#This Row],[tasa de cambio]]*Tabla12[[#This Row],[Ingresos netos]]</f>
        <v>7.2066192585475966E-3</v>
      </c>
      <c r="AK389" s="1" t="s">
        <v>100</v>
      </c>
      <c r="AL389" s="1" t="s">
        <v>10</v>
      </c>
      <c r="AM389" s="1" t="s">
        <v>104</v>
      </c>
      <c r="AN389" s="1" t="s">
        <v>11</v>
      </c>
      <c r="AO389" s="1" t="s">
        <v>12</v>
      </c>
      <c r="AP389" s="1" t="s">
        <v>13</v>
      </c>
      <c r="AQ389" s="8">
        <v>9.2812660000000003E-4</v>
      </c>
      <c r="AR389" s="8">
        <v>0.75</v>
      </c>
      <c r="AS389" s="9">
        <f>Tabla8[[#This Row],[Precio unitario]]*Tabla8[[#This Row],[Tasa de ingresos cliente]]</f>
        <v>6.9609495000000007E-4</v>
      </c>
      <c r="AT389" s="21">
        <v>21.6</v>
      </c>
      <c r="AU389" s="11">
        <f>Tabla8[[#This Row],[tasa de cambio]]*Tabla8[[#This Row],[Ingresos netos]]</f>
        <v>1.5035650920000003E-2</v>
      </c>
      <c r="AV389" s="23"/>
      <c r="AX389" s="23"/>
      <c r="BL389" s="2" t="s">
        <v>139</v>
      </c>
      <c r="BM389" s="2" t="s">
        <v>23</v>
      </c>
      <c r="BN389" s="2" t="s">
        <v>104</v>
      </c>
      <c r="BO389" s="2" t="s">
        <v>11</v>
      </c>
      <c r="BP389" s="2" t="s">
        <v>12</v>
      </c>
      <c r="BQ389" s="2" t="s">
        <v>13</v>
      </c>
      <c r="BR389" s="7">
        <v>4.0509999999999999E-3</v>
      </c>
      <c r="BS389" s="7">
        <v>0.75</v>
      </c>
      <c r="BT389" s="9">
        <f>Tabla5[[#This Row],[Precio unitario]]*Tabla5[[#This Row],[Tasa de ingresos cliente]]</f>
        <v>3.0382500000000002E-3</v>
      </c>
      <c r="BU389" s="21">
        <v>22.631540000000001</v>
      </c>
      <c r="BV389" s="15">
        <f>Tabla5[[#This Row],[tasa de cambio]]*Tabla5[[#This Row],[Ingresos netos]]</f>
        <v>6.8760276405000001E-2</v>
      </c>
    </row>
    <row r="390" spans="1:74" x14ac:dyDescent="0.2">
      <c r="A390" s="2" t="s">
        <v>24</v>
      </c>
      <c r="B390" s="2" t="s">
        <v>71</v>
      </c>
      <c r="C390" s="2"/>
      <c r="D390" s="2" t="s">
        <v>11</v>
      </c>
      <c r="E390" s="2" t="s">
        <v>12</v>
      </c>
      <c r="F390" s="2" t="s">
        <v>13</v>
      </c>
      <c r="G390" s="7">
        <v>1.2683495810000001E-3</v>
      </c>
      <c r="H390" s="7">
        <v>0.75</v>
      </c>
      <c r="I390" s="9">
        <f>Tabla14[[#This Row],[Precio unitario]]*Tabla14[[#This Row],[Tasa de ingresos cliente]]</f>
        <v>9.5126218575000004E-4</v>
      </c>
      <c r="J390" s="21">
        <v>22.631540000000001</v>
      </c>
      <c r="K390" s="15">
        <f>Tabla14[[#This Row],[tasa de cambio]]*Tabla14[[#This Row],[Ingresos netos]]</f>
        <v>2.1528528207288556E-2</v>
      </c>
      <c r="M390" s="2" t="s">
        <v>81</v>
      </c>
      <c r="N390" s="2" t="s">
        <v>28</v>
      </c>
      <c r="O390" s="2"/>
      <c r="P390" s="2" t="s">
        <v>11</v>
      </c>
      <c r="Q390" s="2" t="s">
        <v>12</v>
      </c>
      <c r="R390" s="2" t="s">
        <v>13</v>
      </c>
      <c r="S390" s="7">
        <v>4.0951547899999998E-4</v>
      </c>
      <c r="T390" s="7">
        <v>0.75</v>
      </c>
      <c r="U390" s="9">
        <f>Tabla12[[#This Row],[Precio unitario]]*Tabla12[[#This Row],[Tasa de ingresos cliente]]</f>
        <v>3.0713660925000001E-4</v>
      </c>
      <c r="V390" s="21">
        <v>22.631540000000001</v>
      </c>
      <c r="W390" s="11">
        <f>Tabla12[[#This Row],[tasa de cambio]]*Tabla12[[#This Row],[Ingresos netos]]</f>
        <v>6.9509744577057452E-3</v>
      </c>
      <c r="AK390" s="2" t="s">
        <v>100</v>
      </c>
      <c r="AL390" s="2" t="s">
        <v>10</v>
      </c>
      <c r="AM390" s="2" t="s">
        <v>104</v>
      </c>
      <c r="AN390" s="2" t="s">
        <v>11</v>
      </c>
      <c r="AO390" s="2" t="s">
        <v>12</v>
      </c>
      <c r="AP390" s="2" t="s">
        <v>13</v>
      </c>
      <c r="AQ390" s="7">
        <v>9.2813040000000002E-4</v>
      </c>
      <c r="AR390" s="7">
        <v>0.75</v>
      </c>
      <c r="AS390" s="9">
        <f>Tabla8[[#This Row],[Precio unitario]]*Tabla8[[#This Row],[Tasa de ingresos cliente]]</f>
        <v>6.9609779999999996E-4</v>
      </c>
      <c r="AT390" s="21">
        <v>21.6</v>
      </c>
      <c r="AU390" s="11">
        <f>Tabla8[[#This Row],[tasa de cambio]]*Tabla8[[#This Row],[Ingresos netos]]</f>
        <v>1.503571248E-2</v>
      </c>
      <c r="AV390" s="23"/>
      <c r="AX390" s="23"/>
      <c r="BL390" s="1" t="s">
        <v>139</v>
      </c>
      <c r="BM390" s="1" t="s">
        <v>18</v>
      </c>
      <c r="BN390" s="1" t="s">
        <v>104</v>
      </c>
      <c r="BO390" s="1" t="s">
        <v>11</v>
      </c>
      <c r="BP390" s="1" t="s">
        <v>12</v>
      </c>
      <c r="BQ390" s="1" t="s">
        <v>13</v>
      </c>
      <c r="BR390" s="8">
        <v>1.627619398E-3</v>
      </c>
      <c r="BS390" s="8">
        <v>0.75</v>
      </c>
      <c r="BT390" s="9">
        <f>Tabla5[[#This Row],[Precio unitario]]*Tabla5[[#This Row],[Tasa de ingresos cliente]]</f>
        <v>1.2207145485000001E-3</v>
      </c>
      <c r="BU390" s="21">
        <v>22.631540000000001</v>
      </c>
      <c r="BV390" s="15">
        <f>Tabla5[[#This Row],[tasa de cambio]]*Tabla5[[#This Row],[Ingresos netos]]</f>
        <v>2.7626650132959694E-2</v>
      </c>
    </row>
    <row r="391" spans="1:74" x14ac:dyDescent="0.2">
      <c r="A391" s="1" t="s">
        <v>24</v>
      </c>
      <c r="B391" s="1" t="s">
        <v>34</v>
      </c>
      <c r="C391" s="1"/>
      <c r="D391" s="1" t="s">
        <v>11</v>
      </c>
      <c r="E391" s="1" t="s">
        <v>12</v>
      </c>
      <c r="F391" s="1" t="s">
        <v>13</v>
      </c>
      <c r="G391" s="8">
        <v>1.7233970899999999E-4</v>
      </c>
      <c r="H391" s="8">
        <v>0.75</v>
      </c>
      <c r="I391" s="9">
        <f>Tabla14[[#This Row],[Precio unitario]]*Tabla14[[#This Row],[Tasa de ingresos cliente]]</f>
        <v>1.2925478175E-4</v>
      </c>
      <c r="J391" s="21">
        <v>22.631540000000001</v>
      </c>
      <c r="K391" s="15">
        <f>Tabla14[[#This Row],[tasa de cambio]]*Tabla14[[#This Row],[Ingresos netos]]</f>
        <v>2.9252347633663953E-3</v>
      </c>
      <c r="M391" s="1" t="s">
        <v>81</v>
      </c>
      <c r="N391" s="1" t="s">
        <v>28</v>
      </c>
      <c r="O391" s="1"/>
      <c r="P391" s="1" t="s">
        <v>11</v>
      </c>
      <c r="Q391" s="1" t="s">
        <v>12</v>
      </c>
      <c r="R391" s="1" t="s">
        <v>13</v>
      </c>
      <c r="S391" s="8">
        <v>4.3997496800000002E-4</v>
      </c>
      <c r="T391" s="8">
        <v>0.75</v>
      </c>
      <c r="U391" s="9">
        <f>Tabla12[[#This Row],[Precio unitario]]*Tabla12[[#This Row],[Tasa de ingresos cliente]]</f>
        <v>3.2998122599999999E-4</v>
      </c>
      <c r="V391" s="21">
        <v>22.631540000000001</v>
      </c>
      <c r="W391" s="11">
        <f>Tabla12[[#This Row],[tasa de cambio]]*Tabla12[[#This Row],[Ingresos netos]]</f>
        <v>7.4679833154680398E-3</v>
      </c>
      <c r="AK391" s="1" t="s">
        <v>100</v>
      </c>
      <c r="AL391" s="1" t="s">
        <v>10</v>
      </c>
      <c r="AM391" s="1" t="s">
        <v>104</v>
      </c>
      <c r="AN391" s="1" t="s">
        <v>11</v>
      </c>
      <c r="AO391" s="1" t="s">
        <v>12</v>
      </c>
      <c r="AP391" s="1" t="s">
        <v>13</v>
      </c>
      <c r="AQ391" s="8">
        <v>9.2812000000000005E-4</v>
      </c>
      <c r="AR391" s="8">
        <v>0.75</v>
      </c>
      <c r="AS391" s="9">
        <f>Tabla8[[#This Row],[Precio unitario]]*Tabla8[[#This Row],[Tasa de ingresos cliente]]</f>
        <v>6.9609000000000001E-4</v>
      </c>
      <c r="AT391" s="21">
        <v>21.6</v>
      </c>
      <c r="AU391" s="11">
        <f>Tabla8[[#This Row],[tasa de cambio]]*Tabla8[[#This Row],[Ingresos netos]]</f>
        <v>1.5035544000000001E-2</v>
      </c>
      <c r="AV391" s="23"/>
      <c r="AX391" s="23"/>
      <c r="BL391" s="2" t="s">
        <v>139</v>
      </c>
      <c r="BM391" s="2" t="s">
        <v>18</v>
      </c>
      <c r="BN391" s="2" t="s">
        <v>104</v>
      </c>
      <c r="BO391" s="2" t="s">
        <v>11</v>
      </c>
      <c r="BP391" s="2" t="s">
        <v>12</v>
      </c>
      <c r="BQ391" s="2" t="s">
        <v>13</v>
      </c>
      <c r="BR391" s="7">
        <v>1.627619399E-3</v>
      </c>
      <c r="BS391" s="7">
        <v>0.75</v>
      </c>
      <c r="BT391" s="9">
        <f>Tabla5[[#This Row],[Precio unitario]]*Tabla5[[#This Row],[Tasa de ingresos cliente]]</f>
        <v>1.22071454925E-3</v>
      </c>
      <c r="BU391" s="21">
        <v>22.631540000000001</v>
      </c>
      <c r="BV391" s="15">
        <f>Tabla5[[#This Row],[tasa de cambio]]*Tabla5[[#This Row],[Ingresos netos]]</f>
        <v>2.7626650149933346E-2</v>
      </c>
    </row>
    <row r="392" spans="1:74" x14ac:dyDescent="0.2">
      <c r="A392" s="2" t="s">
        <v>24</v>
      </c>
      <c r="B392" s="2" t="s">
        <v>52</v>
      </c>
      <c r="C392" s="2"/>
      <c r="D392" s="2" t="s">
        <v>11</v>
      </c>
      <c r="E392" s="2" t="s">
        <v>12</v>
      </c>
      <c r="F392" s="2" t="s">
        <v>13</v>
      </c>
      <c r="G392" s="7">
        <v>2.1359553200000001E-4</v>
      </c>
      <c r="H392" s="7">
        <v>0.75</v>
      </c>
      <c r="I392" s="9">
        <f>Tabla14[[#This Row],[Precio unitario]]*Tabla14[[#This Row],[Tasa de ingresos cliente]]</f>
        <v>1.6019664899999999E-4</v>
      </c>
      <c r="J392" s="21">
        <v>22.631540000000001</v>
      </c>
      <c r="K392" s="15">
        <f>Tabla14[[#This Row],[tasa de cambio]]*Tabla14[[#This Row],[Ingresos netos]]</f>
        <v>3.62549686970946E-3</v>
      </c>
      <c r="M392" s="2" t="s">
        <v>81</v>
      </c>
      <c r="N392" s="2" t="s">
        <v>28</v>
      </c>
      <c r="O392" s="2"/>
      <c r="P392" s="2" t="s">
        <v>11</v>
      </c>
      <c r="Q392" s="2" t="s">
        <v>12</v>
      </c>
      <c r="R392" s="2" t="s">
        <v>13</v>
      </c>
      <c r="S392" s="7">
        <v>4.18905437E-4</v>
      </c>
      <c r="T392" s="7">
        <v>0.75</v>
      </c>
      <c r="U392" s="9">
        <f>Tabla12[[#This Row],[Precio unitario]]*Tabla12[[#This Row],[Tasa de ingresos cliente]]</f>
        <v>3.1417907775E-4</v>
      </c>
      <c r="V392" s="21">
        <v>22.631540000000001</v>
      </c>
      <c r="W392" s="11">
        <f>Tabla12[[#This Row],[tasa de cambio]]*Tabla12[[#This Row],[Ingresos netos]]</f>
        <v>7.1103563652622354E-3</v>
      </c>
      <c r="AK392" s="2" t="s">
        <v>100</v>
      </c>
      <c r="AL392" s="2" t="s">
        <v>10</v>
      </c>
      <c r="AM392" s="2" t="s">
        <v>104</v>
      </c>
      <c r="AN392" s="2" t="s">
        <v>11</v>
      </c>
      <c r="AO392" s="2" t="s">
        <v>12</v>
      </c>
      <c r="AP392" s="2" t="s">
        <v>13</v>
      </c>
      <c r="AQ392" s="7">
        <v>9.2811110000000005E-4</v>
      </c>
      <c r="AR392" s="7">
        <v>0.75</v>
      </c>
      <c r="AS392" s="9">
        <f>Tabla8[[#This Row],[Precio unitario]]*Tabla8[[#This Row],[Tasa de ingresos cliente]]</f>
        <v>6.9608332500000001E-4</v>
      </c>
      <c r="AT392" s="21">
        <v>21.6</v>
      </c>
      <c r="AU392" s="11">
        <f>Tabla8[[#This Row],[tasa de cambio]]*Tabla8[[#This Row],[Ingresos netos]]</f>
        <v>1.5035399820000002E-2</v>
      </c>
      <c r="AV392" s="23"/>
      <c r="AX392" s="23"/>
      <c r="BL392" s="1" t="s">
        <v>139</v>
      </c>
      <c r="BM392" s="1" t="s">
        <v>34</v>
      </c>
      <c r="BN392" s="1" t="s">
        <v>104</v>
      </c>
      <c r="BO392" s="1" t="s">
        <v>11</v>
      </c>
      <c r="BP392" s="1" t="s">
        <v>12</v>
      </c>
      <c r="BQ392" s="1" t="s">
        <v>13</v>
      </c>
      <c r="BR392" s="8">
        <v>2.5191240210000001E-3</v>
      </c>
      <c r="BS392" s="8">
        <v>0.75</v>
      </c>
      <c r="BT392" s="9">
        <f>Tabla5[[#This Row],[Precio unitario]]*Tabla5[[#This Row],[Tasa de ingresos cliente]]</f>
        <v>1.8893430157500002E-3</v>
      </c>
      <c r="BU392" s="21">
        <v>22.631540000000001</v>
      </c>
      <c r="BV392" s="15">
        <f>Tabla5[[#This Row],[tasa de cambio]]*Tabla5[[#This Row],[Ingresos netos]]</f>
        <v>4.2758742034666758E-2</v>
      </c>
    </row>
    <row r="393" spans="1:74" x14ac:dyDescent="0.2">
      <c r="A393" s="1" t="s">
        <v>24</v>
      </c>
      <c r="B393" s="1" t="s">
        <v>20</v>
      </c>
      <c r="C393" s="1"/>
      <c r="D393" s="1" t="s">
        <v>11</v>
      </c>
      <c r="E393" s="1" t="s">
        <v>12</v>
      </c>
      <c r="F393" s="1" t="s">
        <v>13</v>
      </c>
      <c r="G393" s="8">
        <v>3.3477859559999999E-3</v>
      </c>
      <c r="H393" s="8">
        <v>0.75</v>
      </c>
      <c r="I393" s="9">
        <f>Tabla14[[#This Row],[Precio unitario]]*Tabla14[[#This Row],[Tasa de ingresos cliente]]</f>
        <v>2.5108394669999998E-3</v>
      </c>
      <c r="J393" s="21">
        <v>22.631540000000001</v>
      </c>
      <c r="K393" s="15">
        <f>Tabla14[[#This Row],[tasa de cambio]]*Tabla14[[#This Row],[Ingresos netos]]</f>
        <v>5.6824163830989177E-2</v>
      </c>
      <c r="M393" s="1" t="s">
        <v>81</v>
      </c>
      <c r="N393" s="1" t="s">
        <v>28</v>
      </c>
      <c r="O393" s="1"/>
      <c r="P393" s="1" t="s">
        <v>11</v>
      </c>
      <c r="Q393" s="1" t="s">
        <v>12</v>
      </c>
      <c r="R393" s="1" t="s">
        <v>13</v>
      </c>
      <c r="S393" s="8">
        <v>3.98063688E-4</v>
      </c>
      <c r="T393" s="8">
        <v>0.75</v>
      </c>
      <c r="U393" s="9">
        <f>Tabla12[[#This Row],[Precio unitario]]*Tabla12[[#This Row],[Tasa de ingresos cliente]]</f>
        <v>2.98547766E-4</v>
      </c>
      <c r="V393" s="21">
        <v>22.631540000000001</v>
      </c>
      <c r="W393" s="11">
        <f>Tabla12[[#This Row],[tasa de cambio]]*Tabla12[[#This Row],[Ingresos netos]]</f>
        <v>6.7565957081396405E-3</v>
      </c>
      <c r="AK393" s="2" t="s">
        <v>100</v>
      </c>
      <c r="AL393" s="2" t="s">
        <v>10</v>
      </c>
      <c r="AM393" s="2" t="s">
        <v>104</v>
      </c>
      <c r="AN393" s="2" t="s">
        <v>11</v>
      </c>
      <c r="AO393" s="2" t="s">
        <v>12</v>
      </c>
      <c r="AP393" s="2" t="s">
        <v>13</v>
      </c>
      <c r="AQ393" s="7">
        <v>1.6926249999999999E-3</v>
      </c>
      <c r="AR393" s="7">
        <v>0.75</v>
      </c>
      <c r="AS393" s="9">
        <f>Tabla8[[#This Row],[Precio unitario]]*Tabla8[[#This Row],[Tasa de ingresos cliente]]</f>
        <v>1.26946875E-3</v>
      </c>
      <c r="AT393" s="21">
        <v>21.6</v>
      </c>
      <c r="AU393" s="11">
        <f>Tabla8[[#This Row],[tasa de cambio]]*Tabla8[[#This Row],[Ingresos netos]]</f>
        <v>2.7420525000000001E-2</v>
      </c>
      <c r="AV393" s="23"/>
      <c r="AX393" s="23"/>
      <c r="BL393" s="2" t="s">
        <v>139</v>
      </c>
      <c r="BM393" s="2" t="s">
        <v>36</v>
      </c>
      <c r="BN393" s="2" t="s">
        <v>104</v>
      </c>
      <c r="BO393" s="2" t="s">
        <v>11</v>
      </c>
      <c r="BP393" s="2" t="s">
        <v>12</v>
      </c>
      <c r="BQ393" s="2" t="s">
        <v>13</v>
      </c>
      <c r="BR393" s="7">
        <v>2.197383383E-3</v>
      </c>
      <c r="BS393" s="7">
        <v>0.75</v>
      </c>
      <c r="BT393" s="9">
        <f>Tabla5[[#This Row],[Precio unitario]]*Tabla5[[#This Row],[Tasa de ingresos cliente]]</f>
        <v>1.6480375372499999E-3</v>
      </c>
      <c r="BU393" s="21">
        <v>22.631540000000001</v>
      </c>
      <c r="BV393" s="15">
        <f>Tabla5[[#This Row],[tasa de cambio]]*Tabla5[[#This Row],[Ingresos netos]]</f>
        <v>3.7297627445774861E-2</v>
      </c>
    </row>
    <row r="394" spans="1:74" x14ac:dyDescent="0.2">
      <c r="A394" s="2" t="s">
        <v>24</v>
      </c>
      <c r="B394" s="2" t="s">
        <v>25</v>
      </c>
      <c r="C394" s="2"/>
      <c r="D394" s="2" t="s">
        <v>11</v>
      </c>
      <c r="E394" s="2" t="s">
        <v>12</v>
      </c>
      <c r="F394" s="2" t="s">
        <v>13</v>
      </c>
      <c r="G394" s="7">
        <v>1.9299189599999999E-4</v>
      </c>
      <c r="H394" s="7">
        <v>0.75</v>
      </c>
      <c r="I394" s="9">
        <f>Tabla14[[#This Row],[Precio unitario]]*Tabla14[[#This Row],[Tasa de ingresos cliente]]</f>
        <v>1.44743922E-4</v>
      </c>
      <c r="J394" s="21">
        <v>22.631540000000001</v>
      </c>
      <c r="K394" s="15">
        <f>Tabla14[[#This Row],[tasa de cambio]]*Tabla14[[#This Row],[Ingresos netos]]</f>
        <v>3.2757778604998802E-3</v>
      </c>
      <c r="M394" s="2" t="s">
        <v>81</v>
      </c>
      <c r="N394" s="2" t="s">
        <v>28</v>
      </c>
      <c r="O394" s="2"/>
      <c r="P394" s="2" t="s">
        <v>11</v>
      </c>
      <c r="Q394" s="2" t="s">
        <v>12</v>
      </c>
      <c r="R394" s="2" t="s">
        <v>13</v>
      </c>
      <c r="S394" s="7">
        <v>3.9656333600000002E-4</v>
      </c>
      <c r="T394" s="7">
        <v>0.75</v>
      </c>
      <c r="U394" s="9">
        <f>Tabla12[[#This Row],[Precio unitario]]*Tabla12[[#This Row],[Tasa de ingresos cliente]]</f>
        <v>2.9742250200000004E-4</v>
      </c>
      <c r="V394" s="21">
        <v>22.631540000000001</v>
      </c>
      <c r="W394" s="11">
        <f>Tabla12[[#This Row],[tasa de cambio]]*Tabla12[[#This Row],[Ingresos netos]]</f>
        <v>6.7311292509130809E-3</v>
      </c>
      <c r="AK394" s="1" t="s">
        <v>100</v>
      </c>
      <c r="AL394" s="1" t="s">
        <v>10</v>
      </c>
      <c r="AM394" s="1" t="s">
        <v>104</v>
      </c>
      <c r="AN394" s="1" t="s">
        <v>11</v>
      </c>
      <c r="AO394" s="1" t="s">
        <v>12</v>
      </c>
      <c r="AP394" s="1" t="s">
        <v>13</v>
      </c>
      <c r="AQ394" s="8">
        <v>1.6926667E-3</v>
      </c>
      <c r="AR394" s="8">
        <v>0.75</v>
      </c>
      <c r="AS394" s="9">
        <f>Tabla8[[#This Row],[Precio unitario]]*Tabla8[[#This Row],[Tasa de ingresos cliente]]</f>
        <v>1.2695000250000001E-3</v>
      </c>
      <c r="AT394" s="21">
        <v>21.6</v>
      </c>
      <c r="AU394" s="11">
        <f>Tabla8[[#This Row],[tasa de cambio]]*Tabla8[[#This Row],[Ingresos netos]]</f>
        <v>2.7421200540000006E-2</v>
      </c>
      <c r="AV394" s="23"/>
      <c r="AX394" s="23"/>
      <c r="BL394" s="1" t="s">
        <v>139</v>
      </c>
      <c r="BM394" s="1" t="s">
        <v>108</v>
      </c>
      <c r="BN394" s="1" t="s">
        <v>104</v>
      </c>
      <c r="BO394" s="1" t="s">
        <v>11</v>
      </c>
      <c r="BP394" s="1" t="s">
        <v>12</v>
      </c>
      <c r="BQ394" s="1" t="s">
        <v>13</v>
      </c>
      <c r="BR394" s="8">
        <v>1.932252859E-3</v>
      </c>
      <c r="BS394" s="8">
        <v>0.75</v>
      </c>
      <c r="BT394" s="9">
        <f>Tabla5[[#This Row],[Precio unitario]]*Tabla5[[#This Row],[Tasa de ingresos cliente]]</f>
        <v>1.44918964425E-3</v>
      </c>
      <c r="BU394" s="21">
        <v>22.631540000000001</v>
      </c>
      <c r="BV394" s="15">
        <f>Tabla5[[#This Row],[tasa de cambio]]*Tabla5[[#This Row],[Ingresos netos]]</f>
        <v>3.2797393401429648E-2</v>
      </c>
    </row>
    <row r="395" spans="1:74" x14ac:dyDescent="0.2">
      <c r="A395" s="1" t="s">
        <v>24</v>
      </c>
      <c r="B395" s="1" t="s">
        <v>59</v>
      </c>
      <c r="C395" s="1"/>
      <c r="D395" s="1" t="s">
        <v>11</v>
      </c>
      <c r="E395" s="1" t="s">
        <v>12</v>
      </c>
      <c r="F395" s="1" t="s">
        <v>13</v>
      </c>
      <c r="G395" s="8">
        <v>7.3467463890000001E-3</v>
      </c>
      <c r="H395" s="8">
        <v>0.75</v>
      </c>
      <c r="I395" s="9">
        <f>Tabla14[[#This Row],[Precio unitario]]*Tabla14[[#This Row],[Tasa de ingresos cliente]]</f>
        <v>5.5100597917500001E-3</v>
      </c>
      <c r="J395" s="21">
        <v>22.631540000000001</v>
      </c>
      <c r="K395" s="15">
        <f>Tabla14[[#This Row],[tasa de cambio]]*Tabla14[[#This Row],[Ingresos netos]]</f>
        <v>0.12470113857938181</v>
      </c>
      <c r="M395" s="1" t="s">
        <v>81</v>
      </c>
      <c r="N395" s="1" t="s">
        <v>28</v>
      </c>
      <c r="O395" s="1"/>
      <c r="P395" s="1" t="s">
        <v>11</v>
      </c>
      <c r="Q395" s="1" t="s">
        <v>12</v>
      </c>
      <c r="R395" s="1" t="s">
        <v>13</v>
      </c>
      <c r="S395" s="8">
        <v>4.10770901E-4</v>
      </c>
      <c r="T395" s="8">
        <v>0.75</v>
      </c>
      <c r="U395" s="9">
        <f>Tabla12[[#This Row],[Precio unitario]]*Tabla12[[#This Row],[Tasa de ingresos cliente]]</f>
        <v>3.0807817574999999E-4</v>
      </c>
      <c r="V395" s="21">
        <v>22.631540000000001</v>
      </c>
      <c r="W395" s="11">
        <f>Tabla12[[#This Row],[tasa de cambio]]*Tabla12[[#This Row],[Ingresos netos]]</f>
        <v>6.9722835576131554E-3</v>
      </c>
      <c r="AK395" s="2" t="s">
        <v>100</v>
      </c>
      <c r="AL395" s="2" t="s">
        <v>10</v>
      </c>
      <c r="AM395" s="2" t="s">
        <v>104</v>
      </c>
      <c r="AN395" s="2" t="s">
        <v>11</v>
      </c>
      <c r="AO395" s="2" t="s">
        <v>12</v>
      </c>
      <c r="AP395" s="2" t="s">
        <v>13</v>
      </c>
      <c r="AQ395" s="7">
        <v>1.6926471000000001E-3</v>
      </c>
      <c r="AR395" s="7">
        <v>0.75</v>
      </c>
      <c r="AS395" s="9">
        <f>Tabla8[[#This Row],[Precio unitario]]*Tabla8[[#This Row],[Tasa de ingresos cliente]]</f>
        <v>1.2694853250000001E-3</v>
      </c>
      <c r="AT395" s="21">
        <v>21.6</v>
      </c>
      <c r="AU395" s="11">
        <f>Tabla8[[#This Row],[tasa de cambio]]*Tabla8[[#This Row],[Ingresos netos]]</f>
        <v>2.7420883020000005E-2</v>
      </c>
      <c r="AV395" s="23"/>
      <c r="AX395" s="23"/>
      <c r="BL395" s="2" t="s">
        <v>139</v>
      </c>
      <c r="BM395" s="2" t="s">
        <v>19</v>
      </c>
      <c r="BN395" s="2" t="s">
        <v>104</v>
      </c>
      <c r="BO395" s="2" t="s">
        <v>11</v>
      </c>
      <c r="BP395" s="2" t="s">
        <v>12</v>
      </c>
      <c r="BQ395" s="2" t="s">
        <v>13</v>
      </c>
      <c r="BR395" s="7">
        <v>2.7457994460000001E-3</v>
      </c>
      <c r="BS395" s="7">
        <v>0.75</v>
      </c>
      <c r="BT395" s="9">
        <f>Tabla5[[#This Row],[Precio unitario]]*Tabla5[[#This Row],[Tasa de ingresos cliente]]</f>
        <v>2.0593495844999999E-3</v>
      </c>
      <c r="BU395" s="21">
        <v>22.631540000000001</v>
      </c>
      <c r="BV395" s="15">
        <f>Tabla5[[#This Row],[tasa de cambio]]*Tabla5[[#This Row],[Ingresos netos]]</f>
        <v>4.6606252495595128E-2</v>
      </c>
    </row>
    <row r="396" spans="1:74" x14ac:dyDescent="0.2">
      <c r="A396" s="2" t="s">
        <v>24</v>
      </c>
      <c r="B396" s="2" t="s">
        <v>72</v>
      </c>
      <c r="C396" s="2"/>
      <c r="D396" s="2" t="s">
        <v>11</v>
      </c>
      <c r="E396" s="2" t="s">
        <v>12</v>
      </c>
      <c r="F396" s="2" t="s">
        <v>13</v>
      </c>
      <c r="G396" s="7">
        <v>4.9529598600000005E-4</v>
      </c>
      <c r="H396" s="7">
        <v>0.75</v>
      </c>
      <c r="I396" s="9">
        <f>Tabla14[[#This Row],[Precio unitario]]*Tabla14[[#This Row],[Tasa de ingresos cliente]]</f>
        <v>3.7147198950000001E-4</v>
      </c>
      <c r="J396" s="21">
        <v>22.631540000000001</v>
      </c>
      <c r="K396" s="15">
        <f>Tabla14[[#This Row],[tasa de cambio]]*Tabla14[[#This Row],[Ingresos netos]]</f>
        <v>8.40698318924883E-3</v>
      </c>
      <c r="M396" s="2" t="s">
        <v>81</v>
      </c>
      <c r="N396" s="2" t="s">
        <v>28</v>
      </c>
      <c r="O396" s="2"/>
      <c r="P396" s="2" t="s">
        <v>11</v>
      </c>
      <c r="Q396" s="2" t="s">
        <v>12</v>
      </c>
      <c r="R396" s="2" t="s">
        <v>13</v>
      </c>
      <c r="S396" s="7">
        <v>3.5724555199999998E-4</v>
      </c>
      <c r="T396" s="7">
        <v>0.75</v>
      </c>
      <c r="U396" s="9">
        <f>Tabla12[[#This Row],[Precio unitario]]*Tabla12[[#This Row],[Tasa de ingresos cliente]]</f>
        <v>2.67934164E-4</v>
      </c>
      <c r="V396" s="21">
        <v>22.631540000000001</v>
      </c>
      <c r="W396" s="11">
        <f>Tabla12[[#This Row],[tasa de cambio]]*Tabla12[[#This Row],[Ingresos netos]]</f>
        <v>6.0637627499325599E-3</v>
      </c>
      <c r="AK396" s="1" t="s">
        <v>100</v>
      </c>
      <c r="AL396" s="1" t="s">
        <v>10</v>
      </c>
      <c r="AM396" s="1" t="s">
        <v>104</v>
      </c>
      <c r="AN396" s="1" t="s">
        <v>11</v>
      </c>
      <c r="AO396" s="1" t="s">
        <v>12</v>
      </c>
      <c r="AP396" s="1" t="s">
        <v>13</v>
      </c>
      <c r="AQ396" s="8">
        <v>1.6927143E-3</v>
      </c>
      <c r="AR396" s="8">
        <v>0.75</v>
      </c>
      <c r="AS396" s="9">
        <f>Tabla8[[#This Row],[Precio unitario]]*Tabla8[[#This Row],[Tasa de ingresos cliente]]</f>
        <v>1.2695357249999999E-3</v>
      </c>
      <c r="AT396" s="21">
        <v>21.6</v>
      </c>
      <c r="AU396" s="11">
        <f>Tabla8[[#This Row],[tasa de cambio]]*Tabla8[[#This Row],[Ingresos netos]]</f>
        <v>2.7421971659999999E-2</v>
      </c>
      <c r="AV396" s="23"/>
      <c r="AX396" s="23"/>
      <c r="BL396" s="1" t="s">
        <v>139</v>
      </c>
      <c r="BM396" s="1" t="s">
        <v>40</v>
      </c>
      <c r="BN396" s="1" t="s">
        <v>104</v>
      </c>
      <c r="BO396" s="1" t="s">
        <v>11</v>
      </c>
      <c r="BP396" s="1" t="s">
        <v>12</v>
      </c>
      <c r="BQ396" s="1" t="s">
        <v>13</v>
      </c>
      <c r="BR396" s="8">
        <v>4.1035846760000003E-3</v>
      </c>
      <c r="BS396" s="8">
        <v>0.75</v>
      </c>
      <c r="BT396" s="9">
        <f>Tabla5[[#This Row],[Precio unitario]]*Tabla5[[#This Row],[Tasa de ingresos cliente]]</f>
        <v>3.0776885070000004E-3</v>
      </c>
      <c r="BU396" s="21">
        <v>22.631540000000001</v>
      </c>
      <c r="BV396" s="15">
        <f>Tabla5[[#This Row],[tasa de cambio]]*Tabla5[[#This Row],[Ingresos netos]]</f>
        <v>6.9652830553710798E-2</v>
      </c>
    </row>
    <row r="397" spans="1:74" x14ac:dyDescent="0.2">
      <c r="A397" s="1" t="s">
        <v>24</v>
      </c>
      <c r="B397" s="1" t="s">
        <v>26</v>
      </c>
      <c r="C397" s="1"/>
      <c r="D397" s="1" t="s">
        <v>11</v>
      </c>
      <c r="E397" s="1" t="s">
        <v>12</v>
      </c>
      <c r="F397" s="1" t="s">
        <v>13</v>
      </c>
      <c r="G397" s="8">
        <v>1.297018546E-3</v>
      </c>
      <c r="H397" s="8">
        <v>0.75</v>
      </c>
      <c r="I397" s="9">
        <f>Tabla14[[#This Row],[Precio unitario]]*Tabla14[[#This Row],[Tasa de ingresos cliente]]</f>
        <v>9.7276390950000002E-4</v>
      </c>
      <c r="J397" s="21">
        <v>22.631540000000001</v>
      </c>
      <c r="K397" s="15">
        <f>Tabla14[[#This Row],[tasa de cambio]]*Tabla14[[#This Row],[Ingresos netos]]</f>
        <v>2.2015145328405632E-2</v>
      </c>
      <c r="M397" s="1" t="s">
        <v>81</v>
      </c>
      <c r="N397" s="1" t="s">
        <v>28</v>
      </c>
      <c r="O397" s="1"/>
      <c r="P397" s="1" t="s">
        <v>11</v>
      </c>
      <c r="Q397" s="1" t="s">
        <v>12</v>
      </c>
      <c r="R397" s="1" t="s">
        <v>13</v>
      </c>
      <c r="S397" s="8">
        <v>4.05831528E-4</v>
      </c>
      <c r="T397" s="8">
        <v>0.75</v>
      </c>
      <c r="U397" s="9">
        <f>Tabla12[[#This Row],[Precio unitario]]*Tabla12[[#This Row],[Tasa de ingresos cliente]]</f>
        <v>3.04373646E-4</v>
      </c>
      <c r="V397" s="21">
        <v>22.631540000000001</v>
      </c>
      <c r="W397" s="11">
        <f>Tabla12[[#This Row],[tasa de cambio]]*Tabla12[[#This Row],[Ingresos netos]]</f>
        <v>6.8884443443948404E-3</v>
      </c>
      <c r="AK397" s="2" t="s">
        <v>100</v>
      </c>
      <c r="AL397" s="2" t="s">
        <v>10</v>
      </c>
      <c r="AM397" s="2" t="s">
        <v>104</v>
      </c>
      <c r="AN397" s="2" t="s">
        <v>11</v>
      </c>
      <c r="AO397" s="2" t="s">
        <v>12</v>
      </c>
      <c r="AP397" s="2" t="s">
        <v>13</v>
      </c>
      <c r="AQ397" s="7">
        <v>1.6926452000000001E-3</v>
      </c>
      <c r="AR397" s="7">
        <v>0.75</v>
      </c>
      <c r="AS397" s="9">
        <f>Tabla8[[#This Row],[Precio unitario]]*Tabla8[[#This Row],[Tasa de ingresos cliente]]</f>
        <v>1.2694838999999999E-3</v>
      </c>
      <c r="AT397" s="21">
        <v>21.6</v>
      </c>
      <c r="AU397" s="11">
        <f>Tabla8[[#This Row],[tasa de cambio]]*Tabla8[[#This Row],[Ingresos netos]]</f>
        <v>2.7420852240000002E-2</v>
      </c>
      <c r="AV397" s="23"/>
      <c r="AX397" s="23"/>
      <c r="BL397" s="2" t="s">
        <v>139</v>
      </c>
      <c r="BM397" s="2" t="s">
        <v>10</v>
      </c>
      <c r="BN397" s="2" t="s">
        <v>104</v>
      </c>
      <c r="BO397" s="2" t="s">
        <v>11</v>
      </c>
      <c r="BP397" s="2" t="s">
        <v>12</v>
      </c>
      <c r="BQ397" s="2" t="s">
        <v>13</v>
      </c>
      <c r="BR397" s="7">
        <v>3.1860939620000001E-3</v>
      </c>
      <c r="BS397" s="7">
        <v>0.75</v>
      </c>
      <c r="BT397" s="9">
        <f>Tabla5[[#This Row],[Precio unitario]]*Tabla5[[#This Row],[Tasa de ingresos cliente]]</f>
        <v>2.3895704715000002E-3</v>
      </c>
      <c r="BU397" s="21">
        <v>22.631540000000001</v>
      </c>
      <c r="BV397" s="15">
        <f>Tabla5[[#This Row],[tasa de cambio]]*Tabla5[[#This Row],[Ingresos netos]]</f>
        <v>5.4079659708571121E-2</v>
      </c>
    </row>
    <row r="398" spans="1:74" x14ac:dyDescent="0.2">
      <c r="A398" s="2" t="s">
        <v>24</v>
      </c>
      <c r="B398" s="2" t="s">
        <v>66</v>
      </c>
      <c r="C398" s="2"/>
      <c r="D398" s="2" t="s">
        <v>11</v>
      </c>
      <c r="E398" s="2" t="s">
        <v>12</v>
      </c>
      <c r="F398" s="2" t="s">
        <v>13</v>
      </c>
      <c r="G398" s="7">
        <v>1.9708112500000001E-4</v>
      </c>
      <c r="H398" s="7">
        <v>0.75</v>
      </c>
      <c r="I398" s="9">
        <f>Tabla14[[#This Row],[Precio unitario]]*Tabla14[[#This Row],[Tasa de ingresos cliente]]</f>
        <v>1.4781084375E-4</v>
      </c>
      <c r="J398" s="21">
        <v>22.631540000000001</v>
      </c>
      <c r="K398" s="15">
        <f>Tabla14[[#This Row],[tasa de cambio]]*Tabla14[[#This Row],[Ingresos netos]]</f>
        <v>3.3451870227618752E-3</v>
      </c>
      <c r="M398" s="2" t="s">
        <v>81</v>
      </c>
      <c r="N398" s="2" t="s">
        <v>28</v>
      </c>
      <c r="O398" s="2"/>
      <c r="P398" s="2" t="s">
        <v>11</v>
      </c>
      <c r="Q398" s="2" t="s">
        <v>12</v>
      </c>
      <c r="R398" s="2" t="s">
        <v>13</v>
      </c>
      <c r="S398" s="7">
        <v>4.2632994000000002E-4</v>
      </c>
      <c r="T398" s="7">
        <v>0.75</v>
      </c>
      <c r="U398" s="9">
        <f>Tabla12[[#This Row],[Precio unitario]]*Tabla12[[#This Row],[Tasa de ingresos cliente]]</f>
        <v>3.1974745500000003E-4</v>
      </c>
      <c r="V398" s="21">
        <v>22.631540000000001</v>
      </c>
      <c r="W398" s="11">
        <f>Tabla12[[#This Row],[tasa de cambio]]*Tabla12[[#This Row],[Ingresos netos]]</f>
        <v>7.2363773177307007E-3</v>
      </c>
      <c r="AK398" s="1" t="s">
        <v>100</v>
      </c>
      <c r="AL398" s="1" t="s">
        <v>10</v>
      </c>
      <c r="AM398" s="1" t="s">
        <v>104</v>
      </c>
      <c r="AN398" s="1" t="s">
        <v>11</v>
      </c>
      <c r="AO398" s="1" t="s">
        <v>12</v>
      </c>
      <c r="AP398" s="1" t="s">
        <v>13</v>
      </c>
      <c r="AQ398" s="8">
        <v>1.6927000000000001E-3</v>
      </c>
      <c r="AR398" s="8">
        <v>0.75</v>
      </c>
      <c r="AS398" s="9">
        <f>Tabla8[[#This Row],[Precio unitario]]*Tabla8[[#This Row],[Tasa de ingresos cliente]]</f>
        <v>1.2695250000000001E-3</v>
      </c>
      <c r="AT398" s="21">
        <v>21.6</v>
      </c>
      <c r="AU398" s="11">
        <f>Tabla8[[#This Row],[tasa de cambio]]*Tabla8[[#This Row],[Ingresos netos]]</f>
        <v>2.7421740000000003E-2</v>
      </c>
      <c r="AV398" s="23"/>
      <c r="AX398" s="23"/>
      <c r="BL398" s="1" t="s">
        <v>139</v>
      </c>
      <c r="BM398" s="1" t="s">
        <v>66</v>
      </c>
      <c r="BN398" s="1" t="s">
        <v>104</v>
      </c>
      <c r="BO398" s="1" t="s">
        <v>11</v>
      </c>
      <c r="BP398" s="1" t="s">
        <v>12</v>
      </c>
      <c r="BQ398" s="1" t="s">
        <v>13</v>
      </c>
      <c r="BR398" s="8">
        <v>9.4121682100000001E-4</v>
      </c>
      <c r="BS398" s="8">
        <v>0.75</v>
      </c>
      <c r="BT398" s="9">
        <f>Tabla5[[#This Row],[Precio unitario]]*Tabla5[[#This Row],[Tasa de ingresos cliente]]</f>
        <v>7.0591261574999998E-4</v>
      </c>
      <c r="BU398" s="21">
        <v>22.631540000000001</v>
      </c>
      <c r="BV398" s="15">
        <f>Tabla5[[#This Row],[tasa de cambio]]*Tabla5[[#This Row],[Ingresos netos]]</f>
        <v>1.5975889599850756E-2</v>
      </c>
    </row>
    <row r="399" spans="1:74" x14ac:dyDescent="0.2">
      <c r="A399" s="1" t="s">
        <v>24</v>
      </c>
      <c r="B399" s="1" t="s">
        <v>28</v>
      </c>
      <c r="C399" s="1"/>
      <c r="D399" s="1" t="s">
        <v>11</v>
      </c>
      <c r="E399" s="1" t="s">
        <v>12</v>
      </c>
      <c r="F399" s="1" t="s">
        <v>13</v>
      </c>
      <c r="G399" s="8">
        <v>1.8403011600000001E-4</v>
      </c>
      <c r="H399" s="8">
        <v>0.75</v>
      </c>
      <c r="I399" s="9">
        <f>Tabla14[[#This Row],[Precio unitario]]*Tabla14[[#This Row],[Tasa de ingresos cliente]]</f>
        <v>1.38022587E-4</v>
      </c>
      <c r="J399" s="21">
        <v>22.631540000000001</v>
      </c>
      <c r="K399" s="15">
        <f>Tabla14[[#This Row],[tasa de cambio]]*Tabla14[[#This Row],[Ingresos netos]]</f>
        <v>3.12366369859398E-3</v>
      </c>
      <c r="M399" s="1" t="s">
        <v>81</v>
      </c>
      <c r="N399" s="1" t="s">
        <v>28</v>
      </c>
      <c r="O399" s="1"/>
      <c r="P399" s="1" t="s">
        <v>11</v>
      </c>
      <c r="Q399" s="1" t="s">
        <v>12</v>
      </c>
      <c r="R399" s="1" t="s">
        <v>13</v>
      </c>
      <c r="S399" s="8">
        <v>4.2040385300000003E-4</v>
      </c>
      <c r="T399" s="8">
        <v>0.75</v>
      </c>
      <c r="U399" s="9">
        <f>Tabla12[[#This Row],[Precio unitario]]*Tabla12[[#This Row],[Tasa de ingresos cliente]]</f>
        <v>3.1530288975000002E-4</v>
      </c>
      <c r="V399" s="21">
        <v>22.631540000000001</v>
      </c>
      <c r="W399" s="11">
        <f>Tabla12[[#This Row],[tasa de cambio]]*Tabla12[[#This Row],[Ingresos netos]]</f>
        <v>7.1357899614927162E-3</v>
      </c>
      <c r="AK399" s="2" t="s">
        <v>100</v>
      </c>
      <c r="AL399" s="2" t="s">
        <v>10</v>
      </c>
      <c r="AM399" s="2" t="s">
        <v>104</v>
      </c>
      <c r="AN399" s="2" t="s">
        <v>11</v>
      </c>
      <c r="AO399" s="2" t="s">
        <v>12</v>
      </c>
      <c r="AP399" s="2" t="s">
        <v>13</v>
      </c>
      <c r="AQ399" s="7">
        <v>1.69275E-3</v>
      </c>
      <c r="AR399" s="7">
        <v>0.75</v>
      </c>
      <c r="AS399" s="9">
        <f>Tabla8[[#This Row],[Precio unitario]]*Tabla8[[#This Row],[Tasa de ingresos cliente]]</f>
        <v>1.2695625000000001E-3</v>
      </c>
      <c r="AT399" s="21">
        <v>21.6</v>
      </c>
      <c r="AU399" s="11">
        <f>Tabla8[[#This Row],[tasa de cambio]]*Tabla8[[#This Row],[Ingresos netos]]</f>
        <v>2.7422550000000004E-2</v>
      </c>
      <c r="AV399" s="23"/>
      <c r="AX399" s="23"/>
      <c r="BL399" s="2" t="s">
        <v>139</v>
      </c>
      <c r="BM399" s="2" t="s">
        <v>54</v>
      </c>
      <c r="BN399" s="2" t="s">
        <v>104</v>
      </c>
      <c r="BO399" s="2" t="s">
        <v>11</v>
      </c>
      <c r="BP399" s="2" t="s">
        <v>12</v>
      </c>
      <c r="BQ399" s="2" t="s">
        <v>13</v>
      </c>
      <c r="BR399" s="7">
        <v>4.3880000000000004E-3</v>
      </c>
      <c r="BS399" s="7">
        <v>0.75</v>
      </c>
      <c r="BT399" s="9">
        <f>Tabla5[[#This Row],[Precio unitario]]*Tabla5[[#This Row],[Tasa de ingresos cliente]]</f>
        <v>3.2910000000000005E-3</v>
      </c>
      <c r="BU399" s="21">
        <v>22.631540000000001</v>
      </c>
      <c r="BV399" s="15">
        <f>Tabla5[[#This Row],[tasa de cambio]]*Tabla5[[#This Row],[Ingresos netos]]</f>
        <v>7.4480398140000015E-2</v>
      </c>
    </row>
    <row r="400" spans="1:74" x14ac:dyDescent="0.2">
      <c r="A400" s="2" t="s">
        <v>24</v>
      </c>
      <c r="B400" s="2" t="s">
        <v>65</v>
      </c>
      <c r="C400" s="2"/>
      <c r="D400" s="2" t="s">
        <v>11</v>
      </c>
      <c r="E400" s="2" t="s">
        <v>12</v>
      </c>
      <c r="F400" s="2" t="s">
        <v>13</v>
      </c>
      <c r="G400" s="7">
        <v>4.7403196959999996E-3</v>
      </c>
      <c r="H400" s="7">
        <v>0.75</v>
      </c>
      <c r="I400" s="9">
        <f>Tabla14[[#This Row],[Precio unitario]]*Tabla14[[#This Row],[Tasa de ingresos cliente]]</f>
        <v>3.5552397719999995E-3</v>
      </c>
      <c r="J400" s="21">
        <v>22.631540000000001</v>
      </c>
      <c r="K400" s="15">
        <f>Tabla14[[#This Row],[tasa de cambio]]*Tabla14[[#This Row],[Ingresos netos]]</f>
        <v>8.0460551109608869E-2</v>
      </c>
      <c r="M400" s="2" t="s">
        <v>81</v>
      </c>
      <c r="N400" s="2" t="s">
        <v>28</v>
      </c>
      <c r="O400" s="2"/>
      <c r="P400" s="2" t="s">
        <v>11</v>
      </c>
      <c r="Q400" s="2" t="s">
        <v>12</v>
      </c>
      <c r="R400" s="2" t="s">
        <v>13</v>
      </c>
      <c r="S400" s="7">
        <v>4.2397526199999998E-4</v>
      </c>
      <c r="T400" s="7">
        <v>0.75</v>
      </c>
      <c r="U400" s="9">
        <f>Tabla12[[#This Row],[Precio unitario]]*Tabla12[[#This Row],[Tasa de ingresos cliente]]</f>
        <v>3.1798144650000001E-4</v>
      </c>
      <c r="V400" s="21">
        <v>22.631540000000001</v>
      </c>
      <c r="W400" s="11">
        <f>Tabla12[[#This Row],[tasa de cambio]]*Tabla12[[#This Row],[Ingresos netos]]</f>
        <v>7.1964098257226109E-3</v>
      </c>
      <c r="AK400" s="1" t="s">
        <v>100</v>
      </c>
      <c r="AL400" s="1" t="s">
        <v>10</v>
      </c>
      <c r="AM400" s="1" t="s">
        <v>104</v>
      </c>
      <c r="AN400" s="1" t="s">
        <v>11</v>
      </c>
      <c r="AO400" s="1" t="s">
        <v>12</v>
      </c>
      <c r="AP400" s="1" t="s">
        <v>13</v>
      </c>
      <c r="AQ400" s="8">
        <v>1.6926567000000001E-3</v>
      </c>
      <c r="AR400" s="8">
        <v>0.75</v>
      </c>
      <c r="AS400" s="9">
        <f>Tabla8[[#This Row],[Precio unitario]]*Tabla8[[#This Row],[Tasa de ingresos cliente]]</f>
        <v>1.2694925250000002E-3</v>
      </c>
      <c r="AT400" s="21">
        <v>21.6</v>
      </c>
      <c r="AU400" s="11">
        <f>Tabla8[[#This Row],[tasa de cambio]]*Tabla8[[#This Row],[Ingresos netos]]</f>
        <v>2.7421038540000005E-2</v>
      </c>
      <c r="AV400" s="23"/>
      <c r="AX400" s="23"/>
      <c r="BL400" s="1" t="s">
        <v>139</v>
      </c>
      <c r="BM400" s="1" t="s">
        <v>32</v>
      </c>
      <c r="BN400" s="1" t="s">
        <v>104</v>
      </c>
      <c r="BO400" s="1" t="s">
        <v>11</v>
      </c>
      <c r="BP400" s="1" t="s">
        <v>12</v>
      </c>
      <c r="BQ400" s="1" t="s">
        <v>13</v>
      </c>
      <c r="BR400" s="8">
        <v>4.2269999999999999E-3</v>
      </c>
      <c r="BS400" s="8">
        <v>0.75</v>
      </c>
      <c r="BT400" s="9">
        <f>Tabla5[[#This Row],[Precio unitario]]*Tabla5[[#This Row],[Tasa de ingresos cliente]]</f>
        <v>3.1702499999999999E-3</v>
      </c>
      <c r="BU400" s="21">
        <v>22.631540000000001</v>
      </c>
      <c r="BV400" s="15">
        <f>Tabla5[[#This Row],[tasa de cambio]]*Tabla5[[#This Row],[Ingresos netos]]</f>
        <v>7.1747639685000003E-2</v>
      </c>
    </row>
    <row r="401" spans="1:74" x14ac:dyDescent="0.2">
      <c r="A401" s="1" t="s">
        <v>24</v>
      </c>
      <c r="B401" s="1" t="s">
        <v>49</v>
      </c>
      <c r="C401" s="1"/>
      <c r="D401" s="1" t="s">
        <v>11</v>
      </c>
      <c r="E401" s="1" t="s">
        <v>12</v>
      </c>
      <c r="F401" s="1" t="s">
        <v>13</v>
      </c>
      <c r="G401" s="8">
        <v>4.9042799000000001E-5</v>
      </c>
      <c r="H401" s="8">
        <v>0.75</v>
      </c>
      <c r="I401" s="9">
        <f>Tabla14[[#This Row],[Precio unitario]]*Tabla14[[#This Row],[Tasa de ingresos cliente]]</f>
        <v>3.6782099249999998E-5</v>
      </c>
      <c r="J401" s="21">
        <v>22.631540000000001</v>
      </c>
      <c r="K401" s="15">
        <f>Tabla14[[#This Row],[tasa de cambio]]*Tabla14[[#This Row],[Ingresos netos]]</f>
        <v>8.3243555046034502E-4</v>
      </c>
      <c r="M401" s="1" t="s">
        <v>81</v>
      </c>
      <c r="N401" s="1" t="s">
        <v>28</v>
      </c>
      <c r="O401" s="1"/>
      <c r="P401" s="1" t="s">
        <v>11</v>
      </c>
      <c r="Q401" s="1" t="s">
        <v>12</v>
      </c>
      <c r="R401" s="1" t="s">
        <v>13</v>
      </c>
      <c r="S401" s="8">
        <v>4.05975593E-4</v>
      </c>
      <c r="T401" s="8">
        <v>0.75</v>
      </c>
      <c r="U401" s="9">
        <f>Tabla12[[#This Row],[Precio unitario]]*Tabla12[[#This Row],[Tasa de ingresos cliente]]</f>
        <v>3.0448169474999999E-4</v>
      </c>
      <c r="V401" s="21">
        <v>22.631540000000001</v>
      </c>
      <c r="W401" s="11">
        <f>Tabla12[[#This Row],[tasa de cambio]]*Tabla12[[#This Row],[Ingresos netos]]</f>
        <v>6.8908896540024155E-3</v>
      </c>
      <c r="AK401" s="2" t="s">
        <v>100</v>
      </c>
      <c r="AL401" s="2" t="s">
        <v>10</v>
      </c>
      <c r="AM401" s="2" t="s">
        <v>104</v>
      </c>
      <c r="AN401" s="2" t="s">
        <v>11</v>
      </c>
      <c r="AO401" s="2" t="s">
        <v>12</v>
      </c>
      <c r="AP401" s="2" t="s">
        <v>13</v>
      </c>
      <c r="AQ401" s="7">
        <v>1.6930000000000001E-3</v>
      </c>
      <c r="AR401" s="7">
        <v>0.75</v>
      </c>
      <c r="AS401" s="9">
        <f>Tabla8[[#This Row],[Precio unitario]]*Tabla8[[#This Row],[Tasa de ingresos cliente]]</f>
        <v>1.26975E-3</v>
      </c>
      <c r="AT401" s="21">
        <v>21.6</v>
      </c>
      <c r="AU401" s="11">
        <f>Tabla8[[#This Row],[tasa de cambio]]*Tabla8[[#This Row],[Ingresos netos]]</f>
        <v>2.7426600000000002E-2</v>
      </c>
      <c r="AV401" s="23"/>
      <c r="AX401" s="23"/>
      <c r="BL401" s="2" t="s">
        <v>139</v>
      </c>
      <c r="BM401" s="2" t="s">
        <v>65</v>
      </c>
      <c r="BN401" s="2" t="s">
        <v>104</v>
      </c>
      <c r="BO401" s="2" t="s">
        <v>11</v>
      </c>
      <c r="BP401" s="2" t="s">
        <v>12</v>
      </c>
      <c r="BQ401" s="2" t="s">
        <v>13</v>
      </c>
      <c r="BR401" s="7">
        <v>3.5272699510000001E-3</v>
      </c>
      <c r="BS401" s="7">
        <v>0.75</v>
      </c>
      <c r="BT401" s="9">
        <f>Tabla5[[#This Row],[Precio unitario]]*Tabla5[[#This Row],[Tasa de ingresos cliente]]</f>
        <v>2.64545246325E-3</v>
      </c>
      <c r="BU401" s="21">
        <v>22.631540000000001</v>
      </c>
      <c r="BV401" s="15">
        <f>Tabla5[[#This Row],[tasa de cambio]]*Tabla5[[#This Row],[Ingresos netos]]</f>
        <v>5.9870663240140905E-2</v>
      </c>
    </row>
    <row r="402" spans="1:74" x14ac:dyDescent="0.2">
      <c r="A402" s="2" t="s">
        <v>24</v>
      </c>
      <c r="B402" s="2" t="s">
        <v>49</v>
      </c>
      <c r="C402" s="2"/>
      <c r="D402" s="2" t="s">
        <v>11</v>
      </c>
      <c r="E402" s="2" t="s">
        <v>12</v>
      </c>
      <c r="F402" s="2" t="s">
        <v>13</v>
      </c>
      <c r="G402" s="7">
        <v>7.5288443000000007E-5</v>
      </c>
      <c r="H402" s="7">
        <v>0.75</v>
      </c>
      <c r="I402" s="9">
        <f>Tabla14[[#This Row],[Precio unitario]]*Tabla14[[#This Row],[Tasa de ingresos cliente]]</f>
        <v>5.6466332250000005E-5</v>
      </c>
      <c r="J402" s="21">
        <v>22.631540000000001</v>
      </c>
      <c r="K402" s="15">
        <f>Tabla14[[#This Row],[tasa de cambio]]*Tabla14[[#This Row],[Ingresos netos]]</f>
        <v>1.2779200569691652E-3</v>
      </c>
      <c r="M402" s="2" t="s">
        <v>81</v>
      </c>
      <c r="N402" s="2" t="s">
        <v>28</v>
      </c>
      <c r="O402" s="2"/>
      <c r="P402" s="2" t="s">
        <v>11</v>
      </c>
      <c r="Q402" s="2" t="s">
        <v>12</v>
      </c>
      <c r="R402" s="2" t="s">
        <v>13</v>
      </c>
      <c r="S402" s="7">
        <v>4.10557335E-4</v>
      </c>
      <c r="T402" s="7">
        <v>0.75</v>
      </c>
      <c r="U402" s="9">
        <f>Tabla12[[#This Row],[Precio unitario]]*Tabla12[[#This Row],[Tasa de ingresos cliente]]</f>
        <v>3.0791800125000001E-4</v>
      </c>
      <c r="V402" s="21">
        <v>22.631540000000001</v>
      </c>
      <c r="W402" s="11">
        <f>Tabla12[[#This Row],[tasa de cambio]]*Tabla12[[#This Row],[Ingresos netos]]</f>
        <v>6.9686585620094259E-3</v>
      </c>
      <c r="AK402" s="1" t="s">
        <v>100</v>
      </c>
      <c r="AL402" s="1" t="s">
        <v>10</v>
      </c>
      <c r="AM402" s="1" t="s">
        <v>104</v>
      </c>
      <c r="AN402" s="1" t="s">
        <v>11</v>
      </c>
      <c r="AO402" s="1" t="s">
        <v>12</v>
      </c>
      <c r="AP402" s="1" t="s">
        <v>13</v>
      </c>
      <c r="AQ402" s="8">
        <v>1.8519999999999999E-3</v>
      </c>
      <c r="AR402" s="8">
        <v>0.75</v>
      </c>
      <c r="AS402" s="9">
        <f>Tabla8[[#This Row],[Precio unitario]]*Tabla8[[#This Row],[Tasa de ingresos cliente]]</f>
        <v>1.389E-3</v>
      </c>
      <c r="AT402" s="21">
        <v>21.6</v>
      </c>
      <c r="AU402" s="11">
        <f>Tabla8[[#This Row],[tasa de cambio]]*Tabla8[[#This Row],[Ingresos netos]]</f>
        <v>3.0002400000000002E-2</v>
      </c>
      <c r="AV402" s="23"/>
      <c r="AX402" s="23"/>
      <c r="BL402" s="1" t="s">
        <v>139</v>
      </c>
      <c r="BM402" s="1" t="s">
        <v>41</v>
      </c>
      <c r="BN402" s="1" t="s">
        <v>104</v>
      </c>
      <c r="BO402" s="1" t="s">
        <v>11</v>
      </c>
      <c r="BP402" s="1" t="s">
        <v>12</v>
      </c>
      <c r="BQ402" s="1" t="s">
        <v>13</v>
      </c>
      <c r="BR402" s="8">
        <v>3.108547262E-3</v>
      </c>
      <c r="BS402" s="8">
        <v>0.75</v>
      </c>
      <c r="BT402" s="9">
        <f>Tabla5[[#This Row],[Precio unitario]]*Tabla5[[#This Row],[Tasa de ingresos cliente]]</f>
        <v>2.3314104465000001E-3</v>
      </c>
      <c r="BU402" s="21">
        <v>22.631540000000001</v>
      </c>
      <c r="BV402" s="15">
        <f>Tabla5[[#This Row],[tasa de cambio]]*Tabla5[[#This Row],[Ingresos netos]]</f>
        <v>5.2763408776382616E-2</v>
      </c>
    </row>
    <row r="403" spans="1:74" x14ac:dyDescent="0.2">
      <c r="A403" s="1" t="s">
        <v>24</v>
      </c>
      <c r="B403" s="1" t="s">
        <v>55</v>
      </c>
      <c r="C403" s="1"/>
      <c r="D403" s="1" t="s">
        <v>11</v>
      </c>
      <c r="E403" s="1" t="s">
        <v>12</v>
      </c>
      <c r="F403" s="1" t="s">
        <v>13</v>
      </c>
      <c r="G403" s="8">
        <v>1.3078234320000001E-3</v>
      </c>
      <c r="H403" s="8">
        <v>0.75</v>
      </c>
      <c r="I403" s="9">
        <f>Tabla14[[#This Row],[Precio unitario]]*Tabla14[[#This Row],[Tasa de ingresos cliente]]</f>
        <v>9.8086757400000016E-4</v>
      </c>
      <c r="J403" s="21">
        <v>22.631540000000001</v>
      </c>
      <c r="K403" s="15">
        <f>Tabla14[[#This Row],[tasa de cambio]]*Tabla14[[#This Row],[Ingresos netos]]</f>
        <v>2.2198543735683966E-2</v>
      </c>
      <c r="M403" s="1" t="s">
        <v>81</v>
      </c>
      <c r="N403" s="1" t="s">
        <v>28</v>
      </c>
      <c r="O403" s="1"/>
      <c r="P403" s="1" t="s">
        <v>11</v>
      </c>
      <c r="Q403" s="1" t="s">
        <v>12</v>
      </c>
      <c r="R403" s="1" t="s">
        <v>13</v>
      </c>
      <c r="S403" s="8">
        <v>2.7677796600000001E-4</v>
      </c>
      <c r="T403" s="8">
        <v>0.75</v>
      </c>
      <c r="U403" s="9">
        <f>Tabla12[[#This Row],[Precio unitario]]*Tabla12[[#This Row],[Tasa de ingresos cliente]]</f>
        <v>2.0758347450000001E-4</v>
      </c>
      <c r="V403" s="21">
        <v>22.631540000000001</v>
      </c>
      <c r="W403" s="11">
        <f>Tabla12[[#This Row],[tasa de cambio]]*Tabla12[[#This Row],[Ingresos netos]]</f>
        <v>4.6979337064857307E-3</v>
      </c>
      <c r="AK403" s="2" t="s">
        <v>100</v>
      </c>
      <c r="AL403" s="2" t="s">
        <v>10</v>
      </c>
      <c r="AM403" s="2" t="s">
        <v>104</v>
      </c>
      <c r="AN403" s="2" t="s">
        <v>11</v>
      </c>
      <c r="AO403" s="2" t="s">
        <v>12</v>
      </c>
      <c r="AP403" s="2" t="s">
        <v>13</v>
      </c>
      <c r="AQ403" s="7">
        <v>1.8518889E-3</v>
      </c>
      <c r="AR403" s="7">
        <v>0.75</v>
      </c>
      <c r="AS403" s="9">
        <f>Tabla8[[#This Row],[Precio unitario]]*Tabla8[[#This Row],[Tasa de ingresos cliente]]</f>
        <v>1.3889166749999999E-3</v>
      </c>
      <c r="AT403" s="21">
        <v>21.6</v>
      </c>
      <c r="AU403" s="11">
        <f>Tabla8[[#This Row],[tasa de cambio]]*Tabla8[[#This Row],[Ingresos netos]]</f>
        <v>3.000060018E-2</v>
      </c>
      <c r="AV403" s="23"/>
      <c r="AX403" s="23"/>
      <c r="BL403" s="2" t="s">
        <v>139</v>
      </c>
      <c r="BM403" s="2" t="s">
        <v>14</v>
      </c>
      <c r="BN403" s="2" t="s">
        <v>104</v>
      </c>
      <c r="BO403" s="2" t="s">
        <v>11</v>
      </c>
      <c r="BP403" s="2" t="s">
        <v>12</v>
      </c>
      <c r="BQ403" s="2" t="s">
        <v>13</v>
      </c>
      <c r="BR403" s="7">
        <v>3.238091931E-3</v>
      </c>
      <c r="BS403" s="7">
        <v>0.75</v>
      </c>
      <c r="BT403" s="9">
        <f>Tabla5[[#This Row],[Precio unitario]]*Tabla5[[#This Row],[Tasa de ingresos cliente]]</f>
        <v>2.4285689482500001E-3</v>
      </c>
      <c r="BU403" s="21">
        <v>22.631540000000001</v>
      </c>
      <c r="BV403" s="15">
        <f>Tabla5[[#This Row],[tasa de cambio]]*Tabla5[[#This Row],[Ingresos netos]]</f>
        <v>5.4962255295077811E-2</v>
      </c>
    </row>
    <row r="404" spans="1:74" x14ac:dyDescent="0.2">
      <c r="A404" s="2" t="s">
        <v>24</v>
      </c>
      <c r="B404" s="2" t="s">
        <v>44</v>
      </c>
      <c r="C404" s="2"/>
      <c r="D404" s="2" t="s">
        <v>11</v>
      </c>
      <c r="E404" s="2" t="s">
        <v>12</v>
      </c>
      <c r="F404" s="2" t="s">
        <v>13</v>
      </c>
      <c r="G404" s="7">
        <v>7.9999377799999996E-4</v>
      </c>
      <c r="H404" s="7">
        <v>0.75</v>
      </c>
      <c r="I404" s="9">
        <f>Tabla14[[#This Row],[Precio unitario]]*Tabla14[[#This Row],[Tasa de ingresos cliente]]</f>
        <v>5.9999533349999995E-4</v>
      </c>
      <c r="J404" s="21">
        <v>22.631540000000001</v>
      </c>
      <c r="K404" s="15">
        <f>Tabla14[[#This Row],[tasa de cambio]]*Tabla14[[#This Row],[Ingresos netos]]</f>
        <v>1.357881838991859E-2</v>
      </c>
      <c r="M404" s="2" t="s">
        <v>81</v>
      </c>
      <c r="N404" s="2" t="s">
        <v>28</v>
      </c>
      <c r="O404" s="2"/>
      <c r="P404" s="2" t="s">
        <v>11</v>
      </c>
      <c r="Q404" s="2" t="s">
        <v>12</v>
      </c>
      <c r="R404" s="2" t="s">
        <v>13</v>
      </c>
      <c r="S404" s="7">
        <v>4.26252763E-4</v>
      </c>
      <c r="T404" s="7">
        <v>0.75</v>
      </c>
      <c r="U404" s="9">
        <f>Tabla12[[#This Row],[Precio unitario]]*Tabla12[[#This Row],[Tasa de ingresos cliente]]</f>
        <v>3.1968957225E-4</v>
      </c>
      <c r="V404" s="21">
        <v>22.631540000000001</v>
      </c>
      <c r="W404" s="11">
        <f>Tabla12[[#This Row],[tasa de cambio]]*Tabla12[[#This Row],[Ingresos netos]]</f>
        <v>7.2350673419587655E-3</v>
      </c>
      <c r="AK404" s="1" t="s">
        <v>100</v>
      </c>
      <c r="AL404" s="1" t="s">
        <v>10</v>
      </c>
      <c r="AM404" s="1" t="s">
        <v>104</v>
      </c>
      <c r="AN404" s="1" t="s">
        <v>11</v>
      </c>
      <c r="AO404" s="1" t="s">
        <v>12</v>
      </c>
      <c r="AP404" s="1" t="s">
        <v>13</v>
      </c>
      <c r="AQ404" s="8">
        <v>1.8519143E-3</v>
      </c>
      <c r="AR404" s="8">
        <v>0.75</v>
      </c>
      <c r="AS404" s="9">
        <f>Tabla8[[#This Row],[Precio unitario]]*Tabla8[[#This Row],[Tasa de ingresos cliente]]</f>
        <v>1.3889357249999999E-3</v>
      </c>
      <c r="AT404" s="21">
        <v>21.6</v>
      </c>
      <c r="AU404" s="11">
        <f>Tabla8[[#This Row],[tasa de cambio]]*Tabla8[[#This Row],[Ingresos netos]]</f>
        <v>3.000101166E-2</v>
      </c>
      <c r="AV404" s="23"/>
      <c r="AX404" s="23"/>
      <c r="BL404" s="1" t="s">
        <v>139</v>
      </c>
      <c r="BM404" s="1" t="s">
        <v>49</v>
      </c>
      <c r="BN404" s="1" t="s">
        <v>104</v>
      </c>
      <c r="BO404" s="1" t="s">
        <v>11</v>
      </c>
      <c r="BP404" s="1" t="s">
        <v>12</v>
      </c>
      <c r="BQ404" s="1" t="s">
        <v>13</v>
      </c>
      <c r="BR404" s="8">
        <v>2.3326699879999998E-3</v>
      </c>
      <c r="BS404" s="8">
        <v>0.75</v>
      </c>
      <c r="BT404" s="9">
        <f>Tabla5[[#This Row],[Precio unitario]]*Tabla5[[#This Row],[Tasa de ingresos cliente]]</f>
        <v>1.7495024909999998E-3</v>
      </c>
      <c r="BU404" s="21">
        <v>22.631540000000001</v>
      </c>
      <c r="BV404" s="15">
        <f>Tabla5[[#This Row],[tasa de cambio]]*Tabla5[[#This Row],[Ingresos netos]]</f>
        <v>3.9593935605166136E-2</v>
      </c>
    </row>
    <row r="405" spans="1:74" x14ac:dyDescent="0.2">
      <c r="A405" s="1" t="s">
        <v>24</v>
      </c>
      <c r="B405" s="1" t="s">
        <v>44</v>
      </c>
      <c r="C405" s="1"/>
      <c r="D405" s="1" t="s">
        <v>11</v>
      </c>
      <c r="E405" s="1" t="s">
        <v>12</v>
      </c>
      <c r="F405" s="1" t="s">
        <v>13</v>
      </c>
      <c r="G405" s="8">
        <v>4.6763547699999998E-4</v>
      </c>
      <c r="H405" s="8">
        <v>0.75</v>
      </c>
      <c r="I405" s="9">
        <f>Tabla14[[#This Row],[Precio unitario]]*Tabla14[[#This Row],[Tasa de ingresos cliente]]</f>
        <v>3.5072660775E-4</v>
      </c>
      <c r="J405" s="21">
        <v>22.631540000000001</v>
      </c>
      <c r="K405" s="15">
        <f>Tabla14[[#This Row],[tasa de cambio]]*Tabla14[[#This Row],[Ingresos netos]]</f>
        <v>7.9374832523584349E-3</v>
      </c>
      <c r="M405" s="1" t="s">
        <v>81</v>
      </c>
      <c r="N405" s="1" t="s">
        <v>28</v>
      </c>
      <c r="O405" s="1"/>
      <c r="P405" s="1" t="s">
        <v>11</v>
      </c>
      <c r="Q405" s="1" t="s">
        <v>12</v>
      </c>
      <c r="R405" s="1" t="s">
        <v>13</v>
      </c>
      <c r="S405" s="8">
        <v>3.1022028999999997E-4</v>
      </c>
      <c r="T405" s="8">
        <v>0.75</v>
      </c>
      <c r="U405" s="9">
        <f>Tabla12[[#This Row],[Precio unitario]]*Tabla12[[#This Row],[Tasa de ingresos cliente]]</f>
        <v>2.3266521749999998E-4</v>
      </c>
      <c r="V405" s="21">
        <v>22.631540000000001</v>
      </c>
      <c r="W405" s="11">
        <f>Tabla12[[#This Row],[tasa de cambio]]*Tabla12[[#This Row],[Ingresos netos]]</f>
        <v>5.2655721764599496E-3</v>
      </c>
      <c r="AK405" s="2" t="s">
        <v>100</v>
      </c>
      <c r="AL405" s="2" t="s">
        <v>10</v>
      </c>
      <c r="AM405" s="2" t="s">
        <v>104</v>
      </c>
      <c r="AN405" s="2" t="s">
        <v>11</v>
      </c>
      <c r="AO405" s="2" t="s">
        <v>12</v>
      </c>
      <c r="AP405" s="2" t="s">
        <v>13</v>
      </c>
      <c r="AQ405" s="7">
        <v>1.8518333000000001E-3</v>
      </c>
      <c r="AR405" s="7">
        <v>0.75</v>
      </c>
      <c r="AS405" s="9">
        <f>Tabla8[[#This Row],[Precio unitario]]*Tabla8[[#This Row],[Tasa de ingresos cliente]]</f>
        <v>1.388874975E-3</v>
      </c>
      <c r="AT405" s="21">
        <v>21.6</v>
      </c>
      <c r="AU405" s="11">
        <f>Tabla8[[#This Row],[tasa de cambio]]*Tabla8[[#This Row],[Ingresos netos]]</f>
        <v>2.9999699460000001E-2</v>
      </c>
      <c r="AV405" s="23"/>
      <c r="AX405" s="23"/>
      <c r="BL405" s="2" t="s">
        <v>139</v>
      </c>
      <c r="BM405" s="2" t="s">
        <v>15</v>
      </c>
      <c r="BN405" s="2" t="s">
        <v>104</v>
      </c>
      <c r="BO405" s="2" t="s">
        <v>11</v>
      </c>
      <c r="BP405" s="2" t="s">
        <v>12</v>
      </c>
      <c r="BQ405" s="2" t="s">
        <v>13</v>
      </c>
      <c r="BR405" s="7">
        <v>3.8040000000000001E-3</v>
      </c>
      <c r="BS405" s="7">
        <v>0.75</v>
      </c>
      <c r="BT405" s="9">
        <f>Tabla5[[#This Row],[Precio unitario]]*Tabla5[[#This Row],[Tasa de ingresos cliente]]</f>
        <v>2.8530000000000001E-3</v>
      </c>
      <c r="BU405" s="21">
        <v>22.631540000000001</v>
      </c>
      <c r="BV405" s="15">
        <f>Tabla5[[#This Row],[tasa de cambio]]*Tabla5[[#This Row],[Ingresos netos]]</f>
        <v>6.4567783619999999E-2</v>
      </c>
    </row>
    <row r="406" spans="1:74" x14ac:dyDescent="0.2">
      <c r="A406" s="2" t="s">
        <v>24</v>
      </c>
      <c r="B406" s="2" t="s">
        <v>44</v>
      </c>
      <c r="C406" s="2"/>
      <c r="D406" s="2" t="s">
        <v>11</v>
      </c>
      <c r="E406" s="2" t="s">
        <v>12</v>
      </c>
      <c r="F406" s="2" t="s">
        <v>13</v>
      </c>
      <c r="G406" s="7">
        <v>2.0555695799999999E-4</v>
      </c>
      <c r="H406" s="7">
        <v>0.75</v>
      </c>
      <c r="I406" s="9">
        <f>Tabla14[[#This Row],[Precio unitario]]*Tabla14[[#This Row],[Tasa de ingresos cliente]]</f>
        <v>1.5416771849999998E-4</v>
      </c>
      <c r="J406" s="21">
        <v>22.631540000000001</v>
      </c>
      <c r="K406" s="15">
        <f>Tabla14[[#This Row],[tasa de cambio]]*Tabla14[[#This Row],[Ingresos netos]]</f>
        <v>3.4890528879414897E-3</v>
      </c>
      <c r="M406" s="2" t="s">
        <v>81</v>
      </c>
      <c r="N406" s="2" t="s">
        <v>28</v>
      </c>
      <c r="O406" s="2"/>
      <c r="P406" s="2" t="s">
        <v>11</v>
      </c>
      <c r="Q406" s="2" t="s">
        <v>12</v>
      </c>
      <c r="R406" s="2" t="s">
        <v>13</v>
      </c>
      <c r="S406" s="7">
        <v>3.8483592800000002E-4</v>
      </c>
      <c r="T406" s="7">
        <v>0.75</v>
      </c>
      <c r="U406" s="9">
        <f>Tabla12[[#This Row],[Precio unitario]]*Tabla12[[#This Row],[Tasa de ingresos cliente]]</f>
        <v>2.8862694600000001E-4</v>
      </c>
      <c r="V406" s="21">
        <v>22.631540000000001</v>
      </c>
      <c r="W406" s="11">
        <f>Tabla12[[#This Row],[tasa de cambio]]*Tabla12[[#This Row],[Ingresos netos]]</f>
        <v>6.5320722734768409E-3</v>
      </c>
      <c r="AK406" s="1" t="s">
        <v>100</v>
      </c>
      <c r="AL406" s="1" t="s">
        <v>10</v>
      </c>
      <c r="AM406" s="1" t="s">
        <v>104</v>
      </c>
      <c r="AN406" s="1" t="s">
        <v>11</v>
      </c>
      <c r="AO406" s="1" t="s">
        <v>12</v>
      </c>
      <c r="AP406" s="1" t="s">
        <v>13</v>
      </c>
      <c r="AQ406" s="8">
        <v>1.8519090999999999E-3</v>
      </c>
      <c r="AR406" s="8">
        <v>0.75</v>
      </c>
      <c r="AS406" s="9">
        <f>Tabla8[[#This Row],[Precio unitario]]*Tabla8[[#This Row],[Tasa de ingresos cliente]]</f>
        <v>1.3889318249999999E-3</v>
      </c>
      <c r="AT406" s="21">
        <v>21.6</v>
      </c>
      <c r="AU406" s="11">
        <f>Tabla8[[#This Row],[tasa de cambio]]*Tabla8[[#This Row],[Ingresos netos]]</f>
        <v>3.000092742E-2</v>
      </c>
      <c r="AV406" s="23"/>
      <c r="AX406" s="23"/>
      <c r="BL406" s="1" t="s">
        <v>139</v>
      </c>
      <c r="BM406" s="1" t="s">
        <v>43</v>
      </c>
      <c r="BN406" s="1" t="s">
        <v>104</v>
      </c>
      <c r="BO406" s="1" t="s">
        <v>11</v>
      </c>
      <c r="BP406" s="1" t="s">
        <v>12</v>
      </c>
      <c r="BQ406" s="1" t="s">
        <v>13</v>
      </c>
      <c r="BR406" s="8">
        <v>2.7248070950000002E-3</v>
      </c>
      <c r="BS406" s="8">
        <v>0.75</v>
      </c>
      <c r="BT406" s="9">
        <f>Tabla5[[#This Row],[Precio unitario]]*Tabla5[[#This Row],[Tasa de ingresos cliente]]</f>
        <v>2.0436053212500001E-3</v>
      </c>
      <c r="BU406" s="21">
        <v>22.631540000000001</v>
      </c>
      <c r="BV406" s="15">
        <f>Tabla5[[#This Row],[tasa de cambio]]*Tabla5[[#This Row],[Ingresos netos]]</f>
        <v>4.6249935572082228E-2</v>
      </c>
    </row>
    <row r="407" spans="1:74" x14ac:dyDescent="0.2">
      <c r="A407" s="1" t="s">
        <v>24</v>
      </c>
      <c r="B407" s="1" t="s">
        <v>44</v>
      </c>
      <c r="C407" s="1"/>
      <c r="D407" s="1" t="s">
        <v>11</v>
      </c>
      <c r="E407" s="1" t="s">
        <v>12</v>
      </c>
      <c r="F407" s="1" t="s">
        <v>13</v>
      </c>
      <c r="G407" s="8">
        <v>6.3302226900000002E-4</v>
      </c>
      <c r="H407" s="8">
        <v>0.75</v>
      </c>
      <c r="I407" s="9">
        <f>Tabla14[[#This Row],[Precio unitario]]*Tabla14[[#This Row],[Tasa de ingresos cliente]]</f>
        <v>4.7476670175000002E-4</v>
      </c>
      <c r="J407" s="21">
        <v>22.631540000000001</v>
      </c>
      <c r="K407" s="15">
        <f>Tabla14[[#This Row],[tasa de cambio]]*Tabla14[[#This Row],[Ingresos netos]]</f>
        <v>1.0744701601323197E-2</v>
      </c>
      <c r="M407" s="1" t="s">
        <v>81</v>
      </c>
      <c r="N407" s="1" t="s">
        <v>28</v>
      </c>
      <c r="O407" s="1"/>
      <c r="P407" s="1" t="s">
        <v>11</v>
      </c>
      <c r="Q407" s="1" t="s">
        <v>12</v>
      </c>
      <c r="R407" s="1" t="s">
        <v>13</v>
      </c>
      <c r="S407" s="8">
        <v>2.7781523499999998E-4</v>
      </c>
      <c r="T407" s="8">
        <v>0.75</v>
      </c>
      <c r="U407" s="9">
        <f>Tabla12[[#This Row],[Precio unitario]]*Tabla12[[#This Row],[Tasa de ingresos cliente]]</f>
        <v>2.0836142624999998E-4</v>
      </c>
      <c r="V407" s="21">
        <v>22.631540000000001</v>
      </c>
      <c r="W407" s="11">
        <f>Tabla12[[#This Row],[tasa de cambio]]*Tabla12[[#This Row],[Ingresos netos]]</f>
        <v>4.7155399526339252E-3</v>
      </c>
      <c r="AK407" s="2" t="s">
        <v>100</v>
      </c>
      <c r="AL407" s="2" t="s">
        <v>10</v>
      </c>
      <c r="AM407" s="2" t="s">
        <v>104</v>
      </c>
      <c r="AN407" s="2" t="s">
        <v>11</v>
      </c>
      <c r="AO407" s="2" t="s">
        <v>12</v>
      </c>
      <c r="AP407" s="2" t="s">
        <v>13</v>
      </c>
      <c r="AQ407" s="7">
        <v>1.851875E-3</v>
      </c>
      <c r="AR407" s="7">
        <v>0.75</v>
      </c>
      <c r="AS407" s="9">
        <f>Tabla8[[#This Row],[Precio unitario]]*Tabla8[[#This Row],[Tasa de ingresos cliente]]</f>
        <v>1.3889062499999999E-3</v>
      </c>
      <c r="AT407" s="21">
        <v>21.6</v>
      </c>
      <c r="AU407" s="11">
        <f>Tabla8[[#This Row],[tasa de cambio]]*Tabla8[[#This Row],[Ingresos netos]]</f>
        <v>3.0000374999999999E-2</v>
      </c>
      <c r="AV407" s="23"/>
      <c r="AX407" s="23"/>
      <c r="BL407" s="2" t="s">
        <v>139</v>
      </c>
      <c r="BM407" s="2" t="s">
        <v>16</v>
      </c>
      <c r="BN407" s="2" t="s">
        <v>104</v>
      </c>
      <c r="BO407" s="2" t="s">
        <v>11</v>
      </c>
      <c r="BP407" s="2" t="s">
        <v>12</v>
      </c>
      <c r="BQ407" s="2" t="s">
        <v>13</v>
      </c>
      <c r="BR407" s="7">
        <v>4.8262970409999996E-3</v>
      </c>
      <c r="BS407" s="7">
        <v>0.75</v>
      </c>
      <c r="BT407" s="9">
        <f>Tabla5[[#This Row],[Precio unitario]]*Tabla5[[#This Row],[Tasa de ingresos cliente]]</f>
        <v>3.6197227807499999E-3</v>
      </c>
      <c r="BU407" s="21">
        <v>22.631540000000001</v>
      </c>
      <c r="BV407" s="15">
        <f>Tabla5[[#This Row],[tasa de cambio]]*Tabla5[[#This Row],[Ingresos netos]]</f>
        <v>8.1919900901454859E-2</v>
      </c>
    </row>
    <row r="408" spans="1:74" x14ac:dyDescent="0.2">
      <c r="A408" s="2" t="s">
        <v>24</v>
      </c>
      <c r="B408" s="2" t="s">
        <v>33</v>
      </c>
      <c r="C408" s="2"/>
      <c r="D408" s="2" t="s">
        <v>11</v>
      </c>
      <c r="E408" s="2" t="s">
        <v>12</v>
      </c>
      <c r="F408" s="2" t="s">
        <v>13</v>
      </c>
      <c r="G408" s="7">
        <v>1.3519073679999999E-3</v>
      </c>
      <c r="H408" s="7">
        <v>0.75</v>
      </c>
      <c r="I408" s="9">
        <f>Tabla14[[#This Row],[Precio unitario]]*Tabla14[[#This Row],[Tasa de ingresos cliente]]</f>
        <v>1.013930526E-3</v>
      </c>
      <c r="J408" s="21">
        <v>22.631540000000001</v>
      </c>
      <c r="K408" s="15">
        <f>Tabla14[[#This Row],[tasa de cambio]]*Tabla14[[#This Row],[Ingresos netos]]</f>
        <v>2.294680925639004E-2</v>
      </c>
      <c r="M408" s="2" t="s">
        <v>81</v>
      </c>
      <c r="N408" s="2" t="s">
        <v>29</v>
      </c>
      <c r="O408" s="2"/>
      <c r="P408" s="2" t="s">
        <v>11</v>
      </c>
      <c r="Q408" s="2" t="s">
        <v>12</v>
      </c>
      <c r="R408" s="2" t="s">
        <v>13</v>
      </c>
      <c r="S408" s="7">
        <v>5.255496672E-3</v>
      </c>
      <c r="T408" s="7">
        <v>0.75</v>
      </c>
      <c r="U408" s="9">
        <f>Tabla12[[#This Row],[Precio unitario]]*Tabla12[[#This Row],[Tasa de ingresos cliente]]</f>
        <v>3.9416225040000002E-3</v>
      </c>
      <c r="V408" s="21">
        <v>22.631540000000001</v>
      </c>
      <c r="W408" s="11">
        <f>Tabla12[[#This Row],[tasa de cambio]]*Tabla12[[#This Row],[Ingresos netos]]</f>
        <v>8.9204987364176175E-2</v>
      </c>
      <c r="AK408" s="2" t="s">
        <v>100</v>
      </c>
      <c r="AL408" s="2" t="s">
        <v>10</v>
      </c>
      <c r="AM408" s="2" t="s">
        <v>104</v>
      </c>
      <c r="AN408" s="2" t="s">
        <v>11</v>
      </c>
      <c r="AO408" s="2" t="s">
        <v>12</v>
      </c>
      <c r="AP408" s="2" t="s">
        <v>13</v>
      </c>
      <c r="AQ408" s="7">
        <v>2.1944E-3</v>
      </c>
      <c r="AR408" s="7">
        <v>0.75</v>
      </c>
      <c r="AS408" s="9">
        <f>Tabla8[[#This Row],[Precio unitario]]*Tabla8[[#This Row],[Tasa de ingresos cliente]]</f>
        <v>1.6458E-3</v>
      </c>
      <c r="AT408" s="21">
        <v>21.6</v>
      </c>
      <c r="AU408" s="11">
        <f>Tabla8[[#This Row],[tasa de cambio]]*Tabla8[[#This Row],[Ingresos netos]]</f>
        <v>3.5549280000000003E-2</v>
      </c>
      <c r="AV408" s="23"/>
      <c r="AX408" s="23"/>
      <c r="BL408" s="1" t="s">
        <v>139</v>
      </c>
      <c r="BM408" s="1" t="s">
        <v>17</v>
      </c>
      <c r="BN408" s="1" t="s">
        <v>104</v>
      </c>
      <c r="BO408" s="1" t="s">
        <v>11</v>
      </c>
      <c r="BP408" s="1" t="s">
        <v>12</v>
      </c>
      <c r="BQ408" s="1" t="s">
        <v>13</v>
      </c>
      <c r="BR408" s="8">
        <v>1.756055025E-3</v>
      </c>
      <c r="BS408" s="8">
        <v>0.75</v>
      </c>
      <c r="BT408" s="9">
        <f>Tabla5[[#This Row],[Precio unitario]]*Tabla5[[#This Row],[Tasa de ingresos cliente]]</f>
        <v>1.31704126875E-3</v>
      </c>
      <c r="BU408" s="21">
        <v>22.631540000000001</v>
      </c>
      <c r="BV408" s="15">
        <f>Tabla5[[#This Row],[tasa de cambio]]*Tabla5[[#This Row],[Ingresos netos]]</f>
        <v>2.9806672155366379E-2</v>
      </c>
    </row>
    <row r="409" spans="1:74" x14ac:dyDescent="0.2">
      <c r="A409" s="1" t="s">
        <v>24</v>
      </c>
      <c r="B409" s="1" t="s">
        <v>36</v>
      </c>
      <c r="C409" s="1"/>
      <c r="D409" s="1" t="s">
        <v>11</v>
      </c>
      <c r="E409" s="1" t="s">
        <v>12</v>
      </c>
      <c r="F409" s="1" t="s">
        <v>13</v>
      </c>
      <c r="G409" s="8">
        <v>2.27023626E-3</v>
      </c>
      <c r="H409" s="8">
        <v>0.75</v>
      </c>
      <c r="I409" s="9">
        <f>Tabla14[[#This Row],[Precio unitario]]*Tabla14[[#This Row],[Tasa de ingresos cliente]]</f>
        <v>1.702677195E-3</v>
      </c>
      <c r="J409" s="21">
        <v>22.631540000000001</v>
      </c>
      <c r="K409" s="15">
        <f>Tabla14[[#This Row],[tasa de cambio]]*Tabla14[[#This Row],[Ingresos netos]]</f>
        <v>3.8534207045730302E-2</v>
      </c>
      <c r="M409" s="1" t="s">
        <v>81</v>
      </c>
      <c r="N409" s="1" t="s">
        <v>64</v>
      </c>
      <c r="O409" s="1"/>
      <c r="P409" s="1" t="s">
        <v>11</v>
      </c>
      <c r="Q409" s="1" t="s">
        <v>12</v>
      </c>
      <c r="R409" s="1" t="s">
        <v>13</v>
      </c>
      <c r="S409" s="8">
        <v>3.6261198259999999E-3</v>
      </c>
      <c r="T409" s="8">
        <v>0.75</v>
      </c>
      <c r="U409" s="9">
        <f>Tabla12[[#This Row],[Precio unitario]]*Tabla12[[#This Row],[Tasa de ingresos cliente]]</f>
        <v>2.7195898694999999E-3</v>
      </c>
      <c r="V409" s="21">
        <v>22.631540000000001</v>
      </c>
      <c r="W409" s="11">
        <f>Tabla12[[#This Row],[tasa de cambio]]*Tabla12[[#This Row],[Ingresos netos]]</f>
        <v>6.1548506915184029E-2</v>
      </c>
      <c r="AK409" s="1" t="s">
        <v>100</v>
      </c>
      <c r="AL409" s="1" t="s">
        <v>10</v>
      </c>
      <c r="AM409" s="1" t="s">
        <v>104</v>
      </c>
      <c r="AN409" s="1" t="s">
        <v>11</v>
      </c>
      <c r="AO409" s="1" t="s">
        <v>12</v>
      </c>
      <c r="AP409" s="1" t="s">
        <v>13</v>
      </c>
      <c r="AQ409" s="8">
        <v>2.1943332999999998E-3</v>
      </c>
      <c r="AR409" s="8">
        <v>0.75</v>
      </c>
      <c r="AS409" s="9">
        <f>Tabla8[[#This Row],[Precio unitario]]*Tabla8[[#This Row],[Tasa de ingresos cliente]]</f>
        <v>1.6457499749999997E-3</v>
      </c>
      <c r="AT409" s="21">
        <v>21.6</v>
      </c>
      <c r="AU409" s="11">
        <f>Tabla8[[#This Row],[tasa de cambio]]*Tabla8[[#This Row],[Ingresos netos]]</f>
        <v>3.5548199459999999E-2</v>
      </c>
      <c r="AV409" s="23"/>
      <c r="AX409" s="23"/>
      <c r="BL409" s="2" t="s">
        <v>139</v>
      </c>
      <c r="BM409" s="2" t="s">
        <v>17</v>
      </c>
      <c r="BN409" s="2" t="s">
        <v>104</v>
      </c>
      <c r="BO409" s="2" t="s">
        <v>11</v>
      </c>
      <c r="BP409" s="2" t="s">
        <v>12</v>
      </c>
      <c r="BQ409" s="2" t="s">
        <v>13</v>
      </c>
      <c r="BR409" s="7">
        <v>1.756055026E-3</v>
      </c>
      <c r="BS409" s="7">
        <v>0.75</v>
      </c>
      <c r="BT409" s="9">
        <f>Tabla5[[#This Row],[Precio unitario]]*Tabla5[[#This Row],[Tasa de ingresos cliente]]</f>
        <v>1.3170412694999999E-3</v>
      </c>
      <c r="BU409" s="21">
        <v>22.631540000000001</v>
      </c>
      <c r="BV409" s="15">
        <f>Tabla5[[#This Row],[tasa de cambio]]*Tabla5[[#This Row],[Ingresos netos]]</f>
        <v>2.980667217234003E-2</v>
      </c>
    </row>
    <row r="410" spans="1:74" x14ac:dyDescent="0.2">
      <c r="A410" s="2" t="s">
        <v>24</v>
      </c>
      <c r="B410" s="2" t="s">
        <v>62</v>
      </c>
      <c r="C410" s="2"/>
      <c r="D410" s="2" t="s">
        <v>11</v>
      </c>
      <c r="E410" s="2" t="s">
        <v>12</v>
      </c>
      <c r="F410" s="2" t="s">
        <v>13</v>
      </c>
      <c r="G410" s="7">
        <v>2.345092533E-3</v>
      </c>
      <c r="H410" s="7">
        <v>0.75</v>
      </c>
      <c r="I410" s="9">
        <f>Tabla14[[#This Row],[Precio unitario]]*Tabla14[[#This Row],[Tasa de ingresos cliente]]</f>
        <v>1.75881939975E-3</v>
      </c>
      <c r="J410" s="21">
        <v>22.631540000000001</v>
      </c>
      <c r="K410" s="15">
        <f>Tabla14[[#This Row],[tasa de cambio]]*Tabla14[[#This Row],[Ingresos netos]]</f>
        <v>3.980479159821812E-2</v>
      </c>
      <c r="M410" s="2" t="s">
        <v>81</v>
      </c>
      <c r="N410" s="2" t="s">
        <v>83</v>
      </c>
      <c r="O410" s="2"/>
      <c r="P410" s="2" t="s">
        <v>11</v>
      </c>
      <c r="Q410" s="2" t="s">
        <v>12</v>
      </c>
      <c r="R410" s="2" t="s">
        <v>13</v>
      </c>
      <c r="S410" s="7">
        <v>3.3192610599999998E-4</v>
      </c>
      <c r="T410" s="7">
        <v>0.75</v>
      </c>
      <c r="U410" s="9">
        <f>Tabla12[[#This Row],[Precio unitario]]*Tabla12[[#This Row],[Tasa de ingresos cliente]]</f>
        <v>2.4894457949999998E-4</v>
      </c>
      <c r="V410" s="21">
        <v>22.631540000000001</v>
      </c>
      <c r="W410" s="11">
        <f>Tabla12[[#This Row],[tasa de cambio]]*Tabla12[[#This Row],[Ingresos netos]]</f>
        <v>5.6339992087374299E-3</v>
      </c>
      <c r="AK410" s="2" t="s">
        <v>100</v>
      </c>
      <c r="AL410" s="2" t="s">
        <v>10</v>
      </c>
      <c r="AM410" s="2" t="s">
        <v>104</v>
      </c>
      <c r="AN410" s="2" t="s">
        <v>11</v>
      </c>
      <c r="AO410" s="2" t="s">
        <v>12</v>
      </c>
      <c r="AP410" s="2" t="s">
        <v>13</v>
      </c>
      <c r="AQ410" s="7">
        <v>2.1940000000000002E-3</v>
      </c>
      <c r="AR410" s="7">
        <v>0.75</v>
      </c>
      <c r="AS410" s="9">
        <f>Tabla8[[#This Row],[Precio unitario]]*Tabla8[[#This Row],[Tasa de ingresos cliente]]</f>
        <v>1.6455000000000003E-3</v>
      </c>
      <c r="AT410" s="21">
        <v>21.6</v>
      </c>
      <c r="AU410" s="11">
        <f>Tabla8[[#This Row],[tasa de cambio]]*Tabla8[[#This Row],[Ingresos netos]]</f>
        <v>3.5542800000000006E-2</v>
      </c>
      <c r="AV410" s="23"/>
      <c r="AX410" s="23"/>
      <c r="BL410" s="1" t="s">
        <v>139</v>
      </c>
      <c r="BM410" s="1" t="s">
        <v>19</v>
      </c>
      <c r="BN410" s="1" t="s">
        <v>104</v>
      </c>
      <c r="BO410" s="1" t="s">
        <v>11</v>
      </c>
      <c r="BP410" s="1" t="s">
        <v>12</v>
      </c>
      <c r="BQ410" s="1" t="s">
        <v>13</v>
      </c>
      <c r="BR410" s="8">
        <v>4.2295387789999996E-3</v>
      </c>
      <c r="BS410" s="8">
        <v>0.75</v>
      </c>
      <c r="BT410" s="9">
        <f>Tabla5[[#This Row],[Precio unitario]]*Tabla5[[#This Row],[Tasa de ingresos cliente]]</f>
        <v>3.1721540842499997E-3</v>
      </c>
      <c r="BU410" s="21">
        <v>22.631540000000001</v>
      </c>
      <c r="BV410" s="15">
        <f>Tabla5[[#This Row],[tasa de cambio]]*Tabla5[[#This Row],[Ingresos netos]]</f>
        <v>7.1790732043867239E-2</v>
      </c>
    </row>
    <row r="411" spans="1:74" x14ac:dyDescent="0.2">
      <c r="A411" s="1" t="s">
        <v>24</v>
      </c>
      <c r="B411" s="1" t="s">
        <v>73</v>
      </c>
      <c r="C411" s="1"/>
      <c r="D411" s="1" t="s">
        <v>11</v>
      </c>
      <c r="E411" s="1" t="s">
        <v>12</v>
      </c>
      <c r="F411" s="1" t="s">
        <v>13</v>
      </c>
      <c r="G411" s="8">
        <v>4.9745696300000002E-4</v>
      </c>
      <c r="H411" s="8">
        <v>0.75</v>
      </c>
      <c r="I411" s="9">
        <f>Tabla14[[#This Row],[Precio unitario]]*Tabla14[[#This Row],[Tasa de ingresos cliente]]</f>
        <v>3.7309272225000004E-4</v>
      </c>
      <c r="J411" s="21">
        <v>22.631540000000001</v>
      </c>
      <c r="K411" s="15">
        <f>Tabla14[[#This Row],[tasa de cambio]]*Tabla14[[#This Row],[Ingresos netos]]</f>
        <v>8.4436628673097668E-3</v>
      </c>
      <c r="M411" s="1" t="s">
        <v>81</v>
      </c>
      <c r="N411" s="1" t="s">
        <v>31</v>
      </c>
      <c r="O411" s="1"/>
      <c r="P411" s="1" t="s">
        <v>11</v>
      </c>
      <c r="Q411" s="1" t="s">
        <v>12</v>
      </c>
      <c r="R411" s="1" t="s">
        <v>13</v>
      </c>
      <c r="S411" s="8">
        <v>1.58442852E-3</v>
      </c>
      <c r="T411" s="8">
        <v>0.75</v>
      </c>
      <c r="U411" s="9">
        <f>Tabla12[[#This Row],[Precio unitario]]*Tabla12[[#This Row],[Tasa de ingresos cliente]]</f>
        <v>1.18832139E-3</v>
      </c>
      <c r="V411" s="21">
        <v>22.631540000000001</v>
      </c>
      <c r="W411" s="11">
        <f>Tabla12[[#This Row],[tasa de cambio]]*Tabla12[[#This Row],[Ingresos netos]]</f>
        <v>2.68935430706406E-2</v>
      </c>
      <c r="AK411" s="1" t="s">
        <v>100</v>
      </c>
      <c r="AL411" s="1" t="s">
        <v>10</v>
      </c>
      <c r="AM411" s="1" t="s">
        <v>104</v>
      </c>
      <c r="AN411" s="1" t="s">
        <v>11</v>
      </c>
      <c r="AO411" s="1" t="s">
        <v>12</v>
      </c>
      <c r="AP411" s="1" t="s">
        <v>13</v>
      </c>
      <c r="AQ411" s="8">
        <v>2.1944444E-3</v>
      </c>
      <c r="AR411" s="8">
        <v>0.75</v>
      </c>
      <c r="AS411" s="9">
        <f>Tabla8[[#This Row],[Precio unitario]]*Tabla8[[#This Row],[Tasa de ingresos cliente]]</f>
        <v>1.6458332999999999E-3</v>
      </c>
      <c r="AT411" s="21">
        <v>21.6</v>
      </c>
      <c r="AU411" s="11">
        <f>Tabla8[[#This Row],[tasa de cambio]]*Tabla8[[#This Row],[Ingresos netos]]</f>
        <v>3.5549999280000001E-2</v>
      </c>
      <c r="AV411" s="23"/>
      <c r="AX411" s="23"/>
      <c r="BL411" s="2" t="s">
        <v>139</v>
      </c>
      <c r="BM411" s="2" t="s">
        <v>20</v>
      </c>
      <c r="BN411" s="2" t="s">
        <v>104</v>
      </c>
      <c r="BO411" s="2" t="s">
        <v>11</v>
      </c>
      <c r="BP411" s="2" t="s">
        <v>12</v>
      </c>
      <c r="BQ411" s="2" t="s">
        <v>13</v>
      </c>
      <c r="BR411" s="7">
        <v>3.4061718000000002E-3</v>
      </c>
      <c r="BS411" s="7">
        <v>0.75</v>
      </c>
      <c r="BT411" s="9">
        <f>Tabla5[[#This Row],[Precio unitario]]*Tabla5[[#This Row],[Tasa de ingresos cliente]]</f>
        <v>2.5546288500000003E-3</v>
      </c>
      <c r="BU411" s="21">
        <v>22.631540000000001</v>
      </c>
      <c r="BV411" s="15">
        <f>Tabla5[[#This Row],[tasa de cambio]]*Tabla5[[#This Row],[Ingresos netos]]</f>
        <v>5.7815185003929008E-2</v>
      </c>
    </row>
    <row r="412" spans="1:74" x14ac:dyDescent="0.2">
      <c r="A412" s="2" t="s">
        <v>24</v>
      </c>
      <c r="B412" s="2" t="s">
        <v>23</v>
      </c>
      <c r="C412" s="2"/>
      <c r="D412" s="2" t="s">
        <v>11</v>
      </c>
      <c r="E412" s="2" t="s">
        <v>12</v>
      </c>
      <c r="F412" s="2" t="s">
        <v>13</v>
      </c>
      <c r="G412" s="7">
        <v>4.6620592700000001E-4</v>
      </c>
      <c r="H412" s="7">
        <v>0.75</v>
      </c>
      <c r="I412" s="9">
        <f>Tabla14[[#This Row],[Precio unitario]]*Tabla14[[#This Row],[Tasa de ingresos cliente]]</f>
        <v>3.4965444524999998E-4</v>
      </c>
      <c r="J412" s="21">
        <v>22.631540000000001</v>
      </c>
      <c r="K412" s="15">
        <f>Tabla14[[#This Row],[tasa de cambio]]*Tabla14[[#This Row],[Ingresos netos]]</f>
        <v>7.9132185638531843E-3</v>
      </c>
      <c r="M412" s="2" t="s">
        <v>81</v>
      </c>
      <c r="N412" s="2" t="s">
        <v>65</v>
      </c>
      <c r="O412" s="2"/>
      <c r="P412" s="2" t="s">
        <v>11</v>
      </c>
      <c r="Q412" s="2" t="s">
        <v>12</v>
      </c>
      <c r="R412" s="2" t="s">
        <v>13</v>
      </c>
      <c r="S412" s="7">
        <v>5.9651616009999998E-3</v>
      </c>
      <c r="T412" s="7">
        <v>0.75</v>
      </c>
      <c r="U412" s="9">
        <f>Tabla12[[#This Row],[Precio unitario]]*Tabla12[[#This Row],[Tasa de ingresos cliente]]</f>
        <v>4.4738712007499999E-3</v>
      </c>
      <c r="V412" s="21">
        <v>22.631540000000001</v>
      </c>
      <c r="W412" s="11">
        <f>Tabla12[[#This Row],[tasa de cambio]]*Tabla12[[#This Row],[Ingresos netos]]</f>
        <v>0.10125059503462165</v>
      </c>
      <c r="AK412" s="2" t="s">
        <v>100</v>
      </c>
      <c r="AL412" s="2" t="s">
        <v>10</v>
      </c>
      <c r="AM412" s="2" t="s">
        <v>104</v>
      </c>
      <c r="AN412" s="2" t="s">
        <v>11</v>
      </c>
      <c r="AO412" s="2" t="s">
        <v>12</v>
      </c>
      <c r="AP412" s="2" t="s">
        <v>13</v>
      </c>
      <c r="AQ412" s="7">
        <v>2.1943864000000001E-3</v>
      </c>
      <c r="AR412" s="7">
        <v>0.75</v>
      </c>
      <c r="AS412" s="9">
        <f>Tabla8[[#This Row],[Precio unitario]]*Tabla8[[#This Row],[Tasa de ingresos cliente]]</f>
        <v>1.6457898000000002E-3</v>
      </c>
      <c r="AT412" s="21">
        <v>21.6</v>
      </c>
      <c r="AU412" s="11">
        <f>Tabla8[[#This Row],[tasa de cambio]]*Tabla8[[#This Row],[Ingresos netos]]</f>
        <v>3.5549059680000009E-2</v>
      </c>
      <c r="AV412" s="23"/>
      <c r="AX412" s="23"/>
      <c r="BL412" s="1" t="s">
        <v>139</v>
      </c>
      <c r="BM412" s="1" t="s">
        <v>21</v>
      </c>
      <c r="BN412" s="1" t="s">
        <v>104</v>
      </c>
      <c r="BO412" s="1" t="s">
        <v>11</v>
      </c>
      <c r="BP412" s="1" t="s">
        <v>12</v>
      </c>
      <c r="BQ412" s="1" t="s">
        <v>13</v>
      </c>
      <c r="BR412" s="8">
        <v>3.862E-3</v>
      </c>
      <c r="BS412" s="8">
        <v>0.75</v>
      </c>
      <c r="BT412" s="9">
        <f>Tabla5[[#This Row],[Precio unitario]]*Tabla5[[#This Row],[Tasa de ingresos cliente]]</f>
        <v>2.8964999999999998E-3</v>
      </c>
      <c r="BU412" s="21">
        <v>22.631540000000001</v>
      </c>
      <c r="BV412" s="15">
        <f>Tabla5[[#This Row],[tasa de cambio]]*Tabla5[[#This Row],[Ingresos netos]]</f>
        <v>6.5552255609999999E-2</v>
      </c>
    </row>
    <row r="413" spans="1:74" x14ac:dyDescent="0.2">
      <c r="A413" s="1" t="s">
        <v>24</v>
      </c>
      <c r="B413" s="1" t="s">
        <v>17</v>
      </c>
      <c r="C413" s="1"/>
      <c r="D413" s="1" t="s">
        <v>11</v>
      </c>
      <c r="E413" s="1" t="s">
        <v>12</v>
      </c>
      <c r="F413" s="1" t="s">
        <v>13</v>
      </c>
      <c r="G413" s="8">
        <v>2.5917780999999999E-4</v>
      </c>
      <c r="H413" s="8">
        <v>0.75</v>
      </c>
      <c r="I413" s="9">
        <f>Tabla14[[#This Row],[Precio unitario]]*Tabla14[[#This Row],[Tasa de ingresos cliente]]</f>
        <v>1.9438335749999999E-4</v>
      </c>
      <c r="J413" s="21">
        <v>22.631540000000001</v>
      </c>
      <c r="K413" s="15">
        <f>Tabla14[[#This Row],[tasa de cambio]]*Tabla14[[#This Row],[Ingresos netos]]</f>
        <v>4.3991947305955497E-3</v>
      </c>
      <c r="M413" s="1" t="s">
        <v>81</v>
      </c>
      <c r="N413" s="1" t="s">
        <v>41</v>
      </c>
      <c r="O413" s="1"/>
      <c r="P413" s="1" t="s">
        <v>11</v>
      </c>
      <c r="Q413" s="1" t="s">
        <v>12</v>
      </c>
      <c r="R413" s="1" t="s">
        <v>13</v>
      </c>
      <c r="S413" s="8">
        <v>2.2557956100000001E-4</v>
      </c>
      <c r="T413" s="8">
        <v>0.75</v>
      </c>
      <c r="U413" s="9">
        <f>Tabla12[[#This Row],[Precio unitario]]*Tabla12[[#This Row],[Tasa de ingresos cliente]]</f>
        <v>1.6918467075000002E-4</v>
      </c>
      <c r="V413" s="21">
        <v>22.631540000000001</v>
      </c>
      <c r="W413" s="11">
        <f>Tabla12[[#This Row],[tasa de cambio]]*Tabla12[[#This Row],[Ingresos netos]]</f>
        <v>3.8289096434654555E-3</v>
      </c>
      <c r="AK413" s="1" t="s">
        <v>100</v>
      </c>
      <c r="AL413" s="1" t="s">
        <v>10</v>
      </c>
      <c r="AM413" s="1" t="s">
        <v>104</v>
      </c>
      <c r="AN413" s="1" t="s">
        <v>11</v>
      </c>
      <c r="AO413" s="1" t="s">
        <v>12</v>
      </c>
      <c r="AP413" s="1" t="s">
        <v>13</v>
      </c>
      <c r="AQ413" s="8">
        <v>2.1943987E-3</v>
      </c>
      <c r="AR413" s="8">
        <v>0.75</v>
      </c>
      <c r="AS413" s="9">
        <f>Tabla8[[#This Row],[Precio unitario]]*Tabla8[[#This Row],[Tasa de ingresos cliente]]</f>
        <v>1.645799025E-3</v>
      </c>
      <c r="AT413" s="21">
        <v>21.6</v>
      </c>
      <c r="AU413" s="11">
        <f>Tabla8[[#This Row],[tasa de cambio]]*Tabla8[[#This Row],[Ingresos netos]]</f>
        <v>3.5549258940000002E-2</v>
      </c>
      <c r="AV413" s="23"/>
      <c r="AX413" s="23"/>
      <c r="BL413" s="2" t="s">
        <v>139</v>
      </c>
      <c r="BM413" s="2" t="s">
        <v>23</v>
      </c>
      <c r="BN413" s="2" t="s">
        <v>104</v>
      </c>
      <c r="BO413" s="2" t="s">
        <v>11</v>
      </c>
      <c r="BP413" s="2" t="s">
        <v>12</v>
      </c>
      <c r="BQ413" s="2" t="s">
        <v>13</v>
      </c>
      <c r="BR413" s="7">
        <v>4.3070000000000001E-3</v>
      </c>
      <c r="BS413" s="7">
        <v>0.75</v>
      </c>
      <c r="BT413" s="9">
        <f>Tabla5[[#This Row],[Precio unitario]]*Tabla5[[#This Row],[Tasa de ingresos cliente]]</f>
        <v>3.23025E-3</v>
      </c>
      <c r="BU413" s="21">
        <v>22.631540000000001</v>
      </c>
      <c r="BV413" s="15">
        <f>Tabla5[[#This Row],[tasa de cambio]]*Tabla5[[#This Row],[Ingresos netos]]</f>
        <v>7.3105532085000008E-2</v>
      </c>
    </row>
    <row r="414" spans="1:74" x14ac:dyDescent="0.2">
      <c r="A414" s="2" t="s">
        <v>24</v>
      </c>
      <c r="B414" s="2" t="s">
        <v>20</v>
      </c>
      <c r="C414" s="2"/>
      <c r="D414" s="2" t="s">
        <v>11</v>
      </c>
      <c r="E414" s="2" t="s">
        <v>12</v>
      </c>
      <c r="F414" s="2" t="s">
        <v>13</v>
      </c>
      <c r="G414" s="7">
        <v>7.1415976159999997E-3</v>
      </c>
      <c r="H414" s="7">
        <v>0.75</v>
      </c>
      <c r="I414" s="9">
        <f>Tabla14[[#This Row],[Precio unitario]]*Tabla14[[#This Row],[Tasa de ingresos cliente]]</f>
        <v>5.3561982119999995E-3</v>
      </c>
      <c r="J414" s="21">
        <v>22.631540000000001</v>
      </c>
      <c r="K414" s="15">
        <f>Tabla14[[#This Row],[tasa de cambio]]*Tabla14[[#This Row],[Ingresos netos]]</f>
        <v>0.12121901408280647</v>
      </c>
      <c r="M414" s="2" t="s">
        <v>81</v>
      </c>
      <c r="N414" s="2" t="s">
        <v>41</v>
      </c>
      <c r="O414" s="2"/>
      <c r="P414" s="2" t="s">
        <v>11</v>
      </c>
      <c r="Q414" s="2" t="s">
        <v>12</v>
      </c>
      <c r="R414" s="2" t="s">
        <v>13</v>
      </c>
      <c r="S414" s="7">
        <v>2.3727530199999999E-4</v>
      </c>
      <c r="T414" s="7">
        <v>0.75</v>
      </c>
      <c r="U414" s="9">
        <f>Tabla12[[#This Row],[Precio unitario]]*Tabla12[[#This Row],[Tasa de ingresos cliente]]</f>
        <v>1.779564765E-4</v>
      </c>
      <c r="V414" s="21">
        <v>22.631540000000001</v>
      </c>
      <c r="W414" s="11">
        <f>Tabla12[[#This Row],[tasa de cambio]]*Tabla12[[#This Row],[Ingresos netos]]</f>
        <v>4.0274291161688097E-3</v>
      </c>
      <c r="AK414" s="2" t="s">
        <v>100</v>
      </c>
      <c r="AL414" s="2" t="s">
        <v>10</v>
      </c>
      <c r="AM414" s="2" t="s">
        <v>104</v>
      </c>
      <c r="AN414" s="2" t="s">
        <v>11</v>
      </c>
      <c r="AO414" s="2" t="s">
        <v>12</v>
      </c>
      <c r="AP414" s="2" t="s">
        <v>13</v>
      </c>
      <c r="AQ414" s="7">
        <v>2.1944286000000002E-3</v>
      </c>
      <c r="AR414" s="7">
        <v>0.75</v>
      </c>
      <c r="AS414" s="9">
        <f>Tabla8[[#This Row],[Precio unitario]]*Tabla8[[#This Row],[Tasa de ingresos cliente]]</f>
        <v>1.6458214500000002E-3</v>
      </c>
      <c r="AT414" s="21">
        <v>21.6</v>
      </c>
      <c r="AU414" s="11">
        <f>Tabla8[[#This Row],[tasa de cambio]]*Tabla8[[#This Row],[Ingresos netos]]</f>
        <v>3.5549743320000007E-2</v>
      </c>
      <c r="AV414" s="23"/>
      <c r="AX414" s="23"/>
      <c r="BL414" s="1" t="s">
        <v>139</v>
      </c>
      <c r="BM414" s="1" t="s">
        <v>18</v>
      </c>
      <c r="BN414" s="1" t="s">
        <v>104</v>
      </c>
      <c r="BO414" s="1" t="s">
        <v>11</v>
      </c>
      <c r="BP414" s="1" t="s">
        <v>12</v>
      </c>
      <c r="BQ414" s="1" t="s">
        <v>13</v>
      </c>
      <c r="BR414" s="8">
        <v>1.6917118419999999E-3</v>
      </c>
      <c r="BS414" s="8">
        <v>0.75</v>
      </c>
      <c r="BT414" s="9">
        <f>Tabla5[[#This Row],[Precio unitario]]*Tabla5[[#This Row],[Tasa de ingresos cliente]]</f>
        <v>1.2687838815000001E-3</v>
      </c>
      <c r="BU414" s="21">
        <v>22.631540000000001</v>
      </c>
      <c r="BV414" s="15">
        <f>Tabla5[[#This Row],[tasa de cambio]]*Tabla5[[#This Row],[Ingresos netos]]</f>
        <v>2.8714533165522513E-2</v>
      </c>
    </row>
    <row r="415" spans="1:74" x14ac:dyDescent="0.2">
      <c r="A415" s="1" t="s">
        <v>24</v>
      </c>
      <c r="B415" s="1" t="s">
        <v>37</v>
      </c>
      <c r="C415" s="1"/>
      <c r="D415" s="1" t="s">
        <v>11</v>
      </c>
      <c r="E415" s="1" t="s">
        <v>12</v>
      </c>
      <c r="F415" s="1" t="s">
        <v>13</v>
      </c>
      <c r="G415" s="8">
        <v>9.5667482000000003E-5</v>
      </c>
      <c r="H415" s="8">
        <v>0.75</v>
      </c>
      <c r="I415" s="9">
        <f>Tabla14[[#This Row],[Precio unitario]]*Tabla14[[#This Row],[Tasa de ingresos cliente]]</f>
        <v>7.1750611500000005E-5</v>
      </c>
      <c r="J415" s="21">
        <v>22.631540000000001</v>
      </c>
      <c r="K415" s="15">
        <f>Tabla14[[#This Row],[tasa de cambio]]*Tabla14[[#This Row],[Ingresos netos]]</f>
        <v>1.6238268341867102E-3</v>
      </c>
      <c r="M415" s="1" t="s">
        <v>81</v>
      </c>
      <c r="N415" s="1" t="s">
        <v>41</v>
      </c>
      <c r="O415" s="1"/>
      <c r="P415" s="1" t="s">
        <v>11</v>
      </c>
      <c r="Q415" s="1" t="s">
        <v>12</v>
      </c>
      <c r="R415" s="1" t="s">
        <v>13</v>
      </c>
      <c r="S415" s="8">
        <v>2.2009083399999999E-4</v>
      </c>
      <c r="T415" s="8">
        <v>0.75</v>
      </c>
      <c r="U415" s="9">
        <f>Tabla12[[#This Row],[Precio unitario]]*Tabla12[[#This Row],[Tasa de ingresos cliente]]</f>
        <v>1.650681255E-4</v>
      </c>
      <c r="V415" s="21">
        <v>22.631540000000001</v>
      </c>
      <c r="W415" s="11">
        <f>Tabla12[[#This Row],[tasa de cambio]]*Tabla12[[#This Row],[Ingresos netos]]</f>
        <v>3.7357458849782703E-3</v>
      </c>
      <c r="AK415" s="1" t="s">
        <v>100</v>
      </c>
      <c r="AL415" s="1" t="s">
        <v>10</v>
      </c>
      <c r="AM415" s="1" t="s">
        <v>104</v>
      </c>
      <c r="AN415" s="1" t="s">
        <v>11</v>
      </c>
      <c r="AO415" s="1" t="s">
        <v>12</v>
      </c>
      <c r="AP415" s="1" t="s">
        <v>13</v>
      </c>
      <c r="AQ415" s="8">
        <v>2.1944073999999999E-3</v>
      </c>
      <c r="AR415" s="8">
        <v>0.75</v>
      </c>
      <c r="AS415" s="9">
        <f>Tabla8[[#This Row],[Precio unitario]]*Tabla8[[#This Row],[Tasa de ingresos cliente]]</f>
        <v>1.6458055499999999E-3</v>
      </c>
      <c r="AT415" s="21">
        <v>21.6</v>
      </c>
      <c r="AU415" s="11">
        <f>Tabla8[[#This Row],[tasa de cambio]]*Tabla8[[#This Row],[Ingresos netos]]</f>
        <v>3.5549399879999999E-2</v>
      </c>
      <c r="AV415" s="23"/>
      <c r="AX415" s="23"/>
      <c r="BL415" s="2" t="s">
        <v>139</v>
      </c>
      <c r="BM415" s="2" t="s">
        <v>18</v>
      </c>
      <c r="BN415" s="2" t="s">
        <v>104</v>
      </c>
      <c r="BO415" s="2" t="s">
        <v>11</v>
      </c>
      <c r="BP415" s="2" t="s">
        <v>12</v>
      </c>
      <c r="BQ415" s="2" t="s">
        <v>13</v>
      </c>
      <c r="BR415" s="7">
        <v>1.6917118429999999E-3</v>
      </c>
      <c r="BS415" s="7">
        <v>0.75</v>
      </c>
      <c r="BT415" s="9">
        <f>Tabla5[[#This Row],[Precio unitario]]*Tabla5[[#This Row],[Tasa de ingresos cliente]]</f>
        <v>1.2687838822499999E-3</v>
      </c>
      <c r="BU415" s="21">
        <v>22.631540000000001</v>
      </c>
      <c r="BV415" s="15">
        <f>Tabla5[[#This Row],[tasa de cambio]]*Tabla5[[#This Row],[Ingresos netos]]</f>
        <v>2.8714533182496164E-2</v>
      </c>
    </row>
    <row r="416" spans="1:74" x14ac:dyDescent="0.2">
      <c r="A416" s="2" t="s">
        <v>24</v>
      </c>
      <c r="B416" s="2" t="s">
        <v>19</v>
      </c>
      <c r="C416" s="2"/>
      <c r="D416" s="2" t="s">
        <v>11</v>
      </c>
      <c r="E416" s="2" t="s">
        <v>12</v>
      </c>
      <c r="F416" s="2" t="s">
        <v>13</v>
      </c>
      <c r="G416" s="7">
        <v>3.2906707619999999E-3</v>
      </c>
      <c r="H416" s="7">
        <v>0.75</v>
      </c>
      <c r="I416" s="9">
        <f>Tabla14[[#This Row],[Precio unitario]]*Tabla14[[#This Row],[Tasa de ingresos cliente]]</f>
        <v>2.4680030714999998E-3</v>
      </c>
      <c r="J416" s="21">
        <v>22.631540000000001</v>
      </c>
      <c r="K416" s="15">
        <f>Tabla14[[#This Row],[tasa de cambio]]*Tabla14[[#This Row],[Ingresos netos]]</f>
        <v>5.5854710232775107E-2</v>
      </c>
      <c r="M416" s="2" t="s">
        <v>81</v>
      </c>
      <c r="N416" s="2" t="s">
        <v>41</v>
      </c>
      <c r="O416" s="2"/>
      <c r="P416" s="2" t="s">
        <v>11</v>
      </c>
      <c r="Q416" s="2" t="s">
        <v>12</v>
      </c>
      <c r="R416" s="2" t="s">
        <v>13</v>
      </c>
      <c r="S416" s="7">
        <v>2.3727529900000001E-4</v>
      </c>
      <c r="T416" s="7">
        <v>0.75</v>
      </c>
      <c r="U416" s="9">
        <f>Tabla12[[#This Row],[Precio unitario]]*Tabla12[[#This Row],[Tasa de ingresos cliente]]</f>
        <v>1.7795647425E-4</v>
      </c>
      <c r="V416" s="21">
        <v>22.631540000000001</v>
      </c>
      <c r="W416" s="11">
        <f>Tabla12[[#This Row],[tasa de cambio]]*Tabla12[[#This Row],[Ingresos netos]]</f>
        <v>4.0274290652478452E-3</v>
      </c>
      <c r="AK416" s="2" t="s">
        <v>100</v>
      </c>
      <c r="AL416" s="2" t="s">
        <v>10</v>
      </c>
      <c r="AM416" s="2" t="s">
        <v>104</v>
      </c>
      <c r="AN416" s="2" t="s">
        <v>11</v>
      </c>
      <c r="AO416" s="2" t="s">
        <v>12</v>
      </c>
      <c r="AP416" s="2" t="s">
        <v>13</v>
      </c>
      <c r="AQ416" s="7">
        <v>2.1944091000000001E-3</v>
      </c>
      <c r="AR416" s="7">
        <v>0.75</v>
      </c>
      <c r="AS416" s="9">
        <f>Tabla8[[#This Row],[Precio unitario]]*Tabla8[[#This Row],[Tasa de ingresos cliente]]</f>
        <v>1.645806825E-3</v>
      </c>
      <c r="AT416" s="21">
        <v>21.6</v>
      </c>
      <c r="AU416" s="11">
        <f>Tabla8[[#This Row],[tasa de cambio]]*Tabla8[[#This Row],[Ingresos netos]]</f>
        <v>3.5549427420000002E-2</v>
      </c>
      <c r="AV416" s="23"/>
      <c r="AX416" s="23"/>
      <c r="BL416" s="1" t="s">
        <v>139</v>
      </c>
      <c r="BM416" s="1" t="s">
        <v>14</v>
      </c>
      <c r="BN416" s="1" t="s">
        <v>104</v>
      </c>
      <c r="BO416" s="1" t="s">
        <v>11</v>
      </c>
      <c r="BP416" s="1" t="s">
        <v>12</v>
      </c>
      <c r="BQ416" s="1" t="s">
        <v>13</v>
      </c>
      <c r="BR416" s="8">
        <v>3.3111741469999999E-3</v>
      </c>
      <c r="BS416" s="8">
        <v>0.75</v>
      </c>
      <c r="BT416" s="9">
        <f>Tabla5[[#This Row],[Precio unitario]]*Tabla5[[#This Row],[Tasa de ingresos cliente]]</f>
        <v>2.4833806102500001E-3</v>
      </c>
      <c r="BU416" s="21">
        <v>22.631540000000001</v>
      </c>
      <c r="BV416" s="15">
        <f>Tabla5[[#This Row],[tasa de cambio]]*Tabla5[[#This Row],[Ingresos netos]]</f>
        <v>5.6202727616097292E-2</v>
      </c>
    </row>
    <row r="417" spans="1:74" x14ac:dyDescent="0.2">
      <c r="A417" s="1" t="s">
        <v>24</v>
      </c>
      <c r="B417" s="1" t="s">
        <v>25</v>
      </c>
      <c r="C417" s="1"/>
      <c r="D417" s="1" t="s">
        <v>11</v>
      </c>
      <c r="E417" s="1" t="s">
        <v>12</v>
      </c>
      <c r="F417" s="1" t="s">
        <v>13</v>
      </c>
      <c r="G417" s="8">
        <v>2.2893205599999999E-4</v>
      </c>
      <c r="H417" s="8">
        <v>0.75</v>
      </c>
      <c r="I417" s="9">
        <f>Tabla14[[#This Row],[Precio unitario]]*Tabla14[[#This Row],[Tasa de ingresos cliente]]</f>
        <v>1.7169904199999998E-4</v>
      </c>
      <c r="J417" s="21">
        <v>22.631540000000001</v>
      </c>
      <c r="K417" s="15">
        <f>Tabla14[[#This Row],[tasa de cambio]]*Tabla14[[#This Row],[Ingresos netos]]</f>
        <v>3.8858137369846796E-3</v>
      </c>
      <c r="M417" s="1" t="s">
        <v>81</v>
      </c>
      <c r="N417" s="1" t="s">
        <v>41</v>
      </c>
      <c r="O417" s="1"/>
      <c r="P417" s="1" t="s">
        <v>11</v>
      </c>
      <c r="Q417" s="1" t="s">
        <v>12</v>
      </c>
      <c r="R417" s="1" t="s">
        <v>13</v>
      </c>
      <c r="S417" s="8">
        <v>1.9914041000000001E-4</v>
      </c>
      <c r="T417" s="8">
        <v>0.75</v>
      </c>
      <c r="U417" s="9">
        <f>Tabla12[[#This Row],[Precio unitario]]*Tabla12[[#This Row],[Tasa de ingresos cliente]]</f>
        <v>1.4935530750000001E-4</v>
      </c>
      <c r="V417" s="21">
        <v>22.631540000000001</v>
      </c>
      <c r="W417" s="11">
        <f>Tabla12[[#This Row],[tasa de cambio]]*Tabla12[[#This Row],[Ingresos netos]]</f>
        <v>3.3801406158985503E-3</v>
      </c>
      <c r="AK417" s="1" t="s">
        <v>100</v>
      </c>
      <c r="AL417" s="1" t="s">
        <v>10</v>
      </c>
      <c r="AM417" s="1" t="s">
        <v>104</v>
      </c>
      <c r="AN417" s="1" t="s">
        <v>11</v>
      </c>
      <c r="AO417" s="1" t="s">
        <v>12</v>
      </c>
      <c r="AP417" s="1" t="s">
        <v>13</v>
      </c>
      <c r="AQ417" s="8">
        <v>2.194381E-3</v>
      </c>
      <c r="AR417" s="8">
        <v>0.75</v>
      </c>
      <c r="AS417" s="9">
        <f>Tabla8[[#This Row],[Precio unitario]]*Tabla8[[#This Row],[Tasa de ingresos cliente]]</f>
        <v>1.6457857499999999E-3</v>
      </c>
      <c r="AT417" s="21">
        <v>21.6</v>
      </c>
      <c r="AU417" s="11">
        <f>Tabla8[[#This Row],[tasa de cambio]]*Tabla8[[#This Row],[Ingresos netos]]</f>
        <v>3.5548972200000001E-2</v>
      </c>
      <c r="AV417" s="23"/>
      <c r="AX417" s="23"/>
      <c r="BL417" s="2" t="s">
        <v>139</v>
      </c>
      <c r="BM417" s="2" t="s">
        <v>16</v>
      </c>
      <c r="BN417" s="2" t="s">
        <v>104</v>
      </c>
      <c r="BO417" s="2" t="s">
        <v>11</v>
      </c>
      <c r="BP417" s="2" t="s">
        <v>12</v>
      </c>
      <c r="BQ417" s="2" t="s">
        <v>13</v>
      </c>
      <c r="BR417" s="7">
        <v>6.0402596509999996E-3</v>
      </c>
      <c r="BS417" s="7">
        <v>0.75</v>
      </c>
      <c r="BT417" s="9">
        <f>Tabla5[[#This Row],[Precio unitario]]*Tabla5[[#This Row],[Tasa de ingresos cliente]]</f>
        <v>4.5301947382499997E-3</v>
      </c>
      <c r="BU417" s="21">
        <v>22.631540000000001</v>
      </c>
      <c r="BV417" s="15">
        <f>Tabla5[[#This Row],[tasa de cambio]]*Tabla5[[#This Row],[Ingresos netos]]</f>
        <v>0.1025252834264944</v>
      </c>
    </row>
    <row r="418" spans="1:74" x14ac:dyDescent="0.2">
      <c r="A418" s="2" t="s">
        <v>24</v>
      </c>
      <c r="B418" s="2" t="s">
        <v>40</v>
      </c>
      <c r="C418" s="2"/>
      <c r="D418" s="2" t="s">
        <v>11</v>
      </c>
      <c r="E418" s="2" t="s">
        <v>12</v>
      </c>
      <c r="F418" s="2" t="s">
        <v>13</v>
      </c>
      <c r="G418" s="7">
        <v>3.2532944299999998E-4</v>
      </c>
      <c r="H418" s="7">
        <v>0.75</v>
      </c>
      <c r="I418" s="9">
        <f>Tabla14[[#This Row],[Precio unitario]]*Tabla14[[#This Row],[Tasa de ingresos cliente]]</f>
        <v>2.4399708224999997E-4</v>
      </c>
      <c r="J418" s="21">
        <v>22.631540000000001</v>
      </c>
      <c r="K418" s="15">
        <f>Tabla14[[#This Row],[tasa de cambio]]*Tabla14[[#This Row],[Ingresos netos]]</f>
        <v>5.5220297268241646E-3</v>
      </c>
      <c r="M418" s="2" t="s">
        <v>81</v>
      </c>
      <c r="N418" s="2" t="s">
        <v>41</v>
      </c>
      <c r="O418" s="2"/>
      <c r="P418" s="2" t="s">
        <v>11</v>
      </c>
      <c r="Q418" s="2" t="s">
        <v>12</v>
      </c>
      <c r="R418" s="2" t="s">
        <v>13</v>
      </c>
      <c r="S418" s="7">
        <v>2.2062713000000001E-4</v>
      </c>
      <c r="T418" s="7">
        <v>0.75</v>
      </c>
      <c r="U418" s="9">
        <f>Tabla12[[#This Row],[Precio unitario]]*Tabla12[[#This Row],[Tasa de ingresos cliente]]</f>
        <v>1.6547034749999999E-4</v>
      </c>
      <c r="V418" s="21">
        <v>22.631540000000001</v>
      </c>
      <c r="W418" s="11">
        <f>Tabla12[[#This Row],[tasa de cambio]]*Tabla12[[#This Row],[Ingresos netos]]</f>
        <v>3.7448487882601501E-3</v>
      </c>
      <c r="AK418" s="2" t="s">
        <v>100</v>
      </c>
      <c r="AL418" s="2" t="s">
        <v>10</v>
      </c>
      <c r="AM418" s="2" t="s">
        <v>104</v>
      </c>
      <c r="AN418" s="2" t="s">
        <v>11</v>
      </c>
      <c r="AO418" s="2" t="s">
        <v>12</v>
      </c>
      <c r="AP418" s="2" t="s">
        <v>13</v>
      </c>
      <c r="AQ418" s="7">
        <v>2.1943902000000001E-3</v>
      </c>
      <c r="AR418" s="7">
        <v>0.75</v>
      </c>
      <c r="AS418" s="9">
        <f>Tabla8[[#This Row],[Precio unitario]]*Tabla8[[#This Row],[Tasa de ingresos cliente]]</f>
        <v>1.6457926500000001E-3</v>
      </c>
      <c r="AT418" s="21">
        <v>21.6</v>
      </c>
      <c r="AU418" s="11">
        <f>Tabla8[[#This Row],[tasa de cambio]]*Tabla8[[#This Row],[Ingresos netos]]</f>
        <v>3.5549121240000002E-2</v>
      </c>
      <c r="AV418" s="23"/>
      <c r="AX418" s="23"/>
      <c r="BL418" s="1" t="s">
        <v>139</v>
      </c>
      <c r="BM418" s="1" t="s">
        <v>17</v>
      </c>
      <c r="BN418" s="1" t="s">
        <v>104</v>
      </c>
      <c r="BO418" s="1" t="s">
        <v>11</v>
      </c>
      <c r="BP418" s="1" t="s">
        <v>12</v>
      </c>
      <c r="BQ418" s="1" t="s">
        <v>13</v>
      </c>
      <c r="BR418" s="8">
        <v>1.453624802E-3</v>
      </c>
      <c r="BS418" s="8">
        <v>0.75</v>
      </c>
      <c r="BT418" s="9">
        <f>Tabla5[[#This Row],[Precio unitario]]*Tabla5[[#This Row],[Tasa de ingresos cliente]]</f>
        <v>1.0902186015E-3</v>
      </c>
      <c r="BU418" s="21">
        <v>22.631540000000001</v>
      </c>
      <c r="BV418" s="15">
        <f>Tabla5[[#This Row],[tasa de cambio]]*Tabla5[[#This Row],[Ingresos netos]]</f>
        <v>2.4673325888591311E-2</v>
      </c>
    </row>
    <row r="419" spans="1:74" x14ac:dyDescent="0.2">
      <c r="A419" s="1" t="s">
        <v>24</v>
      </c>
      <c r="B419" s="1" t="s">
        <v>72</v>
      </c>
      <c r="C419" s="1"/>
      <c r="D419" s="1" t="s">
        <v>11</v>
      </c>
      <c r="E419" s="1" t="s">
        <v>12</v>
      </c>
      <c r="F419" s="1" t="s">
        <v>13</v>
      </c>
      <c r="G419" s="8">
        <v>4.76279386E-4</v>
      </c>
      <c r="H419" s="8">
        <v>0.75</v>
      </c>
      <c r="I419" s="9">
        <f>Tabla14[[#This Row],[Precio unitario]]*Tabla14[[#This Row],[Tasa de ingresos cliente]]</f>
        <v>3.572095395E-4</v>
      </c>
      <c r="J419" s="21">
        <v>22.631540000000001</v>
      </c>
      <c r="K419" s="15">
        <f>Tabla14[[#This Row],[tasa de cambio]]*Tabla14[[#This Row],[Ingresos netos]]</f>
        <v>8.0842019815758302E-3</v>
      </c>
      <c r="M419" s="1" t="s">
        <v>81</v>
      </c>
      <c r="N419" s="1" t="s">
        <v>41</v>
      </c>
      <c r="O419" s="1"/>
      <c r="P419" s="1" t="s">
        <v>11</v>
      </c>
      <c r="Q419" s="1" t="s">
        <v>12</v>
      </c>
      <c r="R419" s="1" t="s">
        <v>13</v>
      </c>
      <c r="S419" s="8">
        <v>2.1836039399999999E-4</v>
      </c>
      <c r="T419" s="8">
        <v>0.75</v>
      </c>
      <c r="U419" s="9">
        <f>Tabla12[[#This Row],[Precio unitario]]*Tabla12[[#This Row],[Tasa de ingresos cliente]]</f>
        <v>1.637702955E-4</v>
      </c>
      <c r="V419" s="21">
        <v>22.631540000000001</v>
      </c>
      <c r="W419" s="11">
        <f>Tabla12[[#This Row],[tasa de cambio]]*Tabla12[[#This Row],[Ingresos netos]]</f>
        <v>3.7063739934200699E-3</v>
      </c>
      <c r="AK419" s="1" t="s">
        <v>100</v>
      </c>
      <c r="AL419" s="1" t="s">
        <v>10</v>
      </c>
      <c r="AM419" s="1" t="s">
        <v>104</v>
      </c>
      <c r="AN419" s="1" t="s">
        <v>11</v>
      </c>
      <c r="AO419" s="1" t="s">
        <v>12</v>
      </c>
      <c r="AP419" s="1" t="s">
        <v>13</v>
      </c>
      <c r="AQ419" s="8">
        <v>2.1943990000000001E-3</v>
      </c>
      <c r="AR419" s="8">
        <v>0.75</v>
      </c>
      <c r="AS419" s="9">
        <f>Tabla8[[#This Row],[Precio unitario]]*Tabla8[[#This Row],[Tasa de ingresos cliente]]</f>
        <v>1.6457992500000002E-3</v>
      </c>
      <c r="AT419" s="21">
        <v>21.6</v>
      </c>
      <c r="AU419" s="11">
        <f>Tabla8[[#This Row],[tasa de cambio]]*Tabla8[[#This Row],[Ingresos netos]]</f>
        <v>3.5549263800000008E-2</v>
      </c>
      <c r="AV419" s="23"/>
      <c r="AX419" s="23"/>
      <c r="BL419" s="2" t="s">
        <v>139</v>
      </c>
      <c r="BM419" s="2" t="s">
        <v>19</v>
      </c>
      <c r="BN419" s="2" t="s">
        <v>101</v>
      </c>
      <c r="BO419" s="2" t="s">
        <v>11</v>
      </c>
      <c r="BP419" s="2" t="s">
        <v>12</v>
      </c>
      <c r="BQ419" s="2" t="s">
        <v>13</v>
      </c>
      <c r="BR419" s="7">
        <v>6.8090788079999999E-3</v>
      </c>
      <c r="BS419" s="7">
        <v>0.75</v>
      </c>
      <c r="BT419" s="9">
        <f>Tabla5[[#This Row],[Precio unitario]]*Tabla5[[#This Row],[Tasa de ingresos cliente]]</f>
        <v>5.1068091059999999E-3</v>
      </c>
      <c r="BU419" s="21">
        <v>22.631540000000001</v>
      </c>
      <c r="BV419" s="15">
        <f>Tabla5[[#This Row],[tasa de cambio]]*Tabla5[[#This Row],[Ingresos netos]]</f>
        <v>0.11557495455480324</v>
      </c>
    </row>
    <row r="420" spans="1:74" x14ac:dyDescent="0.2">
      <c r="A420" s="2" t="s">
        <v>24</v>
      </c>
      <c r="B420" s="2" t="s">
        <v>10</v>
      </c>
      <c r="C420" s="2"/>
      <c r="D420" s="2" t="s">
        <v>11</v>
      </c>
      <c r="E420" s="2" t="s">
        <v>12</v>
      </c>
      <c r="F420" s="2" t="s">
        <v>13</v>
      </c>
      <c r="G420" s="7">
        <v>4.22072274E-4</v>
      </c>
      <c r="H420" s="7">
        <v>0.75</v>
      </c>
      <c r="I420" s="9">
        <f>Tabla14[[#This Row],[Precio unitario]]*Tabla14[[#This Row],[Tasa de ingresos cliente]]</f>
        <v>3.1655420549999997E-4</v>
      </c>
      <c r="J420" s="21">
        <v>22.631540000000001</v>
      </c>
      <c r="K420" s="15">
        <f>Tabla14[[#This Row],[tasa de cambio]]*Tabla14[[#This Row],[Ingresos netos]]</f>
        <v>7.1641091639414699E-3</v>
      </c>
      <c r="M420" s="2" t="s">
        <v>81</v>
      </c>
      <c r="N420" s="2" t="s">
        <v>41</v>
      </c>
      <c r="O420" s="2"/>
      <c r="P420" s="2" t="s">
        <v>11</v>
      </c>
      <c r="Q420" s="2" t="s">
        <v>12</v>
      </c>
      <c r="R420" s="2" t="s">
        <v>13</v>
      </c>
      <c r="S420" s="7">
        <v>2.3116650799999999E-4</v>
      </c>
      <c r="T420" s="7">
        <v>0.75</v>
      </c>
      <c r="U420" s="9">
        <f>Tabla12[[#This Row],[Precio unitario]]*Tabla12[[#This Row],[Tasa de ingresos cliente]]</f>
        <v>1.7337488099999999E-4</v>
      </c>
      <c r="V420" s="21">
        <v>22.631540000000001</v>
      </c>
      <c r="W420" s="11">
        <f>Tabla12[[#This Row],[tasa de cambio]]*Tabla12[[#This Row],[Ingresos netos]]</f>
        <v>3.9237405543467397E-3</v>
      </c>
      <c r="AK420" s="2" t="s">
        <v>100</v>
      </c>
      <c r="AL420" s="2" t="s">
        <v>10</v>
      </c>
      <c r="AM420" s="2" t="s">
        <v>104</v>
      </c>
      <c r="AN420" s="2" t="s">
        <v>11</v>
      </c>
      <c r="AO420" s="2" t="s">
        <v>12</v>
      </c>
      <c r="AP420" s="2" t="s">
        <v>13</v>
      </c>
      <c r="AQ420" s="7">
        <v>2.1943889000000001E-3</v>
      </c>
      <c r="AR420" s="7">
        <v>0.75</v>
      </c>
      <c r="AS420" s="9">
        <f>Tabla8[[#This Row],[Precio unitario]]*Tabla8[[#This Row],[Tasa de ingresos cliente]]</f>
        <v>1.6457916750000001E-3</v>
      </c>
      <c r="AT420" s="21">
        <v>21.6</v>
      </c>
      <c r="AU420" s="11">
        <f>Tabla8[[#This Row],[tasa de cambio]]*Tabla8[[#This Row],[Ingresos netos]]</f>
        <v>3.5549100180000001E-2</v>
      </c>
      <c r="AV420" s="23"/>
      <c r="AX420" s="23"/>
      <c r="BL420" s="1" t="s">
        <v>139</v>
      </c>
      <c r="BM420" s="1" t="s">
        <v>19</v>
      </c>
      <c r="BN420" s="1" t="s">
        <v>104</v>
      </c>
      <c r="BO420" s="1" t="s">
        <v>11</v>
      </c>
      <c r="BP420" s="1" t="s">
        <v>12</v>
      </c>
      <c r="BQ420" s="1" t="s">
        <v>13</v>
      </c>
      <c r="BR420" s="8">
        <v>7.1659487670000001E-3</v>
      </c>
      <c r="BS420" s="8">
        <v>0.75</v>
      </c>
      <c r="BT420" s="9">
        <f>Tabla5[[#This Row],[Precio unitario]]*Tabla5[[#This Row],[Tasa de ingresos cliente]]</f>
        <v>5.3744615752500001E-3</v>
      </c>
      <c r="BU420" s="21">
        <v>22.631540000000001</v>
      </c>
      <c r="BV420" s="15">
        <f>Tabla5[[#This Row],[tasa de cambio]]*Tabla5[[#This Row],[Ingresos netos]]</f>
        <v>0.12163234211873339</v>
      </c>
    </row>
    <row r="421" spans="1:74" x14ac:dyDescent="0.2">
      <c r="A421" s="1" t="s">
        <v>24</v>
      </c>
      <c r="B421" s="1" t="s">
        <v>10</v>
      </c>
      <c r="C421" s="1"/>
      <c r="D421" s="1" t="s">
        <v>11</v>
      </c>
      <c r="E421" s="1" t="s">
        <v>12</v>
      </c>
      <c r="F421" s="1" t="s">
        <v>13</v>
      </c>
      <c r="G421" s="8">
        <v>4.0712811100000003E-4</v>
      </c>
      <c r="H421" s="8">
        <v>0.75</v>
      </c>
      <c r="I421" s="9">
        <f>Tabla14[[#This Row],[Precio unitario]]*Tabla14[[#This Row],[Tasa de ingresos cliente]]</f>
        <v>3.0534608325000001E-4</v>
      </c>
      <c r="J421" s="21">
        <v>22.631540000000001</v>
      </c>
      <c r="K421" s="15">
        <f>Tabla14[[#This Row],[tasa de cambio]]*Tabla14[[#This Row],[Ingresos netos]]</f>
        <v>6.9104520969157056E-3</v>
      </c>
      <c r="M421" s="1" t="s">
        <v>81</v>
      </c>
      <c r="N421" s="1" t="s">
        <v>41</v>
      </c>
      <c r="O421" s="1"/>
      <c r="P421" s="1" t="s">
        <v>11</v>
      </c>
      <c r="Q421" s="1" t="s">
        <v>12</v>
      </c>
      <c r="R421" s="1" t="s">
        <v>13</v>
      </c>
      <c r="S421" s="8">
        <v>2.2643440099999999E-4</v>
      </c>
      <c r="T421" s="8">
        <v>0.75</v>
      </c>
      <c r="U421" s="9">
        <f>Tabla12[[#This Row],[Precio unitario]]*Tabla12[[#This Row],[Tasa de ingresos cliente]]</f>
        <v>1.6982580074999999E-4</v>
      </c>
      <c r="V421" s="21">
        <v>22.631540000000001</v>
      </c>
      <c r="W421" s="11">
        <f>Tabla12[[#This Row],[tasa de cambio]]*Tabla12[[#This Row],[Ingresos netos]]</f>
        <v>3.8434194027056551E-3</v>
      </c>
      <c r="AK421" s="1" t="s">
        <v>100</v>
      </c>
      <c r="AL421" s="1" t="s">
        <v>10</v>
      </c>
      <c r="AM421" s="1" t="s">
        <v>104</v>
      </c>
      <c r="AN421" s="1" t="s">
        <v>11</v>
      </c>
      <c r="AO421" s="1" t="s">
        <v>12</v>
      </c>
      <c r="AP421" s="1" t="s">
        <v>13</v>
      </c>
      <c r="AQ421" s="8">
        <v>2.1943939000000001E-3</v>
      </c>
      <c r="AR421" s="8">
        <v>0.75</v>
      </c>
      <c r="AS421" s="9">
        <f>Tabla8[[#This Row],[Precio unitario]]*Tabla8[[#This Row],[Tasa de ingresos cliente]]</f>
        <v>1.6457954250000001E-3</v>
      </c>
      <c r="AT421" s="21">
        <v>21.6</v>
      </c>
      <c r="AU421" s="11">
        <f>Tabla8[[#This Row],[tasa de cambio]]*Tabla8[[#This Row],[Ingresos netos]]</f>
        <v>3.5549181180000007E-2</v>
      </c>
      <c r="AV421" s="23"/>
      <c r="AX421" s="23"/>
      <c r="BL421" s="2" t="s">
        <v>139</v>
      </c>
      <c r="BM421" s="2" t="s">
        <v>52</v>
      </c>
      <c r="BN421" s="2" t="s">
        <v>104</v>
      </c>
      <c r="BO421" s="2" t="s">
        <v>11</v>
      </c>
      <c r="BP421" s="2" t="s">
        <v>12</v>
      </c>
      <c r="BQ421" s="2" t="s">
        <v>13</v>
      </c>
      <c r="BR421" s="7">
        <v>8.7328178080000006E-3</v>
      </c>
      <c r="BS421" s="7">
        <v>0.75</v>
      </c>
      <c r="BT421" s="9">
        <f>Tabla5[[#This Row],[Precio unitario]]*Tabla5[[#This Row],[Tasa de ingresos cliente]]</f>
        <v>6.5496133560000004E-3</v>
      </c>
      <c r="BU421" s="21">
        <v>22.631540000000001</v>
      </c>
      <c r="BV421" s="15">
        <f>Tabla5[[#This Row],[tasa de cambio]]*Tabla5[[#This Row],[Ingresos netos]]</f>
        <v>0.14822783665084827</v>
      </c>
    </row>
    <row r="422" spans="1:74" x14ac:dyDescent="0.2">
      <c r="A422" s="2" t="s">
        <v>24</v>
      </c>
      <c r="B422" s="2" t="s">
        <v>28</v>
      </c>
      <c r="C422" s="2"/>
      <c r="D422" s="2" t="s">
        <v>11</v>
      </c>
      <c r="E422" s="2" t="s">
        <v>12</v>
      </c>
      <c r="F422" s="2" t="s">
        <v>13</v>
      </c>
      <c r="G422" s="7">
        <v>1.12010337E-4</v>
      </c>
      <c r="H422" s="7">
        <v>0.75</v>
      </c>
      <c r="I422" s="9">
        <f>Tabla14[[#This Row],[Precio unitario]]*Tabla14[[#This Row],[Tasa de ingresos cliente]]</f>
        <v>8.4007752749999998E-5</v>
      </c>
      <c r="J422" s="21">
        <v>22.631540000000001</v>
      </c>
      <c r="K422" s="15">
        <f>Tabla14[[#This Row],[tasa de cambio]]*Tabla14[[#This Row],[Ingresos netos]]</f>
        <v>1.901224816671735E-3</v>
      </c>
      <c r="M422" s="2" t="s">
        <v>81</v>
      </c>
      <c r="N422" s="2" t="s">
        <v>41</v>
      </c>
      <c r="O422" s="2"/>
      <c r="P422" s="2" t="s">
        <v>11</v>
      </c>
      <c r="Q422" s="2" t="s">
        <v>12</v>
      </c>
      <c r="R422" s="2" t="s">
        <v>13</v>
      </c>
      <c r="S422" s="7">
        <v>2.2921261900000001E-4</v>
      </c>
      <c r="T422" s="7">
        <v>0.75</v>
      </c>
      <c r="U422" s="9">
        <f>Tabla12[[#This Row],[Precio unitario]]*Tabla12[[#This Row],[Tasa de ingresos cliente]]</f>
        <v>1.7190946425E-4</v>
      </c>
      <c r="V422" s="21">
        <v>22.631540000000001</v>
      </c>
      <c r="W422" s="11">
        <f>Tabla12[[#This Row],[tasa de cambio]]*Tabla12[[#This Row],[Ingresos netos]]</f>
        <v>3.8905759165524453E-3</v>
      </c>
      <c r="AK422" s="2" t="s">
        <v>100</v>
      </c>
      <c r="AL422" s="2" t="s">
        <v>10</v>
      </c>
      <c r="AM422" s="2" t="s">
        <v>104</v>
      </c>
      <c r="AN422" s="2" t="s">
        <v>11</v>
      </c>
      <c r="AO422" s="2" t="s">
        <v>12</v>
      </c>
      <c r="AP422" s="2" t="s">
        <v>13</v>
      </c>
      <c r="AQ422" s="7">
        <v>2.1943845999999999E-3</v>
      </c>
      <c r="AR422" s="7">
        <v>0.75</v>
      </c>
      <c r="AS422" s="9">
        <f>Tabla8[[#This Row],[Precio unitario]]*Tabla8[[#This Row],[Tasa de ingresos cliente]]</f>
        <v>1.64578845E-3</v>
      </c>
      <c r="AT422" s="21">
        <v>21.6</v>
      </c>
      <c r="AU422" s="11">
        <f>Tabla8[[#This Row],[tasa de cambio]]*Tabla8[[#This Row],[Ingresos netos]]</f>
        <v>3.5549030520000004E-2</v>
      </c>
      <c r="AV422" s="23"/>
      <c r="AX422" s="23"/>
      <c r="BL422" s="1" t="s">
        <v>139</v>
      </c>
      <c r="BM422" s="1" t="s">
        <v>20</v>
      </c>
      <c r="BN422" s="1" t="s">
        <v>104</v>
      </c>
      <c r="BO422" s="1" t="s">
        <v>11</v>
      </c>
      <c r="BP422" s="1" t="s">
        <v>12</v>
      </c>
      <c r="BQ422" s="1" t="s">
        <v>13</v>
      </c>
      <c r="BR422" s="8">
        <v>6.4940468160000001E-3</v>
      </c>
      <c r="BS422" s="8">
        <v>0.75</v>
      </c>
      <c r="BT422" s="9">
        <f>Tabla5[[#This Row],[Precio unitario]]*Tabla5[[#This Row],[Tasa de ingresos cliente]]</f>
        <v>4.870535112E-3</v>
      </c>
      <c r="BU422" s="21">
        <v>22.631540000000001</v>
      </c>
      <c r="BV422" s="15">
        <f>Tabla5[[#This Row],[tasa de cambio]]*Tabla5[[#This Row],[Ingresos netos]]</f>
        <v>0.11022771020863249</v>
      </c>
    </row>
    <row r="423" spans="1:74" x14ac:dyDescent="0.2">
      <c r="A423" s="1" t="s">
        <v>24</v>
      </c>
      <c r="B423" s="1" t="s">
        <v>41</v>
      </c>
      <c r="C423" s="1"/>
      <c r="D423" s="1" t="s">
        <v>11</v>
      </c>
      <c r="E423" s="1" t="s">
        <v>12</v>
      </c>
      <c r="F423" s="1" t="s">
        <v>13</v>
      </c>
      <c r="G423" s="8">
        <v>7.3808907999999999E-5</v>
      </c>
      <c r="H423" s="8">
        <v>0.75</v>
      </c>
      <c r="I423" s="9">
        <f>Tabla14[[#This Row],[Precio unitario]]*Tabla14[[#This Row],[Tasa de ingresos cliente]]</f>
        <v>5.5356680999999999E-5</v>
      </c>
      <c r="J423" s="21">
        <v>22.631540000000001</v>
      </c>
      <c r="K423" s="15">
        <f>Tabla14[[#This Row],[tasa de cambio]]*Tabla14[[#This Row],[Ingresos netos]]</f>
        <v>1.2528069403187399E-3</v>
      </c>
      <c r="M423" s="1" t="s">
        <v>81</v>
      </c>
      <c r="N423" s="1" t="s">
        <v>41</v>
      </c>
      <c r="O423" s="1"/>
      <c r="P423" s="1" t="s">
        <v>11</v>
      </c>
      <c r="Q423" s="1" t="s">
        <v>12</v>
      </c>
      <c r="R423" s="1" t="s">
        <v>13</v>
      </c>
      <c r="S423" s="8">
        <v>2.2925733E-4</v>
      </c>
      <c r="T423" s="8">
        <v>0.75</v>
      </c>
      <c r="U423" s="9">
        <f>Tabla12[[#This Row],[Precio unitario]]*Tabla12[[#This Row],[Tasa de ingresos cliente]]</f>
        <v>1.7194299749999999E-4</v>
      </c>
      <c r="V423" s="21">
        <v>22.631540000000001</v>
      </c>
      <c r="W423" s="11">
        <f>Tabla12[[#This Row],[tasa de cambio]]*Tabla12[[#This Row],[Ingresos netos]]</f>
        <v>3.8913348256411498E-3</v>
      </c>
      <c r="AK423" s="1" t="s">
        <v>100</v>
      </c>
      <c r="AL423" s="1" t="s">
        <v>10</v>
      </c>
      <c r="AM423" s="1" t="s">
        <v>104</v>
      </c>
      <c r="AN423" s="1" t="s">
        <v>11</v>
      </c>
      <c r="AO423" s="1" t="s">
        <v>12</v>
      </c>
      <c r="AP423" s="1" t="s">
        <v>13</v>
      </c>
      <c r="AQ423" s="8">
        <v>2.1943750000000001E-3</v>
      </c>
      <c r="AR423" s="8">
        <v>0.75</v>
      </c>
      <c r="AS423" s="9">
        <f>Tabla8[[#This Row],[Precio unitario]]*Tabla8[[#This Row],[Tasa de ingresos cliente]]</f>
        <v>1.6457812500000001E-3</v>
      </c>
      <c r="AT423" s="21">
        <v>21.6</v>
      </c>
      <c r="AU423" s="11">
        <f>Tabla8[[#This Row],[tasa de cambio]]*Tabla8[[#This Row],[Ingresos netos]]</f>
        <v>3.5548875000000008E-2</v>
      </c>
      <c r="AV423" s="23"/>
      <c r="AX423" s="23"/>
      <c r="BL423" s="2" t="s">
        <v>139</v>
      </c>
      <c r="BM423" s="2" t="s">
        <v>141</v>
      </c>
      <c r="BN423" s="2" t="s">
        <v>104</v>
      </c>
      <c r="BO423" s="2" t="s">
        <v>11</v>
      </c>
      <c r="BP423" s="2" t="s">
        <v>12</v>
      </c>
      <c r="BQ423" s="2" t="s">
        <v>13</v>
      </c>
      <c r="BR423" s="7">
        <v>5.5042132839999997E-3</v>
      </c>
      <c r="BS423" s="7">
        <v>0.75</v>
      </c>
      <c r="BT423" s="9">
        <f>Tabla5[[#This Row],[Precio unitario]]*Tabla5[[#This Row],[Tasa de ingresos cliente]]</f>
        <v>4.1281599630000002E-3</v>
      </c>
      <c r="BU423" s="21">
        <v>22.631540000000001</v>
      </c>
      <c r="BV423" s="15">
        <f>Tabla5[[#This Row],[tasa de cambio]]*Tabla5[[#This Row],[Ingresos netos]]</f>
        <v>9.3426617329033027E-2</v>
      </c>
    </row>
    <row r="424" spans="1:74" x14ac:dyDescent="0.2">
      <c r="A424" s="2" t="s">
        <v>24</v>
      </c>
      <c r="B424" s="2" t="s">
        <v>49</v>
      </c>
      <c r="C424" s="2"/>
      <c r="D424" s="2" t="s">
        <v>11</v>
      </c>
      <c r="E424" s="2" t="s">
        <v>12</v>
      </c>
      <c r="F424" s="2" t="s">
        <v>13</v>
      </c>
      <c r="G424" s="7">
        <v>1.53224661E-4</v>
      </c>
      <c r="H424" s="7">
        <v>0.75</v>
      </c>
      <c r="I424" s="9">
        <f>Tabla14[[#This Row],[Precio unitario]]*Tabla14[[#This Row],[Tasa de ingresos cliente]]</f>
        <v>1.1491849575E-4</v>
      </c>
      <c r="J424" s="21">
        <v>22.631540000000001</v>
      </c>
      <c r="K424" s="15">
        <f>Tabla14[[#This Row],[tasa de cambio]]*Tabla14[[#This Row],[Ingresos netos]]</f>
        <v>2.6007825333059552E-3</v>
      </c>
      <c r="M424" s="2" t="s">
        <v>81</v>
      </c>
      <c r="N424" s="2" t="s">
        <v>41</v>
      </c>
      <c r="O424" s="2"/>
      <c r="P424" s="2" t="s">
        <v>11</v>
      </c>
      <c r="Q424" s="2" t="s">
        <v>12</v>
      </c>
      <c r="R424" s="2" t="s">
        <v>13</v>
      </c>
      <c r="S424" s="7">
        <v>2.34790175E-4</v>
      </c>
      <c r="T424" s="7">
        <v>0.75</v>
      </c>
      <c r="U424" s="9">
        <f>Tabla12[[#This Row],[Precio unitario]]*Tabla12[[#This Row],[Tasa de ingresos cliente]]</f>
        <v>1.7609263125000001E-4</v>
      </c>
      <c r="V424" s="21">
        <v>22.631540000000001</v>
      </c>
      <c r="W424" s="11">
        <f>Tabla12[[#This Row],[tasa de cambio]]*Tabla12[[#This Row],[Ingresos netos]]</f>
        <v>3.9852474278396256E-3</v>
      </c>
      <c r="AK424" s="2" t="s">
        <v>100</v>
      </c>
      <c r="AL424" s="2" t="s">
        <v>10</v>
      </c>
      <c r="AM424" s="2" t="s">
        <v>104</v>
      </c>
      <c r="AN424" s="2" t="s">
        <v>11</v>
      </c>
      <c r="AO424" s="2" t="s">
        <v>12</v>
      </c>
      <c r="AP424" s="2" t="s">
        <v>13</v>
      </c>
      <c r="AQ424" s="7">
        <v>2.1943929000000002E-3</v>
      </c>
      <c r="AR424" s="7">
        <v>0.75</v>
      </c>
      <c r="AS424" s="9">
        <f>Tabla8[[#This Row],[Precio unitario]]*Tabla8[[#This Row],[Tasa de ingresos cliente]]</f>
        <v>1.6457946750000002E-3</v>
      </c>
      <c r="AT424" s="21">
        <v>21.6</v>
      </c>
      <c r="AU424" s="11">
        <f>Tabla8[[#This Row],[tasa de cambio]]*Tabla8[[#This Row],[Ingresos netos]]</f>
        <v>3.5549164980000006E-2</v>
      </c>
      <c r="AV424" s="23"/>
      <c r="AX424" s="23"/>
      <c r="BL424" s="1" t="s">
        <v>139</v>
      </c>
      <c r="BM424" s="1" t="s">
        <v>45</v>
      </c>
      <c r="BN424" s="1" t="s">
        <v>104</v>
      </c>
      <c r="BO424" s="1" t="s">
        <v>11</v>
      </c>
      <c r="BP424" s="1" t="s">
        <v>12</v>
      </c>
      <c r="BQ424" s="1" t="s">
        <v>13</v>
      </c>
      <c r="BR424" s="8">
        <v>6.4135829250000003E-3</v>
      </c>
      <c r="BS424" s="8">
        <v>0.75</v>
      </c>
      <c r="BT424" s="9">
        <f>Tabla5[[#This Row],[Precio unitario]]*Tabla5[[#This Row],[Tasa de ingresos cliente]]</f>
        <v>4.81018719375E-3</v>
      </c>
      <c r="BU424" s="21">
        <v>22.631540000000001</v>
      </c>
      <c r="BV424" s="15">
        <f>Tabla5[[#This Row],[tasa de cambio]]*Tabla5[[#This Row],[Ingresos netos]]</f>
        <v>0.10886194388284089</v>
      </c>
    </row>
    <row r="425" spans="1:74" x14ac:dyDescent="0.2">
      <c r="A425" s="1" t="s">
        <v>24</v>
      </c>
      <c r="B425" s="1" t="s">
        <v>15</v>
      </c>
      <c r="C425" s="1"/>
      <c r="D425" s="1" t="s">
        <v>11</v>
      </c>
      <c r="E425" s="1" t="s">
        <v>12</v>
      </c>
      <c r="F425" s="1" t="s">
        <v>13</v>
      </c>
      <c r="G425" s="8">
        <v>2.2119763130000001E-3</v>
      </c>
      <c r="H425" s="8">
        <v>0.75</v>
      </c>
      <c r="I425" s="9">
        <f>Tabla14[[#This Row],[Precio unitario]]*Tabla14[[#This Row],[Tasa de ingresos cliente]]</f>
        <v>1.6589822347500001E-3</v>
      </c>
      <c r="J425" s="21">
        <v>22.631540000000001</v>
      </c>
      <c r="K425" s="15">
        <f>Tabla14[[#This Row],[tasa de cambio]]*Tabla14[[#This Row],[Ingresos netos]]</f>
        <v>3.7545322805034018E-2</v>
      </c>
      <c r="M425" s="1" t="s">
        <v>81</v>
      </c>
      <c r="N425" s="1" t="s">
        <v>41</v>
      </c>
      <c r="O425" s="1"/>
      <c r="P425" s="1" t="s">
        <v>11</v>
      </c>
      <c r="Q425" s="1" t="s">
        <v>12</v>
      </c>
      <c r="R425" s="1" t="s">
        <v>13</v>
      </c>
      <c r="S425" s="8">
        <v>2.2410893700000001E-4</v>
      </c>
      <c r="T425" s="8">
        <v>0.75</v>
      </c>
      <c r="U425" s="9">
        <f>Tabla12[[#This Row],[Precio unitario]]*Tabla12[[#This Row],[Tasa de ingresos cliente]]</f>
        <v>1.6808170275E-4</v>
      </c>
      <c r="V425" s="21">
        <v>22.631540000000001</v>
      </c>
      <c r="W425" s="11">
        <f>Tabla12[[#This Row],[tasa de cambio]]*Tabla12[[#This Row],[Ingresos netos]]</f>
        <v>3.8039477790547355E-3</v>
      </c>
      <c r="AK425" s="2" t="s">
        <v>100</v>
      </c>
      <c r="AL425" s="2" t="s">
        <v>10</v>
      </c>
      <c r="AM425" s="2" t="s">
        <v>104</v>
      </c>
      <c r="AN425" s="2" t="s">
        <v>11</v>
      </c>
      <c r="AO425" s="2" t="s">
        <v>12</v>
      </c>
      <c r="AP425" s="2" t="s">
        <v>13</v>
      </c>
      <c r="AQ425" s="7">
        <v>9.7799999999999992E-4</v>
      </c>
      <c r="AR425" s="7">
        <v>0.75</v>
      </c>
      <c r="AS425" s="9">
        <f>Tabla8[[#This Row],[Precio unitario]]*Tabla8[[#This Row],[Tasa de ingresos cliente]]</f>
        <v>7.3349999999999999E-4</v>
      </c>
      <c r="AT425" s="21">
        <v>21.6</v>
      </c>
      <c r="AU425" s="11">
        <f>Tabla8[[#This Row],[tasa de cambio]]*Tabla8[[#This Row],[Ingresos netos]]</f>
        <v>1.5843599999999999E-2</v>
      </c>
      <c r="AV425" s="23"/>
      <c r="AX425" s="23"/>
      <c r="BL425" s="2" t="s">
        <v>139</v>
      </c>
      <c r="BM425" s="2" t="s">
        <v>53</v>
      </c>
      <c r="BN425" s="2" t="s">
        <v>104</v>
      </c>
      <c r="BO425" s="2" t="s">
        <v>11</v>
      </c>
      <c r="BP425" s="2" t="s">
        <v>12</v>
      </c>
      <c r="BQ425" s="2" t="s">
        <v>13</v>
      </c>
      <c r="BR425" s="7">
        <v>6.3606822020000004E-3</v>
      </c>
      <c r="BS425" s="7">
        <v>0.75</v>
      </c>
      <c r="BT425" s="9">
        <f>Tabla5[[#This Row],[Precio unitario]]*Tabla5[[#This Row],[Tasa de ingresos cliente]]</f>
        <v>4.7705116515000005E-3</v>
      </c>
      <c r="BU425" s="21">
        <v>22.631540000000001</v>
      </c>
      <c r="BV425" s="15">
        <f>Tabla5[[#This Row],[tasa de cambio]]*Tabla5[[#This Row],[Ingresos netos]]</f>
        <v>0.10796402526138833</v>
      </c>
    </row>
    <row r="426" spans="1:74" x14ac:dyDescent="0.2">
      <c r="A426" s="2" t="s">
        <v>24</v>
      </c>
      <c r="B426" s="2" t="s">
        <v>43</v>
      </c>
      <c r="C426" s="2"/>
      <c r="D426" s="2" t="s">
        <v>11</v>
      </c>
      <c r="E426" s="2" t="s">
        <v>12</v>
      </c>
      <c r="F426" s="2" t="s">
        <v>13</v>
      </c>
      <c r="G426" s="7">
        <v>2.5643599599999998E-4</v>
      </c>
      <c r="H426" s="7">
        <v>0.75</v>
      </c>
      <c r="I426" s="9">
        <f>Tabla14[[#This Row],[Precio unitario]]*Tabla14[[#This Row],[Tasa de ingresos cliente]]</f>
        <v>1.9232699699999999E-4</v>
      </c>
      <c r="J426" s="21">
        <v>22.631540000000001</v>
      </c>
      <c r="K426" s="15">
        <f>Tabla14[[#This Row],[tasa de cambio]]*Tabla14[[#This Row],[Ingresos netos]]</f>
        <v>4.3526561256853795E-3</v>
      </c>
      <c r="M426" s="2" t="s">
        <v>81</v>
      </c>
      <c r="N426" s="2" t="s">
        <v>41</v>
      </c>
      <c r="O426" s="2"/>
      <c r="P426" s="2" t="s">
        <v>11</v>
      </c>
      <c r="Q426" s="2" t="s">
        <v>12</v>
      </c>
      <c r="R426" s="2" t="s">
        <v>13</v>
      </c>
      <c r="S426" s="7">
        <v>2.1869090200000001E-4</v>
      </c>
      <c r="T426" s="7">
        <v>0.75</v>
      </c>
      <c r="U426" s="9">
        <f>Tabla12[[#This Row],[Precio unitario]]*Tabla12[[#This Row],[Tasa de ingresos cliente]]</f>
        <v>1.6401817650000001E-4</v>
      </c>
      <c r="V426" s="21">
        <v>22.631540000000001</v>
      </c>
      <c r="W426" s="11">
        <f>Tabla12[[#This Row],[tasa de cambio]]*Tabla12[[#This Row],[Ingresos netos]]</f>
        <v>3.7119839221868103E-3</v>
      </c>
      <c r="AK426" s="1" t="s">
        <v>100</v>
      </c>
      <c r="AL426" s="1" t="s">
        <v>10</v>
      </c>
      <c r="AM426" s="1" t="s">
        <v>104</v>
      </c>
      <c r="AN426" s="1" t="s">
        <v>11</v>
      </c>
      <c r="AO426" s="1" t="s">
        <v>12</v>
      </c>
      <c r="AP426" s="1" t="s">
        <v>13</v>
      </c>
      <c r="AQ426" s="8">
        <v>9.778333000000001E-4</v>
      </c>
      <c r="AR426" s="8">
        <v>0.75</v>
      </c>
      <c r="AS426" s="9">
        <f>Tabla8[[#This Row],[Precio unitario]]*Tabla8[[#This Row],[Tasa de ingresos cliente]]</f>
        <v>7.3337497500000008E-4</v>
      </c>
      <c r="AT426" s="21">
        <v>21.6</v>
      </c>
      <c r="AU426" s="11">
        <f>Tabla8[[#This Row],[tasa de cambio]]*Tabla8[[#This Row],[Ingresos netos]]</f>
        <v>1.5840899460000002E-2</v>
      </c>
      <c r="AV426" s="23"/>
      <c r="AX426" s="23"/>
      <c r="BL426" s="1" t="s">
        <v>139</v>
      </c>
      <c r="BM426" s="1" t="s">
        <v>21</v>
      </c>
      <c r="BN426" s="1" t="s">
        <v>104</v>
      </c>
      <c r="BO426" s="1" t="s">
        <v>11</v>
      </c>
      <c r="BP426" s="1" t="s">
        <v>12</v>
      </c>
      <c r="BQ426" s="1" t="s">
        <v>13</v>
      </c>
      <c r="BR426" s="8">
        <v>7.8779999999999996E-3</v>
      </c>
      <c r="BS426" s="8">
        <v>0.75</v>
      </c>
      <c r="BT426" s="9">
        <f>Tabla5[[#This Row],[Precio unitario]]*Tabla5[[#This Row],[Tasa de ingresos cliente]]</f>
        <v>5.9084999999999997E-3</v>
      </c>
      <c r="BU426" s="21">
        <v>22.631540000000001</v>
      </c>
      <c r="BV426" s="15">
        <f>Tabla5[[#This Row],[tasa de cambio]]*Tabla5[[#This Row],[Ingresos netos]]</f>
        <v>0.13371845408999999</v>
      </c>
    </row>
    <row r="427" spans="1:74" x14ac:dyDescent="0.2">
      <c r="A427" s="1" t="s">
        <v>24</v>
      </c>
      <c r="B427" s="1" t="s">
        <v>17</v>
      </c>
      <c r="C427" s="1"/>
      <c r="D427" s="1" t="s">
        <v>11</v>
      </c>
      <c r="E427" s="1" t="s">
        <v>12</v>
      </c>
      <c r="F427" s="1" t="s">
        <v>13</v>
      </c>
      <c r="G427" s="8">
        <v>2.33303216E-4</v>
      </c>
      <c r="H427" s="8">
        <v>0.75</v>
      </c>
      <c r="I427" s="9">
        <f>Tabla14[[#This Row],[Precio unitario]]*Tabla14[[#This Row],[Tasa de ingresos cliente]]</f>
        <v>1.74977412E-4</v>
      </c>
      <c r="J427" s="21">
        <v>22.631540000000001</v>
      </c>
      <c r="K427" s="15">
        <f>Tabla14[[#This Row],[tasa de cambio]]*Tabla14[[#This Row],[Ingresos netos]]</f>
        <v>3.9600082987744801E-3</v>
      </c>
      <c r="M427" s="1" t="s">
        <v>81</v>
      </c>
      <c r="N427" s="1" t="s">
        <v>41</v>
      </c>
      <c r="O427" s="1"/>
      <c r="P427" s="1" t="s">
        <v>11</v>
      </c>
      <c r="Q427" s="1" t="s">
        <v>12</v>
      </c>
      <c r="R427" s="1" t="s">
        <v>13</v>
      </c>
      <c r="S427" s="8">
        <v>2.11519153E-4</v>
      </c>
      <c r="T427" s="8">
        <v>0.75</v>
      </c>
      <c r="U427" s="9">
        <f>Tabla12[[#This Row],[Precio unitario]]*Tabla12[[#This Row],[Tasa de ingresos cliente]]</f>
        <v>1.5863936475E-4</v>
      </c>
      <c r="V427" s="21">
        <v>22.631540000000001</v>
      </c>
      <c r="W427" s="11">
        <f>Tabla12[[#This Row],[tasa de cambio]]*Tabla12[[#This Row],[Ingresos netos]]</f>
        <v>3.5902531289142151E-3</v>
      </c>
      <c r="AK427" s="2" t="s">
        <v>100</v>
      </c>
      <c r="AL427" s="2" t="s">
        <v>10</v>
      </c>
      <c r="AM427" s="2" t="s">
        <v>104</v>
      </c>
      <c r="AN427" s="2" t="s">
        <v>11</v>
      </c>
      <c r="AO427" s="2" t="s">
        <v>12</v>
      </c>
      <c r="AP427" s="2" t="s">
        <v>13</v>
      </c>
      <c r="AQ427" s="7">
        <v>9.7777270000000004E-4</v>
      </c>
      <c r="AR427" s="7">
        <v>0.75</v>
      </c>
      <c r="AS427" s="9">
        <f>Tabla8[[#This Row],[Precio unitario]]*Tabla8[[#This Row],[Tasa de ingresos cliente]]</f>
        <v>7.3332952500000008E-4</v>
      </c>
      <c r="AT427" s="21">
        <v>21.6</v>
      </c>
      <c r="AU427" s="11">
        <f>Tabla8[[#This Row],[tasa de cambio]]*Tabla8[[#This Row],[Ingresos netos]]</f>
        <v>1.5839917740000004E-2</v>
      </c>
      <c r="AV427" s="23"/>
      <c r="AX427" s="23"/>
      <c r="BL427" s="2" t="s">
        <v>139</v>
      </c>
      <c r="BM427" s="2" t="s">
        <v>37</v>
      </c>
      <c r="BN427" s="2" t="s">
        <v>104</v>
      </c>
      <c r="BO427" s="2" t="s">
        <v>11</v>
      </c>
      <c r="BP427" s="2" t="s">
        <v>12</v>
      </c>
      <c r="BQ427" s="2" t="s">
        <v>13</v>
      </c>
      <c r="BR427" s="7">
        <v>4.9634313520000002E-3</v>
      </c>
      <c r="BS427" s="7">
        <v>0.75</v>
      </c>
      <c r="BT427" s="9">
        <f>Tabla5[[#This Row],[Precio unitario]]*Tabla5[[#This Row],[Tasa de ingresos cliente]]</f>
        <v>3.7225735140000004E-3</v>
      </c>
      <c r="BU427" s="21">
        <v>22.631540000000001</v>
      </c>
      <c r="BV427" s="15">
        <f>Tabla5[[#This Row],[tasa de cambio]]*Tabla5[[#This Row],[Ingresos netos]]</f>
        <v>8.4247571385031569E-2</v>
      </c>
    </row>
    <row r="428" spans="1:74" x14ac:dyDescent="0.2">
      <c r="A428" s="2" t="s">
        <v>24</v>
      </c>
      <c r="B428" s="2" t="s">
        <v>62</v>
      </c>
      <c r="C428" s="2"/>
      <c r="D428" s="2" t="s">
        <v>11</v>
      </c>
      <c r="E428" s="2" t="s">
        <v>12</v>
      </c>
      <c r="F428" s="2" t="s">
        <v>13</v>
      </c>
      <c r="G428" s="7">
        <v>4.1810587830000004E-3</v>
      </c>
      <c r="H428" s="7">
        <v>0.75</v>
      </c>
      <c r="I428" s="9">
        <f>Tabla14[[#This Row],[Precio unitario]]*Tabla14[[#This Row],[Tasa de ingresos cliente]]</f>
        <v>3.1357940872500005E-3</v>
      </c>
      <c r="J428" s="21">
        <v>22.631540000000001</v>
      </c>
      <c r="K428" s="15">
        <f>Tabla14[[#This Row],[tasa de cambio]]*Tabla14[[#This Row],[Ingresos netos]]</f>
        <v>7.0967849317361886E-2</v>
      </c>
      <c r="M428" s="2" t="s">
        <v>81</v>
      </c>
      <c r="N428" s="2" t="s">
        <v>41</v>
      </c>
      <c r="O428" s="2"/>
      <c r="P428" s="2" t="s">
        <v>11</v>
      </c>
      <c r="Q428" s="2" t="s">
        <v>12</v>
      </c>
      <c r="R428" s="2" t="s">
        <v>13</v>
      </c>
      <c r="S428" s="7">
        <v>1.92520721E-4</v>
      </c>
      <c r="T428" s="7">
        <v>0.75</v>
      </c>
      <c r="U428" s="9">
        <f>Tabla12[[#This Row],[Precio unitario]]*Tabla12[[#This Row],[Tasa de ingresos cliente]]</f>
        <v>1.4439054075E-4</v>
      </c>
      <c r="V428" s="21">
        <v>22.631540000000001</v>
      </c>
      <c r="W428" s="11">
        <f>Tabla12[[#This Row],[tasa de cambio]]*Tabla12[[#This Row],[Ingresos netos]]</f>
        <v>3.2677802986052552E-3</v>
      </c>
      <c r="AK428" s="1" t="s">
        <v>100</v>
      </c>
      <c r="AL428" s="1" t="s">
        <v>10</v>
      </c>
      <c r="AM428" s="1" t="s">
        <v>104</v>
      </c>
      <c r="AN428" s="1" t="s">
        <v>11</v>
      </c>
      <c r="AO428" s="1" t="s">
        <v>12</v>
      </c>
      <c r="AP428" s="1" t="s">
        <v>13</v>
      </c>
      <c r="AQ428" s="8">
        <v>9.7778569999999992E-4</v>
      </c>
      <c r="AR428" s="8">
        <v>0.75</v>
      </c>
      <c r="AS428" s="9">
        <f>Tabla8[[#This Row],[Precio unitario]]*Tabla8[[#This Row],[Tasa de ingresos cliente]]</f>
        <v>7.3333927499999994E-4</v>
      </c>
      <c r="AT428" s="21">
        <v>21.6</v>
      </c>
      <c r="AU428" s="11">
        <f>Tabla8[[#This Row],[tasa de cambio]]*Tabla8[[#This Row],[Ingresos netos]]</f>
        <v>1.5840128339999999E-2</v>
      </c>
      <c r="AV428" s="23"/>
      <c r="AX428" s="23"/>
      <c r="BL428" s="1" t="s">
        <v>139</v>
      </c>
      <c r="BM428" s="1" t="s">
        <v>142</v>
      </c>
      <c r="BN428" s="1" t="s">
        <v>104</v>
      </c>
      <c r="BO428" s="1" t="s">
        <v>11</v>
      </c>
      <c r="BP428" s="1" t="s">
        <v>12</v>
      </c>
      <c r="BQ428" s="1" t="s">
        <v>13</v>
      </c>
      <c r="BR428" s="8">
        <v>7.6588491570000004E-3</v>
      </c>
      <c r="BS428" s="8">
        <v>0.75</v>
      </c>
      <c r="BT428" s="9">
        <f>Tabla5[[#This Row],[Precio unitario]]*Tabla5[[#This Row],[Tasa de ingresos cliente]]</f>
        <v>5.7441368677500007E-3</v>
      </c>
      <c r="BU428" s="21">
        <v>22.631540000000001</v>
      </c>
      <c r="BV428" s="15">
        <f>Tabla5[[#This Row],[tasa de cambio]]*Tabla5[[#This Row],[Ingresos netos]]</f>
        <v>0.12999866328795887</v>
      </c>
    </row>
    <row r="429" spans="1:74" x14ac:dyDescent="0.2">
      <c r="A429" s="1" t="s">
        <v>24</v>
      </c>
      <c r="B429" s="1" t="s">
        <v>45</v>
      </c>
      <c r="C429" s="1"/>
      <c r="D429" s="1" t="s">
        <v>11</v>
      </c>
      <c r="E429" s="1" t="s">
        <v>12</v>
      </c>
      <c r="F429" s="1" t="s">
        <v>13</v>
      </c>
      <c r="G429" s="8">
        <v>2.6398865700000002E-4</v>
      </c>
      <c r="H429" s="8">
        <v>0.75</v>
      </c>
      <c r="I429" s="9">
        <f>Tabla14[[#This Row],[Precio unitario]]*Tabla14[[#This Row],[Tasa de ingresos cliente]]</f>
        <v>1.9799149275000002E-4</v>
      </c>
      <c r="J429" s="21">
        <v>22.631540000000001</v>
      </c>
      <c r="K429" s="15">
        <f>Tabla14[[#This Row],[tasa de cambio]]*Tabla14[[#This Row],[Ingresos netos]]</f>
        <v>4.4808523878313361E-3</v>
      </c>
      <c r="M429" s="1" t="s">
        <v>81</v>
      </c>
      <c r="N429" s="1" t="s">
        <v>41</v>
      </c>
      <c r="O429" s="1"/>
      <c r="P429" s="1" t="s">
        <v>11</v>
      </c>
      <c r="Q429" s="1" t="s">
        <v>12</v>
      </c>
      <c r="R429" s="1" t="s">
        <v>13</v>
      </c>
      <c r="S429" s="8">
        <v>2.2004710300000001E-4</v>
      </c>
      <c r="T429" s="8">
        <v>0.75</v>
      </c>
      <c r="U429" s="9">
        <f>Tabla12[[#This Row],[Precio unitario]]*Tabla12[[#This Row],[Tasa de ingresos cliente]]</f>
        <v>1.6503532725E-4</v>
      </c>
      <c r="V429" s="21">
        <v>22.631540000000001</v>
      </c>
      <c r="W429" s="11">
        <f>Tabla12[[#This Row],[tasa de cambio]]*Tabla12[[#This Row],[Ingresos netos]]</f>
        <v>3.7350036100714653E-3</v>
      </c>
      <c r="AK429" s="2" t="s">
        <v>100</v>
      </c>
      <c r="AL429" s="2" t="s">
        <v>10</v>
      </c>
      <c r="AM429" s="2" t="s">
        <v>104</v>
      </c>
      <c r="AN429" s="2" t="s">
        <v>11</v>
      </c>
      <c r="AO429" s="2" t="s">
        <v>12</v>
      </c>
      <c r="AP429" s="2" t="s">
        <v>13</v>
      </c>
      <c r="AQ429" s="7">
        <v>9.777500000000001E-4</v>
      </c>
      <c r="AR429" s="7">
        <v>0.75</v>
      </c>
      <c r="AS429" s="9">
        <f>Tabla8[[#This Row],[Precio unitario]]*Tabla8[[#This Row],[Tasa de ingresos cliente]]</f>
        <v>7.3331250000000002E-4</v>
      </c>
      <c r="AT429" s="21">
        <v>21.6</v>
      </c>
      <c r="AU429" s="11">
        <f>Tabla8[[#This Row],[tasa de cambio]]*Tabla8[[#This Row],[Ingresos netos]]</f>
        <v>1.5839550000000001E-2</v>
      </c>
      <c r="AV429" s="23"/>
      <c r="AX429" s="23"/>
      <c r="BL429" s="2" t="s">
        <v>139</v>
      </c>
      <c r="BM429" s="2" t="s">
        <v>142</v>
      </c>
      <c r="BN429" s="2" t="s">
        <v>104</v>
      </c>
      <c r="BO429" s="2" t="s">
        <v>11</v>
      </c>
      <c r="BP429" s="2" t="s">
        <v>12</v>
      </c>
      <c r="BQ429" s="2" t="s">
        <v>13</v>
      </c>
      <c r="BR429" s="7">
        <v>7.6588491559999999E-3</v>
      </c>
      <c r="BS429" s="7">
        <v>0.75</v>
      </c>
      <c r="BT429" s="9">
        <f>Tabla5[[#This Row],[Precio unitario]]*Tabla5[[#This Row],[Tasa de ingresos cliente]]</f>
        <v>5.744136867E-3</v>
      </c>
      <c r="BU429" s="21">
        <v>22.631540000000001</v>
      </c>
      <c r="BV429" s="15">
        <f>Tabla5[[#This Row],[tasa de cambio]]*Tabla5[[#This Row],[Ingresos netos]]</f>
        <v>0.12999866327098519</v>
      </c>
    </row>
    <row r="430" spans="1:74" x14ac:dyDescent="0.2">
      <c r="A430" s="2" t="s">
        <v>24</v>
      </c>
      <c r="B430" s="2" t="s">
        <v>45</v>
      </c>
      <c r="C430" s="2"/>
      <c r="D430" s="2" t="s">
        <v>11</v>
      </c>
      <c r="E430" s="2" t="s">
        <v>12</v>
      </c>
      <c r="F430" s="2" t="s">
        <v>13</v>
      </c>
      <c r="G430" s="7">
        <v>1.6725963000000001E-4</v>
      </c>
      <c r="H430" s="7">
        <v>0.75</v>
      </c>
      <c r="I430" s="9">
        <f>Tabla14[[#This Row],[Precio unitario]]*Tabla14[[#This Row],[Tasa de ingresos cliente]]</f>
        <v>1.2544472250000001E-4</v>
      </c>
      <c r="J430" s="21">
        <v>22.631540000000001</v>
      </c>
      <c r="K430" s="15">
        <f>Tabla14[[#This Row],[tasa de cambio]]*Tabla14[[#This Row],[Ingresos netos]]</f>
        <v>2.8390072550476503E-3</v>
      </c>
      <c r="M430" s="2" t="s">
        <v>81</v>
      </c>
      <c r="N430" s="2" t="s">
        <v>41</v>
      </c>
      <c r="O430" s="2"/>
      <c r="P430" s="2" t="s">
        <v>11</v>
      </c>
      <c r="Q430" s="2" t="s">
        <v>12</v>
      </c>
      <c r="R430" s="2" t="s">
        <v>13</v>
      </c>
      <c r="S430" s="7">
        <v>2.3746052600000001E-4</v>
      </c>
      <c r="T430" s="7">
        <v>0.75</v>
      </c>
      <c r="U430" s="9">
        <f>Tabla12[[#This Row],[Precio unitario]]*Tabla12[[#This Row],[Tasa de ingresos cliente]]</f>
        <v>1.7809539450000002E-4</v>
      </c>
      <c r="V430" s="21">
        <v>22.631540000000001</v>
      </c>
      <c r="W430" s="11">
        <f>Tabla12[[#This Row],[tasa de cambio]]*Tabla12[[#This Row],[Ingresos netos]]</f>
        <v>4.0305730444425304E-3</v>
      </c>
      <c r="AK430" s="1" t="s">
        <v>100</v>
      </c>
      <c r="AL430" s="1" t="s">
        <v>10</v>
      </c>
      <c r="AM430" s="1" t="s">
        <v>104</v>
      </c>
      <c r="AN430" s="1" t="s">
        <v>11</v>
      </c>
      <c r="AO430" s="1" t="s">
        <v>12</v>
      </c>
      <c r="AP430" s="1" t="s">
        <v>13</v>
      </c>
      <c r="AQ430" s="8">
        <v>9.776667000000001E-4</v>
      </c>
      <c r="AR430" s="8">
        <v>0.75</v>
      </c>
      <c r="AS430" s="9">
        <f>Tabla8[[#This Row],[Precio unitario]]*Tabla8[[#This Row],[Tasa de ingresos cliente]]</f>
        <v>7.3325002500000008E-4</v>
      </c>
      <c r="AT430" s="21">
        <v>21.6</v>
      </c>
      <c r="AU430" s="11">
        <f>Tabla8[[#This Row],[tasa de cambio]]*Tabla8[[#This Row],[Ingresos netos]]</f>
        <v>1.5838200540000003E-2</v>
      </c>
      <c r="AV430" s="23"/>
      <c r="AX430" s="23"/>
      <c r="BL430" s="1" t="s">
        <v>139</v>
      </c>
      <c r="BM430" s="1" t="s">
        <v>60</v>
      </c>
      <c r="BN430" s="1" t="s">
        <v>104</v>
      </c>
      <c r="BO430" s="1" t="s">
        <v>11</v>
      </c>
      <c r="BP430" s="1" t="s">
        <v>12</v>
      </c>
      <c r="BQ430" s="1" t="s">
        <v>13</v>
      </c>
      <c r="BR430" s="8">
        <v>1.03E-2</v>
      </c>
      <c r="BS430" s="8">
        <v>0.75</v>
      </c>
      <c r="BT430" s="9">
        <f>Tabla5[[#This Row],[Precio unitario]]*Tabla5[[#This Row],[Tasa de ingresos cliente]]</f>
        <v>7.7250000000000001E-3</v>
      </c>
      <c r="BU430" s="21">
        <v>22.631540000000001</v>
      </c>
      <c r="BV430" s="15">
        <f>Tabla5[[#This Row],[tasa de cambio]]*Tabla5[[#This Row],[Ingresos netos]]</f>
        <v>0.17482864650000002</v>
      </c>
    </row>
    <row r="431" spans="1:74" x14ac:dyDescent="0.2">
      <c r="A431" s="1" t="s">
        <v>24</v>
      </c>
      <c r="B431" s="1" t="s">
        <v>10</v>
      </c>
      <c r="C431" s="1"/>
      <c r="D431" s="1" t="s">
        <v>11</v>
      </c>
      <c r="E431" s="1" t="s">
        <v>12</v>
      </c>
      <c r="F431" s="1" t="s">
        <v>13</v>
      </c>
      <c r="G431" s="8">
        <v>2.0059219399999999E-4</v>
      </c>
      <c r="H431" s="8">
        <v>0.75</v>
      </c>
      <c r="I431" s="9">
        <f>Tabla14[[#This Row],[Precio unitario]]*Tabla14[[#This Row],[Tasa de ingresos cliente]]</f>
        <v>1.504441455E-4</v>
      </c>
      <c r="J431" s="21">
        <v>22.631540000000001</v>
      </c>
      <c r="K431" s="15">
        <f>Tabla14[[#This Row],[tasa de cambio]]*Tabla14[[#This Row],[Ingresos netos]]</f>
        <v>3.4047826966490703E-3</v>
      </c>
      <c r="M431" s="1" t="s">
        <v>81</v>
      </c>
      <c r="N431" s="1" t="s">
        <v>41</v>
      </c>
      <c r="O431" s="1"/>
      <c r="P431" s="1" t="s">
        <v>11</v>
      </c>
      <c r="Q431" s="1" t="s">
        <v>12</v>
      </c>
      <c r="R431" s="1" t="s">
        <v>13</v>
      </c>
      <c r="S431" s="8">
        <v>1.7396667200000001E-4</v>
      </c>
      <c r="T431" s="8">
        <v>0.75</v>
      </c>
      <c r="U431" s="9">
        <f>Tabla12[[#This Row],[Precio unitario]]*Tabla12[[#This Row],[Tasa de ingresos cliente]]</f>
        <v>1.30475004E-4</v>
      </c>
      <c r="V431" s="21">
        <v>22.631540000000001</v>
      </c>
      <c r="W431" s="11">
        <f>Tabla12[[#This Row],[tasa de cambio]]*Tabla12[[#This Row],[Ingresos netos]]</f>
        <v>2.9528502720261602E-3</v>
      </c>
      <c r="AK431" s="2" t="s">
        <v>100</v>
      </c>
      <c r="AL431" s="2" t="s">
        <v>10</v>
      </c>
      <c r="AM431" s="2" t="s">
        <v>104</v>
      </c>
      <c r="AN431" s="2" t="s">
        <v>11</v>
      </c>
      <c r="AO431" s="2" t="s">
        <v>12</v>
      </c>
      <c r="AP431" s="2" t="s">
        <v>13</v>
      </c>
      <c r="AQ431" s="7">
        <v>9.7780000000000002E-4</v>
      </c>
      <c r="AR431" s="7">
        <v>0.75</v>
      </c>
      <c r="AS431" s="9">
        <f>Tabla8[[#This Row],[Precio unitario]]*Tabla8[[#This Row],[Tasa de ingresos cliente]]</f>
        <v>7.3335000000000002E-4</v>
      </c>
      <c r="AT431" s="21">
        <v>21.6</v>
      </c>
      <c r="AU431" s="11">
        <f>Tabla8[[#This Row],[tasa de cambio]]*Tabla8[[#This Row],[Ingresos netos]]</f>
        <v>1.5840360000000001E-2</v>
      </c>
      <c r="AV431" s="23"/>
      <c r="AX431" s="23"/>
      <c r="BL431" s="2" t="s">
        <v>139</v>
      </c>
      <c r="BM431" s="2" t="s">
        <v>22</v>
      </c>
      <c r="BN431" s="2" t="s">
        <v>104</v>
      </c>
      <c r="BO431" s="2" t="s">
        <v>11</v>
      </c>
      <c r="BP431" s="2" t="s">
        <v>12</v>
      </c>
      <c r="BQ431" s="2" t="s">
        <v>13</v>
      </c>
      <c r="BR431" s="7">
        <v>9.8119999999999995E-3</v>
      </c>
      <c r="BS431" s="7">
        <v>0.75</v>
      </c>
      <c r="BT431" s="9">
        <f>Tabla5[[#This Row],[Precio unitario]]*Tabla5[[#This Row],[Tasa de ingresos cliente]]</f>
        <v>7.3589999999999992E-3</v>
      </c>
      <c r="BU431" s="21">
        <v>22.631540000000001</v>
      </c>
      <c r="BV431" s="15">
        <f>Tabla5[[#This Row],[tasa de cambio]]*Tabla5[[#This Row],[Ingresos netos]]</f>
        <v>0.16654550286</v>
      </c>
    </row>
    <row r="432" spans="1:74" x14ac:dyDescent="0.2">
      <c r="A432" s="2" t="s">
        <v>24</v>
      </c>
      <c r="B432" s="2" t="s">
        <v>49</v>
      </c>
      <c r="C432" s="2"/>
      <c r="D432" s="2" t="s">
        <v>11</v>
      </c>
      <c r="E432" s="2" t="s">
        <v>12</v>
      </c>
      <c r="F432" s="2" t="s">
        <v>13</v>
      </c>
      <c r="G432" s="7">
        <v>1.1253435E-4</v>
      </c>
      <c r="H432" s="7">
        <v>0.75</v>
      </c>
      <c r="I432" s="9">
        <f>Tabla14[[#This Row],[Precio unitario]]*Tabla14[[#This Row],[Tasa de ingresos cliente]]</f>
        <v>8.4400762500000008E-5</v>
      </c>
      <c r="J432" s="21">
        <v>22.631540000000001</v>
      </c>
      <c r="K432" s="15">
        <f>Tabla14[[#This Row],[tasa de cambio]]*Tabla14[[#This Row],[Ingresos netos]]</f>
        <v>1.9101192325492503E-3</v>
      </c>
      <c r="M432" s="2" t="s">
        <v>81</v>
      </c>
      <c r="N432" s="2" t="s">
        <v>41</v>
      </c>
      <c r="O432" s="2"/>
      <c r="P432" s="2" t="s">
        <v>11</v>
      </c>
      <c r="Q432" s="2" t="s">
        <v>12</v>
      </c>
      <c r="R432" s="2" t="s">
        <v>13</v>
      </c>
      <c r="S432" s="7">
        <v>1.9798984399999999E-4</v>
      </c>
      <c r="T432" s="7">
        <v>0.75</v>
      </c>
      <c r="U432" s="9">
        <f>Tabla12[[#This Row],[Precio unitario]]*Tabla12[[#This Row],[Tasa de ingresos cliente]]</f>
        <v>1.48492383E-4</v>
      </c>
      <c r="V432" s="21">
        <v>22.631540000000001</v>
      </c>
      <c r="W432" s="11">
        <f>Tabla12[[#This Row],[tasa de cambio]]*Tabla12[[#This Row],[Ingresos netos]]</f>
        <v>3.3606113055598204E-3</v>
      </c>
      <c r="AK432" s="1" t="s">
        <v>100</v>
      </c>
      <c r="AL432" s="1" t="s">
        <v>10</v>
      </c>
      <c r="AM432" s="1" t="s">
        <v>104</v>
      </c>
      <c r="AN432" s="1" t="s">
        <v>11</v>
      </c>
      <c r="AO432" s="1" t="s">
        <v>12</v>
      </c>
      <c r="AP432" s="1" t="s">
        <v>13</v>
      </c>
      <c r="AQ432" s="8">
        <v>9.7777140000000003E-4</v>
      </c>
      <c r="AR432" s="8">
        <v>0.75</v>
      </c>
      <c r="AS432" s="9">
        <f>Tabla8[[#This Row],[Precio unitario]]*Tabla8[[#This Row],[Tasa de ingresos cliente]]</f>
        <v>7.3332855000000008E-4</v>
      </c>
      <c r="AT432" s="21">
        <v>21.6</v>
      </c>
      <c r="AU432" s="11">
        <f>Tabla8[[#This Row],[tasa de cambio]]*Tabla8[[#This Row],[Ingresos netos]]</f>
        <v>1.5839896680000003E-2</v>
      </c>
      <c r="AV432" s="23"/>
      <c r="AX432" s="23"/>
      <c r="BL432" s="1" t="s">
        <v>139</v>
      </c>
      <c r="BM432" s="1" t="s">
        <v>39</v>
      </c>
      <c r="BN432" s="1" t="s">
        <v>104</v>
      </c>
      <c r="BO432" s="1" t="s">
        <v>11</v>
      </c>
      <c r="BP432" s="1" t="s">
        <v>12</v>
      </c>
      <c r="BQ432" s="1" t="s">
        <v>13</v>
      </c>
      <c r="BR432" s="8">
        <v>7.2077786730000001E-3</v>
      </c>
      <c r="BS432" s="8">
        <v>0.75</v>
      </c>
      <c r="BT432" s="9">
        <f>Tabla5[[#This Row],[Precio unitario]]*Tabla5[[#This Row],[Tasa de ingresos cliente]]</f>
        <v>5.4058340047499999E-3</v>
      </c>
      <c r="BU432" s="21">
        <v>22.631540000000001</v>
      </c>
      <c r="BV432" s="15">
        <f>Tabla5[[#This Row],[tasa de cambio]]*Tabla5[[#This Row],[Ingresos netos]]</f>
        <v>0.12234234851185982</v>
      </c>
    </row>
    <row r="433" spans="1:74" x14ac:dyDescent="0.2">
      <c r="A433" s="1" t="s">
        <v>24</v>
      </c>
      <c r="B433" s="1" t="s">
        <v>18</v>
      </c>
      <c r="C433" s="1"/>
      <c r="D433" s="1" t="s">
        <v>11</v>
      </c>
      <c r="E433" s="1" t="s">
        <v>12</v>
      </c>
      <c r="F433" s="1" t="s">
        <v>13</v>
      </c>
      <c r="G433" s="8">
        <v>3.2943045799999998E-4</v>
      </c>
      <c r="H433" s="8">
        <v>0.75</v>
      </c>
      <c r="I433" s="9">
        <f>Tabla14[[#This Row],[Precio unitario]]*Tabla14[[#This Row],[Tasa de ingresos cliente]]</f>
        <v>2.4707284349999997E-4</v>
      </c>
      <c r="J433" s="21">
        <v>22.631540000000001</v>
      </c>
      <c r="K433" s="15">
        <f>Tabla14[[#This Row],[tasa de cambio]]*Tabla14[[#This Row],[Ingresos netos]]</f>
        <v>5.5916389405839895E-3</v>
      </c>
      <c r="M433" s="1" t="s">
        <v>81</v>
      </c>
      <c r="N433" s="1" t="s">
        <v>41</v>
      </c>
      <c r="O433" s="1"/>
      <c r="P433" s="1" t="s">
        <v>11</v>
      </c>
      <c r="Q433" s="1" t="s">
        <v>12</v>
      </c>
      <c r="R433" s="1" t="s">
        <v>13</v>
      </c>
      <c r="S433" s="8">
        <v>1.8321485500000001E-4</v>
      </c>
      <c r="T433" s="8">
        <v>0.75</v>
      </c>
      <c r="U433" s="9">
        <f>Tabla12[[#This Row],[Precio unitario]]*Tabla12[[#This Row],[Tasa de ingresos cliente]]</f>
        <v>1.3741114125000002E-4</v>
      </c>
      <c r="V433" s="21">
        <v>22.631540000000001</v>
      </c>
      <c r="W433" s="11">
        <f>Tabla12[[#This Row],[tasa de cambio]]*Tabla12[[#This Row],[Ingresos netos]]</f>
        <v>3.1098257396450254E-3</v>
      </c>
      <c r="AK433" s="2" t="s">
        <v>100</v>
      </c>
      <c r="AL433" s="2" t="s">
        <v>10</v>
      </c>
      <c r="AM433" s="2" t="s">
        <v>104</v>
      </c>
      <c r="AN433" s="2" t="s">
        <v>11</v>
      </c>
      <c r="AO433" s="2" t="s">
        <v>12</v>
      </c>
      <c r="AP433" s="2" t="s">
        <v>13</v>
      </c>
      <c r="AQ433" s="7">
        <v>1.3896666999999999E-3</v>
      </c>
      <c r="AR433" s="7">
        <v>0.75</v>
      </c>
      <c r="AS433" s="9">
        <f>Tabla8[[#This Row],[Precio unitario]]*Tabla8[[#This Row],[Tasa de ingresos cliente]]</f>
        <v>1.0422500249999999E-3</v>
      </c>
      <c r="AT433" s="21">
        <v>21.6</v>
      </c>
      <c r="AU433" s="11">
        <f>Tabla8[[#This Row],[tasa de cambio]]*Tabla8[[#This Row],[Ingresos netos]]</f>
        <v>2.251260054E-2</v>
      </c>
      <c r="AV433" s="23"/>
      <c r="AX433" s="23"/>
      <c r="BL433" s="2" t="s">
        <v>139</v>
      </c>
      <c r="BM433" s="2" t="s">
        <v>23</v>
      </c>
      <c r="BN433" s="2" t="s">
        <v>104</v>
      </c>
      <c r="BO433" s="2" t="s">
        <v>11</v>
      </c>
      <c r="BP433" s="2" t="s">
        <v>12</v>
      </c>
      <c r="BQ433" s="2" t="s">
        <v>13</v>
      </c>
      <c r="BR433" s="7">
        <v>9.9249999999999998E-3</v>
      </c>
      <c r="BS433" s="7">
        <v>0.75</v>
      </c>
      <c r="BT433" s="9">
        <f>Tabla5[[#This Row],[Precio unitario]]*Tabla5[[#This Row],[Tasa de ingresos cliente]]</f>
        <v>7.4437499999999998E-3</v>
      </c>
      <c r="BU433" s="21">
        <v>22.631540000000001</v>
      </c>
      <c r="BV433" s="15">
        <f>Tabla5[[#This Row],[tasa de cambio]]*Tabla5[[#This Row],[Ingresos netos]]</f>
        <v>0.16846352587499999</v>
      </c>
    </row>
    <row r="434" spans="1:74" x14ac:dyDescent="0.2">
      <c r="A434" s="2" t="s">
        <v>24</v>
      </c>
      <c r="B434" s="2" t="s">
        <v>37</v>
      </c>
      <c r="C434" s="2"/>
      <c r="D434" s="2" t="s">
        <v>11</v>
      </c>
      <c r="E434" s="2" t="s">
        <v>12</v>
      </c>
      <c r="F434" s="2" t="s">
        <v>13</v>
      </c>
      <c r="G434" s="7">
        <v>9.4468035999999996E-5</v>
      </c>
      <c r="H434" s="7">
        <v>0.75</v>
      </c>
      <c r="I434" s="9">
        <f>Tabla14[[#This Row],[Precio unitario]]*Tabla14[[#This Row],[Tasa de ingresos cliente]]</f>
        <v>7.0851027000000004E-5</v>
      </c>
      <c r="J434" s="21">
        <v>22.631540000000001</v>
      </c>
      <c r="K434" s="15">
        <f>Tabla14[[#This Row],[tasa de cambio]]*Tabla14[[#This Row],[Ingresos netos]]</f>
        <v>1.6034678515915802E-3</v>
      </c>
      <c r="M434" s="2" t="s">
        <v>81</v>
      </c>
      <c r="N434" s="2" t="s">
        <v>14</v>
      </c>
      <c r="O434" s="2"/>
      <c r="P434" s="2" t="s">
        <v>11</v>
      </c>
      <c r="Q434" s="2" t="s">
        <v>12</v>
      </c>
      <c r="R434" s="2" t="s">
        <v>13</v>
      </c>
      <c r="S434" s="7">
        <v>1.2058253060000001E-3</v>
      </c>
      <c r="T434" s="7">
        <v>0.75</v>
      </c>
      <c r="U434" s="9">
        <f>Tabla12[[#This Row],[Precio unitario]]*Tabla12[[#This Row],[Tasa de ingresos cliente]]</f>
        <v>9.043689795E-4</v>
      </c>
      <c r="V434" s="21">
        <v>22.631540000000001</v>
      </c>
      <c r="W434" s="11">
        <f>Tabla12[[#This Row],[tasa de cambio]]*Tabla12[[#This Row],[Ingresos netos]]</f>
        <v>2.0467262734313429E-2</v>
      </c>
      <c r="AK434" s="1" t="s">
        <v>100</v>
      </c>
      <c r="AL434" s="1" t="s">
        <v>10</v>
      </c>
      <c r="AM434" s="1" t="s">
        <v>104</v>
      </c>
      <c r="AN434" s="1" t="s">
        <v>11</v>
      </c>
      <c r="AO434" s="1" t="s">
        <v>12</v>
      </c>
      <c r="AP434" s="1" t="s">
        <v>13</v>
      </c>
      <c r="AQ434" s="8">
        <v>1.39E-3</v>
      </c>
      <c r="AR434" s="8">
        <v>0.75</v>
      </c>
      <c r="AS434" s="9">
        <f>Tabla8[[#This Row],[Precio unitario]]*Tabla8[[#This Row],[Tasa de ingresos cliente]]</f>
        <v>1.0425E-3</v>
      </c>
      <c r="AT434" s="21">
        <v>21.6</v>
      </c>
      <c r="AU434" s="11">
        <f>Tabla8[[#This Row],[tasa de cambio]]*Tabla8[[#This Row],[Ingresos netos]]</f>
        <v>2.2518000000000003E-2</v>
      </c>
      <c r="AV434" s="23"/>
      <c r="AX434" s="23"/>
      <c r="BL434" s="1" t="s">
        <v>139</v>
      </c>
      <c r="BM434" s="1" t="s">
        <v>18</v>
      </c>
      <c r="BN434" s="1" t="s">
        <v>104</v>
      </c>
      <c r="BO434" s="1" t="s">
        <v>11</v>
      </c>
      <c r="BP434" s="1" t="s">
        <v>12</v>
      </c>
      <c r="BQ434" s="1" t="s">
        <v>13</v>
      </c>
      <c r="BR434" s="8">
        <v>3.7238120810000001E-3</v>
      </c>
      <c r="BS434" s="8">
        <v>0.75</v>
      </c>
      <c r="BT434" s="9">
        <f>Tabla5[[#This Row],[Precio unitario]]*Tabla5[[#This Row],[Tasa de ingresos cliente]]</f>
        <v>2.79285906075E-3</v>
      </c>
      <c r="BU434" s="21">
        <v>22.631540000000001</v>
      </c>
      <c r="BV434" s="15">
        <f>Tabla5[[#This Row],[tasa de cambio]]*Tabla5[[#This Row],[Ingresos netos]]</f>
        <v>6.3206701547726063E-2</v>
      </c>
    </row>
    <row r="435" spans="1:74" x14ac:dyDescent="0.2">
      <c r="A435" s="1" t="s">
        <v>24</v>
      </c>
      <c r="B435" s="1" t="s">
        <v>45</v>
      </c>
      <c r="C435" s="1"/>
      <c r="D435" s="1" t="s">
        <v>11</v>
      </c>
      <c r="E435" s="1" t="s">
        <v>12</v>
      </c>
      <c r="F435" s="1" t="s">
        <v>13</v>
      </c>
      <c r="G435" s="8">
        <v>3.3690664200000003E-4</v>
      </c>
      <c r="H435" s="8">
        <v>0.75</v>
      </c>
      <c r="I435" s="9">
        <f>Tabla14[[#This Row],[Precio unitario]]*Tabla14[[#This Row],[Tasa de ingresos cliente]]</f>
        <v>2.5267998149999999E-4</v>
      </c>
      <c r="J435" s="21">
        <v>22.631540000000001</v>
      </c>
      <c r="K435" s="15">
        <f>Tabla14[[#This Row],[tasa de cambio]]*Tabla14[[#This Row],[Ingresos netos]]</f>
        <v>5.7185371085165101E-3</v>
      </c>
      <c r="M435" s="1" t="s">
        <v>81</v>
      </c>
      <c r="N435" s="1" t="s">
        <v>14</v>
      </c>
      <c r="O435" s="1"/>
      <c r="P435" s="1" t="s">
        <v>11</v>
      </c>
      <c r="Q435" s="1" t="s">
        <v>12</v>
      </c>
      <c r="R435" s="1" t="s">
        <v>13</v>
      </c>
      <c r="S435" s="8">
        <v>8.0388353700000005E-4</v>
      </c>
      <c r="T435" s="8">
        <v>0.75</v>
      </c>
      <c r="U435" s="9">
        <f>Tabla12[[#This Row],[Precio unitario]]*Tabla12[[#This Row],[Tasa de ingresos cliente]]</f>
        <v>6.0291265275000004E-4</v>
      </c>
      <c r="V435" s="21">
        <v>22.631540000000001</v>
      </c>
      <c r="W435" s="11">
        <f>Tabla12[[#This Row],[tasa de cambio]]*Tabla12[[#This Row],[Ingresos netos]]</f>
        <v>1.3644841817217736E-2</v>
      </c>
      <c r="AK435" s="2" t="s">
        <v>100</v>
      </c>
      <c r="AL435" s="2" t="s">
        <v>10</v>
      </c>
      <c r="AM435" s="2" t="s">
        <v>104</v>
      </c>
      <c r="AN435" s="2" t="s">
        <v>11</v>
      </c>
      <c r="AO435" s="2" t="s">
        <v>12</v>
      </c>
      <c r="AP435" s="2" t="s">
        <v>13</v>
      </c>
      <c r="AQ435" s="7">
        <v>1.3898000000000001E-3</v>
      </c>
      <c r="AR435" s="7">
        <v>0.75</v>
      </c>
      <c r="AS435" s="9">
        <f>Tabla8[[#This Row],[Precio unitario]]*Tabla8[[#This Row],[Tasa de ingresos cliente]]</f>
        <v>1.04235E-3</v>
      </c>
      <c r="AT435" s="21">
        <v>21.6</v>
      </c>
      <c r="AU435" s="11">
        <f>Tabla8[[#This Row],[tasa de cambio]]*Tabla8[[#This Row],[Ingresos netos]]</f>
        <v>2.2514760000000002E-2</v>
      </c>
      <c r="AV435" s="23"/>
      <c r="AX435" s="23"/>
      <c r="BL435" s="2" t="s">
        <v>139</v>
      </c>
      <c r="BM435" s="2" t="s">
        <v>18</v>
      </c>
      <c r="BN435" s="2" t="s">
        <v>104</v>
      </c>
      <c r="BO435" s="2" t="s">
        <v>11</v>
      </c>
      <c r="BP435" s="2" t="s">
        <v>12</v>
      </c>
      <c r="BQ435" s="2" t="s">
        <v>13</v>
      </c>
      <c r="BR435" s="7">
        <v>3.7238120820000001E-3</v>
      </c>
      <c r="BS435" s="7">
        <v>0.75</v>
      </c>
      <c r="BT435" s="9">
        <f>Tabla5[[#This Row],[Precio unitario]]*Tabla5[[#This Row],[Tasa de ingresos cliente]]</f>
        <v>2.7928590614999999E-3</v>
      </c>
      <c r="BU435" s="21">
        <v>22.631540000000001</v>
      </c>
      <c r="BV435" s="15">
        <f>Tabla5[[#This Row],[tasa de cambio]]*Tabla5[[#This Row],[Ingresos netos]]</f>
        <v>6.3206701564699708E-2</v>
      </c>
    </row>
    <row r="436" spans="1:74" x14ac:dyDescent="0.2">
      <c r="A436" s="2" t="s">
        <v>24</v>
      </c>
      <c r="B436" s="2" t="s">
        <v>58</v>
      </c>
      <c r="C436" s="2"/>
      <c r="D436" s="2" t="s">
        <v>11</v>
      </c>
      <c r="E436" s="2" t="s">
        <v>12</v>
      </c>
      <c r="F436" s="2" t="s">
        <v>13</v>
      </c>
      <c r="G436" s="7">
        <v>2.41165061E-4</v>
      </c>
      <c r="H436" s="7">
        <v>0.75</v>
      </c>
      <c r="I436" s="9">
        <f>Tabla14[[#This Row],[Precio unitario]]*Tabla14[[#This Row],[Tasa de ingresos cliente]]</f>
        <v>1.8087379575000001E-4</v>
      </c>
      <c r="J436" s="21">
        <v>22.631540000000001</v>
      </c>
      <c r="K436" s="15">
        <f>Tabla14[[#This Row],[tasa de cambio]]*Tabla14[[#This Row],[Ingresos netos]]</f>
        <v>4.0934525434679556E-3</v>
      </c>
      <c r="M436" s="2" t="s">
        <v>81</v>
      </c>
      <c r="N436" s="2" t="s">
        <v>14</v>
      </c>
      <c r="O436" s="2"/>
      <c r="P436" s="2" t="s">
        <v>11</v>
      </c>
      <c r="Q436" s="2" t="s">
        <v>12</v>
      </c>
      <c r="R436" s="2" t="s">
        <v>13</v>
      </c>
      <c r="S436" s="7">
        <v>5.0336363400000001E-4</v>
      </c>
      <c r="T436" s="7">
        <v>0.75</v>
      </c>
      <c r="U436" s="9">
        <f>Tabla12[[#This Row],[Precio unitario]]*Tabla12[[#This Row],[Tasa de ingresos cliente]]</f>
        <v>3.7752272550000001E-4</v>
      </c>
      <c r="V436" s="21">
        <v>22.631540000000001</v>
      </c>
      <c r="W436" s="11">
        <f>Tabla12[[#This Row],[tasa de cambio]]*Tabla12[[#This Row],[Ingresos netos]]</f>
        <v>8.54392066306227E-3</v>
      </c>
      <c r="AK436" s="1" t="s">
        <v>100</v>
      </c>
      <c r="AL436" s="1" t="s">
        <v>10</v>
      </c>
      <c r="AM436" s="1" t="s">
        <v>104</v>
      </c>
      <c r="AN436" s="1" t="s">
        <v>11</v>
      </c>
      <c r="AO436" s="1" t="s">
        <v>12</v>
      </c>
      <c r="AP436" s="1" t="s">
        <v>13</v>
      </c>
      <c r="AQ436" s="8">
        <v>1.3897200000000001E-3</v>
      </c>
      <c r="AR436" s="8">
        <v>0.75</v>
      </c>
      <c r="AS436" s="9">
        <f>Tabla8[[#This Row],[Precio unitario]]*Tabla8[[#This Row],[Tasa de ingresos cliente]]</f>
        <v>1.04229E-3</v>
      </c>
      <c r="AT436" s="21">
        <v>21.6</v>
      </c>
      <c r="AU436" s="11">
        <f>Tabla8[[#This Row],[tasa de cambio]]*Tabla8[[#This Row],[Ingresos netos]]</f>
        <v>2.2513464E-2</v>
      </c>
      <c r="AV436" s="23"/>
      <c r="AX436" s="23"/>
      <c r="BL436" s="1" t="s">
        <v>139</v>
      </c>
      <c r="BM436" s="1" t="s">
        <v>34</v>
      </c>
      <c r="BN436" s="1" t="s">
        <v>104</v>
      </c>
      <c r="BO436" s="1" t="s">
        <v>11</v>
      </c>
      <c r="BP436" s="1" t="s">
        <v>12</v>
      </c>
      <c r="BQ436" s="1" t="s">
        <v>13</v>
      </c>
      <c r="BR436" s="8">
        <v>4.7758960270000003E-3</v>
      </c>
      <c r="BS436" s="8">
        <v>0.75</v>
      </c>
      <c r="BT436" s="9">
        <f>Tabla5[[#This Row],[Precio unitario]]*Tabla5[[#This Row],[Tasa de ingresos cliente]]</f>
        <v>3.58192202025E-3</v>
      </c>
      <c r="BU436" s="21">
        <v>22.631540000000001</v>
      </c>
      <c r="BV436" s="15">
        <f>Tabla5[[#This Row],[tasa de cambio]]*Tabla5[[#This Row],[Ingresos netos]]</f>
        <v>8.1064411478168688E-2</v>
      </c>
    </row>
    <row r="437" spans="1:74" x14ac:dyDescent="0.2">
      <c r="A437" s="1" t="s">
        <v>24</v>
      </c>
      <c r="B437" s="1" t="s">
        <v>74</v>
      </c>
      <c r="C437" s="1"/>
      <c r="D437" s="1" t="s">
        <v>11</v>
      </c>
      <c r="E437" s="1" t="s">
        <v>12</v>
      </c>
      <c r="F437" s="1" t="s">
        <v>13</v>
      </c>
      <c r="G437" s="8">
        <v>3.2263390399999998E-4</v>
      </c>
      <c r="H437" s="8">
        <v>0.75</v>
      </c>
      <c r="I437" s="9">
        <f>Tabla14[[#This Row],[Precio unitario]]*Tabla14[[#This Row],[Tasa de ingresos cliente]]</f>
        <v>2.4197542799999998E-4</v>
      </c>
      <c r="J437" s="21">
        <v>22.631540000000001</v>
      </c>
      <c r="K437" s="15">
        <f>Tabla14[[#This Row],[tasa de cambio]]*Tabla14[[#This Row],[Ingresos netos]]</f>
        <v>5.4762765777991197E-3</v>
      </c>
      <c r="M437" s="1" t="s">
        <v>81</v>
      </c>
      <c r="N437" s="1" t="s">
        <v>14</v>
      </c>
      <c r="O437" s="1"/>
      <c r="P437" s="1" t="s">
        <v>11</v>
      </c>
      <c r="Q437" s="1" t="s">
        <v>12</v>
      </c>
      <c r="R437" s="1" t="s">
        <v>13</v>
      </c>
      <c r="S437" s="8">
        <v>6.04209239E-4</v>
      </c>
      <c r="T437" s="8">
        <v>0.75</v>
      </c>
      <c r="U437" s="9">
        <f>Tabla12[[#This Row],[Precio unitario]]*Tabla12[[#This Row],[Tasa de ingresos cliente]]</f>
        <v>4.5315692925E-4</v>
      </c>
      <c r="V437" s="21">
        <v>22.631540000000001</v>
      </c>
      <c r="W437" s="11">
        <f>Tabla12[[#This Row],[tasa de cambio]]*Tabla12[[#This Row],[Ingresos netos]]</f>
        <v>1.0255639170598546E-2</v>
      </c>
      <c r="AK437" s="2" t="s">
        <v>100</v>
      </c>
      <c r="AL437" s="2" t="s">
        <v>10</v>
      </c>
      <c r="AM437" s="2" t="s">
        <v>114</v>
      </c>
      <c r="AN437" s="2" t="s">
        <v>11</v>
      </c>
      <c r="AO437" s="2" t="s">
        <v>12</v>
      </c>
      <c r="AP437" s="2" t="s">
        <v>13</v>
      </c>
      <c r="AQ437" s="7">
        <v>9.0163300000000005E-5</v>
      </c>
      <c r="AR437" s="7">
        <v>0.75</v>
      </c>
      <c r="AS437" s="9">
        <f>Tabla8[[#This Row],[Precio unitario]]*Tabla8[[#This Row],[Tasa de ingresos cliente]]</f>
        <v>6.762247500000001E-5</v>
      </c>
      <c r="AT437" s="21">
        <v>21.6</v>
      </c>
      <c r="AU437" s="11">
        <f>Tabla8[[#This Row],[tasa de cambio]]*Tabla8[[#This Row],[Ingresos netos]]</f>
        <v>1.4606454600000003E-3</v>
      </c>
      <c r="AV437" s="23"/>
      <c r="AX437" s="23"/>
      <c r="BL437" s="2" t="s">
        <v>139</v>
      </c>
      <c r="BM437" s="2" t="s">
        <v>36</v>
      </c>
      <c r="BN437" s="2" t="s">
        <v>104</v>
      </c>
      <c r="BO437" s="2" t="s">
        <v>11</v>
      </c>
      <c r="BP437" s="2" t="s">
        <v>12</v>
      </c>
      <c r="BQ437" s="2" t="s">
        <v>13</v>
      </c>
      <c r="BR437" s="7">
        <v>5.0586927039999998E-3</v>
      </c>
      <c r="BS437" s="7">
        <v>0.75</v>
      </c>
      <c r="BT437" s="9">
        <f>Tabla5[[#This Row],[Precio unitario]]*Tabla5[[#This Row],[Tasa de ingresos cliente]]</f>
        <v>3.7940195279999997E-3</v>
      </c>
      <c r="BU437" s="21">
        <v>22.631540000000001</v>
      </c>
      <c r="BV437" s="15">
        <f>Tabla5[[#This Row],[tasa de cambio]]*Tabla5[[#This Row],[Ingresos netos]]</f>
        <v>8.586450470871311E-2</v>
      </c>
    </row>
    <row r="438" spans="1:74" x14ac:dyDescent="0.2">
      <c r="A438" s="2" t="s">
        <v>24</v>
      </c>
      <c r="B438" s="2" t="s">
        <v>25</v>
      </c>
      <c r="C438" s="2"/>
      <c r="D438" s="2" t="s">
        <v>11</v>
      </c>
      <c r="E438" s="2" t="s">
        <v>12</v>
      </c>
      <c r="F438" s="2" t="s">
        <v>13</v>
      </c>
      <c r="G438" s="7">
        <v>2.3675211999999999E-4</v>
      </c>
      <c r="H438" s="7">
        <v>0.75</v>
      </c>
      <c r="I438" s="9">
        <f>Tabla14[[#This Row],[Precio unitario]]*Tabla14[[#This Row],[Tasa de ingresos cliente]]</f>
        <v>1.7756409E-4</v>
      </c>
      <c r="J438" s="21">
        <v>22.631540000000001</v>
      </c>
      <c r="K438" s="15">
        <f>Tabla14[[#This Row],[tasa de cambio]]*Tabla14[[#This Row],[Ingresos netos]]</f>
        <v>4.0185488053986005E-3</v>
      </c>
      <c r="M438" s="2" t="s">
        <v>81</v>
      </c>
      <c r="N438" s="2" t="s">
        <v>14</v>
      </c>
      <c r="O438" s="2"/>
      <c r="P438" s="2" t="s">
        <v>11</v>
      </c>
      <c r="Q438" s="2" t="s">
        <v>12</v>
      </c>
      <c r="R438" s="2" t="s">
        <v>13</v>
      </c>
      <c r="S438" s="7">
        <v>1.162729248E-3</v>
      </c>
      <c r="T438" s="7">
        <v>0.75</v>
      </c>
      <c r="U438" s="9">
        <f>Tabla12[[#This Row],[Precio unitario]]*Tabla12[[#This Row],[Tasa de ingresos cliente]]</f>
        <v>8.7204693599999997E-4</v>
      </c>
      <c r="V438" s="21">
        <v>22.631540000000001</v>
      </c>
      <c r="W438" s="11">
        <f>Tabla12[[#This Row],[tasa de cambio]]*Tabla12[[#This Row],[Ingresos netos]]</f>
        <v>1.973576511396144E-2</v>
      </c>
      <c r="AK438" s="1" t="s">
        <v>100</v>
      </c>
      <c r="AL438" s="1" t="s">
        <v>10</v>
      </c>
      <c r="AM438" s="1" t="s">
        <v>114</v>
      </c>
      <c r="AN438" s="1" t="s">
        <v>11</v>
      </c>
      <c r="AO438" s="1" t="s">
        <v>12</v>
      </c>
      <c r="AP438" s="1" t="s">
        <v>13</v>
      </c>
      <c r="AQ438" s="8">
        <v>9.0153800000000004E-5</v>
      </c>
      <c r="AR438" s="8">
        <v>0.75</v>
      </c>
      <c r="AS438" s="9">
        <f>Tabla8[[#This Row],[Precio unitario]]*Tabla8[[#This Row],[Tasa de ingresos cliente]]</f>
        <v>6.7615350000000006E-5</v>
      </c>
      <c r="AT438" s="21">
        <v>21.6</v>
      </c>
      <c r="AU438" s="11">
        <f>Tabla8[[#This Row],[tasa de cambio]]*Tabla8[[#This Row],[Ingresos netos]]</f>
        <v>1.4604915600000003E-3</v>
      </c>
      <c r="AV438" s="23"/>
      <c r="AX438" s="23"/>
      <c r="BL438" s="1" t="s">
        <v>139</v>
      </c>
      <c r="BM438" s="1" t="s">
        <v>62</v>
      </c>
      <c r="BN438" s="1" t="s">
        <v>104</v>
      </c>
      <c r="BO438" s="1" t="s">
        <v>11</v>
      </c>
      <c r="BP438" s="1" t="s">
        <v>12</v>
      </c>
      <c r="BQ438" s="1" t="s">
        <v>13</v>
      </c>
      <c r="BR438" s="8">
        <v>1.3013414976999999E-2</v>
      </c>
      <c r="BS438" s="8">
        <v>0.75</v>
      </c>
      <c r="BT438" s="9">
        <f>Tabla5[[#This Row],[Precio unitario]]*Tabla5[[#This Row],[Tasa de ingresos cliente]]</f>
        <v>9.7600612327500003E-3</v>
      </c>
      <c r="BU438" s="21">
        <v>22.631540000000001</v>
      </c>
      <c r="BV438" s="15">
        <f>Tabla5[[#This Row],[tasa de cambio]]*Tabla5[[#This Row],[Ingresos netos]]</f>
        <v>0.22088521619143095</v>
      </c>
    </row>
    <row r="439" spans="1:74" x14ac:dyDescent="0.2">
      <c r="A439" s="1" t="s">
        <v>24</v>
      </c>
      <c r="B439" s="1" t="s">
        <v>40</v>
      </c>
      <c r="C439" s="1"/>
      <c r="D439" s="1" t="s">
        <v>11</v>
      </c>
      <c r="E439" s="1" t="s">
        <v>12</v>
      </c>
      <c r="F439" s="1" t="s">
        <v>13</v>
      </c>
      <c r="G439" s="8">
        <v>1.6733165000000001E-4</v>
      </c>
      <c r="H439" s="8">
        <v>0.75</v>
      </c>
      <c r="I439" s="9">
        <f>Tabla14[[#This Row],[Precio unitario]]*Tabla14[[#This Row],[Tasa de ingresos cliente]]</f>
        <v>1.2549873750000002E-4</v>
      </c>
      <c r="J439" s="21">
        <v>22.631540000000001</v>
      </c>
      <c r="K439" s="15">
        <f>Tabla14[[#This Row],[tasa de cambio]]*Tabla14[[#This Row],[Ingresos netos]]</f>
        <v>2.8402296976807505E-3</v>
      </c>
      <c r="M439" s="1" t="s">
        <v>81</v>
      </c>
      <c r="N439" s="1" t="s">
        <v>14</v>
      </c>
      <c r="O439" s="1"/>
      <c r="P439" s="1" t="s">
        <v>11</v>
      </c>
      <c r="Q439" s="1" t="s">
        <v>12</v>
      </c>
      <c r="R439" s="1" t="s">
        <v>13</v>
      </c>
      <c r="S439" s="8">
        <v>1.205578349E-3</v>
      </c>
      <c r="T439" s="8">
        <v>0.75</v>
      </c>
      <c r="U439" s="9">
        <f>Tabla12[[#This Row],[Precio unitario]]*Tabla12[[#This Row],[Tasa de ingresos cliente]]</f>
        <v>9.0418376175000002E-4</v>
      </c>
      <c r="V439" s="21">
        <v>22.631540000000001</v>
      </c>
      <c r="W439" s="11">
        <f>Tabla12[[#This Row],[tasa de cambio]]*Tabla12[[#This Row],[Ingresos netos]]</f>
        <v>2.0463070971395596E-2</v>
      </c>
      <c r="AK439" s="2" t="s">
        <v>100</v>
      </c>
      <c r="AL439" s="2" t="s">
        <v>10</v>
      </c>
      <c r="AM439" s="2" t="s">
        <v>114</v>
      </c>
      <c r="AN439" s="2" t="s">
        <v>11</v>
      </c>
      <c r="AO439" s="2" t="s">
        <v>12</v>
      </c>
      <c r="AP439" s="2" t="s">
        <v>13</v>
      </c>
      <c r="AQ439" s="7">
        <v>9.0171099999999995E-5</v>
      </c>
      <c r="AR439" s="7">
        <v>0.75</v>
      </c>
      <c r="AS439" s="9">
        <f>Tabla8[[#This Row],[Precio unitario]]*Tabla8[[#This Row],[Tasa de ingresos cliente]]</f>
        <v>6.7628324999999999E-5</v>
      </c>
      <c r="AT439" s="21">
        <v>21.6</v>
      </c>
      <c r="AU439" s="11">
        <f>Tabla8[[#This Row],[tasa de cambio]]*Tabla8[[#This Row],[Ingresos netos]]</f>
        <v>1.46077182E-3</v>
      </c>
      <c r="AV439" s="23"/>
      <c r="AX439" s="23"/>
      <c r="BL439" s="2" t="s">
        <v>139</v>
      </c>
      <c r="BM439" s="2" t="s">
        <v>58</v>
      </c>
      <c r="BN439" s="2" t="s">
        <v>104</v>
      </c>
      <c r="BO439" s="2" t="s">
        <v>11</v>
      </c>
      <c r="BP439" s="2" t="s">
        <v>12</v>
      </c>
      <c r="BQ439" s="2" t="s">
        <v>13</v>
      </c>
      <c r="BR439" s="7">
        <v>4.5964850650000002E-3</v>
      </c>
      <c r="BS439" s="7">
        <v>0.75</v>
      </c>
      <c r="BT439" s="9">
        <f>Tabla5[[#This Row],[Precio unitario]]*Tabla5[[#This Row],[Tasa de ingresos cliente]]</f>
        <v>3.4473637987500003E-3</v>
      </c>
      <c r="BU439" s="21">
        <v>22.631540000000001</v>
      </c>
      <c r="BV439" s="15">
        <f>Tabla5[[#This Row],[tasa de cambio]]*Tabla5[[#This Row],[Ingresos netos]]</f>
        <v>7.8019151705962589E-2</v>
      </c>
    </row>
    <row r="440" spans="1:74" x14ac:dyDescent="0.2">
      <c r="A440" s="2" t="s">
        <v>24</v>
      </c>
      <c r="B440" s="2" t="s">
        <v>27</v>
      </c>
      <c r="C440" s="2"/>
      <c r="D440" s="2" t="s">
        <v>11</v>
      </c>
      <c r="E440" s="2" t="s">
        <v>12</v>
      </c>
      <c r="F440" s="2" t="s">
        <v>13</v>
      </c>
      <c r="G440" s="7">
        <v>4.0712811400000001E-4</v>
      </c>
      <c r="H440" s="7">
        <v>0.75</v>
      </c>
      <c r="I440" s="9">
        <f>Tabla14[[#This Row],[Precio unitario]]*Tabla14[[#This Row],[Tasa de ingresos cliente]]</f>
        <v>3.053460855E-4</v>
      </c>
      <c r="J440" s="21">
        <v>22.631540000000001</v>
      </c>
      <c r="K440" s="15">
        <f>Tabla14[[#This Row],[tasa de cambio]]*Tabla14[[#This Row],[Ingresos netos]]</f>
        <v>6.9104521478366701E-3</v>
      </c>
      <c r="M440" s="2" t="s">
        <v>81</v>
      </c>
      <c r="N440" s="2" t="s">
        <v>14</v>
      </c>
      <c r="O440" s="2"/>
      <c r="P440" s="2" t="s">
        <v>11</v>
      </c>
      <c r="Q440" s="2" t="s">
        <v>12</v>
      </c>
      <c r="R440" s="2" t="s">
        <v>13</v>
      </c>
      <c r="S440" s="7">
        <v>1.066370241E-3</v>
      </c>
      <c r="T440" s="7">
        <v>0.75</v>
      </c>
      <c r="U440" s="9">
        <f>Tabla12[[#This Row],[Precio unitario]]*Tabla12[[#This Row],[Tasa de ingresos cliente]]</f>
        <v>7.9977768074999999E-4</v>
      </c>
      <c r="V440" s="21">
        <v>22.631540000000001</v>
      </c>
      <c r="W440" s="11">
        <f>Tabla12[[#This Row],[tasa de cambio]]*Tabla12[[#This Row],[Ingresos netos]]</f>
        <v>1.8100200573000855E-2</v>
      </c>
      <c r="AK440" s="1" t="s">
        <v>100</v>
      </c>
      <c r="AL440" s="1" t="s">
        <v>10</v>
      </c>
      <c r="AM440" s="1" t="s">
        <v>114</v>
      </c>
      <c r="AN440" s="1" t="s">
        <v>11</v>
      </c>
      <c r="AO440" s="1" t="s">
        <v>12</v>
      </c>
      <c r="AP440" s="1" t="s">
        <v>13</v>
      </c>
      <c r="AQ440" s="8">
        <v>9.0162799999999997E-5</v>
      </c>
      <c r="AR440" s="8">
        <v>0.75</v>
      </c>
      <c r="AS440" s="9">
        <f>Tabla8[[#This Row],[Precio unitario]]*Tabla8[[#This Row],[Tasa de ingresos cliente]]</f>
        <v>6.7622099999999991E-5</v>
      </c>
      <c r="AT440" s="21">
        <v>21.6</v>
      </c>
      <c r="AU440" s="11">
        <f>Tabla8[[#This Row],[tasa de cambio]]*Tabla8[[#This Row],[Ingresos netos]]</f>
        <v>1.46063736E-3</v>
      </c>
      <c r="AV440" s="23"/>
      <c r="AX440" s="23"/>
      <c r="BL440" s="1" t="s">
        <v>139</v>
      </c>
      <c r="BM440" s="1" t="s">
        <v>25</v>
      </c>
      <c r="BN440" s="1" t="s">
        <v>104</v>
      </c>
      <c r="BO440" s="1" t="s">
        <v>11</v>
      </c>
      <c r="BP440" s="1" t="s">
        <v>12</v>
      </c>
      <c r="BQ440" s="1" t="s">
        <v>13</v>
      </c>
      <c r="BR440" s="8">
        <v>6.8737352479999996E-3</v>
      </c>
      <c r="BS440" s="8">
        <v>0.75</v>
      </c>
      <c r="BT440" s="9">
        <f>Tabla5[[#This Row],[Precio unitario]]*Tabla5[[#This Row],[Tasa de ingresos cliente]]</f>
        <v>5.1553014359999993E-3</v>
      </c>
      <c r="BU440" s="21">
        <v>22.631540000000001</v>
      </c>
      <c r="BV440" s="15">
        <f>Tabla5[[#This Row],[tasa de cambio]]*Tabla5[[#This Row],[Ingresos netos]]</f>
        <v>0.11667241066089143</v>
      </c>
    </row>
    <row r="441" spans="1:74" x14ac:dyDescent="0.2">
      <c r="A441" s="1" t="s">
        <v>24</v>
      </c>
      <c r="B441" s="1" t="s">
        <v>47</v>
      </c>
      <c r="C441" s="1"/>
      <c r="D441" s="1" t="s">
        <v>11</v>
      </c>
      <c r="E441" s="1" t="s">
        <v>12</v>
      </c>
      <c r="F441" s="1" t="s">
        <v>13</v>
      </c>
      <c r="G441" s="8">
        <v>1.543369952E-3</v>
      </c>
      <c r="H441" s="8">
        <v>0.75</v>
      </c>
      <c r="I441" s="9">
        <f>Tabla14[[#This Row],[Precio unitario]]*Tabla14[[#This Row],[Tasa de ingresos cliente]]</f>
        <v>1.1575274640000001E-3</v>
      </c>
      <c r="J441" s="21">
        <v>22.631540000000001</v>
      </c>
      <c r="K441" s="15">
        <f>Tabla14[[#This Row],[tasa de cambio]]*Tabla14[[#This Row],[Ingresos netos]]</f>
        <v>2.6196629102614562E-2</v>
      </c>
      <c r="M441" s="1" t="s">
        <v>81</v>
      </c>
      <c r="N441" s="1" t="s">
        <v>14</v>
      </c>
      <c r="O441" s="1"/>
      <c r="P441" s="1" t="s">
        <v>11</v>
      </c>
      <c r="Q441" s="1" t="s">
        <v>12</v>
      </c>
      <c r="R441" s="1" t="s">
        <v>13</v>
      </c>
      <c r="S441" s="8">
        <v>8.6155075899999999E-4</v>
      </c>
      <c r="T441" s="8">
        <v>0.75</v>
      </c>
      <c r="U441" s="9">
        <f>Tabla12[[#This Row],[Precio unitario]]*Tabla12[[#This Row],[Tasa de ingresos cliente]]</f>
        <v>6.4616306924999999E-4</v>
      </c>
      <c r="V441" s="21">
        <v>22.631540000000001</v>
      </c>
      <c r="W441" s="11">
        <f>Tabla12[[#This Row],[tasa de cambio]]*Tabla12[[#This Row],[Ingresos netos]]</f>
        <v>1.4623665348254145E-2</v>
      </c>
      <c r="AK441" s="2" t="s">
        <v>100</v>
      </c>
      <c r="AL441" s="2" t="s">
        <v>10</v>
      </c>
      <c r="AM441" s="2" t="s">
        <v>114</v>
      </c>
      <c r="AN441" s="2" t="s">
        <v>11</v>
      </c>
      <c r="AO441" s="2" t="s">
        <v>12</v>
      </c>
      <c r="AP441" s="2" t="s">
        <v>13</v>
      </c>
      <c r="AQ441" s="7">
        <v>9.0176500000000006E-5</v>
      </c>
      <c r="AR441" s="7">
        <v>0.75</v>
      </c>
      <c r="AS441" s="9">
        <f>Tabla8[[#This Row],[Precio unitario]]*Tabla8[[#This Row],[Tasa de ingresos cliente]]</f>
        <v>6.7632374999999998E-5</v>
      </c>
      <c r="AT441" s="21">
        <v>21.6</v>
      </c>
      <c r="AU441" s="11">
        <f>Tabla8[[#This Row],[tasa de cambio]]*Tabla8[[#This Row],[Ingresos netos]]</f>
        <v>1.4608593E-3</v>
      </c>
      <c r="AV441" s="23"/>
      <c r="AX441" s="23"/>
      <c r="BL441" s="2" t="s">
        <v>139</v>
      </c>
      <c r="BM441" s="2" t="s">
        <v>26</v>
      </c>
      <c r="BN441" s="2" t="s">
        <v>104</v>
      </c>
      <c r="BO441" s="2" t="s">
        <v>11</v>
      </c>
      <c r="BP441" s="2" t="s">
        <v>12</v>
      </c>
      <c r="BQ441" s="2" t="s">
        <v>13</v>
      </c>
      <c r="BR441" s="7">
        <v>1.0404999999999999E-2</v>
      </c>
      <c r="BS441" s="7">
        <v>0.75</v>
      </c>
      <c r="BT441" s="9">
        <f>Tabla5[[#This Row],[Precio unitario]]*Tabla5[[#This Row],[Tasa de ingresos cliente]]</f>
        <v>7.8037499999999999E-3</v>
      </c>
      <c r="BU441" s="21">
        <v>22.631540000000001</v>
      </c>
      <c r="BV441" s="15">
        <f>Tabla5[[#This Row],[tasa de cambio]]*Tabla5[[#This Row],[Ingresos netos]]</f>
        <v>0.17661088027500002</v>
      </c>
    </row>
    <row r="442" spans="1:74" x14ac:dyDescent="0.2">
      <c r="A442" s="2" t="s">
        <v>24</v>
      </c>
      <c r="B442" s="2" t="s">
        <v>64</v>
      </c>
      <c r="C442" s="2"/>
      <c r="D442" s="2" t="s">
        <v>11</v>
      </c>
      <c r="E442" s="2" t="s">
        <v>12</v>
      </c>
      <c r="F442" s="2" t="s">
        <v>13</v>
      </c>
      <c r="G442" s="7">
        <v>1.760332068E-3</v>
      </c>
      <c r="H442" s="7">
        <v>0.75</v>
      </c>
      <c r="I442" s="9">
        <f>Tabla14[[#This Row],[Precio unitario]]*Tabla14[[#This Row],[Tasa de ingresos cliente]]</f>
        <v>1.3202490510000001E-3</v>
      </c>
      <c r="J442" s="21">
        <v>22.631540000000001</v>
      </c>
      <c r="K442" s="15">
        <f>Tabla14[[#This Row],[tasa de cambio]]*Tabla14[[#This Row],[Ingresos netos]]</f>
        <v>2.9879269207668546E-2</v>
      </c>
      <c r="M442" s="2" t="s">
        <v>81</v>
      </c>
      <c r="N442" s="2" t="s">
        <v>14</v>
      </c>
      <c r="O442" s="2"/>
      <c r="P442" s="2" t="s">
        <v>11</v>
      </c>
      <c r="Q442" s="2" t="s">
        <v>12</v>
      </c>
      <c r="R442" s="2" t="s">
        <v>13</v>
      </c>
      <c r="S442" s="7">
        <v>5.8087068500000001E-4</v>
      </c>
      <c r="T442" s="7">
        <v>0.75</v>
      </c>
      <c r="U442" s="9">
        <f>Tabla12[[#This Row],[Precio unitario]]*Tabla12[[#This Row],[Tasa de ingresos cliente]]</f>
        <v>4.3565301374999998E-4</v>
      </c>
      <c r="V442" s="21">
        <v>22.631540000000001</v>
      </c>
      <c r="W442" s="11">
        <f>Tabla12[[#This Row],[tasa de cambio]]*Tabla12[[#This Row],[Ingresos netos]]</f>
        <v>9.8594986068036745E-3</v>
      </c>
      <c r="AK442" s="1" t="s">
        <v>100</v>
      </c>
      <c r="AL442" s="1" t="s">
        <v>10</v>
      </c>
      <c r="AM442" s="1" t="s">
        <v>114</v>
      </c>
      <c r="AN442" s="1" t="s">
        <v>11</v>
      </c>
      <c r="AO442" s="1" t="s">
        <v>12</v>
      </c>
      <c r="AP442" s="1" t="s">
        <v>13</v>
      </c>
      <c r="AQ442" s="8">
        <v>9.01737E-5</v>
      </c>
      <c r="AR442" s="8">
        <v>0.75</v>
      </c>
      <c r="AS442" s="9">
        <f>Tabla8[[#This Row],[Precio unitario]]*Tabla8[[#This Row],[Tasa de ingresos cliente]]</f>
        <v>6.7630275E-5</v>
      </c>
      <c r="AT442" s="21">
        <v>21.6</v>
      </c>
      <c r="AU442" s="11">
        <f>Tabla8[[#This Row],[tasa de cambio]]*Tabla8[[#This Row],[Ingresos netos]]</f>
        <v>1.4608139400000002E-3</v>
      </c>
      <c r="AV442" s="23"/>
      <c r="AX442" s="23"/>
      <c r="BL442" s="1" t="s">
        <v>139</v>
      </c>
      <c r="BM442" s="1" t="s">
        <v>10</v>
      </c>
      <c r="BN442" s="1" t="s">
        <v>104</v>
      </c>
      <c r="BO442" s="1" t="s">
        <v>11</v>
      </c>
      <c r="BP442" s="1" t="s">
        <v>12</v>
      </c>
      <c r="BQ442" s="1" t="s">
        <v>13</v>
      </c>
      <c r="BR442" s="8">
        <v>5.1682120999999998E-3</v>
      </c>
      <c r="BS442" s="8">
        <v>0.75</v>
      </c>
      <c r="BT442" s="9">
        <f>Tabla5[[#This Row],[Precio unitario]]*Tabla5[[#This Row],[Tasa de ingresos cliente]]</f>
        <v>3.8761590749999998E-3</v>
      </c>
      <c r="BU442" s="21">
        <v>22.631540000000001</v>
      </c>
      <c r="BV442" s="15">
        <f>Tabla5[[#This Row],[tasa de cambio]]*Tabla5[[#This Row],[Ingresos netos]]</f>
        <v>8.7723449152225505E-2</v>
      </c>
    </row>
    <row r="443" spans="1:74" x14ac:dyDescent="0.2">
      <c r="A443" s="1" t="s">
        <v>24</v>
      </c>
      <c r="B443" s="1" t="s">
        <v>70</v>
      </c>
      <c r="C443" s="1"/>
      <c r="D443" s="1" t="s">
        <v>11</v>
      </c>
      <c r="E443" s="1" t="s">
        <v>12</v>
      </c>
      <c r="F443" s="1" t="s">
        <v>13</v>
      </c>
      <c r="G443" s="8">
        <v>4.9711120660000004E-3</v>
      </c>
      <c r="H443" s="8">
        <v>0.75</v>
      </c>
      <c r="I443" s="9">
        <f>Tabla14[[#This Row],[Precio unitario]]*Tabla14[[#This Row],[Tasa de ingresos cliente]]</f>
        <v>3.7283340495000003E-3</v>
      </c>
      <c r="J443" s="21">
        <v>22.631540000000001</v>
      </c>
      <c r="K443" s="15">
        <f>Tabla14[[#This Row],[tasa de cambio]]*Tabla14[[#This Row],[Ingresos netos]]</f>
        <v>8.4377941174621246E-2</v>
      </c>
      <c r="M443" s="1" t="s">
        <v>81</v>
      </c>
      <c r="N443" s="1" t="s">
        <v>14</v>
      </c>
      <c r="O443" s="1"/>
      <c r="P443" s="1" t="s">
        <v>11</v>
      </c>
      <c r="Q443" s="1" t="s">
        <v>12</v>
      </c>
      <c r="R443" s="1" t="s">
        <v>13</v>
      </c>
      <c r="S443" s="8">
        <v>1.1160830110000001E-3</v>
      </c>
      <c r="T443" s="8">
        <v>0.75</v>
      </c>
      <c r="U443" s="9">
        <f>Tabla12[[#This Row],[Precio unitario]]*Tabla12[[#This Row],[Tasa de ingresos cliente]]</f>
        <v>8.3706225825000012E-4</v>
      </c>
      <c r="V443" s="21">
        <v>22.631540000000001</v>
      </c>
      <c r="W443" s="11">
        <f>Tabla12[[#This Row],[tasa de cambio]]*Tabla12[[#This Row],[Ingresos netos]]</f>
        <v>1.8944007980075207E-2</v>
      </c>
      <c r="AK443" s="2" t="s">
        <v>100</v>
      </c>
      <c r="AL443" s="2" t="s">
        <v>10</v>
      </c>
      <c r="AM443" s="2" t="s">
        <v>114</v>
      </c>
      <c r="AN443" s="2" t="s">
        <v>11</v>
      </c>
      <c r="AO443" s="2" t="s">
        <v>12</v>
      </c>
      <c r="AP443" s="2" t="s">
        <v>13</v>
      </c>
      <c r="AQ443" s="7">
        <v>9.0168100000000002E-5</v>
      </c>
      <c r="AR443" s="7">
        <v>0.75</v>
      </c>
      <c r="AS443" s="9">
        <f>Tabla8[[#This Row],[Precio unitario]]*Tabla8[[#This Row],[Tasa de ingresos cliente]]</f>
        <v>6.7626075000000005E-5</v>
      </c>
      <c r="AT443" s="21">
        <v>21.6</v>
      </c>
      <c r="AU443" s="11">
        <f>Tabla8[[#This Row],[tasa de cambio]]*Tabla8[[#This Row],[Ingresos netos]]</f>
        <v>1.4607232200000001E-3</v>
      </c>
      <c r="AV443" s="23"/>
      <c r="AX443" s="23"/>
      <c r="BL443" s="2" t="s">
        <v>139</v>
      </c>
      <c r="BM443" s="2" t="s">
        <v>88</v>
      </c>
      <c r="BN443" s="2" t="s">
        <v>104</v>
      </c>
      <c r="BO443" s="2" t="s">
        <v>11</v>
      </c>
      <c r="BP443" s="2" t="s">
        <v>12</v>
      </c>
      <c r="BQ443" s="2" t="s">
        <v>13</v>
      </c>
      <c r="BR443" s="7">
        <v>2.477097359E-3</v>
      </c>
      <c r="BS443" s="7">
        <v>0.75</v>
      </c>
      <c r="BT443" s="9">
        <f>Tabla5[[#This Row],[Precio unitario]]*Tabla5[[#This Row],[Tasa de ingresos cliente]]</f>
        <v>1.85782301925E-3</v>
      </c>
      <c r="BU443" s="21">
        <v>22.631540000000001</v>
      </c>
      <c r="BV443" s="15">
        <f>Tabla5[[#This Row],[tasa de cambio]]*Tabla5[[#This Row],[Ingresos netos]]</f>
        <v>4.2045395973077146E-2</v>
      </c>
    </row>
    <row r="444" spans="1:74" x14ac:dyDescent="0.2">
      <c r="A444" s="2" t="s">
        <v>24</v>
      </c>
      <c r="B444" s="2" t="s">
        <v>41</v>
      </c>
      <c r="C444" s="2"/>
      <c r="D444" s="2" t="s">
        <v>11</v>
      </c>
      <c r="E444" s="2" t="s">
        <v>12</v>
      </c>
      <c r="F444" s="2" t="s">
        <v>13</v>
      </c>
      <c r="G444" s="7">
        <v>3.3689635299999999E-4</v>
      </c>
      <c r="H444" s="7">
        <v>0.75</v>
      </c>
      <c r="I444" s="9">
        <f>Tabla14[[#This Row],[Precio unitario]]*Tabla14[[#This Row],[Tasa de ingresos cliente]]</f>
        <v>2.5267226474999998E-4</v>
      </c>
      <c r="J444" s="21">
        <v>22.631540000000001</v>
      </c>
      <c r="K444" s="15">
        <f>Tabla14[[#This Row],[tasa de cambio]]*Tabla14[[#This Row],[Ingresos netos]]</f>
        <v>5.7183624665802148E-3</v>
      </c>
      <c r="M444" s="2" t="s">
        <v>81</v>
      </c>
      <c r="N444" s="2" t="s">
        <v>14</v>
      </c>
      <c r="O444" s="2"/>
      <c r="P444" s="2" t="s">
        <v>11</v>
      </c>
      <c r="Q444" s="2" t="s">
        <v>12</v>
      </c>
      <c r="R444" s="2" t="s">
        <v>13</v>
      </c>
      <c r="S444" s="7">
        <v>9.0501727300000003E-4</v>
      </c>
      <c r="T444" s="7">
        <v>0.75</v>
      </c>
      <c r="U444" s="9">
        <f>Tabla12[[#This Row],[Precio unitario]]*Tabla12[[#This Row],[Tasa de ingresos cliente]]</f>
        <v>6.7876295475000005E-4</v>
      </c>
      <c r="V444" s="21">
        <v>22.631540000000001</v>
      </c>
      <c r="W444" s="11">
        <f>Tabla12[[#This Row],[tasa de cambio]]*Tabla12[[#This Row],[Ingresos netos]]</f>
        <v>1.5361450960942817E-2</v>
      </c>
      <c r="AK444" s="1" t="s">
        <v>100</v>
      </c>
      <c r="AL444" s="1" t="s">
        <v>10</v>
      </c>
      <c r="AM444" s="1" t="s">
        <v>114</v>
      </c>
      <c r="AN444" s="1" t="s">
        <v>11</v>
      </c>
      <c r="AO444" s="1" t="s">
        <v>12</v>
      </c>
      <c r="AP444" s="1" t="s">
        <v>13</v>
      </c>
      <c r="AQ444" s="8">
        <v>9.0170199999999999E-5</v>
      </c>
      <c r="AR444" s="8">
        <v>0.75</v>
      </c>
      <c r="AS444" s="9">
        <f>Tabla8[[#This Row],[Precio unitario]]*Tabla8[[#This Row],[Tasa de ingresos cliente]]</f>
        <v>6.762765E-5</v>
      </c>
      <c r="AT444" s="21">
        <v>21.6</v>
      </c>
      <c r="AU444" s="11">
        <f>Tabla8[[#This Row],[tasa de cambio]]*Tabla8[[#This Row],[Ingresos netos]]</f>
        <v>1.4607572400000002E-3</v>
      </c>
      <c r="AV444" s="23"/>
      <c r="AX444" s="23"/>
      <c r="BL444" s="1" t="s">
        <v>139</v>
      </c>
      <c r="BM444" s="1" t="s">
        <v>47</v>
      </c>
      <c r="BN444" s="1" t="s">
        <v>104</v>
      </c>
      <c r="BO444" s="1" t="s">
        <v>11</v>
      </c>
      <c r="BP444" s="1" t="s">
        <v>12</v>
      </c>
      <c r="BQ444" s="1" t="s">
        <v>13</v>
      </c>
      <c r="BR444" s="8">
        <v>5.1722577590000004E-3</v>
      </c>
      <c r="BS444" s="8">
        <v>0.75</v>
      </c>
      <c r="BT444" s="9">
        <f>Tabla5[[#This Row],[Precio unitario]]*Tabla5[[#This Row],[Tasa de ingresos cliente]]</f>
        <v>3.8791933192500001E-3</v>
      </c>
      <c r="BU444" s="21">
        <v>22.631540000000001</v>
      </c>
      <c r="BV444" s="15">
        <f>Tabla5[[#This Row],[tasa de cambio]]*Tabla5[[#This Row],[Ingresos netos]]</f>
        <v>8.7792118772339153E-2</v>
      </c>
    </row>
    <row r="445" spans="1:74" x14ac:dyDescent="0.2">
      <c r="A445" s="1" t="s">
        <v>24</v>
      </c>
      <c r="B445" s="1" t="s">
        <v>14</v>
      </c>
      <c r="C445" s="1"/>
      <c r="D445" s="1" t="s">
        <v>11</v>
      </c>
      <c r="E445" s="1" t="s">
        <v>12</v>
      </c>
      <c r="F445" s="1" t="s">
        <v>13</v>
      </c>
      <c r="G445" s="8">
        <v>1.74424483E-4</v>
      </c>
      <c r="H445" s="8">
        <v>0.75</v>
      </c>
      <c r="I445" s="9">
        <f>Tabla14[[#This Row],[Precio unitario]]*Tabla14[[#This Row],[Tasa de ingresos cliente]]</f>
        <v>1.3081836225000001E-4</v>
      </c>
      <c r="J445" s="21">
        <v>22.631540000000001</v>
      </c>
      <c r="K445" s="15">
        <f>Tabla14[[#This Row],[tasa de cambio]]*Tabla14[[#This Row],[Ingresos netos]]</f>
        <v>2.9606209979953653E-3</v>
      </c>
      <c r="M445" s="1" t="s">
        <v>81</v>
      </c>
      <c r="N445" s="1" t="s">
        <v>14</v>
      </c>
      <c r="O445" s="1"/>
      <c r="P445" s="1" t="s">
        <v>11</v>
      </c>
      <c r="Q445" s="1" t="s">
        <v>12</v>
      </c>
      <c r="R445" s="1" t="s">
        <v>13</v>
      </c>
      <c r="S445" s="8">
        <v>9.6712993300000002E-4</v>
      </c>
      <c r="T445" s="8">
        <v>0.75</v>
      </c>
      <c r="U445" s="9">
        <f>Tabla12[[#This Row],[Precio unitario]]*Tabla12[[#This Row],[Tasa de ingresos cliente]]</f>
        <v>7.2534744975000004E-4</v>
      </c>
      <c r="V445" s="21">
        <v>22.631540000000001</v>
      </c>
      <c r="W445" s="11">
        <f>Tabla12[[#This Row],[tasa de cambio]]*Tabla12[[#This Row],[Ingresos netos]]</f>
        <v>1.6415729822915115E-2</v>
      </c>
      <c r="AK445" s="2" t="s">
        <v>100</v>
      </c>
      <c r="AL445" s="2" t="s">
        <v>10</v>
      </c>
      <c r="AM445" s="2" t="s">
        <v>114</v>
      </c>
      <c r="AN445" s="2" t="s">
        <v>11</v>
      </c>
      <c r="AO445" s="2" t="s">
        <v>12</v>
      </c>
      <c r="AP445" s="2" t="s">
        <v>13</v>
      </c>
      <c r="AQ445" s="7">
        <v>9.0174700000000002E-5</v>
      </c>
      <c r="AR445" s="7">
        <v>0.75</v>
      </c>
      <c r="AS445" s="9">
        <f>Tabla8[[#This Row],[Precio unitario]]*Tabla8[[#This Row],[Tasa de ingresos cliente]]</f>
        <v>6.7631024999999998E-5</v>
      </c>
      <c r="AT445" s="21">
        <v>21.6</v>
      </c>
      <c r="AU445" s="11">
        <f>Tabla8[[#This Row],[tasa de cambio]]*Tabla8[[#This Row],[Ingresos netos]]</f>
        <v>1.4608301400000001E-3</v>
      </c>
      <c r="AV445" s="23"/>
      <c r="AX445" s="23"/>
      <c r="BL445" s="2" t="s">
        <v>139</v>
      </c>
      <c r="BM445" s="2" t="s">
        <v>66</v>
      </c>
      <c r="BN445" s="2" t="s">
        <v>104</v>
      </c>
      <c r="BO445" s="2" t="s">
        <v>11</v>
      </c>
      <c r="BP445" s="2" t="s">
        <v>12</v>
      </c>
      <c r="BQ445" s="2" t="s">
        <v>13</v>
      </c>
      <c r="BR445" s="7">
        <v>2.0433905160000001E-3</v>
      </c>
      <c r="BS445" s="7">
        <v>0.75</v>
      </c>
      <c r="BT445" s="9">
        <f>Tabla5[[#This Row],[Precio unitario]]*Tabla5[[#This Row],[Tasa de ingresos cliente]]</f>
        <v>1.5325428869999999E-3</v>
      </c>
      <c r="BU445" s="21">
        <v>22.631540000000001</v>
      </c>
      <c r="BV445" s="15">
        <f>Tabla5[[#This Row],[tasa de cambio]]*Tabla5[[#This Row],[Ingresos netos]]</f>
        <v>3.4683805648855981E-2</v>
      </c>
    </row>
    <row r="446" spans="1:74" x14ac:dyDescent="0.2">
      <c r="A446" s="2" t="s">
        <v>24</v>
      </c>
      <c r="B446" s="2" t="s">
        <v>49</v>
      </c>
      <c r="C446" s="2"/>
      <c r="D446" s="2" t="s">
        <v>11</v>
      </c>
      <c r="E446" s="2" t="s">
        <v>12</v>
      </c>
      <c r="F446" s="2" t="s">
        <v>13</v>
      </c>
      <c r="G446" s="7">
        <v>5.4638320999999999E-5</v>
      </c>
      <c r="H446" s="7">
        <v>0.75</v>
      </c>
      <c r="I446" s="9">
        <f>Tabla14[[#This Row],[Precio unitario]]*Tabla14[[#This Row],[Tasa de ingresos cliente]]</f>
        <v>4.0978740750000001E-5</v>
      </c>
      <c r="J446" s="21">
        <v>22.631540000000001</v>
      </c>
      <c r="K446" s="15">
        <f>Tabla14[[#This Row],[tasa de cambio]]*Tabla14[[#This Row],[Ingresos netos]]</f>
        <v>9.2741201043325503E-4</v>
      </c>
      <c r="M446" s="2" t="s">
        <v>81</v>
      </c>
      <c r="N446" s="2" t="s">
        <v>14</v>
      </c>
      <c r="O446" s="2"/>
      <c r="P446" s="2" t="s">
        <v>11</v>
      </c>
      <c r="Q446" s="2" t="s">
        <v>12</v>
      </c>
      <c r="R446" s="2" t="s">
        <v>13</v>
      </c>
      <c r="S446" s="7">
        <v>1.004854422E-3</v>
      </c>
      <c r="T446" s="7">
        <v>0.75</v>
      </c>
      <c r="U446" s="9">
        <f>Tabla12[[#This Row],[Precio unitario]]*Tabla12[[#This Row],[Tasa de ingresos cliente]]</f>
        <v>7.5364081649999996E-4</v>
      </c>
      <c r="V446" s="21">
        <v>22.631540000000001</v>
      </c>
      <c r="W446" s="11">
        <f>Tabla12[[#This Row],[tasa de cambio]]*Tabla12[[#This Row],[Ingresos netos]]</f>
        <v>1.7056052284252408E-2</v>
      </c>
      <c r="AK446" s="1" t="s">
        <v>100</v>
      </c>
      <c r="AL446" s="1" t="s">
        <v>10</v>
      </c>
      <c r="AM446" s="1" t="s">
        <v>114</v>
      </c>
      <c r="AN446" s="1" t="s">
        <v>11</v>
      </c>
      <c r="AO446" s="1" t="s">
        <v>12</v>
      </c>
      <c r="AP446" s="1" t="s">
        <v>13</v>
      </c>
      <c r="AQ446" s="8">
        <v>9.0174999999999996E-5</v>
      </c>
      <c r="AR446" s="8">
        <v>0.75</v>
      </c>
      <c r="AS446" s="9">
        <f>Tabla8[[#This Row],[Precio unitario]]*Tabla8[[#This Row],[Tasa de ingresos cliente]]</f>
        <v>6.7631249999999994E-5</v>
      </c>
      <c r="AT446" s="21">
        <v>21.6</v>
      </c>
      <c r="AU446" s="11">
        <f>Tabla8[[#This Row],[tasa de cambio]]*Tabla8[[#This Row],[Ingresos netos]]</f>
        <v>1.460835E-3</v>
      </c>
      <c r="AV446" s="23"/>
      <c r="AX446" s="23"/>
      <c r="BL446" s="1" t="s">
        <v>139</v>
      </c>
      <c r="BM446" s="1" t="s">
        <v>28</v>
      </c>
      <c r="BN446" s="1" t="s">
        <v>104</v>
      </c>
      <c r="BO446" s="1" t="s">
        <v>11</v>
      </c>
      <c r="BP446" s="1" t="s">
        <v>12</v>
      </c>
      <c r="BQ446" s="1" t="s">
        <v>13</v>
      </c>
      <c r="BR446" s="8">
        <v>5.0196908520000003E-3</v>
      </c>
      <c r="BS446" s="8">
        <v>0.75</v>
      </c>
      <c r="BT446" s="9">
        <f>Tabla5[[#This Row],[Precio unitario]]*Tabla5[[#This Row],[Tasa de ingresos cliente]]</f>
        <v>3.7647681390000002E-3</v>
      </c>
      <c r="BU446" s="21">
        <v>22.631540000000001</v>
      </c>
      <c r="BV446" s="15">
        <f>Tabla5[[#This Row],[tasa de cambio]]*Tabla5[[#This Row],[Ingresos netos]]</f>
        <v>8.5202500728504063E-2</v>
      </c>
    </row>
    <row r="447" spans="1:74" x14ac:dyDescent="0.2">
      <c r="A447" s="1" t="s">
        <v>24</v>
      </c>
      <c r="B447" s="1" t="s">
        <v>56</v>
      </c>
      <c r="C447" s="1"/>
      <c r="D447" s="1" t="s">
        <v>11</v>
      </c>
      <c r="E447" s="1" t="s">
        <v>12</v>
      </c>
      <c r="F447" s="1" t="s">
        <v>13</v>
      </c>
      <c r="G447" s="8">
        <v>1.0789327214E-2</v>
      </c>
      <c r="H447" s="8">
        <v>0.75</v>
      </c>
      <c r="I447" s="9">
        <f>Tabla14[[#This Row],[Precio unitario]]*Tabla14[[#This Row],[Tasa de ingresos cliente]]</f>
        <v>8.0919954104999997E-3</v>
      </c>
      <c r="J447" s="21">
        <v>22.631540000000001</v>
      </c>
      <c r="K447" s="15">
        <f>Tabla14[[#This Row],[tasa de cambio]]*Tabla14[[#This Row],[Ingresos netos]]</f>
        <v>0.18313431781254716</v>
      </c>
      <c r="M447" s="1" t="s">
        <v>81</v>
      </c>
      <c r="N447" s="1" t="s">
        <v>14</v>
      </c>
      <c r="O447" s="1"/>
      <c r="P447" s="1" t="s">
        <v>11</v>
      </c>
      <c r="Q447" s="1" t="s">
        <v>12</v>
      </c>
      <c r="R447" s="1" t="s">
        <v>13</v>
      </c>
      <c r="S447" s="8">
        <v>1.1447166269999999E-3</v>
      </c>
      <c r="T447" s="8">
        <v>0.75</v>
      </c>
      <c r="U447" s="9">
        <f>Tabla12[[#This Row],[Precio unitario]]*Tabla12[[#This Row],[Tasa de ingresos cliente]]</f>
        <v>8.5853747024999989E-4</v>
      </c>
      <c r="V447" s="21">
        <v>22.631540000000001</v>
      </c>
      <c r="W447" s="11">
        <f>Tabla12[[#This Row],[tasa de cambio]]*Tabla12[[#This Row],[Ingresos netos]]</f>
        <v>1.9430025099461682E-2</v>
      </c>
      <c r="AK447" s="2" t="s">
        <v>100</v>
      </c>
      <c r="AL447" s="2" t="s">
        <v>10</v>
      </c>
      <c r="AM447" s="2" t="s">
        <v>114</v>
      </c>
      <c r="AN447" s="2" t="s">
        <v>11</v>
      </c>
      <c r="AO447" s="2" t="s">
        <v>12</v>
      </c>
      <c r="AP447" s="2" t="s">
        <v>13</v>
      </c>
      <c r="AQ447" s="7">
        <v>9.0175300000000004E-5</v>
      </c>
      <c r="AR447" s="7">
        <v>0.75</v>
      </c>
      <c r="AS447" s="9">
        <f>Tabla8[[#This Row],[Precio unitario]]*Tabla8[[#This Row],[Tasa de ingresos cliente]]</f>
        <v>6.7631475000000003E-5</v>
      </c>
      <c r="AT447" s="21">
        <v>21.6</v>
      </c>
      <c r="AU447" s="11">
        <f>Tabla8[[#This Row],[tasa de cambio]]*Tabla8[[#This Row],[Ingresos netos]]</f>
        <v>1.4608398600000001E-3</v>
      </c>
      <c r="AV447" s="23"/>
      <c r="AX447" s="23"/>
      <c r="BL447" s="2" t="s">
        <v>139</v>
      </c>
      <c r="BM447" s="2" t="s">
        <v>29</v>
      </c>
      <c r="BN447" s="2" t="s">
        <v>104</v>
      </c>
      <c r="BO447" s="2" t="s">
        <v>11</v>
      </c>
      <c r="BP447" s="2" t="s">
        <v>12</v>
      </c>
      <c r="BQ447" s="2" t="s">
        <v>13</v>
      </c>
      <c r="BR447" s="7">
        <v>6.6887239629999998E-3</v>
      </c>
      <c r="BS447" s="7">
        <v>0.75</v>
      </c>
      <c r="BT447" s="9">
        <f>Tabla5[[#This Row],[Precio unitario]]*Tabla5[[#This Row],[Tasa de ingresos cliente]]</f>
        <v>5.0165429722499998E-3</v>
      </c>
      <c r="BU447" s="21">
        <v>22.631540000000001</v>
      </c>
      <c r="BV447" s="15">
        <f>Tabla5[[#This Row],[tasa de cambio]]*Tabla5[[#This Row],[Ingresos netos]]</f>
        <v>0.11353209293819477</v>
      </c>
    </row>
    <row r="448" spans="1:74" x14ac:dyDescent="0.2">
      <c r="A448" s="2" t="s">
        <v>24</v>
      </c>
      <c r="B448" s="2" t="s">
        <v>16</v>
      </c>
      <c r="C448" s="2"/>
      <c r="D448" s="2" t="s">
        <v>11</v>
      </c>
      <c r="E448" s="2" t="s">
        <v>12</v>
      </c>
      <c r="F448" s="2" t="s">
        <v>13</v>
      </c>
      <c r="G448" s="7">
        <v>3.1014345500000001E-3</v>
      </c>
      <c r="H448" s="7">
        <v>0.75</v>
      </c>
      <c r="I448" s="9">
        <f>Tabla14[[#This Row],[Precio unitario]]*Tabla14[[#This Row],[Tasa de ingresos cliente]]</f>
        <v>2.3260759125E-3</v>
      </c>
      <c r="J448" s="21">
        <v>22.631540000000001</v>
      </c>
      <c r="K448" s="15">
        <f>Tabla14[[#This Row],[tasa de cambio]]*Tabla14[[#This Row],[Ingresos netos]]</f>
        <v>5.2642680056780251E-2</v>
      </c>
      <c r="M448" s="2" t="s">
        <v>81</v>
      </c>
      <c r="N448" s="2" t="s">
        <v>14</v>
      </c>
      <c r="O448" s="2"/>
      <c r="P448" s="2" t="s">
        <v>11</v>
      </c>
      <c r="Q448" s="2" t="s">
        <v>12</v>
      </c>
      <c r="R448" s="2" t="s">
        <v>13</v>
      </c>
      <c r="S448" s="7">
        <v>1.0554212889999999E-3</v>
      </c>
      <c r="T448" s="7">
        <v>0.75</v>
      </c>
      <c r="U448" s="9">
        <f>Tabla12[[#This Row],[Precio unitario]]*Tabla12[[#This Row],[Tasa de ingresos cliente]]</f>
        <v>7.9156596674999987E-4</v>
      </c>
      <c r="V448" s="21">
        <v>22.631540000000001</v>
      </c>
      <c r="W448" s="11">
        <f>Tabla12[[#This Row],[tasa de cambio]]*Tabla12[[#This Row],[Ingresos netos]]</f>
        <v>1.7914356839141294E-2</v>
      </c>
      <c r="AK448" s="1" t="s">
        <v>100</v>
      </c>
      <c r="AL448" s="1" t="s">
        <v>10</v>
      </c>
      <c r="AM448" s="1" t="s">
        <v>114</v>
      </c>
      <c r="AN448" s="1" t="s">
        <v>11</v>
      </c>
      <c r="AO448" s="1" t="s">
        <v>12</v>
      </c>
      <c r="AP448" s="1" t="s">
        <v>13</v>
      </c>
      <c r="AQ448" s="8">
        <v>9.01735E-5</v>
      </c>
      <c r="AR448" s="8">
        <v>0.75</v>
      </c>
      <c r="AS448" s="9">
        <f>Tabla8[[#This Row],[Precio unitario]]*Tabla8[[#This Row],[Tasa de ingresos cliente]]</f>
        <v>6.7630125000000003E-5</v>
      </c>
      <c r="AT448" s="21">
        <v>21.6</v>
      </c>
      <c r="AU448" s="11">
        <f>Tabla8[[#This Row],[tasa de cambio]]*Tabla8[[#This Row],[Ingresos netos]]</f>
        <v>1.4608107000000001E-3</v>
      </c>
      <c r="AV448" s="23"/>
      <c r="AX448" s="23"/>
      <c r="BL448" s="1" t="s">
        <v>139</v>
      </c>
      <c r="BM448" s="1" t="s">
        <v>64</v>
      </c>
      <c r="BN448" s="1" t="s">
        <v>104</v>
      </c>
      <c r="BO448" s="1" t="s">
        <v>11</v>
      </c>
      <c r="BP448" s="1" t="s">
        <v>12</v>
      </c>
      <c r="BQ448" s="1" t="s">
        <v>13</v>
      </c>
      <c r="BR448" s="8">
        <v>4.9396719129999999E-3</v>
      </c>
      <c r="BS448" s="8">
        <v>0.75</v>
      </c>
      <c r="BT448" s="9">
        <f>Tabla5[[#This Row],[Precio unitario]]*Tabla5[[#This Row],[Tasa de ingresos cliente]]</f>
        <v>3.7047539347499999E-3</v>
      </c>
      <c r="BU448" s="21">
        <v>22.631540000000001</v>
      </c>
      <c r="BV448" s="15">
        <f>Tabla5[[#This Row],[tasa de cambio]]*Tabla5[[#This Row],[Ingresos netos]]</f>
        <v>8.3844286864452014E-2</v>
      </c>
    </row>
    <row r="449" spans="1:74" x14ac:dyDescent="0.2">
      <c r="A449" s="1" t="s">
        <v>24</v>
      </c>
      <c r="B449" s="1" t="s">
        <v>17</v>
      </c>
      <c r="C449" s="1"/>
      <c r="D449" s="1" t="s">
        <v>11</v>
      </c>
      <c r="E449" s="1" t="s">
        <v>12</v>
      </c>
      <c r="F449" s="1" t="s">
        <v>13</v>
      </c>
      <c r="G449" s="8">
        <v>2.1837075899999999E-4</v>
      </c>
      <c r="H449" s="8">
        <v>0.75</v>
      </c>
      <c r="I449" s="9">
        <f>Tabla14[[#This Row],[Precio unitario]]*Tabla14[[#This Row],[Tasa de ingresos cliente]]</f>
        <v>1.6377806925E-4</v>
      </c>
      <c r="J449" s="21">
        <v>22.631540000000001</v>
      </c>
      <c r="K449" s="15">
        <f>Tabla14[[#This Row],[tasa de cambio]]*Tabla14[[#This Row],[Ingresos netos]]</f>
        <v>3.7065499253541453E-3</v>
      </c>
      <c r="M449" s="1" t="s">
        <v>81</v>
      </c>
      <c r="N449" s="1" t="s">
        <v>14</v>
      </c>
      <c r="O449" s="1"/>
      <c r="P449" s="1" t="s">
        <v>11</v>
      </c>
      <c r="Q449" s="1" t="s">
        <v>12</v>
      </c>
      <c r="R449" s="1" t="s">
        <v>13</v>
      </c>
      <c r="S449" s="8">
        <v>1.2057772840000001E-3</v>
      </c>
      <c r="T449" s="8">
        <v>0.75</v>
      </c>
      <c r="U449" s="9">
        <f>Tabla12[[#This Row],[Precio unitario]]*Tabla12[[#This Row],[Tasa de ingresos cliente]]</f>
        <v>9.0433296300000004E-4</v>
      </c>
      <c r="V449" s="21">
        <v>22.631540000000001</v>
      </c>
      <c r="W449" s="11">
        <f>Tabla12[[#This Row],[tasa de cambio]]*Tabla12[[#This Row],[Ingresos netos]]</f>
        <v>2.0466447625453021E-2</v>
      </c>
      <c r="AK449" s="2" t="s">
        <v>100</v>
      </c>
      <c r="AL449" s="2" t="s">
        <v>10</v>
      </c>
      <c r="AM449" s="2" t="s">
        <v>114</v>
      </c>
      <c r="AN449" s="2" t="s">
        <v>11</v>
      </c>
      <c r="AO449" s="2" t="s">
        <v>12</v>
      </c>
      <c r="AP449" s="2" t="s">
        <v>13</v>
      </c>
      <c r="AQ449" s="7">
        <v>9.0171400000000002E-5</v>
      </c>
      <c r="AR449" s="7">
        <v>0.75</v>
      </c>
      <c r="AS449" s="9">
        <f>Tabla8[[#This Row],[Precio unitario]]*Tabla8[[#This Row],[Tasa de ingresos cliente]]</f>
        <v>6.7628549999999995E-5</v>
      </c>
      <c r="AT449" s="21">
        <v>21.6</v>
      </c>
      <c r="AU449" s="11">
        <f>Tabla8[[#This Row],[tasa de cambio]]*Tabla8[[#This Row],[Ingresos netos]]</f>
        <v>1.4607766799999999E-3</v>
      </c>
      <c r="AV449" s="23"/>
      <c r="AX449" s="23"/>
      <c r="BL449" s="2" t="s">
        <v>139</v>
      </c>
      <c r="BM449" s="2" t="s">
        <v>106</v>
      </c>
      <c r="BN449" s="2" t="s">
        <v>104</v>
      </c>
      <c r="BO449" s="2" t="s">
        <v>11</v>
      </c>
      <c r="BP449" s="2" t="s">
        <v>12</v>
      </c>
      <c r="BQ449" s="2" t="s">
        <v>13</v>
      </c>
      <c r="BR449" s="7">
        <v>1.3239000000000001E-2</v>
      </c>
      <c r="BS449" s="7">
        <v>0.75</v>
      </c>
      <c r="BT449" s="9">
        <f>Tabla5[[#This Row],[Precio unitario]]*Tabla5[[#This Row],[Tasa de ingresos cliente]]</f>
        <v>9.9292500000000006E-3</v>
      </c>
      <c r="BU449" s="21">
        <v>22.631540000000001</v>
      </c>
      <c r="BV449" s="15">
        <f>Tabla5[[#This Row],[tasa de cambio]]*Tabla5[[#This Row],[Ingresos netos]]</f>
        <v>0.22471421854500001</v>
      </c>
    </row>
    <row r="450" spans="1:74" x14ac:dyDescent="0.2">
      <c r="A450" s="2" t="s">
        <v>24</v>
      </c>
      <c r="B450" s="2" t="s">
        <v>34</v>
      </c>
      <c r="C450" s="2"/>
      <c r="D450" s="2" t="s">
        <v>11</v>
      </c>
      <c r="E450" s="2" t="s">
        <v>12</v>
      </c>
      <c r="F450" s="2" t="s">
        <v>13</v>
      </c>
      <c r="G450" s="7">
        <v>1.8488640099999999E-4</v>
      </c>
      <c r="H450" s="7">
        <v>0.75</v>
      </c>
      <c r="I450" s="9">
        <f>Tabla14[[#This Row],[Precio unitario]]*Tabla14[[#This Row],[Tasa de ingresos cliente]]</f>
        <v>1.3866480074999998E-4</v>
      </c>
      <c r="J450" s="21">
        <v>22.631540000000001</v>
      </c>
      <c r="K450" s="15">
        <f>Tabla14[[#This Row],[tasa de cambio]]*Tabla14[[#This Row],[Ingresos netos]]</f>
        <v>3.138197984765655E-3</v>
      </c>
      <c r="M450" s="2" t="s">
        <v>81</v>
      </c>
      <c r="N450" s="2" t="s">
        <v>42</v>
      </c>
      <c r="O450" s="2"/>
      <c r="P450" s="2" t="s">
        <v>11</v>
      </c>
      <c r="Q450" s="2" t="s">
        <v>12</v>
      </c>
      <c r="R450" s="2" t="s">
        <v>13</v>
      </c>
      <c r="S450" s="7">
        <v>5.4283748500000002E-4</v>
      </c>
      <c r="T450" s="7">
        <v>0.75</v>
      </c>
      <c r="U450" s="9">
        <f>Tabla12[[#This Row],[Precio unitario]]*Tabla12[[#This Row],[Tasa de ingresos cliente]]</f>
        <v>4.0712811375000002E-4</v>
      </c>
      <c r="V450" s="21">
        <v>22.631540000000001</v>
      </c>
      <c r="W450" s="11">
        <f>Tabla12[[#This Row],[tasa de cambio]]*Tabla12[[#This Row],[Ingresos netos]]</f>
        <v>9.2139361914576751E-3</v>
      </c>
      <c r="AK450" s="1" t="s">
        <v>100</v>
      </c>
      <c r="AL450" s="1" t="s">
        <v>10</v>
      </c>
      <c r="AM450" s="1" t="s">
        <v>114</v>
      </c>
      <c r="AN450" s="1" t="s">
        <v>11</v>
      </c>
      <c r="AO450" s="1" t="s">
        <v>12</v>
      </c>
      <c r="AP450" s="1" t="s">
        <v>13</v>
      </c>
      <c r="AQ450" s="8">
        <v>9.0172099999999997E-5</v>
      </c>
      <c r="AR450" s="8">
        <v>0.75</v>
      </c>
      <c r="AS450" s="9">
        <f>Tabla8[[#This Row],[Precio unitario]]*Tabla8[[#This Row],[Tasa de ingresos cliente]]</f>
        <v>6.7629074999999998E-5</v>
      </c>
      <c r="AT450" s="21">
        <v>21.6</v>
      </c>
      <c r="AU450" s="11">
        <f>Tabla8[[#This Row],[tasa de cambio]]*Tabla8[[#This Row],[Ingresos netos]]</f>
        <v>1.4607880200000001E-3</v>
      </c>
      <c r="AV450" s="23"/>
      <c r="AX450" s="23"/>
      <c r="BL450" s="1" t="s">
        <v>139</v>
      </c>
      <c r="BM450" s="1" t="s">
        <v>32</v>
      </c>
      <c r="BN450" s="1" t="s">
        <v>104</v>
      </c>
      <c r="BO450" s="1" t="s">
        <v>11</v>
      </c>
      <c r="BP450" s="1" t="s">
        <v>12</v>
      </c>
      <c r="BQ450" s="1" t="s">
        <v>13</v>
      </c>
      <c r="BR450" s="8">
        <v>7.8969999999999995E-3</v>
      </c>
      <c r="BS450" s="8">
        <v>0.75</v>
      </c>
      <c r="BT450" s="9">
        <f>Tabla5[[#This Row],[Precio unitario]]*Tabla5[[#This Row],[Tasa de ingresos cliente]]</f>
        <v>5.9227499999999992E-3</v>
      </c>
      <c r="BU450" s="21">
        <v>22.631540000000001</v>
      </c>
      <c r="BV450" s="15">
        <f>Tabla5[[#This Row],[tasa de cambio]]*Tabla5[[#This Row],[Ingresos netos]]</f>
        <v>0.13404095353499998</v>
      </c>
    </row>
    <row r="451" spans="1:74" x14ac:dyDescent="0.2">
      <c r="A451" s="1" t="s">
        <v>24</v>
      </c>
      <c r="B451" s="1" t="s">
        <v>19</v>
      </c>
      <c r="C451" s="1"/>
      <c r="D451" s="1" t="s">
        <v>11</v>
      </c>
      <c r="E451" s="1" t="s">
        <v>12</v>
      </c>
      <c r="F451" s="1" t="s">
        <v>13</v>
      </c>
      <c r="G451" s="8">
        <v>3.1814254590000002E-3</v>
      </c>
      <c r="H451" s="8">
        <v>0.75</v>
      </c>
      <c r="I451" s="9">
        <f>Tabla14[[#This Row],[Precio unitario]]*Tabla14[[#This Row],[Tasa de ingresos cliente]]</f>
        <v>2.3860690942500004E-3</v>
      </c>
      <c r="J451" s="21">
        <v>22.631540000000001</v>
      </c>
      <c r="K451" s="15">
        <f>Tabla14[[#This Row],[tasa de cambio]]*Tabla14[[#This Row],[Ingresos netos]]</f>
        <v>5.4000418149282657E-2</v>
      </c>
      <c r="M451" s="1" t="s">
        <v>81</v>
      </c>
      <c r="N451" s="1" t="s">
        <v>42</v>
      </c>
      <c r="O451" s="1"/>
      <c r="P451" s="1" t="s">
        <v>11</v>
      </c>
      <c r="Q451" s="1" t="s">
        <v>12</v>
      </c>
      <c r="R451" s="1" t="s">
        <v>13</v>
      </c>
      <c r="S451" s="8">
        <v>5.4305358299999999E-4</v>
      </c>
      <c r="T451" s="8">
        <v>0.75</v>
      </c>
      <c r="U451" s="9">
        <f>Tabla12[[#This Row],[Precio unitario]]*Tabla12[[#This Row],[Tasa de ingresos cliente]]</f>
        <v>4.0729018725E-4</v>
      </c>
      <c r="V451" s="21">
        <v>22.631540000000001</v>
      </c>
      <c r="W451" s="11">
        <f>Tabla12[[#This Row],[tasa de cambio]]*Tabla12[[#This Row],[Ingresos netos]]</f>
        <v>9.2176041643558648E-3</v>
      </c>
      <c r="AK451" s="2" t="s">
        <v>100</v>
      </c>
      <c r="AL451" s="2" t="s">
        <v>10</v>
      </c>
      <c r="AM451" s="2" t="s">
        <v>114</v>
      </c>
      <c r="AN451" s="2" t="s">
        <v>11</v>
      </c>
      <c r="AO451" s="2" t="s">
        <v>12</v>
      </c>
      <c r="AP451" s="2" t="s">
        <v>13</v>
      </c>
      <c r="AQ451" s="7">
        <v>9.0173000000000006E-5</v>
      </c>
      <c r="AR451" s="7">
        <v>0.75</v>
      </c>
      <c r="AS451" s="9">
        <f>Tabla8[[#This Row],[Precio unitario]]*Tabla8[[#This Row],[Tasa de ingresos cliente]]</f>
        <v>6.7629749999999997E-5</v>
      </c>
      <c r="AT451" s="21">
        <v>21.6</v>
      </c>
      <c r="AU451" s="11">
        <f>Tabla8[[#This Row],[tasa de cambio]]*Tabla8[[#This Row],[Ingresos netos]]</f>
        <v>1.4608026E-3</v>
      </c>
      <c r="AV451" s="23"/>
      <c r="AX451" s="23"/>
      <c r="BL451" s="2" t="s">
        <v>139</v>
      </c>
      <c r="BM451" s="2" t="s">
        <v>65</v>
      </c>
      <c r="BN451" s="2" t="s">
        <v>104</v>
      </c>
      <c r="BO451" s="2" t="s">
        <v>11</v>
      </c>
      <c r="BP451" s="2" t="s">
        <v>12</v>
      </c>
      <c r="BQ451" s="2" t="s">
        <v>13</v>
      </c>
      <c r="BR451" s="7">
        <v>8.1949897490000007E-3</v>
      </c>
      <c r="BS451" s="7">
        <v>0.75</v>
      </c>
      <c r="BT451" s="9">
        <f>Tabla5[[#This Row],[Precio unitario]]*Tabla5[[#This Row],[Tasa de ingresos cliente]]</f>
        <v>6.1462423117500005E-3</v>
      </c>
      <c r="BU451" s="21">
        <v>22.631540000000001</v>
      </c>
      <c r="BV451" s="15">
        <f>Tabla5[[#This Row],[tasa de cambio]]*Tabla5[[#This Row],[Ingresos netos]]</f>
        <v>0.13909892872806262</v>
      </c>
    </row>
    <row r="452" spans="1:74" x14ac:dyDescent="0.2">
      <c r="A452" s="2" t="s">
        <v>24</v>
      </c>
      <c r="B452" s="2" t="s">
        <v>21</v>
      </c>
      <c r="C452" s="2"/>
      <c r="D452" s="2" t="s">
        <v>11</v>
      </c>
      <c r="E452" s="2" t="s">
        <v>12</v>
      </c>
      <c r="F452" s="2" t="s">
        <v>13</v>
      </c>
      <c r="G452" s="7">
        <v>3.0681555000000001E-3</v>
      </c>
      <c r="H452" s="7">
        <v>0.75</v>
      </c>
      <c r="I452" s="9">
        <f>Tabla14[[#This Row],[Precio unitario]]*Tabla14[[#This Row],[Tasa de ingresos cliente]]</f>
        <v>2.3011166250000003E-3</v>
      </c>
      <c r="J452" s="21">
        <v>22.631540000000001</v>
      </c>
      <c r="K452" s="15">
        <f>Tabla14[[#This Row],[tasa de cambio]]*Tabla14[[#This Row],[Ingresos netos]]</f>
        <v>5.2077812943352508E-2</v>
      </c>
      <c r="M452" s="2" t="s">
        <v>81</v>
      </c>
      <c r="N452" s="2" t="s">
        <v>42</v>
      </c>
      <c r="O452" s="2"/>
      <c r="P452" s="2" t="s">
        <v>11</v>
      </c>
      <c r="Q452" s="2" t="s">
        <v>12</v>
      </c>
      <c r="R452" s="2" t="s">
        <v>13</v>
      </c>
      <c r="S452" s="7">
        <v>5.2036332200000005E-4</v>
      </c>
      <c r="T452" s="7">
        <v>0.75</v>
      </c>
      <c r="U452" s="9">
        <f>Tabla12[[#This Row],[Precio unitario]]*Tabla12[[#This Row],[Tasa de ingresos cliente]]</f>
        <v>3.9027249150000003E-4</v>
      </c>
      <c r="V452" s="21">
        <v>22.631540000000001</v>
      </c>
      <c r="W452" s="11">
        <f>Tabla12[[#This Row],[tasa de cambio]]*Tabla12[[#This Row],[Ingresos netos]]</f>
        <v>8.8324675022819106E-3</v>
      </c>
      <c r="AK452" s="1" t="s">
        <v>100</v>
      </c>
      <c r="AL452" s="1" t="s">
        <v>10</v>
      </c>
      <c r="AM452" s="1" t="s">
        <v>114</v>
      </c>
      <c r="AN452" s="1" t="s">
        <v>11</v>
      </c>
      <c r="AO452" s="1" t="s">
        <v>12</v>
      </c>
      <c r="AP452" s="1" t="s">
        <v>13</v>
      </c>
      <c r="AQ452" s="8">
        <v>9.0169700000000005E-5</v>
      </c>
      <c r="AR452" s="8">
        <v>0.75</v>
      </c>
      <c r="AS452" s="9">
        <f>Tabla8[[#This Row],[Precio unitario]]*Tabla8[[#This Row],[Tasa de ingresos cliente]]</f>
        <v>6.7627275000000007E-5</v>
      </c>
      <c r="AT452" s="21">
        <v>21.6</v>
      </c>
      <c r="AU452" s="11">
        <f>Tabla8[[#This Row],[tasa de cambio]]*Tabla8[[#This Row],[Ingresos netos]]</f>
        <v>1.4607491400000002E-3</v>
      </c>
      <c r="AV452" s="23"/>
      <c r="AX452" s="23"/>
      <c r="BL452" s="1" t="s">
        <v>139</v>
      </c>
      <c r="BM452" s="1" t="s">
        <v>41</v>
      </c>
      <c r="BN452" s="1" t="s">
        <v>104</v>
      </c>
      <c r="BO452" s="1" t="s">
        <v>11</v>
      </c>
      <c r="BP452" s="1" t="s">
        <v>12</v>
      </c>
      <c r="BQ452" s="1" t="s">
        <v>13</v>
      </c>
      <c r="BR452" s="8">
        <v>5.354728766E-3</v>
      </c>
      <c r="BS452" s="8">
        <v>0.75</v>
      </c>
      <c r="BT452" s="9">
        <f>Tabla5[[#This Row],[Precio unitario]]*Tabla5[[#This Row],[Tasa de ingresos cliente]]</f>
        <v>4.0160465745000002E-3</v>
      </c>
      <c r="BU452" s="21">
        <v>22.631540000000001</v>
      </c>
      <c r="BV452" s="15">
        <f>Tabla5[[#This Row],[tasa de cambio]]*Tabla5[[#This Row],[Ingresos netos]]</f>
        <v>9.0889318692659746E-2</v>
      </c>
    </row>
    <row r="453" spans="1:74" x14ac:dyDescent="0.2">
      <c r="A453" s="1" t="s">
        <v>24</v>
      </c>
      <c r="B453" s="1" t="s">
        <v>23</v>
      </c>
      <c r="C453" s="1"/>
      <c r="D453" s="1" t="s">
        <v>11</v>
      </c>
      <c r="E453" s="1" t="s">
        <v>12</v>
      </c>
      <c r="F453" s="1" t="s">
        <v>13</v>
      </c>
      <c r="G453" s="8">
        <v>1.8982024159999999E-3</v>
      </c>
      <c r="H453" s="8">
        <v>0.75</v>
      </c>
      <c r="I453" s="9">
        <f>Tabla14[[#This Row],[Precio unitario]]*Tabla14[[#This Row],[Tasa de ingresos cliente]]</f>
        <v>1.423651812E-3</v>
      </c>
      <c r="J453" s="21">
        <v>22.631540000000001</v>
      </c>
      <c r="K453" s="15">
        <f>Tabla14[[#This Row],[tasa de cambio]]*Tabla14[[#This Row],[Ingresos netos]]</f>
        <v>3.2219432929350478E-2</v>
      </c>
      <c r="M453" s="1" t="s">
        <v>81</v>
      </c>
      <c r="N453" s="1" t="s">
        <v>42</v>
      </c>
      <c r="O453" s="1"/>
      <c r="P453" s="1" t="s">
        <v>11</v>
      </c>
      <c r="Q453" s="1" t="s">
        <v>12</v>
      </c>
      <c r="R453" s="1" t="s">
        <v>13</v>
      </c>
      <c r="S453" s="8">
        <v>5.4291606600000001E-4</v>
      </c>
      <c r="T453" s="8">
        <v>0.75</v>
      </c>
      <c r="U453" s="9">
        <f>Tabla12[[#This Row],[Precio unitario]]*Tabla12[[#This Row],[Tasa de ingresos cliente]]</f>
        <v>4.0718704950000001E-4</v>
      </c>
      <c r="V453" s="21">
        <v>22.631540000000001</v>
      </c>
      <c r="W453" s="11">
        <f>Tabla12[[#This Row],[tasa de cambio]]*Tabla12[[#This Row],[Ingresos netos]]</f>
        <v>9.2152699982412309E-3</v>
      </c>
      <c r="AK453" s="2" t="s">
        <v>100</v>
      </c>
      <c r="AL453" s="2" t="s">
        <v>10</v>
      </c>
      <c r="AM453" s="2" t="s">
        <v>114</v>
      </c>
      <c r="AN453" s="2" t="s">
        <v>11</v>
      </c>
      <c r="AO453" s="2" t="s">
        <v>12</v>
      </c>
      <c r="AP453" s="2" t="s">
        <v>13</v>
      </c>
      <c r="AQ453" s="7">
        <v>9.0170899999999994E-5</v>
      </c>
      <c r="AR453" s="7">
        <v>0.75</v>
      </c>
      <c r="AS453" s="9">
        <f>Tabla8[[#This Row],[Precio unitario]]*Tabla8[[#This Row],[Tasa de ingresos cliente]]</f>
        <v>6.7628175000000002E-5</v>
      </c>
      <c r="AT453" s="21">
        <v>21.6</v>
      </c>
      <c r="AU453" s="11">
        <f>Tabla8[[#This Row],[tasa de cambio]]*Tabla8[[#This Row],[Ingresos netos]]</f>
        <v>1.4607685800000002E-3</v>
      </c>
      <c r="AV453" s="23"/>
      <c r="AX453" s="23"/>
      <c r="BL453" s="2" t="s">
        <v>139</v>
      </c>
      <c r="BM453" s="2" t="s">
        <v>14</v>
      </c>
      <c r="BN453" s="2" t="s">
        <v>104</v>
      </c>
      <c r="BO453" s="2" t="s">
        <v>11</v>
      </c>
      <c r="BP453" s="2" t="s">
        <v>12</v>
      </c>
      <c r="BQ453" s="2" t="s">
        <v>13</v>
      </c>
      <c r="BR453" s="7">
        <v>6.6189528819999999E-3</v>
      </c>
      <c r="BS453" s="7">
        <v>0.75</v>
      </c>
      <c r="BT453" s="9">
        <f>Tabla5[[#This Row],[Precio unitario]]*Tabla5[[#This Row],[Tasa de ingresos cliente]]</f>
        <v>4.9642146615000004E-3</v>
      </c>
      <c r="BU453" s="21">
        <v>22.631540000000001</v>
      </c>
      <c r="BV453" s="15">
        <f>Tabla5[[#This Row],[tasa de cambio]]*Tabla5[[#This Row],[Ingresos netos]]</f>
        <v>0.11234782268032373</v>
      </c>
    </row>
    <row r="454" spans="1:74" x14ac:dyDescent="0.2">
      <c r="A454" s="2" t="s">
        <v>24</v>
      </c>
      <c r="B454" s="2" t="s">
        <v>23</v>
      </c>
      <c r="C454" s="2"/>
      <c r="D454" s="2" t="s">
        <v>11</v>
      </c>
      <c r="E454" s="2" t="s">
        <v>12</v>
      </c>
      <c r="F454" s="2" t="s">
        <v>13</v>
      </c>
      <c r="G454" s="7">
        <v>7.3564535700000003E-4</v>
      </c>
      <c r="H454" s="7">
        <v>0.75</v>
      </c>
      <c r="I454" s="9">
        <f>Tabla14[[#This Row],[Precio unitario]]*Tabla14[[#This Row],[Tasa de ingresos cliente]]</f>
        <v>5.5173401775000005E-4</v>
      </c>
      <c r="J454" s="21">
        <v>22.631540000000001</v>
      </c>
      <c r="K454" s="15">
        <f>Tabla14[[#This Row],[tasa de cambio]]*Tabla14[[#This Row],[Ingresos netos]]</f>
        <v>1.2486590492069837E-2</v>
      </c>
      <c r="M454" s="2" t="s">
        <v>81</v>
      </c>
      <c r="N454" s="2" t="s">
        <v>42</v>
      </c>
      <c r="O454" s="2"/>
      <c r="P454" s="2" t="s">
        <v>11</v>
      </c>
      <c r="Q454" s="2" t="s">
        <v>12</v>
      </c>
      <c r="R454" s="2" t="s">
        <v>13</v>
      </c>
      <c r="S454" s="7">
        <v>4.8889949299999998E-4</v>
      </c>
      <c r="T454" s="7">
        <v>0.75</v>
      </c>
      <c r="U454" s="9">
        <f>Tabla12[[#This Row],[Precio unitario]]*Tabla12[[#This Row],[Tasa de ingresos cliente]]</f>
        <v>3.6667461975000001E-4</v>
      </c>
      <c r="V454" s="21">
        <v>22.631540000000001</v>
      </c>
      <c r="W454" s="11">
        <f>Tabla12[[#This Row],[tasa de cambio]]*Tabla12[[#This Row],[Ingresos netos]]</f>
        <v>8.2984113238569156E-3</v>
      </c>
      <c r="AK454" s="1" t="s">
        <v>100</v>
      </c>
      <c r="AL454" s="1" t="s">
        <v>10</v>
      </c>
      <c r="AM454" s="1" t="s">
        <v>114</v>
      </c>
      <c r="AN454" s="1" t="s">
        <v>11</v>
      </c>
      <c r="AO454" s="1" t="s">
        <v>12</v>
      </c>
      <c r="AP454" s="1" t="s">
        <v>13</v>
      </c>
      <c r="AQ454" s="8">
        <v>9.0173900000000001E-5</v>
      </c>
      <c r="AR454" s="8">
        <v>0.75</v>
      </c>
      <c r="AS454" s="9">
        <f>Tabla8[[#This Row],[Precio unitario]]*Tabla8[[#This Row],[Tasa de ingresos cliente]]</f>
        <v>6.7630424999999997E-5</v>
      </c>
      <c r="AT454" s="21">
        <v>21.6</v>
      </c>
      <c r="AU454" s="11">
        <f>Tabla8[[#This Row],[tasa de cambio]]*Tabla8[[#This Row],[Ingresos netos]]</f>
        <v>1.46081718E-3</v>
      </c>
      <c r="AV454" s="23"/>
      <c r="AX454" s="23"/>
      <c r="BL454" s="1" t="s">
        <v>139</v>
      </c>
      <c r="BM454" s="1" t="s">
        <v>42</v>
      </c>
      <c r="BN454" s="1" t="s">
        <v>104</v>
      </c>
      <c r="BO454" s="1" t="s">
        <v>11</v>
      </c>
      <c r="BP454" s="1" t="s">
        <v>12</v>
      </c>
      <c r="BQ454" s="1" t="s">
        <v>13</v>
      </c>
      <c r="BR454" s="8">
        <v>6.2935066799999998E-3</v>
      </c>
      <c r="BS454" s="8">
        <v>0.75</v>
      </c>
      <c r="BT454" s="9">
        <f>Tabla5[[#This Row],[Precio unitario]]*Tabla5[[#This Row],[Tasa de ingresos cliente]]</f>
        <v>4.7201300100000003E-3</v>
      </c>
      <c r="BU454" s="21">
        <v>22.631540000000001</v>
      </c>
      <c r="BV454" s="15">
        <f>Tabla5[[#This Row],[tasa de cambio]]*Tabla5[[#This Row],[Ingresos netos]]</f>
        <v>0.10682381112651541</v>
      </c>
    </row>
    <row r="455" spans="1:74" x14ac:dyDescent="0.2">
      <c r="A455" s="1" t="s">
        <v>24</v>
      </c>
      <c r="B455" s="1" t="s">
        <v>49</v>
      </c>
      <c r="C455" s="1"/>
      <c r="D455" s="1" t="s">
        <v>11</v>
      </c>
      <c r="E455" s="1" t="s">
        <v>12</v>
      </c>
      <c r="F455" s="1" t="s">
        <v>13</v>
      </c>
      <c r="G455" s="8">
        <v>2.4521405599999999E-4</v>
      </c>
      <c r="H455" s="8">
        <v>0.75</v>
      </c>
      <c r="I455" s="9">
        <f>Tabla14[[#This Row],[Precio unitario]]*Tabla14[[#This Row],[Tasa de ingresos cliente]]</f>
        <v>1.83910542E-4</v>
      </c>
      <c r="J455" s="21">
        <v>22.631540000000001</v>
      </c>
      <c r="K455" s="15">
        <f>Tabla14[[#This Row],[tasa de cambio]]*Tabla14[[#This Row],[Ingresos netos]]</f>
        <v>4.1621787876946802E-3</v>
      </c>
      <c r="M455" s="1" t="s">
        <v>81</v>
      </c>
      <c r="N455" s="1" t="s">
        <v>42</v>
      </c>
      <c r="O455" s="1"/>
      <c r="P455" s="1" t="s">
        <v>11</v>
      </c>
      <c r="Q455" s="1" t="s">
        <v>12</v>
      </c>
      <c r="R455" s="1" t="s">
        <v>13</v>
      </c>
      <c r="S455" s="8">
        <v>4.7057440599999997E-4</v>
      </c>
      <c r="T455" s="8">
        <v>0.75</v>
      </c>
      <c r="U455" s="9">
        <f>Tabla12[[#This Row],[Precio unitario]]*Tabla12[[#This Row],[Tasa de ingresos cliente]]</f>
        <v>3.5293080449999998E-4</v>
      </c>
      <c r="V455" s="21">
        <v>22.631540000000001</v>
      </c>
      <c r="W455" s="11">
        <f>Tabla12[[#This Row],[tasa de cambio]]*Tabla12[[#This Row],[Ingresos netos]]</f>
        <v>7.9873676192739294E-3</v>
      </c>
      <c r="AK455" s="2" t="s">
        <v>100</v>
      </c>
      <c r="AL455" s="2" t="s">
        <v>10</v>
      </c>
      <c r="AM455" s="2" t="s">
        <v>114</v>
      </c>
      <c r="AN455" s="2" t="s">
        <v>11</v>
      </c>
      <c r="AO455" s="2" t="s">
        <v>12</v>
      </c>
      <c r="AP455" s="2" t="s">
        <v>13</v>
      </c>
      <c r="AQ455" s="7">
        <v>9.0169399999999998E-5</v>
      </c>
      <c r="AR455" s="7">
        <v>0.75</v>
      </c>
      <c r="AS455" s="9">
        <f>Tabla8[[#This Row],[Precio unitario]]*Tabla8[[#This Row],[Tasa de ingresos cliente]]</f>
        <v>6.7627049999999998E-5</v>
      </c>
      <c r="AT455" s="21">
        <v>21.6</v>
      </c>
      <c r="AU455" s="11">
        <f>Tabla8[[#This Row],[tasa de cambio]]*Tabla8[[#This Row],[Ingresos netos]]</f>
        <v>1.4607442800000001E-3</v>
      </c>
      <c r="AV455" s="23"/>
      <c r="AX455" s="23"/>
      <c r="BL455" s="2" t="s">
        <v>139</v>
      </c>
      <c r="BM455" s="2" t="s">
        <v>15</v>
      </c>
      <c r="BN455" s="2" t="s">
        <v>104</v>
      </c>
      <c r="BO455" s="2" t="s">
        <v>11</v>
      </c>
      <c r="BP455" s="2" t="s">
        <v>12</v>
      </c>
      <c r="BQ455" s="2" t="s">
        <v>13</v>
      </c>
      <c r="BR455" s="7">
        <v>9.2870000000000001E-3</v>
      </c>
      <c r="BS455" s="7">
        <v>0.75</v>
      </c>
      <c r="BT455" s="9">
        <f>Tabla5[[#This Row],[Precio unitario]]*Tabla5[[#This Row],[Tasa de ingresos cliente]]</f>
        <v>6.9652500000000001E-3</v>
      </c>
      <c r="BU455" s="21">
        <v>22.631540000000001</v>
      </c>
      <c r="BV455" s="15">
        <f>Tabla5[[#This Row],[tasa de cambio]]*Tabla5[[#This Row],[Ingresos netos]]</f>
        <v>0.15763433398500001</v>
      </c>
    </row>
    <row r="456" spans="1:74" x14ac:dyDescent="0.2">
      <c r="A456" s="2" t="s">
        <v>24</v>
      </c>
      <c r="B456" s="2" t="s">
        <v>43</v>
      </c>
      <c r="C456" s="2"/>
      <c r="D456" s="2" t="s">
        <v>11</v>
      </c>
      <c r="E456" s="2" t="s">
        <v>12</v>
      </c>
      <c r="F456" s="2" t="s">
        <v>13</v>
      </c>
      <c r="G456" s="7">
        <v>9.2689296999999999E-5</v>
      </c>
      <c r="H456" s="7">
        <v>0.75</v>
      </c>
      <c r="I456" s="9">
        <f>Tabla14[[#This Row],[Precio unitario]]*Tabla14[[#This Row],[Tasa de ingresos cliente]]</f>
        <v>6.9516972750000006E-5</v>
      </c>
      <c r="J456" s="21">
        <v>22.631540000000001</v>
      </c>
      <c r="K456" s="15">
        <f>Tabla14[[#This Row],[tasa de cambio]]*Tabla14[[#This Row],[Ingresos netos]]</f>
        <v>1.5732761494705353E-3</v>
      </c>
      <c r="M456" s="2" t="s">
        <v>81</v>
      </c>
      <c r="N456" s="2" t="s">
        <v>84</v>
      </c>
      <c r="O456" s="2"/>
      <c r="P456" s="2" t="s">
        <v>11</v>
      </c>
      <c r="Q456" s="2" t="s">
        <v>12</v>
      </c>
      <c r="R456" s="2" t="s">
        <v>13</v>
      </c>
      <c r="S456" s="7">
        <v>9.0890703140000008E-3</v>
      </c>
      <c r="T456" s="7">
        <v>0.75</v>
      </c>
      <c r="U456" s="9">
        <f>Tabla12[[#This Row],[Precio unitario]]*Tabla12[[#This Row],[Tasa de ingresos cliente]]</f>
        <v>6.8168027355000006E-3</v>
      </c>
      <c r="V456" s="21">
        <v>22.631540000000001</v>
      </c>
      <c r="W456" s="11">
        <f>Tabla12[[#This Row],[tasa de cambio]]*Tabla12[[#This Row],[Ingresos netos]]</f>
        <v>0.15427474378057768</v>
      </c>
      <c r="AK456" s="1" t="s">
        <v>100</v>
      </c>
      <c r="AL456" s="1" t="s">
        <v>10</v>
      </c>
      <c r="AM456" s="1" t="s">
        <v>114</v>
      </c>
      <c r="AN456" s="1" t="s">
        <v>11</v>
      </c>
      <c r="AO456" s="1" t="s">
        <v>12</v>
      </c>
      <c r="AP456" s="1" t="s">
        <v>13</v>
      </c>
      <c r="AQ456" s="8">
        <v>9.0174399999999995E-5</v>
      </c>
      <c r="AR456" s="8">
        <v>0.75</v>
      </c>
      <c r="AS456" s="9">
        <f>Tabla8[[#This Row],[Precio unitario]]*Tabla8[[#This Row],[Tasa de ingresos cliente]]</f>
        <v>6.7630800000000003E-5</v>
      </c>
      <c r="AT456" s="21">
        <v>21.6</v>
      </c>
      <c r="AU456" s="11">
        <f>Tabla8[[#This Row],[tasa de cambio]]*Tabla8[[#This Row],[Ingresos netos]]</f>
        <v>1.4608252800000002E-3</v>
      </c>
      <c r="AV456" s="23"/>
      <c r="AX456" s="23"/>
      <c r="BL456" s="1" t="s">
        <v>139</v>
      </c>
      <c r="BM456" s="1" t="s">
        <v>43</v>
      </c>
      <c r="BN456" s="1" t="s">
        <v>104</v>
      </c>
      <c r="BO456" s="1" t="s">
        <v>11</v>
      </c>
      <c r="BP456" s="1" t="s">
        <v>12</v>
      </c>
      <c r="BQ456" s="1" t="s">
        <v>13</v>
      </c>
      <c r="BR456" s="8">
        <v>5.2682402809999997E-3</v>
      </c>
      <c r="BS456" s="8">
        <v>0.75</v>
      </c>
      <c r="BT456" s="9">
        <f>Tabla5[[#This Row],[Precio unitario]]*Tabla5[[#This Row],[Tasa de ingresos cliente]]</f>
        <v>3.9511802107499994E-3</v>
      </c>
      <c r="BU456" s="21">
        <v>22.631540000000001</v>
      </c>
      <c r="BV456" s="15">
        <f>Tabla5[[#This Row],[tasa de cambio]]*Tabla5[[#This Row],[Ingresos netos]]</f>
        <v>8.9421292986797046E-2</v>
      </c>
    </row>
    <row r="457" spans="1:74" x14ac:dyDescent="0.2">
      <c r="A457" s="1" t="s">
        <v>24</v>
      </c>
      <c r="B457" s="1" t="s">
        <v>44</v>
      </c>
      <c r="C457" s="1"/>
      <c r="D457" s="1" t="s">
        <v>11</v>
      </c>
      <c r="E457" s="1" t="s">
        <v>12</v>
      </c>
      <c r="F457" s="1" t="s">
        <v>13</v>
      </c>
      <c r="G457" s="8">
        <v>1.9104960000000001E-4</v>
      </c>
      <c r="H457" s="8">
        <v>0.75</v>
      </c>
      <c r="I457" s="9">
        <f>Tabla14[[#This Row],[Precio unitario]]*Tabla14[[#This Row],[Tasa de ingresos cliente]]</f>
        <v>1.4328720000000001E-4</v>
      </c>
      <c r="J457" s="21">
        <v>22.631540000000001</v>
      </c>
      <c r="K457" s="15">
        <f>Tabla14[[#This Row],[tasa de cambio]]*Tabla14[[#This Row],[Ingresos netos]]</f>
        <v>3.2428099982880006E-3</v>
      </c>
      <c r="M457" s="1" t="s">
        <v>81</v>
      </c>
      <c r="N457" s="1" t="s">
        <v>49</v>
      </c>
      <c r="O457" s="1"/>
      <c r="P457" s="1" t="s">
        <v>11</v>
      </c>
      <c r="Q457" s="1" t="s">
        <v>12</v>
      </c>
      <c r="R457" s="1" t="s">
        <v>13</v>
      </c>
      <c r="S457" s="8">
        <v>4.3298780799999999E-4</v>
      </c>
      <c r="T457" s="8">
        <v>0.75</v>
      </c>
      <c r="U457" s="9">
        <f>Tabla12[[#This Row],[Precio unitario]]*Tabla12[[#This Row],[Tasa de ingresos cliente]]</f>
        <v>3.2474085600000001E-4</v>
      </c>
      <c r="V457" s="21">
        <v>22.631540000000001</v>
      </c>
      <c r="W457" s="11">
        <f>Tabla12[[#This Row],[tasa de cambio]]*Tabla12[[#This Row],[Ingresos netos]]</f>
        <v>7.3493856721982406E-3</v>
      </c>
      <c r="AK457" s="2" t="s">
        <v>100</v>
      </c>
      <c r="AL457" s="2" t="s">
        <v>10</v>
      </c>
      <c r="AM457" s="2" t="s">
        <v>114</v>
      </c>
      <c r="AN457" s="2" t="s">
        <v>11</v>
      </c>
      <c r="AO457" s="2" t="s">
        <v>12</v>
      </c>
      <c r="AP457" s="2" t="s">
        <v>13</v>
      </c>
      <c r="AQ457" s="7">
        <v>9.0178099999999996E-5</v>
      </c>
      <c r="AR457" s="7">
        <v>0.75</v>
      </c>
      <c r="AS457" s="9">
        <f>Tabla8[[#This Row],[Precio unitario]]*Tabla8[[#This Row],[Tasa de ingresos cliente]]</f>
        <v>6.7633575000000001E-5</v>
      </c>
      <c r="AT457" s="21">
        <v>21.6</v>
      </c>
      <c r="AU457" s="11">
        <f>Tabla8[[#This Row],[tasa de cambio]]*Tabla8[[#This Row],[Ingresos netos]]</f>
        <v>1.4608852200000001E-3</v>
      </c>
      <c r="AV457" s="23"/>
      <c r="AX457" s="23"/>
      <c r="BL457" s="2" t="s">
        <v>139</v>
      </c>
      <c r="BM457" s="2" t="s">
        <v>140</v>
      </c>
      <c r="BN457" s="2" t="s">
        <v>104</v>
      </c>
      <c r="BO457" s="2" t="s">
        <v>11</v>
      </c>
      <c r="BP457" s="2" t="s">
        <v>12</v>
      </c>
      <c r="BQ457" s="2" t="s">
        <v>13</v>
      </c>
      <c r="BR457" s="7">
        <v>2.8608375259999998E-3</v>
      </c>
      <c r="BS457" s="7">
        <v>0.75</v>
      </c>
      <c r="BT457" s="9">
        <f>Tabla5[[#This Row],[Precio unitario]]*Tabla5[[#This Row],[Tasa de ingresos cliente]]</f>
        <v>2.1456281444999998E-3</v>
      </c>
      <c r="BU457" s="21">
        <v>22.631540000000001</v>
      </c>
      <c r="BV457" s="15">
        <f>Tabla5[[#This Row],[tasa de cambio]]*Tabla5[[#This Row],[Ingresos netos]]</f>
        <v>4.8558869177377527E-2</v>
      </c>
    </row>
    <row r="458" spans="1:74" x14ac:dyDescent="0.2">
      <c r="A458" s="2" t="s">
        <v>24</v>
      </c>
      <c r="B458" s="2" t="s">
        <v>16</v>
      </c>
      <c r="C458" s="2"/>
      <c r="D458" s="2" t="s">
        <v>11</v>
      </c>
      <c r="E458" s="2" t="s">
        <v>12</v>
      </c>
      <c r="F458" s="2" t="s">
        <v>13</v>
      </c>
      <c r="G458" s="7">
        <v>3.4188821079999998E-3</v>
      </c>
      <c r="H458" s="7">
        <v>0.75</v>
      </c>
      <c r="I458" s="9">
        <f>Tabla14[[#This Row],[Precio unitario]]*Tabla14[[#This Row],[Tasa de ingresos cliente]]</f>
        <v>2.564161581E-3</v>
      </c>
      <c r="J458" s="21">
        <v>22.631540000000001</v>
      </c>
      <c r="K458" s="15">
        <f>Tabla14[[#This Row],[tasa de cambio]]*Tabla14[[#This Row],[Ingresos netos]]</f>
        <v>5.8030925386864746E-2</v>
      </c>
      <c r="M458" s="2" t="s">
        <v>81</v>
      </c>
      <c r="N458" s="2" t="s">
        <v>49</v>
      </c>
      <c r="O458" s="2"/>
      <c r="P458" s="2" t="s">
        <v>11</v>
      </c>
      <c r="Q458" s="2" t="s">
        <v>12</v>
      </c>
      <c r="R458" s="2" t="s">
        <v>13</v>
      </c>
      <c r="S458" s="7">
        <v>4.3305984100000002E-4</v>
      </c>
      <c r="T458" s="7">
        <v>0.75</v>
      </c>
      <c r="U458" s="9">
        <f>Tabla12[[#This Row],[Precio unitario]]*Tabla12[[#This Row],[Tasa de ingresos cliente]]</f>
        <v>3.2479488075E-4</v>
      </c>
      <c r="V458" s="21">
        <v>22.631540000000001</v>
      </c>
      <c r="W458" s="11">
        <f>Tabla12[[#This Row],[tasa de cambio]]*Tabla12[[#This Row],[Ingresos netos]]</f>
        <v>7.3506083354888552E-3</v>
      </c>
      <c r="AK458" s="1" t="s">
        <v>100</v>
      </c>
      <c r="AL458" s="1" t="s">
        <v>10</v>
      </c>
      <c r="AM458" s="1" t="s">
        <v>104</v>
      </c>
      <c r="AN458" s="1" t="s">
        <v>11</v>
      </c>
      <c r="AO458" s="1" t="s">
        <v>12</v>
      </c>
      <c r="AP458" s="1" t="s">
        <v>13</v>
      </c>
      <c r="AQ458" s="8">
        <v>6.0300000000000002E-4</v>
      </c>
      <c r="AR458" s="8">
        <v>0.75</v>
      </c>
      <c r="AS458" s="9">
        <f>Tabla8[[#This Row],[Precio unitario]]*Tabla8[[#This Row],[Tasa de ingresos cliente]]</f>
        <v>4.5225000000000002E-4</v>
      </c>
      <c r="AT458" s="21">
        <v>21.6</v>
      </c>
      <c r="AU458" s="11">
        <f>Tabla8[[#This Row],[tasa de cambio]]*Tabla8[[#This Row],[Ingresos netos]]</f>
        <v>9.7686000000000005E-3</v>
      </c>
      <c r="AV458" s="23"/>
      <c r="AX458" s="23"/>
      <c r="BL458" s="1" t="s">
        <v>139</v>
      </c>
      <c r="BM458" s="1" t="s">
        <v>85</v>
      </c>
      <c r="BN458" s="1" t="s">
        <v>104</v>
      </c>
      <c r="BO458" s="1" t="s">
        <v>11</v>
      </c>
      <c r="BP458" s="1" t="s">
        <v>12</v>
      </c>
      <c r="BQ458" s="1" t="s">
        <v>13</v>
      </c>
      <c r="BR458" s="8">
        <v>1.338521278E-3</v>
      </c>
      <c r="BS458" s="8">
        <v>0.75</v>
      </c>
      <c r="BT458" s="9">
        <f>Tabla5[[#This Row],[Precio unitario]]*Tabla5[[#This Row],[Tasa de ingresos cliente]]</f>
        <v>1.0038909585E-3</v>
      </c>
      <c r="BU458" s="21">
        <v>22.631540000000001</v>
      </c>
      <c r="BV458" s="15">
        <f>Tabla5[[#This Row],[tasa de cambio]]*Tabla5[[#This Row],[Ingresos netos]]</f>
        <v>2.271959838293109E-2</v>
      </c>
    </row>
    <row r="459" spans="1:74" x14ac:dyDescent="0.2">
      <c r="A459" s="1" t="s">
        <v>24</v>
      </c>
      <c r="B459" s="1" t="s">
        <v>35</v>
      </c>
      <c r="C459" s="1"/>
      <c r="D459" s="1" t="s">
        <v>11</v>
      </c>
      <c r="E459" s="1" t="s">
        <v>12</v>
      </c>
      <c r="F459" s="1" t="s">
        <v>13</v>
      </c>
      <c r="G459" s="8">
        <v>2.03131862E-4</v>
      </c>
      <c r="H459" s="8">
        <v>0.75</v>
      </c>
      <c r="I459" s="9">
        <f>Tabla14[[#This Row],[Precio unitario]]*Tabla14[[#This Row],[Tasa de ingresos cliente]]</f>
        <v>1.5234889650000001E-4</v>
      </c>
      <c r="J459" s="21">
        <v>22.631540000000001</v>
      </c>
      <c r="K459" s="15">
        <f>Tabla14[[#This Row],[tasa de cambio]]*Tabla14[[#This Row],[Ingresos netos]]</f>
        <v>3.4478901450956103E-3</v>
      </c>
      <c r="M459" s="1" t="s">
        <v>81</v>
      </c>
      <c r="N459" s="1" t="s">
        <v>49</v>
      </c>
      <c r="O459" s="1"/>
      <c r="P459" s="1" t="s">
        <v>11</v>
      </c>
      <c r="Q459" s="1" t="s">
        <v>12</v>
      </c>
      <c r="R459" s="1" t="s">
        <v>13</v>
      </c>
      <c r="S459" s="8">
        <v>4.1685251200000001E-4</v>
      </c>
      <c r="T459" s="8">
        <v>0.75</v>
      </c>
      <c r="U459" s="9">
        <f>Tabla12[[#This Row],[Precio unitario]]*Tabla12[[#This Row],[Tasa de ingresos cliente]]</f>
        <v>3.1263938400000001E-4</v>
      </c>
      <c r="V459" s="21">
        <v>22.631540000000001</v>
      </c>
      <c r="W459" s="11">
        <f>Tabla12[[#This Row],[tasa de cambio]]*Tabla12[[#This Row],[Ingresos netos]]</f>
        <v>7.0755107245713605E-3</v>
      </c>
      <c r="AK459" s="2" t="s">
        <v>100</v>
      </c>
      <c r="AL459" s="2" t="s">
        <v>10</v>
      </c>
      <c r="AM459" s="2" t="s">
        <v>104</v>
      </c>
      <c r="AN459" s="2" t="s">
        <v>11</v>
      </c>
      <c r="AO459" s="2" t="s">
        <v>12</v>
      </c>
      <c r="AP459" s="2" t="s">
        <v>13</v>
      </c>
      <c r="AQ459" s="7">
        <v>8.585E-4</v>
      </c>
      <c r="AR459" s="7">
        <v>0.75</v>
      </c>
      <c r="AS459" s="9">
        <f>Tabla8[[#This Row],[Precio unitario]]*Tabla8[[#This Row],[Tasa de ingresos cliente]]</f>
        <v>6.4387500000000002E-4</v>
      </c>
      <c r="AT459" s="21">
        <v>21.6</v>
      </c>
      <c r="AU459" s="11">
        <f>Tabla8[[#This Row],[tasa de cambio]]*Tabla8[[#This Row],[Ingresos netos]]</f>
        <v>1.3907700000000002E-2</v>
      </c>
      <c r="AV459" s="23"/>
      <c r="AX459" s="23"/>
      <c r="BL459" s="2" t="s">
        <v>139</v>
      </c>
      <c r="BM459" s="2" t="s">
        <v>95</v>
      </c>
      <c r="BN459" s="2" t="s">
        <v>104</v>
      </c>
      <c r="BO459" s="2" t="s">
        <v>11</v>
      </c>
      <c r="BP459" s="2" t="s">
        <v>12</v>
      </c>
      <c r="BQ459" s="2" t="s">
        <v>13</v>
      </c>
      <c r="BR459" s="7">
        <v>5.2455787119999996E-3</v>
      </c>
      <c r="BS459" s="7">
        <v>0.75</v>
      </c>
      <c r="BT459" s="9">
        <f>Tabla5[[#This Row],[Precio unitario]]*Tabla5[[#This Row],[Tasa de ingresos cliente]]</f>
        <v>3.9341840339999993E-3</v>
      </c>
      <c r="BU459" s="21">
        <v>22.631540000000001</v>
      </c>
      <c r="BV459" s="15">
        <f>Tabla5[[#This Row],[tasa de cambio]]*Tabla5[[#This Row],[Ingresos netos]]</f>
        <v>8.9036643332832344E-2</v>
      </c>
    </row>
    <row r="460" spans="1:74" x14ac:dyDescent="0.2">
      <c r="A460" s="2" t="s">
        <v>24</v>
      </c>
      <c r="B460" s="2" t="s">
        <v>33</v>
      </c>
      <c r="C460" s="2"/>
      <c r="D460" s="2" t="s">
        <v>11</v>
      </c>
      <c r="E460" s="2" t="s">
        <v>12</v>
      </c>
      <c r="F460" s="2" t="s">
        <v>13</v>
      </c>
      <c r="G460" s="7">
        <v>3.0064956149999998E-3</v>
      </c>
      <c r="H460" s="7">
        <v>0.75</v>
      </c>
      <c r="I460" s="9">
        <f>Tabla14[[#This Row],[Precio unitario]]*Tabla14[[#This Row],[Tasa de ingresos cliente]]</f>
        <v>2.2548717112499997E-3</v>
      </c>
      <c r="J460" s="21">
        <v>22.631540000000001</v>
      </c>
      <c r="K460" s="15">
        <f>Tabla14[[#This Row],[tasa de cambio]]*Tabla14[[#This Row],[Ingresos netos]]</f>
        <v>5.103121932802282E-2</v>
      </c>
      <c r="M460" s="2" t="s">
        <v>81</v>
      </c>
      <c r="N460" s="2" t="s">
        <v>49</v>
      </c>
      <c r="O460" s="2"/>
      <c r="P460" s="2" t="s">
        <v>11</v>
      </c>
      <c r="Q460" s="2" t="s">
        <v>12</v>
      </c>
      <c r="R460" s="2" t="s">
        <v>13</v>
      </c>
      <c r="S460" s="7">
        <v>4.3300581700000002E-4</v>
      </c>
      <c r="T460" s="7">
        <v>0.75</v>
      </c>
      <c r="U460" s="9">
        <f>Tabla12[[#This Row],[Precio unitario]]*Tabla12[[#This Row],[Tasa de ingresos cliente]]</f>
        <v>3.2475436275000003E-4</v>
      </c>
      <c r="V460" s="21">
        <v>22.631540000000001</v>
      </c>
      <c r="W460" s="11">
        <f>Tabla12[[#This Row],[tasa de cambio]]*Tabla12[[#This Row],[Ingresos netos]]</f>
        <v>7.3496913507511358E-3</v>
      </c>
      <c r="AK460" s="1" t="s">
        <v>100</v>
      </c>
      <c r="AL460" s="1" t="s">
        <v>10</v>
      </c>
      <c r="AM460" s="1" t="s">
        <v>104</v>
      </c>
      <c r="AN460" s="1" t="s">
        <v>11</v>
      </c>
      <c r="AO460" s="1" t="s">
        <v>129</v>
      </c>
      <c r="AP460" s="1" t="s">
        <v>13</v>
      </c>
      <c r="AQ460" s="8">
        <v>-4.0721000000000003E-4</v>
      </c>
      <c r="AR460" s="8">
        <v>0.75</v>
      </c>
      <c r="AS460" s="9">
        <f>Tabla8[[#This Row],[Precio unitario]]*Tabla8[[#This Row],[Tasa de ingresos cliente]]</f>
        <v>-3.0540750000000001E-4</v>
      </c>
      <c r="AT460" s="21">
        <v>21.6</v>
      </c>
      <c r="AU460" s="11">
        <f>Tabla8[[#This Row],[tasa de cambio]]*Tabla8[[#This Row],[Ingresos netos]]</f>
        <v>-6.5968020000000006E-3</v>
      </c>
      <c r="AV460" s="23"/>
      <c r="AX460" s="23"/>
      <c r="BL460" s="1" t="s">
        <v>139</v>
      </c>
      <c r="BM460" s="1" t="s">
        <v>16</v>
      </c>
      <c r="BN460" s="1" t="s">
        <v>104</v>
      </c>
      <c r="BO460" s="1" t="s">
        <v>11</v>
      </c>
      <c r="BP460" s="1" t="s">
        <v>12</v>
      </c>
      <c r="BQ460" s="1" t="s">
        <v>13</v>
      </c>
      <c r="BR460" s="8">
        <v>1.3025091331999999E-2</v>
      </c>
      <c r="BS460" s="8">
        <v>0.75</v>
      </c>
      <c r="BT460" s="9">
        <f>Tabla5[[#This Row],[Precio unitario]]*Tabla5[[#This Row],[Tasa de ingresos cliente]]</f>
        <v>9.7688184989999996E-3</v>
      </c>
      <c r="BU460" s="21">
        <v>22.631540000000001</v>
      </c>
      <c r="BV460" s="15">
        <f>Tabla5[[#This Row],[tasa de cambio]]*Tabla5[[#This Row],[Ingresos netos]]</f>
        <v>0.22108340661285847</v>
      </c>
    </row>
    <row r="461" spans="1:74" x14ac:dyDescent="0.2">
      <c r="A461" s="1" t="s">
        <v>24</v>
      </c>
      <c r="B461" s="1" t="s">
        <v>20</v>
      </c>
      <c r="C461" s="1"/>
      <c r="D461" s="1" t="s">
        <v>11</v>
      </c>
      <c r="E461" s="1" t="s">
        <v>12</v>
      </c>
      <c r="F461" s="1" t="s">
        <v>13</v>
      </c>
      <c r="G461" s="8">
        <v>2.5596775525999999E-2</v>
      </c>
      <c r="H461" s="8">
        <v>0.75</v>
      </c>
      <c r="I461" s="9">
        <f>Tabla14[[#This Row],[Precio unitario]]*Tabla14[[#This Row],[Tasa de ingresos cliente]]</f>
        <v>1.91975816445E-2</v>
      </c>
      <c r="J461" s="21">
        <v>22.631540000000001</v>
      </c>
      <c r="K461" s="15">
        <f>Tabla14[[#This Row],[tasa de cambio]]*Tabla14[[#This Row],[Ingresos netos]]</f>
        <v>0.43447083689076754</v>
      </c>
      <c r="M461" s="1" t="s">
        <v>81</v>
      </c>
      <c r="N461" s="1" t="s">
        <v>49</v>
      </c>
      <c r="O461" s="1"/>
      <c r="P461" s="1" t="s">
        <v>11</v>
      </c>
      <c r="Q461" s="1" t="s">
        <v>12</v>
      </c>
      <c r="R461" s="1" t="s">
        <v>13</v>
      </c>
      <c r="S461" s="8">
        <v>4.1145006899999999E-4</v>
      </c>
      <c r="T461" s="8">
        <v>0.75</v>
      </c>
      <c r="U461" s="9">
        <f>Tabla12[[#This Row],[Precio unitario]]*Tabla12[[#This Row],[Tasa de ingresos cliente]]</f>
        <v>3.0858755175E-4</v>
      </c>
      <c r="V461" s="21">
        <v>22.631540000000001</v>
      </c>
      <c r="W461" s="11">
        <f>Tabla12[[#This Row],[tasa de cambio]]*Tabla12[[#This Row],[Ingresos netos]]</f>
        <v>6.9838115209321953E-3</v>
      </c>
      <c r="AK461" s="2" t="s">
        <v>100</v>
      </c>
      <c r="AL461" s="2" t="s">
        <v>10</v>
      </c>
      <c r="AM461" s="2" t="s">
        <v>104</v>
      </c>
      <c r="AN461" s="2" t="s">
        <v>11</v>
      </c>
      <c r="AO461" s="2" t="s">
        <v>129</v>
      </c>
      <c r="AP461" s="2" t="s">
        <v>13</v>
      </c>
      <c r="AQ461" s="7">
        <v>-4.0721010000000001E-4</v>
      </c>
      <c r="AR461" s="7">
        <v>0.75</v>
      </c>
      <c r="AS461" s="9">
        <f>Tabla8[[#This Row],[Precio unitario]]*Tabla8[[#This Row],[Tasa de ingresos cliente]]</f>
        <v>-3.0540757500000003E-4</v>
      </c>
      <c r="AT461" s="21">
        <v>21.6</v>
      </c>
      <c r="AU461" s="11">
        <f>Tabla8[[#This Row],[tasa de cambio]]*Tabla8[[#This Row],[Ingresos netos]]</f>
        <v>-6.596803620000001E-3</v>
      </c>
      <c r="AV461" s="23"/>
      <c r="AX461" s="23"/>
      <c r="BL461" s="2" t="s">
        <v>139</v>
      </c>
      <c r="BM461" s="2" t="s">
        <v>16</v>
      </c>
      <c r="BN461" s="2" t="s">
        <v>104</v>
      </c>
      <c r="BO461" s="2" t="s">
        <v>11</v>
      </c>
      <c r="BP461" s="2" t="s">
        <v>12</v>
      </c>
      <c r="BQ461" s="2" t="s">
        <v>13</v>
      </c>
      <c r="BR461" s="7">
        <v>1.3025091331000001E-2</v>
      </c>
      <c r="BS461" s="7">
        <v>0.75</v>
      </c>
      <c r="BT461" s="9">
        <f>Tabla5[[#This Row],[Precio unitario]]*Tabla5[[#This Row],[Tasa de ingresos cliente]]</f>
        <v>9.7688184982500006E-3</v>
      </c>
      <c r="BU461" s="21">
        <v>22.631540000000001</v>
      </c>
      <c r="BV461" s="15">
        <f>Tabla5[[#This Row],[tasa de cambio]]*Tabla5[[#This Row],[Ingresos netos]]</f>
        <v>0.22108340659588482</v>
      </c>
    </row>
    <row r="462" spans="1:74" x14ac:dyDescent="0.2">
      <c r="A462" s="2" t="s">
        <v>24</v>
      </c>
      <c r="B462" s="2" t="s">
        <v>21</v>
      </c>
      <c r="C462" s="2"/>
      <c r="D462" s="2" t="s">
        <v>11</v>
      </c>
      <c r="E462" s="2" t="s">
        <v>12</v>
      </c>
      <c r="F462" s="2" t="s">
        <v>13</v>
      </c>
      <c r="G462" s="7">
        <v>7.4510495599999999E-4</v>
      </c>
      <c r="H462" s="7">
        <v>0.75</v>
      </c>
      <c r="I462" s="9">
        <f>Tabla14[[#This Row],[Precio unitario]]*Tabla14[[#This Row],[Tasa de ingresos cliente]]</f>
        <v>5.5882871699999999E-4</v>
      </c>
      <c r="J462" s="21">
        <v>22.631540000000001</v>
      </c>
      <c r="K462" s="15">
        <f>Tabla14[[#This Row],[tasa de cambio]]*Tabla14[[#This Row],[Ingresos netos]]</f>
        <v>1.2647154461934181E-2</v>
      </c>
      <c r="M462" s="2" t="s">
        <v>81</v>
      </c>
      <c r="N462" s="2" t="s">
        <v>49</v>
      </c>
      <c r="O462" s="2"/>
      <c r="P462" s="2" t="s">
        <v>11</v>
      </c>
      <c r="Q462" s="2" t="s">
        <v>12</v>
      </c>
      <c r="R462" s="2" t="s">
        <v>13</v>
      </c>
      <c r="S462" s="7">
        <v>4.3298126000000003E-4</v>
      </c>
      <c r="T462" s="7">
        <v>0.75</v>
      </c>
      <c r="U462" s="9">
        <f>Tabla12[[#This Row],[Precio unitario]]*Tabla12[[#This Row],[Tasa de ingresos cliente]]</f>
        <v>3.2473594500000001E-4</v>
      </c>
      <c r="V462" s="21">
        <v>22.631540000000001</v>
      </c>
      <c r="W462" s="11">
        <f>Tabla12[[#This Row],[tasa de cambio]]*Tabla12[[#This Row],[Ingresos netos]]</f>
        <v>7.3492745287053003E-3</v>
      </c>
      <c r="AK462" s="2" t="s">
        <v>100</v>
      </c>
      <c r="AL462" s="2" t="s">
        <v>10</v>
      </c>
      <c r="AM462" s="2" t="s">
        <v>114</v>
      </c>
      <c r="AN462" s="2" t="s">
        <v>11</v>
      </c>
      <c r="AO462" s="2" t="s">
        <v>129</v>
      </c>
      <c r="AP462" s="2" t="s">
        <v>13</v>
      </c>
      <c r="AQ462" s="7">
        <v>-2.70515E-5</v>
      </c>
      <c r="AR462" s="7">
        <v>0.75</v>
      </c>
      <c r="AS462" s="9">
        <f>Tabla8[[#This Row],[Precio unitario]]*Tabla8[[#This Row],[Tasa de ingresos cliente]]</f>
        <v>-2.0288624999999999E-5</v>
      </c>
      <c r="AT462" s="21">
        <v>21.6</v>
      </c>
      <c r="AU462" s="11">
        <f>Tabla8[[#This Row],[tasa de cambio]]*Tabla8[[#This Row],[Ingresos netos]]</f>
        <v>-4.3823430000000001E-4</v>
      </c>
      <c r="AV462" s="23"/>
      <c r="AX462" s="23"/>
      <c r="BL462" s="1" t="s">
        <v>139</v>
      </c>
      <c r="BM462" s="1" t="s">
        <v>17</v>
      </c>
      <c r="BN462" s="1" t="s">
        <v>104</v>
      </c>
      <c r="BO462" s="1" t="s">
        <v>11</v>
      </c>
      <c r="BP462" s="1" t="s">
        <v>12</v>
      </c>
      <c r="BQ462" s="1" t="s">
        <v>13</v>
      </c>
      <c r="BR462" s="8">
        <v>3.53081373E-3</v>
      </c>
      <c r="BS462" s="8">
        <v>0.75</v>
      </c>
      <c r="BT462" s="9">
        <f>Tabla5[[#This Row],[Precio unitario]]*Tabla5[[#This Row],[Tasa de ingresos cliente]]</f>
        <v>2.6481102974999999E-3</v>
      </c>
      <c r="BU462" s="21">
        <v>22.631540000000001</v>
      </c>
      <c r="BV462" s="15">
        <f>Tabla5[[#This Row],[tasa de cambio]]*Tabla5[[#This Row],[Ingresos netos]]</f>
        <v>5.9930814122283148E-2</v>
      </c>
    </row>
    <row r="463" spans="1:74" x14ac:dyDescent="0.2">
      <c r="A463" s="1" t="s">
        <v>24</v>
      </c>
      <c r="B463" s="1" t="s">
        <v>37</v>
      </c>
      <c r="C463" s="1"/>
      <c r="D463" s="1" t="s">
        <v>11</v>
      </c>
      <c r="E463" s="1" t="s">
        <v>12</v>
      </c>
      <c r="F463" s="1" t="s">
        <v>13</v>
      </c>
      <c r="G463" s="8">
        <v>7.8444382999999997E-5</v>
      </c>
      <c r="H463" s="8">
        <v>0.75</v>
      </c>
      <c r="I463" s="9">
        <f>Tabla14[[#This Row],[Precio unitario]]*Tabla14[[#This Row],[Tasa de ingresos cliente]]</f>
        <v>5.8833287250000001E-5</v>
      </c>
      <c r="J463" s="21">
        <v>22.631540000000001</v>
      </c>
      <c r="K463" s="15">
        <f>Tabla14[[#This Row],[tasa de cambio]]*Tabla14[[#This Row],[Ingresos netos]]</f>
        <v>1.3314878937298652E-3</v>
      </c>
      <c r="M463" s="1" t="s">
        <v>81</v>
      </c>
      <c r="N463" s="1" t="s">
        <v>49</v>
      </c>
      <c r="O463" s="1"/>
      <c r="P463" s="1" t="s">
        <v>11</v>
      </c>
      <c r="Q463" s="1" t="s">
        <v>12</v>
      </c>
      <c r="R463" s="1" t="s">
        <v>13</v>
      </c>
      <c r="S463" s="8">
        <v>4.3296379799999998E-4</v>
      </c>
      <c r="T463" s="8">
        <v>0.75</v>
      </c>
      <c r="U463" s="9">
        <f>Tabla12[[#This Row],[Precio unitario]]*Tabla12[[#This Row],[Tasa de ingresos cliente]]</f>
        <v>3.2472284849999997E-4</v>
      </c>
      <c r="V463" s="21">
        <v>22.631540000000001</v>
      </c>
      <c r="W463" s="11">
        <f>Tabla12[[#This Row],[tasa de cambio]]*Tabla12[[#This Row],[Ingresos netos]]</f>
        <v>7.34897813474169E-3</v>
      </c>
      <c r="AK463" s="1" t="s">
        <v>100</v>
      </c>
      <c r="AL463" s="1" t="s">
        <v>10</v>
      </c>
      <c r="AM463" s="1" t="s">
        <v>114</v>
      </c>
      <c r="AN463" s="1" t="s">
        <v>11</v>
      </c>
      <c r="AO463" s="1" t="s">
        <v>129</v>
      </c>
      <c r="AP463" s="1" t="s">
        <v>13</v>
      </c>
      <c r="AQ463" s="8">
        <v>-2.70516E-5</v>
      </c>
      <c r="AR463" s="8">
        <v>0.75</v>
      </c>
      <c r="AS463" s="9">
        <f>Tabla8[[#This Row],[Precio unitario]]*Tabla8[[#This Row],[Tasa de ingresos cliente]]</f>
        <v>-2.0288700000000001E-5</v>
      </c>
      <c r="AT463" s="21">
        <v>21.6</v>
      </c>
      <c r="AU463" s="11">
        <f>Tabla8[[#This Row],[tasa de cambio]]*Tabla8[[#This Row],[Ingresos netos]]</f>
        <v>-4.3823592000000005E-4</v>
      </c>
      <c r="AV463" s="23"/>
      <c r="AX463" s="23"/>
      <c r="BL463" s="2" t="s">
        <v>139</v>
      </c>
      <c r="BM463" s="2" t="s">
        <v>17</v>
      </c>
      <c r="BN463" s="2" t="s">
        <v>104</v>
      </c>
      <c r="BO463" s="2" t="s">
        <v>11</v>
      </c>
      <c r="BP463" s="2" t="s">
        <v>12</v>
      </c>
      <c r="BQ463" s="2" t="s">
        <v>13</v>
      </c>
      <c r="BR463" s="7">
        <v>3.530813729E-3</v>
      </c>
      <c r="BS463" s="7">
        <v>0.75</v>
      </c>
      <c r="BT463" s="9">
        <f>Tabla5[[#This Row],[Precio unitario]]*Tabla5[[#This Row],[Tasa de ingresos cliente]]</f>
        <v>2.64811029675E-3</v>
      </c>
      <c r="BU463" s="21">
        <v>22.631540000000001</v>
      </c>
      <c r="BV463" s="15">
        <f>Tabla5[[#This Row],[tasa de cambio]]*Tabla5[[#This Row],[Ingresos netos]]</f>
        <v>5.9930814105309496E-2</v>
      </c>
    </row>
    <row r="464" spans="1:74" x14ac:dyDescent="0.2">
      <c r="A464" s="2" t="s">
        <v>24</v>
      </c>
      <c r="B464" s="2" t="s">
        <v>40</v>
      </c>
      <c r="C464" s="2"/>
      <c r="D464" s="2" t="s">
        <v>11</v>
      </c>
      <c r="E464" s="2" t="s">
        <v>12</v>
      </c>
      <c r="F464" s="2" t="s">
        <v>13</v>
      </c>
      <c r="G464" s="7">
        <v>1.3578927100000001E-4</v>
      </c>
      <c r="H464" s="7">
        <v>0.75</v>
      </c>
      <c r="I464" s="9">
        <f>Tabla14[[#This Row],[Precio unitario]]*Tabla14[[#This Row],[Tasa de ingresos cliente]]</f>
        <v>1.0184195325000002E-4</v>
      </c>
      <c r="J464" s="21">
        <v>22.631540000000001</v>
      </c>
      <c r="K464" s="15">
        <f>Tabla14[[#This Row],[tasa de cambio]]*Tabla14[[#This Row],[Ingresos netos]]</f>
        <v>2.3048402386555054E-3</v>
      </c>
      <c r="M464" s="2" t="s">
        <v>81</v>
      </c>
      <c r="N464" s="2" t="s">
        <v>49</v>
      </c>
      <c r="O464" s="2"/>
      <c r="P464" s="2" t="s">
        <v>11</v>
      </c>
      <c r="Q464" s="2" t="s">
        <v>12</v>
      </c>
      <c r="R464" s="2" t="s">
        <v>13</v>
      </c>
      <c r="S464" s="7">
        <v>3.7531852899999997E-4</v>
      </c>
      <c r="T464" s="7">
        <v>0.75</v>
      </c>
      <c r="U464" s="9">
        <f>Tabla12[[#This Row],[Precio unitario]]*Tabla12[[#This Row],[Tasa de ingresos cliente]]</f>
        <v>2.8148889674999998E-4</v>
      </c>
      <c r="V464" s="21">
        <v>22.631540000000001</v>
      </c>
      <c r="W464" s="11">
        <f>Tabla12[[#This Row],[tasa de cambio]]*Tabla12[[#This Row],[Ingresos netos]]</f>
        <v>6.3705272263534949E-3</v>
      </c>
      <c r="AK464" s="2" t="s">
        <v>100</v>
      </c>
      <c r="AL464" s="2" t="s">
        <v>10</v>
      </c>
      <c r="AM464" s="2" t="s">
        <v>101</v>
      </c>
      <c r="AN464" s="2" t="s">
        <v>11</v>
      </c>
      <c r="AO464" s="2" t="s">
        <v>12</v>
      </c>
      <c r="AP464" s="2" t="s">
        <v>13</v>
      </c>
      <c r="AQ464" s="7">
        <v>7.7099999999999998E-4</v>
      </c>
      <c r="AR464" s="7">
        <v>0.75</v>
      </c>
      <c r="AS464" s="9">
        <f>Tabla8[[#This Row],[Precio unitario]]*Tabla8[[#This Row],[Tasa de ingresos cliente]]</f>
        <v>5.7824999999999999E-4</v>
      </c>
      <c r="AT464" s="21">
        <v>21.6</v>
      </c>
      <c r="AU464" s="11">
        <f>Tabla8[[#This Row],[tasa de cambio]]*Tabla8[[#This Row],[Ingresos netos]]</f>
        <v>1.24902E-2</v>
      </c>
      <c r="AV464" s="23"/>
      <c r="AX464" s="23"/>
      <c r="BL464" s="1" t="s">
        <v>139</v>
      </c>
      <c r="BM464" s="1" t="s">
        <v>33</v>
      </c>
      <c r="BN464" s="1" t="s">
        <v>104</v>
      </c>
      <c r="BO464" s="1" t="s">
        <v>11</v>
      </c>
      <c r="BP464" s="1" t="s">
        <v>12</v>
      </c>
      <c r="BQ464" s="1" t="s">
        <v>13</v>
      </c>
      <c r="BR464" s="8">
        <v>6.2195294929999999E-3</v>
      </c>
      <c r="BS464" s="8">
        <v>0.75</v>
      </c>
      <c r="BT464" s="9">
        <f>Tabla5[[#This Row],[Precio unitario]]*Tabla5[[#This Row],[Tasa de ingresos cliente]]</f>
        <v>4.6646471197499999E-3</v>
      </c>
      <c r="BU464" s="21">
        <v>22.631540000000001</v>
      </c>
      <c r="BV464" s="15">
        <f>Tabla5[[#This Row],[tasa de cambio]]*Tabla5[[#This Row],[Ingresos netos]]</f>
        <v>0.10556814787650692</v>
      </c>
    </row>
    <row r="465" spans="1:74" x14ac:dyDescent="0.2">
      <c r="A465" s="1" t="s">
        <v>24</v>
      </c>
      <c r="B465" s="1" t="s">
        <v>64</v>
      </c>
      <c r="C465" s="1"/>
      <c r="D465" s="1" t="s">
        <v>11</v>
      </c>
      <c r="E465" s="1" t="s">
        <v>12</v>
      </c>
      <c r="F465" s="1" t="s">
        <v>13</v>
      </c>
      <c r="G465" s="8">
        <v>1.0571500709999999E-3</v>
      </c>
      <c r="H465" s="8">
        <v>0.75</v>
      </c>
      <c r="I465" s="9">
        <f>Tabla14[[#This Row],[Precio unitario]]*Tabla14[[#This Row],[Tasa de ingresos cliente]]</f>
        <v>7.9286255324999993E-4</v>
      </c>
      <c r="J465" s="21">
        <v>22.631540000000001</v>
      </c>
      <c r="K465" s="15">
        <f>Tabla14[[#This Row],[tasa de cambio]]*Tabla14[[#This Row],[Ingresos netos]]</f>
        <v>1.7943700588379505E-2</v>
      </c>
      <c r="M465" s="1" t="s">
        <v>81</v>
      </c>
      <c r="N465" s="1" t="s">
        <v>15</v>
      </c>
      <c r="O465" s="1"/>
      <c r="P465" s="1" t="s">
        <v>11</v>
      </c>
      <c r="Q465" s="1" t="s">
        <v>12</v>
      </c>
      <c r="R465" s="1" t="s">
        <v>13</v>
      </c>
      <c r="S465" s="8">
        <v>6.3169686970000003E-3</v>
      </c>
      <c r="T465" s="8">
        <v>0.75</v>
      </c>
      <c r="U465" s="9">
        <f>Tabla12[[#This Row],[Precio unitario]]*Tabla12[[#This Row],[Tasa de ingresos cliente]]</f>
        <v>4.7377265227500007E-3</v>
      </c>
      <c r="V465" s="21">
        <v>22.631540000000001</v>
      </c>
      <c r="W465" s="11">
        <f>Tabla12[[#This Row],[tasa de cambio]]*Tabla12[[#This Row],[Ingresos netos]]</f>
        <v>0.10722204730867756</v>
      </c>
      <c r="AK465" s="1" t="s">
        <v>100</v>
      </c>
      <c r="AL465" s="1" t="s">
        <v>10</v>
      </c>
      <c r="AM465" s="1" t="s">
        <v>101</v>
      </c>
      <c r="AN465" s="1" t="s">
        <v>11</v>
      </c>
      <c r="AO465" s="1" t="s">
        <v>12</v>
      </c>
      <c r="AP465" s="1" t="s">
        <v>13</v>
      </c>
      <c r="AQ465" s="8">
        <v>7.71125E-4</v>
      </c>
      <c r="AR465" s="8">
        <v>0.75</v>
      </c>
      <c r="AS465" s="9">
        <f>Tabla8[[#This Row],[Precio unitario]]*Tabla8[[#This Row],[Tasa de ingresos cliente]]</f>
        <v>5.7834374999999997E-4</v>
      </c>
      <c r="AT465" s="21">
        <v>21.6</v>
      </c>
      <c r="AU465" s="11">
        <f>Tabla8[[#This Row],[tasa de cambio]]*Tabla8[[#This Row],[Ingresos netos]]</f>
        <v>1.2492225000000001E-2</v>
      </c>
      <c r="AV465" s="23"/>
      <c r="AX465" s="23"/>
      <c r="BL465" s="2" t="s">
        <v>139</v>
      </c>
      <c r="BM465" s="2" t="s">
        <v>33</v>
      </c>
      <c r="BN465" s="2" t="s">
        <v>104</v>
      </c>
      <c r="BO465" s="2" t="s">
        <v>11</v>
      </c>
      <c r="BP465" s="2" t="s">
        <v>12</v>
      </c>
      <c r="BQ465" s="2" t="s">
        <v>13</v>
      </c>
      <c r="BR465" s="7">
        <v>6.2195294940000003E-3</v>
      </c>
      <c r="BS465" s="7">
        <v>0.75</v>
      </c>
      <c r="BT465" s="9">
        <f>Tabla5[[#This Row],[Precio unitario]]*Tabla5[[#This Row],[Tasa de ingresos cliente]]</f>
        <v>4.6646471204999998E-3</v>
      </c>
      <c r="BU465" s="21">
        <v>22.631540000000001</v>
      </c>
      <c r="BV465" s="15">
        <f>Tabla5[[#This Row],[tasa de cambio]]*Tabla5[[#This Row],[Ingresos netos]]</f>
        <v>0.10556814789348057</v>
      </c>
    </row>
    <row r="466" spans="1:74" x14ac:dyDescent="0.2">
      <c r="A466" s="2" t="s">
        <v>24</v>
      </c>
      <c r="B466" s="2" t="s">
        <v>64</v>
      </c>
      <c r="C466" s="2"/>
      <c r="D466" s="2" t="s">
        <v>11</v>
      </c>
      <c r="E466" s="2" t="s">
        <v>12</v>
      </c>
      <c r="F466" s="2" t="s">
        <v>13</v>
      </c>
      <c r="G466" s="7">
        <v>3.0149954589999998E-3</v>
      </c>
      <c r="H466" s="7">
        <v>0.75</v>
      </c>
      <c r="I466" s="9">
        <f>Tabla14[[#This Row],[Precio unitario]]*Tabla14[[#This Row],[Tasa de ingresos cliente]]</f>
        <v>2.2612465942499996E-3</v>
      </c>
      <c r="J466" s="21">
        <v>22.631540000000001</v>
      </c>
      <c r="K466" s="15">
        <f>Tabla14[[#This Row],[tasa de cambio]]*Tabla14[[#This Row],[Ingresos netos]]</f>
        <v>5.1175492747632639E-2</v>
      </c>
      <c r="M466" s="2" t="s">
        <v>81</v>
      </c>
      <c r="N466" s="2" t="s">
        <v>43</v>
      </c>
      <c r="O466" s="2"/>
      <c r="P466" s="2" t="s">
        <v>11</v>
      </c>
      <c r="Q466" s="2" t="s">
        <v>12</v>
      </c>
      <c r="R466" s="2" t="s">
        <v>13</v>
      </c>
      <c r="S466" s="7">
        <v>4.7879397799999998E-4</v>
      </c>
      <c r="T466" s="7">
        <v>0.75</v>
      </c>
      <c r="U466" s="9">
        <f>Tabla12[[#This Row],[Precio unitario]]*Tabla12[[#This Row],[Tasa de ingresos cliente]]</f>
        <v>3.590954835E-4</v>
      </c>
      <c r="V466" s="21">
        <v>22.631540000000001</v>
      </c>
      <c r="W466" s="11">
        <f>Tabla12[[#This Row],[tasa de cambio]]*Tabla12[[#This Row],[Ingresos netos]]</f>
        <v>8.1268837986495906E-3</v>
      </c>
      <c r="AK466" s="2" t="s">
        <v>100</v>
      </c>
      <c r="AL466" s="2" t="s">
        <v>10</v>
      </c>
      <c r="AM466" s="2" t="s">
        <v>101</v>
      </c>
      <c r="AN466" s="2" t="s">
        <v>11</v>
      </c>
      <c r="AO466" s="2" t="s">
        <v>12</v>
      </c>
      <c r="AP466" s="2" t="s">
        <v>13</v>
      </c>
      <c r="AQ466" s="7">
        <v>7.7116670000000002E-4</v>
      </c>
      <c r="AR466" s="7">
        <v>0.75</v>
      </c>
      <c r="AS466" s="9">
        <f>Tabla8[[#This Row],[Precio unitario]]*Tabla8[[#This Row],[Tasa de ingresos cliente]]</f>
        <v>5.7837502500000001E-4</v>
      </c>
      <c r="AT466" s="21">
        <v>21.6</v>
      </c>
      <c r="AU466" s="11">
        <f>Tabla8[[#This Row],[tasa de cambio]]*Tabla8[[#This Row],[Ingresos netos]]</f>
        <v>1.2492900540000001E-2</v>
      </c>
      <c r="AV466" s="23"/>
      <c r="AX466" s="23"/>
      <c r="BL466" s="1" t="s">
        <v>139</v>
      </c>
      <c r="BM466" s="1" t="s">
        <v>19</v>
      </c>
      <c r="BN466" s="1" t="s">
        <v>101</v>
      </c>
      <c r="BO466" s="1" t="s">
        <v>11</v>
      </c>
      <c r="BP466" s="1" t="s">
        <v>12</v>
      </c>
      <c r="BQ466" s="1" t="s">
        <v>13</v>
      </c>
      <c r="BR466" s="8">
        <v>7.0677045659999996E-3</v>
      </c>
      <c r="BS466" s="8">
        <v>0.75</v>
      </c>
      <c r="BT466" s="9">
        <f>Tabla5[[#This Row],[Precio unitario]]*Tabla5[[#This Row],[Tasa de ingresos cliente]]</f>
        <v>5.3007784245000002E-3</v>
      </c>
      <c r="BU466" s="21">
        <v>22.631540000000001</v>
      </c>
      <c r="BV466" s="15">
        <f>Tabla5[[#This Row],[tasa de cambio]]*Tabla5[[#This Row],[Ingresos netos]]</f>
        <v>0.11996477894520874</v>
      </c>
    </row>
    <row r="467" spans="1:74" x14ac:dyDescent="0.2">
      <c r="A467" s="1" t="s">
        <v>24</v>
      </c>
      <c r="B467" s="1" t="s">
        <v>41</v>
      </c>
      <c r="C467" s="1"/>
      <c r="D467" s="1" t="s">
        <v>11</v>
      </c>
      <c r="E467" s="1" t="s">
        <v>12</v>
      </c>
      <c r="F467" s="1" t="s">
        <v>13</v>
      </c>
      <c r="G467" s="8">
        <v>7.2922401999999997E-5</v>
      </c>
      <c r="H467" s="8">
        <v>0.75</v>
      </c>
      <c r="I467" s="9">
        <f>Tabla14[[#This Row],[Precio unitario]]*Tabla14[[#This Row],[Tasa de ingresos cliente]]</f>
        <v>5.4691801499999998E-5</v>
      </c>
      <c r="J467" s="21">
        <v>22.631540000000001</v>
      </c>
      <c r="K467" s="15">
        <f>Tabla14[[#This Row],[tasa de cambio]]*Tabla14[[#This Row],[Ingresos netos]]</f>
        <v>1.2377596933193101E-3</v>
      </c>
      <c r="M467" s="1" t="s">
        <v>81</v>
      </c>
      <c r="N467" s="1" t="s">
        <v>43</v>
      </c>
      <c r="O467" s="1"/>
      <c r="P467" s="1" t="s">
        <v>11</v>
      </c>
      <c r="Q467" s="1" t="s">
        <v>12</v>
      </c>
      <c r="R467" s="1" t="s">
        <v>13</v>
      </c>
      <c r="S467" s="8">
        <v>4.7869968100000001E-4</v>
      </c>
      <c r="T467" s="8">
        <v>0.75</v>
      </c>
      <c r="U467" s="9">
        <f>Tabla12[[#This Row],[Precio unitario]]*Tabla12[[#This Row],[Tasa de ingresos cliente]]</f>
        <v>3.5902476074999999E-4</v>
      </c>
      <c r="V467" s="21">
        <v>22.631540000000001</v>
      </c>
      <c r="W467" s="11">
        <f>Tabla12[[#This Row],[tasa de cambio]]*Tabla12[[#This Row],[Ingresos netos]]</f>
        <v>8.1252832339040546E-3</v>
      </c>
      <c r="AK467" s="1" t="s">
        <v>100</v>
      </c>
      <c r="AL467" s="1" t="s">
        <v>10</v>
      </c>
      <c r="AM467" s="1" t="s">
        <v>101</v>
      </c>
      <c r="AN467" s="1" t="s">
        <v>11</v>
      </c>
      <c r="AO467" s="1" t="s">
        <v>12</v>
      </c>
      <c r="AP467" s="1" t="s">
        <v>13</v>
      </c>
      <c r="AQ467" s="8">
        <v>7.7108329999999998E-4</v>
      </c>
      <c r="AR467" s="8">
        <v>0.75</v>
      </c>
      <c r="AS467" s="9">
        <f>Tabla8[[#This Row],[Precio unitario]]*Tabla8[[#This Row],[Tasa de ingresos cliente]]</f>
        <v>5.7831247499999993E-4</v>
      </c>
      <c r="AT467" s="21">
        <v>21.6</v>
      </c>
      <c r="AU467" s="11">
        <f>Tabla8[[#This Row],[tasa de cambio]]*Tabla8[[#This Row],[Ingresos netos]]</f>
        <v>1.2491549459999999E-2</v>
      </c>
      <c r="AV467" s="23"/>
      <c r="AX467" s="23"/>
      <c r="BL467" s="2" t="s">
        <v>139</v>
      </c>
      <c r="BM467" s="2" t="s">
        <v>19</v>
      </c>
      <c r="BN467" s="2" t="s">
        <v>101</v>
      </c>
      <c r="BO467" s="2" t="s">
        <v>11</v>
      </c>
      <c r="BP467" s="2" t="s">
        <v>12</v>
      </c>
      <c r="BQ467" s="2" t="s">
        <v>13</v>
      </c>
      <c r="BR467" s="7">
        <v>7.0677045670000001E-3</v>
      </c>
      <c r="BS467" s="7">
        <v>0.75</v>
      </c>
      <c r="BT467" s="9">
        <f>Tabla5[[#This Row],[Precio unitario]]*Tabla5[[#This Row],[Tasa de ingresos cliente]]</f>
        <v>5.3007784252500001E-3</v>
      </c>
      <c r="BU467" s="21">
        <v>22.631540000000001</v>
      </c>
      <c r="BV467" s="15">
        <f>Tabla5[[#This Row],[tasa de cambio]]*Tabla5[[#This Row],[Ingresos netos]]</f>
        <v>0.1199647789621824</v>
      </c>
    </row>
    <row r="468" spans="1:74" x14ac:dyDescent="0.2">
      <c r="A468" s="2" t="s">
        <v>24</v>
      </c>
      <c r="B468" s="2" t="s">
        <v>14</v>
      </c>
      <c r="C468" s="2"/>
      <c r="D468" s="2" t="s">
        <v>11</v>
      </c>
      <c r="E468" s="2" t="s">
        <v>12</v>
      </c>
      <c r="F468" s="2" t="s">
        <v>13</v>
      </c>
      <c r="G468" s="7">
        <v>3.4954071E-4</v>
      </c>
      <c r="H468" s="7">
        <v>0.75</v>
      </c>
      <c r="I468" s="9">
        <f>Tabla14[[#This Row],[Precio unitario]]*Tabla14[[#This Row],[Tasa de ingresos cliente]]</f>
        <v>2.6215553250000001E-4</v>
      </c>
      <c r="J468" s="21">
        <v>22.631540000000001</v>
      </c>
      <c r="K468" s="15">
        <f>Tabla14[[#This Row],[tasa de cambio]]*Tabla14[[#This Row],[Ingresos netos]]</f>
        <v>5.9329834199950502E-3</v>
      </c>
      <c r="M468" s="2" t="s">
        <v>81</v>
      </c>
      <c r="N468" s="2" t="s">
        <v>43</v>
      </c>
      <c r="O468" s="2"/>
      <c r="P468" s="2" t="s">
        <v>11</v>
      </c>
      <c r="Q468" s="2" t="s">
        <v>12</v>
      </c>
      <c r="R468" s="2" t="s">
        <v>13</v>
      </c>
      <c r="S468" s="7">
        <v>4.7887255900000002E-4</v>
      </c>
      <c r="T468" s="7">
        <v>0.75</v>
      </c>
      <c r="U468" s="9">
        <f>Tabla12[[#This Row],[Precio unitario]]*Tabla12[[#This Row],[Tasa de ingresos cliente]]</f>
        <v>3.5915441925000004E-4</v>
      </c>
      <c r="V468" s="21">
        <v>22.631540000000001</v>
      </c>
      <c r="W468" s="11">
        <f>Tabla12[[#This Row],[tasa de cambio]]*Tabla12[[#This Row],[Ingresos netos]]</f>
        <v>8.1282176054331464E-3</v>
      </c>
      <c r="AK468" s="2" t="s">
        <v>100</v>
      </c>
      <c r="AL468" s="2" t="s">
        <v>10</v>
      </c>
      <c r="AM468" s="2" t="s">
        <v>101</v>
      </c>
      <c r="AN468" s="2" t="s">
        <v>11</v>
      </c>
      <c r="AO468" s="2" t="s">
        <v>12</v>
      </c>
      <c r="AP468" s="2" t="s">
        <v>13</v>
      </c>
      <c r="AQ468" s="7">
        <v>7.7111110000000003E-4</v>
      </c>
      <c r="AR468" s="7">
        <v>0.75</v>
      </c>
      <c r="AS468" s="9">
        <f>Tabla8[[#This Row],[Precio unitario]]*Tabla8[[#This Row],[Tasa de ingresos cliente]]</f>
        <v>5.78333325E-4</v>
      </c>
      <c r="AT468" s="21">
        <v>21.6</v>
      </c>
      <c r="AU468" s="11">
        <f>Tabla8[[#This Row],[tasa de cambio]]*Tabla8[[#This Row],[Ingresos netos]]</f>
        <v>1.249199982E-2</v>
      </c>
      <c r="AV468" s="23"/>
      <c r="AX468" s="23"/>
      <c r="BL468" s="1" t="s">
        <v>139</v>
      </c>
      <c r="BM468" s="1" t="s">
        <v>20</v>
      </c>
      <c r="BN468" s="1" t="s">
        <v>101</v>
      </c>
      <c r="BO468" s="1" t="s">
        <v>11</v>
      </c>
      <c r="BP468" s="1" t="s">
        <v>12</v>
      </c>
      <c r="BQ468" s="1" t="s">
        <v>13</v>
      </c>
      <c r="BR468" s="8">
        <v>7.0196987650000004E-3</v>
      </c>
      <c r="BS468" s="8">
        <v>0.75</v>
      </c>
      <c r="BT468" s="9">
        <f>Tabla5[[#This Row],[Precio unitario]]*Tabla5[[#This Row],[Tasa de ingresos cliente]]</f>
        <v>5.2647740737500007E-3</v>
      </c>
      <c r="BU468" s="21">
        <v>22.631540000000001</v>
      </c>
      <c r="BV468" s="15">
        <f>Tabla5[[#This Row],[tasa de cambio]]*Tabla5[[#This Row],[Ingresos netos]]</f>
        <v>0.1191499450410361</v>
      </c>
    </row>
    <row r="469" spans="1:74" x14ac:dyDescent="0.2">
      <c r="A469" s="1" t="s">
        <v>24</v>
      </c>
      <c r="B469" s="1" t="s">
        <v>14</v>
      </c>
      <c r="C469" s="1"/>
      <c r="D469" s="1" t="s">
        <v>11</v>
      </c>
      <c r="E469" s="1" t="s">
        <v>12</v>
      </c>
      <c r="F469" s="1" t="s">
        <v>13</v>
      </c>
      <c r="G469" s="8">
        <v>4.5345059000000002E-4</v>
      </c>
      <c r="H469" s="8">
        <v>0.75</v>
      </c>
      <c r="I469" s="9">
        <f>Tabla14[[#This Row],[Precio unitario]]*Tabla14[[#This Row],[Tasa de ingresos cliente]]</f>
        <v>3.4008794250000001E-4</v>
      </c>
      <c r="J469" s="21">
        <v>22.631540000000001</v>
      </c>
      <c r="K469" s="15">
        <f>Tabla14[[#This Row],[tasa de cambio]]*Tabla14[[#This Row],[Ingresos netos]]</f>
        <v>7.6967138742064503E-3</v>
      </c>
      <c r="M469" s="1" t="s">
        <v>81</v>
      </c>
      <c r="N469" s="1" t="s">
        <v>43</v>
      </c>
      <c r="O469" s="1"/>
      <c r="P469" s="1" t="s">
        <v>11</v>
      </c>
      <c r="Q469" s="1" t="s">
        <v>12</v>
      </c>
      <c r="R469" s="1" t="s">
        <v>13</v>
      </c>
      <c r="S469" s="8">
        <v>4.7877651499999999E-4</v>
      </c>
      <c r="T469" s="8">
        <v>0.75</v>
      </c>
      <c r="U469" s="9">
        <f>Tabla12[[#This Row],[Precio unitario]]*Tabla12[[#This Row],[Tasa de ingresos cliente]]</f>
        <v>3.5908238625000002E-4</v>
      </c>
      <c r="V469" s="21">
        <v>22.631540000000001</v>
      </c>
      <c r="W469" s="11">
        <f>Tabla12[[#This Row],[tasa de cambio]]*Tabla12[[#This Row],[Ingresos netos]]</f>
        <v>8.1265873877123251E-3</v>
      </c>
      <c r="AK469" s="1" t="s">
        <v>100</v>
      </c>
      <c r="AL469" s="1" t="s">
        <v>17</v>
      </c>
      <c r="AM469" s="1" t="s">
        <v>101</v>
      </c>
      <c r="AN469" s="1" t="s">
        <v>11</v>
      </c>
      <c r="AO469" s="1" t="s">
        <v>12</v>
      </c>
      <c r="AP469" s="1" t="s">
        <v>13</v>
      </c>
      <c r="AQ469" s="8">
        <v>6.3400000000000001E-4</v>
      </c>
      <c r="AR469" s="8">
        <v>0.75</v>
      </c>
      <c r="AS469" s="9">
        <f>Tabla8[[#This Row],[Precio unitario]]*Tabla8[[#This Row],[Tasa de ingresos cliente]]</f>
        <v>4.7550000000000001E-4</v>
      </c>
      <c r="AT469" s="21">
        <v>21.6</v>
      </c>
      <c r="AU469" s="11">
        <f>Tabla8[[#This Row],[tasa de cambio]]*Tabla8[[#This Row],[Ingresos netos]]</f>
        <v>1.02708E-2</v>
      </c>
      <c r="AV469" s="23"/>
      <c r="AX469" s="23"/>
      <c r="BL469" s="2" t="s">
        <v>139</v>
      </c>
      <c r="BM469" s="2" t="s">
        <v>31</v>
      </c>
      <c r="BN469" s="2" t="s">
        <v>101</v>
      </c>
      <c r="BO469" s="2" t="s">
        <v>11</v>
      </c>
      <c r="BP469" s="2" t="s">
        <v>12</v>
      </c>
      <c r="BQ469" s="2" t="s">
        <v>13</v>
      </c>
      <c r="BR469" s="7">
        <v>2.5831716676999999E-2</v>
      </c>
      <c r="BS469" s="7">
        <v>0.75</v>
      </c>
      <c r="BT469" s="9">
        <f>Tabla5[[#This Row],[Precio unitario]]*Tabla5[[#This Row],[Tasa de ingresos cliente]]</f>
        <v>1.9373787507749998E-2</v>
      </c>
      <c r="BU469" s="21">
        <v>22.631540000000001</v>
      </c>
      <c r="BV469" s="15">
        <f>Tabla5[[#This Row],[tasa de cambio]]*Tabla5[[#This Row],[Ingresos netos]]</f>
        <v>0.4384586469331444</v>
      </c>
    </row>
    <row r="470" spans="1:74" x14ac:dyDescent="0.2">
      <c r="A470" s="2" t="s">
        <v>24</v>
      </c>
      <c r="B470" s="2" t="s">
        <v>42</v>
      </c>
      <c r="C470" s="2"/>
      <c r="D470" s="2" t="s">
        <v>11</v>
      </c>
      <c r="E470" s="2" t="s">
        <v>12</v>
      </c>
      <c r="F470" s="2" t="s">
        <v>13</v>
      </c>
      <c r="G470" s="7">
        <v>2.5234871700000001E-4</v>
      </c>
      <c r="H470" s="7">
        <v>0.75</v>
      </c>
      <c r="I470" s="9">
        <f>Tabla14[[#This Row],[Precio unitario]]*Tabla14[[#This Row],[Tasa de ingresos cliente]]</f>
        <v>1.8926153775E-4</v>
      </c>
      <c r="J470" s="21">
        <v>22.631540000000001</v>
      </c>
      <c r="K470" s="15">
        <f>Tabla14[[#This Row],[tasa de cambio]]*Tabla14[[#This Row],[Ingresos netos]]</f>
        <v>4.283280062050635E-3</v>
      </c>
      <c r="M470" s="2" t="s">
        <v>81</v>
      </c>
      <c r="N470" s="2" t="s">
        <v>43</v>
      </c>
      <c r="O470" s="2"/>
      <c r="P470" s="2" t="s">
        <v>11</v>
      </c>
      <c r="Q470" s="2" t="s">
        <v>12</v>
      </c>
      <c r="R470" s="2" t="s">
        <v>13</v>
      </c>
      <c r="S470" s="7">
        <v>4.48943024E-4</v>
      </c>
      <c r="T470" s="7">
        <v>0.75</v>
      </c>
      <c r="U470" s="9">
        <f>Tabla12[[#This Row],[Precio unitario]]*Tabla12[[#This Row],[Tasa de ingresos cliente]]</f>
        <v>3.3670726800000001E-4</v>
      </c>
      <c r="V470" s="21">
        <v>22.631540000000001</v>
      </c>
      <c r="W470" s="11">
        <f>Tabla12[[#This Row],[tasa de cambio]]*Tabla12[[#This Row],[Ingresos netos]]</f>
        <v>7.6202040040327206E-3</v>
      </c>
      <c r="AK470" s="2" t="s">
        <v>100</v>
      </c>
      <c r="AL470" s="2" t="s">
        <v>17</v>
      </c>
      <c r="AM470" s="2" t="s">
        <v>101</v>
      </c>
      <c r="AN470" s="2" t="s">
        <v>11</v>
      </c>
      <c r="AO470" s="2" t="s">
        <v>12</v>
      </c>
      <c r="AP470" s="2" t="s">
        <v>13</v>
      </c>
      <c r="AQ470" s="7">
        <v>6.3382610000000002E-4</v>
      </c>
      <c r="AR470" s="7">
        <v>0.75</v>
      </c>
      <c r="AS470" s="9">
        <f>Tabla8[[#This Row],[Precio unitario]]*Tabla8[[#This Row],[Tasa de ingresos cliente]]</f>
        <v>4.7536957499999999E-4</v>
      </c>
      <c r="AT470" s="21">
        <v>21.6</v>
      </c>
      <c r="AU470" s="11">
        <f>Tabla8[[#This Row],[tasa de cambio]]*Tabla8[[#This Row],[Ingresos netos]]</f>
        <v>1.026798282E-2</v>
      </c>
      <c r="AV470" s="23"/>
      <c r="AX470" s="23"/>
      <c r="BL470" s="1" t="s">
        <v>139</v>
      </c>
      <c r="BM470" s="1" t="s">
        <v>14</v>
      </c>
      <c r="BN470" s="1" t="s">
        <v>101</v>
      </c>
      <c r="BO470" s="1" t="s">
        <v>11</v>
      </c>
      <c r="BP470" s="1" t="s">
        <v>12</v>
      </c>
      <c r="BQ470" s="1" t="s">
        <v>13</v>
      </c>
      <c r="BR470" s="8">
        <v>5.9563623420000001E-3</v>
      </c>
      <c r="BS470" s="8">
        <v>0.75</v>
      </c>
      <c r="BT470" s="9">
        <f>Tabla5[[#This Row],[Precio unitario]]*Tabla5[[#This Row],[Tasa de ingresos cliente]]</f>
        <v>4.4672717564999999E-3</v>
      </c>
      <c r="BU470" s="21">
        <v>22.631540000000001</v>
      </c>
      <c r="BV470" s="15">
        <f>Tabla5[[#This Row],[tasa de cambio]]*Tabla5[[#This Row],[Ingresos netos]]</f>
        <v>0.10110123944810001</v>
      </c>
    </row>
    <row r="471" spans="1:74" x14ac:dyDescent="0.2">
      <c r="A471" s="1" t="s">
        <v>24</v>
      </c>
      <c r="B471" s="1" t="s">
        <v>15</v>
      </c>
      <c r="C471" s="1"/>
      <c r="D471" s="1" t="s">
        <v>11</v>
      </c>
      <c r="E471" s="1" t="s">
        <v>12</v>
      </c>
      <c r="F471" s="1" t="s">
        <v>13</v>
      </c>
      <c r="G471" s="8">
        <v>5.0692595699999995E-4</v>
      </c>
      <c r="H471" s="8">
        <v>0.75</v>
      </c>
      <c r="I471" s="9">
        <f>Tabla14[[#This Row],[Precio unitario]]*Tabla14[[#This Row],[Tasa de ingresos cliente]]</f>
        <v>3.8019446774999996E-4</v>
      </c>
      <c r="J471" s="21">
        <v>22.631540000000001</v>
      </c>
      <c r="K471" s="15">
        <f>Tabla14[[#This Row],[tasa de cambio]]*Tabla14[[#This Row],[Ingresos netos]]</f>
        <v>8.6043863046628352E-3</v>
      </c>
      <c r="M471" s="1" t="s">
        <v>81</v>
      </c>
      <c r="N471" s="1" t="s">
        <v>43</v>
      </c>
      <c r="O471" s="1"/>
      <c r="P471" s="1" t="s">
        <v>11</v>
      </c>
      <c r="Q471" s="1" t="s">
        <v>12</v>
      </c>
      <c r="R471" s="1" t="s">
        <v>13</v>
      </c>
      <c r="S471" s="8">
        <v>4.1046219299999999E-4</v>
      </c>
      <c r="T471" s="8">
        <v>0.75</v>
      </c>
      <c r="U471" s="9">
        <f>Tabla12[[#This Row],[Precio unitario]]*Tabla12[[#This Row],[Tasa de ingresos cliente]]</f>
        <v>3.0784664474999999E-4</v>
      </c>
      <c r="V471" s="21">
        <v>22.631540000000001</v>
      </c>
      <c r="W471" s="11">
        <f>Tabla12[[#This Row],[tasa de cambio]]*Tabla12[[#This Row],[Ingresos netos]]</f>
        <v>6.9670436545254148E-3</v>
      </c>
      <c r="AK471" s="1" t="s">
        <v>100</v>
      </c>
      <c r="AL471" s="1" t="s">
        <v>17</v>
      </c>
      <c r="AM471" s="1" t="s">
        <v>101</v>
      </c>
      <c r="AN471" s="1" t="s">
        <v>11</v>
      </c>
      <c r="AO471" s="1" t="s">
        <v>12</v>
      </c>
      <c r="AP471" s="1" t="s">
        <v>13</v>
      </c>
      <c r="AQ471" s="8">
        <v>6.3385709999999997E-4</v>
      </c>
      <c r="AR471" s="8">
        <v>0.75</v>
      </c>
      <c r="AS471" s="9">
        <f>Tabla8[[#This Row],[Precio unitario]]*Tabla8[[#This Row],[Tasa de ingresos cliente]]</f>
        <v>4.75392825E-4</v>
      </c>
      <c r="AT471" s="21">
        <v>21.6</v>
      </c>
      <c r="AU471" s="11">
        <f>Tabla8[[#This Row],[tasa de cambio]]*Tabla8[[#This Row],[Ingresos netos]]</f>
        <v>1.0268485020000001E-2</v>
      </c>
      <c r="AV471" s="23"/>
      <c r="AX471" s="23"/>
      <c r="BL471" s="2" t="s">
        <v>139</v>
      </c>
      <c r="BM471" s="2" t="s">
        <v>19</v>
      </c>
      <c r="BN471" s="2"/>
      <c r="BO471" s="2" t="s">
        <v>11</v>
      </c>
      <c r="BP471" s="2" t="s">
        <v>12</v>
      </c>
      <c r="BQ471" s="2" t="s">
        <v>13</v>
      </c>
      <c r="BR471" s="7">
        <v>3.608165204E-3</v>
      </c>
      <c r="BS471" s="7">
        <v>0.75</v>
      </c>
      <c r="BT471" s="9">
        <f>Tabla5[[#This Row],[Precio unitario]]*Tabla5[[#This Row],[Tasa de ingresos cliente]]</f>
        <v>2.7061239029999998E-3</v>
      </c>
      <c r="BU471" s="21">
        <v>22.631540000000001</v>
      </c>
      <c r="BV471" s="15">
        <f>Tabla5[[#This Row],[tasa de cambio]]*Tabla5[[#This Row],[Ingresos netos]]</f>
        <v>6.1243751355700621E-2</v>
      </c>
    </row>
    <row r="472" spans="1:74" x14ac:dyDescent="0.2">
      <c r="A472" s="2" t="s">
        <v>24</v>
      </c>
      <c r="B472" s="2" t="s">
        <v>15</v>
      </c>
      <c r="C472" s="2"/>
      <c r="D472" s="2" t="s">
        <v>11</v>
      </c>
      <c r="E472" s="2" t="s">
        <v>12</v>
      </c>
      <c r="F472" s="2" t="s">
        <v>13</v>
      </c>
      <c r="G472" s="7">
        <v>2.2684498229999998E-3</v>
      </c>
      <c r="H472" s="7">
        <v>0.75</v>
      </c>
      <c r="I472" s="9">
        <f>Tabla14[[#This Row],[Precio unitario]]*Tabla14[[#This Row],[Tasa de ingresos cliente]]</f>
        <v>1.7013373672499998E-3</v>
      </c>
      <c r="J472" s="21">
        <v>22.631540000000001</v>
      </c>
      <c r="K472" s="15">
        <f>Tabla14[[#This Row],[tasa de cambio]]*Tabla14[[#This Row],[Ingresos netos]]</f>
        <v>3.8503884680413061E-2</v>
      </c>
      <c r="M472" s="2" t="s">
        <v>81</v>
      </c>
      <c r="N472" s="2" t="s">
        <v>43</v>
      </c>
      <c r="O472" s="2"/>
      <c r="P472" s="2" t="s">
        <v>11</v>
      </c>
      <c r="Q472" s="2" t="s">
        <v>12</v>
      </c>
      <c r="R472" s="2" t="s">
        <v>13</v>
      </c>
      <c r="S472" s="7">
        <v>2.3943627900000001E-4</v>
      </c>
      <c r="T472" s="7">
        <v>0.75</v>
      </c>
      <c r="U472" s="9">
        <f>Tabla12[[#This Row],[Precio unitario]]*Tabla12[[#This Row],[Tasa de ingresos cliente]]</f>
        <v>1.7957720925000002E-4</v>
      </c>
      <c r="V472" s="21">
        <v>22.631540000000001</v>
      </c>
      <c r="W472" s="11">
        <f>Tabla12[[#This Row],[tasa de cambio]]*Tabla12[[#This Row],[Ingresos netos]]</f>
        <v>4.0641087942297456E-3</v>
      </c>
      <c r="AK472" s="1" t="s">
        <v>100</v>
      </c>
      <c r="AL472" s="1" t="s">
        <v>17</v>
      </c>
      <c r="AM472" s="1" t="s">
        <v>104</v>
      </c>
      <c r="AN472" s="1" t="s">
        <v>11</v>
      </c>
      <c r="AO472" s="1" t="s">
        <v>12</v>
      </c>
      <c r="AP472" s="1" t="s">
        <v>13</v>
      </c>
      <c r="AQ472" s="8">
        <v>7.1900000000000002E-4</v>
      </c>
      <c r="AR472" s="8">
        <v>0.75</v>
      </c>
      <c r="AS472" s="9">
        <f>Tabla8[[#This Row],[Precio unitario]]*Tabla8[[#This Row],[Tasa de ingresos cliente]]</f>
        <v>5.3925000000000002E-4</v>
      </c>
      <c r="AT472" s="21">
        <v>21.6</v>
      </c>
      <c r="AU472" s="11">
        <f>Tabla8[[#This Row],[tasa de cambio]]*Tabla8[[#This Row],[Ingresos netos]]</f>
        <v>1.1647800000000002E-2</v>
      </c>
      <c r="AV472" s="23"/>
      <c r="AX472" s="23"/>
      <c r="BL472" s="1" t="s">
        <v>139</v>
      </c>
      <c r="BM472" s="1" t="s">
        <v>20</v>
      </c>
      <c r="BN472" s="1"/>
      <c r="BO472" s="1" t="s">
        <v>11</v>
      </c>
      <c r="BP472" s="1" t="s">
        <v>12</v>
      </c>
      <c r="BQ472" s="1" t="s">
        <v>13</v>
      </c>
      <c r="BR472" s="8">
        <v>3.7350344509999999E-3</v>
      </c>
      <c r="BS472" s="8">
        <v>0.75</v>
      </c>
      <c r="BT472" s="9">
        <f>Tabla5[[#This Row],[Precio unitario]]*Tabla5[[#This Row],[Tasa de ingresos cliente]]</f>
        <v>2.80127583825E-3</v>
      </c>
      <c r="BU472" s="21">
        <v>22.631540000000001</v>
      </c>
      <c r="BV472" s="15">
        <f>Tabla5[[#This Row],[tasa de cambio]]*Tabla5[[#This Row],[Ingresos netos]]</f>
        <v>6.3397186184388402E-2</v>
      </c>
    </row>
    <row r="473" spans="1:74" x14ac:dyDescent="0.2">
      <c r="A473" s="1" t="s">
        <v>24</v>
      </c>
      <c r="B473" s="1" t="s">
        <v>44</v>
      </c>
      <c r="C473" s="1"/>
      <c r="D473" s="1" t="s">
        <v>11</v>
      </c>
      <c r="E473" s="1" t="s">
        <v>12</v>
      </c>
      <c r="F473" s="1" t="s">
        <v>13</v>
      </c>
      <c r="G473" s="8">
        <v>1.76679898E-4</v>
      </c>
      <c r="H473" s="8">
        <v>0.75</v>
      </c>
      <c r="I473" s="9">
        <f>Tabla14[[#This Row],[Precio unitario]]*Tabla14[[#This Row],[Tasa de ingresos cliente]]</f>
        <v>1.325099235E-4</v>
      </c>
      <c r="J473" s="21">
        <v>22.631540000000001</v>
      </c>
      <c r="K473" s="15">
        <f>Tabla14[[#This Row],[tasa de cambio]]*Tabla14[[#This Row],[Ingresos netos]]</f>
        <v>2.9989036340871901E-3</v>
      </c>
      <c r="M473" s="1" t="s">
        <v>81</v>
      </c>
      <c r="N473" s="1" t="s">
        <v>43</v>
      </c>
      <c r="O473" s="1"/>
      <c r="P473" s="1" t="s">
        <v>11</v>
      </c>
      <c r="Q473" s="1" t="s">
        <v>12</v>
      </c>
      <c r="R473" s="1" t="s">
        <v>13</v>
      </c>
      <c r="S473" s="8">
        <v>4.7893018499999999E-4</v>
      </c>
      <c r="T473" s="8">
        <v>0.75</v>
      </c>
      <c r="U473" s="9">
        <f>Tabla12[[#This Row],[Precio unitario]]*Tabla12[[#This Row],[Tasa de ingresos cliente]]</f>
        <v>3.5919763875000001E-4</v>
      </c>
      <c r="V473" s="21">
        <v>22.631540000000001</v>
      </c>
      <c r="W473" s="11">
        <f>Tabla12[[#This Row],[tasa de cambio]]*Tabla12[[#This Row],[Ingresos netos]]</f>
        <v>8.1291957292761747E-3</v>
      </c>
      <c r="AK473" s="2" t="s">
        <v>100</v>
      </c>
      <c r="AL473" s="2" t="s">
        <v>17</v>
      </c>
      <c r="AM473" s="2" t="s">
        <v>104</v>
      </c>
      <c r="AN473" s="2" t="s">
        <v>11</v>
      </c>
      <c r="AO473" s="2" t="s">
        <v>12</v>
      </c>
      <c r="AP473" s="2" t="s">
        <v>13</v>
      </c>
      <c r="AQ473" s="7">
        <v>7.1866669999999999E-4</v>
      </c>
      <c r="AR473" s="7">
        <v>0.75</v>
      </c>
      <c r="AS473" s="9">
        <f>Tabla8[[#This Row],[Precio unitario]]*Tabla8[[#This Row],[Tasa de ingresos cliente]]</f>
        <v>5.3900002499999999E-4</v>
      </c>
      <c r="AT473" s="21">
        <v>21.6</v>
      </c>
      <c r="AU473" s="11">
        <f>Tabla8[[#This Row],[tasa de cambio]]*Tabla8[[#This Row],[Ingresos netos]]</f>
        <v>1.164240054E-2</v>
      </c>
      <c r="AV473" s="23"/>
      <c r="AX473" s="23"/>
      <c r="BL473" s="2" t="s">
        <v>139</v>
      </c>
      <c r="BM473" s="2" t="s">
        <v>45</v>
      </c>
      <c r="BN473" s="2"/>
      <c r="BO473" s="2" t="s">
        <v>11</v>
      </c>
      <c r="BP473" s="2" t="s">
        <v>12</v>
      </c>
      <c r="BQ473" s="2" t="s">
        <v>13</v>
      </c>
      <c r="BR473" s="7">
        <v>4.3042715470000001E-3</v>
      </c>
      <c r="BS473" s="7">
        <v>0.75</v>
      </c>
      <c r="BT473" s="9">
        <f>Tabla5[[#This Row],[Precio unitario]]*Tabla5[[#This Row],[Tasa de ingresos cliente]]</f>
        <v>3.2282036602500003E-3</v>
      </c>
      <c r="BU473" s="21">
        <v>22.631540000000001</v>
      </c>
      <c r="BV473" s="15">
        <f>Tabla5[[#This Row],[tasa de cambio]]*Tabla5[[#This Row],[Ingresos netos]]</f>
        <v>7.3059220265094302E-2</v>
      </c>
    </row>
    <row r="474" spans="1:74" x14ac:dyDescent="0.2">
      <c r="A474" s="2" t="s">
        <v>24</v>
      </c>
      <c r="B474" s="2" t="s">
        <v>16</v>
      </c>
      <c r="C474" s="2"/>
      <c r="D474" s="2" t="s">
        <v>11</v>
      </c>
      <c r="E474" s="2" t="s">
        <v>12</v>
      </c>
      <c r="F474" s="2" t="s">
        <v>13</v>
      </c>
      <c r="G474" s="7">
        <v>6.2927657520000001E-3</v>
      </c>
      <c r="H474" s="7">
        <v>0.75</v>
      </c>
      <c r="I474" s="9">
        <f>Tabla14[[#This Row],[Precio unitario]]*Tabla14[[#This Row],[Tasa de ingresos cliente]]</f>
        <v>4.7195743140000003E-3</v>
      </c>
      <c r="J474" s="21">
        <v>22.631540000000001</v>
      </c>
      <c r="K474" s="15">
        <f>Tabla14[[#This Row],[tasa de cambio]]*Tabla14[[#This Row],[Ingresos netos]]</f>
        <v>0.10681123487026357</v>
      </c>
      <c r="M474" s="2" t="s">
        <v>81</v>
      </c>
      <c r="N474" s="2" t="s">
        <v>43</v>
      </c>
      <c r="O474" s="2"/>
      <c r="P474" s="2" t="s">
        <v>11</v>
      </c>
      <c r="Q474" s="2" t="s">
        <v>12</v>
      </c>
      <c r="R474" s="2" t="s">
        <v>13</v>
      </c>
      <c r="S474" s="7">
        <v>4.5615142699999999E-4</v>
      </c>
      <c r="T474" s="7">
        <v>0.75</v>
      </c>
      <c r="U474" s="9">
        <f>Tabla12[[#This Row],[Precio unitario]]*Tabla12[[#This Row],[Tasa de ingresos cliente]]</f>
        <v>3.4211357025000001E-4</v>
      </c>
      <c r="V474" s="21">
        <v>22.631540000000001</v>
      </c>
      <c r="W474" s="11">
        <f>Tabla12[[#This Row],[tasa de cambio]]*Tabla12[[#This Row],[Ingresos netos]]</f>
        <v>7.742556949655686E-3</v>
      </c>
      <c r="AK474" s="1" t="s">
        <v>100</v>
      </c>
      <c r="AL474" s="1" t="s">
        <v>17</v>
      </c>
      <c r="AM474" s="1" t="s">
        <v>104</v>
      </c>
      <c r="AN474" s="1" t="s">
        <v>11</v>
      </c>
      <c r="AO474" s="1" t="s">
        <v>12</v>
      </c>
      <c r="AP474" s="1" t="s">
        <v>13</v>
      </c>
      <c r="AQ474" s="8">
        <v>7.1860000000000001E-4</v>
      </c>
      <c r="AR474" s="8">
        <v>0.75</v>
      </c>
      <c r="AS474" s="9">
        <f>Tabla8[[#This Row],[Precio unitario]]*Tabla8[[#This Row],[Tasa de ingresos cliente]]</f>
        <v>5.3895000000000006E-4</v>
      </c>
      <c r="AT474" s="21">
        <v>21.6</v>
      </c>
      <c r="AU474" s="11">
        <f>Tabla8[[#This Row],[tasa de cambio]]*Tabla8[[#This Row],[Ingresos netos]]</f>
        <v>1.1641320000000002E-2</v>
      </c>
      <c r="AV474" s="23"/>
      <c r="AX474" s="23"/>
      <c r="BL474" s="1" t="s">
        <v>139</v>
      </c>
      <c r="BM474" s="1" t="s">
        <v>53</v>
      </c>
      <c r="BN474" s="1"/>
      <c r="BO474" s="1" t="s">
        <v>11</v>
      </c>
      <c r="BP474" s="1" t="s">
        <v>12</v>
      </c>
      <c r="BQ474" s="1" t="s">
        <v>13</v>
      </c>
      <c r="BR474" s="8">
        <v>3.8953405590000001E-3</v>
      </c>
      <c r="BS474" s="8">
        <v>0.75</v>
      </c>
      <c r="BT474" s="9">
        <f>Tabla5[[#This Row],[Precio unitario]]*Tabla5[[#This Row],[Tasa de ingresos cliente]]</f>
        <v>2.9215054192500002E-3</v>
      </c>
      <c r="BU474" s="21">
        <v>22.631540000000001</v>
      </c>
      <c r="BV474" s="15">
        <f>Tabla5[[#This Row],[tasa de cambio]]*Tabla5[[#This Row],[Ingresos netos]]</f>
        <v>6.6118166755973151E-2</v>
      </c>
    </row>
    <row r="475" spans="1:74" x14ac:dyDescent="0.2">
      <c r="A475" s="1" t="s">
        <v>24</v>
      </c>
      <c r="B475" s="1" t="s">
        <v>17</v>
      </c>
      <c r="C475" s="1"/>
      <c r="D475" s="1" t="s">
        <v>11</v>
      </c>
      <c r="E475" s="1" t="s">
        <v>12</v>
      </c>
      <c r="F475" s="1" t="s">
        <v>13</v>
      </c>
      <c r="G475" s="8">
        <v>2.0028897099999999E-4</v>
      </c>
      <c r="H475" s="8">
        <v>0.75</v>
      </c>
      <c r="I475" s="9">
        <f>Tabla14[[#This Row],[Precio unitario]]*Tabla14[[#This Row],[Tasa de ingresos cliente]]</f>
        <v>1.5021672824999999E-4</v>
      </c>
      <c r="J475" s="21">
        <v>22.631540000000001</v>
      </c>
      <c r="K475" s="15">
        <f>Tabla14[[#This Row],[tasa de cambio]]*Tabla14[[#This Row],[Ingresos netos]]</f>
        <v>3.399635894059005E-3</v>
      </c>
      <c r="M475" s="1" t="s">
        <v>81</v>
      </c>
      <c r="N475" s="1" t="s">
        <v>44</v>
      </c>
      <c r="O475" s="1"/>
      <c r="P475" s="1" t="s">
        <v>11</v>
      </c>
      <c r="Q475" s="1" t="s">
        <v>12</v>
      </c>
      <c r="R475" s="1" t="s">
        <v>13</v>
      </c>
      <c r="S475" s="8">
        <v>3.6035496200000002E-4</v>
      </c>
      <c r="T475" s="8">
        <v>0.75</v>
      </c>
      <c r="U475" s="9">
        <f>Tabla12[[#This Row],[Precio unitario]]*Tabla12[[#This Row],[Tasa de ingresos cliente]]</f>
        <v>2.702662215E-4</v>
      </c>
      <c r="V475" s="21">
        <v>22.631540000000001</v>
      </c>
      <c r="W475" s="11">
        <f>Tabla12[[#This Row],[tasa de cambio]]*Tabla12[[#This Row],[Ingresos netos]]</f>
        <v>6.11654080252611E-3</v>
      </c>
      <c r="AK475" s="2" t="s">
        <v>100</v>
      </c>
      <c r="AL475" s="2" t="s">
        <v>17</v>
      </c>
      <c r="AM475" s="2" t="s">
        <v>104</v>
      </c>
      <c r="AN475" s="2" t="s">
        <v>11</v>
      </c>
      <c r="AO475" s="2" t="s">
        <v>12</v>
      </c>
      <c r="AP475" s="2" t="s">
        <v>13</v>
      </c>
      <c r="AQ475" s="7">
        <v>7.1861539999999995E-4</v>
      </c>
      <c r="AR475" s="7">
        <v>0.75</v>
      </c>
      <c r="AS475" s="9">
        <f>Tabla8[[#This Row],[Precio unitario]]*Tabla8[[#This Row],[Tasa de ingresos cliente]]</f>
        <v>5.3896154999999999E-4</v>
      </c>
      <c r="AT475" s="21">
        <v>21.6</v>
      </c>
      <c r="AU475" s="11">
        <f>Tabla8[[#This Row],[tasa de cambio]]*Tabla8[[#This Row],[Ingresos netos]]</f>
        <v>1.1641569480000001E-2</v>
      </c>
      <c r="AV475" s="23"/>
      <c r="AX475" s="23"/>
      <c r="BL475" s="2" t="s">
        <v>139</v>
      </c>
      <c r="BM475" s="2" t="s">
        <v>21</v>
      </c>
      <c r="BN475" s="2"/>
      <c r="BO475" s="2" t="s">
        <v>11</v>
      </c>
      <c r="BP475" s="2" t="s">
        <v>12</v>
      </c>
      <c r="BQ475" s="2" t="s">
        <v>13</v>
      </c>
      <c r="BR475" s="7">
        <v>3.3760000000000001E-3</v>
      </c>
      <c r="BS475" s="7">
        <v>0.75</v>
      </c>
      <c r="BT475" s="9">
        <f>Tabla5[[#This Row],[Precio unitario]]*Tabla5[[#This Row],[Tasa de ingresos cliente]]</f>
        <v>2.532E-3</v>
      </c>
      <c r="BU475" s="21">
        <v>22.631540000000001</v>
      </c>
      <c r="BV475" s="15">
        <f>Tabla5[[#This Row],[tasa de cambio]]*Tabla5[[#This Row],[Ingresos netos]]</f>
        <v>5.7303059279999999E-2</v>
      </c>
    </row>
    <row r="476" spans="1:74" x14ac:dyDescent="0.2">
      <c r="A476" s="2" t="s">
        <v>24</v>
      </c>
      <c r="B476" s="2" t="s">
        <v>17</v>
      </c>
      <c r="C476" s="2"/>
      <c r="D476" s="2" t="s">
        <v>11</v>
      </c>
      <c r="E476" s="2" t="s">
        <v>12</v>
      </c>
      <c r="F476" s="2" t="s">
        <v>13</v>
      </c>
      <c r="G476" s="7">
        <v>1.9735728799999999E-4</v>
      </c>
      <c r="H476" s="7">
        <v>0.75</v>
      </c>
      <c r="I476" s="9">
        <f>Tabla14[[#This Row],[Precio unitario]]*Tabla14[[#This Row],[Tasa de ingresos cliente]]</f>
        <v>1.4801796600000001E-4</v>
      </c>
      <c r="J476" s="21">
        <v>22.631540000000001</v>
      </c>
      <c r="K476" s="15">
        <f>Tabla14[[#This Row],[tasa de cambio]]*Tabla14[[#This Row],[Ingresos netos]]</f>
        <v>3.3498745182476402E-3</v>
      </c>
      <c r="M476" s="2" t="s">
        <v>81</v>
      </c>
      <c r="N476" s="2" t="s">
        <v>44</v>
      </c>
      <c r="O476" s="2"/>
      <c r="P476" s="2" t="s">
        <v>11</v>
      </c>
      <c r="Q476" s="2" t="s">
        <v>12</v>
      </c>
      <c r="R476" s="2" t="s">
        <v>13</v>
      </c>
      <c r="S476" s="7">
        <v>2.59042236E-4</v>
      </c>
      <c r="T476" s="7">
        <v>0.75</v>
      </c>
      <c r="U476" s="9">
        <f>Tabla12[[#This Row],[Precio unitario]]*Tabla12[[#This Row],[Tasa de ingresos cliente]]</f>
        <v>1.9428167699999998E-4</v>
      </c>
      <c r="V476" s="21">
        <v>22.631540000000001</v>
      </c>
      <c r="W476" s="11">
        <f>Tabla12[[#This Row],[tasa de cambio]]*Tabla12[[#This Row],[Ingresos netos]]</f>
        <v>4.3968935442925796E-3</v>
      </c>
      <c r="AK476" s="1" t="s">
        <v>100</v>
      </c>
      <c r="AL476" s="1" t="s">
        <v>17</v>
      </c>
      <c r="AM476" s="1" t="s">
        <v>104</v>
      </c>
      <c r="AN476" s="1" t="s">
        <v>11</v>
      </c>
      <c r="AO476" s="1" t="s">
        <v>12</v>
      </c>
      <c r="AP476" s="1" t="s">
        <v>13</v>
      </c>
      <c r="AQ476" s="8">
        <v>7.1849999999999995E-4</v>
      </c>
      <c r="AR476" s="8">
        <v>0.75</v>
      </c>
      <c r="AS476" s="9">
        <f>Tabla8[[#This Row],[Precio unitario]]*Tabla8[[#This Row],[Tasa de ingresos cliente]]</f>
        <v>5.3887499999999997E-4</v>
      </c>
      <c r="AT476" s="21">
        <v>21.6</v>
      </c>
      <c r="AU476" s="11">
        <f>Tabla8[[#This Row],[tasa de cambio]]*Tabla8[[#This Row],[Ingresos netos]]</f>
        <v>1.1639699999999999E-2</v>
      </c>
      <c r="AV476" s="23"/>
      <c r="AX476" s="23"/>
      <c r="BL476" s="1" t="s">
        <v>139</v>
      </c>
      <c r="BM476" s="1" t="s">
        <v>22</v>
      </c>
      <c r="BN476" s="1"/>
      <c r="BO476" s="1" t="s">
        <v>11</v>
      </c>
      <c r="BP476" s="1" t="s">
        <v>12</v>
      </c>
      <c r="BQ476" s="1" t="s">
        <v>13</v>
      </c>
      <c r="BR476" s="8">
        <v>5.7749999999999998E-3</v>
      </c>
      <c r="BS476" s="8">
        <v>0.75</v>
      </c>
      <c r="BT476" s="9">
        <f>Tabla5[[#This Row],[Precio unitario]]*Tabla5[[#This Row],[Tasa de ingresos cliente]]</f>
        <v>4.33125E-3</v>
      </c>
      <c r="BU476" s="21">
        <v>22.631540000000001</v>
      </c>
      <c r="BV476" s="15">
        <f>Tabla5[[#This Row],[tasa de cambio]]*Tabla5[[#This Row],[Ingresos netos]]</f>
        <v>9.8022857625000001E-2</v>
      </c>
    </row>
    <row r="477" spans="1:74" x14ac:dyDescent="0.2">
      <c r="A477" s="1" t="s">
        <v>24</v>
      </c>
      <c r="B477" s="1" t="s">
        <v>17</v>
      </c>
      <c r="C477" s="1"/>
      <c r="D477" s="1" t="s">
        <v>11</v>
      </c>
      <c r="E477" s="1" t="s">
        <v>12</v>
      </c>
      <c r="F477" s="1" t="s">
        <v>13</v>
      </c>
      <c r="G477" s="8">
        <v>1.8383184899999999E-4</v>
      </c>
      <c r="H477" s="8">
        <v>0.75</v>
      </c>
      <c r="I477" s="9">
        <f>Tabla14[[#This Row],[Precio unitario]]*Tabla14[[#This Row],[Tasa de ingresos cliente]]</f>
        <v>1.3787388674999998E-4</v>
      </c>
      <c r="J477" s="21">
        <v>22.631540000000001</v>
      </c>
      <c r="K477" s="15">
        <f>Tabla14[[#This Row],[tasa de cambio]]*Tabla14[[#This Row],[Ingresos netos]]</f>
        <v>3.1202983829380945E-3</v>
      </c>
      <c r="M477" s="1" t="s">
        <v>81</v>
      </c>
      <c r="N477" s="1" t="s">
        <v>44</v>
      </c>
      <c r="O477" s="1"/>
      <c r="P477" s="1" t="s">
        <v>11</v>
      </c>
      <c r="Q477" s="1" t="s">
        <v>12</v>
      </c>
      <c r="R477" s="1" t="s">
        <v>13</v>
      </c>
      <c r="S477" s="8">
        <v>8.1576890999999997E-5</v>
      </c>
      <c r="T477" s="8">
        <v>0.75</v>
      </c>
      <c r="U477" s="9">
        <f>Tabla12[[#This Row],[Precio unitario]]*Tabla12[[#This Row],[Tasa de ingresos cliente]]</f>
        <v>6.1182668249999998E-5</v>
      </c>
      <c r="V477" s="21">
        <v>22.631540000000001</v>
      </c>
      <c r="W477" s="11">
        <f>Tabla12[[#This Row],[tasa de cambio]]*Tabla12[[#This Row],[Ingresos netos]]</f>
        <v>1.384658003806605E-3</v>
      </c>
      <c r="AK477" s="2" t="s">
        <v>100</v>
      </c>
      <c r="AL477" s="2" t="s">
        <v>17</v>
      </c>
      <c r="AM477" s="2" t="s">
        <v>104</v>
      </c>
      <c r="AN477" s="2" t="s">
        <v>11</v>
      </c>
      <c r="AO477" s="2" t="s">
        <v>12</v>
      </c>
      <c r="AP477" s="2" t="s">
        <v>13</v>
      </c>
      <c r="AQ477" s="7">
        <v>7.1862070000000002E-4</v>
      </c>
      <c r="AR477" s="7">
        <v>0.75</v>
      </c>
      <c r="AS477" s="9">
        <f>Tabla8[[#This Row],[Precio unitario]]*Tabla8[[#This Row],[Tasa de ingresos cliente]]</f>
        <v>5.3896552500000004E-4</v>
      </c>
      <c r="AT477" s="21">
        <v>21.6</v>
      </c>
      <c r="AU477" s="11">
        <f>Tabla8[[#This Row],[tasa de cambio]]*Tabla8[[#This Row],[Ingresos netos]]</f>
        <v>1.1641655340000001E-2</v>
      </c>
      <c r="AV477" s="23"/>
      <c r="AX477" s="23"/>
      <c r="BL477" s="2" t="s">
        <v>139</v>
      </c>
      <c r="BM477" s="2" t="s">
        <v>23</v>
      </c>
      <c r="BN477" s="2"/>
      <c r="BO477" s="2" t="s">
        <v>11</v>
      </c>
      <c r="BP477" s="2" t="s">
        <v>12</v>
      </c>
      <c r="BQ477" s="2" t="s">
        <v>13</v>
      </c>
      <c r="BR477" s="7">
        <v>5.274E-3</v>
      </c>
      <c r="BS477" s="7">
        <v>0.75</v>
      </c>
      <c r="BT477" s="9">
        <f>Tabla5[[#This Row],[Precio unitario]]*Tabla5[[#This Row],[Tasa de ingresos cliente]]</f>
        <v>3.9554999999999998E-3</v>
      </c>
      <c r="BU477" s="21">
        <v>22.631540000000001</v>
      </c>
      <c r="BV477" s="15">
        <f>Tabla5[[#This Row],[tasa de cambio]]*Tabla5[[#This Row],[Ingresos netos]]</f>
        <v>8.9519056469999997E-2</v>
      </c>
    </row>
    <row r="478" spans="1:74" x14ac:dyDescent="0.2">
      <c r="A478" s="2" t="s">
        <v>24</v>
      </c>
      <c r="B478" s="2" t="s">
        <v>35</v>
      </c>
      <c r="C478" s="2"/>
      <c r="D478" s="2" t="s">
        <v>11</v>
      </c>
      <c r="E478" s="2" t="s">
        <v>12</v>
      </c>
      <c r="F478" s="2" t="s">
        <v>13</v>
      </c>
      <c r="G478" s="7">
        <v>8.0676454999999996E-5</v>
      </c>
      <c r="H478" s="7">
        <v>0.75</v>
      </c>
      <c r="I478" s="9">
        <f>Tabla14[[#This Row],[Precio unitario]]*Tabla14[[#This Row],[Tasa de ingresos cliente]]</f>
        <v>6.050734125E-5</v>
      </c>
      <c r="J478" s="21">
        <v>22.631540000000001</v>
      </c>
      <c r="K478" s="15">
        <f>Tabla14[[#This Row],[tasa de cambio]]*Tabla14[[#This Row],[Ingresos netos]]</f>
        <v>1.369374313793025E-3</v>
      </c>
      <c r="M478" s="2" t="s">
        <v>81</v>
      </c>
      <c r="N478" s="2" t="s">
        <v>44</v>
      </c>
      <c r="O478" s="2"/>
      <c r="P478" s="2" t="s">
        <v>11</v>
      </c>
      <c r="Q478" s="2" t="s">
        <v>12</v>
      </c>
      <c r="R478" s="2" t="s">
        <v>13</v>
      </c>
      <c r="S478" s="7">
        <v>2.7640339699999998E-4</v>
      </c>
      <c r="T478" s="7">
        <v>0.75</v>
      </c>
      <c r="U478" s="9">
        <f>Tabla12[[#This Row],[Precio unitario]]*Tabla12[[#This Row],[Tasa de ingresos cliente]]</f>
        <v>2.0730254774999998E-4</v>
      </c>
      <c r="V478" s="21">
        <v>22.631540000000001</v>
      </c>
      <c r="W478" s="11">
        <f>Tabla12[[#This Row],[tasa de cambio]]*Tabla12[[#This Row],[Ingresos netos]]</f>
        <v>4.6915759015060347E-3</v>
      </c>
      <c r="AK478" s="1" t="s">
        <v>100</v>
      </c>
      <c r="AL478" s="1" t="s">
        <v>17</v>
      </c>
      <c r="AM478" s="1" t="s">
        <v>104</v>
      </c>
      <c r="AN478" s="1" t="s">
        <v>11</v>
      </c>
      <c r="AO478" s="1" t="s">
        <v>12</v>
      </c>
      <c r="AP478" s="1" t="s">
        <v>13</v>
      </c>
      <c r="AQ478" s="8">
        <v>7.1864710000000003E-4</v>
      </c>
      <c r="AR478" s="8">
        <v>0.75</v>
      </c>
      <c r="AS478" s="9">
        <f>Tabla8[[#This Row],[Precio unitario]]*Tabla8[[#This Row],[Tasa de ingresos cliente]]</f>
        <v>5.3898532500000007E-4</v>
      </c>
      <c r="AT478" s="21">
        <v>21.6</v>
      </c>
      <c r="AU478" s="11">
        <f>Tabla8[[#This Row],[tasa de cambio]]*Tabla8[[#This Row],[Ingresos netos]]</f>
        <v>1.1642083020000003E-2</v>
      </c>
      <c r="AV478" s="23"/>
      <c r="AX478" s="23"/>
      <c r="BL478" s="1" t="s">
        <v>139</v>
      </c>
      <c r="BM478" s="1" t="s">
        <v>18</v>
      </c>
      <c r="BN478" s="1"/>
      <c r="BO478" s="1" t="s">
        <v>11</v>
      </c>
      <c r="BP478" s="1" t="s">
        <v>12</v>
      </c>
      <c r="BQ478" s="1" t="s">
        <v>13</v>
      </c>
      <c r="BR478" s="8">
        <v>2.4046991969999998E-3</v>
      </c>
      <c r="BS478" s="8">
        <v>0.75</v>
      </c>
      <c r="BT478" s="9">
        <f>Tabla5[[#This Row],[Precio unitario]]*Tabla5[[#This Row],[Tasa de ingresos cliente]]</f>
        <v>1.80352439775E-3</v>
      </c>
      <c r="BU478" s="21">
        <v>22.631540000000001</v>
      </c>
      <c r="BV478" s="15">
        <f>Tabla5[[#This Row],[tasa de cambio]]*Tabla5[[#This Row],[Ingresos netos]]</f>
        <v>4.081653454865504E-2</v>
      </c>
    </row>
    <row r="479" spans="1:74" x14ac:dyDescent="0.2">
      <c r="A479" s="1" t="s">
        <v>24</v>
      </c>
      <c r="B479" s="1" t="s">
        <v>36</v>
      </c>
      <c r="C479" s="1"/>
      <c r="D479" s="1" t="s">
        <v>11</v>
      </c>
      <c r="E479" s="1" t="s">
        <v>12</v>
      </c>
      <c r="F479" s="1" t="s">
        <v>13</v>
      </c>
      <c r="G479" s="8">
        <v>6.1976827500000002E-4</v>
      </c>
      <c r="H479" s="8">
        <v>0.75</v>
      </c>
      <c r="I479" s="9">
        <f>Tabla14[[#This Row],[Precio unitario]]*Tabla14[[#This Row],[Tasa de ingresos cliente]]</f>
        <v>4.6482620625000004E-4</v>
      </c>
      <c r="J479" s="21">
        <v>22.631540000000001</v>
      </c>
      <c r="K479" s="15">
        <f>Tabla14[[#This Row],[tasa de cambio]]*Tabla14[[#This Row],[Ingresos netos]]</f>
        <v>1.0519732879795126E-2</v>
      </c>
      <c r="M479" s="1" t="s">
        <v>81</v>
      </c>
      <c r="N479" s="1" t="s">
        <v>44</v>
      </c>
      <c r="O479" s="1"/>
      <c r="P479" s="1" t="s">
        <v>11</v>
      </c>
      <c r="Q479" s="1" t="s">
        <v>12</v>
      </c>
      <c r="R479" s="1" t="s">
        <v>13</v>
      </c>
      <c r="S479" s="8">
        <v>3.60451005E-4</v>
      </c>
      <c r="T479" s="8">
        <v>0.75</v>
      </c>
      <c r="U479" s="9">
        <f>Tabla12[[#This Row],[Precio unitario]]*Tabla12[[#This Row],[Tasa de ingresos cliente]]</f>
        <v>2.7033825375000003E-4</v>
      </c>
      <c r="V479" s="21">
        <v>22.631540000000001</v>
      </c>
      <c r="W479" s="11">
        <f>Tabla12[[#This Row],[tasa de cambio]]*Tabla12[[#This Row],[Ingresos netos]]</f>
        <v>6.1181710032732761E-3</v>
      </c>
      <c r="AK479" s="2" t="s">
        <v>100</v>
      </c>
      <c r="AL479" s="2" t="s">
        <v>17</v>
      </c>
      <c r="AM479" s="2" t="s">
        <v>104</v>
      </c>
      <c r="AN479" s="2" t="s">
        <v>11</v>
      </c>
      <c r="AO479" s="2" t="s">
        <v>12</v>
      </c>
      <c r="AP479" s="2" t="s">
        <v>13</v>
      </c>
      <c r="AQ479" s="7">
        <v>7.1863639999999996E-4</v>
      </c>
      <c r="AR479" s="7">
        <v>0.75</v>
      </c>
      <c r="AS479" s="9">
        <f>Tabla8[[#This Row],[Precio unitario]]*Tabla8[[#This Row],[Tasa de ingresos cliente]]</f>
        <v>5.3897729999999994E-4</v>
      </c>
      <c r="AT479" s="21">
        <v>21.6</v>
      </c>
      <c r="AU479" s="11">
        <f>Tabla8[[#This Row],[tasa de cambio]]*Tabla8[[#This Row],[Ingresos netos]]</f>
        <v>1.164190968E-2</v>
      </c>
      <c r="AV479" s="23"/>
      <c r="AX479" s="23"/>
      <c r="BL479" s="2" t="s">
        <v>139</v>
      </c>
      <c r="BM479" s="2" t="s">
        <v>34</v>
      </c>
      <c r="BN479" s="2"/>
      <c r="BO479" s="2" t="s">
        <v>11</v>
      </c>
      <c r="BP479" s="2" t="s">
        <v>12</v>
      </c>
      <c r="BQ479" s="2" t="s">
        <v>13</v>
      </c>
      <c r="BR479" s="7">
        <v>2.923999449E-3</v>
      </c>
      <c r="BS479" s="7">
        <v>0.75</v>
      </c>
      <c r="BT479" s="9">
        <f>Tabla5[[#This Row],[Precio unitario]]*Tabla5[[#This Row],[Tasa de ingresos cliente]]</f>
        <v>2.1929995867499999E-3</v>
      </c>
      <c r="BU479" s="21">
        <v>22.631540000000001</v>
      </c>
      <c r="BV479" s="15">
        <f>Tabla5[[#This Row],[tasa de cambio]]*Tabla5[[#This Row],[Ingresos netos]]</f>
        <v>4.9630957867516097E-2</v>
      </c>
    </row>
    <row r="480" spans="1:74" x14ac:dyDescent="0.2">
      <c r="A480" s="2" t="s">
        <v>24</v>
      </c>
      <c r="B480" s="2" t="s">
        <v>62</v>
      </c>
      <c r="C480" s="2"/>
      <c r="D480" s="2" t="s">
        <v>11</v>
      </c>
      <c r="E480" s="2" t="s">
        <v>12</v>
      </c>
      <c r="F480" s="2" t="s">
        <v>13</v>
      </c>
      <c r="G480" s="7">
        <v>2.853983009E-3</v>
      </c>
      <c r="H480" s="7">
        <v>0.75</v>
      </c>
      <c r="I480" s="9">
        <f>Tabla14[[#This Row],[Precio unitario]]*Tabla14[[#This Row],[Tasa de ingresos cliente]]</f>
        <v>2.1404872567500001E-3</v>
      </c>
      <c r="J480" s="21">
        <v>22.631540000000001</v>
      </c>
      <c r="K480" s="15">
        <f>Tabla14[[#This Row],[tasa de cambio]]*Tabla14[[#This Row],[Ingresos netos]]</f>
        <v>4.8442522970627899E-2</v>
      </c>
      <c r="M480" s="2" t="s">
        <v>81</v>
      </c>
      <c r="N480" s="2" t="s">
        <v>44</v>
      </c>
      <c r="O480" s="2"/>
      <c r="P480" s="2" t="s">
        <v>11</v>
      </c>
      <c r="Q480" s="2" t="s">
        <v>12</v>
      </c>
      <c r="R480" s="2" t="s">
        <v>13</v>
      </c>
      <c r="S480" s="7">
        <v>2.8035078199999998E-4</v>
      </c>
      <c r="T480" s="7">
        <v>0.75</v>
      </c>
      <c r="U480" s="9">
        <f>Tabla12[[#This Row],[Precio unitario]]*Tabla12[[#This Row],[Tasa de ingresos cliente]]</f>
        <v>2.1026308649999998E-4</v>
      </c>
      <c r="V480" s="21">
        <v>22.631540000000001</v>
      </c>
      <c r="W480" s="11">
        <f>Tabla12[[#This Row],[tasa de cambio]]*Tabla12[[#This Row],[Ingresos netos]]</f>
        <v>4.7585774526482097E-3</v>
      </c>
      <c r="AK480" s="1" t="s">
        <v>100</v>
      </c>
      <c r="AL480" s="1" t="s">
        <v>17</v>
      </c>
      <c r="AM480" s="1" t="s">
        <v>104</v>
      </c>
      <c r="AN480" s="1" t="s">
        <v>11</v>
      </c>
      <c r="AO480" s="1" t="s">
        <v>12</v>
      </c>
      <c r="AP480" s="1" t="s">
        <v>13</v>
      </c>
      <c r="AQ480" s="8">
        <v>7.1862219999999999E-4</v>
      </c>
      <c r="AR480" s="8">
        <v>0.75</v>
      </c>
      <c r="AS480" s="9">
        <f>Tabla8[[#This Row],[Precio unitario]]*Tabla8[[#This Row],[Tasa de ingresos cliente]]</f>
        <v>5.3896664999999999E-4</v>
      </c>
      <c r="AT480" s="21">
        <v>21.6</v>
      </c>
      <c r="AU480" s="11">
        <f>Tabla8[[#This Row],[tasa de cambio]]*Tabla8[[#This Row],[Ingresos netos]]</f>
        <v>1.1641679640000001E-2</v>
      </c>
      <c r="AV480" s="23"/>
      <c r="AX480" s="23"/>
      <c r="BL480" s="1" t="s">
        <v>139</v>
      </c>
      <c r="BM480" s="1" t="s">
        <v>36</v>
      </c>
      <c r="BN480" s="1"/>
      <c r="BO480" s="1" t="s">
        <v>11</v>
      </c>
      <c r="BP480" s="1" t="s">
        <v>12</v>
      </c>
      <c r="BQ480" s="1" t="s">
        <v>13</v>
      </c>
      <c r="BR480" s="8">
        <v>2.7239597730000001E-3</v>
      </c>
      <c r="BS480" s="8">
        <v>0.75</v>
      </c>
      <c r="BT480" s="9">
        <f>Tabla5[[#This Row],[Precio unitario]]*Tabla5[[#This Row],[Tasa de ingresos cliente]]</f>
        <v>2.04296982975E-3</v>
      </c>
      <c r="BU480" s="21">
        <v>22.631540000000001</v>
      </c>
      <c r="BV480" s="15">
        <f>Tabla5[[#This Row],[tasa de cambio]]*Tabla5[[#This Row],[Ingresos netos]]</f>
        <v>4.6235553420780319E-2</v>
      </c>
    </row>
    <row r="481" spans="1:74" x14ac:dyDescent="0.2">
      <c r="A481" s="1" t="s">
        <v>24</v>
      </c>
      <c r="B481" s="1" t="s">
        <v>52</v>
      </c>
      <c r="C481" s="1"/>
      <c r="D481" s="1" t="s">
        <v>11</v>
      </c>
      <c r="E481" s="1" t="s">
        <v>12</v>
      </c>
      <c r="F481" s="1" t="s">
        <v>13</v>
      </c>
      <c r="G481" s="8">
        <v>4.6989617800000002E-4</v>
      </c>
      <c r="H481" s="8">
        <v>0.75</v>
      </c>
      <c r="I481" s="9">
        <f>Tabla14[[#This Row],[Precio unitario]]*Tabla14[[#This Row],[Tasa de ingresos cliente]]</f>
        <v>3.5242213350000003E-4</v>
      </c>
      <c r="J481" s="21">
        <v>22.631540000000001</v>
      </c>
      <c r="K481" s="15">
        <f>Tabla14[[#This Row],[tasa de cambio]]*Tabla14[[#This Row],[Ingresos netos]]</f>
        <v>7.9758556111905916E-3</v>
      </c>
      <c r="M481" s="1" t="s">
        <v>81</v>
      </c>
      <c r="N481" s="1" t="s">
        <v>44</v>
      </c>
      <c r="O481" s="1"/>
      <c r="P481" s="1" t="s">
        <v>11</v>
      </c>
      <c r="Q481" s="1" t="s">
        <v>12</v>
      </c>
      <c r="R481" s="1" t="s">
        <v>13</v>
      </c>
      <c r="S481" s="8">
        <v>1.80657698E-4</v>
      </c>
      <c r="T481" s="8">
        <v>0.75</v>
      </c>
      <c r="U481" s="9">
        <f>Tabla12[[#This Row],[Precio unitario]]*Tabla12[[#This Row],[Tasa de ingresos cliente]]</f>
        <v>1.354932735E-4</v>
      </c>
      <c r="V481" s="21">
        <v>22.631540000000001</v>
      </c>
      <c r="W481" s="11">
        <f>Tabla12[[#This Row],[tasa de cambio]]*Tabla12[[#This Row],[Ingresos netos]]</f>
        <v>3.0664214389461903E-3</v>
      </c>
      <c r="AK481" s="2" t="s">
        <v>100</v>
      </c>
      <c r="AL481" s="2" t="s">
        <v>17</v>
      </c>
      <c r="AM481" s="2" t="s">
        <v>104</v>
      </c>
      <c r="AN481" s="2" t="s">
        <v>11</v>
      </c>
      <c r="AO481" s="2" t="s">
        <v>12</v>
      </c>
      <c r="AP481" s="2" t="s">
        <v>13</v>
      </c>
      <c r="AQ481" s="7">
        <v>7.1860870000000005E-4</v>
      </c>
      <c r="AR481" s="7">
        <v>0.75</v>
      </c>
      <c r="AS481" s="9">
        <f>Tabla8[[#This Row],[Precio unitario]]*Tabla8[[#This Row],[Tasa de ingresos cliente]]</f>
        <v>5.3895652500000001E-4</v>
      </c>
      <c r="AT481" s="21">
        <v>21.6</v>
      </c>
      <c r="AU481" s="11">
        <f>Tabla8[[#This Row],[tasa de cambio]]*Tabla8[[#This Row],[Ingresos netos]]</f>
        <v>1.1641460940000001E-2</v>
      </c>
      <c r="AV481" s="23"/>
      <c r="AX481" s="23"/>
      <c r="BL481" s="2" t="s">
        <v>139</v>
      </c>
      <c r="BM481" s="2" t="s">
        <v>25</v>
      </c>
      <c r="BN481" s="2"/>
      <c r="BO481" s="2" t="s">
        <v>11</v>
      </c>
      <c r="BP481" s="2" t="s">
        <v>12</v>
      </c>
      <c r="BQ481" s="2" t="s">
        <v>13</v>
      </c>
      <c r="BR481" s="7">
        <v>4.1086228400000003E-3</v>
      </c>
      <c r="BS481" s="7">
        <v>0.75</v>
      </c>
      <c r="BT481" s="9">
        <f>Tabla5[[#This Row],[Precio unitario]]*Tabla5[[#This Row],[Tasa de ingresos cliente]]</f>
        <v>3.0814671300000004E-3</v>
      </c>
      <c r="BU481" s="21">
        <v>22.631540000000001</v>
      </c>
      <c r="BV481" s="15">
        <f>Tabla5[[#This Row],[tasa de cambio]]*Tabla5[[#This Row],[Ingresos netos]]</f>
        <v>6.9738346611280214E-2</v>
      </c>
    </row>
    <row r="482" spans="1:74" x14ac:dyDescent="0.2">
      <c r="A482" s="2" t="s">
        <v>24</v>
      </c>
      <c r="B482" s="2" t="s">
        <v>53</v>
      </c>
      <c r="C482" s="2"/>
      <c r="D482" s="2" t="s">
        <v>11</v>
      </c>
      <c r="E482" s="2" t="s">
        <v>12</v>
      </c>
      <c r="F482" s="2" t="s">
        <v>13</v>
      </c>
      <c r="G482" s="7">
        <v>1.07530228E-3</v>
      </c>
      <c r="H482" s="7">
        <v>0.75</v>
      </c>
      <c r="I482" s="9">
        <f>Tabla14[[#This Row],[Precio unitario]]*Tabla14[[#This Row],[Tasa de ingresos cliente]]</f>
        <v>8.0647670999999996E-4</v>
      </c>
      <c r="J482" s="21">
        <v>22.631540000000001</v>
      </c>
      <c r="K482" s="15">
        <f>Tabla14[[#This Row],[tasa de cambio]]*Tabla14[[#This Row],[Ingresos netos]]</f>
        <v>1.8251809921433399E-2</v>
      </c>
      <c r="M482" s="2" t="s">
        <v>81</v>
      </c>
      <c r="N482" s="2" t="s">
        <v>44</v>
      </c>
      <c r="O482" s="2"/>
      <c r="P482" s="2" t="s">
        <v>11</v>
      </c>
      <c r="Q482" s="2" t="s">
        <v>12</v>
      </c>
      <c r="R482" s="2" t="s">
        <v>13</v>
      </c>
      <c r="S482" s="7">
        <v>2.70554352E-4</v>
      </c>
      <c r="T482" s="7">
        <v>0.75</v>
      </c>
      <c r="U482" s="9">
        <f>Tabla12[[#This Row],[Precio unitario]]*Tabla12[[#This Row],[Tasa de ingresos cliente]]</f>
        <v>2.02915764E-4</v>
      </c>
      <c r="V482" s="21">
        <v>22.631540000000001</v>
      </c>
      <c r="W482" s="11">
        <f>Tabla12[[#This Row],[tasa de cambio]]*Tabla12[[#This Row],[Ingresos netos]]</f>
        <v>4.5922962295965606E-3</v>
      </c>
      <c r="AK482" s="1" t="s">
        <v>100</v>
      </c>
      <c r="AL482" s="1" t="s">
        <v>17</v>
      </c>
      <c r="AM482" s="1" t="s">
        <v>104</v>
      </c>
      <c r="AN482" s="1" t="s">
        <v>11</v>
      </c>
      <c r="AO482" s="1" t="s">
        <v>12</v>
      </c>
      <c r="AP482" s="1" t="s">
        <v>13</v>
      </c>
      <c r="AQ482" s="8">
        <v>7.1863410000000004E-4</v>
      </c>
      <c r="AR482" s="8">
        <v>0.75</v>
      </c>
      <c r="AS482" s="9">
        <f>Tabla8[[#This Row],[Precio unitario]]*Tabla8[[#This Row],[Tasa de ingresos cliente]]</f>
        <v>5.38975575E-4</v>
      </c>
      <c r="AT482" s="21">
        <v>21.6</v>
      </c>
      <c r="AU482" s="11">
        <f>Tabla8[[#This Row],[tasa de cambio]]*Tabla8[[#This Row],[Ingresos netos]]</f>
        <v>1.1641872420000001E-2</v>
      </c>
      <c r="AV482" s="23"/>
      <c r="AX482" s="23"/>
      <c r="BL482" s="1" t="s">
        <v>139</v>
      </c>
      <c r="BM482" s="1" t="s">
        <v>26</v>
      </c>
      <c r="BN482" s="1"/>
      <c r="BO482" s="1" t="s">
        <v>11</v>
      </c>
      <c r="BP482" s="1" t="s">
        <v>12</v>
      </c>
      <c r="BQ482" s="1" t="s">
        <v>13</v>
      </c>
      <c r="BR482" s="8">
        <v>6.1159999999999999E-3</v>
      </c>
      <c r="BS482" s="8">
        <v>0.75</v>
      </c>
      <c r="BT482" s="9">
        <f>Tabla5[[#This Row],[Precio unitario]]*Tabla5[[#This Row],[Tasa de ingresos cliente]]</f>
        <v>4.5869999999999999E-3</v>
      </c>
      <c r="BU482" s="21">
        <v>22.631540000000001</v>
      </c>
      <c r="BV482" s="15">
        <f>Tabla5[[#This Row],[tasa de cambio]]*Tabla5[[#This Row],[Ingresos netos]]</f>
        <v>0.10381087398000001</v>
      </c>
    </row>
    <row r="483" spans="1:74" x14ac:dyDescent="0.2">
      <c r="A483" s="1" t="s">
        <v>24</v>
      </c>
      <c r="B483" s="1" t="s">
        <v>21</v>
      </c>
      <c r="C483" s="1"/>
      <c r="D483" s="1" t="s">
        <v>11</v>
      </c>
      <c r="E483" s="1" t="s">
        <v>12</v>
      </c>
      <c r="F483" s="1" t="s">
        <v>13</v>
      </c>
      <c r="G483" s="8">
        <v>2.4165488259999999E-3</v>
      </c>
      <c r="H483" s="8">
        <v>0.75</v>
      </c>
      <c r="I483" s="9">
        <f>Tabla14[[#This Row],[Precio unitario]]*Tabla14[[#This Row],[Tasa de ingresos cliente]]</f>
        <v>1.8124116194999998E-3</v>
      </c>
      <c r="J483" s="21">
        <v>22.631540000000001</v>
      </c>
      <c r="K483" s="15">
        <f>Tabla14[[#This Row],[tasa de cambio]]*Tabla14[[#This Row],[Ingresos netos]]</f>
        <v>4.1017666063179026E-2</v>
      </c>
      <c r="M483" s="1" t="s">
        <v>81</v>
      </c>
      <c r="N483" s="1" t="s">
        <v>44</v>
      </c>
      <c r="O483" s="1"/>
      <c r="P483" s="1" t="s">
        <v>11</v>
      </c>
      <c r="Q483" s="1" t="s">
        <v>12</v>
      </c>
      <c r="R483" s="1" t="s">
        <v>13</v>
      </c>
      <c r="S483" s="8">
        <v>1.88769681E-4</v>
      </c>
      <c r="T483" s="8">
        <v>0.75</v>
      </c>
      <c r="U483" s="9">
        <f>Tabla12[[#This Row],[Precio unitario]]*Tabla12[[#This Row],[Tasa de ingresos cliente]]</f>
        <v>1.4157726075E-4</v>
      </c>
      <c r="V483" s="21">
        <v>22.631540000000001</v>
      </c>
      <c r="W483" s="11">
        <f>Tabla12[[#This Row],[tasa de cambio]]*Tabla12[[#This Row],[Ingresos netos]]</f>
        <v>3.2041114397540552E-3</v>
      </c>
      <c r="AK483" s="2" t="s">
        <v>100</v>
      </c>
      <c r="AL483" s="2" t="s">
        <v>17</v>
      </c>
      <c r="AM483" s="2" t="s">
        <v>104</v>
      </c>
      <c r="AN483" s="2" t="s">
        <v>11</v>
      </c>
      <c r="AO483" s="2" t="s">
        <v>12</v>
      </c>
      <c r="AP483" s="2" t="s">
        <v>13</v>
      </c>
      <c r="AQ483" s="7">
        <v>7.1861899999999999E-4</v>
      </c>
      <c r="AR483" s="7">
        <v>0.75</v>
      </c>
      <c r="AS483" s="9">
        <f>Tabla8[[#This Row],[Precio unitario]]*Tabla8[[#This Row],[Tasa de ingresos cliente]]</f>
        <v>5.3896424999999993E-4</v>
      </c>
      <c r="AT483" s="21">
        <v>21.6</v>
      </c>
      <c r="AU483" s="11">
        <f>Tabla8[[#This Row],[tasa de cambio]]*Tabla8[[#This Row],[Ingresos netos]]</f>
        <v>1.16416278E-2</v>
      </c>
      <c r="AV483" s="23"/>
      <c r="AX483" s="23"/>
      <c r="BL483" s="2" t="s">
        <v>139</v>
      </c>
      <c r="BM483" s="2" t="s">
        <v>10</v>
      </c>
      <c r="BN483" s="2"/>
      <c r="BO483" s="2" t="s">
        <v>11</v>
      </c>
      <c r="BP483" s="2" t="s">
        <v>12</v>
      </c>
      <c r="BQ483" s="2" t="s">
        <v>13</v>
      </c>
      <c r="BR483" s="7">
        <v>3.814476054E-3</v>
      </c>
      <c r="BS483" s="7">
        <v>0.75</v>
      </c>
      <c r="BT483" s="9">
        <f>Tabla5[[#This Row],[Precio unitario]]*Tabla5[[#This Row],[Tasa de ingresos cliente]]</f>
        <v>2.8608570405000001E-3</v>
      </c>
      <c r="BU483" s="21">
        <v>22.631540000000001</v>
      </c>
      <c r="BV483" s="15">
        <f>Tabla5[[#This Row],[tasa de cambio]]*Tabla5[[#This Row],[Ingresos netos]]</f>
        <v>6.4745600546357376E-2</v>
      </c>
    </row>
    <row r="484" spans="1:74" x14ac:dyDescent="0.2">
      <c r="A484" s="2" t="s">
        <v>24</v>
      </c>
      <c r="B484" s="2" t="s">
        <v>75</v>
      </c>
      <c r="C484" s="2"/>
      <c r="D484" s="2" t="s">
        <v>11</v>
      </c>
      <c r="E484" s="2" t="s">
        <v>12</v>
      </c>
      <c r="F484" s="2" t="s">
        <v>13</v>
      </c>
      <c r="G484" s="7">
        <v>1.5991231699999999E-4</v>
      </c>
      <c r="H484" s="7">
        <v>0.75</v>
      </c>
      <c r="I484" s="9">
        <f>Tabla14[[#This Row],[Precio unitario]]*Tabla14[[#This Row],[Tasa de ingresos cliente]]</f>
        <v>1.1993423774999999E-4</v>
      </c>
      <c r="J484" s="21">
        <v>22.631540000000001</v>
      </c>
      <c r="K484" s="15">
        <f>Tabla14[[#This Row],[tasa de cambio]]*Tabla14[[#This Row],[Ingresos netos]]</f>
        <v>2.7142964990086349E-3</v>
      </c>
      <c r="M484" s="2" t="s">
        <v>81</v>
      </c>
      <c r="N484" s="2" t="s">
        <v>44</v>
      </c>
      <c r="O484" s="2"/>
      <c r="P484" s="2" t="s">
        <v>11</v>
      </c>
      <c r="Q484" s="2" t="s">
        <v>12</v>
      </c>
      <c r="R484" s="2" t="s">
        <v>13</v>
      </c>
      <c r="S484" s="7">
        <v>1.8883616599999999E-4</v>
      </c>
      <c r="T484" s="7">
        <v>0.75</v>
      </c>
      <c r="U484" s="9">
        <f>Tabla12[[#This Row],[Precio unitario]]*Tabla12[[#This Row],[Tasa de ingresos cliente]]</f>
        <v>1.4162712450000001E-4</v>
      </c>
      <c r="V484" s="21">
        <v>22.631540000000001</v>
      </c>
      <c r="W484" s="11">
        <f>Tabla12[[#This Row],[tasa de cambio]]*Tabla12[[#This Row],[Ingresos netos]]</f>
        <v>3.2052399332067306E-3</v>
      </c>
      <c r="AK484" s="1" t="s">
        <v>100</v>
      </c>
      <c r="AL484" s="1" t="s">
        <v>17</v>
      </c>
      <c r="AM484" s="1" t="s">
        <v>104</v>
      </c>
      <c r="AN484" s="1" t="s">
        <v>11</v>
      </c>
      <c r="AO484" s="1" t="s">
        <v>12</v>
      </c>
      <c r="AP484" s="1" t="s">
        <v>13</v>
      </c>
      <c r="AQ484" s="8">
        <v>7.186429E-4</v>
      </c>
      <c r="AR484" s="8">
        <v>0.75</v>
      </c>
      <c r="AS484" s="9">
        <f>Tabla8[[#This Row],[Precio unitario]]*Tabla8[[#This Row],[Tasa de ingresos cliente]]</f>
        <v>5.3898217499999998E-4</v>
      </c>
      <c r="AT484" s="21">
        <v>21.6</v>
      </c>
      <c r="AU484" s="11">
        <f>Tabla8[[#This Row],[tasa de cambio]]*Tabla8[[#This Row],[Ingresos netos]]</f>
        <v>1.164201498E-2</v>
      </c>
      <c r="AV484" s="23"/>
      <c r="AX484" s="23"/>
      <c r="BL484" s="1" t="s">
        <v>139</v>
      </c>
      <c r="BM484" s="1" t="s">
        <v>30</v>
      </c>
      <c r="BN484" s="1"/>
      <c r="BO484" s="1" t="s">
        <v>11</v>
      </c>
      <c r="BP484" s="1" t="s">
        <v>12</v>
      </c>
      <c r="BQ484" s="1" t="s">
        <v>13</v>
      </c>
      <c r="BR484" s="8">
        <v>3.4926892400000001E-3</v>
      </c>
      <c r="BS484" s="8">
        <v>0.75</v>
      </c>
      <c r="BT484" s="9">
        <f>Tabla5[[#This Row],[Precio unitario]]*Tabla5[[#This Row],[Tasa de ingresos cliente]]</f>
        <v>2.6195169300000003E-3</v>
      </c>
      <c r="BU484" s="21">
        <v>22.631540000000001</v>
      </c>
      <c r="BV484" s="15">
        <f>Tabla5[[#This Row],[tasa de cambio]]*Tabla5[[#This Row],[Ingresos netos]]</f>
        <v>5.9283702181972209E-2</v>
      </c>
    </row>
    <row r="485" spans="1:74" x14ac:dyDescent="0.2">
      <c r="A485" s="1" t="s">
        <v>24</v>
      </c>
      <c r="B485" s="1" t="s">
        <v>66</v>
      </c>
      <c r="C485" s="1"/>
      <c r="D485" s="1" t="s">
        <v>11</v>
      </c>
      <c r="E485" s="1" t="s">
        <v>12</v>
      </c>
      <c r="F485" s="1" t="s">
        <v>13</v>
      </c>
      <c r="G485" s="8">
        <v>2.4289384289999999E-3</v>
      </c>
      <c r="H485" s="8">
        <v>0.75</v>
      </c>
      <c r="I485" s="9">
        <f>Tabla14[[#This Row],[Precio unitario]]*Tabla14[[#This Row],[Tasa de ingresos cliente]]</f>
        <v>1.8217038217499999E-3</v>
      </c>
      <c r="J485" s="21">
        <v>22.631540000000001</v>
      </c>
      <c r="K485" s="15">
        <f>Tabla14[[#This Row],[tasa de cambio]]*Tabla14[[#This Row],[Ingresos netos]]</f>
        <v>4.1227962910087998E-2</v>
      </c>
      <c r="M485" s="1" t="s">
        <v>81</v>
      </c>
      <c r="N485" s="1" t="s">
        <v>44</v>
      </c>
      <c r="O485" s="1"/>
      <c r="P485" s="1" t="s">
        <v>11</v>
      </c>
      <c r="Q485" s="1" t="s">
        <v>12</v>
      </c>
      <c r="R485" s="1" t="s">
        <v>13</v>
      </c>
      <c r="S485" s="8">
        <v>2.77597524E-4</v>
      </c>
      <c r="T485" s="8">
        <v>0.75</v>
      </c>
      <c r="U485" s="9">
        <f>Tabla12[[#This Row],[Precio unitario]]*Tabla12[[#This Row],[Tasa de ingresos cliente]]</f>
        <v>2.0819814300000001E-4</v>
      </c>
      <c r="V485" s="21">
        <v>22.631540000000001</v>
      </c>
      <c r="W485" s="11">
        <f>Tabla12[[#This Row],[tasa de cambio]]*Tabla12[[#This Row],[Ingresos netos]]</f>
        <v>4.7118446012302207E-3</v>
      </c>
      <c r="AK485" s="1" t="s">
        <v>100</v>
      </c>
      <c r="AL485" s="1" t="s">
        <v>17</v>
      </c>
      <c r="AM485" s="1" t="s">
        <v>104</v>
      </c>
      <c r="AN485" s="1" t="s">
        <v>11</v>
      </c>
      <c r="AO485" s="1" t="s">
        <v>12</v>
      </c>
      <c r="AP485" s="1" t="s">
        <v>13</v>
      </c>
      <c r="AQ485" s="8">
        <v>1.4000645000000001E-3</v>
      </c>
      <c r="AR485" s="8">
        <v>0.75</v>
      </c>
      <c r="AS485" s="9">
        <f>Tabla8[[#This Row],[Precio unitario]]*Tabla8[[#This Row],[Tasa de ingresos cliente]]</f>
        <v>1.0500483750000001E-3</v>
      </c>
      <c r="AT485" s="21">
        <v>21.6</v>
      </c>
      <c r="AU485" s="11">
        <f>Tabla8[[#This Row],[tasa de cambio]]*Tabla8[[#This Row],[Ingresos netos]]</f>
        <v>2.2681044900000003E-2</v>
      </c>
      <c r="AV485" s="23"/>
      <c r="AX485" s="23"/>
      <c r="BL485" s="2" t="s">
        <v>139</v>
      </c>
      <c r="BM485" s="2" t="s">
        <v>48</v>
      </c>
      <c r="BN485" s="2"/>
      <c r="BO485" s="2" t="s">
        <v>11</v>
      </c>
      <c r="BP485" s="2" t="s">
        <v>12</v>
      </c>
      <c r="BQ485" s="2" t="s">
        <v>13</v>
      </c>
      <c r="BR485" s="7">
        <v>4.5929999999999999E-3</v>
      </c>
      <c r="BS485" s="7">
        <v>0.75</v>
      </c>
      <c r="BT485" s="9">
        <f>Tabla5[[#This Row],[Precio unitario]]*Tabla5[[#This Row],[Tasa de ingresos cliente]]</f>
        <v>3.4447499999999999E-3</v>
      </c>
      <c r="BU485" s="21">
        <v>22.631540000000001</v>
      </c>
      <c r="BV485" s="15">
        <f>Tabla5[[#This Row],[tasa de cambio]]*Tabla5[[#This Row],[Ingresos netos]]</f>
        <v>7.7959997414999996E-2</v>
      </c>
    </row>
    <row r="486" spans="1:74" x14ac:dyDescent="0.2">
      <c r="A486" s="2" t="s">
        <v>24</v>
      </c>
      <c r="B486" s="2" t="s">
        <v>34</v>
      </c>
      <c r="C486" s="2"/>
      <c r="D486" s="2" t="s">
        <v>11</v>
      </c>
      <c r="E486" s="2" t="s">
        <v>12</v>
      </c>
      <c r="F486" s="2" t="s">
        <v>13</v>
      </c>
      <c r="G486" s="7">
        <v>1.86918686E-4</v>
      </c>
      <c r="H486" s="7">
        <v>0.75</v>
      </c>
      <c r="I486" s="9">
        <f>Tabla14[[#This Row],[Precio unitario]]*Tabla14[[#This Row],[Tasa de ingresos cliente]]</f>
        <v>1.4018901450000001E-4</v>
      </c>
      <c r="J486" s="21">
        <v>22.631540000000001</v>
      </c>
      <c r="K486" s="15">
        <f>Tabla14[[#This Row],[tasa de cambio]]*Tabla14[[#This Row],[Ingresos netos]]</f>
        <v>3.1726932892173301E-3</v>
      </c>
      <c r="M486" s="2" t="s">
        <v>81</v>
      </c>
      <c r="N486" s="2" t="s">
        <v>44</v>
      </c>
      <c r="O486" s="2"/>
      <c r="P486" s="2" t="s">
        <v>11</v>
      </c>
      <c r="Q486" s="2" t="s">
        <v>12</v>
      </c>
      <c r="R486" s="2" t="s">
        <v>13</v>
      </c>
      <c r="S486" s="7">
        <v>1.7453492900000001E-4</v>
      </c>
      <c r="T486" s="7">
        <v>0.75</v>
      </c>
      <c r="U486" s="9">
        <f>Tabla12[[#This Row],[Precio unitario]]*Tabla12[[#This Row],[Tasa de ingresos cliente]]</f>
        <v>1.3090119675E-4</v>
      </c>
      <c r="V486" s="21">
        <v>22.631540000000001</v>
      </c>
      <c r="W486" s="11">
        <f>Tabla12[[#This Row],[tasa de cambio]]*Tabla12[[#This Row],[Ingresos netos]]</f>
        <v>2.9624956702954952E-3</v>
      </c>
      <c r="AK486" s="2" t="s">
        <v>100</v>
      </c>
      <c r="AL486" s="2" t="s">
        <v>17</v>
      </c>
      <c r="AM486" s="2" t="s">
        <v>104</v>
      </c>
      <c r="AN486" s="2" t="s">
        <v>11</v>
      </c>
      <c r="AO486" s="2" t="s">
        <v>12</v>
      </c>
      <c r="AP486" s="2" t="s">
        <v>13</v>
      </c>
      <c r="AQ486" s="7">
        <v>1.4E-3</v>
      </c>
      <c r="AR486" s="7">
        <v>0.75</v>
      </c>
      <c r="AS486" s="9">
        <f>Tabla8[[#This Row],[Precio unitario]]*Tabla8[[#This Row],[Tasa de ingresos cliente]]</f>
        <v>1.0499999999999999E-3</v>
      </c>
      <c r="AT486" s="21">
        <v>21.6</v>
      </c>
      <c r="AU486" s="11">
        <f>Tabla8[[#This Row],[tasa de cambio]]*Tabla8[[#This Row],[Ingresos netos]]</f>
        <v>2.2679999999999999E-2</v>
      </c>
      <c r="AV486" s="23"/>
      <c r="AX486" s="23"/>
      <c r="BL486" s="1" t="s">
        <v>139</v>
      </c>
      <c r="BM486" s="1" t="s">
        <v>32</v>
      </c>
      <c r="BN486" s="1"/>
      <c r="BO486" s="1" t="s">
        <v>11</v>
      </c>
      <c r="BP486" s="1" t="s">
        <v>12</v>
      </c>
      <c r="BQ486" s="1" t="s">
        <v>13</v>
      </c>
      <c r="BR486" s="8">
        <v>4.3870000000000003E-3</v>
      </c>
      <c r="BS486" s="8">
        <v>0.75</v>
      </c>
      <c r="BT486" s="9">
        <f>Tabla5[[#This Row],[Precio unitario]]*Tabla5[[#This Row],[Tasa de ingresos cliente]]</f>
        <v>3.2902500000000002E-3</v>
      </c>
      <c r="BU486" s="21">
        <v>22.631540000000001</v>
      </c>
      <c r="BV486" s="15">
        <f>Tabla5[[#This Row],[tasa de cambio]]*Tabla5[[#This Row],[Ingresos netos]]</f>
        <v>7.4463424485000013E-2</v>
      </c>
    </row>
    <row r="487" spans="1:74" x14ac:dyDescent="0.2">
      <c r="A487" s="1" t="s">
        <v>24</v>
      </c>
      <c r="B487" s="1" t="s">
        <v>19</v>
      </c>
      <c r="C487" s="1"/>
      <c r="D487" s="1" t="s">
        <v>11</v>
      </c>
      <c r="E487" s="1" t="s">
        <v>12</v>
      </c>
      <c r="F487" s="1" t="s">
        <v>13</v>
      </c>
      <c r="G487" s="8">
        <v>3.2432162699999999E-3</v>
      </c>
      <c r="H487" s="8">
        <v>0.75</v>
      </c>
      <c r="I487" s="9">
        <f>Tabla14[[#This Row],[Precio unitario]]*Tabla14[[#This Row],[Tasa de ingresos cliente]]</f>
        <v>2.4324122025E-3</v>
      </c>
      <c r="J487" s="21">
        <v>22.631540000000001</v>
      </c>
      <c r="K487" s="15">
        <f>Tabla14[[#This Row],[tasa de cambio]]*Tabla14[[#This Row],[Ingresos netos]]</f>
        <v>5.504923405736685E-2</v>
      </c>
      <c r="M487" s="1" t="s">
        <v>81</v>
      </c>
      <c r="N487" s="1" t="s">
        <v>44</v>
      </c>
      <c r="O487" s="1"/>
      <c r="P487" s="1" t="s">
        <v>11</v>
      </c>
      <c r="Q487" s="1" t="s">
        <v>12</v>
      </c>
      <c r="R487" s="1" t="s">
        <v>13</v>
      </c>
      <c r="S487" s="8">
        <v>1.12562904E-4</v>
      </c>
      <c r="T487" s="8">
        <v>0.75</v>
      </c>
      <c r="U487" s="9">
        <f>Tabla12[[#This Row],[Precio unitario]]*Tabla12[[#This Row],[Tasa de ingresos cliente]]</f>
        <v>8.4422178000000006E-5</v>
      </c>
      <c r="V487" s="21">
        <v>22.631540000000001</v>
      </c>
      <c r="W487" s="11">
        <f>Tabla12[[#This Row],[tasa de cambio]]*Tabla12[[#This Row],[Ingresos netos]]</f>
        <v>1.9106038982941202E-3</v>
      </c>
      <c r="AK487" s="1" t="s">
        <v>100</v>
      </c>
      <c r="AL487" s="1" t="s">
        <v>17</v>
      </c>
      <c r="AM487" s="1" t="s">
        <v>104</v>
      </c>
      <c r="AN487" s="1" t="s">
        <v>11</v>
      </c>
      <c r="AO487" s="1" t="s">
        <v>12</v>
      </c>
      <c r="AP487" s="1" t="s">
        <v>13</v>
      </c>
      <c r="AQ487" s="8">
        <v>1.4001110999999999E-3</v>
      </c>
      <c r="AR487" s="8">
        <v>0.75</v>
      </c>
      <c r="AS487" s="9">
        <f>Tabla8[[#This Row],[Precio unitario]]*Tabla8[[#This Row],[Tasa de ingresos cliente]]</f>
        <v>1.0500833249999998E-3</v>
      </c>
      <c r="AT487" s="21">
        <v>21.6</v>
      </c>
      <c r="AU487" s="11">
        <f>Tabla8[[#This Row],[tasa de cambio]]*Tabla8[[#This Row],[Ingresos netos]]</f>
        <v>2.2681799819999997E-2</v>
      </c>
      <c r="AV487" s="23"/>
      <c r="AX487" s="23"/>
      <c r="BL487" s="2" t="s">
        <v>139</v>
      </c>
      <c r="BM487" s="2" t="s">
        <v>65</v>
      </c>
      <c r="BN487" s="2"/>
      <c r="BO487" s="2" t="s">
        <v>11</v>
      </c>
      <c r="BP487" s="2" t="s">
        <v>12</v>
      </c>
      <c r="BQ487" s="2" t="s">
        <v>13</v>
      </c>
      <c r="BR487" s="7">
        <v>5.5608214199999997E-3</v>
      </c>
      <c r="BS487" s="7">
        <v>0.75</v>
      </c>
      <c r="BT487" s="9">
        <f>Tabla5[[#This Row],[Precio unitario]]*Tabla5[[#This Row],[Tasa de ingresos cliente]]</f>
        <v>4.1706160649999996E-3</v>
      </c>
      <c r="BU487" s="21">
        <v>22.631540000000001</v>
      </c>
      <c r="BV487" s="15">
        <f>Tabla5[[#This Row],[tasa de cambio]]*Tabla5[[#This Row],[Ingresos netos]]</f>
        <v>9.4387464299690096E-2</v>
      </c>
    </row>
    <row r="488" spans="1:74" x14ac:dyDescent="0.2">
      <c r="A488" s="2" t="s">
        <v>24</v>
      </c>
      <c r="B488" s="2" t="s">
        <v>19</v>
      </c>
      <c r="C488" s="2"/>
      <c r="D488" s="2" t="s">
        <v>11</v>
      </c>
      <c r="E488" s="2" t="s">
        <v>12</v>
      </c>
      <c r="F488" s="2" t="s">
        <v>13</v>
      </c>
      <c r="G488" s="7">
        <v>3.341241879E-3</v>
      </c>
      <c r="H488" s="7">
        <v>0.75</v>
      </c>
      <c r="I488" s="9">
        <f>Tabla14[[#This Row],[Precio unitario]]*Tabla14[[#This Row],[Tasa de ingresos cliente]]</f>
        <v>2.5059314092500001E-3</v>
      </c>
      <c r="J488" s="21">
        <v>22.631540000000001</v>
      </c>
      <c r="K488" s="15">
        <f>Tabla14[[#This Row],[tasa de cambio]]*Tabla14[[#This Row],[Ingresos netos]]</f>
        <v>5.671308692569775E-2</v>
      </c>
      <c r="M488" s="2" t="s">
        <v>81</v>
      </c>
      <c r="N488" s="2" t="s">
        <v>44</v>
      </c>
      <c r="O488" s="2"/>
      <c r="P488" s="2" t="s">
        <v>11</v>
      </c>
      <c r="Q488" s="2" t="s">
        <v>12</v>
      </c>
      <c r="R488" s="2" t="s">
        <v>13</v>
      </c>
      <c r="S488" s="7">
        <v>1.13321647E-4</v>
      </c>
      <c r="T488" s="7">
        <v>0.75</v>
      </c>
      <c r="U488" s="9">
        <f>Tabla12[[#This Row],[Precio unitario]]*Tabla12[[#This Row],[Tasa de ingresos cliente]]</f>
        <v>8.4991235249999995E-5</v>
      </c>
      <c r="V488" s="21">
        <v>22.631540000000001</v>
      </c>
      <c r="W488" s="11">
        <f>Tabla12[[#This Row],[tasa de cambio]]*Tabla12[[#This Row],[Ingresos netos]]</f>
        <v>1.9234825402097849E-3</v>
      </c>
      <c r="AK488" s="2" t="s">
        <v>100</v>
      </c>
      <c r="AL488" s="2" t="s">
        <v>17</v>
      </c>
      <c r="AM488" s="2" t="s">
        <v>104</v>
      </c>
      <c r="AN488" s="2" t="s">
        <v>11</v>
      </c>
      <c r="AO488" s="2" t="s">
        <v>12</v>
      </c>
      <c r="AP488" s="2" t="s">
        <v>13</v>
      </c>
      <c r="AQ488" s="7">
        <v>1.4000588000000001E-3</v>
      </c>
      <c r="AR488" s="7">
        <v>0.75</v>
      </c>
      <c r="AS488" s="9">
        <f>Tabla8[[#This Row],[Precio unitario]]*Tabla8[[#This Row],[Tasa de ingresos cliente]]</f>
        <v>1.0500441E-3</v>
      </c>
      <c r="AT488" s="21">
        <v>21.6</v>
      </c>
      <c r="AU488" s="11">
        <f>Tabla8[[#This Row],[tasa de cambio]]*Tabla8[[#This Row],[Ingresos netos]]</f>
        <v>2.2680952560000002E-2</v>
      </c>
      <c r="AV488" s="23"/>
      <c r="AX488" s="23"/>
      <c r="BL488" s="1" t="s">
        <v>139</v>
      </c>
      <c r="BM488" s="1" t="s">
        <v>15</v>
      </c>
      <c r="BN488" s="1"/>
      <c r="BO488" s="1" t="s">
        <v>11</v>
      </c>
      <c r="BP488" s="1" t="s">
        <v>12</v>
      </c>
      <c r="BQ488" s="1" t="s">
        <v>13</v>
      </c>
      <c r="BR488" s="8">
        <v>4.8069999999999996E-3</v>
      </c>
      <c r="BS488" s="8">
        <v>0.75</v>
      </c>
      <c r="BT488" s="9">
        <f>Tabla5[[#This Row],[Precio unitario]]*Tabla5[[#This Row],[Tasa de ingresos cliente]]</f>
        <v>3.6052499999999999E-3</v>
      </c>
      <c r="BU488" s="21">
        <v>22.631540000000001</v>
      </c>
      <c r="BV488" s="15">
        <f>Tabla5[[#This Row],[tasa de cambio]]*Tabla5[[#This Row],[Ingresos netos]]</f>
        <v>8.1592359584999996E-2</v>
      </c>
    </row>
    <row r="489" spans="1:74" x14ac:dyDescent="0.2">
      <c r="A489" s="1" t="s">
        <v>24</v>
      </c>
      <c r="B489" s="1" t="s">
        <v>45</v>
      </c>
      <c r="C489" s="1"/>
      <c r="D489" s="1" t="s">
        <v>11</v>
      </c>
      <c r="E489" s="1" t="s">
        <v>12</v>
      </c>
      <c r="F489" s="1" t="s">
        <v>13</v>
      </c>
      <c r="G489" s="8">
        <v>2.16468181E-4</v>
      </c>
      <c r="H489" s="8">
        <v>0.75</v>
      </c>
      <c r="I489" s="9">
        <f>Tabla14[[#This Row],[Precio unitario]]*Tabla14[[#This Row],[Tasa de ingresos cliente]]</f>
        <v>1.6235113575E-4</v>
      </c>
      <c r="J489" s="21">
        <v>22.631540000000001</v>
      </c>
      <c r="K489" s="15">
        <f>Tabla14[[#This Row],[tasa de cambio]]*Tabla14[[#This Row],[Ingresos netos]]</f>
        <v>3.6742562227715554E-3</v>
      </c>
      <c r="M489" s="1" t="s">
        <v>81</v>
      </c>
      <c r="N489" s="1" t="s">
        <v>44</v>
      </c>
      <c r="O489" s="1"/>
      <c r="P489" s="1" t="s">
        <v>11</v>
      </c>
      <c r="Q489" s="1" t="s">
        <v>12</v>
      </c>
      <c r="R489" s="1" t="s">
        <v>13</v>
      </c>
      <c r="S489" s="8">
        <v>9.2254082999999995E-5</v>
      </c>
      <c r="T489" s="8">
        <v>0.75</v>
      </c>
      <c r="U489" s="9">
        <f>Tabla12[[#This Row],[Precio unitario]]*Tabla12[[#This Row],[Tasa de ingresos cliente]]</f>
        <v>6.9190562249999996E-5</v>
      </c>
      <c r="V489" s="21">
        <v>22.631540000000001</v>
      </c>
      <c r="W489" s="11">
        <f>Tabla12[[#This Row],[tasa de cambio]]*Tabla12[[#This Row],[Ingresos netos]]</f>
        <v>1.5658889771833649E-3</v>
      </c>
      <c r="AK489" s="1" t="s">
        <v>100</v>
      </c>
      <c r="AL489" s="1" t="s">
        <v>17</v>
      </c>
      <c r="AM489" s="1" t="s">
        <v>104</v>
      </c>
      <c r="AN489" s="1" t="s">
        <v>11</v>
      </c>
      <c r="AO489" s="1" t="s">
        <v>12</v>
      </c>
      <c r="AP489" s="1" t="s">
        <v>13</v>
      </c>
      <c r="AQ489" s="8">
        <v>1.4000606000000001E-3</v>
      </c>
      <c r="AR489" s="8">
        <v>0.75</v>
      </c>
      <c r="AS489" s="9">
        <f>Tabla8[[#This Row],[Precio unitario]]*Tabla8[[#This Row],[Tasa de ingresos cliente]]</f>
        <v>1.05004545E-3</v>
      </c>
      <c r="AT489" s="21">
        <v>21.6</v>
      </c>
      <c r="AU489" s="11">
        <f>Tabla8[[#This Row],[tasa de cambio]]*Tabla8[[#This Row],[Ingresos netos]]</f>
        <v>2.2680981720000003E-2</v>
      </c>
      <c r="AV489" s="23"/>
      <c r="AX489" s="23"/>
      <c r="BL489" s="2" t="s">
        <v>139</v>
      </c>
      <c r="BM489" s="2" t="s">
        <v>16</v>
      </c>
      <c r="BN489" s="2"/>
      <c r="BO489" s="2" t="s">
        <v>11</v>
      </c>
      <c r="BP489" s="2" t="s">
        <v>12</v>
      </c>
      <c r="BQ489" s="2" t="s">
        <v>13</v>
      </c>
      <c r="BR489" s="7">
        <v>6.7995546160000003E-3</v>
      </c>
      <c r="BS489" s="7">
        <v>0.75</v>
      </c>
      <c r="BT489" s="9">
        <f>Tabla5[[#This Row],[Precio unitario]]*Tabla5[[#This Row],[Tasa de ingresos cliente]]</f>
        <v>5.0996659620000002E-3</v>
      </c>
      <c r="BU489" s="21">
        <v>22.631540000000001</v>
      </c>
      <c r="BV489" s="15">
        <f>Tabla5[[#This Row],[tasa de cambio]]*Tabla5[[#This Row],[Ingresos netos]]</f>
        <v>0.11541329420564149</v>
      </c>
    </row>
    <row r="490" spans="1:74" x14ac:dyDescent="0.2">
      <c r="A490" s="2" t="s">
        <v>24</v>
      </c>
      <c r="B490" s="2" t="s">
        <v>57</v>
      </c>
      <c r="C490" s="2"/>
      <c r="D490" s="2" t="s">
        <v>11</v>
      </c>
      <c r="E490" s="2" t="s">
        <v>12</v>
      </c>
      <c r="F490" s="2" t="s">
        <v>13</v>
      </c>
      <c r="G490" s="7">
        <v>1.5109552899999999E-4</v>
      </c>
      <c r="H490" s="7">
        <v>0.75</v>
      </c>
      <c r="I490" s="9">
        <f>Tabla14[[#This Row],[Precio unitario]]*Tabla14[[#This Row],[Tasa de ingresos cliente]]</f>
        <v>1.1332164674999999E-4</v>
      </c>
      <c r="J490" s="21">
        <v>22.631540000000001</v>
      </c>
      <c r="K490" s="15">
        <f>Tabla14[[#This Row],[tasa de cambio]]*Tabla14[[#This Row],[Ingresos netos]]</f>
        <v>2.5646433812884948E-3</v>
      </c>
      <c r="M490" s="2" t="s">
        <v>81</v>
      </c>
      <c r="N490" s="2" t="s">
        <v>85</v>
      </c>
      <c r="O490" s="2"/>
      <c r="P490" s="2" t="s">
        <v>11</v>
      </c>
      <c r="Q490" s="2" t="s">
        <v>12</v>
      </c>
      <c r="R490" s="2" t="s">
        <v>13</v>
      </c>
      <c r="S490" s="7">
        <v>7.9264645499999996E-4</v>
      </c>
      <c r="T490" s="7">
        <v>0.75</v>
      </c>
      <c r="U490" s="9">
        <f>Tabla12[[#This Row],[Precio unitario]]*Tabla12[[#This Row],[Tasa de ingresos cliente]]</f>
        <v>5.9448484124999994E-4</v>
      </c>
      <c r="V490" s="21">
        <v>22.631540000000001</v>
      </c>
      <c r="W490" s="11">
        <f>Tabla12[[#This Row],[tasa de cambio]]*Tabla12[[#This Row],[Ingresos netos]]</f>
        <v>1.3454107464143024E-2</v>
      </c>
      <c r="AK490" s="2" t="s">
        <v>100</v>
      </c>
      <c r="AL490" s="2" t="s">
        <v>17</v>
      </c>
      <c r="AM490" s="2" t="s">
        <v>104</v>
      </c>
      <c r="AN490" s="2" t="s">
        <v>11</v>
      </c>
      <c r="AO490" s="2" t="s">
        <v>12</v>
      </c>
      <c r="AP490" s="2" t="s">
        <v>13</v>
      </c>
      <c r="AQ490" s="7">
        <v>1.4000667E-3</v>
      </c>
      <c r="AR490" s="7">
        <v>0.75</v>
      </c>
      <c r="AS490" s="9">
        <f>Tabla8[[#This Row],[Precio unitario]]*Tabla8[[#This Row],[Tasa de ingresos cliente]]</f>
        <v>1.050050025E-3</v>
      </c>
      <c r="AT490" s="21">
        <v>21.6</v>
      </c>
      <c r="AU490" s="11">
        <f>Tabla8[[#This Row],[tasa de cambio]]*Tabla8[[#This Row],[Ingresos netos]]</f>
        <v>2.2681080540000002E-2</v>
      </c>
      <c r="AV490" s="23"/>
      <c r="AX490" s="23"/>
      <c r="BL490" s="1" t="s">
        <v>139</v>
      </c>
      <c r="BM490" s="1" t="s">
        <v>17</v>
      </c>
      <c r="BN490" s="1"/>
      <c r="BO490" s="1" t="s">
        <v>11</v>
      </c>
      <c r="BP490" s="1" t="s">
        <v>12</v>
      </c>
      <c r="BQ490" s="1" t="s">
        <v>13</v>
      </c>
      <c r="BR490" s="8">
        <v>1.952068201E-3</v>
      </c>
      <c r="BS490" s="8">
        <v>0.75</v>
      </c>
      <c r="BT490" s="9">
        <f>Tabla5[[#This Row],[Precio unitario]]*Tabla5[[#This Row],[Tasa de ingresos cliente]]</f>
        <v>1.46405115075E-3</v>
      </c>
      <c r="BU490" s="21">
        <v>22.631540000000001</v>
      </c>
      <c r="BV490" s="15">
        <f>Tabla5[[#This Row],[tasa de cambio]]*Tabla5[[#This Row],[Ingresos netos]]</f>
        <v>3.3133732180244659E-2</v>
      </c>
    </row>
    <row r="491" spans="1:74" x14ac:dyDescent="0.2">
      <c r="A491" s="1" t="s">
        <v>24</v>
      </c>
      <c r="B491" s="1" t="s">
        <v>22</v>
      </c>
      <c r="C491" s="1"/>
      <c r="D491" s="1" t="s">
        <v>11</v>
      </c>
      <c r="E491" s="1" t="s">
        <v>12</v>
      </c>
      <c r="F491" s="1" t="s">
        <v>13</v>
      </c>
      <c r="G491" s="8">
        <v>6.3575950700000003E-3</v>
      </c>
      <c r="H491" s="8">
        <v>0.75</v>
      </c>
      <c r="I491" s="9">
        <f>Tabla14[[#This Row],[Precio unitario]]*Tabla14[[#This Row],[Tasa de ingresos cliente]]</f>
        <v>4.7681963025000005E-3</v>
      </c>
      <c r="J491" s="21">
        <v>22.631540000000001</v>
      </c>
      <c r="K491" s="15">
        <f>Tabla14[[#This Row],[tasa de cambio]]*Tabla14[[#This Row],[Ingresos netos]]</f>
        <v>0.10791162534788086</v>
      </c>
      <c r="M491" s="1" t="s">
        <v>81</v>
      </c>
      <c r="N491" s="1" t="s">
        <v>16</v>
      </c>
      <c r="O491" s="1"/>
      <c r="P491" s="1" t="s">
        <v>11</v>
      </c>
      <c r="Q491" s="1" t="s">
        <v>12</v>
      </c>
      <c r="R491" s="1" t="s">
        <v>13</v>
      </c>
      <c r="S491" s="8">
        <v>1.021882922E-2</v>
      </c>
      <c r="T491" s="8">
        <v>0.75</v>
      </c>
      <c r="U491" s="9">
        <f>Tabla12[[#This Row],[Precio unitario]]*Tabla12[[#This Row],[Tasa de ingresos cliente]]</f>
        <v>7.6641219149999997E-3</v>
      </c>
      <c r="V491" s="21">
        <v>22.631540000000001</v>
      </c>
      <c r="W491" s="11">
        <f>Tabla12[[#This Row],[tasa de cambio]]*Tabla12[[#This Row],[Ingresos netos]]</f>
        <v>0.17345088168419909</v>
      </c>
      <c r="AK491" s="1" t="s">
        <v>100</v>
      </c>
      <c r="AL491" s="1" t="s">
        <v>17</v>
      </c>
      <c r="AM491" s="1" t="s">
        <v>104</v>
      </c>
      <c r="AN491" s="1" t="s">
        <v>11</v>
      </c>
      <c r="AO491" s="1" t="s">
        <v>12</v>
      </c>
      <c r="AP491" s="1" t="s">
        <v>13</v>
      </c>
      <c r="AQ491" s="8">
        <v>1.4000799999999999E-3</v>
      </c>
      <c r="AR491" s="8">
        <v>0.75</v>
      </c>
      <c r="AS491" s="9">
        <f>Tabla8[[#This Row],[Precio unitario]]*Tabla8[[#This Row],[Tasa de ingresos cliente]]</f>
        <v>1.05006E-3</v>
      </c>
      <c r="AT491" s="21">
        <v>21.6</v>
      </c>
      <c r="AU491" s="11">
        <f>Tabla8[[#This Row],[tasa de cambio]]*Tabla8[[#This Row],[Ingresos netos]]</f>
        <v>2.2681296E-2</v>
      </c>
      <c r="AV491" s="23"/>
      <c r="AX491" s="23"/>
      <c r="BL491" s="2" t="s">
        <v>139</v>
      </c>
      <c r="BM491" s="2" t="s">
        <v>33</v>
      </c>
      <c r="BN491" s="2"/>
      <c r="BO491" s="2" t="s">
        <v>11</v>
      </c>
      <c r="BP491" s="2" t="s">
        <v>12</v>
      </c>
      <c r="BQ491" s="2" t="s">
        <v>13</v>
      </c>
      <c r="BR491" s="7">
        <v>2.9810893310000001E-3</v>
      </c>
      <c r="BS491" s="7">
        <v>0.75</v>
      </c>
      <c r="BT491" s="9">
        <f>Tabla5[[#This Row],[Precio unitario]]*Tabla5[[#This Row],[Tasa de ingresos cliente]]</f>
        <v>2.2358169982499999E-3</v>
      </c>
      <c r="BU491" s="21">
        <v>22.631540000000001</v>
      </c>
      <c r="BV491" s="15">
        <f>Tabla5[[#This Row],[tasa de cambio]]*Tabla5[[#This Row],[Ingresos netos]]</f>
        <v>5.0599981828574801E-2</v>
      </c>
    </row>
    <row r="492" spans="1:74" x14ac:dyDescent="0.2">
      <c r="A492" s="2" t="s">
        <v>24</v>
      </c>
      <c r="B492" s="2" t="s">
        <v>23</v>
      </c>
      <c r="C492" s="2"/>
      <c r="D492" s="2" t="s">
        <v>11</v>
      </c>
      <c r="E492" s="2" t="s">
        <v>12</v>
      </c>
      <c r="F492" s="2" t="s">
        <v>13</v>
      </c>
      <c r="G492" s="7">
        <v>9.5133845499999995E-4</v>
      </c>
      <c r="H492" s="7">
        <v>0.75</v>
      </c>
      <c r="I492" s="9">
        <f>Tabla14[[#This Row],[Precio unitario]]*Tabla14[[#This Row],[Tasa de ingresos cliente]]</f>
        <v>7.1350384124999999E-4</v>
      </c>
      <c r="J492" s="21">
        <v>22.631540000000001</v>
      </c>
      <c r="K492" s="15">
        <f>Tabla14[[#This Row],[tasa de cambio]]*Tabla14[[#This Row],[Ingresos netos]]</f>
        <v>1.6147690723403024E-2</v>
      </c>
      <c r="M492" s="2" t="s">
        <v>81</v>
      </c>
      <c r="N492" s="2" t="s">
        <v>17</v>
      </c>
      <c r="O492" s="2"/>
      <c r="P492" s="2" t="s">
        <v>11</v>
      </c>
      <c r="Q492" s="2" t="s">
        <v>12</v>
      </c>
      <c r="R492" s="2" t="s">
        <v>13</v>
      </c>
      <c r="S492" s="7">
        <v>6.3090931399999997E-4</v>
      </c>
      <c r="T492" s="7">
        <v>0.75</v>
      </c>
      <c r="U492" s="9">
        <f>Tabla12[[#This Row],[Precio unitario]]*Tabla12[[#This Row],[Tasa de ingresos cliente]]</f>
        <v>4.731819855E-4</v>
      </c>
      <c r="V492" s="21">
        <v>22.631540000000001</v>
      </c>
      <c r="W492" s="11">
        <f>Tabla12[[#This Row],[tasa de cambio]]*Tabla12[[#This Row],[Ingresos netos]]</f>
        <v>1.0708837032122671E-2</v>
      </c>
      <c r="AK492" s="2" t="s">
        <v>100</v>
      </c>
      <c r="AL492" s="2" t="s">
        <v>17</v>
      </c>
      <c r="AM492" s="2" t="s">
        <v>104</v>
      </c>
      <c r="AN492" s="2" t="s">
        <v>11</v>
      </c>
      <c r="AO492" s="2" t="s">
        <v>12</v>
      </c>
      <c r="AP492" s="2" t="s">
        <v>13</v>
      </c>
      <c r="AQ492" s="7">
        <v>1.4000499999999999E-3</v>
      </c>
      <c r="AR492" s="7">
        <v>0.75</v>
      </c>
      <c r="AS492" s="9">
        <f>Tabla8[[#This Row],[Precio unitario]]*Tabla8[[#This Row],[Tasa de ingresos cliente]]</f>
        <v>1.0500374999999999E-3</v>
      </c>
      <c r="AT492" s="21">
        <v>21.6</v>
      </c>
      <c r="AU492" s="11">
        <f>Tabla8[[#This Row],[tasa de cambio]]*Tabla8[[#This Row],[Ingresos netos]]</f>
        <v>2.2680809999999999E-2</v>
      </c>
      <c r="AV492" s="23"/>
      <c r="AX492" s="23"/>
      <c r="BL492" s="1" t="s">
        <v>139</v>
      </c>
      <c r="BM492" s="1" t="s">
        <v>19</v>
      </c>
      <c r="BN492" s="1"/>
      <c r="BO492" s="1" t="s">
        <v>11</v>
      </c>
      <c r="BP492" s="1" t="s">
        <v>12</v>
      </c>
      <c r="BQ492" s="1" t="s">
        <v>13</v>
      </c>
      <c r="BR492" s="8">
        <v>6.8376284049999998E-3</v>
      </c>
      <c r="BS492" s="8">
        <v>0.75</v>
      </c>
      <c r="BT492" s="9">
        <f>Tabla5[[#This Row],[Precio unitario]]*Tabla5[[#This Row],[Tasa de ingresos cliente]]</f>
        <v>5.1282213037499996E-3</v>
      </c>
      <c r="BU492" s="21">
        <v>22.631540000000001</v>
      </c>
      <c r="BV492" s="17">
        <f>Tabla5[[#This Row],[tasa de cambio]]*Tabla5[[#This Row],[Ingresos netos]]</f>
        <v>0.11605954556467027</v>
      </c>
    </row>
    <row r="493" spans="1:74" x14ac:dyDescent="0.2">
      <c r="A493" s="1" t="s">
        <v>24</v>
      </c>
      <c r="B493" s="1" t="s">
        <v>25</v>
      </c>
      <c r="C493" s="1"/>
      <c r="D493" s="1" t="s">
        <v>11</v>
      </c>
      <c r="E493" s="1" t="s">
        <v>12</v>
      </c>
      <c r="F493" s="1" t="s">
        <v>13</v>
      </c>
      <c r="G493" s="8">
        <v>5.2007003700000004E-4</v>
      </c>
      <c r="H493" s="8">
        <v>0.75</v>
      </c>
      <c r="I493" s="9">
        <f>Tabla14[[#This Row],[Precio unitario]]*Tabla14[[#This Row],[Tasa de ingresos cliente]]</f>
        <v>3.9005252775000006E-4</v>
      </c>
      <c r="J493" s="21">
        <v>22.631540000000001</v>
      </c>
      <c r="K493" s="15">
        <f>Tabla14[[#This Row],[tasa de cambio]]*Tabla14[[#This Row],[Ingresos netos]]</f>
        <v>8.8274893838752363E-3</v>
      </c>
      <c r="M493" s="1" t="s">
        <v>81</v>
      </c>
      <c r="N493" s="1" t="s">
        <v>17</v>
      </c>
      <c r="O493" s="1"/>
      <c r="P493" s="1" t="s">
        <v>11</v>
      </c>
      <c r="Q493" s="1" t="s">
        <v>12</v>
      </c>
      <c r="R493" s="1" t="s">
        <v>13</v>
      </c>
      <c r="S493" s="8">
        <v>5.6247149500000002E-4</v>
      </c>
      <c r="T493" s="8">
        <v>0.75</v>
      </c>
      <c r="U493" s="9">
        <f>Tabla12[[#This Row],[Precio unitario]]*Tabla12[[#This Row],[Tasa de ingresos cliente]]</f>
        <v>4.2185362125000004E-4</v>
      </c>
      <c r="V493" s="21">
        <v>22.631540000000001</v>
      </c>
      <c r="W493" s="11">
        <f>Tabla12[[#This Row],[tasa de cambio]]*Tabla12[[#This Row],[Ingresos netos]]</f>
        <v>9.5471971034642271E-3</v>
      </c>
      <c r="AK493" s="2" t="s">
        <v>100</v>
      </c>
      <c r="AL493" s="2" t="s">
        <v>17</v>
      </c>
      <c r="AM493" s="2" t="s">
        <v>104</v>
      </c>
      <c r="AN493" s="2" t="s">
        <v>11</v>
      </c>
      <c r="AO493" s="2" t="s">
        <v>12</v>
      </c>
      <c r="AP493" s="2" t="s">
        <v>13</v>
      </c>
      <c r="AQ493" s="7">
        <v>1.6469091E-3</v>
      </c>
      <c r="AR493" s="7">
        <v>0.75</v>
      </c>
      <c r="AS493" s="9">
        <f>Tabla8[[#This Row],[Precio unitario]]*Tabla8[[#This Row],[Tasa de ingresos cliente]]</f>
        <v>1.2351818250000001E-3</v>
      </c>
      <c r="AT493" s="21">
        <v>21.6</v>
      </c>
      <c r="AU493" s="11">
        <f>Tabla8[[#This Row],[tasa de cambio]]*Tabla8[[#This Row],[Ingresos netos]]</f>
        <v>2.6679927420000003E-2</v>
      </c>
      <c r="AV493" s="23"/>
      <c r="AX493" s="23"/>
    </row>
    <row r="494" spans="1:74" x14ac:dyDescent="0.2">
      <c r="A494" s="2" t="s">
        <v>24</v>
      </c>
      <c r="B494" s="2" t="s">
        <v>40</v>
      </c>
      <c r="C494" s="2"/>
      <c r="D494" s="2" t="s">
        <v>11</v>
      </c>
      <c r="E494" s="2" t="s">
        <v>12</v>
      </c>
      <c r="F494" s="2" t="s">
        <v>13</v>
      </c>
      <c r="G494" s="7">
        <v>1.89301607E-4</v>
      </c>
      <c r="H494" s="7">
        <v>0.75</v>
      </c>
      <c r="I494" s="9">
        <f>Tabla14[[#This Row],[Precio unitario]]*Tabla14[[#This Row],[Tasa de ingresos cliente]]</f>
        <v>1.4197620525E-4</v>
      </c>
      <c r="J494" s="21">
        <v>22.631540000000001</v>
      </c>
      <c r="K494" s="15">
        <f>Tabla14[[#This Row],[tasa de cambio]]*Tabla14[[#This Row],[Ingresos netos]]</f>
        <v>3.2131401681635852E-3</v>
      </c>
      <c r="M494" s="2" t="s">
        <v>81</v>
      </c>
      <c r="N494" s="2" t="s">
        <v>17</v>
      </c>
      <c r="O494" s="2"/>
      <c r="P494" s="2" t="s">
        <v>11</v>
      </c>
      <c r="Q494" s="2" t="s">
        <v>12</v>
      </c>
      <c r="R494" s="2" t="s">
        <v>13</v>
      </c>
      <c r="S494" s="7">
        <v>5.9124337599999999E-4</v>
      </c>
      <c r="T494" s="7">
        <v>0.75</v>
      </c>
      <c r="U494" s="9">
        <f>Tabla12[[#This Row],[Precio unitario]]*Tabla12[[#This Row],[Tasa de ingresos cliente]]</f>
        <v>4.4343253199999999E-4</v>
      </c>
      <c r="V494" s="21">
        <v>22.631540000000001</v>
      </c>
      <c r="W494" s="11">
        <f>Tabla12[[#This Row],[tasa de cambio]]*Tabla12[[#This Row],[Ingresos netos]]</f>
        <v>1.0035561085259281E-2</v>
      </c>
      <c r="AK494" s="1" t="s">
        <v>100</v>
      </c>
      <c r="AL494" s="1" t="s">
        <v>17</v>
      </c>
      <c r="AM494" s="1" t="s">
        <v>104</v>
      </c>
      <c r="AN494" s="1" t="s">
        <v>11</v>
      </c>
      <c r="AO494" s="1" t="s">
        <v>12</v>
      </c>
      <c r="AP494" s="1" t="s">
        <v>13</v>
      </c>
      <c r="AQ494" s="8">
        <v>1.6469268E-3</v>
      </c>
      <c r="AR494" s="8">
        <v>0.75</v>
      </c>
      <c r="AS494" s="9">
        <f>Tabla8[[#This Row],[Precio unitario]]*Tabla8[[#This Row],[Tasa de ingresos cliente]]</f>
        <v>1.2351950999999999E-3</v>
      </c>
      <c r="AT494" s="21">
        <v>21.6</v>
      </c>
      <c r="AU494" s="11">
        <f>Tabla8[[#This Row],[tasa de cambio]]*Tabla8[[#This Row],[Ingresos netos]]</f>
        <v>2.668021416E-2</v>
      </c>
      <c r="AV494" s="23"/>
      <c r="AX494" s="23"/>
    </row>
    <row r="495" spans="1:74" x14ac:dyDescent="0.2">
      <c r="A495" s="1" t="s">
        <v>24</v>
      </c>
      <c r="B495" s="1" t="s">
        <v>28</v>
      </c>
      <c r="C495" s="1"/>
      <c r="D495" s="1" t="s">
        <v>11</v>
      </c>
      <c r="E495" s="1" t="s">
        <v>12</v>
      </c>
      <c r="F495" s="1" t="s">
        <v>13</v>
      </c>
      <c r="G495" s="8">
        <v>1.09489507E-4</v>
      </c>
      <c r="H495" s="8">
        <v>0.75</v>
      </c>
      <c r="I495" s="9">
        <f>Tabla14[[#This Row],[Precio unitario]]*Tabla14[[#This Row],[Tasa de ingresos cliente]]</f>
        <v>8.2117130250000008E-5</v>
      </c>
      <c r="J495" s="21">
        <v>22.631540000000001</v>
      </c>
      <c r="K495" s="15">
        <f>Tabla14[[#This Row],[tasa de cambio]]*Tabla14[[#This Row],[Ingresos netos]]</f>
        <v>1.8584371179380852E-3</v>
      </c>
      <c r="M495" s="1" t="s">
        <v>81</v>
      </c>
      <c r="N495" s="1" t="s">
        <v>17</v>
      </c>
      <c r="O495" s="1"/>
      <c r="P495" s="1" t="s">
        <v>11</v>
      </c>
      <c r="Q495" s="1" t="s">
        <v>12</v>
      </c>
      <c r="R495" s="1" t="s">
        <v>13</v>
      </c>
      <c r="S495" s="8">
        <v>6.2890199999999998E-4</v>
      </c>
      <c r="T495" s="8">
        <v>0.75</v>
      </c>
      <c r="U495" s="9">
        <f>Tabla12[[#This Row],[Precio unitario]]*Tabla12[[#This Row],[Tasa de ingresos cliente]]</f>
        <v>4.7167649999999998E-4</v>
      </c>
      <c r="V495" s="21">
        <v>22.631540000000001</v>
      </c>
      <c r="W495" s="11">
        <f>Tabla12[[#This Row],[tasa de cambio]]*Tabla12[[#This Row],[Ingresos netos]]</f>
        <v>1.067476557681E-2</v>
      </c>
      <c r="AK495" s="2" t="s">
        <v>100</v>
      </c>
      <c r="AL495" s="2" t="s">
        <v>17</v>
      </c>
      <c r="AM495" s="2" t="s">
        <v>104</v>
      </c>
      <c r="AN495" s="2" t="s">
        <v>11</v>
      </c>
      <c r="AO495" s="2" t="s">
        <v>12</v>
      </c>
      <c r="AP495" s="2" t="s">
        <v>13</v>
      </c>
      <c r="AQ495" s="7">
        <v>1.647E-3</v>
      </c>
      <c r="AR495" s="7">
        <v>0.75</v>
      </c>
      <c r="AS495" s="9">
        <f>Tabla8[[#This Row],[Precio unitario]]*Tabla8[[#This Row],[Tasa de ingresos cliente]]</f>
        <v>1.23525E-3</v>
      </c>
      <c r="AT495" s="21">
        <v>21.6</v>
      </c>
      <c r="AU495" s="11">
        <f>Tabla8[[#This Row],[tasa de cambio]]*Tabla8[[#This Row],[Ingresos netos]]</f>
        <v>2.6681400000000001E-2</v>
      </c>
      <c r="AV495" s="23"/>
      <c r="AX495" s="23"/>
    </row>
    <row r="496" spans="1:74" x14ac:dyDescent="0.2">
      <c r="A496" s="2" t="s">
        <v>24</v>
      </c>
      <c r="B496" s="2" t="s">
        <v>70</v>
      </c>
      <c r="C496" s="2"/>
      <c r="D496" s="2" t="s">
        <v>11</v>
      </c>
      <c r="E496" s="2" t="s">
        <v>12</v>
      </c>
      <c r="F496" s="2" t="s">
        <v>13</v>
      </c>
      <c r="G496" s="7">
        <v>1.9794551599999999E-4</v>
      </c>
      <c r="H496" s="7">
        <v>0.75</v>
      </c>
      <c r="I496" s="9">
        <f>Tabla14[[#This Row],[Precio unitario]]*Tabla14[[#This Row],[Tasa de ingresos cliente]]</f>
        <v>1.4845913699999998E-4</v>
      </c>
      <c r="J496" s="21">
        <v>22.631540000000001</v>
      </c>
      <c r="K496" s="15">
        <f>Tabla14[[#This Row],[tasa de cambio]]*Tabla14[[#This Row],[Ingresos netos]]</f>
        <v>3.3598588973809797E-3</v>
      </c>
      <c r="M496" s="2" t="s">
        <v>81</v>
      </c>
      <c r="N496" s="2" t="s">
        <v>53</v>
      </c>
      <c r="O496" s="2"/>
      <c r="P496" s="2" t="s">
        <v>11</v>
      </c>
      <c r="Q496" s="2" t="s">
        <v>12</v>
      </c>
      <c r="R496" s="2" t="s">
        <v>13</v>
      </c>
      <c r="S496" s="7">
        <v>5.5960666869999997E-3</v>
      </c>
      <c r="T496" s="7">
        <v>0.75</v>
      </c>
      <c r="U496" s="9">
        <f>Tabla12[[#This Row],[Precio unitario]]*Tabla12[[#This Row],[Tasa de ingresos cliente]]</f>
        <v>4.19705001525E-3</v>
      </c>
      <c r="V496" s="21">
        <v>22.631540000000001</v>
      </c>
      <c r="W496" s="11">
        <f>Tabla12[[#This Row],[tasa de cambio]]*Tabla12[[#This Row],[Ingresos netos]]</f>
        <v>9.4985705302130991E-2</v>
      </c>
      <c r="AK496" s="1" t="s">
        <v>100</v>
      </c>
      <c r="AL496" s="1" t="s">
        <v>17</v>
      </c>
      <c r="AM496" s="1" t="s">
        <v>104</v>
      </c>
      <c r="AN496" s="1" t="s">
        <v>11</v>
      </c>
      <c r="AO496" s="1" t="s">
        <v>12</v>
      </c>
      <c r="AP496" s="1" t="s">
        <v>13</v>
      </c>
      <c r="AQ496" s="8">
        <v>1.6469286E-3</v>
      </c>
      <c r="AR496" s="8">
        <v>0.75</v>
      </c>
      <c r="AS496" s="9">
        <f>Tabla8[[#This Row],[Precio unitario]]*Tabla8[[#This Row],[Tasa de ingresos cliente]]</f>
        <v>1.23519645E-3</v>
      </c>
      <c r="AT496" s="21">
        <v>21.6</v>
      </c>
      <c r="AU496" s="11">
        <f>Tabla8[[#This Row],[tasa de cambio]]*Tabla8[[#This Row],[Ingresos netos]]</f>
        <v>2.6680243320000002E-2</v>
      </c>
      <c r="AV496" s="23"/>
      <c r="AX496" s="23"/>
    </row>
    <row r="497" spans="1:50" x14ac:dyDescent="0.2">
      <c r="A497" s="1" t="s">
        <v>24</v>
      </c>
      <c r="B497" s="1" t="s">
        <v>42</v>
      </c>
      <c r="C497" s="1"/>
      <c r="D497" s="1" t="s">
        <v>11</v>
      </c>
      <c r="E497" s="1" t="s">
        <v>12</v>
      </c>
      <c r="F497" s="1" t="s">
        <v>13</v>
      </c>
      <c r="G497" s="8">
        <v>2.0621562999999999E-4</v>
      </c>
      <c r="H497" s="8">
        <v>0.75</v>
      </c>
      <c r="I497" s="9">
        <f>Tabla14[[#This Row],[Precio unitario]]*Tabla14[[#This Row],[Tasa de ingresos cliente]]</f>
        <v>1.5466172249999999E-4</v>
      </c>
      <c r="J497" s="21">
        <v>22.631540000000001</v>
      </c>
      <c r="K497" s="15">
        <f>Tabla14[[#This Row],[tasa de cambio]]*Tabla14[[#This Row],[Ingresos netos]]</f>
        <v>3.5002329592276498E-3</v>
      </c>
      <c r="M497" s="1" t="s">
        <v>81</v>
      </c>
      <c r="N497" s="1" t="s">
        <v>21</v>
      </c>
      <c r="O497" s="1"/>
      <c r="P497" s="1" t="s">
        <v>11</v>
      </c>
      <c r="Q497" s="1" t="s">
        <v>12</v>
      </c>
      <c r="R497" s="1" t="s">
        <v>13</v>
      </c>
      <c r="S497" s="8">
        <v>1.0841190668E-2</v>
      </c>
      <c r="T497" s="8">
        <v>0.75</v>
      </c>
      <c r="U497" s="9">
        <f>Tabla12[[#This Row],[Precio unitario]]*Tabla12[[#This Row],[Tasa de ingresos cliente]]</f>
        <v>8.1308930009999988E-3</v>
      </c>
      <c r="V497" s="21">
        <v>22.631540000000001</v>
      </c>
      <c r="W497" s="11">
        <f>Tabla12[[#This Row],[tasa de cambio]]*Tabla12[[#This Row],[Ingresos netos]]</f>
        <v>0.18401463018785152</v>
      </c>
      <c r="AK497" s="2" t="s">
        <v>100</v>
      </c>
      <c r="AL497" s="2" t="s">
        <v>17</v>
      </c>
      <c r="AM497" s="2" t="s">
        <v>104</v>
      </c>
      <c r="AN497" s="2" t="s">
        <v>11</v>
      </c>
      <c r="AO497" s="2" t="s">
        <v>12</v>
      </c>
      <c r="AP497" s="2" t="s">
        <v>13</v>
      </c>
      <c r="AQ497" s="7">
        <v>1.6469167E-3</v>
      </c>
      <c r="AR497" s="7">
        <v>0.75</v>
      </c>
      <c r="AS497" s="9">
        <f>Tabla8[[#This Row],[Precio unitario]]*Tabla8[[#This Row],[Tasa de ingresos cliente]]</f>
        <v>1.2351875250000001E-3</v>
      </c>
      <c r="AT497" s="21">
        <v>21.6</v>
      </c>
      <c r="AU497" s="11">
        <f>Tabla8[[#This Row],[tasa de cambio]]*Tabla8[[#This Row],[Ingresos netos]]</f>
        <v>2.6680050540000003E-2</v>
      </c>
      <c r="AV497" s="23"/>
      <c r="AX497" s="23"/>
    </row>
    <row r="498" spans="1:50" x14ac:dyDescent="0.2">
      <c r="A498" s="2" t="s">
        <v>24</v>
      </c>
      <c r="B498" s="2" t="s">
        <v>42</v>
      </c>
      <c r="C498" s="2"/>
      <c r="D498" s="2" t="s">
        <v>11</v>
      </c>
      <c r="E498" s="2" t="s">
        <v>12</v>
      </c>
      <c r="F498" s="2" t="s">
        <v>13</v>
      </c>
      <c r="G498" s="7">
        <v>1.8511548500000001E-4</v>
      </c>
      <c r="H498" s="7">
        <v>0.75</v>
      </c>
      <c r="I498" s="9">
        <f>Tabla14[[#This Row],[Precio unitario]]*Tabla14[[#This Row],[Tasa de ingresos cliente]]</f>
        <v>1.3883661375E-4</v>
      </c>
      <c r="J498" s="21">
        <v>22.631540000000001</v>
      </c>
      <c r="K498" s="15">
        <f>Tabla14[[#This Row],[tasa de cambio]]*Tabla14[[#This Row],[Ingresos netos]]</f>
        <v>3.1420863775476751E-3</v>
      </c>
      <c r="M498" s="2" t="s">
        <v>81</v>
      </c>
      <c r="N498" s="2" t="s">
        <v>21</v>
      </c>
      <c r="O498" s="2"/>
      <c r="P498" s="2" t="s">
        <v>11</v>
      </c>
      <c r="Q498" s="2" t="s">
        <v>12</v>
      </c>
      <c r="R498" s="2" t="s">
        <v>13</v>
      </c>
      <c r="S498" s="7">
        <v>1.0840672032999999E-2</v>
      </c>
      <c r="T498" s="7">
        <v>0.75</v>
      </c>
      <c r="U498" s="9">
        <f>Tabla12[[#This Row],[Precio unitario]]*Tabla12[[#This Row],[Tasa de ingresos cliente]]</f>
        <v>8.1305040247499991E-3</v>
      </c>
      <c r="V498" s="21">
        <v>22.631540000000001</v>
      </c>
      <c r="W498" s="11">
        <f>Tabla12[[#This Row],[tasa de cambio]]*Tabla12[[#This Row],[Ingresos netos]]</f>
        <v>0.18400582705629059</v>
      </c>
      <c r="AK498" s="1" t="s">
        <v>100</v>
      </c>
      <c r="AL498" s="1" t="s">
        <v>17</v>
      </c>
      <c r="AM498" s="1" t="s">
        <v>104</v>
      </c>
      <c r="AN498" s="1" t="s">
        <v>11</v>
      </c>
      <c r="AO498" s="1" t="s">
        <v>12</v>
      </c>
      <c r="AP498" s="1" t="s">
        <v>13</v>
      </c>
      <c r="AQ498" s="8">
        <v>1.6469333E-3</v>
      </c>
      <c r="AR498" s="8">
        <v>0.75</v>
      </c>
      <c r="AS498" s="9">
        <f>Tabla8[[#This Row],[Precio unitario]]*Tabla8[[#This Row],[Tasa de ingresos cliente]]</f>
        <v>1.235199975E-3</v>
      </c>
      <c r="AT498" s="21">
        <v>21.6</v>
      </c>
      <c r="AU498" s="11">
        <f>Tabla8[[#This Row],[tasa de cambio]]*Tabla8[[#This Row],[Ingresos netos]]</f>
        <v>2.6680319460000001E-2</v>
      </c>
      <c r="AV498" s="23"/>
      <c r="AX498" s="23"/>
    </row>
    <row r="499" spans="1:50" x14ac:dyDescent="0.2">
      <c r="A499" s="1" t="s">
        <v>24</v>
      </c>
      <c r="B499" s="1" t="s">
        <v>15</v>
      </c>
      <c r="C499" s="1"/>
      <c r="D499" s="1" t="s">
        <v>11</v>
      </c>
      <c r="E499" s="1" t="s">
        <v>12</v>
      </c>
      <c r="F499" s="1" t="s">
        <v>13</v>
      </c>
      <c r="G499" s="8">
        <v>1.443532803E-3</v>
      </c>
      <c r="H499" s="8">
        <v>0.75</v>
      </c>
      <c r="I499" s="9">
        <f>Tabla14[[#This Row],[Precio unitario]]*Tabla14[[#This Row],[Tasa de ingresos cliente]]</f>
        <v>1.0826496022500001E-3</v>
      </c>
      <c r="J499" s="21">
        <v>22.631540000000001</v>
      </c>
      <c r="K499" s="15">
        <f>Tabla14[[#This Row],[tasa de cambio]]*Tabla14[[#This Row],[Ingresos netos]]</f>
        <v>2.4502027779304967E-2</v>
      </c>
      <c r="M499" s="1" t="s">
        <v>81</v>
      </c>
      <c r="N499" s="1" t="s">
        <v>21</v>
      </c>
      <c r="O499" s="1"/>
      <c r="P499" s="1" t="s">
        <v>11</v>
      </c>
      <c r="Q499" s="1" t="s">
        <v>12</v>
      </c>
      <c r="R499" s="1" t="s">
        <v>13</v>
      </c>
      <c r="S499" s="8">
        <v>7.2274604450000002E-3</v>
      </c>
      <c r="T499" s="8">
        <v>0.75</v>
      </c>
      <c r="U499" s="9">
        <f>Tabla12[[#This Row],[Precio unitario]]*Tabla12[[#This Row],[Tasa de ingresos cliente]]</f>
        <v>5.4205953337500001E-3</v>
      </c>
      <c r="V499" s="21">
        <v>22.631540000000001</v>
      </c>
      <c r="W499" s="11">
        <f>Tabla12[[#This Row],[tasa de cambio]]*Tabla12[[#This Row],[Ingresos netos]]</f>
        <v>0.12267642011957648</v>
      </c>
      <c r="AK499" s="2" t="s">
        <v>100</v>
      </c>
      <c r="AL499" s="2" t="s">
        <v>17</v>
      </c>
      <c r="AM499" s="2" t="s">
        <v>104</v>
      </c>
      <c r="AN499" s="2" t="s">
        <v>11</v>
      </c>
      <c r="AO499" s="2" t="s">
        <v>12</v>
      </c>
      <c r="AP499" s="2" t="s">
        <v>13</v>
      </c>
      <c r="AQ499" s="7">
        <v>1.6468571000000001E-3</v>
      </c>
      <c r="AR499" s="7">
        <v>0.75</v>
      </c>
      <c r="AS499" s="9">
        <f>Tabla8[[#This Row],[Precio unitario]]*Tabla8[[#This Row],[Tasa de ingresos cliente]]</f>
        <v>1.235142825E-3</v>
      </c>
      <c r="AT499" s="21">
        <v>21.6</v>
      </c>
      <c r="AU499" s="11">
        <f>Tabla8[[#This Row],[tasa de cambio]]*Tabla8[[#This Row],[Ingresos netos]]</f>
        <v>2.6679085020000003E-2</v>
      </c>
      <c r="AV499" s="23"/>
      <c r="AX499" s="23"/>
    </row>
    <row r="500" spans="1:50" x14ac:dyDescent="0.2">
      <c r="A500" s="2" t="s">
        <v>24</v>
      </c>
      <c r="B500" s="2" t="s">
        <v>55</v>
      </c>
      <c r="C500" s="2"/>
      <c r="D500" s="2" t="s">
        <v>11</v>
      </c>
      <c r="E500" s="2" t="s">
        <v>12</v>
      </c>
      <c r="F500" s="2" t="s">
        <v>13</v>
      </c>
      <c r="G500" s="7">
        <v>8.8345990000000005E-4</v>
      </c>
      <c r="H500" s="7">
        <v>0.75</v>
      </c>
      <c r="I500" s="9">
        <f>Tabla14[[#This Row],[Precio unitario]]*Tabla14[[#This Row],[Tasa de ingresos cliente]]</f>
        <v>6.6259492500000006E-4</v>
      </c>
      <c r="J500" s="21">
        <v>22.631540000000001</v>
      </c>
      <c r="K500" s="15">
        <f>Tabla14[[#This Row],[tasa de cambio]]*Tabla14[[#This Row],[Ingresos netos]]</f>
        <v>1.4995543548934502E-2</v>
      </c>
      <c r="M500" s="2" t="s">
        <v>81</v>
      </c>
      <c r="N500" s="2" t="s">
        <v>37</v>
      </c>
      <c r="O500" s="2"/>
      <c r="P500" s="2" t="s">
        <v>11</v>
      </c>
      <c r="Q500" s="2" t="s">
        <v>12</v>
      </c>
      <c r="R500" s="2" t="s">
        <v>13</v>
      </c>
      <c r="S500" s="7">
        <v>5.6954716399999997E-3</v>
      </c>
      <c r="T500" s="7">
        <v>0.75</v>
      </c>
      <c r="U500" s="9">
        <f>Tabla12[[#This Row],[Precio unitario]]*Tabla12[[#This Row],[Tasa de ingresos cliente]]</f>
        <v>4.2716037300000002E-3</v>
      </c>
      <c r="V500" s="21">
        <v>22.631540000000001</v>
      </c>
      <c r="W500" s="11">
        <f>Tabla12[[#This Row],[tasa de cambio]]*Tabla12[[#This Row],[Ingresos netos]]</f>
        <v>9.6672970679644213E-2</v>
      </c>
      <c r="AK500" s="1" t="s">
        <v>100</v>
      </c>
      <c r="AL500" s="1" t="s">
        <v>17</v>
      </c>
      <c r="AM500" s="1" t="s">
        <v>104</v>
      </c>
      <c r="AN500" s="1" t="s">
        <v>11</v>
      </c>
      <c r="AO500" s="1" t="s">
        <v>12</v>
      </c>
      <c r="AP500" s="1" t="s">
        <v>13</v>
      </c>
      <c r="AQ500" s="8">
        <v>1.6468749999999999E-3</v>
      </c>
      <c r="AR500" s="8">
        <v>0.75</v>
      </c>
      <c r="AS500" s="9">
        <f>Tabla8[[#This Row],[Precio unitario]]*Tabla8[[#This Row],[Tasa de ingresos cliente]]</f>
        <v>1.2351562499999999E-3</v>
      </c>
      <c r="AT500" s="21">
        <v>21.6</v>
      </c>
      <c r="AU500" s="11">
        <f>Tabla8[[#This Row],[tasa de cambio]]*Tabla8[[#This Row],[Ingresos netos]]</f>
        <v>2.6679375000000002E-2</v>
      </c>
      <c r="AV500" s="23"/>
      <c r="AX500" s="23"/>
    </row>
    <row r="501" spans="1:50" x14ac:dyDescent="0.2">
      <c r="A501" s="1" t="s">
        <v>24</v>
      </c>
      <c r="B501" s="1" t="s">
        <v>56</v>
      </c>
      <c r="C501" s="1"/>
      <c r="D501" s="1" t="s">
        <v>11</v>
      </c>
      <c r="E501" s="1" t="s">
        <v>12</v>
      </c>
      <c r="F501" s="1" t="s">
        <v>13</v>
      </c>
      <c r="G501" s="8">
        <v>1.3942625219999999E-3</v>
      </c>
      <c r="H501" s="8">
        <v>0.75</v>
      </c>
      <c r="I501" s="9">
        <f>Tabla14[[#This Row],[Precio unitario]]*Tabla14[[#This Row],[Tasa de ingresos cliente]]</f>
        <v>1.0456968914999999E-3</v>
      </c>
      <c r="J501" s="21">
        <v>22.631540000000001</v>
      </c>
      <c r="K501" s="15">
        <f>Tabla14[[#This Row],[tasa de cambio]]*Tabla14[[#This Row],[Ingresos netos]]</f>
        <v>2.3665731027857909E-2</v>
      </c>
      <c r="M501" s="1" t="s">
        <v>81</v>
      </c>
      <c r="N501" s="1" t="s">
        <v>60</v>
      </c>
      <c r="O501" s="1"/>
      <c r="P501" s="1" t="s">
        <v>11</v>
      </c>
      <c r="Q501" s="1" t="s">
        <v>12</v>
      </c>
      <c r="R501" s="1" t="s">
        <v>13</v>
      </c>
      <c r="S501" s="8">
        <v>1.3736900183E-2</v>
      </c>
      <c r="T501" s="8">
        <v>0.75</v>
      </c>
      <c r="U501" s="9">
        <f>Tabla12[[#This Row],[Precio unitario]]*Tabla12[[#This Row],[Tasa de ingresos cliente]]</f>
        <v>1.030267513725E-2</v>
      </c>
      <c r="V501" s="21">
        <v>22.631540000000001</v>
      </c>
      <c r="W501" s="11">
        <f>Tabla12[[#This Row],[tasa de cambio]]*Tabla12[[#This Row],[Ingresos netos]]</f>
        <v>0.23316540447567888</v>
      </c>
      <c r="AK501" s="2" t="s">
        <v>100</v>
      </c>
      <c r="AL501" s="2" t="s">
        <v>17</v>
      </c>
      <c r="AM501" s="2" t="s">
        <v>104</v>
      </c>
      <c r="AN501" s="2" t="s">
        <v>11</v>
      </c>
      <c r="AO501" s="2" t="s">
        <v>12</v>
      </c>
      <c r="AP501" s="2" t="s">
        <v>13</v>
      </c>
      <c r="AQ501" s="7">
        <v>1.6469411999999999E-3</v>
      </c>
      <c r="AR501" s="7">
        <v>0.75</v>
      </c>
      <c r="AS501" s="9">
        <f>Tabla8[[#This Row],[Precio unitario]]*Tabla8[[#This Row],[Tasa de ingresos cliente]]</f>
        <v>1.2352058999999999E-3</v>
      </c>
      <c r="AT501" s="21">
        <v>21.6</v>
      </c>
      <c r="AU501" s="11">
        <f>Tabla8[[#This Row],[tasa de cambio]]*Tabla8[[#This Row],[Ingresos netos]]</f>
        <v>2.6680447440000001E-2</v>
      </c>
      <c r="AV501" s="23"/>
      <c r="AX501" s="23"/>
    </row>
    <row r="502" spans="1:50" x14ac:dyDescent="0.2">
      <c r="A502" s="2" t="s">
        <v>24</v>
      </c>
      <c r="B502" s="2" t="s">
        <v>56</v>
      </c>
      <c r="C502" s="2"/>
      <c r="D502" s="2" t="s">
        <v>11</v>
      </c>
      <c r="E502" s="2" t="s">
        <v>12</v>
      </c>
      <c r="F502" s="2" t="s">
        <v>13</v>
      </c>
      <c r="G502" s="7">
        <v>7.9558538440000007E-3</v>
      </c>
      <c r="H502" s="7">
        <v>0.75</v>
      </c>
      <c r="I502" s="9">
        <f>Tabla14[[#This Row],[Precio unitario]]*Tabla14[[#This Row],[Tasa de ingresos cliente]]</f>
        <v>5.9668903830000005E-3</v>
      </c>
      <c r="J502" s="21">
        <v>22.631540000000001</v>
      </c>
      <c r="K502" s="15">
        <f>Tabla14[[#This Row],[tasa de cambio]]*Tabla14[[#This Row],[Ingresos netos]]</f>
        <v>0.13503991837847984</v>
      </c>
      <c r="M502" s="2" t="s">
        <v>81</v>
      </c>
      <c r="N502" s="2" t="s">
        <v>60</v>
      </c>
      <c r="O502" s="2"/>
      <c r="P502" s="2" t="s">
        <v>11</v>
      </c>
      <c r="Q502" s="2" t="s">
        <v>12</v>
      </c>
      <c r="R502" s="2" t="s">
        <v>13</v>
      </c>
      <c r="S502" s="7">
        <v>1.3737332378999999E-2</v>
      </c>
      <c r="T502" s="7">
        <v>0.75</v>
      </c>
      <c r="U502" s="9">
        <f>Tabla12[[#This Row],[Precio unitario]]*Tabla12[[#This Row],[Tasa de ingresos cliente]]</f>
        <v>1.0302999284249999E-2</v>
      </c>
      <c r="V502" s="21">
        <v>22.631540000000001</v>
      </c>
      <c r="W502" s="11">
        <f>Tabla12[[#This Row],[tasa de cambio]]*Tabla12[[#This Row],[Ingresos netos]]</f>
        <v>0.23317274042147523</v>
      </c>
      <c r="AK502" s="1" t="s">
        <v>100</v>
      </c>
      <c r="AL502" s="1" t="s">
        <v>17</v>
      </c>
      <c r="AM502" s="1" t="s">
        <v>104</v>
      </c>
      <c r="AN502" s="1" t="s">
        <v>11</v>
      </c>
      <c r="AO502" s="1" t="s">
        <v>12</v>
      </c>
      <c r="AP502" s="1" t="s">
        <v>13</v>
      </c>
      <c r="AQ502" s="8">
        <v>1.6469474000000001E-3</v>
      </c>
      <c r="AR502" s="8">
        <v>0.75</v>
      </c>
      <c r="AS502" s="9">
        <f>Tabla8[[#This Row],[Precio unitario]]*Tabla8[[#This Row],[Tasa de ingresos cliente]]</f>
        <v>1.23521055E-3</v>
      </c>
      <c r="AT502" s="21">
        <v>21.6</v>
      </c>
      <c r="AU502" s="11">
        <f>Tabla8[[#This Row],[tasa de cambio]]*Tabla8[[#This Row],[Ingresos netos]]</f>
        <v>2.6680547880000002E-2</v>
      </c>
      <c r="AV502" s="23"/>
      <c r="AX502" s="23"/>
    </row>
    <row r="503" spans="1:50" x14ac:dyDescent="0.2">
      <c r="A503" s="1" t="s">
        <v>24</v>
      </c>
      <c r="B503" s="1" t="s">
        <v>44</v>
      </c>
      <c r="C503" s="1"/>
      <c r="D503" s="1" t="s">
        <v>11</v>
      </c>
      <c r="E503" s="1" t="s">
        <v>12</v>
      </c>
      <c r="F503" s="1" t="s">
        <v>13</v>
      </c>
      <c r="G503" s="8">
        <v>1.7187437700000001E-4</v>
      </c>
      <c r="H503" s="8">
        <v>0.75</v>
      </c>
      <c r="I503" s="9">
        <f>Tabla14[[#This Row],[Precio unitario]]*Tabla14[[#This Row],[Tasa de ingresos cliente]]</f>
        <v>1.2890578275E-4</v>
      </c>
      <c r="J503" s="21">
        <v>22.631540000000001</v>
      </c>
      <c r="K503" s="15">
        <f>Tabla14[[#This Row],[tasa de cambio]]*Tabla14[[#This Row],[Ingresos netos]]</f>
        <v>2.9173363785379353E-3</v>
      </c>
      <c r="M503" s="1" t="s">
        <v>81</v>
      </c>
      <c r="N503" s="1" t="s">
        <v>22</v>
      </c>
      <c r="O503" s="1"/>
      <c r="P503" s="1" t="s">
        <v>11</v>
      </c>
      <c r="Q503" s="1" t="s">
        <v>12</v>
      </c>
      <c r="R503" s="1" t="s">
        <v>13</v>
      </c>
      <c r="S503" s="8">
        <v>1.7120990555999999E-2</v>
      </c>
      <c r="T503" s="8">
        <v>0.75</v>
      </c>
      <c r="U503" s="9">
        <f>Tabla12[[#This Row],[Precio unitario]]*Tabla12[[#This Row],[Tasa de ingresos cliente]]</f>
        <v>1.2840742916999999E-2</v>
      </c>
      <c r="V503" s="21">
        <v>22.631540000000001</v>
      </c>
      <c r="W503" s="11">
        <f>Tabla12[[#This Row],[tasa de cambio]]*Tabla12[[#This Row],[Ingresos netos]]</f>
        <v>0.29060578695580219</v>
      </c>
      <c r="AK503" s="2" t="s">
        <v>100</v>
      </c>
      <c r="AL503" s="2" t="s">
        <v>17</v>
      </c>
      <c r="AM503" s="2" t="s">
        <v>104</v>
      </c>
      <c r="AN503" s="2" t="s">
        <v>11</v>
      </c>
      <c r="AO503" s="2" t="s">
        <v>12</v>
      </c>
      <c r="AP503" s="2" t="s">
        <v>13</v>
      </c>
      <c r="AQ503" s="7">
        <v>1.6469200000000001E-3</v>
      </c>
      <c r="AR503" s="7">
        <v>0.75</v>
      </c>
      <c r="AS503" s="9">
        <f>Tabla8[[#This Row],[Precio unitario]]*Tabla8[[#This Row],[Tasa de ingresos cliente]]</f>
        <v>1.2351900000000002E-3</v>
      </c>
      <c r="AT503" s="21">
        <v>21.6</v>
      </c>
      <c r="AU503" s="11">
        <f>Tabla8[[#This Row],[tasa de cambio]]*Tabla8[[#This Row],[Ingresos netos]]</f>
        <v>2.6680104000000007E-2</v>
      </c>
      <c r="AV503" s="23"/>
      <c r="AX503" s="23"/>
    </row>
    <row r="504" spans="1:50" x14ac:dyDescent="0.2">
      <c r="A504" s="2" t="s">
        <v>24</v>
      </c>
      <c r="B504" s="2" t="s">
        <v>44</v>
      </c>
      <c r="C504" s="2"/>
      <c r="D504" s="2" t="s">
        <v>11</v>
      </c>
      <c r="E504" s="2" t="s">
        <v>12</v>
      </c>
      <c r="F504" s="2" t="s">
        <v>13</v>
      </c>
      <c r="G504" s="7">
        <v>3.2957990599999999E-4</v>
      </c>
      <c r="H504" s="7">
        <v>0.75</v>
      </c>
      <c r="I504" s="9">
        <f>Tabla14[[#This Row],[Precio unitario]]*Tabla14[[#This Row],[Tasa de ingresos cliente]]</f>
        <v>2.4718492949999998E-4</v>
      </c>
      <c r="J504" s="21">
        <v>22.631540000000001</v>
      </c>
      <c r="K504" s="15">
        <f>Tabla14[[#This Row],[tasa de cambio]]*Tabla14[[#This Row],[Ingresos netos]]</f>
        <v>5.5941756193764302E-3</v>
      </c>
      <c r="M504" s="2" t="s">
        <v>81</v>
      </c>
      <c r="N504" s="2" t="s">
        <v>22</v>
      </c>
      <c r="O504" s="2"/>
      <c r="P504" s="2" t="s">
        <v>11</v>
      </c>
      <c r="Q504" s="2" t="s">
        <v>12</v>
      </c>
      <c r="R504" s="2" t="s">
        <v>13</v>
      </c>
      <c r="S504" s="7">
        <v>5.708437504E-3</v>
      </c>
      <c r="T504" s="7">
        <v>0.75</v>
      </c>
      <c r="U504" s="9">
        <f>Tabla12[[#This Row],[Precio unitario]]*Tabla12[[#This Row],[Tasa de ingresos cliente]]</f>
        <v>4.2813281280000004E-3</v>
      </c>
      <c r="V504" s="21">
        <v>22.631540000000001</v>
      </c>
      <c r="W504" s="11">
        <f>Tabla12[[#This Row],[tasa de cambio]]*Tabla12[[#This Row],[Ingresos netos]]</f>
        <v>9.6893048781957133E-2</v>
      </c>
      <c r="AK504" s="1" t="s">
        <v>100</v>
      </c>
      <c r="AL504" s="1" t="s">
        <v>17</v>
      </c>
      <c r="AM504" s="1" t="s">
        <v>104</v>
      </c>
      <c r="AN504" s="1" t="s">
        <v>11</v>
      </c>
      <c r="AO504" s="1" t="s">
        <v>12</v>
      </c>
      <c r="AP504" s="1" t="s">
        <v>13</v>
      </c>
      <c r="AQ504" s="8">
        <v>7.3576920000000001E-4</v>
      </c>
      <c r="AR504" s="8">
        <v>0.75</v>
      </c>
      <c r="AS504" s="9">
        <f>Tabla8[[#This Row],[Precio unitario]]*Tabla8[[#This Row],[Tasa de ingresos cliente]]</f>
        <v>5.5182690000000003E-4</v>
      </c>
      <c r="AT504" s="21">
        <v>21.6</v>
      </c>
      <c r="AU504" s="11">
        <f>Tabla8[[#This Row],[tasa de cambio]]*Tabla8[[#This Row],[Ingresos netos]]</f>
        <v>1.1919461040000001E-2</v>
      </c>
      <c r="AV504" s="23"/>
      <c r="AX504" s="23"/>
    </row>
    <row r="505" spans="1:50" x14ac:dyDescent="0.2">
      <c r="A505" s="1" t="s">
        <v>24</v>
      </c>
      <c r="B505" s="1" t="s">
        <v>18</v>
      </c>
      <c r="C505" s="1"/>
      <c r="D505" s="1" t="s">
        <v>11</v>
      </c>
      <c r="E505" s="1" t="s">
        <v>12</v>
      </c>
      <c r="F505" s="1" t="s">
        <v>13</v>
      </c>
      <c r="G505" s="8">
        <v>2.1935045600000001E-4</v>
      </c>
      <c r="H505" s="8">
        <v>0.75</v>
      </c>
      <c r="I505" s="9">
        <f>Tabla14[[#This Row],[Precio unitario]]*Tabla14[[#This Row],[Tasa de ingresos cliente]]</f>
        <v>1.6451284200000001E-4</v>
      </c>
      <c r="J505" s="21">
        <v>22.631540000000001</v>
      </c>
      <c r="K505" s="15">
        <f>Tabla14[[#This Row],[tasa de cambio]]*Tabla14[[#This Row],[Ingresos netos]]</f>
        <v>3.7231789642366802E-3</v>
      </c>
      <c r="M505" s="1" t="s">
        <v>81</v>
      </c>
      <c r="N505" s="1" t="s">
        <v>22</v>
      </c>
      <c r="O505" s="1"/>
      <c r="P505" s="1" t="s">
        <v>11</v>
      </c>
      <c r="Q505" s="1" t="s">
        <v>12</v>
      </c>
      <c r="R505" s="1" t="s">
        <v>13</v>
      </c>
      <c r="S505" s="8">
        <v>8.5609274740000001E-3</v>
      </c>
      <c r="T505" s="8">
        <v>0.75</v>
      </c>
      <c r="U505" s="9">
        <f>Tabla12[[#This Row],[Precio unitario]]*Tabla12[[#This Row],[Tasa de ingresos cliente]]</f>
        <v>6.4206956054999997E-3</v>
      </c>
      <c r="V505" s="21">
        <v>22.631540000000001</v>
      </c>
      <c r="W505" s="11">
        <f>Tabla12[[#This Row],[tasa de cambio]]*Tabla12[[#This Row],[Ingresos netos]]</f>
        <v>0.14531022942369748</v>
      </c>
      <c r="AK505" s="2" t="s">
        <v>100</v>
      </c>
      <c r="AL505" s="2" t="s">
        <v>17</v>
      </c>
      <c r="AM505" s="2" t="s">
        <v>104</v>
      </c>
      <c r="AN505" s="2" t="s">
        <v>11</v>
      </c>
      <c r="AO505" s="2" t="s">
        <v>12</v>
      </c>
      <c r="AP505" s="2" t="s">
        <v>13</v>
      </c>
      <c r="AQ505" s="7">
        <v>7.36E-4</v>
      </c>
      <c r="AR505" s="7">
        <v>0.75</v>
      </c>
      <c r="AS505" s="9">
        <f>Tabla8[[#This Row],[Precio unitario]]*Tabla8[[#This Row],[Tasa de ingresos cliente]]</f>
        <v>5.5199999999999997E-4</v>
      </c>
      <c r="AT505" s="21">
        <v>21.6</v>
      </c>
      <c r="AU505" s="11">
        <f>Tabla8[[#This Row],[tasa de cambio]]*Tabla8[[#This Row],[Ingresos netos]]</f>
        <v>1.19232E-2</v>
      </c>
      <c r="AV505" s="23"/>
      <c r="AX505" s="23"/>
    </row>
    <row r="506" spans="1:50" x14ac:dyDescent="0.2">
      <c r="A506" s="2" t="s">
        <v>24</v>
      </c>
      <c r="B506" s="2" t="s">
        <v>36</v>
      </c>
      <c r="C506" s="2"/>
      <c r="D506" s="2" t="s">
        <v>11</v>
      </c>
      <c r="E506" s="2" t="s">
        <v>12</v>
      </c>
      <c r="F506" s="2" t="s">
        <v>13</v>
      </c>
      <c r="G506" s="7">
        <v>7.1398688300000005E-4</v>
      </c>
      <c r="H506" s="7">
        <v>0.75</v>
      </c>
      <c r="I506" s="9">
        <f>Tabla14[[#This Row],[Precio unitario]]*Tabla14[[#This Row],[Tasa de ingresos cliente]]</f>
        <v>5.3549016225000001E-4</v>
      </c>
      <c r="J506" s="21">
        <v>22.631540000000001</v>
      </c>
      <c r="K506" s="15">
        <f>Tabla14[[#This Row],[tasa de cambio]]*Tabla14[[#This Row],[Ingresos netos]]</f>
        <v>1.2118967026567366E-2</v>
      </c>
      <c r="M506" s="2" t="s">
        <v>81</v>
      </c>
      <c r="N506" s="2" t="s">
        <v>73</v>
      </c>
      <c r="O506" s="2"/>
      <c r="P506" s="2" t="s">
        <v>11</v>
      </c>
      <c r="Q506" s="2" t="s">
        <v>12</v>
      </c>
      <c r="R506" s="2" t="s">
        <v>13</v>
      </c>
      <c r="S506" s="7">
        <v>3.417801619E-3</v>
      </c>
      <c r="T506" s="7">
        <v>0.75</v>
      </c>
      <c r="U506" s="9">
        <f>Tabla12[[#This Row],[Precio unitario]]*Tabla12[[#This Row],[Tasa de ingresos cliente]]</f>
        <v>2.5633512142499999E-3</v>
      </c>
      <c r="V506" s="21">
        <v>22.631540000000001</v>
      </c>
      <c r="W506" s="11">
        <f>Tabla12[[#This Row],[tasa de cambio]]*Tabla12[[#This Row],[Ingresos netos]]</f>
        <v>5.8012585539347447E-2</v>
      </c>
      <c r="AK506" s="1" t="s">
        <v>100</v>
      </c>
      <c r="AL506" s="1" t="s">
        <v>17</v>
      </c>
      <c r="AM506" s="1" t="s">
        <v>104</v>
      </c>
      <c r="AN506" s="1" t="s">
        <v>11</v>
      </c>
      <c r="AO506" s="1" t="s">
        <v>12</v>
      </c>
      <c r="AP506" s="1" t="s">
        <v>13</v>
      </c>
      <c r="AQ506" s="8">
        <v>7.358E-4</v>
      </c>
      <c r="AR506" s="8">
        <v>0.75</v>
      </c>
      <c r="AS506" s="9">
        <f>Tabla8[[#This Row],[Precio unitario]]*Tabla8[[#This Row],[Tasa de ingresos cliente]]</f>
        <v>5.5185E-4</v>
      </c>
      <c r="AT506" s="21">
        <v>21.6</v>
      </c>
      <c r="AU506" s="11">
        <f>Tabla8[[#This Row],[tasa de cambio]]*Tabla8[[#This Row],[Ingresos netos]]</f>
        <v>1.191996E-2</v>
      </c>
      <c r="AV506" s="23"/>
      <c r="AX506" s="23"/>
    </row>
    <row r="507" spans="1:50" x14ac:dyDescent="0.2">
      <c r="A507" s="1" t="s">
        <v>24</v>
      </c>
      <c r="B507" s="1" t="s">
        <v>62</v>
      </c>
      <c r="C507" s="1"/>
      <c r="D507" s="1" t="s">
        <v>11</v>
      </c>
      <c r="E507" s="1" t="s">
        <v>12</v>
      </c>
      <c r="F507" s="1" t="s">
        <v>13</v>
      </c>
      <c r="G507" s="8">
        <v>4.8546353710000002E-3</v>
      </c>
      <c r="H507" s="8">
        <v>0.75</v>
      </c>
      <c r="I507" s="9">
        <f>Tabla14[[#This Row],[Precio unitario]]*Tabla14[[#This Row],[Tasa de ingresos cliente]]</f>
        <v>3.6409765282499999E-3</v>
      </c>
      <c r="J507" s="21">
        <v>22.631540000000001</v>
      </c>
      <c r="K507" s="15">
        <f>Tabla14[[#This Row],[tasa de cambio]]*Tabla14[[#This Row],[Ingresos netos]]</f>
        <v>8.2400905938151012E-2</v>
      </c>
      <c r="M507" s="1" t="s">
        <v>81</v>
      </c>
      <c r="N507" s="1" t="s">
        <v>39</v>
      </c>
      <c r="O507" s="1"/>
      <c r="P507" s="1" t="s">
        <v>11</v>
      </c>
      <c r="Q507" s="1" t="s">
        <v>12</v>
      </c>
      <c r="R507" s="1" t="s">
        <v>13</v>
      </c>
      <c r="S507" s="8">
        <v>1.8845450401999999E-2</v>
      </c>
      <c r="T507" s="8">
        <v>0.75</v>
      </c>
      <c r="U507" s="9">
        <f>Tabla12[[#This Row],[Precio unitario]]*Tabla12[[#This Row],[Tasa de ingresos cliente]]</f>
        <v>1.4134087801499998E-2</v>
      </c>
      <c r="V507" s="21">
        <v>22.631540000000001</v>
      </c>
      <c r="W507" s="11">
        <f>Tabla12[[#This Row],[tasa de cambio]]*Tabla12[[#This Row],[Ingresos netos]]</f>
        <v>0.31987617344315927</v>
      </c>
      <c r="AK507" s="2" t="s">
        <v>100</v>
      </c>
      <c r="AL507" s="2" t="s">
        <v>17</v>
      </c>
      <c r="AM507" s="2" t="s">
        <v>104</v>
      </c>
      <c r="AN507" s="2" t="s">
        <v>11</v>
      </c>
      <c r="AO507" s="2" t="s">
        <v>12</v>
      </c>
      <c r="AP507" s="2" t="s">
        <v>13</v>
      </c>
      <c r="AQ507" s="7">
        <v>7.3571430000000004E-4</v>
      </c>
      <c r="AR507" s="7">
        <v>0.75</v>
      </c>
      <c r="AS507" s="9">
        <f>Tabla8[[#This Row],[Precio unitario]]*Tabla8[[#This Row],[Tasa de ingresos cliente]]</f>
        <v>5.5178572500000009E-4</v>
      </c>
      <c r="AT507" s="21">
        <v>21.6</v>
      </c>
      <c r="AU507" s="11">
        <f>Tabla8[[#This Row],[tasa de cambio]]*Tabla8[[#This Row],[Ingresos netos]]</f>
        <v>1.1918571660000002E-2</v>
      </c>
      <c r="AV507" s="23"/>
      <c r="AX507" s="23"/>
    </row>
    <row r="508" spans="1:50" x14ac:dyDescent="0.2">
      <c r="A508" s="2" t="s">
        <v>24</v>
      </c>
      <c r="B508" s="2" t="s">
        <v>53</v>
      </c>
      <c r="C508" s="2"/>
      <c r="D508" s="2" t="s">
        <v>11</v>
      </c>
      <c r="E508" s="2" t="s">
        <v>12</v>
      </c>
      <c r="F508" s="2" t="s">
        <v>13</v>
      </c>
      <c r="G508" s="7">
        <v>1.54248665E-4</v>
      </c>
      <c r="H508" s="7">
        <v>0.75</v>
      </c>
      <c r="I508" s="9">
        <f>Tabla14[[#This Row],[Precio unitario]]*Tabla14[[#This Row],[Tasa de ingresos cliente]]</f>
        <v>1.1568649875E-4</v>
      </c>
      <c r="J508" s="21">
        <v>22.631540000000001</v>
      </c>
      <c r="K508" s="15">
        <f>Tabla14[[#This Row],[tasa de cambio]]*Tabla14[[#This Row],[Ingresos netos]]</f>
        <v>2.6181636239205751E-3</v>
      </c>
      <c r="M508" s="2" t="s">
        <v>81</v>
      </c>
      <c r="N508" s="2" t="s">
        <v>39</v>
      </c>
      <c r="O508" s="2"/>
      <c r="P508" s="2" t="s">
        <v>11</v>
      </c>
      <c r="Q508" s="2" t="s">
        <v>12</v>
      </c>
      <c r="R508" s="2" t="s">
        <v>13</v>
      </c>
      <c r="S508" s="7">
        <v>1.6961423996000001E-2</v>
      </c>
      <c r="T508" s="7">
        <v>0.75</v>
      </c>
      <c r="U508" s="9">
        <f>Tabla12[[#This Row],[Precio unitario]]*Tabla12[[#This Row],[Tasa de ingresos cliente]]</f>
        <v>1.2721067997000001E-2</v>
      </c>
      <c r="V508" s="21">
        <v>22.631540000000001</v>
      </c>
      <c r="W508" s="11">
        <f>Tabla12[[#This Row],[tasa de cambio]]*Tabla12[[#This Row],[Ingresos netos]]</f>
        <v>0.28789735921682541</v>
      </c>
      <c r="AK508" s="1" t="s">
        <v>100</v>
      </c>
      <c r="AL508" s="1" t="s">
        <v>17</v>
      </c>
      <c r="AM508" s="1" t="s">
        <v>104</v>
      </c>
      <c r="AN508" s="1" t="s">
        <v>11</v>
      </c>
      <c r="AO508" s="1" t="s">
        <v>12</v>
      </c>
      <c r="AP508" s="1" t="s">
        <v>13</v>
      </c>
      <c r="AQ508" s="8">
        <v>7.3566669999999997E-4</v>
      </c>
      <c r="AR508" s="8">
        <v>0.75</v>
      </c>
      <c r="AS508" s="9">
        <f>Tabla8[[#This Row],[Precio unitario]]*Tabla8[[#This Row],[Tasa de ingresos cliente]]</f>
        <v>5.5175002499999995E-4</v>
      </c>
      <c r="AT508" s="21">
        <v>21.6</v>
      </c>
      <c r="AU508" s="11">
        <f>Tabla8[[#This Row],[tasa de cambio]]*Tabla8[[#This Row],[Ingresos netos]]</f>
        <v>1.1917800540000001E-2</v>
      </c>
      <c r="AV508" s="23"/>
      <c r="AX508" s="23"/>
    </row>
    <row r="509" spans="1:50" x14ac:dyDescent="0.2">
      <c r="A509" s="1" t="s">
        <v>24</v>
      </c>
      <c r="B509" s="1" t="s">
        <v>37</v>
      </c>
      <c r="C509" s="1"/>
      <c r="D509" s="1" t="s">
        <v>11</v>
      </c>
      <c r="E509" s="1" t="s">
        <v>12</v>
      </c>
      <c r="F509" s="1" t="s">
        <v>13</v>
      </c>
      <c r="G509" s="8">
        <v>1.8301076199999999E-4</v>
      </c>
      <c r="H509" s="8">
        <v>0.75</v>
      </c>
      <c r="I509" s="9">
        <f>Tabla14[[#This Row],[Precio unitario]]*Tabla14[[#This Row],[Tasa de ingresos cliente]]</f>
        <v>1.3725807150000001E-4</v>
      </c>
      <c r="J509" s="21">
        <v>22.631540000000001</v>
      </c>
      <c r="K509" s="15">
        <f>Tabla14[[#This Row],[tasa de cambio]]*Tabla14[[#This Row],[Ingresos netos]]</f>
        <v>3.1063615354751102E-3</v>
      </c>
      <c r="M509" s="1" t="s">
        <v>81</v>
      </c>
      <c r="N509" s="1" t="s">
        <v>23</v>
      </c>
      <c r="O509" s="1"/>
      <c r="P509" s="1" t="s">
        <v>11</v>
      </c>
      <c r="Q509" s="1" t="s">
        <v>12</v>
      </c>
      <c r="R509" s="1" t="s">
        <v>13</v>
      </c>
      <c r="S509" s="8">
        <v>1.2433398706E-2</v>
      </c>
      <c r="T509" s="8">
        <v>0.75</v>
      </c>
      <c r="U509" s="9">
        <f>Tabla12[[#This Row],[Precio unitario]]*Tabla12[[#This Row],[Tasa de ingresos cliente]]</f>
        <v>9.3250490294999999E-3</v>
      </c>
      <c r="V509" s="21">
        <v>22.631540000000001</v>
      </c>
      <c r="W509" s="11">
        <f>Tabla12[[#This Row],[tasa de cambio]]*Tabla12[[#This Row],[Ingresos netos]]</f>
        <v>0.21104022011309043</v>
      </c>
      <c r="AK509" s="2" t="s">
        <v>100</v>
      </c>
      <c r="AL509" s="2" t="s">
        <v>17</v>
      </c>
      <c r="AM509" s="2" t="s">
        <v>104</v>
      </c>
      <c r="AN509" s="2" t="s">
        <v>11</v>
      </c>
      <c r="AO509" s="2" t="s">
        <v>12</v>
      </c>
      <c r="AP509" s="2" t="s">
        <v>13</v>
      </c>
      <c r="AQ509" s="7">
        <v>7.3574999999999997E-4</v>
      </c>
      <c r="AR509" s="7">
        <v>0.75</v>
      </c>
      <c r="AS509" s="9">
        <f>Tabla8[[#This Row],[Precio unitario]]*Tabla8[[#This Row],[Tasa de ingresos cliente]]</f>
        <v>5.518125E-4</v>
      </c>
      <c r="AT509" s="21">
        <v>21.6</v>
      </c>
      <c r="AU509" s="11">
        <f>Tabla8[[#This Row],[tasa de cambio]]*Tabla8[[#This Row],[Ingresos netos]]</f>
        <v>1.1919150000000002E-2</v>
      </c>
      <c r="AV509" s="23"/>
      <c r="AX509" s="23"/>
    </row>
    <row r="510" spans="1:50" x14ac:dyDescent="0.2">
      <c r="A510" s="2" t="s">
        <v>24</v>
      </c>
      <c r="B510" s="2" t="s">
        <v>37</v>
      </c>
      <c r="C510" s="2"/>
      <c r="D510" s="2" t="s">
        <v>11</v>
      </c>
      <c r="E510" s="2" t="s">
        <v>12</v>
      </c>
      <c r="F510" s="2" t="s">
        <v>13</v>
      </c>
      <c r="G510" s="7">
        <v>7.9191371000000003E-5</v>
      </c>
      <c r="H510" s="7">
        <v>0.75</v>
      </c>
      <c r="I510" s="9">
        <f>Tabla14[[#This Row],[Precio unitario]]*Tabla14[[#This Row],[Tasa de ingresos cliente]]</f>
        <v>5.9393528250000002E-5</v>
      </c>
      <c r="J510" s="21">
        <v>22.631540000000001</v>
      </c>
      <c r="K510" s="15">
        <f>Tabla14[[#This Row],[tasa de cambio]]*Tabla14[[#This Row],[Ingresos netos]]</f>
        <v>1.3441670103310052E-3</v>
      </c>
      <c r="M510" s="2" t="s">
        <v>81</v>
      </c>
      <c r="N510" s="2" t="s">
        <v>17</v>
      </c>
      <c r="O510" s="2"/>
      <c r="P510" s="2" t="s">
        <v>11</v>
      </c>
      <c r="Q510" s="2" t="s">
        <v>12</v>
      </c>
      <c r="R510" s="2" t="s">
        <v>13</v>
      </c>
      <c r="S510" s="7">
        <v>2.8745319380000002E-3</v>
      </c>
      <c r="T510" s="7">
        <v>0.75</v>
      </c>
      <c r="U510" s="9">
        <f>Tabla12[[#This Row],[Precio unitario]]*Tabla12[[#This Row],[Tasa de ingresos cliente]]</f>
        <v>2.1558989535000002E-3</v>
      </c>
      <c r="V510" s="21">
        <v>22.631540000000001</v>
      </c>
      <c r="W510" s="11">
        <f>Tabla12[[#This Row],[tasa de cambio]]*Tabla12[[#This Row],[Ingresos netos]]</f>
        <v>4.8791313402093396E-2</v>
      </c>
      <c r="AK510" s="1" t="s">
        <v>100</v>
      </c>
      <c r="AL510" s="1" t="s">
        <v>17</v>
      </c>
      <c r="AM510" s="1" t="s">
        <v>104</v>
      </c>
      <c r="AN510" s="1" t="s">
        <v>11</v>
      </c>
      <c r="AO510" s="1" t="s">
        <v>12</v>
      </c>
      <c r="AP510" s="1" t="s">
        <v>13</v>
      </c>
      <c r="AQ510" s="8">
        <v>7.357857E-4</v>
      </c>
      <c r="AR510" s="8">
        <v>0.75</v>
      </c>
      <c r="AS510" s="9">
        <f>Tabla8[[#This Row],[Precio unitario]]*Tabla8[[#This Row],[Tasa de ingresos cliente]]</f>
        <v>5.5183927500000003E-4</v>
      </c>
      <c r="AT510" s="21">
        <v>21.6</v>
      </c>
      <c r="AU510" s="11">
        <f>Tabla8[[#This Row],[tasa de cambio]]*Tabla8[[#This Row],[Ingresos netos]]</f>
        <v>1.1919728340000001E-2</v>
      </c>
      <c r="AV510" s="23"/>
      <c r="AX510" s="23"/>
    </row>
    <row r="511" spans="1:50" x14ac:dyDescent="0.2">
      <c r="A511" s="1" t="s">
        <v>24</v>
      </c>
      <c r="B511" s="1" t="s">
        <v>57</v>
      </c>
      <c r="C511" s="1"/>
      <c r="D511" s="1" t="s">
        <v>11</v>
      </c>
      <c r="E511" s="1" t="s">
        <v>12</v>
      </c>
      <c r="F511" s="1" t="s">
        <v>13</v>
      </c>
      <c r="G511" s="8">
        <v>2.9691827400000001E-4</v>
      </c>
      <c r="H511" s="8">
        <v>0.75</v>
      </c>
      <c r="I511" s="9">
        <f>Tabla14[[#This Row],[Precio unitario]]*Tabla14[[#This Row],[Tasa de ingresos cliente]]</f>
        <v>2.2268870550000002E-4</v>
      </c>
      <c r="J511" s="21">
        <v>22.631540000000001</v>
      </c>
      <c r="K511" s="15">
        <f>Tabla14[[#This Row],[tasa de cambio]]*Tabla14[[#This Row],[Ingresos netos]]</f>
        <v>5.0397883460714709E-3</v>
      </c>
      <c r="M511" s="1" t="s">
        <v>81</v>
      </c>
      <c r="N511" s="1" t="s">
        <v>17</v>
      </c>
      <c r="O511" s="1"/>
      <c r="P511" s="1" t="s">
        <v>11</v>
      </c>
      <c r="Q511" s="1" t="s">
        <v>12</v>
      </c>
      <c r="R511" s="1" t="s">
        <v>13</v>
      </c>
      <c r="S511" s="8">
        <v>2.8749641330000002E-3</v>
      </c>
      <c r="T511" s="8">
        <v>0.75</v>
      </c>
      <c r="U511" s="9">
        <f>Tabla12[[#This Row],[Precio unitario]]*Tabla12[[#This Row],[Tasa de ingresos cliente]]</f>
        <v>2.15622309975E-3</v>
      </c>
      <c r="V511" s="21">
        <v>22.631540000000001</v>
      </c>
      <c r="W511" s="11">
        <f>Tabla12[[#This Row],[tasa de cambio]]*Tabla12[[#This Row],[Ingresos netos]]</f>
        <v>4.879864933091612E-2</v>
      </c>
      <c r="AK511" s="2" t="s">
        <v>100</v>
      </c>
      <c r="AL511" s="2" t="s">
        <v>17</v>
      </c>
      <c r="AM511" s="2" t="s">
        <v>104</v>
      </c>
      <c r="AN511" s="2" t="s">
        <v>11</v>
      </c>
      <c r="AO511" s="2" t="s">
        <v>12</v>
      </c>
      <c r="AP511" s="2" t="s">
        <v>13</v>
      </c>
      <c r="AQ511" s="7">
        <v>7.3577780000000001E-4</v>
      </c>
      <c r="AR511" s="7">
        <v>0.75</v>
      </c>
      <c r="AS511" s="9">
        <f>Tabla8[[#This Row],[Precio unitario]]*Tabla8[[#This Row],[Tasa de ingresos cliente]]</f>
        <v>5.5183334999999996E-4</v>
      </c>
      <c r="AT511" s="21">
        <v>21.6</v>
      </c>
      <c r="AU511" s="11">
        <f>Tabla8[[#This Row],[tasa de cambio]]*Tabla8[[#This Row],[Ingresos netos]]</f>
        <v>1.1919600359999999E-2</v>
      </c>
      <c r="AV511" s="23"/>
      <c r="AX511" s="23"/>
    </row>
    <row r="512" spans="1:50" x14ac:dyDescent="0.2">
      <c r="A512" s="2" t="s">
        <v>24</v>
      </c>
      <c r="B512" s="2" t="s">
        <v>73</v>
      </c>
      <c r="C512" s="2"/>
      <c r="D512" s="2" t="s">
        <v>11</v>
      </c>
      <c r="E512" s="2" t="s">
        <v>12</v>
      </c>
      <c r="F512" s="2" t="s">
        <v>13</v>
      </c>
      <c r="G512" s="7">
        <v>2.7271532900000002E-4</v>
      </c>
      <c r="H512" s="7">
        <v>0.75</v>
      </c>
      <c r="I512" s="9">
        <f>Tabla14[[#This Row],[Precio unitario]]*Tabla14[[#This Row],[Tasa de ingresos cliente]]</f>
        <v>2.0453649675000003E-4</v>
      </c>
      <c r="J512" s="21">
        <v>22.631540000000001</v>
      </c>
      <c r="K512" s="15">
        <f>Tabla14[[#This Row],[tasa de cambio]]*Tabla14[[#This Row],[Ingresos netos]]</f>
        <v>4.6289759076574956E-3</v>
      </c>
      <c r="M512" s="2" t="s">
        <v>81</v>
      </c>
      <c r="N512" s="2" t="s">
        <v>17</v>
      </c>
      <c r="O512" s="2"/>
      <c r="P512" s="2" t="s">
        <v>11</v>
      </c>
      <c r="Q512" s="2" t="s">
        <v>12</v>
      </c>
      <c r="R512" s="2" t="s">
        <v>13</v>
      </c>
      <c r="S512" s="7">
        <v>1.4392108490000001E-3</v>
      </c>
      <c r="T512" s="7">
        <v>0.75</v>
      </c>
      <c r="U512" s="9">
        <f>Tabla12[[#This Row],[Precio unitario]]*Tabla12[[#This Row],[Tasa de ingresos cliente]]</f>
        <v>1.07940813675E-3</v>
      </c>
      <c r="V512" s="21">
        <v>22.631540000000001</v>
      </c>
      <c r="W512" s="11">
        <f>Tabla12[[#This Row],[tasa de cambio]]*Tabla12[[#This Row],[Ingresos netos]]</f>
        <v>2.4428668423183097E-2</v>
      </c>
      <c r="AK512" s="2" t="s">
        <v>100</v>
      </c>
      <c r="AL512" s="2" t="s">
        <v>17</v>
      </c>
      <c r="AM512" s="2" t="s">
        <v>114</v>
      </c>
      <c r="AN512" s="2" t="s">
        <v>11</v>
      </c>
      <c r="AO512" s="2" t="s">
        <v>12</v>
      </c>
      <c r="AP512" s="2" t="s">
        <v>13</v>
      </c>
      <c r="AQ512" s="7">
        <v>1.0382350000000001E-4</v>
      </c>
      <c r="AR512" s="7">
        <v>0.75</v>
      </c>
      <c r="AS512" s="9">
        <f>Tabla8[[#This Row],[Precio unitario]]*Tabla8[[#This Row],[Tasa de ingresos cliente]]</f>
        <v>7.7867625000000001E-5</v>
      </c>
      <c r="AT512" s="21">
        <v>21.6</v>
      </c>
      <c r="AU512" s="11">
        <f>Tabla8[[#This Row],[tasa de cambio]]*Tabla8[[#This Row],[Ingresos netos]]</f>
        <v>1.6819407000000001E-3</v>
      </c>
      <c r="AV512" s="23"/>
      <c r="AX512" s="23"/>
    </row>
    <row r="513" spans="1:50" x14ac:dyDescent="0.2">
      <c r="A513" s="1" t="s">
        <v>24</v>
      </c>
      <c r="B513" s="1" t="s">
        <v>51</v>
      </c>
      <c r="C513" s="1"/>
      <c r="D513" s="1" t="s">
        <v>11</v>
      </c>
      <c r="E513" s="1" t="s">
        <v>12</v>
      </c>
      <c r="F513" s="1" t="s">
        <v>13</v>
      </c>
      <c r="G513" s="8">
        <v>1.291400005E-3</v>
      </c>
      <c r="H513" s="8">
        <v>0.75</v>
      </c>
      <c r="I513" s="9">
        <f>Tabla14[[#This Row],[Precio unitario]]*Tabla14[[#This Row],[Tasa de ingresos cliente]]</f>
        <v>9.6855000374999997E-4</v>
      </c>
      <c r="J513" s="21">
        <v>22.631540000000001</v>
      </c>
      <c r="K513" s="15">
        <f>Tabla14[[#This Row],[tasa de cambio]]*Tabla14[[#This Row],[Ingresos netos]]</f>
        <v>2.1919778151868276E-2</v>
      </c>
      <c r="M513" s="1" t="s">
        <v>81</v>
      </c>
      <c r="N513" s="1" t="s">
        <v>17</v>
      </c>
      <c r="O513" s="1"/>
      <c r="P513" s="1" t="s">
        <v>11</v>
      </c>
      <c r="Q513" s="1" t="s">
        <v>12</v>
      </c>
      <c r="R513" s="1" t="s">
        <v>13</v>
      </c>
      <c r="S513" s="8">
        <v>2.0135121630000001E-3</v>
      </c>
      <c r="T513" s="8">
        <v>0.75</v>
      </c>
      <c r="U513" s="9">
        <f>Tabla12[[#This Row],[Precio unitario]]*Tabla12[[#This Row],[Tasa de ingresos cliente]]</f>
        <v>1.5101341222500001E-3</v>
      </c>
      <c r="V513" s="21">
        <v>22.631540000000001</v>
      </c>
      <c r="W513" s="11">
        <f>Tabla12[[#This Row],[tasa de cambio]]*Tabla12[[#This Row],[Ingresos netos]]</f>
        <v>3.417666079306577E-2</v>
      </c>
      <c r="AK513" s="1" t="s">
        <v>100</v>
      </c>
      <c r="AL513" s="1" t="s">
        <v>17</v>
      </c>
      <c r="AM513" s="1" t="s">
        <v>114</v>
      </c>
      <c r="AN513" s="1" t="s">
        <v>11</v>
      </c>
      <c r="AO513" s="1" t="s">
        <v>12</v>
      </c>
      <c r="AP513" s="1" t="s">
        <v>13</v>
      </c>
      <c r="AQ513" s="8">
        <v>1.0399999999999999E-4</v>
      </c>
      <c r="AR513" s="8">
        <v>0.75</v>
      </c>
      <c r="AS513" s="9">
        <f>Tabla8[[#This Row],[Precio unitario]]*Tabla8[[#This Row],[Tasa de ingresos cliente]]</f>
        <v>7.7999999999999999E-5</v>
      </c>
      <c r="AT513" s="21">
        <v>21.6</v>
      </c>
      <c r="AU513" s="11">
        <f>Tabla8[[#This Row],[tasa de cambio]]*Tabla8[[#This Row],[Ingresos netos]]</f>
        <v>1.6848000000000002E-3</v>
      </c>
      <c r="AV513" s="23"/>
      <c r="AX513" s="23"/>
    </row>
    <row r="514" spans="1:50" x14ac:dyDescent="0.2">
      <c r="A514" s="2" t="s">
        <v>24</v>
      </c>
      <c r="B514" s="2" t="s">
        <v>49</v>
      </c>
      <c r="C514" s="2"/>
      <c r="D514" s="2" t="s">
        <v>11</v>
      </c>
      <c r="E514" s="2" t="s">
        <v>12</v>
      </c>
      <c r="F514" s="2" t="s">
        <v>13</v>
      </c>
      <c r="G514" s="7">
        <v>1.2454432E-4</v>
      </c>
      <c r="H514" s="7">
        <v>0.75</v>
      </c>
      <c r="I514" s="9">
        <f>Tabla14[[#This Row],[Precio unitario]]*Tabla14[[#This Row],[Tasa de ingresos cliente]]</f>
        <v>9.3408240000000001E-5</v>
      </c>
      <c r="J514" s="21">
        <v>22.631540000000001</v>
      </c>
      <c r="K514" s="15">
        <f>Tabla14[[#This Row],[tasa de cambio]]*Tabla14[[#This Row],[Ingresos netos]]</f>
        <v>2.1139723198896E-3</v>
      </c>
      <c r="M514" s="2" t="s">
        <v>81</v>
      </c>
      <c r="N514" s="2" t="s">
        <v>17</v>
      </c>
      <c r="O514" s="2"/>
      <c r="P514" s="2" t="s">
        <v>11</v>
      </c>
      <c r="Q514" s="2" t="s">
        <v>12</v>
      </c>
      <c r="R514" s="2" t="s">
        <v>13</v>
      </c>
      <c r="S514" s="7">
        <v>2.8752522639999998E-3</v>
      </c>
      <c r="T514" s="7">
        <v>0.75</v>
      </c>
      <c r="U514" s="9">
        <f>Tabla12[[#This Row],[Precio unitario]]*Tabla12[[#This Row],[Tasa de ingresos cliente]]</f>
        <v>2.1564391979999997E-3</v>
      </c>
      <c r="V514" s="21">
        <v>22.631540000000001</v>
      </c>
      <c r="W514" s="11">
        <f>Tabla12[[#This Row],[tasa de cambio]]*Tabla12[[#This Row],[Ingresos netos]]</f>
        <v>4.8803539967104917E-2</v>
      </c>
      <c r="AK514" s="2" t="s">
        <v>100</v>
      </c>
      <c r="AL514" s="2" t="s">
        <v>17</v>
      </c>
      <c r="AM514" s="2" t="s">
        <v>114</v>
      </c>
      <c r="AN514" s="2" t="s">
        <v>11</v>
      </c>
      <c r="AO514" s="2" t="s">
        <v>12</v>
      </c>
      <c r="AP514" s="2" t="s">
        <v>13</v>
      </c>
      <c r="AQ514" s="7">
        <v>1.038385E-4</v>
      </c>
      <c r="AR514" s="7">
        <v>0.75</v>
      </c>
      <c r="AS514" s="9">
        <f>Tabla8[[#This Row],[Precio unitario]]*Tabla8[[#This Row],[Tasa de ingresos cliente]]</f>
        <v>7.7878875000000002E-5</v>
      </c>
      <c r="AT514" s="21">
        <v>21.6</v>
      </c>
      <c r="AU514" s="11">
        <f>Tabla8[[#This Row],[tasa de cambio]]*Tabla8[[#This Row],[Ingresos netos]]</f>
        <v>1.6821837000000001E-3</v>
      </c>
      <c r="AV514" s="23"/>
      <c r="AX514" s="23"/>
    </row>
    <row r="515" spans="1:50" x14ac:dyDescent="0.2">
      <c r="A515" s="1" t="s">
        <v>24</v>
      </c>
      <c r="B515" s="1" t="s">
        <v>15</v>
      </c>
      <c r="C515" s="1"/>
      <c r="D515" s="1" t="s">
        <v>11</v>
      </c>
      <c r="E515" s="1" t="s">
        <v>12</v>
      </c>
      <c r="F515" s="1" t="s">
        <v>13</v>
      </c>
      <c r="G515" s="8">
        <v>9.7071099100000001E-4</v>
      </c>
      <c r="H515" s="8">
        <v>0.75</v>
      </c>
      <c r="I515" s="9">
        <f>Tabla14[[#This Row],[Precio unitario]]*Tabla14[[#This Row],[Tasa de ingresos cliente]]</f>
        <v>7.2803324325E-4</v>
      </c>
      <c r="J515" s="21">
        <v>22.631540000000001</v>
      </c>
      <c r="K515" s="15">
        <f>Tabla14[[#This Row],[tasa de cambio]]*Tabla14[[#This Row],[Ingresos netos]]</f>
        <v>1.6476513465942106E-2</v>
      </c>
      <c r="M515" s="1" t="s">
        <v>81</v>
      </c>
      <c r="N515" s="1" t="s">
        <v>35</v>
      </c>
      <c r="O515" s="1"/>
      <c r="P515" s="1" t="s">
        <v>11</v>
      </c>
      <c r="Q515" s="1" t="s">
        <v>12</v>
      </c>
      <c r="R515" s="1" t="s">
        <v>13</v>
      </c>
      <c r="S515" s="8">
        <v>1.7503915729999999E-3</v>
      </c>
      <c r="T515" s="8">
        <v>0.75</v>
      </c>
      <c r="U515" s="9">
        <f>Tabla12[[#This Row],[Precio unitario]]*Tabla12[[#This Row],[Tasa de ingresos cliente]]</f>
        <v>1.3127936797499998E-3</v>
      </c>
      <c r="V515" s="21">
        <v>22.631540000000001</v>
      </c>
      <c r="W515" s="11">
        <f>Tabla12[[#This Row],[tasa de cambio]]*Tabla12[[#This Row],[Ingresos netos]]</f>
        <v>2.9710542675009312E-2</v>
      </c>
      <c r="AK515" s="1" t="s">
        <v>100</v>
      </c>
      <c r="AL515" s="1" t="s">
        <v>17</v>
      </c>
      <c r="AM515" s="1" t="s">
        <v>114</v>
      </c>
      <c r="AN515" s="1" t="s">
        <v>11</v>
      </c>
      <c r="AO515" s="1" t="s">
        <v>12</v>
      </c>
      <c r="AP515" s="1" t="s">
        <v>13</v>
      </c>
      <c r="AQ515" s="8">
        <v>1.038333E-4</v>
      </c>
      <c r="AR515" s="8">
        <v>0.75</v>
      </c>
      <c r="AS515" s="9">
        <f>Tabla8[[#This Row],[Precio unitario]]*Tabla8[[#This Row],[Tasa de ingresos cliente]]</f>
        <v>7.7874975000000001E-5</v>
      </c>
      <c r="AT515" s="21">
        <v>21.6</v>
      </c>
      <c r="AU515" s="11">
        <f>Tabla8[[#This Row],[tasa de cambio]]*Tabla8[[#This Row],[Ingresos netos]]</f>
        <v>1.6820994600000002E-3</v>
      </c>
      <c r="AV515" s="23"/>
      <c r="AX515" s="23"/>
    </row>
    <row r="516" spans="1:50" x14ac:dyDescent="0.2">
      <c r="A516" s="2" t="s">
        <v>24</v>
      </c>
      <c r="B516" s="2" t="s">
        <v>34</v>
      </c>
      <c r="C516" s="2"/>
      <c r="D516" s="2" t="s">
        <v>11</v>
      </c>
      <c r="E516" s="2" t="s">
        <v>12</v>
      </c>
      <c r="F516" s="2" t="s">
        <v>13</v>
      </c>
      <c r="G516" s="7">
        <v>1.6467462399999999E-4</v>
      </c>
      <c r="H516" s="7">
        <v>0.75</v>
      </c>
      <c r="I516" s="9">
        <f>Tabla14[[#This Row],[Precio unitario]]*Tabla14[[#This Row],[Tasa de ingresos cliente]]</f>
        <v>1.23505968E-4</v>
      </c>
      <c r="J516" s="21">
        <v>22.631540000000001</v>
      </c>
      <c r="K516" s="15">
        <f>Tabla14[[#This Row],[tasa de cambio]]*Tabla14[[#This Row],[Ingresos netos]]</f>
        <v>2.7951302550307199E-3</v>
      </c>
      <c r="M516" s="2" t="s">
        <v>81</v>
      </c>
      <c r="N516" s="2" t="s">
        <v>33</v>
      </c>
      <c r="O516" s="2"/>
      <c r="P516" s="2" t="s">
        <v>11</v>
      </c>
      <c r="Q516" s="2" t="s">
        <v>12</v>
      </c>
      <c r="R516" s="2" t="s">
        <v>13</v>
      </c>
      <c r="S516" s="7">
        <v>7.2695274689999999E-3</v>
      </c>
      <c r="T516" s="7">
        <v>0.75</v>
      </c>
      <c r="U516" s="9">
        <f>Tabla12[[#This Row],[Precio unitario]]*Tabla12[[#This Row],[Tasa de ingresos cliente]]</f>
        <v>5.4521456017499999E-3</v>
      </c>
      <c r="V516" s="21">
        <v>22.631540000000001</v>
      </c>
      <c r="W516" s="11">
        <f>Tabla12[[#This Row],[tasa de cambio]]*Tabla12[[#This Row],[Ingresos netos]]</f>
        <v>0.1233904512718292</v>
      </c>
      <c r="AK516" s="2" t="s">
        <v>100</v>
      </c>
      <c r="AL516" s="2" t="s">
        <v>17</v>
      </c>
      <c r="AM516" s="2" t="s">
        <v>114</v>
      </c>
      <c r="AN516" s="2" t="s">
        <v>11</v>
      </c>
      <c r="AO516" s="2" t="s">
        <v>12</v>
      </c>
      <c r="AP516" s="2" t="s">
        <v>13</v>
      </c>
      <c r="AQ516" s="7">
        <v>1.038261E-4</v>
      </c>
      <c r="AR516" s="7">
        <v>0.75</v>
      </c>
      <c r="AS516" s="9">
        <f>Tabla8[[#This Row],[Precio unitario]]*Tabla8[[#This Row],[Tasa de ingresos cliente]]</f>
        <v>7.7869575000000002E-5</v>
      </c>
      <c r="AT516" s="21">
        <v>21.6</v>
      </c>
      <c r="AU516" s="11">
        <f>Tabla8[[#This Row],[tasa de cambio]]*Tabla8[[#This Row],[Ingresos netos]]</f>
        <v>1.6819828200000002E-3</v>
      </c>
      <c r="AV516" s="23"/>
      <c r="AX516" s="23"/>
    </row>
    <row r="517" spans="1:50" x14ac:dyDescent="0.2">
      <c r="A517" s="1" t="s">
        <v>24</v>
      </c>
      <c r="B517" s="1" t="s">
        <v>37</v>
      </c>
      <c r="C517" s="1"/>
      <c r="D517" s="1" t="s">
        <v>11</v>
      </c>
      <c r="E517" s="1" t="s">
        <v>12</v>
      </c>
      <c r="F517" s="1" t="s">
        <v>13</v>
      </c>
      <c r="G517" s="8">
        <v>1.1391100200000001E-4</v>
      </c>
      <c r="H517" s="8">
        <v>0.75</v>
      </c>
      <c r="I517" s="9">
        <f>Tabla14[[#This Row],[Precio unitario]]*Tabla14[[#This Row],[Tasa de ingresos cliente]]</f>
        <v>8.5433251500000005E-5</v>
      </c>
      <c r="J517" s="21">
        <v>22.631540000000001</v>
      </c>
      <c r="K517" s="15">
        <f>Tabla14[[#This Row],[tasa de cambio]]*Tabla14[[#This Row],[Ingresos netos]]</f>
        <v>1.9334860486523101E-3</v>
      </c>
      <c r="M517" s="1" t="s">
        <v>81</v>
      </c>
      <c r="N517" s="1" t="s">
        <v>33</v>
      </c>
      <c r="O517" s="1"/>
      <c r="P517" s="1" t="s">
        <v>11</v>
      </c>
      <c r="Q517" s="1" t="s">
        <v>12</v>
      </c>
      <c r="R517" s="1" t="s">
        <v>13</v>
      </c>
      <c r="S517" s="8">
        <v>7.2697195460000004E-3</v>
      </c>
      <c r="T517" s="8">
        <v>0.75</v>
      </c>
      <c r="U517" s="9">
        <f>Tabla12[[#This Row],[Precio unitario]]*Tabla12[[#This Row],[Tasa de ingresos cliente]]</f>
        <v>5.4522896595000005E-3</v>
      </c>
      <c r="V517" s="21">
        <v>22.631540000000001</v>
      </c>
      <c r="W517" s="11">
        <f>Tabla12[[#This Row],[tasa de cambio]]*Tabla12[[#This Row],[Ingresos netos]]</f>
        <v>0.12339371152056065</v>
      </c>
      <c r="AK517" s="1" t="s">
        <v>100</v>
      </c>
      <c r="AL517" s="1" t="s">
        <v>17</v>
      </c>
      <c r="AM517" s="1" t="s">
        <v>114</v>
      </c>
      <c r="AN517" s="1" t="s">
        <v>11</v>
      </c>
      <c r="AO517" s="1" t="s">
        <v>12</v>
      </c>
      <c r="AP517" s="1" t="s">
        <v>13</v>
      </c>
      <c r="AQ517" s="8">
        <v>1.038298E-4</v>
      </c>
      <c r="AR517" s="8">
        <v>0.75</v>
      </c>
      <c r="AS517" s="9">
        <f>Tabla8[[#This Row],[Precio unitario]]*Tabla8[[#This Row],[Tasa de ingresos cliente]]</f>
        <v>7.787235E-5</v>
      </c>
      <c r="AT517" s="21">
        <v>21.6</v>
      </c>
      <c r="AU517" s="11">
        <f>Tabla8[[#This Row],[tasa de cambio]]*Tabla8[[#This Row],[Ingresos netos]]</f>
        <v>1.6820427600000001E-3</v>
      </c>
      <c r="AV517" s="23"/>
      <c r="AX517" s="23"/>
    </row>
    <row r="518" spans="1:50" x14ac:dyDescent="0.2">
      <c r="A518" s="2" t="s">
        <v>24</v>
      </c>
      <c r="B518" s="2" t="s">
        <v>37</v>
      </c>
      <c r="C518" s="2"/>
      <c r="D518" s="2" t="s">
        <v>11</v>
      </c>
      <c r="E518" s="2" t="s">
        <v>12</v>
      </c>
      <c r="F518" s="2" t="s">
        <v>13</v>
      </c>
      <c r="G518" s="7">
        <v>5.3280579999999998E-5</v>
      </c>
      <c r="H518" s="7">
        <v>0.75</v>
      </c>
      <c r="I518" s="9">
        <f>Tabla14[[#This Row],[Precio unitario]]*Tabla14[[#This Row],[Tasa de ingresos cliente]]</f>
        <v>3.9960435E-5</v>
      </c>
      <c r="J518" s="21">
        <v>22.631540000000001</v>
      </c>
      <c r="K518" s="15">
        <f>Tabla14[[#This Row],[tasa de cambio]]*Tabla14[[#This Row],[Ingresos netos]]</f>
        <v>9.0436618311990008E-4</v>
      </c>
      <c r="M518" s="2" t="s">
        <v>81</v>
      </c>
      <c r="N518" s="2" t="s">
        <v>18</v>
      </c>
      <c r="O518" s="2"/>
      <c r="P518" s="2" t="s">
        <v>11</v>
      </c>
      <c r="Q518" s="2" t="s">
        <v>12</v>
      </c>
      <c r="R518" s="2" t="s">
        <v>13</v>
      </c>
      <c r="S518" s="7">
        <v>3.8630225489999998E-3</v>
      </c>
      <c r="T518" s="7">
        <v>0.75</v>
      </c>
      <c r="U518" s="9">
        <f>Tabla12[[#This Row],[Precio unitario]]*Tabla12[[#This Row],[Tasa de ingresos cliente]]</f>
        <v>2.8972669117500001E-3</v>
      </c>
      <c r="V518" s="21">
        <v>22.631540000000001</v>
      </c>
      <c r="W518" s="11">
        <f>Tabla12[[#This Row],[tasa de cambio]]*Tabla12[[#This Row],[Ingresos netos]]</f>
        <v>6.5569612003946606E-2</v>
      </c>
      <c r="AK518" s="2" t="s">
        <v>100</v>
      </c>
      <c r="AL518" s="2" t="s">
        <v>17</v>
      </c>
      <c r="AM518" s="2" t="s">
        <v>114</v>
      </c>
      <c r="AN518" s="2" t="s">
        <v>11</v>
      </c>
      <c r="AO518" s="2" t="s">
        <v>12</v>
      </c>
      <c r="AP518" s="2" t="s">
        <v>13</v>
      </c>
      <c r="AQ518" s="7">
        <v>1.038377E-4</v>
      </c>
      <c r="AR518" s="7">
        <v>0.75</v>
      </c>
      <c r="AS518" s="9">
        <f>Tabla8[[#This Row],[Precio unitario]]*Tabla8[[#This Row],[Tasa de ingresos cliente]]</f>
        <v>7.7878275000000001E-5</v>
      </c>
      <c r="AT518" s="21">
        <v>21.6</v>
      </c>
      <c r="AU518" s="11">
        <f>Tabla8[[#This Row],[tasa de cambio]]*Tabla8[[#This Row],[Ingresos netos]]</f>
        <v>1.6821707400000001E-3</v>
      </c>
      <c r="AV518" s="23"/>
      <c r="AX518" s="23"/>
    </row>
    <row r="519" spans="1:50" x14ac:dyDescent="0.2">
      <c r="A519" s="1" t="s">
        <v>24</v>
      </c>
      <c r="B519" s="1" t="s">
        <v>37</v>
      </c>
      <c r="C519" s="1"/>
      <c r="D519" s="1" t="s">
        <v>11</v>
      </c>
      <c r="E519" s="1" t="s">
        <v>12</v>
      </c>
      <c r="F519" s="1" t="s">
        <v>13</v>
      </c>
      <c r="G519" s="8">
        <v>8.5803639999999996E-5</v>
      </c>
      <c r="H519" s="8">
        <v>0.75</v>
      </c>
      <c r="I519" s="9">
        <f>Tabla14[[#This Row],[Precio unitario]]*Tabla14[[#This Row],[Tasa de ingresos cliente]]</f>
        <v>6.4352729999999993E-5</v>
      </c>
      <c r="J519" s="21">
        <v>22.631540000000001</v>
      </c>
      <c r="K519" s="15">
        <f>Tabla14[[#This Row],[tasa de cambio]]*Tabla14[[#This Row],[Ingresos netos]]</f>
        <v>1.4564013831042E-3</v>
      </c>
      <c r="M519" s="1" t="s">
        <v>81</v>
      </c>
      <c r="N519" s="1" t="s">
        <v>18</v>
      </c>
      <c r="O519" s="1"/>
      <c r="P519" s="1" t="s">
        <v>11</v>
      </c>
      <c r="Q519" s="1" t="s">
        <v>12</v>
      </c>
      <c r="R519" s="1" t="s">
        <v>13</v>
      </c>
      <c r="S519" s="8">
        <v>2.3931279490000002E-3</v>
      </c>
      <c r="T519" s="8">
        <v>0.75</v>
      </c>
      <c r="U519" s="9">
        <f>Tabla12[[#This Row],[Precio unitario]]*Tabla12[[#This Row],[Tasa de ingresos cliente]]</f>
        <v>1.7948459617500002E-3</v>
      </c>
      <c r="V519" s="21">
        <v>22.631540000000001</v>
      </c>
      <c r="W519" s="11">
        <f>Tabla12[[#This Row],[tasa de cambio]]*Tabla12[[#This Row],[Ingresos netos]]</f>
        <v>4.06201281771836E-2</v>
      </c>
      <c r="AK519" s="1" t="s">
        <v>100</v>
      </c>
      <c r="AL519" s="1" t="s">
        <v>17</v>
      </c>
      <c r="AM519" s="1" t="s">
        <v>114</v>
      </c>
      <c r="AN519" s="1" t="s">
        <v>11</v>
      </c>
      <c r="AO519" s="1" t="s">
        <v>12</v>
      </c>
      <c r="AP519" s="1" t="s">
        <v>13</v>
      </c>
      <c r="AQ519" s="8">
        <v>1.03837E-4</v>
      </c>
      <c r="AR519" s="8">
        <v>0.75</v>
      </c>
      <c r="AS519" s="9">
        <f>Tabla8[[#This Row],[Precio unitario]]*Tabla8[[#This Row],[Tasa de ingresos cliente]]</f>
        <v>7.7877749999999998E-5</v>
      </c>
      <c r="AT519" s="21">
        <v>21.6</v>
      </c>
      <c r="AU519" s="11">
        <f>Tabla8[[#This Row],[tasa de cambio]]*Tabla8[[#This Row],[Ingresos netos]]</f>
        <v>1.6821594E-3</v>
      </c>
      <c r="AV519" s="23"/>
      <c r="AX519" s="23"/>
    </row>
    <row r="520" spans="1:50" x14ac:dyDescent="0.2">
      <c r="A520" s="2" t="s">
        <v>24</v>
      </c>
      <c r="B520" s="2" t="s">
        <v>16</v>
      </c>
      <c r="C520" s="2"/>
      <c r="D520" s="2" t="s">
        <v>11</v>
      </c>
      <c r="E520" s="2" t="s">
        <v>12</v>
      </c>
      <c r="F520" s="2" t="s">
        <v>13</v>
      </c>
      <c r="G520" s="7">
        <v>2.672264467E-3</v>
      </c>
      <c r="H520" s="7">
        <v>0.75</v>
      </c>
      <c r="I520" s="9">
        <f>Tabla14[[#This Row],[Precio unitario]]*Tabla14[[#This Row],[Tasa de ingresos cliente]]</f>
        <v>2.00419835025E-3</v>
      </c>
      <c r="J520" s="21">
        <v>22.631540000000001</v>
      </c>
      <c r="K520" s="15">
        <f>Tabla14[[#This Row],[tasa de cambio]]*Tabla14[[#This Row],[Ingresos netos]]</f>
        <v>4.5358095131616885E-2</v>
      </c>
      <c r="M520" s="2" t="s">
        <v>81</v>
      </c>
      <c r="N520" s="2" t="s">
        <v>18</v>
      </c>
      <c r="O520" s="2"/>
      <c r="P520" s="2" t="s">
        <v>11</v>
      </c>
      <c r="Q520" s="2" t="s">
        <v>12</v>
      </c>
      <c r="R520" s="2" t="s">
        <v>13</v>
      </c>
      <c r="S520" s="7">
        <v>3.2427397139999999E-3</v>
      </c>
      <c r="T520" s="7">
        <v>0.75</v>
      </c>
      <c r="U520" s="9">
        <f>Tabla12[[#This Row],[Precio unitario]]*Tabla12[[#This Row],[Tasa de ingresos cliente]]</f>
        <v>2.4320547855E-3</v>
      </c>
      <c r="V520" s="21">
        <v>22.631540000000001</v>
      </c>
      <c r="W520" s="11">
        <f>Tabla12[[#This Row],[tasa de cambio]]*Tabla12[[#This Row],[Ingresos netos]]</f>
        <v>5.5041145160234672E-2</v>
      </c>
      <c r="AK520" s="2" t="s">
        <v>100</v>
      </c>
      <c r="AL520" s="2" t="s">
        <v>17</v>
      </c>
      <c r="AM520" s="2" t="s">
        <v>114</v>
      </c>
      <c r="AN520" s="2" t="s">
        <v>11</v>
      </c>
      <c r="AO520" s="2" t="s">
        <v>12</v>
      </c>
      <c r="AP520" s="2" t="s">
        <v>13</v>
      </c>
      <c r="AQ520" s="7">
        <v>1.038364E-4</v>
      </c>
      <c r="AR520" s="7">
        <v>0.75</v>
      </c>
      <c r="AS520" s="9">
        <f>Tabla8[[#This Row],[Precio unitario]]*Tabla8[[#This Row],[Tasa de ingresos cliente]]</f>
        <v>7.7877300000000007E-5</v>
      </c>
      <c r="AT520" s="21">
        <v>21.6</v>
      </c>
      <c r="AU520" s="11">
        <f>Tabla8[[#This Row],[tasa de cambio]]*Tabla8[[#This Row],[Ingresos netos]]</f>
        <v>1.6821496800000003E-3</v>
      </c>
      <c r="AV520" s="23"/>
      <c r="AX520" s="23"/>
    </row>
    <row r="521" spans="1:50" x14ac:dyDescent="0.2">
      <c r="A521" s="1" t="s">
        <v>24</v>
      </c>
      <c r="B521" s="1" t="s">
        <v>60</v>
      </c>
      <c r="C521" s="1"/>
      <c r="D521" s="1" t="s">
        <v>11</v>
      </c>
      <c r="E521" s="1" t="s">
        <v>12</v>
      </c>
      <c r="F521" s="1" t="s">
        <v>13</v>
      </c>
      <c r="G521" s="8">
        <v>1.4461259759999999E-3</v>
      </c>
      <c r="H521" s="8">
        <v>0.75</v>
      </c>
      <c r="I521" s="9">
        <f>Tabla14[[#This Row],[Precio unitario]]*Tabla14[[#This Row],[Tasa de ingresos cliente]]</f>
        <v>1.0845944819999999E-3</v>
      </c>
      <c r="J521" s="21">
        <v>22.631540000000001</v>
      </c>
      <c r="K521" s="15">
        <f>Tabla14[[#This Row],[tasa de cambio]]*Tabla14[[#This Row],[Ingresos netos]]</f>
        <v>2.4546043403162281E-2</v>
      </c>
      <c r="M521" s="1" t="s">
        <v>81</v>
      </c>
      <c r="N521" s="1" t="s">
        <v>18</v>
      </c>
      <c r="O521" s="1"/>
      <c r="P521" s="1" t="s">
        <v>11</v>
      </c>
      <c r="Q521" s="1" t="s">
        <v>12</v>
      </c>
      <c r="R521" s="1" t="s">
        <v>13</v>
      </c>
      <c r="S521" s="8">
        <v>3.0441907029999998E-3</v>
      </c>
      <c r="T521" s="8">
        <v>0.75</v>
      </c>
      <c r="U521" s="9">
        <f>Tabla12[[#This Row],[Precio unitario]]*Tabla12[[#This Row],[Tasa de ingresos cliente]]</f>
        <v>2.2831430272499996E-3</v>
      </c>
      <c r="V521" s="21">
        <v>22.631540000000001</v>
      </c>
      <c r="W521" s="11">
        <f>Tabla12[[#This Row],[tasa de cambio]]*Tabla12[[#This Row],[Ingresos netos]]</f>
        <v>5.1671042746929456E-2</v>
      </c>
      <c r="AK521" s="1" t="s">
        <v>100</v>
      </c>
      <c r="AL521" s="1" t="s">
        <v>17</v>
      </c>
      <c r="AM521" s="1" t="s">
        <v>114</v>
      </c>
      <c r="AN521" s="1" t="s">
        <v>11</v>
      </c>
      <c r="AO521" s="1" t="s">
        <v>12</v>
      </c>
      <c r="AP521" s="1" t="s">
        <v>13</v>
      </c>
      <c r="AQ521" s="8">
        <v>1.038378E-4</v>
      </c>
      <c r="AR521" s="8">
        <v>0.75</v>
      </c>
      <c r="AS521" s="9">
        <f>Tabla8[[#This Row],[Precio unitario]]*Tabla8[[#This Row],[Tasa de ingresos cliente]]</f>
        <v>7.787835E-5</v>
      </c>
      <c r="AT521" s="21">
        <v>21.6</v>
      </c>
      <c r="AU521" s="11">
        <f>Tabla8[[#This Row],[tasa de cambio]]*Tabla8[[#This Row],[Ingresos netos]]</f>
        <v>1.6821723600000001E-3</v>
      </c>
      <c r="AV521" s="23"/>
      <c r="AX521" s="23"/>
    </row>
    <row r="522" spans="1:50" x14ac:dyDescent="0.2">
      <c r="A522" s="2" t="s">
        <v>24</v>
      </c>
      <c r="B522" s="2" t="s">
        <v>40</v>
      </c>
      <c r="C522" s="2"/>
      <c r="D522" s="2" t="s">
        <v>11</v>
      </c>
      <c r="E522" s="2" t="s">
        <v>12</v>
      </c>
      <c r="F522" s="2" t="s">
        <v>13</v>
      </c>
      <c r="G522" s="7">
        <v>2.4336532900000001E-4</v>
      </c>
      <c r="H522" s="7">
        <v>0.75</v>
      </c>
      <c r="I522" s="9">
        <f>Tabla14[[#This Row],[Precio unitario]]*Tabla14[[#This Row],[Tasa de ingresos cliente]]</f>
        <v>1.8252399675E-4</v>
      </c>
      <c r="J522" s="21">
        <v>22.631540000000001</v>
      </c>
      <c r="K522" s="15">
        <f>Tabla14[[#This Row],[tasa de cambio]]*Tabla14[[#This Row],[Ingresos netos]]</f>
        <v>4.1307991334074952E-3</v>
      </c>
      <c r="M522" s="2" t="s">
        <v>81</v>
      </c>
      <c r="N522" s="2" t="s">
        <v>18</v>
      </c>
      <c r="O522" s="2"/>
      <c r="P522" s="2" t="s">
        <v>11</v>
      </c>
      <c r="Q522" s="2" t="s">
        <v>12</v>
      </c>
      <c r="R522" s="2" t="s">
        <v>13</v>
      </c>
      <c r="S522" s="7">
        <v>3.298031616E-3</v>
      </c>
      <c r="T522" s="7">
        <v>0.75</v>
      </c>
      <c r="U522" s="9">
        <f>Tabla12[[#This Row],[Precio unitario]]*Tabla12[[#This Row],[Tasa de ingresos cliente]]</f>
        <v>2.4735237119999998E-3</v>
      </c>
      <c r="V522" s="21">
        <v>22.631540000000001</v>
      </c>
      <c r="W522" s="11">
        <f>Tabla12[[#This Row],[tasa de cambio]]*Tabla12[[#This Row],[Ingresos netos]]</f>
        <v>5.597965082907648E-2</v>
      </c>
      <c r="AK522" s="2" t="s">
        <v>100</v>
      </c>
      <c r="AL522" s="2" t="s">
        <v>17</v>
      </c>
      <c r="AM522" s="2" t="s">
        <v>114</v>
      </c>
      <c r="AN522" s="2" t="s">
        <v>11</v>
      </c>
      <c r="AO522" s="2" t="s">
        <v>12</v>
      </c>
      <c r="AP522" s="2" t="s">
        <v>13</v>
      </c>
      <c r="AQ522" s="7">
        <v>1.038346E-4</v>
      </c>
      <c r="AR522" s="7">
        <v>0.75</v>
      </c>
      <c r="AS522" s="9">
        <f>Tabla8[[#This Row],[Precio unitario]]*Tabla8[[#This Row],[Tasa de ingresos cliente]]</f>
        <v>7.7875949999999994E-5</v>
      </c>
      <c r="AT522" s="21">
        <v>21.6</v>
      </c>
      <c r="AU522" s="11">
        <f>Tabla8[[#This Row],[tasa de cambio]]*Tabla8[[#This Row],[Ingresos netos]]</f>
        <v>1.6821205199999999E-3</v>
      </c>
      <c r="AV522" s="23"/>
      <c r="AX522" s="23"/>
    </row>
    <row r="523" spans="1:50" x14ac:dyDescent="0.2">
      <c r="A523" s="1" t="s">
        <v>24</v>
      </c>
      <c r="B523" s="1" t="s">
        <v>40</v>
      </c>
      <c r="C523" s="1"/>
      <c r="D523" s="1" t="s">
        <v>11</v>
      </c>
      <c r="E523" s="1" t="s">
        <v>12</v>
      </c>
      <c r="F523" s="1" t="s">
        <v>13</v>
      </c>
      <c r="G523" s="8">
        <v>1.94766792E-4</v>
      </c>
      <c r="H523" s="8">
        <v>0.75</v>
      </c>
      <c r="I523" s="9">
        <f>Tabla14[[#This Row],[Precio unitario]]*Tabla14[[#This Row],[Tasa de ingresos cliente]]</f>
        <v>1.4607509400000002E-4</v>
      </c>
      <c r="J523" s="21">
        <v>22.631540000000001</v>
      </c>
      <c r="K523" s="15">
        <f>Tabla14[[#This Row],[tasa de cambio]]*Tabla14[[#This Row],[Ingresos netos]]</f>
        <v>3.3059043328647606E-3</v>
      </c>
      <c r="M523" s="1" t="s">
        <v>81</v>
      </c>
      <c r="N523" s="1" t="s">
        <v>18</v>
      </c>
      <c r="O523" s="1"/>
      <c r="P523" s="1" t="s">
        <v>11</v>
      </c>
      <c r="Q523" s="1" t="s">
        <v>12</v>
      </c>
      <c r="R523" s="1" t="s">
        <v>13</v>
      </c>
      <c r="S523" s="8">
        <v>3.4753916629999999E-3</v>
      </c>
      <c r="T523" s="8">
        <v>0.75</v>
      </c>
      <c r="U523" s="9">
        <f>Tabla12[[#This Row],[Precio unitario]]*Tabla12[[#This Row],[Tasa de ingresos cliente]]</f>
        <v>2.60654374725E-3</v>
      </c>
      <c r="V523" s="21">
        <v>22.631540000000001</v>
      </c>
      <c r="W523" s="11">
        <f>Tabla12[[#This Row],[tasa de cambio]]*Tabla12[[#This Row],[Ingresos netos]]</f>
        <v>5.8990099077638268E-2</v>
      </c>
      <c r="AK523" s="1" t="s">
        <v>100</v>
      </c>
      <c r="AL523" s="1" t="s">
        <v>17</v>
      </c>
      <c r="AM523" s="1" t="s">
        <v>114</v>
      </c>
      <c r="AN523" s="1" t="s">
        <v>11</v>
      </c>
      <c r="AO523" s="1" t="s">
        <v>12</v>
      </c>
      <c r="AP523" s="1" t="s">
        <v>13</v>
      </c>
      <c r="AQ523" s="8">
        <v>1.038382E-4</v>
      </c>
      <c r="AR523" s="8">
        <v>0.75</v>
      </c>
      <c r="AS523" s="9">
        <f>Tabla8[[#This Row],[Precio unitario]]*Tabla8[[#This Row],[Tasa de ingresos cliente]]</f>
        <v>7.7878650000000007E-5</v>
      </c>
      <c r="AT523" s="21">
        <v>21.6</v>
      </c>
      <c r="AU523" s="11">
        <f>Tabla8[[#This Row],[tasa de cambio]]*Tabla8[[#This Row],[Ingresos netos]]</f>
        <v>1.6821788400000002E-3</v>
      </c>
      <c r="AV523" s="23"/>
      <c r="AX523" s="23"/>
    </row>
    <row r="524" spans="1:50" x14ac:dyDescent="0.2">
      <c r="A524" s="2" t="s">
        <v>24</v>
      </c>
      <c r="B524" s="2" t="s">
        <v>26</v>
      </c>
      <c r="C524" s="2"/>
      <c r="D524" s="2" t="s">
        <v>11</v>
      </c>
      <c r="E524" s="2" t="s">
        <v>12</v>
      </c>
      <c r="F524" s="2" t="s">
        <v>13</v>
      </c>
      <c r="G524" s="7">
        <v>1.9189477999999999E-4</v>
      </c>
      <c r="H524" s="7">
        <v>0.75</v>
      </c>
      <c r="I524" s="9">
        <f>Tabla14[[#This Row],[Precio unitario]]*Tabla14[[#This Row],[Tasa de ingresos cliente]]</f>
        <v>1.4392108499999999E-4</v>
      </c>
      <c r="J524" s="21">
        <v>22.631540000000001</v>
      </c>
      <c r="K524" s="15">
        <f>Tabla14[[#This Row],[tasa de cambio]]*Tabla14[[#This Row],[Ingresos netos]]</f>
        <v>3.2571557920209001E-3</v>
      </c>
      <c r="M524" s="2" t="s">
        <v>81</v>
      </c>
      <c r="N524" s="2" t="s">
        <v>18</v>
      </c>
      <c r="O524" s="2"/>
      <c r="P524" s="2" t="s">
        <v>11</v>
      </c>
      <c r="Q524" s="2" t="s">
        <v>12</v>
      </c>
      <c r="R524" s="2" t="s">
        <v>13</v>
      </c>
      <c r="S524" s="7">
        <v>4.0817991690000003E-3</v>
      </c>
      <c r="T524" s="7">
        <v>0.75</v>
      </c>
      <c r="U524" s="9">
        <f>Tabla12[[#This Row],[Precio unitario]]*Tabla12[[#This Row],[Tasa de ingresos cliente]]</f>
        <v>3.0613493767500002E-3</v>
      </c>
      <c r="V524" s="21">
        <v>22.631540000000001</v>
      </c>
      <c r="W524" s="11">
        <f>Tabla12[[#This Row],[tasa de cambio]]*Tabla12[[#This Row],[Ingresos netos]]</f>
        <v>6.9283050873892707E-2</v>
      </c>
      <c r="AK524" s="2" t="s">
        <v>100</v>
      </c>
      <c r="AL524" s="2" t="s">
        <v>17</v>
      </c>
      <c r="AM524" s="2" t="s">
        <v>114</v>
      </c>
      <c r="AN524" s="2" t="s">
        <v>11</v>
      </c>
      <c r="AO524" s="2" t="s">
        <v>12</v>
      </c>
      <c r="AP524" s="2" t="s">
        <v>13</v>
      </c>
      <c r="AQ524" s="7">
        <v>1.0383840000000001E-4</v>
      </c>
      <c r="AR524" s="7">
        <v>0.75</v>
      </c>
      <c r="AS524" s="9">
        <f>Tabla8[[#This Row],[Precio unitario]]*Tabla8[[#This Row],[Tasa de ingresos cliente]]</f>
        <v>7.7878800000000004E-5</v>
      </c>
      <c r="AT524" s="21">
        <v>21.6</v>
      </c>
      <c r="AU524" s="11">
        <f>Tabla8[[#This Row],[tasa de cambio]]*Tabla8[[#This Row],[Ingresos netos]]</f>
        <v>1.6821820800000003E-3</v>
      </c>
      <c r="AV524" s="23"/>
      <c r="AX524" s="23"/>
    </row>
    <row r="525" spans="1:50" x14ac:dyDescent="0.2">
      <c r="A525" s="1" t="s">
        <v>24</v>
      </c>
      <c r="B525" s="1" t="s">
        <v>10</v>
      </c>
      <c r="C525" s="1"/>
      <c r="D525" s="1" t="s">
        <v>11</v>
      </c>
      <c r="E525" s="1" t="s">
        <v>12</v>
      </c>
      <c r="F525" s="1" t="s">
        <v>13</v>
      </c>
      <c r="G525" s="8">
        <v>3.3576131200000001E-4</v>
      </c>
      <c r="H525" s="8">
        <v>0.75</v>
      </c>
      <c r="I525" s="9">
        <f>Tabla14[[#This Row],[Precio unitario]]*Tabla14[[#This Row],[Tasa de ingresos cliente]]</f>
        <v>2.5182098400000001E-4</v>
      </c>
      <c r="J525" s="21">
        <v>22.631540000000001</v>
      </c>
      <c r="K525" s="15">
        <f>Tabla14[[#This Row],[tasa de cambio]]*Tabla14[[#This Row],[Ingresos netos]]</f>
        <v>5.6990966722353601E-3</v>
      </c>
      <c r="M525" s="1" t="s">
        <v>81</v>
      </c>
      <c r="N525" s="1" t="s">
        <v>18</v>
      </c>
      <c r="O525" s="1"/>
      <c r="P525" s="1" t="s">
        <v>11</v>
      </c>
      <c r="Q525" s="1" t="s">
        <v>12</v>
      </c>
      <c r="R525" s="1" t="s">
        <v>13</v>
      </c>
      <c r="S525" s="8">
        <v>3.9110252140000003E-3</v>
      </c>
      <c r="T525" s="8">
        <v>0.75</v>
      </c>
      <c r="U525" s="9">
        <f>Tabla12[[#This Row],[Precio unitario]]*Tabla12[[#This Row],[Tasa de ingresos cliente]]</f>
        <v>2.9332689105000002E-3</v>
      </c>
      <c r="V525" s="21">
        <v>22.631540000000001</v>
      </c>
      <c r="W525" s="11">
        <f>Tabla12[[#This Row],[tasa de cambio]]*Tabla12[[#This Row],[Ingresos netos]]</f>
        <v>6.6384392678737178E-2</v>
      </c>
      <c r="AK525" s="1" t="s">
        <v>100</v>
      </c>
      <c r="AL525" s="1" t="s">
        <v>17</v>
      </c>
      <c r="AM525" s="1" t="s">
        <v>114</v>
      </c>
      <c r="AN525" s="1" t="s">
        <v>11</v>
      </c>
      <c r="AO525" s="1" t="s">
        <v>12</v>
      </c>
      <c r="AP525" s="1" t="s">
        <v>13</v>
      </c>
      <c r="AQ525" s="8">
        <v>1.038358E-4</v>
      </c>
      <c r="AR525" s="8">
        <v>0.75</v>
      </c>
      <c r="AS525" s="9">
        <f>Tabla8[[#This Row],[Precio unitario]]*Tabla8[[#This Row],[Tasa de ingresos cliente]]</f>
        <v>7.7876850000000003E-5</v>
      </c>
      <c r="AT525" s="21">
        <v>21.6</v>
      </c>
      <c r="AU525" s="11">
        <f>Tabla8[[#This Row],[tasa de cambio]]*Tabla8[[#This Row],[Ingresos netos]]</f>
        <v>1.6821399600000001E-3</v>
      </c>
      <c r="AV525" s="23"/>
      <c r="AX525" s="23"/>
    </row>
    <row r="526" spans="1:50" x14ac:dyDescent="0.2">
      <c r="A526" s="2" t="s">
        <v>24</v>
      </c>
      <c r="B526" s="2" t="s">
        <v>47</v>
      </c>
      <c r="C526" s="2"/>
      <c r="D526" s="2" t="s">
        <v>11</v>
      </c>
      <c r="E526" s="2" t="s">
        <v>12</v>
      </c>
      <c r="F526" s="2" t="s">
        <v>13</v>
      </c>
      <c r="G526" s="7">
        <v>6.6428440700000001E-4</v>
      </c>
      <c r="H526" s="7">
        <v>0.75</v>
      </c>
      <c r="I526" s="9">
        <f>Tabla14[[#This Row],[Precio unitario]]*Tabla14[[#This Row],[Tasa de ingresos cliente]]</f>
        <v>4.9821330525000004E-4</v>
      </c>
      <c r="J526" s="21">
        <v>22.631540000000001</v>
      </c>
      <c r="K526" s="15">
        <f>Tabla14[[#This Row],[tasa de cambio]]*Tabla14[[#This Row],[Ingresos netos]]</f>
        <v>1.1275334346297586E-2</v>
      </c>
      <c r="M526" s="2" t="s">
        <v>81</v>
      </c>
      <c r="N526" s="2" t="s">
        <v>18</v>
      </c>
      <c r="O526" s="2"/>
      <c r="P526" s="2" t="s">
        <v>11</v>
      </c>
      <c r="Q526" s="2" t="s">
        <v>12</v>
      </c>
      <c r="R526" s="2" t="s">
        <v>13</v>
      </c>
      <c r="S526" s="7">
        <v>3.9401818529999997E-3</v>
      </c>
      <c r="T526" s="7">
        <v>0.75</v>
      </c>
      <c r="U526" s="9">
        <f>Tabla12[[#This Row],[Precio unitario]]*Tabla12[[#This Row],[Tasa de ingresos cliente]]</f>
        <v>2.9551363897499998E-3</v>
      </c>
      <c r="V526" s="21">
        <v>22.631540000000001</v>
      </c>
      <c r="W526" s="11">
        <f>Tabla12[[#This Row],[tasa de cambio]]*Tabla12[[#This Row],[Ingresos netos]]</f>
        <v>6.6879287410082713E-2</v>
      </c>
      <c r="AK526" s="2" t="s">
        <v>100</v>
      </c>
      <c r="AL526" s="2" t="s">
        <v>17</v>
      </c>
      <c r="AM526" s="2" t="s">
        <v>114</v>
      </c>
      <c r="AN526" s="2" t="s">
        <v>11</v>
      </c>
      <c r="AO526" s="2" t="s">
        <v>12</v>
      </c>
      <c r="AP526" s="2" t="s">
        <v>13</v>
      </c>
      <c r="AQ526" s="7">
        <v>1.038462E-4</v>
      </c>
      <c r="AR526" s="7">
        <v>0.75</v>
      </c>
      <c r="AS526" s="9">
        <f>Tabla8[[#This Row],[Precio unitario]]*Tabla8[[#This Row],[Tasa de ingresos cliente]]</f>
        <v>7.7884649999999993E-5</v>
      </c>
      <c r="AT526" s="21">
        <v>21.6</v>
      </c>
      <c r="AU526" s="11">
        <f>Tabla8[[#This Row],[tasa de cambio]]*Tabla8[[#This Row],[Ingresos netos]]</f>
        <v>1.68230844E-3</v>
      </c>
      <c r="AV526" s="23"/>
      <c r="AX526" s="23"/>
    </row>
    <row r="527" spans="1:50" x14ac:dyDescent="0.2">
      <c r="A527" s="1" t="s">
        <v>24</v>
      </c>
      <c r="B527" s="1" t="s">
        <v>66</v>
      </c>
      <c r="C527" s="1"/>
      <c r="D527" s="1" t="s">
        <v>11</v>
      </c>
      <c r="E527" s="1" t="s">
        <v>12</v>
      </c>
      <c r="F527" s="1" t="s">
        <v>13</v>
      </c>
      <c r="G527" s="8">
        <v>3.6131539600000001E-4</v>
      </c>
      <c r="H527" s="8">
        <v>0.75</v>
      </c>
      <c r="I527" s="9">
        <f>Tabla14[[#This Row],[Precio unitario]]*Tabla14[[#This Row],[Tasa de ingresos cliente]]</f>
        <v>2.7098654700000001E-4</v>
      </c>
      <c r="J527" s="21">
        <v>22.631540000000001</v>
      </c>
      <c r="K527" s="15">
        <f>Tabla14[[#This Row],[tasa de cambio]]*Tabla14[[#This Row],[Ingresos netos]]</f>
        <v>6.1328428778923806E-3</v>
      </c>
      <c r="M527" s="1" t="s">
        <v>81</v>
      </c>
      <c r="N527" s="1" t="s">
        <v>18</v>
      </c>
      <c r="O527" s="1"/>
      <c r="P527" s="1" t="s">
        <v>11</v>
      </c>
      <c r="Q527" s="1" t="s">
        <v>12</v>
      </c>
      <c r="R527" s="1" t="s">
        <v>13</v>
      </c>
      <c r="S527" s="8">
        <v>3.876072861E-3</v>
      </c>
      <c r="T527" s="8">
        <v>0.75</v>
      </c>
      <c r="U527" s="9">
        <f>Tabla12[[#This Row],[Precio unitario]]*Tabla12[[#This Row],[Tasa de ingresos cliente]]</f>
        <v>2.90705464575E-3</v>
      </c>
      <c r="V527" s="21">
        <v>22.631540000000001</v>
      </c>
      <c r="W527" s="11">
        <f>Tabla12[[#This Row],[tasa de cambio]]*Tabla12[[#This Row],[Ingresos netos]]</f>
        <v>6.5791123497476955E-2</v>
      </c>
      <c r="AK527" s="1" t="s">
        <v>100</v>
      </c>
      <c r="AL527" s="1" t="s">
        <v>17</v>
      </c>
      <c r="AM527" s="1" t="s">
        <v>114</v>
      </c>
      <c r="AN527" s="1" t="s">
        <v>11</v>
      </c>
      <c r="AO527" s="1" t="s">
        <v>12</v>
      </c>
      <c r="AP527" s="1" t="s">
        <v>13</v>
      </c>
      <c r="AQ527" s="8">
        <v>1.038387E-4</v>
      </c>
      <c r="AR527" s="8">
        <v>0.75</v>
      </c>
      <c r="AS527" s="9">
        <f>Tabla8[[#This Row],[Precio unitario]]*Tabla8[[#This Row],[Tasa de ingresos cliente]]</f>
        <v>7.7879024999999999E-5</v>
      </c>
      <c r="AT527" s="21">
        <v>21.6</v>
      </c>
      <c r="AU527" s="11">
        <f>Tabla8[[#This Row],[tasa de cambio]]*Tabla8[[#This Row],[Ingresos netos]]</f>
        <v>1.6821869400000002E-3</v>
      </c>
      <c r="AV527" s="23"/>
      <c r="AX527" s="23"/>
    </row>
    <row r="528" spans="1:50" x14ac:dyDescent="0.2">
      <c r="A528" s="2" t="s">
        <v>24</v>
      </c>
      <c r="B528" s="2" t="s">
        <v>28</v>
      </c>
      <c r="C528" s="2"/>
      <c r="D528" s="2" t="s">
        <v>11</v>
      </c>
      <c r="E528" s="2" t="s">
        <v>12</v>
      </c>
      <c r="F528" s="2" t="s">
        <v>13</v>
      </c>
      <c r="G528" s="7">
        <v>9.8097283E-5</v>
      </c>
      <c r="H528" s="7">
        <v>0.75</v>
      </c>
      <c r="I528" s="9">
        <f>Tabla14[[#This Row],[Precio unitario]]*Tabla14[[#This Row],[Tasa de ingresos cliente]]</f>
        <v>7.3572962249999997E-5</v>
      </c>
      <c r="J528" s="21">
        <v>22.631540000000001</v>
      </c>
      <c r="K528" s="15">
        <f>Tabla14[[#This Row],[tasa de cambio]]*Tabla14[[#This Row],[Ingresos netos]]</f>
        <v>1.665069438079365E-3</v>
      </c>
      <c r="M528" s="2" t="s">
        <v>81</v>
      </c>
      <c r="N528" s="2" t="s">
        <v>18</v>
      </c>
      <c r="O528" s="2"/>
      <c r="P528" s="2" t="s">
        <v>11</v>
      </c>
      <c r="Q528" s="2" t="s">
        <v>12</v>
      </c>
      <c r="R528" s="2" t="s">
        <v>13</v>
      </c>
      <c r="S528" s="7">
        <v>4.0244571410000003E-3</v>
      </c>
      <c r="T528" s="7">
        <v>0.75</v>
      </c>
      <c r="U528" s="9">
        <f>Tabla12[[#This Row],[Precio unitario]]*Tabla12[[#This Row],[Tasa de ingresos cliente]]</f>
        <v>3.0183428557500002E-3</v>
      </c>
      <c r="V528" s="21">
        <v>22.631540000000001</v>
      </c>
      <c r="W528" s="11">
        <f>Tabla12[[#This Row],[tasa de cambio]]*Tabla12[[#This Row],[Ingresos netos]]</f>
        <v>6.8309747073620364E-2</v>
      </c>
      <c r="AK528" s="2" t="s">
        <v>100</v>
      </c>
      <c r="AL528" s="2" t="s">
        <v>17</v>
      </c>
      <c r="AM528" s="2" t="s">
        <v>114</v>
      </c>
      <c r="AN528" s="2" t="s">
        <v>11</v>
      </c>
      <c r="AO528" s="2" t="s">
        <v>12</v>
      </c>
      <c r="AP528" s="2" t="s">
        <v>13</v>
      </c>
      <c r="AQ528" s="7">
        <v>1.0384849999999999E-4</v>
      </c>
      <c r="AR528" s="7">
        <v>0.75</v>
      </c>
      <c r="AS528" s="9">
        <f>Tabla8[[#This Row],[Precio unitario]]*Tabla8[[#This Row],[Tasa de ingresos cliente]]</f>
        <v>7.7886374999999998E-5</v>
      </c>
      <c r="AT528" s="21">
        <v>21.6</v>
      </c>
      <c r="AU528" s="11">
        <f>Tabla8[[#This Row],[tasa de cambio]]*Tabla8[[#This Row],[Ingresos netos]]</f>
        <v>1.6823457E-3</v>
      </c>
      <c r="AV528" s="23"/>
      <c r="AX528" s="23"/>
    </row>
    <row r="529" spans="1:50" x14ac:dyDescent="0.2">
      <c r="A529" s="1" t="s">
        <v>24</v>
      </c>
      <c r="B529" s="1" t="s">
        <v>32</v>
      </c>
      <c r="C529" s="1"/>
      <c r="D529" s="1" t="s">
        <v>11</v>
      </c>
      <c r="E529" s="1" t="s">
        <v>12</v>
      </c>
      <c r="F529" s="1" t="s">
        <v>13</v>
      </c>
      <c r="G529" s="8">
        <v>6.8863171000000002E-5</v>
      </c>
      <c r="H529" s="8">
        <v>0.75</v>
      </c>
      <c r="I529" s="9">
        <f>Tabla14[[#This Row],[Precio unitario]]*Tabla14[[#This Row],[Tasa de ingresos cliente]]</f>
        <v>5.1647378250000002E-5</v>
      </c>
      <c r="J529" s="21">
        <v>22.631540000000001</v>
      </c>
      <c r="K529" s="15">
        <f>Tabla14[[#This Row],[tasa de cambio]]*Tabla14[[#This Row],[Ingresos netos]]</f>
        <v>1.1688597067600051E-3</v>
      </c>
      <c r="M529" s="1" t="s">
        <v>81</v>
      </c>
      <c r="N529" s="1" t="s">
        <v>18</v>
      </c>
      <c r="O529" s="1"/>
      <c r="P529" s="1" t="s">
        <v>11</v>
      </c>
      <c r="Q529" s="1" t="s">
        <v>12</v>
      </c>
      <c r="R529" s="1" t="s">
        <v>13</v>
      </c>
      <c r="S529" s="8">
        <v>3.7825290839999999E-3</v>
      </c>
      <c r="T529" s="8">
        <v>0.75</v>
      </c>
      <c r="U529" s="9">
        <f>Tabla12[[#This Row],[Precio unitario]]*Tabla12[[#This Row],[Tasa de ingresos cliente]]</f>
        <v>2.836896813E-3</v>
      </c>
      <c r="V529" s="21">
        <v>22.631540000000001</v>
      </c>
      <c r="W529" s="11">
        <f>Tabla12[[#This Row],[tasa de cambio]]*Tabla12[[#This Row],[Ingresos netos]]</f>
        <v>6.4203343699282017E-2</v>
      </c>
      <c r="AK529" s="1" t="s">
        <v>100</v>
      </c>
      <c r="AL529" s="1" t="s">
        <v>17</v>
      </c>
      <c r="AM529" s="1" t="s">
        <v>114</v>
      </c>
      <c r="AN529" s="1" t="s">
        <v>11</v>
      </c>
      <c r="AO529" s="1" t="s">
        <v>12</v>
      </c>
      <c r="AP529" s="1" t="s">
        <v>13</v>
      </c>
      <c r="AQ529" s="8">
        <v>1.038519E-4</v>
      </c>
      <c r="AR529" s="8">
        <v>0.75</v>
      </c>
      <c r="AS529" s="9">
        <f>Tabla8[[#This Row],[Precio unitario]]*Tabla8[[#This Row],[Tasa de ingresos cliente]]</f>
        <v>7.7888925000000001E-5</v>
      </c>
      <c r="AT529" s="21">
        <v>21.6</v>
      </c>
      <c r="AU529" s="11">
        <f>Tabla8[[#This Row],[tasa de cambio]]*Tabla8[[#This Row],[Ingresos netos]]</f>
        <v>1.68240078E-3</v>
      </c>
      <c r="AV529" s="23"/>
      <c r="AX529" s="23"/>
    </row>
    <row r="530" spans="1:50" x14ac:dyDescent="0.2">
      <c r="A530" s="2" t="s">
        <v>24</v>
      </c>
      <c r="B530" s="2" t="s">
        <v>14</v>
      </c>
      <c r="C530" s="2"/>
      <c r="D530" s="2" t="s">
        <v>11</v>
      </c>
      <c r="E530" s="2" t="s">
        <v>12</v>
      </c>
      <c r="F530" s="2" t="s">
        <v>13</v>
      </c>
      <c r="G530" s="7">
        <v>4.1164954299999999E-4</v>
      </c>
      <c r="H530" s="7">
        <v>0.75</v>
      </c>
      <c r="I530" s="9">
        <f>Tabla14[[#This Row],[Precio unitario]]*Tabla14[[#This Row],[Tasa de ingresos cliente]]</f>
        <v>3.0873715724999998E-4</v>
      </c>
      <c r="J530" s="21">
        <v>22.631540000000001</v>
      </c>
      <c r="K530" s="15">
        <f>Tabla14[[#This Row],[tasa de cambio]]*Tabla14[[#This Row],[Ingresos netos]]</f>
        <v>6.9871973237896649E-3</v>
      </c>
      <c r="M530" s="2" t="s">
        <v>81</v>
      </c>
      <c r="N530" s="2" t="s">
        <v>18</v>
      </c>
      <c r="O530" s="2"/>
      <c r="P530" s="2" t="s">
        <v>11</v>
      </c>
      <c r="Q530" s="2" t="s">
        <v>12</v>
      </c>
      <c r="R530" s="2" t="s">
        <v>13</v>
      </c>
      <c r="S530" s="7">
        <v>3.7783789579999998E-3</v>
      </c>
      <c r="T530" s="7">
        <v>0.75</v>
      </c>
      <c r="U530" s="9">
        <f>Tabla12[[#This Row],[Precio unitario]]*Tabla12[[#This Row],[Tasa de ingresos cliente]]</f>
        <v>2.8337842185E-3</v>
      </c>
      <c r="V530" s="21">
        <v>22.631540000000001</v>
      </c>
      <c r="W530" s="11">
        <f>Tabla12[[#This Row],[tasa de cambio]]*Tabla12[[#This Row],[Ingresos netos]]</f>
        <v>6.4132900892351491E-2</v>
      </c>
      <c r="AK530" s="2" t="s">
        <v>100</v>
      </c>
      <c r="AL530" s="2" t="s">
        <v>17</v>
      </c>
      <c r="AM530" s="2" t="s">
        <v>114</v>
      </c>
      <c r="AN530" s="2" t="s">
        <v>11</v>
      </c>
      <c r="AO530" s="2" t="s">
        <v>12</v>
      </c>
      <c r="AP530" s="2" t="s">
        <v>13</v>
      </c>
      <c r="AQ530" s="7">
        <v>1.038375E-4</v>
      </c>
      <c r="AR530" s="7">
        <v>0.75</v>
      </c>
      <c r="AS530" s="9">
        <f>Tabla8[[#This Row],[Precio unitario]]*Tabla8[[#This Row],[Tasa de ingresos cliente]]</f>
        <v>7.7878124999999991E-5</v>
      </c>
      <c r="AT530" s="21">
        <v>21.6</v>
      </c>
      <c r="AU530" s="11">
        <f>Tabla8[[#This Row],[tasa de cambio]]*Tabla8[[#This Row],[Ingresos netos]]</f>
        <v>1.6821675E-3</v>
      </c>
      <c r="AV530" s="23"/>
      <c r="AX530" s="23"/>
    </row>
    <row r="531" spans="1:50" x14ac:dyDescent="0.2">
      <c r="A531" s="1" t="s">
        <v>24</v>
      </c>
      <c r="B531" s="1" t="s">
        <v>14</v>
      </c>
      <c r="C531" s="1"/>
      <c r="D531" s="1" t="s">
        <v>11</v>
      </c>
      <c r="E531" s="1" t="s">
        <v>12</v>
      </c>
      <c r="F531" s="1" t="s">
        <v>13</v>
      </c>
      <c r="G531" s="8">
        <v>3.2243701100000003E-4</v>
      </c>
      <c r="H531" s="8">
        <v>0.75</v>
      </c>
      <c r="I531" s="9">
        <f>Tabla14[[#This Row],[Precio unitario]]*Tabla14[[#This Row],[Tasa de ingresos cliente]]</f>
        <v>2.4182775825000002E-4</v>
      </c>
      <c r="J531" s="21">
        <v>22.631540000000001</v>
      </c>
      <c r="K531" s="15">
        <f>Tabla14[[#This Row],[tasa de cambio]]*Tabla14[[#This Row],[Ingresos netos]]</f>
        <v>5.472934583945206E-3</v>
      </c>
      <c r="M531" s="1" t="s">
        <v>81</v>
      </c>
      <c r="N531" s="1" t="s">
        <v>18</v>
      </c>
      <c r="O531" s="1"/>
      <c r="P531" s="1" t="s">
        <v>11</v>
      </c>
      <c r="Q531" s="1" t="s">
        <v>12</v>
      </c>
      <c r="R531" s="1" t="s">
        <v>13</v>
      </c>
      <c r="S531" s="8">
        <v>3.7432956389999998E-3</v>
      </c>
      <c r="T531" s="8">
        <v>0.75</v>
      </c>
      <c r="U531" s="9">
        <f>Tabla12[[#This Row],[Precio unitario]]*Tabla12[[#This Row],[Tasa de ingresos cliente]]</f>
        <v>2.80747172925E-3</v>
      </c>
      <c r="V531" s="21">
        <v>22.631540000000001</v>
      </c>
      <c r="W531" s="11">
        <f>Tabla12[[#This Row],[tasa de cambio]]*Tabla12[[#This Row],[Ingresos netos]]</f>
        <v>6.3537408739390552E-2</v>
      </c>
      <c r="AK531" s="1" t="s">
        <v>100</v>
      </c>
      <c r="AL531" s="1" t="s">
        <v>17</v>
      </c>
      <c r="AM531" s="1" t="s">
        <v>114</v>
      </c>
      <c r="AN531" s="1" t="s">
        <v>11</v>
      </c>
      <c r="AO531" s="1" t="s">
        <v>12</v>
      </c>
      <c r="AP531" s="1" t="s">
        <v>13</v>
      </c>
      <c r="AQ531" s="8">
        <v>1.038383E-4</v>
      </c>
      <c r="AR531" s="8">
        <v>0.75</v>
      </c>
      <c r="AS531" s="9">
        <f>Tabla8[[#This Row],[Precio unitario]]*Tabla8[[#This Row],[Tasa de ingresos cliente]]</f>
        <v>7.7878725000000005E-5</v>
      </c>
      <c r="AT531" s="21">
        <v>21.6</v>
      </c>
      <c r="AU531" s="11">
        <f>Tabla8[[#This Row],[tasa de cambio]]*Tabla8[[#This Row],[Ingresos netos]]</f>
        <v>1.6821804600000002E-3</v>
      </c>
      <c r="AV531" s="23"/>
      <c r="AX531" s="23"/>
    </row>
    <row r="532" spans="1:50" x14ac:dyDescent="0.2">
      <c r="A532" s="2" t="s">
        <v>24</v>
      </c>
      <c r="B532" s="2" t="s">
        <v>42</v>
      </c>
      <c r="C532" s="2"/>
      <c r="D532" s="2" t="s">
        <v>11</v>
      </c>
      <c r="E532" s="2" t="s">
        <v>12</v>
      </c>
      <c r="F532" s="2" t="s">
        <v>13</v>
      </c>
      <c r="G532" s="7">
        <v>1.18485578E-4</v>
      </c>
      <c r="H532" s="7">
        <v>0.75</v>
      </c>
      <c r="I532" s="9">
        <f>Tabla14[[#This Row],[Precio unitario]]*Tabla14[[#This Row],[Tasa de ingresos cliente]]</f>
        <v>8.8864183499999993E-5</v>
      </c>
      <c r="J532" s="21">
        <v>22.631540000000001</v>
      </c>
      <c r="K532" s="15">
        <f>Tabla14[[#This Row],[tasa de cambio]]*Tabla14[[#This Row],[Ingresos netos]]</f>
        <v>2.0111333234475899E-3</v>
      </c>
      <c r="M532" s="2" t="s">
        <v>81</v>
      </c>
      <c r="N532" s="2" t="s">
        <v>18</v>
      </c>
      <c r="O532" s="2"/>
      <c r="P532" s="2" t="s">
        <v>11</v>
      </c>
      <c r="Q532" s="2" t="s">
        <v>12</v>
      </c>
      <c r="R532" s="2" t="s">
        <v>13</v>
      </c>
      <c r="S532" s="7">
        <v>3.8458368390000002E-3</v>
      </c>
      <c r="T532" s="7">
        <v>0.75</v>
      </c>
      <c r="U532" s="9">
        <f>Tabla12[[#This Row],[Precio unitario]]*Tabla12[[#This Row],[Tasa de ingresos cliente]]</f>
        <v>2.8843776292500002E-3</v>
      </c>
      <c r="V532" s="21">
        <v>22.631540000000001</v>
      </c>
      <c r="W532" s="11">
        <f>Tabla12[[#This Row],[tasa de cambio]]*Tabla12[[#This Row],[Ingresos netos]]</f>
        <v>6.5277907691476553E-2</v>
      </c>
      <c r="AK532" s="2" t="s">
        <v>100</v>
      </c>
      <c r="AL532" s="2" t="s">
        <v>17</v>
      </c>
      <c r="AM532" s="2" t="s">
        <v>104</v>
      </c>
      <c r="AN532" s="2" t="s">
        <v>11</v>
      </c>
      <c r="AO532" s="2" t="s">
        <v>129</v>
      </c>
      <c r="AP532" s="2" t="s">
        <v>13</v>
      </c>
      <c r="AQ532" s="7">
        <v>-3.15264E-4</v>
      </c>
      <c r="AR532" s="7">
        <v>0.75</v>
      </c>
      <c r="AS532" s="9">
        <f>Tabla8[[#This Row],[Precio unitario]]*Tabla8[[#This Row],[Tasa de ingresos cliente]]</f>
        <v>-2.36448E-4</v>
      </c>
      <c r="AT532" s="21">
        <v>21.6</v>
      </c>
      <c r="AU532" s="11">
        <f>Tabla8[[#This Row],[tasa de cambio]]*Tabla8[[#This Row],[Ingresos netos]]</f>
        <v>-5.1072768000000003E-3</v>
      </c>
      <c r="AV532" s="23"/>
      <c r="AX532" s="23"/>
    </row>
    <row r="533" spans="1:50" x14ac:dyDescent="0.2">
      <c r="A533" s="1" t="s">
        <v>24</v>
      </c>
      <c r="B533" s="1" t="s">
        <v>42</v>
      </c>
      <c r="C533" s="1"/>
      <c r="D533" s="1" t="s">
        <v>11</v>
      </c>
      <c r="E533" s="1" t="s">
        <v>12</v>
      </c>
      <c r="F533" s="1" t="s">
        <v>13</v>
      </c>
      <c r="G533" s="8">
        <v>2.0741539500000001E-4</v>
      </c>
      <c r="H533" s="8">
        <v>0.75</v>
      </c>
      <c r="I533" s="9">
        <f>Tabla14[[#This Row],[Precio unitario]]*Tabla14[[#This Row],[Tasa de ingresos cliente]]</f>
        <v>1.5556154625000001E-4</v>
      </c>
      <c r="J533" s="21">
        <v>22.631540000000001</v>
      </c>
      <c r="K533" s="15">
        <f>Tabla14[[#This Row],[tasa de cambio]]*Tabla14[[#This Row],[Ingresos netos]]</f>
        <v>3.5205973564187256E-3</v>
      </c>
      <c r="M533" s="1" t="s">
        <v>81</v>
      </c>
      <c r="N533" s="1" t="s">
        <v>18</v>
      </c>
      <c r="O533" s="1"/>
      <c r="P533" s="1" t="s">
        <v>11</v>
      </c>
      <c r="Q533" s="1" t="s">
        <v>12</v>
      </c>
      <c r="R533" s="1" t="s">
        <v>13</v>
      </c>
      <c r="S533" s="8">
        <v>3.65313392E-3</v>
      </c>
      <c r="T533" s="8">
        <v>0.75</v>
      </c>
      <c r="U533" s="9">
        <f>Tabla12[[#This Row],[Precio unitario]]*Tabla12[[#This Row],[Tasa de ingresos cliente]]</f>
        <v>2.7398504400000002E-3</v>
      </c>
      <c r="V533" s="21">
        <v>22.631540000000001</v>
      </c>
      <c r="W533" s="11">
        <f>Tabla12[[#This Row],[tasa de cambio]]*Tabla12[[#This Row],[Ingresos netos]]</f>
        <v>6.2007034826877611E-2</v>
      </c>
      <c r="AK533" s="1" t="s">
        <v>100</v>
      </c>
      <c r="AL533" s="1" t="s">
        <v>17</v>
      </c>
      <c r="AM533" s="1" t="s">
        <v>104</v>
      </c>
      <c r="AN533" s="1" t="s">
        <v>11</v>
      </c>
      <c r="AO533" s="1" t="s">
        <v>129</v>
      </c>
      <c r="AP533" s="1" t="s">
        <v>13</v>
      </c>
      <c r="AQ533" s="8">
        <v>-3.1526429999999999E-4</v>
      </c>
      <c r="AR533" s="8">
        <v>0.75</v>
      </c>
      <c r="AS533" s="9">
        <f>Tabla8[[#This Row],[Precio unitario]]*Tabla8[[#This Row],[Tasa de ingresos cliente]]</f>
        <v>-2.3644822499999999E-4</v>
      </c>
      <c r="AT533" s="21">
        <v>21.6</v>
      </c>
      <c r="AU533" s="11">
        <f>Tabla8[[#This Row],[tasa de cambio]]*Tabla8[[#This Row],[Ingresos netos]]</f>
        <v>-5.1072816599999999E-3</v>
      </c>
      <c r="AV533" s="23"/>
      <c r="AX533" s="23"/>
    </row>
    <row r="534" spans="1:50" x14ac:dyDescent="0.2">
      <c r="A534" s="2" t="s">
        <v>24</v>
      </c>
      <c r="B534" s="2" t="s">
        <v>49</v>
      </c>
      <c r="C534" s="2"/>
      <c r="D534" s="2" t="s">
        <v>11</v>
      </c>
      <c r="E534" s="2" t="s">
        <v>12</v>
      </c>
      <c r="F534" s="2" t="s">
        <v>13</v>
      </c>
      <c r="G534" s="7">
        <v>1.07950935E-4</v>
      </c>
      <c r="H534" s="7">
        <v>0.75</v>
      </c>
      <c r="I534" s="9">
        <f>Tabla14[[#This Row],[Precio unitario]]*Tabla14[[#This Row],[Tasa de ingresos cliente]]</f>
        <v>8.0963201249999999E-5</v>
      </c>
      <c r="J534" s="21">
        <v>22.631540000000001</v>
      </c>
      <c r="K534" s="15">
        <f>Tabla14[[#This Row],[tasa de cambio]]*Tabla14[[#This Row],[Ingresos netos]]</f>
        <v>1.832321927617425E-3</v>
      </c>
      <c r="M534" s="2" t="s">
        <v>81</v>
      </c>
      <c r="N534" s="2" t="s">
        <v>18</v>
      </c>
      <c r="O534" s="2"/>
      <c r="P534" s="2" t="s">
        <v>11</v>
      </c>
      <c r="Q534" s="2" t="s">
        <v>12</v>
      </c>
      <c r="R534" s="2" t="s">
        <v>13</v>
      </c>
      <c r="S534" s="7">
        <v>3.8969211460000001E-3</v>
      </c>
      <c r="T534" s="7">
        <v>0.75</v>
      </c>
      <c r="U534" s="9">
        <f>Tabla12[[#This Row],[Precio unitario]]*Tabla12[[#This Row],[Tasa de ingresos cliente]]</f>
        <v>2.9226908595000002E-3</v>
      </c>
      <c r="V534" s="21">
        <v>22.631540000000001</v>
      </c>
      <c r="W534" s="11">
        <f>Tabla12[[#This Row],[tasa de cambio]]*Tabla12[[#This Row],[Ingresos netos]]</f>
        <v>6.6144995094408632E-2</v>
      </c>
      <c r="AK534" s="1" t="s">
        <v>100</v>
      </c>
      <c r="AL534" s="1" t="s">
        <v>17</v>
      </c>
      <c r="AM534" s="1" t="s">
        <v>114</v>
      </c>
      <c r="AN534" s="1" t="s">
        <v>11</v>
      </c>
      <c r="AO534" s="1" t="s">
        <v>129</v>
      </c>
      <c r="AP534" s="1" t="s">
        <v>13</v>
      </c>
      <c r="AQ534" s="8">
        <v>-3.1151E-5</v>
      </c>
      <c r="AR534" s="8">
        <v>0.75</v>
      </c>
      <c r="AS534" s="9">
        <f>Tabla8[[#This Row],[Precio unitario]]*Tabla8[[#This Row],[Tasa de ingresos cliente]]</f>
        <v>-2.336325E-5</v>
      </c>
      <c r="AT534" s="21">
        <v>21.6</v>
      </c>
      <c r="AU534" s="11">
        <f>Tabla8[[#This Row],[tasa de cambio]]*Tabla8[[#This Row],[Ingresos netos]]</f>
        <v>-5.0464620000000005E-4</v>
      </c>
      <c r="AV534" s="23"/>
      <c r="AX534" s="23"/>
    </row>
    <row r="535" spans="1:50" x14ac:dyDescent="0.2">
      <c r="A535" s="1" t="s">
        <v>24</v>
      </c>
      <c r="B535" s="1" t="s">
        <v>56</v>
      </c>
      <c r="C535" s="1"/>
      <c r="D535" s="1" t="s">
        <v>11</v>
      </c>
      <c r="E535" s="1" t="s">
        <v>12</v>
      </c>
      <c r="F535" s="1" t="s">
        <v>13</v>
      </c>
      <c r="G535" s="8">
        <v>1.9722519039999998E-3</v>
      </c>
      <c r="H535" s="8">
        <v>0.75</v>
      </c>
      <c r="I535" s="9">
        <f>Tabla14[[#This Row],[Precio unitario]]*Tabla14[[#This Row],[Tasa de ingresos cliente]]</f>
        <v>1.479188928E-3</v>
      </c>
      <c r="J535" s="21">
        <v>22.631540000000001</v>
      </c>
      <c r="K535" s="15">
        <f>Tabla14[[#This Row],[tasa de cambio]]*Tabla14[[#This Row],[Ingresos netos]]</f>
        <v>3.3476323391589118E-2</v>
      </c>
      <c r="M535" s="1" t="s">
        <v>81</v>
      </c>
      <c r="N535" s="1" t="s">
        <v>18</v>
      </c>
      <c r="O535" s="1"/>
      <c r="P535" s="1" t="s">
        <v>11</v>
      </c>
      <c r="Q535" s="1" t="s">
        <v>12</v>
      </c>
      <c r="R535" s="1" t="s">
        <v>13</v>
      </c>
      <c r="S535" s="8">
        <v>4.1383434670000004E-3</v>
      </c>
      <c r="T535" s="8">
        <v>0.75</v>
      </c>
      <c r="U535" s="9">
        <f>Tabla12[[#This Row],[Precio unitario]]*Tabla12[[#This Row],[Tasa de ingresos cliente]]</f>
        <v>3.1037576002500003E-3</v>
      </c>
      <c r="V535" s="21">
        <v>22.631540000000001</v>
      </c>
      <c r="W535" s="11">
        <f>Tabla12[[#This Row],[tasa de cambio]]*Tabla12[[#This Row],[Ingresos netos]]</f>
        <v>7.0242814280361901E-2</v>
      </c>
      <c r="AK535" s="2" t="s">
        <v>100</v>
      </c>
      <c r="AL535" s="2" t="s">
        <v>17</v>
      </c>
      <c r="AM535" s="2" t="s">
        <v>114</v>
      </c>
      <c r="AN535" s="2" t="s">
        <v>11</v>
      </c>
      <c r="AO535" s="2" t="s">
        <v>129</v>
      </c>
      <c r="AP535" s="2" t="s">
        <v>13</v>
      </c>
      <c r="AQ535" s="7">
        <v>-3.1151100000000001E-5</v>
      </c>
      <c r="AR535" s="7">
        <v>0.75</v>
      </c>
      <c r="AS535" s="9">
        <f>Tabla8[[#This Row],[Precio unitario]]*Tabla8[[#This Row],[Tasa de ingresos cliente]]</f>
        <v>-2.3363325000000002E-5</v>
      </c>
      <c r="AT535" s="21">
        <v>21.6</v>
      </c>
      <c r="AU535" s="11">
        <f>Tabla8[[#This Row],[tasa de cambio]]*Tabla8[[#This Row],[Ingresos netos]]</f>
        <v>-5.0464782000000008E-4</v>
      </c>
      <c r="AV535" s="23"/>
      <c r="AX535" s="23"/>
    </row>
    <row r="536" spans="1:50" x14ac:dyDescent="0.2">
      <c r="A536" s="2" t="s">
        <v>24</v>
      </c>
      <c r="B536" s="2" t="s">
        <v>44</v>
      </c>
      <c r="C536" s="2"/>
      <c r="D536" s="2" t="s">
        <v>11</v>
      </c>
      <c r="E536" s="2" t="s">
        <v>12</v>
      </c>
      <c r="F536" s="2" t="s">
        <v>13</v>
      </c>
      <c r="G536" s="7">
        <v>2.6299093999999999E-4</v>
      </c>
      <c r="H536" s="7">
        <v>0.75</v>
      </c>
      <c r="I536" s="9">
        <f>Tabla14[[#This Row],[Precio unitario]]*Tabla14[[#This Row],[Tasa de ingresos cliente]]</f>
        <v>1.9724320499999999E-4</v>
      </c>
      <c r="J536" s="21">
        <v>22.631540000000001</v>
      </c>
      <c r="K536" s="15">
        <f>Tabla14[[#This Row],[tasa de cambio]]*Tabla14[[#This Row],[Ingresos netos]]</f>
        <v>4.4639174836857004E-3</v>
      </c>
      <c r="M536" s="2" t="s">
        <v>81</v>
      </c>
      <c r="N536" s="2" t="s">
        <v>18</v>
      </c>
      <c r="O536" s="2"/>
      <c r="P536" s="2" t="s">
        <v>11</v>
      </c>
      <c r="Q536" s="2" t="s">
        <v>12</v>
      </c>
      <c r="R536" s="2" t="s">
        <v>13</v>
      </c>
      <c r="S536" s="7">
        <v>3.6720897060000001E-3</v>
      </c>
      <c r="T536" s="7">
        <v>0.75</v>
      </c>
      <c r="U536" s="9">
        <f>Tabla12[[#This Row],[Precio unitario]]*Tabla12[[#This Row],[Tasa de ingresos cliente]]</f>
        <v>2.7540672795000002E-3</v>
      </c>
      <c r="V536" s="21">
        <v>22.631540000000001</v>
      </c>
      <c r="W536" s="11">
        <f>Tabla12[[#This Row],[tasa de cambio]]*Tabla12[[#This Row],[Ingresos netos]]</f>
        <v>6.2328783798695435E-2</v>
      </c>
      <c r="AK536" s="1" t="s">
        <v>100</v>
      </c>
      <c r="AL536" s="1" t="s">
        <v>17</v>
      </c>
      <c r="AM536" s="1" t="s">
        <v>101</v>
      </c>
      <c r="AN536" s="1" t="s">
        <v>11</v>
      </c>
      <c r="AO536" s="1" t="s">
        <v>12</v>
      </c>
      <c r="AP536" s="1" t="s">
        <v>13</v>
      </c>
      <c r="AQ536" s="8">
        <v>6.0700000000000001E-4</v>
      </c>
      <c r="AR536" s="8">
        <v>0.75</v>
      </c>
      <c r="AS536" s="9">
        <f>Tabla8[[#This Row],[Precio unitario]]*Tabla8[[#This Row],[Tasa de ingresos cliente]]</f>
        <v>4.5525000000000003E-4</v>
      </c>
      <c r="AT536" s="21">
        <v>21.6</v>
      </c>
      <c r="AU536" s="11">
        <f>Tabla8[[#This Row],[tasa de cambio]]*Tabla8[[#This Row],[Ingresos netos]]</f>
        <v>9.8334000000000008E-3</v>
      </c>
      <c r="AV536" s="23"/>
      <c r="AX536" s="23"/>
    </row>
    <row r="537" spans="1:50" x14ac:dyDescent="0.2">
      <c r="A537" s="1" t="s">
        <v>24</v>
      </c>
      <c r="B537" s="1" t="s">
        <v>33</v>
      </c>
      <c r="C537" s="1"/>
      <c r="D537" s="1" t="s">
        <v>11</v>
      </c>
      <c r="E537" s="1" t="s">
        <v>12</v>
      </c>
      <c r="F537" s="1" t="s">
        <v>13</v>
      </c>
      <c r="G537" s="8">
        <v>1.2187911690000001E-3</v>
      </c>
      <c r="H537" s="8">
        <v>0.75</v>
      </c>
      <c r="I537" s="9">
        <f>Tabla14[[#This Row],[Precio unitario]]*Tabla14[[#This Row],[Tasa de ingresos cliente]]</f>
        <v>9.1409337675000006E-4</v>
      </c>
      <c r="J537" s="21">
        <v>22.631540000000001</v>
      </c>
      <c r="K537" s="15">
        <f>Tabla14[[#This Row],[tasa de cambio]]*Tabla14[[#This Row],[Ingresos netos]]</f>
        <v>2.0687340819652698E-2</v>
      </c>
      <c r="M537" s="1" t="s">
        <v>81</v>
      </c>
      <c r="N537" s="1" t="s">
        <v>18</v>
      </c>
      <c r="O537" s="1"/>
      <c r="P537" s="1" t="s">
        <v>11</v>
      </c>
      <c r="Q537" s="1" t="s">
        <v>12</v>
      </c>
      <c r="R537" s="1" t="s">
        <v>13</v>
      </c>
      <c r="S537" s="8">
        <v>4.1689511369999996E-3</v>
      </c>
      <c r="T537" s="8">
        <v>0.75</v>
      </c>
      <c r="U537" s="9">
        <f>Tabla12[[#This Row],[Precio unitario]]*Tabla12[[#This Row],[Tasa de ingresos cliente]]</f>
        <v>3.1267133527499999E-3</v>
      </c>
      <c r="V537" s="21">
        <v>22.631540000000001</v>
      </c>
      <c r="W537" s="11">
        <f>Tabla12[[#This Row],[tasa de cambio]]*Tabla12[[#This Row],[Ingresos netos]]</f>
        <v>7.0762338311295733E-2</v>
      </c>
      <c r="AK537" s="2" t="s">
        <v>100</v>
      </c>
      <c r="AL537" s="2" t="s">
        <v>17</v>
      </c>
      <c r="AM537" s="2" t="s">
        <v>101</v>
      </c>
      <c r="AN537" s="2" t="s">
        <v>11</v>
      </c>
      <c r="AO537" s="2" t="s">
        <v>12</v>
      </c>
      <c r="AP537" s="2" t="s">
        <v>13</v>
      </c>
      <c r="AQ537" s="7">
        <v>6.0706249999999996E-4</v>
      </c>
      <c r="AR537" s="7">
        <v>0.75</v>
      </c>
      <c r="AS537" s="9">
        <f>Tabla8[[#This Row],[Precio unitario]]*Tabla8[[#This Row],[Tasa de ingresos cliente]]</f>
        <v>4.5529687499999997E-4</v>
      </c>
      <c r="AT537" s="21">
        <v>21.6</v>
      </c>
      <c r="AU537" s="11">
        <f>Tabla8[[#This Row],[tasa de cambio]]*Tabla8[[#This Row],[Ingresos netos]]</f>
        <v>9.8344125000000004E-3</v>
      </c>
      <c r="AV537" s="23"/>
      <c r="AX537" s="23"/>
    </row>
    <row r="538" spans="1:50" x14ac:dyDescent="0.2">
      <c r="A538" s="2" t="s">
        <v>24</v>
      </c>
      <c r="B538" s="2" t="s">
        <v>34</v>
      </c>
      <c r="C538" s="2"/>
      <c r="D538" s="2" t="s">
        <v>11</v>
      </c>
      <c r="E538" s="2" t="s">
        <v>12</v>
      </c>
      <c r="F538" s="2" t="s">
        <v>13</v>
      </c>
      <c r="G538" s="7">
        <v>2.1244145199999999E-4</v>
      </c>
      <c r="H538" s="7">
        <v>0.75</v>
      </c>
      <c r="I538" s="9">
        <f>Tabla14[[#This Row],[Precio unitario]]*Tabla14[[#This Row],[Tasa de ingresos cliente]]</f>
        <v>1.5933108899999999E-4</v>
      </c>
      <c r="J538" s="21">
        <v>22.631540000000001</v>
      </c>
      <c r="K538" s="15">
        <f>Tabla14[[#This Row],[tasa de cambio]]*Tabla14[[#This Row],[Ingresos netos]]</f>
        <v>3.6059079139470602E-3</v>
      </c>
      <c r="M538" s="2" t="s">
        <v>81</v>
      </c>
      <c r="N538" s="2" t="s">
        <v>18</v>
      </c>
      <c r="O538" s="2"/>
      <c r="P538" s="2" t="s">
        <v>11</v>
      </c>
      <c r="Q538" s="2" t="s">
        <v>12</v>
      </c>
      <c r="R538" s="2" t="s">
        <v>13</v>
      </c>
      <c r="S538" s="7">
        <v>3.7338851679999999E-3</v>
      </c>
      <c r="T538" s="7">
        <v>0.75</v>
      </c>
      <c r="U538" s="9">
        <f>Tabla12[[#This Row],[Precio unitario]]*Tabla12[[#This Row],[Tasa de ingresos cliente]]</f>
        <v>2.8004138759999998E-3</v>
      </c>
      <c r="V538" s="21">
        <v>22.631540000000001</v>
      </c>
      <c r="W538" s="11">
        <f>Tabla12[[#This Row],[tasa de cambio]]*Tabla12[[#This Row],[Ingresos netos]]</f>
        <v>6.3377678651249034E-2</v>
      </c>
      <c r="AK538" s="1" t="s">
        <v>100</v>
      </c>
      <c r="AL538" s="1" t="s">
        <v>45</v>
      </c>
      <c r="AM538" s="1" t="s">
        <v>101</v>
      </c>
      <c r="AN538" s="1" t="s">
        <v>11</v>
      </c>
      <c r="AO538" s="1" t="s">
        <v>12</v>
      </c>
      <c r="AP538" s="1" t="s">
        <v>13</v>
      </c>
      <c r="AQ538" s="8">
        <v>1.0349999999999999E-3</v>
      </c>
      <c r="AR538" s="8">
        <v>0.75</v>
      </c>
      <c r="AS538" s="9">
        <f>Tabla8[[#This Row],[Precio unitario]]*Tabla8[[#This Row],[Tasa de ingresos cliente]]</f>
        <v>7.7624999999999992E-4</v>
      </c>
      <c r="AT538" s="21">
        <v>21.6</v>
      </c>
      <c r="AU538" s="11">
        <f>Tabla8[[#This Row],[tasa de cambio]]*Tabla8[[#This Row],[Ingresos netos]]</f>
        <v>1.6767000000000001E-2</v>
      </c>
      <c r="AV538" s="23"/>
      <c r="AX538" s="23"/>
    </row>
    <row r="539" spans="1:50" x14ac:dyDescent="0.2">
      <c r="A539" s="1" t="s">
        <v>24</v>
      </c>
      <c r="B539" s="1" t="s">
        <v>62</v>
      </c>
      <c r="C539" s="1"/>
      <c r="D539" s="1" t="s">
        <v>11</v>
      </c>
      <c r="E539" s="1" t="s">
        <v>12</v>
      </c>
      <c r="F539" s="1" t="s">
        <v>13</v>
      </c>
      <c r="G539" s="8">
        <v>2.0233950320000002E-3</v>
      </c>
      <c r="H539" s="8">
        <v>0.75</v>
      </c>
      <c r="I539" s="9">
        <f>Tabla14[[#This Row],[Precio unitario]]*Tabla14[[#This Row],[Tasa de ingresos cliente]]</f>
        <v>1.517546274E-3</v>
      </c>
      <c r="J539" s="21">
        <v>22.631540000000001</v>
      </c>
      <c r="K539" s="15">
        <f>Tabla14[[#This Row],[tasa de cambio]]*Tabla14[[#This Row],[Ingresos netos]]</f>
        <v>3.4344409201881962E-2</v>
      </c>
      <c r="M539" s="1" t="s">
        <v>81</v>
      </c>
      <c r="N539" s="1" t="s">
        <v>18</v>
      </c>
      <c r="O539" s="1"/>
      <c r="P539" s="1" t="s">
        <v>11</v>
      </c>
      <c r="Q539" s="1" t="s">
        <v>12</v>
      </c>
      <c r="R539" s="1" t="s">
        <v>13</v>
      </c>
      <c r="S539" s="8">
        <v>3.3768248179999998E-3</v>
      </c>
      <c r="T539" s="8">
        <v>0.75</v>
      </c>
      <c r="U539" s="9">
        <f>Tabla12[[#This Row],[Precio unitario]]*Tabla12[[#This Row],[Tasa de ingresos cliente]]</f>
        <v>2.5326186134999999E-3</v>
      </c>
      <c r="V539" s="21">
        <v>22.631540000000001</v>
      </c>
      <c r="W539" s="11">
        <f>Tabla12[[#This Row],[tasa de cambio]]*Tabla12[[#This Row],[Ingresos netos]]</f>
        <v>5.7317059456169793E-2</v>
      </c>
      <c r="AK539" s="1" t="s">
        <v>100</v>
      </c>
      <c r="AL539" s="1" t="s">
        <v>45</v>
      </c>
      <c r="AM539" s="1" t="s">
        <v>104</v>
      </c>
      <c r="AN539" s="1" t="s">
        <v>11</v>
      </c>
      <c r="AO539" s="1" t="s">
        <v>12</v>
      </c>
      <c r="AP539" s="1" t="s">
        <v>13</v>
      </c>
      <c r="AQ539" s="8">
        <v>1.5039999999999999E-3</v>
      </c>
      <c r="AR539" s="8">
        <v>0.75</v>
      </c>
      <c r="AS539" s="9">
        <f>Tabla8[[#This Row],[Precio unitario]]*Tabla8[[#This Row],[Tasa de ingresos cliente]]</f>
        <v>1.1279999999999999E-3</v>
      </c>
      <c r="AT539" s="21">
        <v>21.6</v>
      </c>
      <c r="AU539" s="11">
        <f>Tabla8[[#This Row],[tasa de cambio]]*Tabla8[[#This Row],[Ingresos netos]]</f>
        <v>2.4364799999999999E-2</v>
      </c>
      <c r="AV539" s="23"/>
      <c r="AX539" s="23"/>
    </row>
    <row r="540" spans="1:50" x14ac:dyDescent="0.2">
      <c r="A540" s="2" t="s">
        <v>24</v>
      </c>
      <c r="B540" s="2" t="s">
        <v>19</v>
      </c>
      <c r="C540" s="2"/>
      <c r="D540" s="2" t="s">
        <v>11</v>
      </c>
      <c r="E540" s="2" t="s">
        <v>12</v>
      </c>
      <c r="F540" s="2" t="s">
        <v>13</v>
      </c>
      <c r="G540" s="7">
        <v>2.0222778890000002E-3</v>
      </c>
      <c r="H540" s="7">
        <v>0.75</v>
      </c>
      <c r="I540" s="9">
        <f>Tabla14[[#This Row],[Precio unitario]]*Tabla14[[#This Row],[Tasa de ingresos cliente]]</f>
        <v>1.5167084167500003E-3</v>
      </c>
      <c r="J540" s="21">
        <v>22.631540000000001</v>
      </c>
      <c r="K540" s="15">
        <f>Tabla14[[#This Row],[tasa de cambio]]*Tabla14[[#This Row],[Ingresos netos]]</f>
        <v>3.4325447202014303E-2</v>
      </c>
      <c r="M540" s="2" t="s">
        <v>81</v>
      </c>
      <c r="N540" s="2" t="s">
        <v>34</v>
      </c>
      <c r="O540" s="2"/>
      <c r="P540" s="2" t="s">
        <v>11</v>
      </c>
      <c r="Q540" s="2" t="s">
        <v>12</v>
      </c>
      <c r="R540" s="2" t="s">
        <v>13</v>
      </c>
      <c r="S540" s="7">
        <v>2.9212090469999999E-3</v>
      </c>
      <c r="T540" s="7">
        <v>0.75</v>
      </c>
      <c r="U540" s="9">
        <f>Tabla12[[#This Row],[Precio unitario]]*Tabla12[[#This Row],[Tasa de ingresos cliente]]</f>
        <v>2.1909067852499998E-3</v>
      </c>
      <c r="V540" s="21">
        <v>22.631540000000001</v>
      </c>
      <c r="W540" s="11">
        <f>Tabla12[[#This Row],[tasa de cambio]]*Tabla12[[#This Row],[Ingresos netos]]</f>
        <v>4.9583594546656784E-2</v>
      </c>
      <c r="AK540" s="2" t="s">
        <v>100</v>
      </c>
      <c r="AL540" s="2" t="s">
        <v>45</v>
      </c>
      <c r="AM540" s="2" t="s">
        <v>104</v>
      </c>
      <c r="AN540" s="2" t="s">
        <v>11</v>
      </c>
      <c r="AO540" s="2" t="s">
        <v>12</v>
      </c>
      <c r="AP540" s="2" t="s">
        <v>13</v>
      </c>
      <c r="AQ540" s="7">
        <v>1.5040896999999999E-3</v>
      </c>
      <c r="AR540" s="7">
        <v>0.75</v>
      </c>
      <c r="AS540" s="9">
        <f>Tabla8[[#This Row],[Precio unitario]]*Tabla8[[#This Row],[Tasa de ingresos cliente]]</f>
        <v>1.1280672749999999E-3</v>
      </c>
      <c r="AT540" s="21">
        <v>21.6</v>
      </c>
      <c r="AU540" s="11">
        <f>Tabla8[[#This Row],[tasa de cambio]]*Tabla8[[#This Row],[Ingresos netos]]</f>
        <v>2.4366253140000002E-2</v>
      </c>
      <c r="AV540" s="23"/>
      <c r="AX540" s="23"/>
    </row>
    <row r="541" spans="1:50" x14ac:dyDescent="0.2">
      <c r="A541" s="1" t="s">
        <v>24</v>
      </c>
      <c r="B541" s="1" t="s">
        <v>53</v>
      </c>
      <c r="C541" s="1"/>
      <c r="D541" s="1" t="s">
        <v>11</v>
      </c>
      <c r="E541" s="1" t="s">
        <v>12</v>
      </c>
      <c r="F541" s="1" t="s">
        <v>13</v>
      </c>
      <c r="G541" s="8">
        <v>1.17954707E-4</v>
      </c>
      <c r="H541" s="8">
        <v>0.75</v>
      </c>
      <c r="I541" s="9">
        <f>Tabla14[[#This Row],[Precio unitario]]*Tabla14[[#This Row],[Tasa de ingresos cliente]]</f>
        <v>8.8466030250000004E-5</v>
      </c>
      <c r="J541" s="21">
        <v>22.631540000000001</v>
      </c>
      <c r="K541" s="15">
        <f>Tabla14[[#This Row],[tasa de cambio]]*Tabla14[[#This Row],[Ingresos netos]]</f>
        <v>2.0021225022440851E-3</v>
      </c>
      <c r="M541" s="1" t="s">
        <v>81</v>
      </c>
      <c r="N541" s="1" t="s">
        <v>34</v>
      </c>
      <c r="O541" s="1"/>
      <c r="P541" s="1" t="s">
        <v>11</v>
      </c>
      <c r="Q541" s="1" t="s">
        <v>12</v>
      </c>
      <c r="R541" s="1" t="s">
        <v>13</v>
      </c>
      <c r="S541" s="8">
        <v>1.0874037530000001E-3</v>
      </c>
      <c r="T541" s="8">
        <v>0.75</v>
      </c>
      <c r="U541" s="9">
        <f>Tabla12[[#This Row],[Precio unitario]]*Tabla12[[#This Row],[Tasa de ingresos cliente]]</f>
        <v>8.1555281475000009E-4</v>
      </c>
      <c r="V541" s="21">
        <v>22.631540000000001</v>
      </c>
      <c r="W541" s="11">
        <f>Tabla12[[#This Row],[tasa de cambio]]*Tabla12[[#This Row],[Ingresos netos]]</f>
        <v>1.845721614912722E-2</v>
      </c>
      <c r="AK541" s="1" t="s">
        <v>100</v>
      </c>
      <c r="AL541" s="1" t="s">
        <v>45</v>
      </c>
      <c r="AM541" s="1" t="s">
        <v>104</v>
      </c>
      <c r="AN541" s="1" t="s">
        <v>11</v>
      </c>
      <c r="AO541" s="1" t="s">
        <v>12</v>
      </c>
      <c r="AP541" s="1" t="s">
        <v>13</v>
      </c>
      <c r="AQ541" s="8">
        <v>1.5041053E-3</v>
      </c>
      <c r="AR541" s="8">
        <v>0.75</v>
      </c>
      <c r="AS541" s="9">
        <f>Tabla8[[#This Row],[Precio unitario]]*Tabla8[[#This Row],[Tasa de ingresos cliente]]</f>
        <v>1.128078975E-3</v>
      </c>
      <c r="AT541" s="21">
        <v>21.6</v>
      </c>
      <c r="AU541" s="11">
        <f>Tabla8[[#This Row],[tasa de cambio]]*Tabla8[[#This Row],[Ingresos netos]]</f>
        <v>2.4366505860000002E-2</v>
      </c>
      <c r="AV541" s="23"/>
      <c r="AX541" s="23"/>
    </row>
    <row r="542" spans="1:50" x14ac:dyDescent="0.2">
      <c r="A542" s="2" t="s">
        <v>24</v>
      </c>
      <c r="B542" s="2" t="s">
        <v>22</v>
      </c>
      <c r="C542" s="2"/>
      <c r="D542" s="2" t="s">
        <v>11</v>
      </c>
      <c r="E542" s="2" t="s">
        <v>12</v>
      </c>
      <c r="F542" s="2" t="s">
        <v>13</v>
      </c>
      <c r="G542" s="7">
        <v>6.3221550429999997E-3</v>
      </c>
      <c r="H542" s="7">
        <v>0.75</v>
      </c>
      <c r="I542" s="9">
        <f>Tabla14[[#This Row],[Precio unitario]]*Tabla14[[#This Row],[Tasa de ingresos cliente]]</f>
        <v>4.74161628225E-3</v>
      </c>
      <c r="J542" s="21">
        <v>22.631540000000001</v>
      </c>
      <c r="K542" s="15">
        <f>Tabla14[[#This Row],[tasa de cambio]]*Tabla14[[#This Row],[Ingresos netos]]</f>
        <v>0.10731007855639217</v>
      </c>
      <c r="M542" s="2" t="s">
        <v>81</v>
      </c>
      <c r="N542" s="2" t="s">
        <v>34</v>
      </c>
      <c r="O542" s="2"/>
      <c r="P542" s="2" t="s">
        <v>11</v>
      </c>
      <c r="Q542" s="2" t="s">
        <v>12</v>
      </c>
      <c r="R542" s="2" t="s">
        <v>13</v>
      </c>
      <c r="S542" s="7">
        <v>2.038233743E-3</v>
      </c>
      <c r="T542" s="7">
        <v>0.75</v>
      </c>
      <c r="U542" s="9">
        <f>Tabla12[[#This Row],[Precio unitario]]*Tabla12[[#This Row],[Tasa de ingresos cliente]]</f>
        <v>1.5286753072499999E-3</v>
      </c>
      <c r="V542" s="21">
        <v>22.631540000000001</v>
      </c>
      <c r="W542" s="11">
        <f>Tabla12[[#This Row],[tasa de cambio]]*Tabla12[[#This Row],[Ingresos netos]]</f>
        <v>3.4596276363040662E-2</v>
      </c>
      <c r="AK542" s="2" t="s">
        <v>100</v>
      </c>
      <c r="AL542" s="2" t="s">
        <v>45</v>
      </c>
      <c r="AM542" s="2" t="s">
        <v>104</v>
      </c>
      <c r="AN542" s="2" t="s">
        <v>11</v>
      </c>
      <c r="AO542" s="2" t="s">
        <v>12</v>
      </c>
      <c r="AP542" s="2" t="s">
        <v>13</v>
      </c>
      <c r="AQ542" s="7">
        <v>1.5040768999999999E-3</v>
      </c>
      <c r="AR542" s="7">
        <v>0.75</v>
      </c>
      <c r="AS542" s="9">
        <f>Tabla8[[#This Row],[Precio unitario]]*Tabla8[[#This Row],[Tasa de ingresos cliente]]</f>
        <v>1.1280576749999999E-3</v>
      </c>
      <c r="AT542" s="21">
        <v>21.6</v>
      </c>
      <c r="AU542" s="11">
        <f>Tabla8[[#This Row],[tasa de cambio]]*Tabla8[[#This Row],[Ingresos netos]]</f>
        <v>2.4366045780000001E-2</v>
      </c>
      <c r="AV542" s="23"/>
      <c r="AX542" s="23"/>
    </row>
    <row r="543" spans="1:50" x14ac:dyDescent="0.2">
      <c r="A543" s="1" t="s">
        <v>24</v>
      </c>
      <c r="B543" s="1" t="s">
        <v>28</v>
      </c>
      <c r="C543" s="1"/>
      <c r="D543" s="1" t="s">
        <v>11</v>
      </c>
      <c r="E543" s="1" t="s">
        <v>12</v>
      </c>
      <c r="F543" s="1" t="s">
        <v>13</v>
      </c>
      <c r="G543" s="8">
        <v>1.0114904000000001E-4</v>
      </c>
      <c r="H543" s="8">
        <v>0.75</v>
      </c>
      <c r="I543" s="9">
        <f>Tabla14[[#This Row],[Precio unitario]]*Tabla14[[#This Row],[Tasa de ingresos cliente]]</f>
        <v>7.5861780000000011E-5</v>
      </c>
      <c r="J543" s="21">
        <v>22.631540000000001</v>
      </c>
      <c r="K543" s="15">
        <f>Tabla14[[#This Row],[tasa de cambio]]*Tabla14[[#This Row],[Ingresos netos]]</f>
        <v>1.7168689085412003E-3</v>
      </c>
      <c r="M543" s="1" t="s">
        <v>81</v>
      </c>
      <c r="N543" s="1" t="s">
        <v>34</v>
      </c>
      <c r="O543" s="1"/>
      <c r="P543" s="1" t="s">
        <v>11</v>
      </c>
      <c r="Q543" s="1" t="s">
        <v>12</v>
      </c>
      <c r="R543" s="1" t="s">
        <v>13</v>
      </c>
      <c r="S543" s="8">
        <v>3.8041843509999998E-3</v>
      </c>
      <c r="T543" s="8">
        <v>0.75</v>
      </c>
      <c r="U543" s="9">
        <f>Tabla12[[#This Row],[Precio unitario]]*Tabla12[[#This Row],[Tasa de ingresos cliente]]</f>
        <v>2.8531382632499998E-3</v>
      </c>
      <c r="V543" s="21">
        <v>22.631540000000001</v>
      </c>
      <c r="W543" s="11">
        <f>Tabla12[[#This Row],[tasa de cambio]]*Tabla12[[#This Row],[Ingresos netos]]</f>
        <v>6.4570912730272906E-2</v>
      </c>
      <c r="AK543" s="1" t="s">
        <v>100</v>
      </c>
      <c r="AL543" s="1" t="s">
        <v>45</v>
      </c>
      <c r="AM543" s="1" t="s">
        <v>104</v>
      </c>
      <c r="AN543" s="1" t="s">
        <v>11</v>
      </c>
      <c r="AO543" s="1" t="s">
        <v>12</v>
      </c>
      <c r="AP543" s="1" t="s">
        <v>13</v>
      </c>
      <c r="AQ543" s="8">
        <v>1.5040870000000001E-3</v>
      </c>
      <c r="AR543" s="8">
        <v>0.75</v>
      </c>
      <c r="AS543" s="9">
        <f>Tabla8[[#This Row],[Precio unitario]]*Tabla8[[#This Row],[Tasa de ingresos cliente]]</f>
        <v>1.12806525E-3</v>
      </c>
      <c r="AT543" s="21">
        <v>21.6</v>
      </c>
      <c r="AU543" s="11">
        <f>Tabla8[[#This Row],[tasa de cambio]]*Tabla8[[#This Row],[Ingresos netos]]</f>
        <v>2.4366209400000002E-2</v>
      </c>
      <c r="AV543" s="23"/>
      <c r="AX543" s="23"/>
    </row>
    <row r="544" spans="1:50" x14ac:dyDescent="0.2">
      <c r="A544" s="2" t="s">
        <v>24</v>
      </c>
      <c r="B544" s="2" t="s">
        <v>21</v>
      </c>
      <c r="C544" s="2"/>
      <c r="D544" s="2" t="s">
        <v>11</v>
      </c>
      <c r="E544" s="2" t="s">
        <v>12</v>
      </c>
      <c r="F544" s="2" t="s">
        <v>13</v>
      </c>
      <c r="G544" s="7">
        <v>1.233197684E-3</v>
      </c>
      <c r="H544" s="7">
        <v>0.75</v>
      </c>
      <c r="I544" s="9">
        <f>Tabla14[[#This Row],[Precio unitario]]*Tabla14[[#This Row],[Tasa de ingresos cliente]]</f>
        <v>9.2489826299999999E-4</v>
      </c>
      <c r="J544" s="21">
        <v>22.631540000000001</v>
      </c>
      <c r="K544" s="15">
        <f>Tabla14[[#This Row],[tasa de cambio]]*Tabla14[[#This Row],[Ingresos netos]]</f>
        <v>2.0931872035015019E-2</v>
      </c>
      <c r="M544" s="2" t="s">
        <v>81</v>
      </c>
      <c r="N544" s="2" t="s">
        <v>34</v>
      </c>
      <c r="O544" s="2"/>
      <c r="P544" s="2" t="s">
        <v>11</v>
      </c>
      <c r="Q544" s="2" t="s">
        <v>12</v>
      </c>
      <c r="R544" s="2" t="s">
        <v>13</v>
      </c>
      <c r="S544" s="7">
        <v>3.2996270340000002E-3</v>
      </c>
      <c r="T544" s="7">
        <v>0.75</v>
      </c>
      <c r="U544" s="9">
        <f>Tabla12[[#This Row],[Precio unitario]]*Tabla12[[#This Row],[Tasa de ingresos cliente]]</f>
        <v>2.4747202755000001E-3</v>
      </c>
      <c r="V544" s="21">
        <v>22.631540000000001</v>
      </c>
      <c r="W544" s="11">
        <f>Tabla12[[#This Row],[tasa de cambio]]*Tabla12[[#This Row],[Ingresos netos]]</f>
        <v>5.6006730903789277E-2</v>
      </c>
      <c r="AK544" s="2" t="s">
        <v>100</v>
      </c>
      <c r="AL544" s="2" t="s">
        <v>45</v>
      </c>
      <c r="AM544" s="2" t="s">
        <v>104</v>
      </c>
      <c r="AN544" s="2" t="s">
        <v>11</v>
      </c>
      <c r="AO544" s="2" t="s">
        <v>12</v>
      </c>
      <c r="AP544" s="2" t="s">
        <v>13</v>
      </c>
      <c r="AQ544" s="7">
        <v>1.5041429000000001E-3</v>
      </c>
      <c r="AR544" s="7">
        <v>0.75</v>
      </c>
      <c r="AS544" s="9">
        <f>Tabla8[[#This Row],[Precio unitario]]*Tabla8[[#This Row],[Tasa de ingresos cliente]]</f>
        <v>1.1281071750000001E-3</v>
      </c>
      <c r="AT544" s="21">
        <v>21.6</v>
      </c>
      <c r="AU544" s="11">
        <f>Tabla8[[#This Row],[tasa de cambio]]*Tabla8[[#This Row],[Ingresos netos]]</f>
        <v>2.4367114980000004E-2</v>
      </c>
      <c r="AV544" s="23"/>
      <c r="AX544" s="23"/>
    </row>
    <row r="545" spans="1:50" x14ac:dyDescent="0.2">
      <c r="A545" s="1" t="s">
        <v>24</v>
      </c>
      <c r="B545" s="1" t="s">
        <v>25</v>
      </c>
      <c r="C545" s="1"/>
      <c r="D545" s="1" t="s">
        <v>11</v>
      </c>
      <c r="E545" s="1" t="s">
        <v>12</v>
      </c>
      <c r="F545" s="1" t="s">
        <v>13</v>
      </c>
      <c r="G545" s="8">
        <v>2.57156293E-4</v>
      </c>
      <c r="H545" s="8">
        <v>0.75</v>
      </c>
      <c r="I545" s="9">
        <f>Tabla14[[#This Row],[Precio unitario]]*Tabla14[[#This Row],[Tasa de ingresos cliente]]</f>
        <v>1.9286721974999998E-4</v>
      </c>
      <c r="J545" s="21">
        <v>22.631540000000001</v>
      </c>
      <c r="K545" s="15">
        <f>Tabla14[[#This Row],[tasa de cambio]]*Tabla14[[#This Row],[Ingresos netos]]</f>
        <v>4.3648821984609149E-3</v>
      </c>
      <c r="M545" s="1" t="s">
        <v>81</v>
      </c>
      <c r="N545" s="1" t="s">
        <v>34</v>
      </c>
      <c r="O545" s="1"/>
      <c r="P545" s="1" t="s">
        <v>11</v>
      </c>
      <c r="Q545" s="1" t="s">
        <v>12</v>
      </c>
      <c r="R545" s="1" t="s">
        <v>13</v>
      </c>
      <c r="S545" s="8">
        <v>3.1702976910000001E-3</v>
      </c>
      <c r="T545" s="8">
        <v>0.75</v>
      </c>
      <c r="U545" s="9">
        <f>Tabla12[[#This Row],[Precio unitario]]*Tabla12[[#This Row],[Tasa de ingresos cliente]]</f>
        <v>2.3777232682500003E-3</v>
      </c>
      <c r="V545" s="21">
        <v>22.631540000000001</v>
      </c>
      <c r="W545" s="11">
        <f>Tabla12[[#This Row],[tasa de cambio]]*Tabla12[[#This Row],[Ingresos netos]]</f>
        <v>5.3811539254330618E-2</v>
      </c>
      <c r="AK545" s="1" t="s">
        <v>100</v>
      </c>
      <c r="AL545" s="1" t="s">
        <v>45</v>
      </c>
      <c r="AM545" s="1" t="s">
        <v>104</v>
      </c>
      <c r="AN545" s="1" t="s">
        <v>11</v>
      </c>
      <c r="AO545" s="1" t="s">
        <v>12</v>
      </c>
      <c r="AP545" s="1" t="s">
        <v>13</v>
      </c>
      <c r="AQ545" s="8">
        <v>1.5040832999999999E-3</v>
      </c>
      <c r="AR545" s="8">
        <v>0.75</v>
      </c>
      <c r="AS545" s="9">
        <f>Tabla8[[#This Row],[Precio unitario]]*Tabla8[[#This Row],[Tasa de ingresos cliente]]</f>
        <v>1.1280624749999998E-3</v>
      </c>
      <c r="AT545" s="21">
        <v>21.6</v>
      </c>
      <c r="AU545" s="11">
        <f>Tabla8[[#This Row],[tasa de cambio]]*Tabla8[[#This Row],[Ingresos netos]]</f>
        <v>2.4366149459999997E-2</v>
      </c>
      <c r="AV545" s="23"/>
      <c r="AX545" s="23"/>
    </row>
    <row r="546" spans="1:50" x14ac:dyDescent="0.2">
      <c r="A546" s="2" t="s">
        <v>24</v>
      </c>
      <c r="B546" s="2" t="s">
        <v>59</v>
      </c>
      <c r="C546" s="2"/>
      <c r="D546" s="2" t="s">
        <v>11</v>
      </c>
      <c r="E546" s="2" t="s">
        <v>12</v>
      </c>
      <c r="F546" s="2" t="s">
        <v>13</v>
      </c>
      <c r="G546" s="7">
        <v>8.1533671639999993E-3</v>
      </c>
      <c r="H546" s="7">
        <v>0.75</v>
      </c>
      <c r="I546" s="9">
        <f>Tabla14[[#This Row],[Precio unitario]]*Tabla14[[#This Row],[Tasa de ingresos cliente]]</f>
        <v>6.1150253729999994E-3</v>
      </c>
      <c r="J546" s="21">
        <v>22.631540000000001</v>
      </c>
      <c r="K546" s="15">
        <f>Tabla14[[#This Row],[tasa de cambio]]*Tabla14[[#This Row],[Ingresos netos]]</f>
        <v>0.13839244133006443</v>
      </c>
      <c r="M546" s="2" t="s">
        <v>81</v>
      </c>
      <c r="N546" s="2" t="s">
        <v>34</v>
      </c>
      <c r="O546" s="2"/>
      <c r="P546" s="2" t="s">
        <v>11</v>
      </c>
      <c r="Q546" s="2" t="s">
        <v>12</v>
      </c>
      <c r="R546" s="2" t="s">
        <v>13</v>
      </c>
      <c r="S546" s="7">
        <v>2.7228313400000002E-4</v>
      </c>
      <c r="T546" s="7">
        <v>0.75</v>
      </c>
      <c r="U546" s="9">
        <f>Tabla12[[#This Row],[Precio unitario]]*Tabla12[[#This Row],[Tasa de ingresos cliente]]</f>
        <v>2.0421235050000001E-4</v>
      </c>
      <c r="V546" s="21">
        <v>22.631540000000001</v>
      </c>
      <c r="W546" s="11">
        <f>Tabla12[[#This Row],[tasa de cambio]]*Tabla12[[#This Row],[Ingresos netos]]</f>
        <v>4.6216399788347705E-3</v>
      </c>
      <c r="AK546" s="2" t="s">
        <v>100</v>
      </c>
      <c r="AL546" s="2" t="s">
        <v>45</v>
      </c>
      <c r="AM546" s="2" t="s">
        <v>104</v>
      </c>
      <c r="AN546" s="2" t="s">
        <v>11</v>
      </c>
      <c r="AO546" s="2" t="s">
        <v>12</v>
      </c>
      <c r="AP546" s="2" t="s">
        <v>13</v>
      </c>
      <c r="AQ546" s="7">
        <v>1.5041111000000001E-3</v>
      </c>
      <c r="AR546" s="7">
        <v>0.75</v>
      </c>
      <c r="AS546" s="9">
        <f>Tabla8[[#This Row],[Precio unitario]]*Tabla8[[#This Row],[Tasa de ingresos cliente]]</f>
        <v>1.128083325E-3</v>
      </c>
      <c r="AT546" s="21">
        <v>21.6</v>
      </c>
      <c r="AU546" s="11">
        <f>Tabla8[[#This Row],[tasa de cambio]]*Tabla8[[#This Row],[Ingresos netos]]</f>
        <v>2.4366599820000001E-2</v>
      </c>
      <c r="AV546" s="23"/>
      <c r="AX546" s="23"/>
    </row>
    <row r="547" spans="1:50" x14ac:dyDescent="0.2">
      <c r="A547" s="1" t="s">
        <v>24</v>
      </c>
      <c r="B547" s="1" t="s">
        <v>26</v>
      </c>
      <c r="C547" s="1"/>
      <c r="D547" s="1" t="s">
        <v>11</v>
      </c>
      <c r="E547" s="1" t="s">
        <v>12</v>
      </c>
      <c r="F547" s="1" t="s">
        <v>13</v>
      </c>
      <c r="G547" s="8">
        <v>7.3646104700000002E-4</v>
      </c>
      <c r="H547" s="8">
        <v>0.75</v>
      </c>
      <c r="I547" s="9">
        <f>Tabla14[[#This Row],[Precio unitario]]*Tabla14[[#This Row],[Tasa de ingresos cliente]]</f>
        <v>5.5234578524999999E-4</v>
      </c>
      <c r="J547" s="21">
        <v>22.631540000000001</v>
      </c>
      <c r="K547" s="15">
        <f>Tabla14[[#This Row],[tasa de cambio]]*Tabla14[[#This Row],[Ingresos netos]]</f>
        <v>1.2500435732716786E-2</v>
      </c>
      <c r="M547" s="1" t="s">
        <v>81</v>
      </c>
      <c r="N547" s="1" t="s">
        <v>34</v>
      </c>
      <c r="O547" s="1"/>
      <c r="P547" s="1" t="s">
        <v>11</v>
      </c>
      <c r="Q547" s="1" t="s">
        <v>12</v>
      </c>
      <c r="R547" s="1" t="s">
        <v>13</v>
      </c>
      <c r="S547" s="8">
        <v>2.6268839450000001E-3</v>
      </c>
      <c r="T547" s="8">
        <v>0.75</v>
      </c>
      <c r="U547" s="9">
        <f>Tabla12[[#This Row],[Precio unitario]]*Tabla12[[#This Row],[Tasa de ingresos cliente]]</f>
        <v>1.9701629587500001E-3</v>
      </c>
      <c r="V547" s="21">
        <v>22.631540000000001</v>
      </c>
      <c r="W547" s="11">
        <f>Tabla12[[#This Row],[tasa de cambio]]*Tabla12[[#This Row],[Ingresos netos]]</f>
        <v>4.458782180746898E-2</v>
      </c>
      <c r="AK547" s="1" t="s">
        <v>100</v>
      </c>
      <c r="AL547" s="1" t="s">
        <v>45</v>
      </c>
      <c r="AM547" s="1" t="s">
        <v>104</v>
      </c>
      <c r="AN547" s="1" t="s">
        <v>11</v>
      </c>
      <c r="AO547" s="1" t="s">
        <v>12</v>
      </c>
      <c r="AP547" s="1" t="s">
        <v>13</v>
      </c>
      <c r="AQ547" s="8">
        <v>1.5041E-3</v>
      </c>
      <c r="AR547" s="8">
        <v>0.75</v>
      </c>
      <c r="AS547" s="9">
        <f>Tabla8[[#This Row],[Precio unitario]]*Tabla8[[#This Row],[Tasa de ingresos cliente]]</f>
        <v>1.1280750000000001E-3</v>
      </c>
      <c r="AT547" s="21">
        <v>21.6</v>
      </c>
      <c r="AU547" s="11">
        <f>Tabla8[[#This Row],[tasa de cambio]]*Tabla8[[#This Row],[Ingresos netos]]</f>
        <v>2.4366420000000003E-2</v>
      </c>
      <c r="AV547" s="23"/>
      <c r="AX547" s="23"/>
    </row>
    <row r="548" spans="1:50" x14ac:dyDescent="0.2">
      <c r="A548" s="2" t="s">
        <v>24</v>
      </c>
      <c r="B548" s="2" t="s">
        <v>66</v>
      </c>
      <c r="C548" s="2"/>
      <c r="D548" s="2" t="s">
        <v>11</v>
      </c>
      <c r="E548" s="2" t="s">
        <v>12</v>
      </c>
      <c r="F548" s="2" t="s">
        <v>13</v>
      </c>
      <c r="G548" s="7">
        <v>9.6811780800000002E-4</v>
      </c>
      <c r="H548" s="7">
        <v>0.75</v>
      </c>
      <c r="I548" s="9">
        <f>Tabla14[[#This Row],[Precio unitario]]*Tabla14[[#This Row],[Tasa de ingresos cliente]]</f>
        <v>7.2608835600000005E-4</v>
      </c>
      <c r="J548" s="21">
        <v>22.631540000000001</v>
      </c>
      <c r="K548" s="15">
        <f>Tabla14[[#This Row],[tasa de cambio]]*Tabla14[[#This Row],[Ingresos netos]]</f>
        <v>1.643249767234824E-2</v>
      </c>
      <c r="M548" s="2" t="s">
        <v>81</v>
      </c>
      <c r="N548" s="2" t="s">
        <v>36</v>
      </c>
      <c r="O548" s="2"/>
      <c r="P548" s="2" t="s">
        <v>11</v>
      </c>
      <c r="Q548" s="2" t="s">
        <v>12</v>
      </c>
      <c r="R548" s="2" t="s">
        <v>13</v>
      </c>
      <c r="S548" s="7">
        <v>3.4057001499999999E-4</v>
      </c>
      <c r="T548" s="7">
        <v>0.75</v>
      </c>
      <c r="U548" s="9">
        <f>Tabla12[[#This Row],[Precio unitario]]*Tabla12[[#This Row],[Tasa de ingresos cliente]]</f>
        <v>2.5542751124999998E-4</v>
      </c>
      <c r="V548" s="21">
        <v>22.631540000000001</v>
      </c>
      <c r="W548" s="11">
        <f>Tabla12[[#This Row],[tasa de cambio]]*Tabla12[[#This Row],[Ingresos netos]]</f>
        <v>5.7807179379548252E-3</v>
      </c>
      <c r="AK548" s="2" t="s">
        <v>100</v>
      </c>
      <c r="AL548" s="2" t="s">
        <v>45</v>
      </c>
      <c r="AM548" s="2" t="s">
        <v>104</v>
      </c>
      <c r="AN548" s="2" t="s">
        <v>11</v>
      </c>
      <c r="AO548" s="2" t="s">
        <v>12</v>
      </c>
      <c r="AP548" s="2" t="s">
        <v>13</v>
      </c>
      <c r="AQ548" s="7">
        <v>1.5040667000000001E-3</v>
      </c>
      <c r="AR548" s="7">
        <v>0.75</v>
      </c>
      <c r="AS548" s="9">
        <f>Tabla8[[#This Row],[Precio unitario]]*Tabla8[[#This Row],[Tasa de ingresos cliente]]</f>
        <v>1.1280500250000001E-3</v>
      </c>
      <c r="AT548" s="21">
        <v>21.6</v>
      </c>
      <c r="AU548" s="11">
        <f>Tabla8[[#This Row],[tasa de cambio]]*Tabla8[[#This Row],[Ingresos netos]]</f>
        <v>2.4365880540000006E-2</v>
      </c>
      <c r="AV548" s="23"/>
      <c r="AX548" s="23"/>
    </row>
    <row r="549" spans="1:50" x14ac:dyDescent="0.2">
      <c r="A549" s="1" t="s">
        <v>24</v>
      </c>
      <c r="B549" s="1" t="s">
        <v>28</v>
      </c>
      <c r="C549" s="1"/>
      <c r="D549" s="1" t="s">
        <v>11</v>
      </c>
      <c r="E549" s="1" t="s">
        <v>12</v>
      </c>
      <c r="F549" s="1" t="s">
        <v>13</v>
      </c>
      <c r="G549" s="8">
        <v>1.9449235999999999E-4</v>
      </c>
      <c r="H549" s="8">
        <v>0.75</v>
      </c>
      <c r="I549" s="9">
        <f>Tabla14[[#This Row],[Precio unitario]]*Tabla14[[#This Row],[Tasa de ingresos cliente]]</f>
        <v>1.4586927E-4</v>
      </c>
      <c r="J549" s="21">
        <v>22.631540000000001</v>
      </c>
      <c r="K549" s="15">
        <f>Tabla14[[#This Row],[tasa de cambio]]*Tabla14[[#This Row],[Ingresos netos]]</f>
        <v>3.3012462187758003E-3</v>
      </c>
      <c r="M549" s="1" t="s">
        <v>81</v>
      </c>
      <c r="N549" s="1" t="s">
        <v>36</v>
      </c>
      <c r="O549" s="1"/>
      <c r="P549" s="1" t="s">
        <v>11</v>
      </c>
      <c r="Q549" s="1" t="s">
        <v>12</v>
      </c>
      <c r="R549" s="1" t="s">
        <v>13</v>
      </c>
      <c r="S549" s="8">
        <v>4.7610650770000002E-3</v>
      </c>
      <c r="T549" s="8">
        <v>0.75</v>
      </c>
      <c r="U549" s="9">
        <f>Tabla12[[#This Row],[Precio unitario]]*Tabla12[[#This Row],[Tasa de ingresos cliente]]</f>
        <v>3.5707988077500002E-3</v>
      </c>
      <c r="V549" s="21">
        <v>22.631540000000001</v>
      </c>
      <c r="W549" s="11">
        <f>Tabla12[[#This Row],[tasa de cambio]]*Tabla12[[#This Row],[Ingresos netos]]</f>
        <v>8.0812676049546436E-2</v>
      </c>
      <c r="AK549" s="1" t="s">
        <v>100</v>
      </c>
      <c r="AL549" s="1" t="s">
        <v>45</v>
      </c>
      <c r="AM549" s="1" t="s">
        <v>104</v>
      </c>
      <c r="AN549" s="1" t="s">
        <v>11</v>
      </c>
      <c r="AO549" s="1" t="s">
        <v>12</v>
      </c>
      <c r="AP549" s="1" t="s">
        <v>13</v>
      </c>
      <c r="AQ549" s="8">
        <v>1.5041666999999999E-3</v>
      </c>
      <c r="AR549" s="8">
        <v>0.75</v>
      </c>
      <c r="AS549" s="9">
        <f>Tabla8[[#This Row],[Precio unitario]]*Tabla8[[#This Row],[Tasa de ingresos cliente]]</f>
        <v>1.1281250249999999E-3</v>
      </c>
      <c r="AT549" s="21">
        <v>21.6</v>
      </c>
      <c r="AU549" s="11">
        <f>Tabla8[[#This Row],[tasa de cambio]]*Tabla8[[#This Row],[Ingresos netos]]</f>
        <v>2.436750054E-2</v>
      </c>
      <c r="AV549" s="23"/>
      <c r="AX549" s="23"/>
    </row>
    <row r="550" spans="1:50" x14ac:dyDescent="0.2">
      <c r="A550" s="2" t="s">
        <v>24</v>
      </c>
      <c r="B550" s="2" t="s">
        <v>14</v>
      </c>
      <c r="C550" s="2"/>
      <c r="D550" s="2" t="s">
        <v>11</v>
      </c>
      <c r="E550" s="2" t="s">
        <v>12</v>
      </c>
      <c r="F550" s="2" t="s">
        <v>13</v>
      </c>
      <c r="G550" s="7">
        <v>2.4426900200000002E-4</v>
      </c>
      <c r="H550" s="7">
        <v>0.75</v>
      </c>
      <c r="I550" s="9">
        <f>Tabla14[[#This Row],[Precio unitario]]*Tabla14[[#This Row],[Tasa de ingresos cliente]]</f>
        <v>1.832017515E-4</v>
      </c>
      <c r="J550" s="21">
        <v>22.631540000000001</v>
      </c>
      <c r="K550" s="15">
        <f>Tabla14[[#This Row],[tasa de cambio]]*Tabla14[[#This Row],[Ingresos netos]]</f>
        <v>4.14613776714231E-3</v>
      </c>
      <c r="M550" s="2" t="s">
        <v>81</v>
      </c>
      <c r="N550" s="2" t="s">
        <v>63</v>
      </c>
      <c r="O550" s="2"/>
      <c r="P550" s="2" t="s">
        <v>11</v>
      </c>
      <c r="Q550" s="2" t="s">
        <v>12</v>
      </c>
      <c r="R550" s="2" t="s">
        <v>13</v>
      </c>
      <c r="S550" s="7">
        <v>8.8150583979999999E-3</v>
      </c>
      <c r="T550" s="7">
        <v>0.75</v>
      </c>
      <c r="U550" s="9">
        <f>Tabla12[[#This Row],[Precio unitario]]*Tabla12[[#This Row],[Tasa de ingresos cliente]]</f>
        <v>6.6112937984999995E-3</v>
      </c>
      <c r="V550" s="21">
        <v>22.631540000000001</v>
      </c>
      <c r="W550" s="11">
        <f>Tabla12[[#This Row],[tasa de cambio]]*Tabla12[[#This Row],[Ingresos netos]]</f>
        <v>0.14962376005250469</v>
      </c>
      <c r="AK550" s="2" t="s">
        <v>100</v>
      </c>
      <c r="AL550" s="2" t="s">
        <v>45</v>
      </c>
      <c r="AM550" s="2" t="s">
        <v>104</v>
      </c>
      <c r="AN550" s="2" t="s">
        <v>11</v>
      </c>
      <c r="AO550" s="2" t="s">
        <v>12</v>
      </c>
      <c r="AP550" s="2" t="s">
        <v>13</v>
      </c>
      <c r="AQ550" s="7">
        <v>1.5040714E-3</v>
      </c>
      <c r="AR550" s="7">
        <v>0.75</v>
      </c>
      <c r="AS550" s="9">
        <f>Tabla8[[#This Row],[Precio unitario]]*Tabla8[[#This Row],[Tasa de ingresos cliente]]</f>
        <v>1.1280535499999999E-3</v>
      </c>
      <c r="AT550" s="21">
        <v>21.6</v>
      </c>
      <c r="AU550" s="11">
        <f>Tabla8[[#This Row],[tasa de cambio]]*Tabla8[[#This Row],[Ingresos netos]]</f>
        <v>2.4365956679999998E-2</v>
      </c>
      <c r="AV550" s="23"/>
      <c r="AX550" s="23"/>
    </row>
    <row r="551" spans="1:50" x14ac:dyDescent="0.2">
      <c r="A551" s="1" t="s">
        <v>24</v>
      </c>
      <c r="B551" s="1" t="s">
        <v>49</v>
      </c>
      <c r="C551" s="1"/>
      <c r="D551" s="1" t="s">
        <v>11</v>
      </c>
      <c r="E551" s="1" t="s">
        <v>12</v>
      </c>
      <c r="F551" s="1" t="s">
        <v>13</v>
      </c>
      <c r="G551" s="8">
        <v>6.5117448000000006E-5</v>
      </c>
      <c r="H551" s="8">
        <v>0.75</v>
      </c>
      <c r="I551" s="9">
        <f>Tabla14[[#This Row],[Precio unitario]]*Tabla14[[#This Row],[Tasa de ingresos cliente]]</f>
        <v>4.8838086000000004E-5</v>
      </c>
      <c r="J551" s="21">
        <v>22.631540000000001</v>
      </c>
      <c r="K551" s="15">
        <f>Tabla14[[#This Row],[tasa de cambio]]*Tabla14[[#This Row],[Ingresos netos]]</f>
        <v>1.1052810968324401E-3</v>
      </c>
      <c r="M551" s="1" t="s">
        <v>81</v>
      </c>
      <c r="N551" s="1" t="s">
        <v>61</v>
      </c>
      <c r="O551" s="1"/>
      <c r="P551" s="1" t="s">
        <v>11</v>
      </c>
      <c r="Q551" s="1" t="s">
        <v>12</v>
      </c>
      <c r="R551" s="1" t="s">
        <v>13</v>
      </c>
      <c r="S551" s="8">
        <v>9.1538996300000001E-4</v>
      </c>
      <c r="T551" s="8">
        <v>0.75</v>
      </c>
      <c r="U551" s="9">
        <f>Tabla12[[#This Row],[Precio unitario]]*Tabla12[[#This Row],[Tasa de ingresos cliente]]</f>
        <v>6.8654247225000001E-4</v>
      </c>
      <c r="V551" s="21">
        <v>22.631540000000001</v>
      </c>
      <c r="W551" s="11">
        <f>Tabla12[[#This Row],[tasa de cambio]]*Tabla12[[#This Row],[Ingresos netos]]</f>
        <v>1.5537513422424766E-2</v>
      </c>
      <c r="AK551" s="2" t="s">
        <v>100</v>
      </c>
      <c r="AL551" s="2" t="s">
        <v>45</v>
      </c>
      <c r="AM551" s="2" t="s">
        <v>104</v>
      </c>
      <c r="AN551" s="2" t="s">
        <v>11</v>
      </c>
      <c r="AO551" s="2" t="s">
        <v>12</v>
      </c>
      <c r="AP551" s="2" t="s">
        <v>13</v>
      </c>
      <c r="AQ551" s="7">
        <v>2.624E-3</v>
      </c>
      <c r="AR551" s="7">
        <v>0.75</v>
      </c>
      <c r="AS551" s="9">
        <f>Tabla8[[#This Row],[Precio unitario]]*Tabla8[[#This Row],[Tasa de ingresos cliente]]</f>
        <v>1.9680000000000001E-3</v>
      </c>
      <c r="AT551" s="21">
        <v>21.6</v>
      </c>
      <c r="AU551" s="11">
        <f>Tabla8[[#This Row],[tasa de cambio]]*Tabla8[[#This Row],[Ingresos netos]]</f>
        <v>4.2508800000000006E-2</v>
      </c>
      <c r="AV551" s="23"/>
      <c r="AX551" s="23"/>
    </row>
    <row r="552" spans="1:50" x14ac:dyDescent="0.2">
      <c r="A552" s="2" t="s">
        <v>24</v>
      </c>
      <c r="B552" s="2" t="s">
        <v>55</v>
      </c>
      <c r="C552" s="2"/>
      <c r="D552" s="2" t="s">
        <v>11</v>
      </c>
      <c r="E552" s="2" t="s">
        <v>12</v>
      </c>
      <c r="F552" s="2" t="s">
        <v>13</v>
      </c>
      <c r="G552" s="7">
        <v>3.85518341E-4</v>
      </c>
      <c r="H552" s="7">
        <v>0.75</v>
      </c>
      <c r="I552" s="9">
        <f>Tabla14[[#This Row],[Precio unitario]]*Tabla14[[#This Row],[Tasa de ingresos cliente]]</f>
        <v>2.8913875575E-4</v>
      </c>
      <c r="J552" s="21">
        <v>22.631540000000001</v>
      </c>
      <c r="K552" s="15">
        <f>Tabla14[[#This Row],[tasa de cambio]]*Tabla14[[#This Row],[Ingresos netos]]</f>
        <v>6.543655316306355E-3</v>
      </c>
      <c r="M552" s="2" t="s">
        <v>81</v>
      </c>
      <c r="N552" s="2" t="s">
        <v>61</v>
      </c>
      <c r="O552" s="2"/>
      <c r="P552" s="2" t="s">
        <v>11</v>
      </c>
      <c r="Q552" s="2" t="s">
        <v>12</v>
      </c>
      <c r="R552" s="2" t="s">
        <v>13</v>
      </c>
      <c r="S552" s="7">
        <v>4.5812717700000001E-4</v>
      </c>
      <c r="T552" s="7">
        <v>0.75</v>
      </c>
      <c r="U552" s="9">
        <f>Tabla12[[#This Row],[Precio unitario]]*Tabla12[[#This Row],[Tasa de ingresos cliente]]</f>
        <v>3.4359538275000002E-4</v>
      </c>
      <c r="V552" s="21">
        <v>22.631540000000001</v>
      </c>
      <c r="W552" s="11">
        <f>Tabla12[[#This Row],[tasa de cambio]]*Tabla12[[#This Row],[Ingresos netos]]</f>
        <v>7.7760926485219359E-3</v>
      </c>
      <c r="AK552" s="1" t="s">
        <v>100</v>
      </c>
      <c r="AL552" s="1" t="s">
        <v>45</v>
      </c>
      <c r="AM552" s="1" t="s">
        <v>104</v>
      </c>
      <c r="AN552" s="1" t="s">
        <v>11</v>
      </c>
      <c r="AO552" s="1" t="s">
        <v>12</v>
      </c>
      <c r="AP552" s="1" t="s">
        <v>13</v>
      </c>
      <c r="AQ552" s="8">
        <v>2.6236667E-3</v>
      </c>
      <c r="AR552" s="8">
        <v>0.75</v>
      </c>
      <c r="AS552" s="9">
        <f>Tabla8[[#This Row],[Precio unitario]]*Tabla8[[#This Row],[Tasa de ingresos cliente]]</f>
        <v>1.9677500250000002E-3</v>
      </c>
      <c r="AT552" s="21">
        <v>21.6</v>
      </c>
      <c r="AU552" s="11">
        <f>Tabla8[[#This Row],[tasa de cambio]]*Tabla8[[#This Row],[Ingresos netos]]</f>
        <v>4.2503400540000007E-2</v>
      </c>
      <c r="AV552" s="23"/>
      <c r="AX552" s="23"/>
    </row>
    <row r="553" spans="1:50" x14ac:dyDescent="0.2">
      <c r="A553" s="1" t="s">
        <v>24</v>
      </c>
      <c r="B553" s="1" t="s">
        <v>55</v>
      </c>
      <c r="C553" s="1"/>
      <c r="D553" s="1" t="s">
        <v>11</v>
      </c>
      <c r="E553" s="1" t="s">
        <v>12</v>
      </c>
      <c r="F553" s="1" t="s">
        <v>13</v>
      </c>
      <c r="G553" s="8">
        <v>1.0718447199999999E-4</v>
      </c>
      <c r="H553" s="8">
        <v>0.75</v>
      </c>
      <c r="I553" s="9">
        <f>Tabla14[[#This Row],[Precio unitario]]*Tabla14[[#This Row],[Tasa de ingresos cliente]]</f>
        <v>8.0388353999999998E-5</v>
      </c>
      <c r="J553" s="21">
        <v>22.631540000000001</v>
      </c>
      <c r="K553" s="15">
        <f>Tabla14[[#This Row],[tasa de cambio]]*Tabla14[[#This Row],[Ingresos netos]]</f>
        <v>1.8193122490851601E-3</v>
      </c>
      <c r="M553" s="1" t="s">
        <v>81</v>
      </c>
      <c r="N553" s="1" t="s">
        <v>58</v>
      </c>
      <c r="O553" s="1"/>
      <c r="P553" s="1" t="s">
        <v>11</v>
      </c>
      <c r="Q553" s="1" t="s">
        <v>12</v>
      </c>
      <c r="R553" s="1" t="s">
        <v>13</v>
      </c>
      <c r="S553" s="8">
        <v>3.2760415110000001E-3</v>
      </c>
      <c r="T553" s="8">
        <v>0.75</v>
      </c>
      <c r="U553" s="9">
        <f>Tabla12[[#This Row],[Precio unitario]]*Tabla12[[#This Row],[Tasa de ingresos cliente]]</f>
        <v>2.4570311332500002E-3</v>
      </c>
      <c r="V553" s="21">
        <v>22.631540000000001</v>
      </c>
      <c r="W553" s="11">
        <f>Tabla12[[#This Row],[tasa de cambio]]*Tabla12[[#This Row],[Ingresos netos]]</f>
        <v>5.5606398373392714E-2</v>
      </c>
      <c r="AK553" s="2" t="s">
        <v>100</v>
      </c>
      <c r="AL553" s="2" t="s">
        <v>45</v>
      </c>
      <c r="AM553" s="2" t="s">
        <v>104</v>
      </c>
      <c r="AN553" s="2" t="s">
        <v>11</v>
      </c>
      <c r="AO553" s="2" t="s">
        <v>12</v>
      </c>
      <c r="AP553" s="2" t="s">
        <v>13</v>
      </c>
      <c r="AQ553" s="7">
        <v>2.6237143000000002E-3</v>
      </c>
      <c r="AR553" s="7">
        <v>0.75</v>
      </c>
      <c r="AS553" s="9">
        <f>Tabla8[[#This Row],[Precio unitario]]*Tabla8[[#This Row],[Tasa de ingresos cliente]]</f>
        <v>1.9677857250000002E-3</v>
      </c>
      <c r="AT553" s="21">
        <v>21.6</v>
      </c>
      <c r="AU553" s="11">
        <f>Tabla8[[#This Row],[tasa de cambio]]*Tabla8[[#This Row],[Ingresos netos]]</f>
        <v>4.2504171660000006E-2</v>
      </c>
      <c r="AV553" s="23"/>
      <c r="AX553" s="23"/>
    </row>
    <row r="554" spans="1:50" x14ac:dyDescent="0.2">
      <c r="A554" s="2" t="s">
        <v>24</v>
      </c>
      <c r="B554" s="2" t="s">
        <v>17</v>
      </c>
      <c r="C554" s="2"/>
      <c r="D554" s="2" t="s">
        <v>11</v>
      </c>
      <c r="E554" s="2" t="s">
        <v>12</v>
      </c>
      <c r="F554" s="2" t="s">
        <v>13</v>
      </c>
      <c r="G554" s="7">
        <v>1.9749391400000001E-4</v>
      </c>
      <c r="H554" s="7">
        <v>0.75</v>
      </c>
      <c r="I554" s="9">
        <f>Tabla14[[#This Row],[Precio unitario]]*Tabla14[[#This Row],[Tasa de ingresos cliente]]</f>
        <v>1.4812043550000001E-4</v>
      </c>
      <c r="J554" s="21">
        <v>22.631540000000001</v>
      </c>
      <c r="K554" s="15">
        <f>Tabla14[[#This Row],[tasa de cambio]]*Tabla14[[#This Row],[Ingresos netos]]</f>
        <v>3.3521935608356703E-3</v>
      </c>
      <c r="M554" s="2" t="s">
        <v>81</v>
      </c>
      <c r="N554" s="2" t="s">
        <v>19</v>
      </c>
      <c r="O554" s="2"/>
      <c r="P554" s="2" t="s">
        <v>11</v>
      </c>
      <c r="Q554" s="2" t="s">
        <v>12</v>
      </c>
      <c r="R554" s="2" t="s">
        <v>13</v>
      </c>
      <c r="S554" s="7">
        <v>1.4371246743000001E-2</v>
      </c>
      <c r="T554" s="7">
        <v>0.75</v>
      </c>
      <c r="U554" s="9">
        <f>Tabla12[[#This Row],[Precio unitario]]*Tabla12[[#This Row],[Tasa de ingresos cliente]]</f>
        <v>1.0778435057250001E-2</v>
      </c>
      <c r="V554" s="21">
        <v>22.631540000000001</v>
      </c>
      <c r="W554" s="11">
        <f>Tabla12[[#This Row],[tasa de cambio]]*Tabla12[[#This Row],[Ingresos netos]]</f>
        <v>0.24393258413555571</v>
      </c>
      <c r="AK554" s="1" t="s">
        <v>100</v>
      </c>
      <c r="AL554" s="1" t="s">
        <v>45</v>
      </c>
      <c r="AM554" s="1" t="s">
        <v>104</v>
      </c>
      <c r="AN554" s="1" t="s">
        <v>11</v>
      </c>
      <c r="AO554" s="1" t="s">
        <v>12</v>
      </c>
      <c r="AP554" s="1" t="s">
        <v>13</v>
      </c>
      <c r="AQ554" s="8">
        <v>3.1979999999999999E-3</v>
      </c>
      <c r="AR554" s="8">
        <v>0.75</v>
      </c>
      <c r="AS554" s="9">
        <f>Tabla8[[#This Row],[Precio unitario]]*Tabla8[[#This Row],[Tasa de ingresos cliente]]</f>
        <v>2.3985E-3</v>
      </c>
      <c r="AT554" s="21">
        <v>21.6</v>
      </c>
      <c r="AU554" s="11">
        <f>Tabla8[[#This Row],[tasa de cambio]]*Tabla8[[#This Row],[Ingresos netos]]</f>
        <v>5.1807600000000002E-2</v>
      </c>
      <c r="AV554" s="23"/>
      <c r="AX554" s="23"/>
    </row>
    <row r="555" spans="1:50" x14ac:dyDescent="0.2">
      <c r="A555" s="1" t="s">
        <v>24</v>
      </c>
      <c r="B555" s="1" t="s">
        <v>18</v>
      </c>
      <c r="C555" s="1"/>
      <c r="D555" s="1" t="s">
        <v>11</v>
      </c>
      <c r="E555" s="1" t="s">
        <v>12</v>
      </c>
      <c r="F555" s="1" t="s">
        <v>13</v>
      </c>
      <c r="G555" s="8">
        <v>2.56062066E-4</v>
      </c>
      <c r="H555" s="8">
        <v>0.75</v>
      </c>
      <c r="I555" s="9">
        <f>Tabla14[[#This Row],[Precio unitario]]*Tabla14[[#This Row],[Tasa de ingresos cliente]]</f>
        <v>1.920465495E-4</v>
      </c>
      <c r="J555" s="21">
        <v>22.631540000000001</v>
      </c>
      <c r="K555" s="15">
        <f>Tabla14[[#This Row],[tasa de cambio]]*Tabla14[[#This Row],[Ingresos netos]]</f>
        <v>4.34630916687123E-3</v>
      </c>
      <c r="M555" s="1" t="s">
        <v>81</v>
      </c>
      <c r="N555" s="1" t="s">
        <v>19</v>
      </c>
      <c r="O555" s="1"/>
      <c r="P555" s="1" t="s">
        <v>11</v>
      </c>
      <c r="Q555" s="1" t="s">
        <v>12</v>
      </c>
      <c r="R555" s="1" t="s">
        <v>13</v>
      </c>
      <c r="S555" s="8">
        <v>1.4162224157000001E-2</v>
      </c>
      <c r="T555" s="8">
        <v>0.75</v>
      </c>
      <c r="U555" s="9">
        <f>Tabla12[[#This Row],[Precio unitario]]*Tabla12[[#This Row],[Tasa de ingresos cliente]]</f>
        <v>1.0621668117750001E-2</v>
      </c>
      <c r="V555" s="21">
        <v>22.631540000000001</v>
      </c>
      <c r="W555" s="11">
        <f>Tabla12[[#This Row],[tasa de cambio]]*Tabla12[[#This Row],[Ingresos netos]]</f>
        <v>0.24038470687358388</v>
      </c>
      <c r="AK555" s="2" t="s">
        <v>100</v>
      </c>
      <c r="AL555" s="2" t="s">
        <v>45</v>
      </c>
      <c r="AM555" s="2" t="s">
        <v>104</v>
      </c>
      <c r="AN555" s="2" t="s">
        <v>11</v>
      </c>
      <c r="AO555" s="2" t="s">
        <v>12</v>
      </c>
      <c r="AP555" s="2" t="s">
        <v>13</v>
      </c>
      <c r="AQ555" s="7">
        <v>3.1980713999999999E-3</v>
      </c>
      <c r="AR555" s="7">
        <v>0.75</v>
      </c>
      <c r="AS555" s="9">
        <f>Tabla8[[#This Row],[Precio unitario]]*Tabla8[[#This Row],[Tasa de ingresos cliente]]</f>
        <v>2.3985535499999999E-3</v>
      </c>
      <c r="AT555" s="21">
        <v>21.6</v>
      </c>
      <c r="AU555" s="11">
        <f>Tabla8[[#This Row],[tasa de cambio]]*Tabla8[[#This Row],[Ingresos netos]]</f>
        <v>5.1808756679999998E-2</v>
      </c>
      <c r="AV555" s="23"/>
      <c r="AX555" s="23"/>
    </row>
    <row r="556" spans="1:50" x14ac:dyDescent="0.2">
      <c r="A556" s="2" t="s">
        <v>24</v>
      </c>
      <c r="B556" s="2" t="s">
        <v>71</v>
      </c>
      <c r="C556" s="2"/>
      <c r="D556" s="2" t="s">
        <v>11</v>
      </c>
      <c r="E556" s="2" t="s">
        <v>12</v>
      </c>
      <c r="F556" s="2" t="s">
        <v>13</v>
      </c>
      <c r="G556" s="7">
        <v>2.876692915E-3</v>
      </c>
      <c r="H556" s="7">
        <v>0.75</v>
      </c>
      <c r="I556" s="9">
        <f>Tabla14[[#This Row],[Precio unitario]]*Tabla14[[#This Row],[Tasa de ingresos cliente]]</f>
        <v>2.1575196862500001E-3</v>
      </c>
      <c r="J556" s="21">
        <v>22.631540000000001</v>
      </c>
      <c r="K556" s="15">
        <f>Tabla14[[#This Row],[tasa de cambio]]*Tabla14[[#This Row],[Ingresos netos]]</f>
        <v>4.8827993080154328E-2</v>
      </c>
      <c r="M556" s="2" t="s">
        <v>81</v>
      </c>
      <c r="N556" s="2" t="s">
        <v>19</v>
      </c>
      <c r="O556" s="2"/>
      <c r="P556" s="2" t="s">
        <v>11</v>
      </c>
      <c r="Q556" s="2" t="s">
        <v>12</v>
      </c>
      <c r="R556" s="2" t="s">
        <v>13</v>
      </c>
      <c r="S556" s="7">
        <v>1.4165909734999999E-2</v>
      </c>
      <c r="T556" s="7">
        <v>0.75</v>
      </c>
      <c r="U556" s="9">
        <f>Tabla12[[#This Row],[Precio unitario]]*Tabla12[[#This Row],[Tasa de ingresos cliente]]</f>
        <v>1.062443230125E-2</v>
      </c>
      <c r="V556" s="21">
        <v>22.631540000000001</v>
      </c>
      <c r="W556" s="11">
        <f>Tabla12[[#This Row],[tasa de cambio]]*Tabla12[[#This Row],[Ingresos netos]]</f>
        <v>0.24044726460303145</v>
      </c>
      <c r="AK556" s="1" t="s">
        <v>100</v>
      </c>
      <c r="AL556" s="1" t="s">
        <v>45</v>
      </c>
      <c r="AM556" s="1" t="s">
        <v>104</v>
      </c>
      <c r="AN556" s="1" t="s">
        <v>11</v>
      </c>
      <c r="AO556" s="1" t="s">
        <v>12</v>
      </c>
      <c r="AP556" s="1" t="s">
        <v>13</v>
      </c>
      <c r="AQ556" s="8">
        <v>3.1980416999999998E-3</v>
      </c>
      <c r="AR556" s="8">
        <v>0.75</v>
      </c>
      <c r="AS556" s="9">
        <f>Tabla8[[#This Row],[Precio unitario]]*Tabla8[[#This Row],[Tasa de ingresos cliente]]</f>
        <v>2.398531275E-3</v>
      </c>
      <c r="AT556" s="21">
        <v>21.6</v>
      </c>
      <c r="AU556" s="11">
        <f>Tabla8[[#This Row],[tasa de cambio]]*Tabla8[[#This Row],[Ingresos netos]]</f>
        <v>5.1808275540000004E-2</v>
      </c>
      <c r="AV556" s="23"/>
      <c r="AX556" s="23"/>
    </row>
    <row r="557" spans="1:50" x14ac:dyDescent="0.2">
      <c r="A557" s="1" t="s">
        <v>24</v>
      </c>
      <c r="B557" s="1" t="s">
        <v>17</v>
      </c>
      <c r="C557" s="1"/>
      <c r="D557" s="1" t="s">
        <v>11</v>
      </c>
      <c r="E557" s="1" t="s">
        <v>12</v>
      </c>
      <c r="F557" s="1" t="s">
        <v>13</v>
      </c>
      <c r="G557" s="8">
        <v>2.65180097E-4</v>
      </c>
      <c r="H557" s="8">
        <v>0.75</v>
      </c>
      <c r="I557" s="9">
        <f>Tabla14[[#This Row],[Precio unitario]]*Tabla14[[#This Row],[Tasa de ingresos cliente]]</f>
        <v>1.9888507275E-4</v>
      </c>
      <c r="J557" s="21">
        <v>22.631540000000001</v>
      </c>
      <c r="K557" s="15">
        <f>Tabla14[[#This Row],[tasa de cambio]]*Tabla14[[#This Row],[Ingresos netos]]</f>
        <v>4.5010754793445348E-3</v>
      </c>
      <c r="M557" s="1" t="s">
        <v>81</v>
      </c>
      <c r="N557" s="1" t="s">
        <v>19</v>
      </c>
      <c r="O557" s="1"/>
      <c r="P557" s="1" t="s">
        <v>11</v>
      </c>
      <c r="Q557" s="1" t="s">
        <v>12</v>
      </c>
      <c r="R557" s="1" t="s">
        <v>13</v>
      </c>
      <c r="S557" s="8">
        <v>1.4371228393E-2</v>
      </c>
      <c r="T557" s="8">
        <v>0.75</v>
      </c>
      <c r="U557" s="9">
        <f>Tabla12[[#This Row],[Precio unitario]]*Tabla12[[#This Row],[Tasa de ingresos cliente]]</f>
        <v>1.077842129475E-2</v>
      </c>
      <c r="V557" s="21">
        <v>22.631540000000001</v>
      </c>
      <c r="W557" s="11">
        <f>Tabla12[[#This Row],[tasa de cambio]]*Tabla12[[#This Row],[Ingresos netos]]</f>
        <v>0.24393227266898643</v>
      </c>
      <c r="AK557" s="2" t="s">
        <v>100</v>
      </c>
      <c r="AL557" s="2" t="s">
        <v>45</v>
      </c>
      <c r="AM557" s="2" t="s">
        <v>104</v>
      </c>
      <c r="AN557" s="2" t="s">
        <v>11</v>
      </c>
      <c r="AO557" s="2" t="s">
        <v>12</v>
      </c>
      <c r="AP557" s="2" t="s">
        <v>13</v>
      </c>
      <c r="AQ557" s="7">
        <v>3.1980556000000002E-3</v>
      </c>
      <c r="AR557" s="7">
        <v>0.75</v>
      </c>
      <c r="AS557" s="9">
        <f>Tabla8[[#This Row],[Precio unitario]]*Tabla8[[#This Row],[Tasa de ingresos cliente]]</f>
        <v>2.3985417000000004E-3</v>
      </c>
      <c r="AT557" s="21">
        <v>21.6</v>
      </c>
      <c r="AU557" s="11">
        <f>Tabla8[[#This Row],[tasa de cambio]]*Tabla8[[#This Row],[Ingresos netos]]</f>
        <v>5.1808500720000011E-2</v>
      </c>
      <c r="AV557" s="23"/>
      <c r="AX557" s="23"/>
    </row>
    <row r="558" spans="1:50" x14ac:dyDescent="0.2">
      <c r="A558" s="2" t="s">
        <v>24</v>
      </c>
      <c r="B558" s="2" t="s">
        <v>19</v>
      </c>
      <c r="C558" s="2"/>
      <c r="D558" s="2" t="s">
        <v>11</v>
      </c>
      <c r="E558" s="2" t="s">
        <v>12</v>
      </c>
      <c r="F558" s="2" t="s">
        <v>13</v>
      </c>
      <c r="G558" s="7">
        <v>2.6632921510000001E-3</v>
      </c>
      <c r="H558" s="7">
        <v>0.75</v>
      </c>
      <c r="I558" s="9">
        <f>Tabla14[[#This Row],[Precio unitario]]*Tabla14[[#This Row],[Tasa de ingresos cliente]]</f>
        <v>1.9974691132500001E-3</v>
      </c>
      <c r="J558" s="21">
        <v>22.631540000000001</v>
      </c>
      <c r="K558" s="15">
        <f>Tabla14[[#This Row],[tasa de cambio]]*Tabla14[[#This Row],[Ingresos netos]]</f>
        <v>4.5205802135281907E-2</v>
      </c>
      <c r="M558" s="2" t="s">
        <v>81</v>
      </c>
      <c r="N558" s="2" t="s">
        <v>19</v>
      </c>
      <c r="O558" s="2"/>
      <c r="P558" s="2" t="s">
        <v>11</v>
      </c>
      <c r="Q558" s="2" t="s">
        <v>12</v>
      </c>
      <c r="R558" s="2" t="s">
        <v>13</v>
      </c>
      <c r="S558" s="7">
        <v>1.3473093657E-2</v>
      </c>
      <c r="T558" s="7">
        <v>0.75</v>
      </c>
      <c r="U558" s="9">
        <f>Tabla12[[#This Row],[Precio unitario]]*Tabla12[[#This Row],[Tasa de ingresos cliente]]</f>
        <v>1.0104820242749999E-2</v>
      </c>
      <c r="V558" s="21">
        <v>22.631540000000001</v>
      </c>
      <c r="W558" s="11">
        <f>Tabla12[[#This Row],[tasa de cambio]]*Tabla12[[#This Row],[Ingresos netos]]</f>
        <v>0.22868764351660634</v>
      </c>
      <c r="AK558" s="1" t="s">
        <v>100</v>
      </c>
      <c r="AL558" s="1" t="s">
        <v>45</v>
      </c>
      <c r="AM558" s="1" t="s">
        <v>104</v>
      </c>
      <c r="AN558" s="1" t="s">
        <v>11</v>
      </c>
      <c r="AO558" s="1" t="s">
        <v>12</v>
      </c>
      <c r="AP558" s="1" t="s">
        <v>13</v>
      </c>
      <c r="AQ558" s="8">
        <v>3.1980588E-3</v>
      </c>
      <c r="AR558" s="8">
        <v>0.75</v>
      </c>
      <c r="AS558" s="9">
        <f>Tabla8[[#This Row],[Precio unitario]]*Tabla8[[#This Row],[Tasa de ingresos cliente]]</f>
        <v>2.3985440999999999E-3</v>
      </c>
      <c r="AT558" s="21">
        <v>21.6</v>
      </c>
      <c r="AU558" s="11">
        <f>Tabla8[[#This Row],[tasa de cambio]]*Tabla8[[#This Row],[Ingresos netos]]</f>
        <v>5.1808552559999999E-2</v>
      </c>
      <c r="AV558" s="23"/>
      <c r="AX558" s="23"/>
    </row>
    <row r="559" spans="1:50" x14ac:dyDescent="0.2">
      <c r="A559" s="1" t="s">
        <v>24</v>
      </c>
      <c r="B559" s="1" t="s">
        <v>52</v>
      </c>
      <c r="C559" s="1"/>
      <c r="D559" s="1" t="s">
        <v>11</v>
      </c>
      <c r="E559" s="1" t="s">
        <v>12</v>
      </c>
      <c r="F559" s="1" t="s">
        <v>13</v>
      </c>
      <c r="G559" s="8">
        <v>6.3100536000000002E-5</v>
      </c>
      <c r="H559" s="8">
        <v>0.75</v>
      </c>
      <c r="I559" s="9">
        <f>Tabla14[[#This Row],[Precio unitario]]*Tabla14[[#This Row],[Tasa de ingresos cliente]]</f>
        <v>4.7325402000000005E-5</v>
      </c>
      <c r="J559" s="21">
        <v>22.631540000000001</v>
      </c>
      <c r="K559" s="15">
        <f>Tabla14[[#This Row],[tasa de cambio]]*Tabla14[[#This Row],[Ingresos netos]]</f>
        <v>1.0710467283790801E-3</v>
      </c>
      <c r="M559" s="1" t="s">
        <v>81</v>
      </c>
      <c r="N559" s="1" t="s">
        <v>19</v>
      </c>
      <c r="O559" s="1"/>
      <c r="P559" s="1" t="s">
        <v>11</v>
      </c>
      <c r="Q559" s="1" t="s">
        <v>12</v>
      </c>
      <c r="R559" s="1" t="s">
        <v>13</v>
      </c>
      <c r="S559" s="8">
        <v>1.4371363103000001E-2</v>
      </c>
      <c r="T559" s="8">
        <v>0.75</v>
      </c>
      <c r="U559" s="9">
        <f>Tabla12[[#This Row],[Precio unitario]]*Tabla12[[#This Row],[Tasa de ingresos cliente]]</f>
        <v>1.077852232725E-2</v>
      </c>
      <c r="V559" s="21">
        <v>22.631540000000001</v>
      </c>
      <c r="W559" s="11">
        <f>Tabla12[[#This Row],[tasa de cambio]]*Tabla12[[#This Row],[Ingresos netos]]</f>
        <v>0.24393455919005147</v>
      </c>
      <c r="AK559" s="2" t="s">
        <v>100</v>
      </c>
      <c r="AL559" s="2" t="s">
        <v>45</v>
      </c>
      <c r="AM559" s="2" t="s">
        <v>104</v>
      </c>
      <c r="AN559" s="2" t="s">
        <v>11</v>
      </c>
      <c r="AO559" s="2" t="s">
        <v>12</v>
      </c>
      <c r="AP559" s="2" t="s">
        <v>13</v>
      </c>
      <c r="AQ559" s="7">
        <v>3.1980333E-3</v>
      </c>
      <c r="AR559" s="7">
        <v>0.75</v>
      </c>
      <c r="AS559" s="9">
        <f>Tabla8[[#This Row],[Precio unitario]]*Tabla8[[#This Row],[Tasa de ingresos cliente]]</f>
        <v>2.398524975E-3</v>
      </c>
      <c r="AT559" s="21">
        <v>21.6</v>
      </c>
      <c r="AU559" s="11">
        <f>Tabla8[[#This Row],[tasa de cambio]]*Tabla8[[#This Row],[Ingresos netos]]</f>
        <v>5.1808139459999999E-2</v>
      </c>
      <c r="AV559" s="23"/>
      <c r="AX559" s="23"/>
    </row>
    <row r="560" spans="1:50" x14ac:dyDescent="0.2">
      <c r="A560" s="2" t="s">
        <v>24</v>
      </c>
      <c r="B560" s="2" t="s">
        <v>45</v>
      </c>
      <c r="C560" s="2"/>
      <c r="D560" s="2" t="s">
        <v>11</v>
      </c>
      <c r="E560" s="2" t="s">
        <v>12</v>
      </c>
      <c r="F560" s="2" t="s">
        <v>13</v>
      </c>
      <c r="G560" s="7">
        <v>2.4081931399999999E-4</v>
      </c>
      <c r="H560" s="7">
        <v>0.75</v>
      </c>
      <c r="I560" s="9">
        <f>Tabla14[[#This Row],[Precio unitario]]*Tabla14[[#This Row],[Tasa de ingresos cliente]]</f>
        <v>1.8061448549999999E-4</v>
      </c>
      <c r="J560" s="21">
        <v>22.631540000000001</v>
      </c>
      <c r="K560" s="15">
        <f>Tabla14[[#This Row],[tasa de cambio]]*Tabla14[[#This Row],[Ingresos netos]]</f>
        <v>4.0875839531726698E-3</v>
      </c>
      <c r="M560" s="2" t="s">
        <v>81</v>
      </c>
      <c r="N560" s="2" t="s">
        <v>19</v>
      </c>
      <c r="O560" s="2"/>
      <c r="P560" s="2" t="s">
        <v>11</v>
      </c>
      <c r="Q560" s="2" t="s">
        <v>12</v>
      </c>
      <c r="R560" s="2" t="s">
        <v>13</v>
      </c>
      <c r="S560" s="7">
        <v>1.4371166651E-2</v>
      </c>
      <c r="T560" s="7">
        <v>0.75</v>
      </c>
      <c r="U560" s="9">
        <f>Tabla12[[#This Row],[Precio unitario]]*Tabla12[[#This Row],[Tasa de ingresos cliente]]</f>
        <v>1.0778374988249999E-2</v>
      </c>
      <c r="V560" s="21">
        <v>22.631540000000001</v>
      </c>
      <c r="W560" s="11">
        <f>Tabla12[[#This Row],[tasa de cambio]]*Tabla12[[#This Row],[Ingresos netos]]</f>
        <v>0.24393122468157941</v>
      </c>
      <c r="AK560" s="1" t="s">
        <v>100</v>
      </c>
      <c r="AL560" s="1" t="s">
        <v>45</v>
      </c>
      <c r="AM560" s="1" t="s">
        <v>104</v>
      </c>
      <c r="AN560" s="1" t="s">
        <v>11</v>
      </c>
      <c r="AO560" s="1" t="s">
        <v>12</v>
      </c>
      <c r="AP560" s="1" t="s">
        <v>13</v>
      </c>
      <c r="AQ560" s="8">
        <v>3.1980769000000001E-3</v>
      </c>
      <c r="AR560" s="8">
        <v>0.75</v>
      </c>
      <c r="AS560" s="9">
        <f>Tabla8[[#This Row],[Precio unitario]]*Tabla8[[#This Row],[Tasa de ingresos cliente]]</f>
        <v>2.3985576750000003E-3</v>
      </c>
      <c r="AT560" s="21">
        <v>21.6</v>
      </c>
      <c r="AU560" s="11">
        <f>Tabla8[[#This Row],[tasa de cambio]]*Tabla8[[#This Row],[Ingresos netos]]</f>
        <v>5.1808845780000008E-2</v>
      </c>
      <c r="AV560" s="23"/>
      <c r="AX560" s="23"/>
    </row>
    <row r="561" spans="1:50" x14ac:dyDescent="0.2">
      <c r="A561" s="1" t="s">
        <v>24</v>
      </c>
      <c r="B561" s="1" t="s">
        <v>53</v>
      </c>
      <c r="C561" s="1"/>
      <c r="D561" s="1" t="s">
        <v>11</v>
      </c>
      <c r="E561" s="1" t="s">
        <v>12</v>
      </c>
      <c r="F561" s="1" t="s">
        <v>13</v>
      </c>
      <c r="G561" s="8">
        <v>1.3857902600000001E-4</v>
      </c>
      <c r="H561" s="8">
        <v>0.75</v>
      </c>
      <c r="I561" s="9">
        <f>Tabla14[[#This Row],[Precio unitario]]*Tabla14[[#This Row],[Tasa de ingresos cliente]]</f>
        <v>1.0393426950000001E-4</v>
      </c>
      <c r="J561" s="21">
        <v>22.631540000000001</v>
      </c>
      <c r="K561" s="15">
        <f>Tabla14[[#This Row],[tasa de cambio]]*Tabla14[[#This Row],[Ingresos netos]]</f>
        <v>2.3521925775600301E-3</v>
      </c>
      <c r="M561" s="1" t="s">
        <v>81</v>
      </c>
      <c r="N561" s="1" t="s">
        <v>19</v>
      </c>
      <c r="O561" s="1"/>
      <c r="P561" s="1" t="s">
        <v>11</v>
      </c>
      <c r="Q561" s="1" t="s">
        <v>12</v>
      </c>
      <c r="R561" s="1" t="s">
        <v>13</v>
      </c>
      <c r="S561" s="8">
        <v>1.4371219035999999E-2</v>
      </c>
      <c r="T561" s="8">
        <v>0.75</v>
      </c>
      <c r="U561" s="9">
        <f>Tabla12[[#This Row],[Precio unitario]]*Tabla12[[#This Row],[Tasa de ingresos cliente]]</f>
        <v>1.0778414276999999E-2</v>
      </c>
      <c r="V561" s="21">
        <v>22.631540000000001</v>
      </c>
      <c r="W561" s="11">
        <f>Tabla12[[#This Row],[tasa de cambio]]*Tabla12[[#This Row],[Ingresos netos]]</f>
        <v>0.24393211384649657</v>
      </c>
      <c r="AK561" s="2" t="s">
        <v>100</v>
      </c>
      <c r="AL561" s="2" t="s">
        <v>45</v>
      </c>
      <c r="AM561" s="2" t="s">
        <v>104</v>
      </c>
      <c r="AN561" s="2" t="s">
        <v>11</v>
      </c>
      <c r="AO561" s="2" t="s">
        <v>12</v>
      </c>
      <c r="AP561" s="2" t="s">
        <v>13</v>
      </c>
      <c r="AQ561" s="7">
        <v>3.1980344999999999E-3</v>
      </c>
      <c r="AR561" s="7">
        <v>0.75</v>
      </c>
      <c r="AS561" s="9">
        <f>Tabla8[[#This Row],[Precio unitario]]*Tabla8[[#This Row],[Tasa de ingresos cliente]]</f>
        <v>2.3985258749999998E-3</v>
      </c>
      <c r="AT561" s="21">
        <v>21.6</v>
      </c>
      <c r="AU561" s="11">
        <f>Tabla8[[#This Row],[tasa de cambio]]*Tabla8[[#This Row],[Ingresos netos]]</f>
        <v>5.1808158899999998E-2</v>
      </c>
      <c r="AV561" s="23"/>
      <c r="AX561" s="23"/>
    </row>
    <row r="562" spans="1:50" x14ac:dyDescent="0.2">
      <c r="A562" s="2" t="s">
        <v>24</v>
      </c>
      <c r="B562" s="2" t="s">
        <v>21</v>
      </c>
      <c r="C562" s="2"/>
      <c r="D562" s="2" t="s">
        <v>11</v>
      </c>
      <c r="E562" s="2" t="s">
        <v>12</v>
      </c>
      <c r="F562" s="2" t="s">
        <v>13</v>
      </c>
      <c r="G562" s="7">
        <v>7.7108751399999995E-4</v>
      </c>
      <c r="H562" s="7">
        <v>0.75</v>
      </c>
      <c r="I562" s="9">
        <f>Tabla14[[#This Row],[Precio unitario]]*Tabla14[[#This Row],[Tasa de ingresos cliente]]</f>
        <v>5.7831563549999999E-4</v>
      </c>
      <c r="J562" s="21">
        <v>22.631540000000001</v>
      </c>
      <c r="K562" s="15">
        <f>Tabla14[[#This Row],[tasa de cambio]]*Tabla14[[#This Row],[Ingresos netos]]</f>
        <v>1.308817343744367E-2</v>
      </c>
      <c r="M562" s="2" t="s">
        <v>81</v>
      </c>
      <c r="N562" s="2" t="s">
        <v>19</v>
      </c>
      <c r="O562" s="2"/>
      <c r="P562" s="2" t="s">
        <v>11</v>
      </c>
      <c r="Q562" s="2" t="s">
        <v>12</v>
      </c>
      <c r="R562" s="2" t="s">
        <v>13</v>
      </c>
      <c r="S562" s="7">
        <v>1.4370210579E-2</v>
      </c>
      <c r="T562" s="7">
        <v>0.75</v>
      </c>
      <c r="U562" s="9">
        <f>Tabla12[[#This Row],[Precio unitario]]*Tabla12[[#This Row],[Tasa de ingresos cliente]]</f>
        <v>1.077765793425E-2</v>
      </c>
      <c r="V562" s="21">
        <v>22.631540000000001</v>
      </c>
      <c r="W562" s="11">
        <f>Tabla12[[#This Row],[tasa de cambio]]*Tabla12[[#This Row],[Ingresos netos]]</f>
        <v>0.24391499664529626</v>
      </c>
      <c r="AK562" s="1" t="s">
        <v>100</v>
      </c>
      <c r="AL562" s="1" t="s">
        <v>45</v>
      </c>
      <c r="AM562" s="1" t="s">
        <v>104</v>
      </c>
      <c r="AN562" s="1" t="s">
        <v>11</v>
      </c>
      <c r="AO562" s="1" t="s">
        <v>12</v>
      </c>
      <c r="AP562" s="1" t="s">
        <v>13</v>
      </c>
      <c r="AQ562" s="8">
        <v>3.1980667000000001E-3</v>
      </c>
      <c r="AR562" s="8">
        <v>0.75</v>
      </c>
      <c r="AS562" s="9">
        <f>Tabla8[[#This Row],[Precio unitario]]*Tabla8[[#This Row],[Tasa de ingresos cliente]]</f>
        <v>2.3985500250000001E-3</v>
      </c>
      <c r="AT562" s="21">
        <v>21.6</v>
      </c>
      <c r="AU562" s="11">
        <f>Tabla8[[#This Row],[tasa de cambio]]*Tabla8[[#This Row],[Ingresos netos]]</f>
        <v>5.1808680540000006E-2</v>
      </c>
      <c r="AV562" s="23"/>
      <c r="AX562" s="23"/>
    </row>
    <row r="563" spans="1:50" x14ac:dyDescent="0.2">
      <c r="A563" s="1" t="s">
        <v>24</v>
      </c>
      <c r="B563" s="1" t="s">
        <v>60</v>
      </c>
      <c r="C563" s="1"/>
      <c r="D563" s="1" t="s">
        <v>11</v>
      </c>
      <c r="E563" s="1" t="s">
        <v>12</v>
      </c>
      <c r="F563" s="1" t="s">
        <v>13</v>
      </c>
      <c r="G563" s="8">
        <v>6.8157222500000005E-4</v>
      </c>
      <c r="H563" s="8">
        <v>0.75</v>
      </c>
      <c r="I563" s="9">
        <f>Tabla14[[#This Row],[Precio unitario]]*Tabla14[[#This Row],[Tasa de ingresos cliente]]</f>
        <v>5.1117916875000004E-4</v>
      </c>
      <c r="J563" s="21">
        <v>22.631540000000001</v>
      </c>
      <c r="K563" s="15">
        <f>Tabla14[[#This Row],[tasa de cambio]]*Tabla14[[#This Row],[Ingresos netos]]</f>
        <v>1.1568771804732376E-2</v>
      </c>
      <c r="M563" s="1" t="s">
        <v>81</v>
      </c>
      <c r="N563" s="1" t="s">
        <v>19</v>
      </c>
      <c r="O563" s="1"/>
      <c r="P563" s="1" t="s">
        <v>11</v>
      </c>
      <c r="Q563" s="1" t="s">
        <v>12</v>
      </c>
      <c r="R563" s="1" t="s">
        <v>13</v>
      </c>
      <c r="S563" s="8">
        <v>1.4371219038E-2</v>
      </c>
      <c r="T563" s="8">
        <v>0.75</v>
      </c>
      <c r="U563" s="9">
        <f>Tabla12[[#This Row],[Precio unitario]]*Tabla12[[#This Row],[Tasa de ingresos cliente]]</f>
        <v>1.0778414278500001E-2</v>
      </c>
      <c r="V563" s="21">
        <v>22.631540000000001</v>
      </c>
      <c r="W563" s="11">
        <f>Tabla12[[#This Row],[tasa de cambio]]*Tabla12[[#This Row],[Ingresos netos]]</f>
        <v>0.24393211388044392</v>
      </c>
      <c r="AK563" s="2" t="s">
        <v>100</v>
      </c>
      <c r="AL563" s="2" t="s">
        <v>45</v>
      </c>
      <c r="AM563" s="2" t="s">
        <v>104</v>
      </c>
      <c r="AN563" s="2" t="s">
        <v>11</v>
      </c>
      <c r="AO563" s="2" t="s">
        <v>12</v>
      </c>
      <c r="AP563" s="2" t="s">
        <v>13</v>
      </c>
      <c r="AQ563" s="7">
        <v>3.1980476000000001E-3</v>
      </c>
      <c r="AR563" s="7">
        <v>0.75</v>
      </c>
      <c r="AS563" s="9">
        <f>Tabla8[[#This Row],[Precio unitario]]*Tabla8[[#This Row],[Tasa de ingresos cliente]]</f>
        <v>2.3985357000000001E-3</v>
      </c>
      <c r="AT563" s="21">
        <v>21.6</v>
      </c>
      <c r="AU563" s="11">
        <f>Tabla8[[#This Row],[tasa de cambio]]*Tabla8[[#This Row],[Ingresos netos]]</f>
        <v>5.1808371120000002E-2</v>
      </c>
      <c r="AV563" s="23"/>
      <c r="AX563" s="23"/>
    </row>
    <row r="564" spans="1:50" x14ac:dyDescent="0.2">
      <c r="A564" s="2" t="s">
        <v>24</v>
      </c>
      <c r="B564" s="2" t="s">
        <v>23</v>
      </c>
      <c r="C564" s="2"/>
      <c r="D564" s="2" t="s">
        <v>11</v>
      </c>
      <c r="E564" s="2" t="s">
        <v>12</v>
      </c>
      <c r="F564" s="2" t="s">
        <v>13</v>
      </c>
      <c r="G564" s="7">
        <v>7.9905600500000001E-4</v>
      </c>
      <c r="H564" s="7">
        <v>0.75</v>
      </c>
      <c r="I564" s="9">
        <f>Tabla14[[#This Row],[Precio unitario]]*Tabla14[[#This Row],[Tasa de ingresos cliente]]</f>
        <v>5.9929200375000006E-4</v>
      </c>
      <c r="J564" s="21">
        <v>22.631540000000001</v>
      </c>
      <c r="K564" s="15">
        <f>Tabla14[[#This Row],[tasa de cambio]]*Tabla14[[#This Row],[Ingresos netos]]</f>
        <v>1.3562900954548276E-2</v>
      </c>
      <c r="M564" s="2" t="s">
        <v>81</v>
      </c>
      <c r="N564" s="2" t="s">
        <v>19</v>
      </c>
      <c r="O564" s="2"/>
      <c r="P564" s="2" t="s">
        <v>11</v>
      </c>
      <c r="Q564" s="2" t="s">
        <v>12</v>
      </c>
      <c r="R564" s="2" t="s">
        <v>13</v>
      </c>
      <c r="S564" s="7">
        <v>1.4371239619E-2</v>
      </c>
      <c r="T564" s="7">
        <v>0.75</v>
      </c>
      <c r="U564" s="9">
        <f>Tabla12[[#This Row],[Precio unitario]]*Tabla12[[#This Row],[Tasa de ingresos cliente]]</f>
        <v>1.077842971425E-2</v>
      </c>
      <c r="V564" s="21">
        <v>22.631540000000001</v>
      </c>
      <c r="W564" s="11">
        <f>Tabla12[[#This Row],[tasa de cambio]]*Tabla12[[#This Row],[Ingresos netos]]</f>
        <v>0.24393246321523746</v>
      </c>
      <c r="AK564" s="2" t="s">
        <v>100</v>
      </c>
      <c r="AL564" s="2" t="s">
        <v>45</v>
      </c>
      <c r="AM564" s="2" t="s">
        <v>114</v>
      </c>
      <c r="AN564" s="2" t="s">
        <v>11</v>
      </c>
      <c r="AO564" s="2" t="s">
        <v>12</v>
      </c>
      <c r="AP564" s="2" t="s">
        <v>13</v>
      </c>
      <c r="AQ564" s="7">
        <v>8.5285700000000002E-5</v>
      </c>
      <c r="AR564" s="7">
        <v>0.75</v>
      </c>
      <c r="AS564" s="9">
        <f>Tabla8[[#This Row],[Precio unitario]]*Tabla8[[#This Row],[Tasa de ingresos cliente]]</f>
        <v>6.3964274999999998E-5</v>
      </c>
      <c r="AT564" s="21">
        <v>21.6</v>
      </c>
      <c r="AU564" s="11">
        <f>Tabla8[[#This Row],[tasa de cambio]]*Tabla8[[#This Row],[Ingresos netos]]</f>
        <v>1.3816283400000001E-3</v>
      </c>
      <c r="AV564" s="23"/>
      <c r="AX564" s="23"/>
    </row>
    <row r="565" spans="1:50" x14ac:dyDescent="0.2">
      <c r="A565" s="1" t="s">
        <v>24</v>
      </c>
      <c r="B565" s="1" t="s">
        <v>19</v>
      </c>
      <c r="C565" s="1"/>
      <c r="D565" s="1" t="s">
        <v>11</v>
      </c>
      <c r="E565" s="1" t="s">
        <v>12</v>
      </c>
      <c r="F565" s="1" t="s">
        <v>13</v>
      </c>
      <c r="G565" s="8">
        <v>2.8060314819999999E-3</v>
      </c>
      <c r="H565" s="8">
        <v>0.75</v>
      </c>
      <c r="I565" s="9">
        <f>Tabla14[[#This Row],[Precio unitario]]*Tabla14[[#This Row],[Tasa de ingresos cliente]]</f>
        <v>2.1045236115E-3</v>
      </c>
      <c r="J565" s="21">
        <v>22.631540000000001</v>
      </c>
      <c r="K565" s="15">
        <f>Tabla14[[#This Row],[tasa de cambio]]*Tabla14[[#This Row],[Ingresos netos]]</f>
        <v>4.7628610294606716E-2</v>
      </c>
      <c r="M565" s="1" t="s">
        <v>81</v>
      </c>
      <c r="N565" s="1" t="s">
        <v>19</v>
      </c>
      <c r="O565" s="1"/>
      <c r="P565" s="1" t="s">
        <v>11</v>
      </c>
      <c r="Q565" s="1" t="s">
        <v>12</v>
      </c>
      <c r="R565" s="1" t="s">
        <v>13</v>
      </c>
      <c r="S565" s="8">
        <v>1.3960530457000001E-2</v>
      </c>
      <c r="T565" s="8">
        <v>0.75</v>
      </c>
      <c r="U565" s="9">
        <f>Tabla12[[#This Row],[Precio unitario]]*Tabla12[[#This Row],[Tasa de ingresos cliente]]</f>
        <v>1.0470397842750001E-2</v>
      </c>
      <c r="V565" s="21">
        <v>22.631540000000001</v>
      </c>
      <c r="W565" s="11">
        <f>Tabla12[[#This Row],[tasa de cambio]]*Tabla12[[#This Row],[Ingresos netos]]</f>
        <v>0.23696122759411037</v>
      </c>
      <c r="AK565" s="1" t="s">
        <v>100</v>
      </c>
      <c r="AL565" s="1" t="s">
        <v>45</v>
      </c>
      <c r="AM565" s="1" t="s">
        <v>114</v>
      </c>
      <c r="AN565" s="1" t="s">
        <v>11</v>
      </c>
      <c r="AO565" s="1" t="s">
        <v>12</v>
      </c>
      <c r="AP565" s="1" t="s">
        <v>13</v>
      </c>
      <c r="AQ565" s="8">
        <v>8.5222200000000005E-5</v>
      </c>
      <c r="AR565" s="8">
        <v>0.75</v>
      </c>
      <c r="AS565" s="9">
        <f>Tabla8[[#This Row],[Precio unitario]]*Tabla8[[#This Row],[Tasa de ingresos cliente]]</f>
        <v>6.3916650000000007E-5</v>
      </c>
      <c r="AT565" s="21">
        <v>21.6</v>
      </c>
      <c r="AU565" s="11">
        <f>Tabla8[[#This Row],[tasa de cambio]]*Tabla8[[#This Row],[Ingresos netos]]</f>
        <v>1.3805996400000002E-3</v>
      </c>
      <c r="AV565" s="23"/>
      <c r="AX565" s="23"/>
    </row>
    <row r="566" spans="1:50" x14ac:dyDescent="0.2">
      <c r="A566" s="2" t="s">
        <v>24</v>
      </c>
      <c r="B566" s="2" t="s">
        <v>23</v>
      </c>
      <c r="C566" s="2"/>
      <c r="D566" s="2" t="s">
        <v>11</v>
      </c>
      <c r="E566" s="2" t="s">
        <v>12</v>
      </c>
      <c r="F566" s="2" t="s">
        <v>13</v>
      </c>
      <c r="G566" s="7">
        <v>6.1568054299999996E-4</v>
      </c>
      <c r="H566" s="7">
        <v>0.75</v>
      </c>
      <c r="I566" s="9">
        <f>Tabla14[[#This Row],[Precio unitario]]*Tabla14[[#This Row],[Tasa de ingresos cliente]]</f>
        <v>4.6176040724999997E-4</v>
      </c>
      <c r="J566" s="21">
        <v>22.631540000000001</v>
      </c>
      <c r="K566" s="15">
        <f>Tabla14[[#This Row],[tasa de cambio]]*Tabla14[[#This Row],[Ingresos netos]]</f>
        <v>1.0450349127094664E-2</v>
      </c>
      <c r="M566" s="2" t="s">
        <v>81</v>
      </c>
      <c r="N566" s="2" t="s">
        <v>19</v>
      </c>
      <c r="O566" s="2"/>
      <c r="P566" s="2" t="s">
        <v>11</v>
      </c>
      <c r="Q566" s="2" t="s">
        <v>12</v>
      </c>
      <c r="R566" s="2" t="s">
        <v>13</v>
      </c>
      <c r="S566" s="7">
        <v>1.4077999416000001E-2</v>
      </c>
      <c r="T566" s="7">
        <v>0.75</v>
      </c>
      <c r="U566" s="9">
        <f>Tabla12[[#This Row],[Precio unitario]]*Tabla12[[#This Row],[Tasa de ingresos cliente]]</f>
        <v>1.0558499562000001E-2</v>
      </c>
      <c r="V566" s="21">
        <v>22.631540000000001</v>
      </c>
      <c r="W566" s="11">
        <f>Tabla12[[#This Row],[tasa de cambio]]*Tabla12[[#This Row],[Ingresos netos]]</f>
        <v>0.23895510517738552</v>
      </c>
      <c r="AK566" s="2" t="s">
        <v>100</v>
      </c>
      <c r="AL566" s="2" t="s">
        <v>45</v>
      </c>
      <c r="AM566" s="2" t="s">
        <v>114</v>
      </c>
      <c r="AN566" s="2" t="s">
        <v>11</v>
      </c>
      <c r="AO566" s="2" t="s">
        <v>12</v>
      </c>
      <c r="AP566" s="2" t="s">
        <v>13</v>
      </c>
      <c r="AQ566" s="7">
        <v>8.5262900000000007E-5</v>
      </c>
      <c r="AR566" s="7">
        <v>0.75</v>
      </c>
      <c r="AS566" s="9">
        <f>Tabla8[[#This Row],[Precio unitario]]*Tabla8[[#This Row],[Tasa de ingresos cliente]]</f>
        <v>6.3947175000000008E-5</v>
      </c>
      <c r="AT566" s="21">
        <v>21.6</v>
      </c>
      <c r="AU566" s="11">
        <f>Tabla8[[#This Row],[tasa de cambio]]*Tabla8[[#This Row],[Ingresos netos]]</f>
        <v>1.3812589800000002E-3</v>
      </c>
      <c r="AV566" s="23"/>
      <c r="AX566" s="23"/>
    </row>
    <row r="567" spans="1:50" x14ac:dyDescent="0.2">
      <c r="A567" s="1" t="s">
        <v>24</v>
      </c>
      <c r="B567" s="1" t="s">
        <v>10</v>
      </c>
      <c r="C567" s="1"/>
      <c r="D567" s="1" t="s">
        <v>11</v>
      </c>
      <c r="E567" s="1" t="s">
        <v>12</v>
      </c>
      <c r="F567" s="1" t="s">
        <v>13</v>
      </c>
      <c r="G567" s="8">
        <v>5.3122091900000001E-4</v>
      </c>
      <c r="H567" s="8">
        <v>0.75</v>
      </c>
      <c r="I567" s="9">
        <f>Tabla14[[#This Row],[Precio unitario]]*Tabla14[[#This Row],[Tasa de ingresos cliente]]</f>
        <v>3.9841568925000001E-4</v>
      </c>
      <c r="J567" s="21">
        <v>22.631540000000001</v>
      </c>
      <c r="K567" s="15">
        <f>Tabla14[[#This Row],[tasa de cambio]]*Tabla14[[#This Row],[Ingresos netos]]</f>
        <v>9.0167606078889462E-3</v>
      </c>
      <c r="M567" s="1" t="s">
        <v>81</v>
      </c>
      <c r="N567" s="1" t="s">
        <v>19</v>
      </c>
      <c r="O567" s="1"/>
      <c r="P567" s="1" t="s">
        <v>11</v>
      </c>
      <c r="Q567" s="1" t="s">
        <v>12</v>
      </c>
      <c r="R567" s="1" t="s">
        <v>13</v>
      </c>
      <c r="S567" s="8">
        <v>1.4371350929E-2</v>
      </c>
      <c r="T567" s="8">
        <v>0.75</v>
      </c>
      <c r="U567" s="9">
        <f>Tabla12[[#This Row],[Precio unitario]]*Tabla12[[#This Row],[Tasa de ingresos cliente]]</f>
        <v>1.077851319675E-2</v>
      </c>
      <c r="V567" s="21">
        <v>22.631540000000001</v>
      </c>
      <c r="W567" s="11">
        <f>Tabla12[[#This Row],[tasa de cambio]]*Tabla12[[#This Row],[Ingresos netos]]</f>
        <v>0.24393435255277551</v>
      </c>
      <c r="AK567" s="1" t="s">
        <v>100</v>
      </c>
      <c r="AL567" s="1" t="s">
        <v>45</v>
      </c>
      <c r="AM567" s="1" t="s">
        <v>114</v>
      </c>
      <c r="AN567" s="1" t="s">
        <v>11</v>
      </c>
      <c r="AO567" s="1" t="s">
        <v>12</v>
      </c>
      <c r="AP567" s="1" t="s">
        <v>13</v>
      </c>
      <c r="AQ567" s="8">
        <v>8.5265299999999998E-5</v>
      </c>
      <c r="AR567" s="8">
        <v>0.75</v>
      </c>
      <c r="AS567" s="9">
        <f>Tabla8[[#This Row],[Precio unitario]]*Tabla8[[#This Row],[Tasa de ingresos cliente]]</f>
        <v>6.3948974999999999E-5</v>
      </c>
      <c r="AT567" s="21">
        <v>21.6</v>
      </c>
      <c r="AU567" s="11">
        <f>Tabla8[[#This Row],[tasa de cambio]]*Tabla8[[#This Row],[Ingresos netos]]</f>
        <v>1.3812978600000001E-3</v>
      </c>
      <c r="AV567" s="23"/>
      <c r="AX567" s="23"/>
    </row>
    <row r="568" spans="1:50" x14ac:dyDescent="0.2">
      <c r="A568" s="2" t="s">
        <v>24</v>
      </c>
      <c r="B568" s="2" t="s">
        <v>47</v>
      </c>
      <c r="C568" s="2"/>
      <c r="D568" s="2" t="s">
        <v>11</v>
      </c>
      <c r="E568" s="2" t="s">
        <v>12</v>
      </c>
      <c r="F568" s="2" t="s">
        <v>13</v>
      </c>
      <c r="G568" s="7">
        <v>1.02153999E-4</v>
      </c>
      <c r="H568" s="7">
        <v>0.75</v>
      </c>
      <c r="I568" s="9">
        <f>Tabla14[[#This Row],[Precio unitario]]*Tabla14[[#This Row],[Tasa de ingresos cliente]]</f>
        <v>7.6615499249999995E-5</v>
      </c>
      <c r="J568" s="21">
        <v>22.631540000000001</v>
      </c>
      <c r="K568" s="15">
        <f>Tabla14[[#This Row],[tasa de cambio]]*Tabla14[[#This Row],[Ingresos netos]]</f>
        <v>1.7339267358963449E-3</v>
      </c>
      <c r="M568" s="2" t="s">
        <v>81</v>
      </c>
      <c r="N568" s="2" t="s">
        <v>19</v>
      </c>
      <c r="O568" s="2"/>
      <c r="P568" s="2" t="s">
        <v>11</v>
      </c>
      <c r="Q568" s="2" t="s">
        <v>12</v>
      </c>
      <c r="R568" s="2" t="s">
        <v>13</v>
      </c>
      <c r="S568" s="7">
        <v>1.4139455387E-2</v>
      </c>
      <c r="T568" s="7">
        <v>0.75</v>
      </c>
      <c r="U568" s="9">
        <f>Tabla12[[#This Row],[Precio unitario]]*Tabla12[[#This Row],[Tasa de ingresos cliente]]</f>
        <v>1.0604591540250001E-2</v>
      </c>
      <c r="V568" s="21">
        <v>22.631540000000001</v>
      </c>
      <c r="W568" s="11">
        <f>Tabla12[[#This Row],[tasa de cambio]]*Tabla12[[#This Row],[Ingresos netos]]</f>
        <v>0.23999823762682951</v>
      </c>
      <c r="AK568" s="2" t="s">
        <v>100</v>
      </c>
      <c r="AL568" s="2" t="s">
        <v>45</v>
      </c>
      <c r="AM568" s="2" t="s">
        <v>114</v>
      </c>
      <c r="AN568" s="2" t="s">
        <v>11</v>
      </c>
      <c r="AO568" s="2" t="s">
        <v>12</v>
      </c>
      <c r="AP568" s="2" t="s">
        <v>13</v>
      </c>
      <c r="AQ568" s="7">
        <v>8.5266700000000001E-5</v>
      </c>
      <c r="AR568" s="7">
        <v>0.75</v>
      </c>
      <c r="AS568" s="9">
        <f>Tabla8[[#This Row],[Precio unitario]]*Tabla8[[#This Row],[Tasa de ingresos cliente]]</f>
        <v>6.3950025000000004E-5</v>
      </c>
      <c r="AT568" s="21">
        <v>21.6</v>
      </c>
      <c r="AU568" s="11">
        <f>Tabla8[[#This Row],[tasa de cambio]]*Tabla8[[#This Row],[Ingresos netos]]</f>
        <v>1.3813205400000001E-3</v>
      </c>
      <c r="AV568" s="23"/>
      <c r="AX568" s="23"/>
    </row>
    <row r="569" spans="1:50" x14ac:dyDescent="0.2">
      <c r="A569" s="1" t="s">
        <v>24</v>
      </c>
      <c r="B569" s="1" t="s">
        <v>28</v>
      </c>
      <c r="C569" s="1"/>
      <c r="D569" s="1" t="s">
        <v>11</v>
      </c>
      <c r="E569" s="1" t="s">
        <v>12</v>
      </c>
      <c r="F569" s="1" t="s">
        <v>13</v>
      </c>
      <c r="G569" s="8">
        <v>1.7132227599999999E-4</v>
      </c>
      <c r="H569" s="8">
        <v>0.75</v>
      </c>
      <c r="I569" s="9">
        <f>Tabla14[[#This Row],[Precio unitario]]*Tabla14[[#This Row],[Tasa de ingresos cliente]]</f>
        <v>1.2849170699999999E-4</v>
      </c>
      <c r="J569" s="21">
        <v>22.631540000000001</v>
      </c>
      <c r="K569" s="15">
        <f>Tabla14[[#This Row],[tasa de cambio]]*Tabla14[[#This Row],[Ingresos netos]]</f>
        <v>2.9079652066387801E-3</v>
      </c>
      <c r="M569" s="1" t="s">
        <v>81</v>
      </c>
      <c r="N569" s="1" t="s">
        <v>19</v>
      </c>
      <c r="O569" s="1"/>
      <c r="P569" s="1" t="s">
        <v>11</v>
      </c>
      <c r="Q569" s="1" t="s">
        <v>12</v>
      </c>
      <c r="R569" s="1" t="s">
        <v>13</v>
      </c>
      <c r="S569" s="8">
        <v>1.4371135627000001E-2</v>
      </c>
      <c r="T569" s="8">
        <v>0.75</v>
      </c>
      <c r="U569" s="9">
        <f>Tabla12[[#This Row],[Precio unitario]]*Tabla12[[#This Row],[Tasa de ingresos cliente]]</f>
        <v>1.0778351720250001E-2</v>
      </c>
      <c r="V569" s="21">
        <v>22.631540000000001</v>
      </c>
      <c r="W569" s="11">
        <f>Tabla12[[#This Row],[tasa de cambio]]*Tabla12[[#This Row],[Ingresos netos]]</f>
        <v>0.2439306980909067</v>
      </c>
      <c r="AK569" s="1" t="s">
        <v>100</v>
      </c>
      <c r="AL569" s="1" t="s">
        <v>45</v>
      </c>
      <c r="AM569" s="1" t="s">
        <v>114</v>
      </c>
      <c r="AN569" s="1" t="s">
        <v>11</v>
      </c>
      <c r="AO569" s="1" t="s">
        <v>12</v>
      </c>
      <c r="AP569" s="1" t="s">
        <v>13</v>
      </c>
      <c r="AQ569" s="8">
        <v>8.5249999999999999E-5</v>
      </c>
      <c r="AR569" s="8">
        <v>0.75</v>
      </c>
      <c r="AS569" s="9">
        <f>Tabla8[[#This Row],[Precio unitario]]*Tabla8[[#This Row],[Tasa de ingresos cliente]]</f>
        <v>6.3937500000000002E-5</v>
      </c>
      <c r="AT569" s="21">
        <v>21.6</v>
      </c>
      <c r="AU569" s="11">
        <f>Tabla8[[#This Row],[tasa de cambio]]*Tabla8[[#This Row],[Ingresos netos]]</f>
        <v>1.3810500000000002E-3</v>
      </c>
      <c r="AV569" s="23"/>
      <c r="AX569" s="23"/>
    </row>
    <row r="570" spans="1:50" x14ac:dyDescent="0.2">
      <c r="A570" s="2" t="s">
        <v>24</v>
      </c>
      <c r="B570" s="2" t="s">
        <v>48</v>
      </c>
      <c r="C570" s="2"/>
      <c r="D570" s="2" t="s">
        <v>11</v>
      </c>
      <c r="E570" s="2" t="s">
        <v>12</v>
      </c>
      <c r="F570" s="2" t="s">
        <v>13</v>
      </c>
      <c r="G570" s="7">
        <v>2.0563859510000001E-3</v>
      </c>
      <c r="H570" s="7">
        <v>0.75</v>
      </c>
      <c r="I570" s="9">
        <f>Tabla14[[#This Row],[Precio unitario]]*Tabla14[[#This Row],[Tasa de ingresos cliente]]</f>
        <v>1.5422894632500001E-3</v>
      </c>
      <c r="J570" s="21">
        <v>22.631540000000001</v>
      </c>
      <c r="K570" s="15">
        <f>Tabla14[[#This Row],[tasa de cambio]]*Tabla14[[#This Row],[Ingresos netos]]</f>
        <v>3.4904385679120908E-2</v>
      </c>
      <c r="M570" s="2" t="s">
        <v>81</v>
      </c>
      <c r="N570" s="2" t="s">
        <v>19</v>
      </c>
      <c r="O570" s="2"/>
      <c r="P570" s="2" t="s">
        <v>11</v>
      </c>
      <c r="Q570" s="2" t="s">
        <v>12</v>
      </c>
      <c r="R570" s="2" t="s">
        <v>13</v>
      </c>
      <c r="S570" s="7">
        <v>1.4371074972999999E-2</v>
      </c>
      <c r="T570" s="7">
        <v>0.75</v>
      </c>
      <c r="U570" s="9">
        <f>Tabla12[[#This Row],[Precio unitario]]*Tabla12[[#This Row],[Tasa de ingresos cliente]]</f>
        <v>1.077830622975E-2</v>
      </c>
      <c r="V570" s="21">
        <v>22.631540000000001</v>
      </c>
      <c r="W570" s="11">
        <f>Tabla12[[#This Row],[tasa de cambio]]*Tabla12[[#This Row],[Ingresos netos]]</f>
        <v>0.24392966857083634</v>
      </c>
      <c r="AK570" s="2" t="s">
        <v>100</v>
      </c>
      <c r="AL570" s="2" t="s">
        <v>45</v>
      </c>
      <c r="AM570" s="2" t="s">
        <v>114</v>
      </c>
      <c r="AN570" s="2" t="s">
        <v>11</v>
      </c>
      <c r="AO570" s="2" t="s">
        <v>12</v>
      </c>
      <c r="AP570" s="2" t="s">
        <v>13</v>
      </c>
      <c r="AQ570" s="7">
        <v>8.5272700000000001E-5</v>
      </c>
      <c r="AR570" s="7">
        <v>0.75</v>
      </c>
      <c r="AS570" s="9">
        <f>Tabla8[[#This Row],[Precio unitario]]*Tabla8[[#This Row],[Tasa de ingresos cliente]]</f>
        <v>6.3954525000000008E-5</v>
      </c>
      <c r="AT570" s="21">
        <v>21.6</v>
      </c>
      <c r="AU570" s="11">
        <f>Tabla8[[#This Row],[tasa de cambio]]*Tabla8[[#This Row],[Ingresos netos]]</f>
        <v>1.3814177400000003E-3</v>
      </c>
      <c r="AV570" s="23"/>
      <c r="AX570" s="23"/>
    </row>
    <row r="571" spans="1:50" x14ac:dyDescent="0.2">
      <c r="A571" s="1" t="s">
        <v>24</v>
      </c>
      <c r="B571" s="1" t="s">
        <v>32</v>
      </c>
      <c r="C571" s="1"/>
      <c r="D571" s="1" t="s">
        <v>11</v>
      </c>
      <c r="E571" s="1" t="s">
        <v>12</v>
      </c>
      <c r="F571" s="1" t="s">
        <v>13</v>
      </c>
      <c r="G571" s="8">
        <v>5.4802383099999995E-4</v>
      </c>
      <c r="H571" s="8">
        <v>0.75</v>
      </c>
      <c r="I571" s="9">
        <f>Tabla14[[#This Row],[Precio unitario]]*Tabla14[[#This Row],[Tasa de ingresos cliente]]</f>
        <v>4.1101787324999994E-4</v>
      </c>
      <c r="J571" s="21">
        <v>22.631540000000001</v>
      </c>
      <c r="K571" s="15">
        <f>Tabla14[[#This Row],[tasa de cambio]]*Tabla14[[#This Row],[Ingresos netos]]</f>
        <v>9.301967439172304E-3</v>
      </c>
      <c r="M571" s="1" t="s">
        <v>81</v>
      </c>
      <c r="N571" s="1" t="s">
        <v>52</v>
      </c>
      <c r="O571" s="1"/>
      <c r="P571" s="1" t="s">
        <v>11</v>
      </c>
      <c r="Q571" s="1" t="s">
        <v>12</v>
      </c>
      <c r="R571" s="1" t="s">
        <v>13</v>
      </c>
      <c r="S571" s="8">
        <v>5.9668903829999996E-3</v>
      </c>
      <c r="T571" s="8">
        <v>0.75</v>
      </c>
      <c r="U571" s="9">
        <f>Tabla12[[#This Row],[Precio unitario]]*Tabla12[[#This Row],[Tasa de ingresos cliente]]</f>
        <v>4.4751677872499999E-3</v>
      </c>
      <c r="V571" s="21">
        <v>22.631540000000001</v>
      </c>
      <c r="W571" s="11">
        <f>Tabla12[[#This Row],[tasa de cambio]]*Tabla12[[#This Row],[Ingresos netos]]</f>
        <v>0.10127993878385987</v>
      </c>
      <c r="AK571" s="1" t="s">
        <v>100</v>
      </c>
      <c r="AL571" s="1" t="s">
        <v>45</v>
      </c>
      <c r="AM571" s="1" t="s">
        <v>114</v>
      </c>
      <c r="AN571" s="1" t="s">
        <v>11</v>
      </c>
      <c r="AO571" s="1" t="s">
        <v>12</v>
      </c>
      <c r="AP571" s="1" t="s">
        <v>13</v>
      </c>
      <c r="AQ571" s="8">
        <v>8.5275899999999994E-5</v>
      </c>
      <c r="AR571" s="8">
        <v>0.75</v>
      </c>
      <c r="AS571" s="9">
        <f>Tabla8[[#This Row],[Precio unitario]]*Tabla8[[#This Row],[Tasa de ingresos cliente]]</f>
        <v>6.3956924999999999E-5</v>
      </c>
      <c r="AT571" s="21">
        <v>21.6</v>
      </c>
      <c r="AU571" s="11">
        <f>Tabla8[[#This Row],[tasa de cambio]]*Tabla8[[#This Row],[Ingresos netos]]</f>
        <v>1.38146958E-3</v>
      </c>
      <c r="AV571" s="23"/>
      <c r="AX571" s="23"/>
    </row>
    <row r="572" spans="1:50" x14ac:dyDescent="0.2">
      <c r="A572" s="2" t="s">
        <v>24</v>
      </c>
      <c r="B572" s="2" t="s">
        <v>41</v>
      </c>
      <c r="C572" s="2"/>
      <c r="D572" s="2" t="s">
        <v>11</v>
      </c>
      <c r="E572" s="2" t="s">
        <v>12</v>
      </c>
      <c r="F572" s="2" t="s">
        <v>13</v>
      </c>
      <c r="G572" s="7">
        <v>8.4767588000000005E-5</v>
      </c>
      <c r="H572" s="7">
        <v>0.75</v>
      </c>
      <c r="I572" s="9">
        <f>Tabla14[[#This Row],[Precio unitario]]*Tabla14[[#This Row],[Tasa de ingresos cliente]]</f>
        <v>6.3575691000000004E-5</v>
      </c>
      <c r="J572" s="21">
        <v>22.631540000000001</v>
      </c>
      <c r="K572" s="15">
        <f>Tabla14[[#This Row],[tasa de cambio]]*Tabla14[[#This Row],[Ingresos netos]]</f>
        <v>1.4388157938941401E-3</v>
      </c>
      <c r="M572" s="2" t="s">
        <v>81</v>
      </c>
      <c r="N572" s="2" t="s">
        <v>20</v>
      </c>
      <c r="O572" s="2"/>
      <c r="P572" s="2" t="s">
        <v>11</v>
      </c>
      <c r="Q572" s="2" t="s">
        <v>12</v>
      </c>
      <c r="R572" s="2" t="s">
        <v>13</v>
      </c>
      <c r="S572" s="7">
        <v>1.2192233645E-2</v>
      </c>
      <c r="T572" s="7">
        <v>0.75</v>
      </c>
      <c r="U572" s="9">
        <f>Tabla12[[#This Row],[Precio unitario]]*Tabla12[[#This Row],[Tasa de ingresos cliente]]</f>
        <v>9.1441752337499994E-3</v>
      </c>
      <c r="V572" s="21">
        <v>22.631540000000001</v>
      </c>
      <c r="W572" s="11">
        <f>Tabla12[[#This Row],[tasa de cambio]]*Tabla12[[#This Row],[Ingresos netos]]</f>
        <v>0.20694676756962246</v>
      </c>
      <c r="AK572" s="2" t="s">
        <v>100</v>
      </c>
      <c r="AL572" s="2" t="s">
        <v>45</v>
      </c>
      <c r="AM572" s="2" t="s">
        <v>114</v>
      </c>
      <c r="AN572" s="2" t="s">
        <v>11</v>
      </c>
      <c r="AO572" s="2" t="s">
        <v>12</v>
      </c>
      <c r="AP572" s="2" t="s">
        <v>13</v>
      </c>
      <c r="AQ572" s="7">
        <v>8.52692E-5</v>
      </c>
      <c r="AR572" s="7">
        <v>0.75</v>
      </c>
      <c r="AS572" s="9">
        <f>Tabla8[[#This Row],[Precio unitario]]*Tabla8[[#This Row],[Tasa de ingresos cliente]]</f>
        <v>6.3951900000000007E-5</v>
      </c>
      <c r="AT572" s="21">
        <v>21.6</v>
      </c>
      <c r="AU572" s="11">
        <f>Tabla8[[#This Row],[tasa de cambio]]*Tabla8[[#This Row],[Ingresos netos]]</f>
        <v>1.3813610400000003E-3</v>
      </c>
      <c r="AV572" s="23"/>
      <c r="AX572" s="23"/>
    </row>
    <row r="573" spans="1:50" x14ac:dyDescent="0.2">
      <c r="A573" s="1" t="s">
        <v>24</v>
      </c>
      <c r="B573" s="1" t="s">
        <v>49</v>
      </c>
      <c r="C573" s="1"/>
      <c r="D573" s="1" t="s">
        <v>11</v>
      </c>
      <c r="E573" s="1" t="s">
        <v>12</v>
      </c>
      <c r="F573" s="1" t="s">
        <v>13</v>
      </c>
      <c r="G573" s="8">
        <v>8.1948904999999998E-5</v>
      </c>
      <c r="H573" s="8">
        <v>0.75</v>
      </c>
      <c r="I573" s="9">
        <f>Tabla14[[#This Row],[Precio unitario]]*Tabla14[[#This Row],[Tasa de ingresos cliente]]</f>
        <v>6.1461678749999998E-5</v>
      </c>
      <c r="J573" s="21">
        <v>22.631540000000001</v>
      </c>
      <c r="K573" s="15">
        <f>Tabla14[[#This Row],[tasa de cambio]]*Tabla14[[#This Row],[Ingresos netos]]</f>
        <v>1.3909724410977749E-3</v>
      </c>
      <c r="M573" s="1" t="s">
        <v>81</v>
      </c>
      <c r="N573" s="1" t="s">
        <v>45</v>
      </c>
      <c r="O573" s="1"/>
      <c r="P573" s="1" t="s">
        <v>11</v>
      </c>
      <c r="Q573" s="1" t="s">
        <v>12</v>
      </c>
      <c r="R573" s="1" t="s">
        <v>13</v>
      </c>
      <c r="S573" s="8">
        <v>5.7568433940000004E-3</v>
      </c>
      <c r="T573" s="8">
        <v>0.75</v>
      </c>
      <c r="U573" s="9">
        <f>Tabla12[[#This Row],[Precio unitario]]*Tabla12[[#This Row],[Tasa de ingresos cliente]]</f>
        <v>4.3176325455000003E-3</v>
      </c>
      <c r="V573" s="21">
        <v>22.631540000000001</v>
      </c>
      <c r="W573" s="11">
        <f>Tabla12[[#This Row],[tasa de cambio]]*Tabla12[[#This Row],[Ingresos netos]]</f>
        <v>9.7714673658785084E-2</v>
      </c>
      <c r="AK573" s="1" t="s">
        <v>100</v>
      </c>
      <c r="AL573" s="1" t="s">
        <v>45</v>
      </c>
      <c r="AM573" s="1" t="s">
        <v>114</v>
      </c>
      <c r="AN573" s="1" t="s">
        <v>11</v>
      </c>
      <c r="AO573" s="1" t="s">
        <v>12</v>
      </c>
      <c r="AP573" s="1" t="s">
        <v>13</v>
      </c>
      <c r="AQ573" s="8">
        <v>8.5255799999999998E-5</v>
      </c>
      <c r="AR573" s="8">
        <v>0.75</v>
      </c>
      <c r="AS573" s="9">
        <f>Tabla8[[#This Row],[Precio unitario]]*Tabla8[[#This Row],[Tasa de ingresos cliente]]</f>
        <v>6.3941849999999995E-5</v>
      </c>
      <c r="AT573" s="21">
        <v>21.6</v>
      </c>
      <c r="AU573" s="11">
        <f>Tabla8[[#This Row],[tasa de cambio]]*Tabla8[[#This Row],[Ingresos netos]]</f>
        <v>1.3811439599999999E-3</v>
      </c>
      <c r="AV573" s="23"/>
      <c r="AX573" s="23"/>
    </row>
    <row r="574" spans="1:50" x14ac:dyDescent="0.2">
      <c r="A574" s="2" t="s">
        <v>24</v>
      </c>
      <c r="B574" s="2" t="s">
        <v>76</v>
      </c>
      <c r="C574" s="2"/>
      <c r="D574" s="2" t="s">
        <v>11</v>
      </c>
      <c r="E574" s="2" t="s">
        <v>12</v>
      </c>
      <c r="F574" s="2" t="s">
        <v>13</v>
      </c>
      <c r="G574" s="7">
        <v>1.8238647999999999E-4</v>
      </c>
      <c r="H574" s="7">
        <v>0.75</v>
      </c>
      <c r="I574" s="9">
        <f>Tabla14[[#This Row],[Precio unitario]]*Tabla14[[#This Row],[Tasa de ingresos cliente]]</f>
        <v>1.3678985999999999E-4</v>
      </c>
      <c r="J574" s="21">
        <v>22.631540000000001</v>
      </c>
      <c r="K574" s="15">
        <f>Tabla14[[#This Row],[tasa de cambio]]*Tabla14[[#This Row],[Ingresos netos]]</f>
        <v>3.0957651881843998E-3</v>
      </c>
      <c r="M574" s="2" t="s">
        <v>81</v>
      </c>
      <c r="N574" s="2" t="s">
        <v>45</v>
      </c>
      <c r="O574" s="2"/>
      <c r="P574" s="2" t="s">
        <v>11</v>
      </c>
      <c r="Q574" s="2" t="s">
        <v>12</v>
      </c>
      <c r="R574" s="2" t="s">
        <v>13</v>
      </c>
      <c r="S574" s="7">
        <v>2.8792860880000001E-3</v>
      </c>
      <c r="T574" s="7">
        <v>0.75</v>
      </c>
      <c r="U574" s="9">
        <f>Tabla12[[#This Row],[Precio unitario]]*Tabla12[[#This Row],[Tasa de ingresos cliente]]</f>
        <v>2.1594645660000002E-3</v>
      </c>
      <c r="V574" s="21">
        <v>22.631540000000001</v>
      </c>
      <c r="W574" s="11">
        <f>Tabla12[[#This Row],[tasa de cambio]]*Tabla12[[#This Row],[Ingresos netos]]</f>
        <v>4.8872008704011649E-2</v>
      </c>
      <c r="AK574" s="2" t="s">
        <v>100</v>
      </c>
      <c r="AL574" s="2" t="s">
        <v>45</v>
      </c>
      <c r="AM574" s="2" t="s">
        <v>114</v>
      </c>
      <c r="AN574" s="2" t="s">
        <v>11</v>
      </c>
      <c r="AO574" s="2" t="s">
        <v>12</v>
      </c>
      <c r="AP574" s="2" t="s">
        <v>13</v>
      </c>
      <c r="AQ574" s="7">
        <v>8.5277800000000005E-5</v>
      </c>
      <c r="AR574" s="7">
        <v>0.75</v>
      </c>
      <c r="AS574" s="9">
        <f>Tabla8[[#This Row],[Precio unitario]]*Tabla8[[#This Row],[Tasa de ingresos cliente]]</f>
        <v>6.3958350000000011E-5</v>
      </c>
      <c r="AT574" s="21">
        <v>21.6</v>
      </c>
      <c r="AU574" s="11">
        <f>Tabla8[[#This Row],[tasa de cambio]]*Tabla8[[#This Row],[Ingresos netos]]</f>
        <v>1.3815003600000004E-3</v>
      </c>
      <c r="AV574" s="23"/>
      <c r="AX574" s="23"/>
    </row>
    <row r="575" spans="1:50" x14ac:dyDescent="0.2">
      <c r="A575" s="1" t="s">
        <v>24</v>
      </c>
      <c r="B575" s="1" t="s">
        <v>16</v>
      </c>
      <c r="C575" s="1"/>
      <c r="D575" s="1" t="s">
        <v>11</v>
      </c>
      <c r="E575" s="1" t="s">
        <v>12</v>
      </c>
      <c r="F575" s="1" t="s">
        <v>13</v>
      </c>
      <c r="G575" s="8">
        <v>4.8531227080000003E-3</v>
      </c>
      <c r="H575" s="8">
        <v>0.75</v>
      </c>
      <c r="I575" s="9">
        <f>Tabla14[[#This Row],[Precio unitario]]*Tabla14[[#This Row],[Tasa de ingresos cliente]]</f>
        <v>3.6398420310000002E-3</v>
      </c>
      <c r="J575" s="21">
        <v>22.631540000000001</v>
      </c>
      <c r="K575" s="15">
        <f>Tabla14[[#This Row],[tasa de cambio]]*Tabla14[[#This Row],[Ingresos netos]]</f>
        <v>8.237523051825775E-2</v>
      </c>
      <c r="M575" s="1" t="s">
        <v>81</v>
      </c>
      <c r="N575" s="1" t="s">
        <v>25</v>
      </c>
      <c r="O575" s="1"/>
      <c r="P575" s="1" t="s">
        <v>11</v>
      </c>
      <c r="Q575" s="1" t="s">
        <v>12</v>
      </c>
      <c r="R575" s="1" t="s">
        <v>13</v>
      </c>
      <c r="S575" s="8">
        <v>7.7968059180000002E-3</v>
      </c>
      <c r="T575" s="8">
        <v>0.75</v>
      </c>
      <c r="U575" s="9">
        <f>Tabla12[[#This Row],[Precio unitario]]*Tabla12[[#This Row],[Tasa de ingresos cliente]]</f>
        <v>5.8476044385000004E-3</v>
      </c>
      <c r="V575" s="21">
        <v>22.631540000000001</v>
      </c>
      <c r="W575" s="11">
        <f>Tabla12[[#This Row],[tasa de cambio]]*Tabla12[[#This Row],[Ingresos netos]]</f>
        <v>0.13234029375409032</v>
      </c>
      <c r="AK575" s="1" t="s">
        <v>100</v>
      </c>
      <c r="AL575" s="1" t="s">
        <v>45</v>
      </c>
      <c r="AM575" s="1" t="s">
        <v>114</v>
      </c>
      <c r="AN575" s="1" t="s">
        <v>11</v>
      </c>
      <c r="AO575" s="1" t="s">
        <v>12</v>
      </c>
      <c r="AP575" s="1" t="s">
        <v>13</v>
      </c>
      <c r="AQ575" s="8">
        <v>8.5270299999999996E-5</v>
      </c>
      <c r="AR575" s="8">
        <v>0.75</v>
      </c>
      <c r="AS575" s="9">
        <f>Tabla8[[#This Row],[Precio unitario]]*Tabla8[[#This Row],[Tasa de ingresos cliente]]</f>
        <v>6.395272499999999E-5</v>
      </c>
      <c r="AT575" s="21">
        <v>21.6</v>
      </c>
      <c r="AU575" s="11">
        <f>Tabla8[[#This Row],[tasa de cambio]]*Tabla8[[#This Row],[Ingresos netos]]</f>
        <v>1.38137886E-3</v>
      </c>
      <c r="AV575" s="23"/>
      <c r="AX575" s="23"/>
    </row>
    <row r="576" spans="1:50" x14ac:dyDescent="0.2">
      <c r="A576" s="2" t="s">
        <v>24</v>
      </c>
      <c r="B576" s="2" t="s">
        <v>16</v>
      </c>
      <c r="C576" s="2"/>
      <c r="D576" s="2" t="s">
        <v>11</v>
      </c>
      <c r="E576" s="2" t="s">
        <v>12</v>
      </c>
      <c r="F576" s="2" t="s">
        <v>13</v>
      </c>
      <c r="G576" s="7">
        <v>2.416404761E-3</v>
      </c>
      <c r="H576" s="7">
        <v>0.75</v>
      </c>
      <c r="I576" s="9">
        <f>Tabla14[[#This Row],[Precio unitario]]*Tabla14[[#This Row],[Tasa de ingresos cliente]]</f>
        <v>1.8123035707500001E-3</v>
      </c>
      <c r="J576" s="21">
        <v>22.631540000000001</v>
      </c>
      <c r="K576" s="15">
        <f>Tabla14[[#This Row],[tasa de cambio]]*Tabla14[[#This Row],[Ingresos netos]]</f>
        <v>4.101522075357146E-2</v>
      </c>
      <c r="M576" s="2" t="s">
        <v>81</v>
      </c>
      <c r="N576" s="2" t="s">
        <v>40</v>
      </c>
      <c r="O576" s="2"/>
      <c r="P576" s="2" t="s">
        <v>11</v>
      </c>
      <c r="Q576" s="2" t="s">
        <v>12</v>
      </c>
      <c r="R576" s="2" t="s">
        <v>13</v>
      </c>
      <c r="S576" s="7">
        <v>1.3856186130000001E-3</v>
      </c>
      <c r="T576" s="7">
        <v>0.75</v>
      </c>
      <c r="U576" s="9">
        <f>Tabla12[[#This Row],[Precio unitario]]*Tabla12[[#This Row],[Tasa de ingresos cliente]]</f>
        <v>1.0392139597500002E-3</v>
      </c>
      <c r="V576" s="21">
        <v>22.631540000000001</v>
      </c>
      <c r="W576" s="11">
        <f>Tabla12[[#This Row],[tasa de cambio]]*Tabla12[[#This Row],[Ingresos netos]]</f>
        <v>2.3519012298640521E-2</v>
      </c>
      <c r="AK576" s="2" t="s">
        <v>100</v>
      </c>
      <c r="AL576" s="2" t="s">
        <v>45</v>
      </c>
      <c r="AM576" s="2" t="s">
        <v>104</v>
      </c>
      <c r="AN576" s="2" t="s">
        <v>11</v>
      </c>
      <c r="AO576" s="2" t="s">
        <v>129</v>
      </c>
      <c r="AP576" s="2" t="s">
        <v>13</v>
      </c>
      <c r="AQ576" s="7">
        <v>-6.6825179999999997E-4</v>
      </c>
      <c r="AR576" s="7">
        <v>0.75</v>
      </c>
      <c r="AS576" s="9">
        <f>Tabla8[[#This Row],[Precio unitario]]*Tabla8[[#This Row],[Tasa de ingresos cliente]]</f>
        <v>-5.0118884999999992E-4</v>
      </c>
      <c r="AT576" s="21">
        <v>21.6</v>
      </c>
      <c r="AU576" s="11">
        <f>Tabla8[[#This Row],[tasa de cambio]]*Tabla8[[#This Row],[Ingresos netos]]</f>
        <v>-1.0825679159999999E-2</v>
      </c>
      <c r="AV576" s="23"/>
      <c r="AX576" s="23"/>
    </row>
    <row r="577" spans="1:50" x14ac:dyDescent="0.2">
      <c r="A577" s="1" t="s">
        <v>24</v>
      </c>
      <c r="B577" s="1" t="s">
        <v>35</v>
      </c>
      <c r="C577" s="1"/>
      <c r="D577" s="1" t="s">
        <v>11</v>
      </c>
      <c r="E577" s="1" t="s">
        <v>12</v>
      </c>
      <c r="F577" s="1" t="s">
        <v>13</v>
      </c>
      <c r="G577" s="8">
        <v>6.1458192999999997E-4</v>
      </c>
      <c r="H577" s="8">
        <v>0.75</v>
      </c>
      <c r="I577" s="9">
        <f>Tabla14[[#This Row],[Precio unitario]]*Tabla14[[#This Row],[Tasa de ingresos cliente]]</f>
        <v>4.6093644749999995E-4</v>
      </c>
      <c r="J577" s="21">
        <v>22.631540000000001</v>
      </c>
      <c r="K577" s="15">
        <f>Tabla14[[#This Row],[tasa de cambio]]*Tabla14[[#This Row],[Ingresos netos]]</f>
        <v>1.0431701649054149E-2</v>
      </c>
      <c r="M577" s="1" t="s">
        <v>81</v>
      </c>
      <c r="N577" s="1" t="s">
        <v>26</v>
      </c>
      <c r="O577" s="1"/>
      <c r="P577" s="1" t="s">
        <v>11</v>
      </c>
      <c r="Q577" s="1" t="s">
        <v>12</v>
      </c>
      <c r="R577" s="1" t="s">
        <v>13</v>
      </c>
      <c r="S577" s="8">
        <v>1.2595039804000001E-2</v>
      </c>
      <c r="T577" s="8">
        <v>0.75</v>
      </c>
      <c r="U577" s="9">
        <f>Tabla12[[#This Row],[Precio unitario]]*Tabla12[[#This Row],[Tasa de ingresos cliente]]</f>
        <v>9.4462798530000006E-3</v>
      </c>
      <c r="V577" s="21">
        <v>22.631540000000001</v>
      </c>
      <c r="W577" s="11">
        <f>Tabla12[[#This Row],[tasa de cambio]]*Tabla12[[#This Row],[Ingresos netos]]</f>
        <v>0.21378386034436364</v>
      </c>
      <c r="AK577" s="1" t="s">
        <v>100</v>
      </c>
      <c r="AL577" s="1" t="s">
        <v>45</v>
      </c>
      <c r="AM577" s="1" t="s">
        <v>114</v>
      </c>
      <c r="AN577" s="1" t="s">
        <v>11</v>
      </c>
      <c r="AO577" s="1" t="s">
        <v>129</v>
      </c>
      <c r="AP577" s="1" t="s">
        <v>13</v>
      </c>
      <c r="AQ577" s="8">
        <v>-2.5579699999999998E-5</v>
      </c>
      <c r="AR577" s="8">
        <v>0.75</v>
      </c>
      <c r="AS577" s="9">
        <f>Tabla8[[#This Row],[Precio unitario]]*Tabla8[[#This Row],[Tasa de ingresos cliente]]</f>
        <v>-1.9184774999999998E-5</v>
      </c>
      <c r="AT577" s="21">
        <v>21.6</v>
      </c>
      <c r="AU577" s="11">
        <f>Tabla8[[#This Row],[tasa de cambio]]*Tabla8[[#This Row],[Ingresos netos]]</f>
        <v>-4.1439113999999999E-4</v>
      </c>
      <c r="AV577" s="23"/>
      <c r="AX577" s="23"/>
    </row>
    <row r="578" spans="1:50" x14ac:dyDescent="0.2">
      <c r="A578" s="2" t="s">
        <v>24</v>
      </c>
      <c r="B578" s="2" t="s">
        <v>18</v>
      </c>
      <c r="C578" s="2"/>
      <c r="D578" s="2" t="s">
        <v>11</v>
      </c>
      <c r="E578" s="2" t="s">
        <v>12</v>
      </c>
      <c r="F578" s="2" t="s">
        <v>13</v>
      </c>
      <c r="G578" s="7">
        <v>1.7044510299999999E-4</v>
      </c>
      <c r="H578" s="7">
        <v>0.75</v>
      </c>
      <c r="I578" s="9">
        <f>Tabla14[[#This Row],[Precio unitario]]*Tabla14[[#This Row],[Tasa de ingresos cliente]]</f>
        <v>1.2783382725E-4</v>
      </c>
      <c r="J578" s="21">
        <v>22.631540000000001</v>
      </c>
      <c r="K578" s="15">
        <f>Tabla14[[#This Row],[tasa de cambio]]*Tabla14[[#This Row],[Ingresos netos]]</f>
        <v>2.893076374761465E-3</v>
      </c>
      <c r="M578" s="2" t="s">
        <v>81</v>
      </c>
      <c r="N578" s="2" t="s">
        <v>10</v>
      </c>
      <c r="O578" s="2"/>
      <c r="P578" s="2" t="s">
        <v>11</v>
      </c>
      <c r="Q578" s="2" t="s">
        <v>12</v>
      </c>
      <c r="R578" s="2" t="s">
        <v>13</v>
      </c>
      <c r="S578" s="7">
        <v>3.9373005499999999E-3</v>
      </c>
      <c r="T578" s="7">
        <v>0.75</v>
      </c>
      <c r="U578" s="9">
        <f>Tabla12[[#This Row],[Precio unitario]]*Tabla12[[#This Row],[Tasa de ingresos cliente]]</f>
        <v>2.9529754124999999E-3</v>
      </c>
      <c r="V578" s="21">
        <v>22.631540000000001</v>
      </c>
      <c r="W578" s="11">
        <f>Tabla12[[#This Row],[tasa de cambio]]*Tabla12[[#This Row],[Ingresos netos]]</f>
        <v>6.6830381167010247E-2</v>
      </c>
      <c r="AK578" s="2" t="s">
        <v>100</v>
      </c>
      <c r="AL578" s="2" t="s">
        <v>45</v>
      </c>
      <c r="AM578" s="2" t="s">
        <v>114</v>
      </c>
      <c r="AN578" s="2" t="s">
        <v>11</v>
      </c>
      <c r="AO578" s="2" t="s">
        <v>129</v>
      </c>
      <c r="AP578" s="2" t="s">
        <v>13</v>
      </c>
      <c r="AQ578" s="7">
        <v>-2.5579500000000001E-5</v>
      </c>
      <c r="AR578" s="7">
        <v>0.75</v>
      </c>
      <c r="AS578" s="9">
        <f>Tabla8[[#This Row],[Precio unitario]]*Tabla8[[#This Row],[Tasa de ingresos cliente]]</f>
        <v>-1.9184625000000001E-5</v>
      </c>
      <c r="AT578" s="21">
        <v>21.6</v>
      </c>
      <c r="AU578" s="11">
        <f>Tabla8[[#This Row],[tasa de cambio]]*Tabla8[[#This Row],[Ingresos netos]]</f>
        <v>-4.1438790000000004E-4</v>
      </c>
      <c r="AV578" s="23"/>
      <c r="AX578" s="23"/>
    </row>
    <row r="579" spans="1:50" x14ac:dyDescent="0.2">
      <c r="A579" s="1" t="s">
        <v>24</v>
      </c>
      <c r="B579" s="1" t="s">
        <v>18</v>
      </c>
      <c r="C579" s="1"/>
      <c r="D579" s="1" t="s">
        <v>11</v>
      </c>
      <c r="E579" s="1" t="s">
        <v>12</v>
      </c>
      <c r="F579" s="1" t="s">
        <v>13</v>
      </c>
      <c r="G579" s="8">
        <v>2.20714048E-4</v>
      </c>
      <c r="H579" s="8">
        <v>0.75</v>
      </c>
      <c r="I579" s="9">
        <f>Tabla14[[#This Row],[Precio unitario]]*Tabla14[[#This Row],[Tasa de ingresos cliente]]</f>
        <v>1.6553553599999999E-4</v>
      </c>
      <c r="J579" s="21">
        <v>22.631540000000001</v>
      </c>
      <c r="K579" s="15">
        <f>Tabla14[[#This Row],[tasa de cambio]]*Tabla14[[#This Row],[Ingresos netos]]</f>
        <v>3.7463241044054401E-3</v>
      </c>
      <c r="M579" s="1" t="s">
        <v>81</v>
      </c>
      <c r="N579" s="1" t="s">
        <v>10</v>
      </c>
      <c r="O579" s="1"/>
      <c r="P579" s="1" t="s">
        <v>11</v>
      </c>
      <c r="Q579" s="1" t="s">
        <v>12</v>
      </c>
      <c r="R579" s="1" t="s">
        <v>13</v>
      </c>
      <c r="S579" s="8">
        <v>3.9364361590000004E-3</v>
      </c>
      <c r="T579" s="8">
        <v>0.75</v>
      </c>
      <c r="U579" s="9">
        <f>Tabla12[[#This Row],[Precio unitario]]*Tabla12[[#This Row],[Tasa de ingresos cliente]]</f>
        <v>2.9523271192500003E-3</v>
      </c>
      <c r="V579" s="21">
        <v>22.631540000000001</v>
      </c>
      <c r="W579" s="11">
        <f>Tabla12[[#This Row],[tasa de cambio]]*Tabla12[[#This Row],[Ingresos netos]]</f>
        <v>6.6815709292391154E-2</v>
      </c>
      <c r="AK579" s="2" t="s">
        <v>100</v>
      </c>
      <c r="AL579" s="2" t="s">
        <v>45</v>
      </c>
      <c r="AM579" s="2" t="s">
        <v>101</v>
      </c>
      <c r="AN579" s="2" t="s">
        <v>11</v>
      </c>
      <c r="AO579" s="2" t="s">
        <v>12</v>
      </c>
      <c r="AP579" s="2" t="s">
        <v>13</v>
      </c>
      <c r="AQ579" s="7">
        <v>1.1280000000000001E-3</v>
      </c>
      <c r="AR579" s="7">
        <v>0.75</v>
      </c>
      <c r="AS579" s="9">
        <f>Tabla8[[#This Row],[Precio unitario]]*Tabla8[[#This Row],[Tasa de ingresos cliente]]</f>
        <v>8.4600000000000007E-4</v>
      </c>
      <c r="AT579" s="21">
        <v>21.6</v>
      </c>
      <c r="AU579" s="11">
        <f>Tabla8[[#This Row],[tasa de cambio]]*Tabla8[[#This Row],[Ingresos netos]]</f>
        <v>1.8273600000000004E-2</v>
      </c>
      <c r="AV579" s="23"/>
      <c r="AX579" s="23"/>
    </row>
    <row r="580" spans="1:50" x14ac:dyDescent="0.2">
      <c r="A580" s="2" t="s">
        <v>24</v>
      </c>
      <c r="B580" s="2" t="s">
        <v>18</v>
      </c>
      <c r="C580" s="2"/>
      <c r="D580" s="2" t="s">
        <v>11</v>
      </c>
      <c r="E580" s="2" t="s">
        <v>12</v>
      </c>
      <c r="F580" s="2" t="s">
        <v>13</v>
      </c>
      <c r="G580" s="7">
        <v>1.8499245799999999E-4</v>
      </c>
      <c r="H580" s="7">
        <v>0.75</v>
      </c>
      <c r="I580" s="9">
        <f>Tabla14[[#This Row],[Precio unitario]]*Tabla14[[#This Row],[Tasa de ingresos cliente]]</f>
        <v>1.3874434349999998E-4</v>
      </c>
      <c r="J580" s="21">
        <v>22.631540000000001</v>
      </c>
      <c r="K580" s="15">
        <f>Tabla14[[#This Row],[tasa de cambio]]*Tabla14[[#This Row],[Ingresos netos]]</f>
        <v>3.1399981596939896E-3</v>
      </c>
      <c r="M580" s="2" t="s">
        <v>81</v>
      </c>
      <c r="N580" s="2" t="s">
        <v>10</v>
      </c>
      <c r="O580" s="2"/>
      <c r="P580" s="2" t="s">
        <v>11</v>
      </c>
      <c r="Q580" s="2" t="s">
        <v>12</v>
      </c>
      <c r="R580" s="2" t="s">
        <v>13</v>
      </c>
      <c r="S580" s="7">
        <v>1.575957489E-3</v>
      </c>
      <c r="T580" s="7">
        <v>0.75</v>
      </c>
      <c r="U580" s="9">
        <f>Tabla12[[#This Row],[Precio unitario]]*Tabla12[[#This Row],[Tasa de ingresos cliente]]</f>
        <v>1.1819681167500001E-3</v>
      </c>
      <c r="V580" s="21">
        <v>22.631540000000001</v>
      </c>
      <c r="W580" s="11">
        <f>Tabla12[[#This Row],[tasa de cambio]]*Tabla12[[#This Row],[Ingresos netos]]</f>
        <v>2.67497587129523E-2</v>
      </c>
      <c r="AK580" s="2" t="s">
        <v>100</v>
      </c>
      <c r="AL580" s="2" t="s">
        <v>38</v>
      </c>
      <c r="AM580" s="2" t="s">
        <v>104</v>
      </c>
      <c r="AN580" s="2" t="s">
        <v>11</v>
      </c>
      <c r="AO580" s="2" t="s">
        <v>12</v>
      </c>
      <c r="AP580" s="2" t="s">
        <v>13</v>
      </c>
      <c r="AQ580" s="7">
        <v>1.2409999999999999E-3</v>
      </c>
      <c r="AR580" s="7">
        <v>0.75</v>
      </c>
      <c r="AS580" s="9">
        <f>Tabla8[[#This Row],[Precio unitario]]*Tabla8[[#This Row],[Tasa de ingresos cliente]]</f>
        <v>9.3074999999999994E-4</v>
      </c>
      <c r="AT580" s="21">
        <v>21.6</v>
      </c>
      <c r="AU580" s="11">
        <f>Tabla8[[#This Row],[tasa de cambio]]*Tabla8[[#This Row],[Ingresos netos]]</f>
        <v>2.0104199999999999E-2</v>
      </c>
      <c r="AV580" s="23"/>
      <c r="AX580" s="23"/>
    </row>
    <row r="581" spans="1:50" x14ac:dyDescent="0.2">
      <c r="A581" s="1" t="s">
        <v>24</v>
      </c>
      <c r="B581" s="1" t="s">
        <v>34</v>
      </c>
      <c r="C581" s="1"/>
      <c r="D581" s="1" t="s">
        <v>11</v>
      </c>
      <c r="E581" s="1" t="s">
        <v>12</v>
      </c>
      <c r="F581" s="1" t="s">
        <v>13</v>
      </c>
      <c r="G581" s="8">
        <v>2.3086439599999999E-4</v>
      </c>
      <c r="H581" s="8">
        <v>0.75</v>
      </c>
      <c r="I581" s="9">
        <f>Tabla14[[#This Row],[Precio unitario]]*Tabla14[[#This Row],[Tasa de ingresos cliente]]</f>
        <v>1.7314829699999998E-4</v>
      </c>
      <c r="J581" s="21">
        <v>22.631540000000001</v>
      </c>
      <c r="K581" s="15">
        <f>Tabla14[[#This Row],[tasa de cambio]]*Tabla14[[#This Row],[Ingresos netos]]</f>
        <v>3.91861260948738E-3</v>
      </c>
      <c r="M581" s="1" t="s">
        <v>81</v>
      </c>
      <c r="N581" s="1" t="s">
        <v>10</v>
      </c>
      <c r="O581" s="1"/>
      <c r="P581" s="1" t="s">
        <v>11</v>
      </c>
      <c r="Q581" s="1" t="s">
        <v>12</v>
      </c>
      <c r="R581" s="1" t="s">
        <v>13</v>
      </c>
      <c r="S581" s="8">
        <v>3.6092161819999999E-3</v>
      </c>
      <c r="T581" s="8">
        <v>0.75</v>
      </c>
      <c r="U581" s="9">
        <f>Tabla12[[#This Row],[Precio unitario]]*Tabla12[[#This Row],[Tasa de ingresos cliente]]</f>
        <v>2.7069121364999998E-3</v>
      </c>
      <c r="V581" s="21">
        <v>22.631540000000001</v>
      </c>
      <c r="W581" s="11">
        <f>Tabla12[[#This Row],[tasa de cambio]]*Tabla12[[#This Row],[Ingresos netos]]</f>
        <v>6.1261590293685206E-2</v>
      </c>
      <c r="AK581" s="2" t="s">
        <v>100</v>
      </c>
      <c r="AL581" s="2" t="s">
        <v>38</v>
      </c>
      <c r="AM581" s="2" t="s">
        <v>104</v>
      </c>
      <c r="AN581" s="2" t="s">
        <v>11</v>
      </c>
      <c r="AO581" s="2" t="s">
        <v>12</v>
      </c>
      <c r="AP581" s="2" t="s">
        <v>13</v>
      </c>
      <c r="AQ581" s="7">
        <v>2.3389999999999999E-3</v>
      </c>
      <c r="AR581" s="7">
        <v>0.75</v>
      </c>
      <c r="AS581" s="9">
        <f>Tabla8[[#This Row],[Precio unitario]]*Tabla8[[#This Row],[Tasa de ingresos cliente]]</f>
        <v>1.7542499999999999E-3</v>
      </c>
      <c r="AT581" s="21">
        <v>21.6</v>
      </c>
      <c r="AU581" s="11">
        <f>Tabla8[[#This Row],[tasa de cambio]]*Tabla8[[#This Row],[Ingresos netos]]</f>
        <v>3.7891800000000003E-2</v>
      </c>
      <c r="AV581" s="23"/>
      <c r="AX581" s="23"/>
    </row>
    <row r="582" spans="1:50" x14ac:dyDescent="0.2">
      <c r="A582" s="2" t="s">
        <v>24</v>
      </c>
      <c r="B582" s="2" t="s">
        <v>62</v>
      </c>
      <c r="C582" s="2"/>
      <c r="D582" s="2" t="s">
        <v>11</v>
      </c>
      <c r="E582" s="2" t="s">
        <v>12</v>
      </c>
      <c r="F582" s="2" t="s">
        <v>13</v>
      </c>
      <c r="G582" s="7">
        <v>1.8788153629999999E-3</v>
      </c>
      <c r="H582" s="7">
        <v>0.75</v>
      </c>
      <c r="I582" s="9">
        <f>Tabla14[[#This Row],[Precio unitario]]*Tabla14[[#This Row],[Tasa de ingresos cliente]]</f>
        <v>1.40911152225E-3</v>
      </c>
      <c r="J582" s="21">
        <v>22.631540000000001</v>
      </c>
      <c r="K582" s="15">
        <f>Tabla14[[#This Row],[tasa de cambio]]*Tabla14[[#This Row],[Ingresos netos]]</f>
        <v>3.1890363780261763E-2</v>
      </c>
      <c r="M582" s="2" t="s">
        <v>81</v>
      </c>
      <c r="N582" s="2" t="s">
        <v>10</v>
      </c>
      <c r="O582" s="2"/>
      <c r="P582" s="2" t="s">
        <v>11</v>
      </c>
      <c r="Q582" s="2" t="s">
        <v>12</v>
      </c>
      <c r="R582" s="2" t="s">
        <v>13</v>
      </c>
      <c r="S582" s="7">
        <v>2.414531914E-3</v>
      </c>
      <c r="T582" s="7">
        <v>0.75</v>
      </c>
      <c r="U582" s="9">
        <f>Tabla12[[#This Row],[Precio unitario]]*Tabla12[[#This Row],[Tasa de ingresos cliente]]</f>
        <v>1.8108989355E-3</v>
      </c>
      <c r="V582" s="21">
        <v>22.631540000000001</v>
      </c>
      <c r="W582" s="11">
        <f>Tabla12[[#This Row],[tasa de cambio]]*Tabla12[[#This Row],[Ingresos netos]]</f>
        <v>4.0983431694725674E-2</v>
      </c>
      <c r="AK582" s="1" t="s">
        <v>100</v>
      </c>
      <c r="AL582" s="1" t="s">
        <v>38</v>
      </c>
      <c r="AM582" s="1" t="s">
        <v>104</v>
      </c>
      <c r="AN582" s="1" t="s">
        <v>11</v>
      </c>
      <c r="AO582" s="1" t="s">
        <v>12</v>
      </c>
      <c r="AP582" s="1" t="s">
        <v>13</v>
      </c>
      <c r="AQ582" s="8">
        <v>3.0205000000000002E-3</v>
      </c>
      <c r="AR582" s="8">
        <v>0.75</v>
      </c>
      <c r="AS582" s="9">
        <f>Tabla8[[#This Row],[Precio unitario]]*Tabla8[[#This Row],[Tasa de ingresos cliente]]</f>
        <v>2.265375E-3</v>
      </c>
      <c r="AT582" s="21">
        <v>21.6</v>
      </c>
      <c r="AU582" s="11">
        <f>Tabla8[[#This Row],[tasa de cambio]]*Tabla8[[#This Row],[Ingresos netos]]</f>
        <v>4.8932100000000006E-2</v>
      </c>
      <c r="AV582" s="23"/>
      <c r="AX582" s="23"/>
    </row>
    <row r="583" spans="1:50" x14ac:dyDescent="0.2">
      <c r="A583" s="1" t="s">
        <v>24</v>
      </c>
      <c r="B583" s="1" t="s">
        <v>19</v>
      </c>
      <c r="C583" s="1"/>
      <c r="D583" s="1" t="s">
        <v>11</v>
      </c>
      <c r="E583" s="1" t="s">
        <v>12</v>
      </c>
      <c r="F583" s="1" t="s">
        <v>13</v>
      </c>
      <c r="G583" s="8">
        <v>2.7143019169999999E-3</v>
      </c>
      <c r="H583" s="8">
        <v>0.75</v>
      </c>
      <c r="I583" s="9">
        <f>Tabla14[[#This Row],[Precio unitario]]*Tabla14[[#This Row],[Tasa de ingresos cliente]]</f>
        <v>2.0357264377500002E-3</v>
      </c>
      <c r="J583" s="21">
        <v>22.631540000000001</v>
      </c>
      <c r="K583" s="15">
        <f>Tabla14[[#This Row],[tasa de cambio]]*Tabla14[[#This Row],[Ingresos netos]]</f>
        <v>4.6071624304996638E-2</v>
      </c>
      <c r="M583" s="1" t="s">
        <v>81</v>
      </c>
      <c r="N583" s="1" t="s">
        <v>10</v>
      </c>
      <c r="O583" s="1"/>
      <c r="P583" s="1" t="s">
        <v>11</v>
      </c>
      <c r="Q583" s="1" t="s">
        <v>12</v>
      </c>
      <c r="R583" s="1" t="s">
        <v>13</v>
      </c>
      <c r="S583" s="8">
        <v>2.276098402E-3</v>
      </c>
      <c r="T583" s="8">
        <v>0.75</v>
      </c>
      <c r="U583" s="9">
        <f>Tabla12[[#This Row],[Precio unitario]]*Tabla12[[#This Row],[Tasa de ingresos cliente]]</f>
        <v>1.7070738015E-3</v>
      </c>
      <c r="V583" s="21">
        <v>22.631540000000001</v>
      </c>
      <c r="W583" s="11">
        <f>Tabla12[[#This Row],[tasa de cambio]]*Tabla12[[#This Row],[Ingresos netos]]</f>
        <v>3.8633709021599308E-2</v>
      </c>
      <c r="AK583" s="1" t="s">
        <v>100</v>
      </c>
      <c r="AL583" s="1" t="s">
        <v>38</v>
      </c>
      <c r="AM583" s="1" t="s">
        <v>114</v>
      </c>
      <c r="AN583" s="1" t="s">
        <v>11</v>
      </c>
      <c r="AO583" s="1" t="s">
        <v>12</v>
      </c>
      <c r="AP583" s="1" t="s">
        <v>13</v>
      </c>
      <c r="AQ583" s="8">
        <v>2.3E-5</v>
      </c>
      <c r="AR583" s="8">
        <v>0.75</v>
      </c>
      <c r="AS583" s="9">
        <f>Tabla8[[#This Row],[Precio unitario]]*Tabla8[[#This Row],[Tasa de ingresos cliente]]</f>
        <v>1.7249999999999999E-5</v>
      </c>
      <c r="AT583" s="21">
        <v>21.6</v>
      </c>
      <c r="AU583" s="11">
        <f>Tabla8[[#This Row],[tasa de cambio]]*Tabla8[[#This Row],[Ingresos netos]]</f>
        <v>3.726E-4</v>
      </c>
      <c r="AV583" s="23"/>
      <c r="AX583" s="23"/>
    </row>
    <row r="584" spans="1:50" x14ac:dyDescent="0.2">
      <c r="A584" s="2" t="s">
        <v>24</v>
      </c>
      <c r="B584" s="2" t="s">
        <v>45</v>
      </c>
      <c r="C584" s="2"/>
      <c r="D584" s="2" t="s">
        <v>11</v>
      </c>
      <c r="E584" s="2" t="s">
        <v>12</v>
      </c>
      <c r="F584" s="2" t="s">
        <v>13</v>
      </c>
      <c r="G584" s="7">
        <v>2.01535529E-4</v>
      </c>
      <c r="H584" s="7">
        <v>0.75</v>
      </c>
      <c r="I584" s="9">
        <f>Tabla14[[#This Row],[Precio unitario]]*Tabla14[[#This Row],[Tasa de ingresos cliente]]</f>
        <v>1.5115164674999999E-4</v>
      </c>
      <c r="J584" s="21">
        <v>22.631540000000001</v>
      </c>
      <c r="K584" s="15">
        <f>Tabla14[[#This Row],[tasa de cambio]]*Tabla14[[#This Row],[Ingresos netos]]</f>
        <v>3.4207945394884951E-3</v>
      </c>
      <c r="M584" s="2" t="s">
        <v>81</v>
      </c>
      <c r="N584" s="2" t="s">
        <v>10</v>
      </c>
      <c r="O584" s="2"/>
      <c r="P584" s="2" t="s">
        <v>11</v>
      </c>
      <c r="Q584" s="2" t="s">
        <v>12</v>
      </c>
      <c r="R584" s="2" t="s">
        <v>13</v>
      </c>
      <c r="S584" s="7">
        <v>3.2605144930000001E-3</v>
      </c>
      <c r="T584" s="7">
        <v>0.75</v>
      </c>
      <c r="U584" s="9">
        <f>Tabla12[[#This Row],[Precio unitario]]*Tabla12[[#This Row],[Tasa de ingresos cliente]]</f>
        <v>2.4453858697499999E-3</v>
      </c>
      <c r="V584" s="21">
        <v>22.631540000000001</v>
      </c>
      <c r="W584" s="11">
        <f>Tabla12[[#This Row],[tasa de cambio]]*Tabla12[[#This Row],[Ingresos netos]]</f>
        <v>5.5342848126681915E-2</v>
      </c>
      <c r="AK584" s="2" t="s">
        <v>100</v>
      </c>
      <c r="AL584" s="2" t="s">
        <v>38</v>
      </c>
      <c r="AM584" s="2" t="s">
        <v>114</v>
      </c>
      <c r="AN584" s="2" t="s">
        <v>11</v>
      </c>
      <c r="AO584" s="2" t="s">
        <v>12</v>
      </c>
      <c r="AP584" s="2" t="s">
        <v>13</v>
      </c>
      <c r="AQ584" s="7">
        <v>2.3333299999999999E-5</v>
      </c>
      <c r="AR584" s="7">
        <v>0.75</v>
      </c>
      <c r="AS584" s="9">
        <f>Tabla8[[#This Row],[Precio unitario]]*Tabla8[[#This Row],[Tasa de ingresos cliente]]</f>
        <v>1.7499975E-5</v>
      </c>
      <c r="AT584" s="21">
        <v>21.6</v>
      </c>
      <c r="AU584" s="11">
        <f>Tabla8[[#This Row],[tasa de cambio]]*Tabla8[[#This Row],[Ingresos netos]]</f>
        <v>3.7799946000000002E-4</v>
      </c>
      <c r="AV584" s="23"/>
      <c r="AX584" s="23"/>
    </row>
    <row r="585" spans="1:50" x14ac:dyDescent="0.2">
      <c r="A585" s="1" t="s">
        <v>24</v>
      </c>
      <c r="B585" s="1" t="s">
        <v>45</v>
      </c>
      <c r="C585" s="1"/>
      <c r="D585" s="1" t="s">
        <v>11</v>
      </c>
      <c r="E585" s="1" t="s">
        <v>12</v>
      </c>
      <c r="F585" s="1" t="s">
        <v>13</v>
      </c>
      <c r="G585" s="8">
        <v>4.6821173799999999E-4</v>
      </c>
      <c r="H585" s="8">
        <v>0.75</v>
      </c>
      <c r="I585" s="9">
        <f>Tabla14[[#This Row],[Precio unitario]]*Tabla14[[#This Row],[Tasa de ingresos cliente]]</f>
        <v>3.511588035E-4</v>
      </c>
      <c r="J585" s="21">
        <v>22.631540000000001</v>
      </c>
      <c r="K585" s="15">
        <f>Tabla14[[#This Row],[tasa de cambio]]*Tabla14[[#This Row],[Ingresos netos]]</f>
        <v>7.9472645077623902E-3</v>
      </c>
      <c r="M585" s="1" t="s">
        <v>81</v>
      </c>
      <c r="N585" s="1" t="s">
        <v>10</v>
      </c>
      <c r="O585" s="1"/>
      <c r="P585" s="1" t="s">
        <v>11</v>
      </c>
      <c r="Q585" s="1" t="s">
        <v>12</v>
      </c>
      <c r="R585" s="1" t="s">
        <v>13</v>
      </c>
      <c r="S585" s="8">
        <v>3.142511908E-3</v>
      </c>
      <c r="T585" s="8">
        <v>0.75</v>
      </c>
      <c r="U585" s="9">
        <f>Tabla12[[#This Row],[Precio unitario]]*Tabla12[[#This Row],[Tasa de ingresos cliente]]</f>
        <v>2.3568839309999999E-3</v>
      </c>
      <c r="V585" s="21">
        <v>22.631540000000001</v>
      </c>
      <c r="W585" s="11">
        <f>Tabla12[[#This Row],[tasa de cambio]]*Tabla12[[#This Row],[Ingresos netos]]</f>
        <v>5.3339912959783742E-2</v>
      </c>
      <c r="AK585" s="1" t="s">
        <v>100</v>
      </c>
      <c r="AL585" s="1" t="s">
        <v>38</v>
      </c>
      <c r="AM585" s="1" t="s">
        <v>104</v>
      </c>
      <c r="AN585" s="1" t="s">
        <v>11</v>
      </c>
      <c r="AO585" s="1" t="s">
        <v>129</v>
      </c>
      <c r="AP585" s="1" t="s">
        <v>13</v>
      </c>
      <c r="AQ585" s="8">
        <v>-6.2690300000000005E-4</v>
      </c>
      <c r="AR585" s="8">
        <v>0.75</v>
      </c>
      <c r="AS585" s="9">
        <f>Tabla8[[#This Row],[Precio unitario]]*Tabla8[[#This Row],[Tasa de ingresos cliente]]</f>
        <v>-4.7017725000000004E-4</v>
      </c>
      <c r="AT585" s="21">
        <v>21.6</v>
      </c>
      <c r="AU585" s="11">
        <f>Tabla8[[#This Row],[tasa de cambio]]*Tabla8[[#This Row],[Ingresos netos]]</f>
        <v>-1.0155828600000001E-2</v>
      </c>
      <c r="AV585" s="23"/>
      <c r="AX585" s="23"/>
    </row>
    <row r="586" spans="1:50" x14ac:dyDescent="0.2">
      <c r="A586" s="2" t="s">
        <v>24</v>
      </c>
      <c r="B586" s="2" t="s">
        <v>53</v>
      </c>
      <c r="C586" s="2"/>
      <c r="D586" s="2" t="s">
        <v>11</v>
      </c>
      <c r="E586" s="2" t="s">
        <v>12</v>
      </c>
      <c r="F586" s="2" t="s">
        <v>13</v>
      </c>
      <c r="G586" s="7">
        <v>2.1954705200000001E-4</v>
      </c>
      <c r="H586" s="7">
        <v>0.75</v>
      </c>
      <c r="I586" s="9">
        <f>Tabla14[[#This Row],[Precio unitario]]*Tabla14[[#This Row],[Tasa de ingresos cliente]]</f>
        <v>1.64660289E-4</v>
      </c>
      <c r="J586" s="21">
        <v>22.631540000000001</v>
      </c>
      <c r="K586" s="15">
        <f>Tabla14[[#This Row],[tasa de cambio]]*Tabla14[[#This Row],[Ingresos netos]]</f>
        <v>3.7265159169150601E-3</v>
      </c>
      <c r="M586" s="2" t="s">
        <v>81</v>
      </c>
      <c r="N586" s="2" t="s">
        <v>10</v>
      </c>
      <c r="O586" s="2"/>
      <c r="P586" s="2" t="s">
        <v>11</v>
      </c>
      <c r="Q586" s="2" t="s">
        <v>12</v>
      </c>
      <c r="R586" s="2" t="s">
        <v>13</v>
      </c>
      <c r="S586" s="7">
        <v>3.1428125659999999E-3</v>
      </c>
      <c r="T586" s="7">
        <v>0.75</v>
      </c>
      <c r="U586" s="9">
        <f>Tabla12[[#This Row],[Precio unitario]]*Tabla12[[#This Row],[Tasa de ingresos cliente]]</f>
        <v>2.3571094244999998E-3</v>
      </c>
      <c r="V586" s="21">
        <v>22.631540000000001</v>
      </c>
      <c r="W586" s="11">
        <f>Tabla12[[#This Row],[tasa de cambio]]*Tabla12[[#This Row],[Ingresos netos]]</f>
        <v>5.3345016224948728E-2</v>
      </c>
      <c r="AK586" s="2" t="s">
        <v>100</v>
      </c>
      <c r="AL586" s="2" t="s">
        <v>76</v>
      </c>
      <c r="AM586" s="2" t="s">
        <v>104</v>
      </c>
      <c r="AN586" s="2" t="s">
        <v>11</v>
      </c>
      <c r="AO586" s="2" t="s">
        <v>12</v>
      </c>
      <c r="AP586" s="2" t="s">
        <v>13</v>
      </c>
      <c r="AQ586" s="7">
        <v>3.3170000000000001E-3</v>
      </c>
      <c r="AR586" s="7">
        <v>0.75</v>
      </c>
      <c r="AS586" s="9">
        <f>Tabla8[[#This Row],[Precio unitario]]*Tabla8[[#This Row],[Tasa de ingresos cliente]]</f>
        <v>2.4877499999999999E-3</v>
      </c>
      <c r="AT586" s="21">
        <v>21.6</v>
      </c>
      <c r="AU586" s="11">
        <f>Tabla8[[#This Row],[tasa de cambio]]*Tabla8[[#This Row],[Ingresos netos]]</f>
        <v>5.3735400000000003E-2</v>
      </c>
      <c r="AV586" s="23"/>
      <c r="AX586" s="23"/>
    </row>
    <row r="587" spans="1:50" x14ac:dyDescent="0.2">
      <c r="A587" s="1" t="s">
        <v>24</v>
      </c>
      <c r="B587" s="1" t="s">
        <v>53</v>
      </c>
      <c r="C587" s="1"/>
      <c r="D587" s="1" t="s">
        <v>11</v>
      </c>
      <c r="E587" s="1" t="s">
        <v>12</v>
      </c>
      <c r="F587" s="1" t="s">
        <v>13</v>
      </c>
      <c r="G587" s="8">
        <v>1.5015983700000001E-4</v>
      </c>
      <c r="H587" s="8">
        <v>0.75</v>
      </c>
      <c r="I587" s="9">
        <f>Tabla14[[#This Row],[Precio unitario]]*Tabla14[[#This Row],[Tasa de ingresos cliente]]</f>
        <v>1.1261987775000002E-4</v>
      </c>
      <c r="J587" s="21">
        <v>22.631540000000001</v>
      </c>
      <c r="K587" s="15">
        <f>Tabla14[[#This Row],[tasa de cambio]]*Tabla14[[#This Row],[Ingresos netos]]</f>
        <v>2.5487612680942357E-3</v>
      </c>
      <c r="M587" s="1" t="s">
        <v>81</v>
      </c>
      <c r="N587" s="1" t="s">
        <v>10</v>
      </c>
      <c r="O587" s="1"/>
      <c r="P587" s="1" t="s">
        <v>11</v>
      </c>
      <c r="Q587" s="1" t="s">
        <v>12</v>
      </c>
      <c r="R587" s="1" t="s">
        <v>13</v>
      </c>
      <c r="S587" s="8">
        <v>1.4072283849999999E-3</v>
      </c>
      <c r="T587" s="8">
        <v>0.75</v>
      </c>
      <c r="U587" s="9">
        <f>Tabla12[[#This Row],[Precio unitario]]*Tabla12[[#This Row],[Tasa de ingresos cliente]]</f>
        <v>1.05542128875E-3</v>
      </c>
      <c r="V587" s="21">
        <v>22.631540000000001</v>
      </c>
      <c r="W587" s="11">
        <f>Tabla12[[#This Row],[tasa de cambio]]*Tabla12[[#This Row],[Ingresos netos]]</f>
        <v>2.3885809113197175E-2</v>
      </c>
      <c r="AK587" s="1" t="s">
        <v>100</v>
      </c>
      <c r="AL587" s="1" t="s">
        <v>76</v>
      </c>
      <c r="AM587" s="1" t="s">
        <v>104</v>
      </c>
      <c r="AN587" s="1" t="s">
        <v>11</v>
      </c>
      <c r="AO587" s="1" t="s">
        <v>12</v>
      </c>
      <c r="AP587" s="1" t="s">
        <v>13</v>
      </c>
      <c r="AQ587" s="8">
        <v>4.0619999999999996E-3</v>
      </c>
      <c r="AR587" s="8">
        <v>0.75</v>
      </c>
      <c r="AS587" s="9">
        <f>Tabla8[[#This Row],[Precio unitario]]*Tabla8[[#This Row],[Tasa de ingresos cliente]]</f>
        <v>3.0464999999999997E-3</v>
      </c>
      <c r="AT587" s="21">
        <v>21.6</v>
      </c>
      <c r="AU587" s="11">
        <f>Tabla8[[#This Row],[tasa de cambio]]*Tabla8[[#This Row],[Ingresos netos]]</f>
        <v>6.5804399999999999E-2</v>
      </c>
      <c r="AV587" s="23"/>
      <c r="AX587" s="23"/>
    </row>
    <row r="588" spans="1:50" x14ac:dyDescent="0.2">
      <c r="A588" s="2" t="s">
        <v>24</v>
      </c>
      <c r="B588" s="2" t="s">
        <v>21</v>
      </c>
      <c r="C588" s="2"/>
      <c r="D588" s="2" t="s">
        <v>11</v>
      </c>
      <c r="E588" s="2" t="s">
        <v>12</v>
      </c>
      <c r="F588" s="2" t="s">
        <v>13</v>
      </c>
      <c r="G588" s="7">
        <v>2.0546571689999999E-3</v>
      </c>
      <c r="H588" s="7">
        <v>0.75</v>
      </c>
      <c r="I588" s="9">
        <f>Tabla14[[#This Row],[Precio unitario]]*Tabla14[[#This Row],[Tasa de ingresos cliente]]</f>
        <v>1.54099287675E-3</v>
      </c>
      <c r="J588" s="21">
        <v>22.631540000000001</v>
      </c>
      <c r="K588" s="15">
        <f>Tabla14[[#This Row],[tasa de cambio]]*Tabla14[[#This Row],[Ingresos netos]]</f>
        <v>3.4875041929882694E-2</v>
      </c>
      <c r="M588" s="2" t="s">
        <v>81</v>
      </c>
      <c r="N588" s="2" t="s">
        <v>10</v>
      </c>
      <c r="O588" s="2"/>
      <c r="P588" s="2" t="s">
        <v>11</v>
      </c>
      <c r="Q588" s="2" t="s">
        <v>12</v>
      </c>
      <c r="R588" s="2" t="s">
        <v>13</v>
      </c>
      <c r="S588" s="7">
        <v>1.9069423690000001E-3</v>
      </c>
      <c r="T588" s="7">
        <v>0.75</v>
      </c>
      <c r="U588" s="9">
        <f>Tabla12[[#This Row],[Precio unitario]]*Tabla12[[#This Row],[Tasa de ingresos cliente]]</f>
        <v>1.4302067767500001E-3</v>
      </c>
      <c r="V588" s="21">
        <v>22.631540000000001</v>
      </c>
      <c r="W588" s="11">
        <f>Tabla12[[#This Row],[tasa de cambio]]*Tabla12[[#This Row],[Ingresos netos]]</f>
        <v>3.23677818762887E-2</v>
      </c>
      <c r="AK588" s="2" t="s">
        <v>100</v>
      </c>
      <c r="AL588" s="2" t="s">
        <v>76</v>
      </c>
      <c r="AM588" s="2" t="s">
        <v>104</v>
      </c>
      <c r="AN588" s="2" t="s">
        <v>11</v>
      </c>
      <c r="AO588" s="2" t="s">
        <v>129</v>
      </c>
      <c r="AP588" s="2" t="s">
        <v>13</v>
      </c>
      <c r="AQ588" s="7">
        <v>-9.4169499999999999E-4</v>
      </c>
      <c r="AR588" s="7">
        <v>0.75</v>
      </c>
      <c r="AS588" s="9">
        <f>Tabla8[[#This Row],[Precio unitario]]*Tabla8[[#This Row],[Tasa de ingresos cliente]]</f>
        <v>-7.0627124999999994E-4</v>
      </c>
      <c r="AT588" s="21">
        <v>21.6</v>
      </c>
      <c r="AU588" s="11">
        <f>Tabla8[[#This Row],[tasa de cambio]]*Tabla8[[#This Row],[Ingresos netos]]</f>
        <v>-1.5255458999999999E-2</v>
      </c>
      <c r="AV588" s="23"/>
      <c r="AX588" s="23"/>
    </row>
    <row r="589" spans="1:50" x14ac:dyDescent="0.2">
      <c r="A589" s="1" t="s">
        <v>24</v>
      </c>
      <c r="B589" s="1" t="s">
        <v>37</v>
      </c>
      <c r="C589" s="1"/>
      <c r="D589" s="1" t="s">
        <v>11</v>
      </c>
      <c r="E589" s="1" t="s">
        <v>12</v>
      </c>
      <c r="F589" s="1" t="s">
        <v>13</v>
      </c>
      <c r="G589" s="8">
        <v>1.4649123000000001E-4</v>
      </c>
      <c r="H589" s="8">
        <v>0.75</v>
      </c>
      <c r="I589" s="9">
        <f>Tabla14[[#This Row],[Precio unitario]]*Tabla14[[#This Row],[Tasa de ingresos cliente]]</f>
        <v>1.098684225E-4</v>
      </c>
      <c r="J589" s="21">
        <v>22.631540000000001</v>
      </c>
      <c r="K589" s="15">
        <f>Tabla14[[#This Row],[tasa de cambio]]*Tabla14[[#This Row],[Ingresos netos]]</f>
        <v>2.4864915985456501E-3</v>
      </c>
      <c r="M589" s="1" t="s">
        <v>81</v>
      </c>
      <c r="N589" s="1" t="s">
        <v>10</v>
      </c>
      <c r="O589" s="1"/>
      <c r="P589" s="1" t="s">
        <v>11</v>
      </c>
      <c r="Q589" s="1" t="s">
        <v>12</v>
      </c>
      <c r="R589" s="1" t="s">
        <v>13</v>
      </c>
      <c r="S589" s="8">
        <v>8.9176327800000003E-4</v>
      </c>
      <c r="T589" s="8">
        <v>0.75</v>
      </c>
      <c r="U589" s="9">
        <f>Tabla12[[#This Row],[Precio unitario]]*Tabla12[[#This Row],[Tasa de ingresos cliente]]</f>
        <v>6.6882245850000003E-4</v>
      </c>
      <c r="V589" s="21">
        <v>22.631540000000001</v>
      </c>
      <c r="W589" s="11">
        <f>Tabla12[[#This Row],[tasa de cambio]]*Tabla12[[#This Row],[Ingresos netos]]</f>
        <v>1.5136482222441091E-2</v>
      </c>
      <c r="AK589" s="2" t="s">
        <v>100</v>
      </c>
      <c r="AL589" s="2" t="s">
        <v>76</v>
      </c>
      <c r="AM589" s="2" t="s">
        <v>101</v>
      </c>
      <c r="AN589" s="2" t="s">
        <v>11</v>
      </c>
      <c r="AO589" s="2" t="s">
        <v>12</v>
      </c>
      <c r="AP589" s="2" t="s">
        <v>13</v>
      </c>
      <c r="AQ589" s="7">
        <v>1.67E-3</v>
      </c>
      <c r="AR589" s="7">
        <v>0.75</v>
      </c>
      <c r="AS589" s="9">
        <f>Tabla8[[#This Row],[Precio unitario]]*Tabla8[[#This Row],[Tasa de ingresos cliente]]</f>
        <v>1.2525000000000001E-3</v>
      </c>
      <c r="AT589" s="21">
        <v>21.6</v>
      </c>
      <c r="AU589" s="11">
        <f>Tabla8[[#This Row],[tasa de cambio]]*Tabla8[[#This Row],[Ingresos netos]]</f>
        <v>2.7054000000000005E-2</v>
      </c>
      <c r="AV589" s="23"/>
      <c r="AX589" s="23"/>
    </row>
    <row r="590" spans="1:50" x14ac:dyDescent="0.2">
      <c r="A590" s="2" t="s">
        <v>24</v>
      </c>
      <c r="B590" s="2" t="s">
        <v>22</v>
      </c>
      <c r="C590" s="2"/>
      <c r="D590" s="2" t="s">
        <v>11</v>
      </c>
      <c r="E590" s="2" t="s">
        <v>12</v>
      </c>
      <c r="F590" s="2" t="s">
        <v>13</v>
      </c>
      <c r="G590" s="7">
        <v>2.6996368390000002E-3</v>
      </c>
      <c r="H590" s="7">
        <v>0.75</v>
      </c>
      <c r="I590" s="9">
        <f>Tabla14[[#This Row],[Precio unitario]]*Tabla14[[#This Row],[Tasa de ingresos cliente]]</f>
        <v>2.0247276292500002E-3</v>
      </c>
      <c r="J590" s="21">
        <v>22.631540000000001</v>
      </c>
      <c r="K590" s="15">
        <f>Tabla14[[#This Row],[tasa de cambio]]*Tabla14[[#This Row],[Ingresos netos]]</f>
        <v>4.5822704330476555E-2</v>
      </c>
      <c r="M590" s="2" t="s">
        <v>81</v>
      </c>
      <c r="N590" s="2" t="s">
        <v>78</v>
      </c>
      <c r="O590" s="2"/>
      <c r="P590" s="2" t="s">
        <v>11</v>
      </c>
      <c r="Q590" s="2" t="s">
        <v>12</v>
      </c>
      <c r="R590" s="2" t="s">
        <v>13</v>
      </c>
      <c r="S590" s="7">
        <v>7.9152274709999998E-3</v>
      </c>
      <c r="T590" s="7">
        <v>0.75</v>
      </c>
      <c r="U590" s="9">
        <f>Tabla12[[#This Row],[Precio unitario]]*Tabla12[[#This Row],[Tasa de ingresos cliente]]</f>
        <v>5.9364206032499998E-3</v>
      </c>
      <c r="V590" s="21">
        <v>22.631540000000001</v>
      </c>
      <c r="W590" s="11">
        <f>Tabla12[[#This Row],[tasa de cambio]]*Tabla12[[#This Row],[Ingresos netos]]</f>
        <v>0.13435034033927651</v>
      </c>
      <c r="AK590" s="2" t="s">
        <v>100</v>
      </c>
      <c r="AL590" s="2" t="s">
        <v>29</v>
      </c>
      <c r="AM590" s="2" t="s">
        <v>101</v>
      </c>
      <c r="AN590" s="2" t="s">
        <v>11</v>
      </c>
      <c r="AO590" s="2" t="s">
        <v>12</v>
      </c>
      <c r="AP590" s="2" t="s">
        <v>13</v>
      </c>
      <c r="AQ590" s="7">
        <v>1.1310000000000001E-3</v>
      </c>
      <c r="AR590" s="7">
        <v>0.75</v>
      </c>
      <c r="AS590" s="9">
        <f>Tabla8[[#This Row],[Precio unitario]]*Tabla8[[#This Row],[Tasa de ingresos cliente]]</f>
        <v>8.4825000000000005E-4</v>
      </c>
      <c r="AT590" s="21">
        <v>21.6</v>
      </c>
      <c r="AU590" s="11">
        <f>Tabla8[[#This Row],[tasa de cambio]]*Tabla8[[#This Row],[Ingresos netos]]</f>
        <v>1.8322200000000004E-2</v>
      </c>
      <c r="AV590" s="23"/>
      <c r="AX590" s="23"/>
    </row>
    <row r="591" spans="1:50" x14ac:dyDescent="0.2">
      <c r="A591" s="1" t="s">
        <v>24</v>
      </c>
      <c r="B591" s="1" t="s">
        <v>42</v>
      </c>
      <c r="C591" s="1"/>
      <c r="D591" s="1" t="s">
        <v>11</v>
      </c>
      <c r="E591" s="1" t="s">
        <v>12</v>
      </c>
      <c r="F591" s="1" t="s">
        <v>13</v>
      </c>
      <c r="G591" s="8">
        <v>9.6752673000000006E-5</v>
      </c>
      <c r="H591" s="8">
        <v>0.75</v>
      </c>
      <c r="I591" s="9">
        <f>Tabla14[[#This Row],[Precio unitario]]*Tabla14[[#This Row],[Tasa de ingresos cliente]]</f>
        <v>7.2564504750000008E-5</v>
      </c>
      <c r="J591" s="21">
        <v>22.631540000000001</v>
      </c>
      <c r="K591" s="15">
        <f>Tabla14[[#This Row],[tasa de cambio]]*Tabla14[[#This Row],[Ingresos netos]]</f>
        <v>1.6422464918298154E-3</v>
      </c>
      <c r="M591" s="1" t="s">
        <v>81</v>
      </c>
      <c r="N591" s="1" t="s">
        <v>27</v>
      </c>
      <c r="O591" s="1"/>
      <c r="P591" s="1" t="s">
        <v>11</v>
      </c>
      <c r="Q591" s="1" t="s">
        <v>12</v>
      </c>
      <c r="R591" s="1" t="s">
        <v>13</v>
      </c>
      <c r="S591" s="8">
        <v>4.7066084509999996E-3</v>
      </c>
      <c r="T591" s="8">
        <v>0.75</v>
      </c>
      <c r="U591" s="9">
        <f>Tabla12[[#This Row],[Precio unitario]]*Tabla12[[#This Row],[Tasa de ingresos cliente]]</f>
        <v>3.52995633825E-3</v>
      </c>
      <c r="V591" s="21">
        <v>22.631540000000001</v>
      </c>
      <c r="W591" s="11">
        <f>Tabla12[[#This Row],[tasa de cambio]]*Tabla12[[#This Row],[Ingresos netos]]</f>
        <v>7.9888348067358408E-2</v>
      </c>
      <c r="AK591" s="1" t="s">
        <v>100</v>
      </c>
      <c r="AL591" s="1" t="s">
        <v>29</v>
      </c>
      <c r="AM591" s="1" t="s">
        <v>101</v>
      </c>
      <c r="AN591" s="1" t="s">
        <v>11</v>
      </c>
      <c r="AO591" s="1" t="s">
        <v>12</v>
      </c>
      <c r="AP591" s="1" t="s">
        <v>13</v>
      </c>
      <c r="AQ591" s="8">
        <v>1.1311667000000001E-3</v>
      </c>
      <c r="AR591" s="8">
        <v>0.75</v>
      </c>
      <c r="AS591" s="9">
        <f>Tabla8[[#This Row],[Precio unitario]]*Tabla8[[#This Row],[Tasa de ingresos cliente]]</f>
        <v>8.4837502500000007E-4</v>
      </c>
      <c r="AT591" s="21">
        <v>21.6</v>
      </c>
      <c r="AU591" s="11">
        <f>Tabla8[[#This Row],[tasa de cambio]]*Tabla8[[#This Row],[Ingresos netos]]</f>
        <v>1.8324900540000001E-2</v>
      </c>
      <c r="AV591" s="23"/>
      <c r="AX591" s="23"/>
    </row>
    <row r="592" spans="1:50" x14ac:dyDescent="0.2">
      <c r="A592" s="2" t="s">
        <v>24</v>
      </c>
      <c r="B592" s="2" t="s">
        <v>43</v>
      </c>
      <c r="C592" s="2"/>
      <c r="D592" s="2" t="s">
        <v>11</v>
      </c>
      <c r="E592" s="2" t="s">
        <v>12</v>
      </c>
      <c r="F592" s="2" t="s">
        <v>13</v>
      </c>
      <c r="G592" s="7">
        <v>9.1847181999999994E-5</v>
      </c>
      <c r="H592" s="7">
        <v>0.75</v>
      </c>
      <c r="I592" s="9">
        <f>Tabla14[[#This Row],[Precio unitario]]*Tabla14[[#This Row],[Tasa de ingresos cliente]]</f>
        <v>6.8885386500000003E-5</v>
      </c>
      <c r="J592" s="21">
        <v>22.631540000000001</v>
      </c>
      <c r="K592" s="15">
        <f>Tabla14[[#This Row],[tasa de cambio]]*Tabla14[[#This Row],[Ingresos netos]]</f>
        <v>1.5589823799902101E-3</v>
      </c>
      <c r="M592" s="2" t="s">
        <v>81</v>
      </c>
      <c r="N592" s="2" t="s">
        <v>47</v>
      </c>
      <c r="O592" s="2"/>
      <c r="P592" s="2" t="s">
        <v>11</v>
      </c>
      <c r="Q592" s="2" t="s">
        <v>12</v>
      </c>
      <c r="R592" s="2" t="s">
        <v>13</v>
      </c>
      <c r="S592" s="7">
        <v>4.5190356249999999E-3</v>
      </c>
      <c r="T592" s="7">
        <v>0.75</v>
      </c>
      <c r="U592" s="9">
        <f>Tabla12[[#This Row],[Precio unitario]]*Tabla12[[#This Row],[Tasa de ingresos cliente]]</f>
        <v>3.3892767187499997E-3</v>
      </c>
      <c r="V592" s="21">
        <v>22.631540000000001</v>
      </c>
      <c r="W592" s="11">
        <f>Tabla12[[#This Row],[tasa de cambio]]*Tabla12[[#This Row],[Ingresos netos]]</f>
        <v>7.6704551631459367E-2</v>
      </c>
      <c r="AK592" s="1" t="s">
        <v>100</v>
      </c>
      <c r="AL592" s="1" t="s">
        <v>29</v>
      </c>
      <c r="AM592" s="1" t="s">
        <v>104</v>
      </c>
      <c r="AN592" s="1" t="s">
        <v>11</v>
      </c>
      <c r="AO592" s="1" t="s">
        <v>12</v>
      </c>
      <c r="AP592" s="1" t="s">
        <v>13</v>
      </c>
      <c r="AQ592" s="8">
        <v>1.48E-3</v>
      </c>
      <c r="AR592" s="8">
        <v>0.75</v>
      </c>
      <c r="AS592" s="9">
        <f>Tabla8[[#This Row],[Precio unitario]]*Tabla8[[#This Row],[Tasa de ingresos cliente]]</f>
        <v>1.1099999999999999E-3</v>
      </c>
      <c r="AT592" s="21">
        <v>21.6</v>
      </c>
      <c r="AU592" s="11">
        <f>Tabla8[[#This Row],[tasa de cambio]]*Tabla8[[#This Row],[Ingresos netos]]</f>
        <v>2.3975999999999997E-2</v>
      </c>
      <c r="AV592" s="23"/>
      <c r="AX592" s="23"/>
    </row>
    <row r="593" spans="1:50" x14ac:dyDescent="0.2">
      <c r="A593" s="1" t="s">
        <v>24</v>
      </c>
      <c r="B593" s="1" t="s">
        <v>53</v>
      </c>
      <c r="C593" s="1"/>
      <c r="D593" s="1" t="s">
        <v>11</v>
      </c>
      <c r="E593" s="1" t="s">
        <v>12</v>
      </c>
      <c r="F593" s="1" t="s">
        <v>13</v>
      </c>
      <c r="G593" s="8">
        <v>1.3774228699999999E-4</v>
      </c>
      <c r="H593" s="8">
        <v>0.75</v>
      </c>
      <c r="I593" s="9">
        <f>Tabla14[[#This Row],[Precio unitario]]*Tabla14[[#This Row],[Tasa de ingresos cliente]]</f>
        <v>1.0330671524999999E-4</v>
      </c>
      <c r="J593" s="21">
        <v>22.631540000000001</v>
      </c>
      <c r="K593" s="15">
        <f>Tabla14[[#This Row],[tasa de cambio]]*Tabla14[[#This Row],[Ingresos netos]]</f>
        <v>2.3379900584489851E-3</v>
      </c>
      <c r="M593" s="1" t="s">
        <v>81</v>
      </c>
      <c r="N593" s="1" t="s">
        <v>66</v>
      </c>
      <c r="O593" s="1"/>
      <c r="P593" s="1" t="s">
        <v>11</v>
      </c>
      <c r="Q593" s="1" t="s">
        <v>12</v>
      </c>
      <c r="R593" s="1" t="s">
        <v>13</v>
      </c>
      <c r="S593" s="8">
        <v>2.9276919780000001E-3</v>
      </c>
      <c r="T593" s="8">
        <v>0.75</v>
      </c>
      <c r="U593" s="9">
        <f>Tabla12[[#This Row],[Precio unitario]]*Tabla12[[#This Row],[Tasa de ingresos cliente]]</f>
        <v>2.1957689835E-3</v>
      </c>
      <c r="V593" s="21">
        <v>22.631540000000001</v>
      </c>
      <c r="W593" s="11">
        <f>Tabla12[[#This Row],[tasa de cambio]]*Tabla12[[#This Row],[Ingresos netos]]</f>
        <v>4.9693633580839593E-2</v>
      </c>
      <c r="AK593" s="2" t="s">
        <v>100</v>
      </c>
      <c r="AL593" s="2" t="s">
        <v>29</v>
      </c>
      <c r="AM593" s="2" t="s">
        <v>104</v>
      </c>
      <c r="AN593" s="2" t="s">
        <v>11</v>
      </c>
      <c r="AO593" s="2" t="s">
        <v>12</v>
      </c>
      <c r="AP593" s="2" t="s">
        <v>13</v>
      </c>
      <c r="AQ593" s="7">
        <v>1.4800869999999999E-3</v>
      </c>
      <c r="AR593" s="7">
        <v>0.75</v>
      </c>
      <c r="AS593" s="9">
        <f>Tabla8[[#This Row],[Precio unitario]]*Tabla8[[#This Row],[Tasa de ingresos cliente]]</f>
        <v>1.11006525E-3</v>
      </c>
      <c r="AT593" s="21">
        <v>21.6</v>
      </c>
      <c r="AU593" s="11">
        <f>Tabla8[[#This Row],[tasa de cambio]]*Tabla8[[#This Row],[Ingresos netos]]</f>
        <v>2.3977409400000003E-2</v>
      </c>
      <c r="AV593" s="23"/>
      <c r="AX593" s="23"/>
    </row>
    <row r="594" spans="1:50" x14ac:dyDescent="0.2">
      <c r="A594" s="2" t="s">
        <v>24</v>
      </c>
      <c r="B594" s="2" t="s">
        <v>25</v>
      </c>
      <c r="C594" s="2"/>
      <c r="D594" s="2" t="s">
        <v>11</v>
      </c>
      <c r="E594" s="2" t="s">
        <v>12</v>
      </c>
      <c r="F594" s="2" t="s">
        <v>13</v>
      </c>
      <c r="G594" s="7">
        <v>2.9895576700000003E-4</v>
      </c>
      <c r="H594" s="7">
        <v>0.75</v>
      </c>
      <c r="I594" s="9">
        <f>Tabla14[[#This Row],[Precio unitario]]*Tabla14[[#This Row],[Tasa de ingresos cliente]]</f>
        <v>2.2421682525000002E-4</v>
      </c>
      <c r="J594" s="21">
        <v>22.631540000000001</v>
      </c>
      <c r="K594" s="15">
        <f>Tabla14[[#This Row],[tasa de cambio]]*Tabla14[[#This Row],[Ingresos netos]]</f>
        <v>5.0743720493183859E-3</v>
      </c>
      <c r="M594" s="2" t="s">
        <v>81</v>
      </c>
      <c r="N594" s="2" t="s">
        <v>66</v>
      </c>
      <c r="O594" s="2"/>
      <c r="P594" s="2" t="s">
        <v>11</v>
      </c>
      <c r="Q594" s="2" t="s">
        <v>12</v>
      </c>
      <c r="R594" s="2" t="s">
        <v>13</v>
      </c>
      <c r="S594" s="7">
        <v>5.8536551749999999E-3</v>
      </c>
      <c r="T594" s="7">
        <v>0.75</v>
      </c>
      <c r="U594" s="9">
        <f>Tabla12[[#This Row],[Precio unitario]]*Tabla12[[#This Row],[Tasa de ingresos cliente]]</f>
        <v>4.3902413812499999E-3</v>
      </c>
      <c r="V594" s="21">
        <v>22.631540000000001</v>
      </c>
      <c r="W594" s="11">
        <f>Tabla12[[#This Row],[tasa de cambio]]*Tabla12[[#This Row],[Ingresos netos]]</f>
        <v>9.935792342941463E-2</v>
      </c>
      <c r="AK594" s="1" t="s">
        <v>100</v>
      </c>
      <c r="AL594" s="1" t="s">
        <v>29</v>
      </c>
      <c r="AM594" s="1" t="s">
        <v>104</v>
      </c>
      <c r="AN594" s="1" t="s">
        <v>11</v>
      </c>
      <c r="AO594" s="1" t="s">
        <v>12</v>
      </c>
      <c r="AP594" s="1" t="s">
        <v>13</v>
      </c>
      <c r="AQ594" s="8">
        <v>1.4801428999999999E-3</v>
      </c>
      <c r="AR594" s="8">
        <v>0.75</v>
      </c>
      <c r="AS594" s="9">
        <f>Tabla8[[#This Row],[Precio unitario]]*Tabla8[[#This Row],[Tasa de ingresos cliente]]</f>
        <v>1.1101071749999999E-3</v>
      </c>
      <c r="AT594" s="21">
        <v>21.6</v>
      </c>
      <c r="AU594" s="11">
        <f>Tabla8[[#This Row],[tasa de cambio]]*Tabla8[[#This Row],[Ingresos netos]]</f>
        <v>2.3978314979999998E-2</v>
      </c>
      <c r="AV594" s="23"/>
      <c r="AX594" s="23"/>
    </row>
    <row r="595" spans="1:50" x14ac:dyDescent="0.2">
      <c r="A595" s="1" t="s">
        <v>24</v>
      </c>
      <c r="B595" s="1" t="s">
        <v>10</v>
      </c>
      <c r="C595" s="1"/>
      <c r="D595" s="1" t="s">
        <v>11</v>
      </c>
      <c r="E595" s="1" t="s">
        <v>12</v>
      </c>
      <c r="F595" s="1" t="s">
        <v>13</v>
      </c>
      <c r="G595" s="8">
        <v>2.83037172E-4</v>
      </c>
      <c r="H595" s="8">
        <v>0.75</v>
      </c>
      <c r="I595" s="9">
        <f>Tabla14[[#This Row],[Precio unitario]]*Tabla14[[#This Row],[Tasa de ingresos cliente]]</f>
        <v>2.1227787899999998E-4</v>
      </c>
      <c r="J595" s="21">
        <v>22.631540000000001</v>
      </c>
      <c r="K595" s="15">
        <f>Tabla14[[#This Row],[tasa de cambio]]*Tabla14[[#This Row],[Ingresos netos]]</f>
        <v>4.8041753097036602E-3</v>
      </c>
      <c r="M595" s="1" t="s">
        <v>81</v>
      </c>
      <c r="N595" s="1" t="s">
        <v>28</v>
      </c>
      <c r="O595" s="1"/>
      <c r="P595" s="1" t="s">
        <v>11</v>
      </c>
      <c r="Q595" s="1" t="s">
        <v>12</v>
      </c>
      <c r="R595" s="1" t="s">
        <v>13</v>
      </c>
      <c r="S595" s="8">
        <v>6.55129721E-4</v>
      </c>
      <c r="T595" s="8">
        <v>0.75</v>
      </c>
      <c r="U595" s="9">
        <f>Tabla12[[#This Row],[Precio unitario]]*Tabla12[[#This Row],[Tasa de ingresos cliente]]</f>
        <v>4.9134729074999997E-4</v>
      </c>
      <c r="V595" s="21">
        <v>22.631540000000001</v>
      </c>
      <c r="W595" s="11">
        <f>Tabla12[[#This Row],[tasa de cambio]]*Tabla12[[#This Row],[Ingresos netos]]</f>
        <v>1.1119945864500255E-2</v>
      </c>
      <c r="AK595" s="2" t="s">
        <v>100</v>
      </c>
      <c r="AL595" s="2" t="s">
        <v>29</v>
      </c>
      <c r="AM595" s="2" t="s">
        <v>104</v>
      </c>
      <c r="AN595" s="2" t="s">
        <v>11</v>
      </c>
      <c r="AO595" s="2" t="s">
        <v>12</v>
      </c>
      <c r="AP595" s="2" t="s">
        <v>13</v>
      </c>
      <c r="AQ595" s="7">
        <v>1.4801667E-3</v>
      </c>
      <c r="AR595" s="7">
        <v>0.75</v>
      </c>
      <c r="AS595" s="9">
        <f>Tabla8[[#This Row],[Precio unitario]]*Tabla8[[#This Row],[Tasa de ingresos cliente]]</f>
        <v>1.1101250249999999E-3</v>
      </c>
      <c r="AT595" s="21">
        <v>21.6</v>
      </c>
      <c r="AU595" s="11">
        <f>Tabla8[[#This Row],[tasa de cambio]]*Tabla8[[#This Row],[Ingresos netos]]</f>
        <v>2.3978700539999998E-2</v>
      </c>
      <c r="AV595" s="23"/>
      <c r="AX595" s="23"/>
    </row>
    <row r="596" spans="1:50" x14ac:dyDescent="0.2">
      <c r="A596" s="2" t="s">
        <v>24</v>
      </c>
      <c r="B596" s="2" t="s">
        <v>47</v>
      </c>
      <c r="C596" s="2"/>
      <c r="D596" s="2" t="s">
        <v>11</v>
      </c>
      <c r="E596" s="2" t="s">
        <v>12</v>
      </c>
      <c r="F596" s="2" t="s">
        <v>13</v>
      </c>
      <c r="G596" s="7">
        <v>2.9389290999999999E-5</v>
      </c>
      <c r="H596" s="7">
        <v>0.75</v>
      </c>
      <c r="I596" s="9">
        <f>Tabla14[[#This Row],[Precio unitario]]*Tabla14[[#This Row],[Tasa de ingresos cliente]]</f>
        <v>2.2041968249999998E-5</v>
      </c>
      <c r="J596" s="21">
        <v>22.631540000000001</v>
      </c>
      <c r="K596" s="15">
        <f>Tabla14[[#This Row],[tasa de cambio]]*Tabla14[[#This Row],[Ingresos netos]]</f>
        <v>4.98843686128605E-4</v>
      </c>
      <c r="M596" s="2" t="s">
        <v>81</v>
      </c>
      <c r="N596" s="2" t="s">
        <v>28</v>
      </c>
      <c r="O596" s="2"/>
      <c r="P596" s="2" t="s">
        <v>11</v>
      </c>
      <c r="Q596" s="2" t="s">
        <v>12</v>
      </c>
      <c r="R596" s="2" t="s">
        <v>13</v>
      </c>
      <c r="S596" s="7">
        <v>5.3592235999999997E-5</v>
      </c>
      <c r="T596" s="7">
        <v>0.75</v>
      </c>
      <c r="U596" s="9">
        <f>Tabla12[[#This Row],[Precio unitario]]*Tabla12[[#This Row],[Tasa de ingresos cliente]]</f>
        <v>4.0194176999999999E-5</v>
      </c>
      <c r="V596" s="21">
        <v>22.631540000000001</v>
      </c>
      <c r="W596" s="11">
        <f>Tabla12[[#This Row],[tasa de cambio]]*Tabla12[[#This Row],[Ingresos netos]]</f>
        <v>9.0965612454258003E-4</v>
      </c>
      <c r="AK596" s="2" t="s">
        <v>100</v>
      </c>
      <c r="AL596" s="2" t="s">
        <v>29</v>
      </c>
      <c r="AM596" s="2" t="s">
        <v>104</v>
      </c>
      <c r="AN596" s="2" t="s">
        <v>11</v>
      </c>
      <c r="AO596" s="2" t="s">
        <v>12</v>
      </c>
      <c r="AP596" s="2" t="s">
        <v>13</v>
      </c>
      <c r="AQ596" s="7">
        <v>2.8361429000000001E-3</v>
      </c>
      <c r="AR596" s="7">
        <v>0.75</v>
      </c>
      <c r="AS596" s="9">
        <f>Tabla8[[#This Row],[Precio unitario]]*Tabla8[[#This Row],[Tasa de ingresos cliente]]</f>
        <v>2.1271071750000002E-3</v>
      </c>
      <c r="AT596" s="21">
        <v>21.6</v>
      </c>
      <c r="AU596" s="11">
        <f>Tabla8[[#This Row],[tasa de cambio]]*Tabla8[[#This Row],[Ingresos netos]]</f>
        <v>4.5945514980000005E-2</v>
      </c>
      <c r="AV596" s="23"/>
      <c r="AX596" s="23"/>
    </row>
    <row r="597" spans="1:50" x14ac:dyDescent="0.2">
      <c r="A597" s="1" t="s">
        <v>24</v>
      </c>
      <c r="B597" s="1" t="s">
        <v>28</v>
      </c>
      <c r="C597" s="1"/>
      <c r="D597" s="1" t="s">
        <v>11</v>
      </c>
      <c r="E597" s="1" t="s">
        <v>12</v>
      </c>
      <c r="F597" s="1" t="s">
        <v>13</v>
      </c>
      <c r="G597" s="8">
        <v>1.1439928999999999E-4</v>
      </c>
      <c r="H597" s="8">
        <v>0.75</v>
      </c>
      <c r="I597" s="9">
        <f>Tabla14[[#This Row],[Precio unitario]]*Tabla14[[#This Row],[Tasa de ingresos cliente]]</f>
        <v>8.5799467499999998E-5</v>
      </c>
      <c r="J597" s="21">
        <v>22.631540000000001</v>
      </c>
      <c r="K597" s="15">
        <f>Tabla14[[#This Row],[tasa de cambio]]*Tabla14[[#This Row],[Ingresos netos]]</f>
        <v>1.9417740807049502E-3</v>
      </c>
      <c r="M597" s="1" t="s">
        <v>81</v>
      </c>
      <c r="N597" s="1" t="s">
        <v>28</v>
      </c>
      <c r="O597" s="1"/>
      <c r="P597" s="1" t="s">
        <v>11</v>
      </c>
      <c r="Q597" s="1" t="s">
        <v>12</v>
      </c>
      <c r="R597" s="1" t="s">
        <v>13</v>
      </c>
      <c r="S597" s="8">
        <v>7.2097025399999999E-4</v>
      </c>
      <c r="T597" s="8">
        <v>0.75</v>
      </c>
      <c r="U597" s="9">
        <f>Tabla12[[#This Row],[Precio unitario]]*Tabla12[[#This Row],[Tasa de ingresos cliente]]</f>
        <v>5.4072769050000002E-4</v>
      </c>
      <c r="V597" s="21">
        <v>22.631540000000001</v>
      </c>
      <c r="W597" s="11">
        <f>Tabla12[[#This Row],[tasa de cambio]]*Tabla12[[#This Row],[Ingresos netos]]</f>
        <v>1.2237500356658371E-2</v>
      </c>
      <c r="AK597" s="2" t="s">
        <v>100</v>
      </c>
      <c r="AL597" s="2" t="s">
        <v>29</v>
      </c>
      <c r="AM597" s="2" t="s">
        <v>104</v>
      </c>
      <c r="AN597" s="2" t="s">
        <v>11</v>
      </c>
      <c r="AO597" s="2" t="s">
        <v>12</v>
      </c>
      <c r="AP597" s="2" t="s">
        <v>13</v>
      </c>
      <c r="AQ597" s="7">
        <v>3.4849999999999998E-3</v>
      </c>
      <c r="AR597" s="7">
        <v>0.75</v>
      </c>
      <c r="AS597" s="9">
        <f>Tabla8[[#This Row],[Precio unitario]]*Tabla8[[#This Row],[Tasa de ingresos cliente]]</f>
        <v>2.6137499999999998E-3</v>
      </c>
      <c r="AT597" s="21">
        <v>21.6</v>
      </c>
      <c r="AU597" s="11">
        <f>Tabla8[[#This Row],[tasa de cambio]]*Tabla8[[#This Row],[Ingresos netos]]</f>
        <v>5.6457E-2</v>
      </c>
      <c r="AV597" s="23"/>
      <c r="AX597" s="23"/>
    </row>
    <row r="598" spans="1:50" x14ac:dyDescent="0.2">
      <c r="A598" s="2" t="s">
        <v>24</v>
      </c>
      <c r="B598" s="2" t="s">
        <v>42</v>
      </c>
      <c r="C598" s="2"/>
      <c r="D598" s="2" t="s">
        <v>11</v>
      </c>
      <c r="E598" s="2" t="s">
        <v>12</v>
      </c>
      <c r="F598" s="2" t="s">
        <v>13</v>
      </c>
      <c r="G598" s="7">
        <v>4.1538164200000002E-4</v>
      </c>
      <c r="H598" s="7">
        <v>0.75</v>
      </c>
      <c r="I598" s="9">
        <f>Tabla14[[#This Row],[Precio unitario]]*Tabla14[[#This Row],[Tasa de ingresos cliente]]</f>
        <v>3.115362315E-4</v>
      </c>
      <c r="J598" s="21">
        <v>22.631540000000001</v>
      </c>
      <c r="K598" s="15">
        <f>Tabla14[[#This Row],[tasa de cambio]]*Tabla14[[#This Row],[Ingresos netos]]</f>
        <v>7.0505446846415108E-3</v>
      </c>
      <c r="M598" s="2" t="s">
        <v>81</v>
      </c>
      <c r="N598" s="2" t="s">
        <v>28</v>
      </c>
      <c r="O598" s="2"/>
      <c r="P598" s="2" t="s">
        <v>11</v>
      </c>
      <c r="Q598" s="2" t="s">
        <v>12</v>
      </c>
      <c r="R598" s="2" t="s">
        <v>13</v>
      </c>
      <c r="S598" s="7">
        <v>7.1269029699999999E-4</v>
      </c>
      <c r="T598" s="7">
        <v>0.75</v>
      </c>
      <c r="U598" s="9">
        <f>Tabla12[[#This Row],[Precio unitario]]*Tabla12[[#This Row],[Tasa de ingresos cliente]]</f>
        <v>5.3451772275000002E-4</v>
      </c>
      <c r="V598" s="21">
        <v>22.631540000000001</v>
      </c>
      <c r="W598" s="11">
        <f>Tabla12[[#This Row],[tasa de cambio]]*Tabla12[[#This Row],[Ingresos netos]]</f>
        <v>1.2096959223125536E-2</v>
      </c>
      <c r="AK598" s="2" t="s">
        <v>100</v>
      </c>
      <c r="AL598" s="2" t="s">
        <v>29</v>
      </c>
      <c r="AM598" s="2" t="s">
        <v>104</v>
      </c>
      <c r="AN598" s="2" t="s">
        <v>11</v>
      </c>
      <c r="AO598" s="2" t="s">
        <v>12</v>
      </c>
      <c r="AP598" s="2" t="s">
        <v>13</v>
      </c>
      <c r="AQ598" s="7">
        <v>1.4679999999999999E-3</v>
      </c>
      <c r="AR598" s="7">
        <v>0.75</v>
      </c>
      <c r="AS598" s="9">
        <f>Tabla8[[#This Row],[Precio unitario]]*Tabla8[[#This Row],[Tasa de ingresos cliente]]</f>
        <v>1.101E-3</v>
      </c>
      <c r="AT598" s="21">
        <v>21.6</v>
      </c>
      <c r="AU598" s="11">
        <f>Tabla8[[#This Row],[tasa de cambio]]*Tabla8[[#This Row],[Ingresos netos]]</f>
        <v>2.37816E-2</v>
      </c>
      <c r="AV598" s="23"/>
      <c r="AX598" s="23"/>
    </row>
    <row r="599" spans="1:50" x14ac:dyDescent="0.2">
      <c r="A599" s="1" t="s">
        <v>24</v>
      </c>
      <c r="B599" s="1" t="s">
        <v>43</v>
      </c>
      <c r="C599" s="1"/>
      <c r="D599" s="1" t="s">
        <v>11</v>
      </c>
      <c r="E599" s="1" t="s">
        <v>12</v>
      </c>
      <c r="F599" s="1" t="s">
        <v>13</v>
      </c>
      <c r="G599" s="8">
        <v>4.37381795E-4</v>
      </c>
      <c r="H599" s="8">
        <v>0.75</v>
      </c>
      <c r="I599" s="9">
        <f>Tabla14[[#This Row],[Precio unitario]]*Tabla14[[#This Row],[Tasa de ingresos cliente]]</f>
        <v>3.2803634625E-4</v>
      </c>
      <c r="J599" s="21">
        <v>22.631540000000001</v>
      </c>
      <c r="K599" s="15">
        <f>Tabla14[[#This Row],[tasa de cambio]]*Tabla14[[#This Row],[Ingresos netos]]</f>
        <v>7.4239676916107254E-3</v>
      </c>
      <c r="M599" s="1" t="s">
        <v>81</v>
      </c>
      <c r="N599" s="1" t="s">
        <v>28</v>
      </c>
      <c r="O599" s="1"/>
      <c r="P599" s="1" t="s">
        <v>11</v>
      </c>
      <c r="Q599" s="1" t="s">
        <v>12</v>
      </c>
      <c r="R599" s="1" t="s">
        <v>13</v>
      </c>
      <c r="S599" s="8">
        <v>7.3900019500000005E-4</v>
      </c>
      <c r="T599" s="8">
        <v>0.75</v>
      </c>
      <c r="U599" s="9">
        <f>Tabla12[[#This Row],[Precio unitario]]*Tabla12[[#This Row],[Tasa de ingresos cliente]]</f>
        <v>5.5425014625000001E-4</v>
      </c>
      <c r="V599" s="21">
        <v>22.631540000000001</v>
      </c>
      <c r="W599" s="11">
        <f>Tabla12[[#This Row],[tasa de cambio]]*Tabla12[[#This Row],[Ingresos netos]]</f>
        <v>1.2543534354862726E-2</v>
      </c>
      <c r="AK599" s="1" t="s">
        <v>100</v>
      </c>
      <c r="AL599" s="1" t="s">
        <v>29</v>
      </c>
      <c r="AM599" s="1" t="s">
        <v>114</v>
      </c>
      <c r="AN599" s="1" t="s">
        <v>11</v>
      </c>
      <c r="AO599" s="1" t="s">
        <v>12</v>
      </c>
      <c r="AP599" s="1" t="s">
        <v>13</v>
      </c>
      <c r="AQ599" s="8">
        <v>4.8999999999999998E-5</v>
      </c>
      <c r="AR599" s="8">
        <v>0.75</v>
      </c>
      <c r="AS599" s="9">
        <f>Tabla8[[#This Row],[Precio unitario]]*Tabla8[[#This Row],[Tasa de ingresos cliente]]</f>
        <v>3.6749999999999999E-5</v>
      </c>
      <c r="AT599" s="21">
        <v>21.6</v>
      </c>
      <c r="AU599" s="11">
        <f>Tabla8[[#This Row],[tasa de cambio]]*Tabla8[[#This Row],[Ingresos netos]]</f>
        <v>7.938E-4</v>
      </c>
      <c r="AV599" s="23"/>
      <c r="AX599" s="23"/>
    </row>
    <row r="600" spans="1:50" x14ac:dyDescent="0.2">
      <c r="A600" s="2" t="s">
        <v>24</v>
      </c>
      <c r="B600" s="2" t="s">
        <v>43</v>
      </c>
      <c r="C600" s="2"/>
      <c r="D600" s="2" t="s">
        <v>11</v>
      </c>
      <c r="E600" s="2" t="s">
        <v>12</v>
      </c>
      <c r="F600" s="2" t="s">
        <v>13</v>
      </c>
      <c r="G600" s="7">
        <v>1.1493610299999999E-4</v>
      </c>
      <c r="H600" s="7">
        <v>0.75</v>
      </c>
      <c r="I600" s="9">
        <f>Tabla14[[#This Row],[Precio unitario]]*Tabla14[[#This Row],[Tasa de ingresos cliente]]</f>
        <v>8.6202077250000002E-5</v>
      </c>
      <c r="J600" s="21">
        <v>22.631540000000001</v>
      </c>
      <c r="K600" s="15">
        <f>Tabla14[[#This Row],[tasa de cambio]]*Tabla14[[#This Row],[Ingresos netos]]</f>
        <v>1.9508857593664652E-3</v>
      </c>
      <c r="M600" s="2" t="s">
        <v>81</v>
      </c>
      <c r="N600" s="2" t="s">
        <v>28</v>
      </c>
      <c r="O600" s="2"/>
      <c r="P600" s="2" t="s">
        <v>11</v>
      </c>
      <c r="Q600" s="2" t="s">
        <v>12</v>
      </c>
      <c r="R600" s="2" t="s">
        <v>13</v>
      </c>
      <c r="S600" s="7">
        <v>6.9799565199999997E-4</v>
      </c>
      <c r="T600" s="7">
        <v>0.75</v>
      </c>
      <c r="U600" s="9">
        <f>Tabla12[[#This Row],[Precio unitario]]*Tabla12[[#This Row],[Tasa de ingresos cliente]]</f>
        <v>5.2349673900000001E-4</v>
      </c>
      <c r="V600" s="21">
        <v>22.631540000000001</v>
      </c>
      <c r="W600" s="11">
        <f>Tabla12[[#This Row],[tasa de cambio]]*Tabla12[[#This Row],[Ingresos netos]]</f>
        <v>1.184753738854806E-2</v>
      </c>
      <c r="AK600" s="2" t="s">
        <v>100</v>
      </c>
      <c r="AL600" s="2" t="s">
        <v>29</v>
      </c>
      <c r="AM600" s="2" t="s">
        <v>114</v>
      </c>
      <c r="AN600" s="2" t="s">
        <v>11</v>
      </c>
      <c r="AO600" s="2" t="s">
        <v>12</v>
      </c>
      <c r="AP600" s="2" t="s">
        <v>13</v>
      </c>
      <c r="AQ600" s="7">
        <v>4.8956499999999998E-5</v>
      </c>
      <c r="AR600" s="7">
        <v>0.75</v>
      </c>
      <c r="AS600" s="9">
        <f>Tabla8[[#This Row],[Precio unitario]]*Tabla8[[#This Row],[Tasa de ingresos cliente]]</f>
        <v>3.6717375E-5</v>
      </c>
      <c r="AT600" s="21">
        <v>21.6</v>
      </c>
      <c r="AU600" s="11">
        <f>Tabla8[[#This Row],[tasa de cambio]]*Tabla8[[#This Row],[Ingresos netos]]</f>
        <v>7.9309530000000006E-4</v>
      </c>
      <c r="AV600" s="23"/>
      <c r="AX600" s="23"/>
    </row>
    <row r="601" spans="1:50" x14ac:dyDescent="0.2">
      <c r="A601" s="1" t="s">
        <v>24</v>
      </c>
      <c r="B601" s="1" t="s">
        <v>50</v>
      </c>
      <c r="C601" s="1"/>
      <c r="D601" s="1" t="s">
        <v>11</v>
      </c>
      <c r="E601" s="1" t="s">
        <v>12</v>
      </c>
      <c r="F601" s="1" t="s">
        <v>13</v>
      </c>
      <c r="G601" s="8">
        <v>1.6532916899999999E-3</v>
      </c>
      <c r="H601" s="8">
        <v>0.75</v>
      </c>
      <c r="I601" s="9">
        <f>Tabla14[[#This Row],[Precio unitario]]*Tabla14[[#This Row],[Tasa de ingresos cliente]]</f>
        <v>1.2399687674999999E-3</v>
      </c>
      <c r="J601" s="21">
        <v>22.631540000000001</v>
      </c>
      <c r="K601" s="15">
        <f>Tabla14[[#This Row],[tasa de cambio]]*Tabla14[[#This Row],[Ingresos netos]]</f>
        <v>2.8062402760426951E-2</v>
      </c>
      <c r="M601" s="1" t="s">
        <v>81</v>
      </c>
      <c r="N601" s="1" t="s">
        <v>28</v>
      </c>
      <c r="O601" s="1"/>
      <c r="P601" s="1" t="s">
        <v>11</v>
      </c>
      <c r="Q601" s="1" t="s">
        <v>12</v>
      </c>
      <c r="R601" s="1" t="s">
        <v>13</v>
      </c>
      <c r="S601" s="8">
        <v>6.8364676299999998E-4</v>
      </c>
      <c r="T601" s="8">
        <v>0.75</v>
      </c>
      <c r="U601" s="9">
        <f>Tabla12[[#This Row],[Precio unitario]]*Tabla12[[#This Row],[Tasa de ingresos cliente]]</f>
        <v>5.1273507224999999E-4</v>
      </c>
      <c r="V601" s="21">
        <v>22.631540000000001</v>
      </c>
      <c r="W601" s="11">
        <f>Tabla12[[#This Row],[tasa de cambio]]*Tabla12[[#This Row],[Ingresos netos]]</f>
        <v>1.1603984297028766E-2</v>
      </c>
      <c r="AK601" s="1" t="s">
        <v>100</v>
      </c>
      <c r="AL601" s="1" t="s">
        <v>29</v>
      </c>
      <c r="AM601" s="1" t="s">
        <v>104</v>
      </c>
      <c r="AN601" s="1" t="s">
        <v>11</v>
      </c>
      <c r="AO601" s="1" t="s">
        <v>129</v>
      </c>
      <c r="AP601" s="1" t="s">
        <v>13</v>
      </c>
      <c r="AQ601" s="8">
        <v>-6.8079299999999996E-4</v>
      </c>
      <c r="AR601" s="8">
        <v>0.75</v>
      </c>
      <c r="AS601" s="9">
        <f>Tabla8[[#This Row],[Precio unitario]]*Tabla8[[#This Row],[Tasa de ingresos cliente]]</f>
        <v>-5.1059475E-4</v>
      </c>
      <c r="AT601" s="21">
        <v>21.6</v>
      </c>
      <c r="AU601" s="11">
        <f>Tabla8[[#This Row],[tasa de cambio]]*Tabla8[[#This Row],[Ingresos netos]]</f>
        <v>-1.1028846600000001E-2</v>
      </c>
      <c r="AV601" s="23"/>
      <c r="AX601" s="23"/>
    </row>
    <row r="602" spans="1:50" x14ac:dyDescent="0.2">
      <c r="A602" s="2" t="s">
        <v>24</v>
      </c>
      <c r="B602" s="2" t="s">
        <v>16</v>
      </c>
      <c r="C602" s="2"/>
      <c r="D602" s="2" t="s">
        <v>11</v>
      </c>
      <c r="E602" s="2" t="s">
        <v>12</v>
      </c>
      <c r="F602" s="2" t="s">
        <v>13</v>
      </c>
      <c r="G602" s="7">
        <v>2.7265049960000002E-3</v>
      </c>
      <c r="H602" s="7">
        <v>0.75</v>
      </c>
      <c r="I602" s="9">
        <f>Tabla14[[#This Row],[Precio unitario]]*Tabla14[[#This Row],[Tasa de ingresos cliente]]</f>
        <v>2.044878747E-3</v>
      </c>
      <c r="J602" s="21">
        <v>22.631540000000001</v>
      </c>
      <c r="K602" s="15">
        <f>Tabla14[[#This Row],[tasa de cambio]]*Tabla14[[#This Row],[Ingresos netos]]</f>
        <v>4.627875515788038E-2</v>
      </c>
      <c r="M602" s="2" t="s">
        <v>81</v>
      </c>
      <c r="N602" s="2" t="s">
        <v>28</v>
      </c>
      <c r="O602" s="2"/>
      <c r="P602" s="2" t="s">
        <v>11</v>
      </c>
      <c r="Q602" s="2" t="s">
        <v>12</v>
      </c>
      <c r="R602" s="2" t="s">
        <v>13</v>
      </c>
      <c r="S602" s="7">
        <v>7.1694254300000003E-4</v>
      </c>
      <c r="T602" s="7">
        <v>0.75</v>
      </c>
      <c r="U602" s="9">
        <f>Tabla12[[#This Row],[Precio unitario]]*Tabla12[[#This Row],[Tasa de ingresos cliente]]</f>
        <v>5.3770690725000005E-4</v>
      </c>
      <c r="V602" s="21">
        <v>22.631540000000001</v>
      </c>
      <c r="W602" s="11">
        <f>Tabla12[[#This Row],[tasa de cambio]]*Tabla12[[#This Row],[Ingresos netos]]</f>
        <v>1.2169135379704666E-2</v>
      </c>
      <c r="AK602" s="1" t="s">
        <v>100</v>
      </c>
      <c r="AL602" s="1" t="s">
        <v>29</v>
      </c>
      <c r="AM602" s="1" t="s">
        <v>114</v>
      </c>
      <c r="AN602" s="1" t="s">
        <v>11</v>
      </c>
      <c r="AO602" s="1" t="s">
        <v>129</v>
      </c>
      <c r="AP602" s="1" t="s">
        <v>13</v>
      </c>
      <c r="AQ602" s="8">
        <v>-1.4684E-5</v>
      </c>
      <c r="AR602" s="8">
        <v>0.75</v>
      </c>
      <c r="AS602" s="9">
        <f>Tabla8[[#This Row],[Precio unitario]]*Tabla8[[#This Row],[Tasa de ingresos cliente]]</f>
        <v>-1.1013000000000001E-5</v>
      </c>
      <c r="AT602" s="21">
        <v>21.6</v>
      </c>
      <c r="AU602" s="11">
        <f>Tabla8[[#This Row],[tasa de cambio]]*Tabla8[[#This Row],[Ingresos netos]]</f>
        <v>-2.3788080000000005E-4</v>
      </c>
      <c r="AV602" s="23"/>
      <c r="AX602" s="23"/>
    </row>
    <row r="603" spans="1:50" x14ac:dyDescent="0.2">
      <c r="A603" s="1" t="s">
        <v>24</v>
      </c>
      <c r="B603" s="1" t="s">
        <v>34</v>
      </c>
      <c r="C603" s="1"/>
      <c r="D603" s="1" t="s">
        <v>11</v>
      </c>
      <c r="E603" s="1" t="s">
        <v>12</v>
      </c>
      <c r="F603" s="1" t="s">
        <v>13</v>
      </c>
      <c r="G603" s="8">
        <v>1.6279972000000001E-4</v>
      </c>
      <c r="H603" s="8">
        <v>0.75</v>
      </c>
      <c r="I603" s="9">
        <f>Tabla14[[#This Row],[Precio unitario]]*Tabla14[[#This Row],[Tasa de ingresos cliente]]</f>
        <v>1.2209979000000001E-4</v>
      </c>
      <c r="J603" s="21">
        <v>22.631540000000001</v>
      </c>
      <c r="K603" s="15">
        <f>Tabla14[[#This Row],[tasa de cambio]]*Tabla14[[#This Row],[Ingresos netos]]</f>
        <v>2.7633062813766005E-3</v>
      </c>
      <c r="M603" s="1" t="s">
        <v>81</v>
      </c>
      <c r="N603" s="1" t="s">
        <v>28</v>
      </c>
      <c r="O603" s="1"/>
      <c r="P603" s="1" t="s">
        <v>11</v>
      </c>
      <c r="Q603" s="1" t="s">
        <v>12</v>
      </c>
      <c r="R603" s="1" t="s">
        <v>13</v>
      </c>
      <c r="S603" s="8">
        <v>6.5337147199999999E-4</v>
      </c>
      <c r="T603" s="8">
        <v>0.75</v>
      </c>
      <c r="U603" s="9">
        <f>Tabla12[[#This Row],[Precio unitario]]*Tabla12[[#This Row],[Tasa de ingresos cliente]]</f>
        <v>4.9002860399999996E-4</v>
      </c>
      <c r="V603" s="21">
        <v>22.631540000000001</v>
      </c>
      <c r="W603" s="11">
        <f>Tabla12[[#This Row],[tasa de cambio]]*Tabla12[[#This Row],[Ingresos netos]]</f>
        <v>1.109010195257016E-2</v>
      </c>
      <c r="AK603" s="2" t="s">
        <v>100</v>
      </c>
      <c r="AL603" s="2" t="s">
        <v>92</v>
      </c>
      <c r="AM603" s="2" t="s">
        <v>101</v>
      </c>
      <c r="AN603" s="2" t="s">
        <v>11</v>
      </c>
      <c r="AO603" s="2" t="s">
        <v>12</v>
      </c>
      <c r="AP603" s="2" t="s">
        <v>13</v>
      </c>
      <c r="AQ603" s="7">
        <v>2.568E-3</v>
      </c>
      <c r="AR603" s="7">
        <v>0.75</v>
      </c>
      <c r="AS603" s="9">
        <f>Tabla8[[#This Row],[Precio unitario]]*Tabla8[[#This Row],[Tasa de ingresos cliente]]</f>
        <v>1.926E-3</v>
      </c>
      <c r="AT603" s="21">
        <v>21.6</v>
      </c>
      <c r="AU603" s="11">
        <f>Tabla8[[#This Row],[tasa de cambio]]*Tabla8[[#This Row],[Ingresos netos]]</f>
        <v>4.1601600000000002E-2</v>
      </c>
      <c r="AV603" s="23"/>
      <c r="AX603" s="23"/>
    </row>
    <row r="604" spans="1:50" x14ac:dyDescent="0.2">
      <c r="A604" s="2" t="s">
        <v>24</v>
      </c>
      <c r="B604" s="2" t="s">
        <v>40</v>
      </c>
      <c r="C604" s="2"/>
      <c r="D604" s="2" t="s">
        <v>11</v>
      </c>
      <c r="E604" s="2" t="s">
        <v>12</v>
      </c>
      <c r="F604" s="2" t="s">
        <v>13</v>
      </c>
      <c r="G604" s="7">
        <v>2.15268376E-4</v>
      </c>
      <c r="H604" s="7">
        <v>0.75</v>
      </c>
      <c r="I604" s="9">
        <f>Tabla14[[#This Row],[Precio unitario]]*Tabla14[[#This Row],[Tasa de ingresos cliente]]</f>
        <v>1.6145128199999999E-4</v>
      </c>
      <c r="J604" s="21">
        <v>22.631540000000001</v>
      </c>
      <c r="K604" s="15">
        <f>Tabla14[[#This Row],[tasa de cambio]]*Tabla14[[#This Row],[Ingresos netos]]</f>
        <v>3.6538911466342801E-3</v>
      </c>
      <c r="M604" s="2" t="s">
        <v>81</v>
      </c>
      <c r="N604" s="2" t="s">
        <v>28</v>
      </c>
      <c r="O604" s="2"/>
      <c r="P604" s="2" t="s">
        <v>11</v>
      </c>
      <c r="Q604" s="2" t="s">
        <v>12</v>
      </c>
      <c r="R604" s="2" t="s">
        <v>13</v>
      </c>
      <c r="S604" s="7">
        <v>7.3905422000000004E-4</v>
      </c>
      <c r="T604" s="7">
        <v>0.75</v>
      </c>
      <c r="U604" s="9">
        <f>Tabla12[[#This Row],[Precio unitario]]*Tabla12[[#This Row],[Tasa de ingresos cliente]]</f>
        <v>5.5429066499999998E-4</v>
      </c>
      <c r="V604" s="21">
        <v>22.631540000000001</v>
      </c>
      <c r="W604" s="11">
        <f>Tabla12[[#This Row],[tasa de cambio]]*Tabla12[[#This Row],[Ingresos netos]]</f>
        <v>1.25444513565741E-2</v>
      </c>
      <c r="AK604" s="1" t="s">
        <v>100</v>
      </c>
      <c r="AL604" s="1" t="s">
        <v>92</v>
      </c>
      <c r="AM604" s="1" t="s">
        <v>104</v>
      </c>
      <c r="AN604" s="1" t="s">
        <v>11</v>
      </c>
      <c r="AO604" s="1" t="s">
        <v>12</v>
      </c>
      <c r="AP604" s="1" t="s">
        <v>13</v>
      </c>
      <c r="AQ604" s="8">
        <v>3.2469999999999999E-3</v>
      </c>
      <c r="AR604" s="8">
        <v>0.75</v>
      </c>
      <c r="AS604" s="9">
        <f>Tabla8[[#This Row],[Precio unitario]]*Tabla8[[#This Row],[Tasa de ingresos cliente]]</f>
        <v>2.4352499999999999E-3</v>
      </c>
      <c r="AT604" s="21">
        <v>21.6</v>
      </c>
      <c r="AU604" s="11">
        <f>Tabla8[[#This Row],[tasa de cambio]]*Tabla8[[#This Row],[Ingresos netos]]</f>
        <v>5.26014E-2</v>
      </c>
      <c r="AV604" s="23"/>
      <c r="AX604" s="23"/>
    </row>
    <row r="605" spans="1:50" x14ac:dyDescent="0.2">
      <c r="A605" s="1" t="s">
        <v>24</v>
      </c>
      <c r="B605" s="1" t="s">
        <v>47</v>
      </c>
      <c r="C605" s="1"/>
      <c r="D605" s="1" t="s">
        <v>11</v>
      </c>
      <c r="E605" s="1" t="s">
        <v>12</v>
      </c>
      <c r="F605" s="1" t="s">
        <v>13</v>
      </c>
      <c r="G605" s="8">
        <v>4.1394718800000002E-4</v>
      </c>
      <c r="H605" s="8">
        <v>0.75</v>
      </c>
      <c r="I605" s="9">
        <f>Tabla14[[#This Row],[Precio unitario]]*Tabla14[[#This Row],[Tasa de ingresos cliente]]</f>
        <v>3.1046039099999999E-4</v>
      </c>
      <c r="J605" s="21">
        <v>22.631540000000001</v>
      </c>
      <c r="K605" s="15">
        <f>Tabla14[[#This Row],[tasa de cambio]]*Tabla14[[#This Row],[Ingresos netos]]</f>
        <v>7.0261967573321399E-3</v>
      </c>
      <c r="M605" s="1" t="s">
        <v>81</v>
      </c>
      <c r="N605" s="1" t="s">
        <v>28</v>
      </c>
      <c r="O605" s="1"/>
      <c r="P605" s="1" t="s">
        <v>11</v>
      </c>
      <c r="Q605" s="1" t="s">
        <v>12</v>
      </c>
      <c r="R605" s="1" t="s">
        <v>13</v>
      </c>
      <c r="S605" s="8">
        <v>7.07896857E-4</v>
      </c>
      <c r="T605" s="8">
        <v>0.75</v>
      </c>
      <c r="U605" s="9">
        <f>Tabla12[[#This Row],[Precio unitario]]*Tabla12[[#This Row],[Tasa de ingresos cliente]]</f>
        <v>5.3092264275E-4</v>
      </c>
      <c r="V605" s="21">
        <v>22.631540000000001</v>
      </c>
      <c r="W605" s="11">
        <f>Tabla12[[#This Row],[tasa de cambio]]*Tabla12[[#This Row],[Ingresos netos]]</f>
        <v>1.2015597026302336E-2</v>
      </c>
      <c r="AK605" s="2" t="s">
        <v>100</v>
      </c>
      <c r="AL605" s="2" t="s">
        <v>92</v>
      </c>
      <c r="AM605" s="2" t="s">
        <v>104</v>
      </c>
      <c r="AN605" s="2" t="s">
        <v>11</v>
      </c>
      <c r="AO605" s="2" t="s">
        <v>12</v>
      </c>
      <c r="AP605" s="2" t="s">
        <v>13</v>
      </c>
      <c r="AQ605" s="7">
        <v>3.2468889000000002E-3</v>
      </c>
      <c r="AR605" s="7">
        <v>0.75</v>
      </c>
      <c r="AS605" s="9">
        <f>Tabla8[[#This Row],[Precio unitario]]*Tabla8[[#This Row],[Tasa de ingresos cliente]]</f>
        <v>2.4351666750000002E-3</v>
      </c>
      <c r="AT605" s="21">
        <v>21.6</v>
      </c>
      <c r="AU605" s="11">
        <f>Tabla8[[#This Row],[tasa de cambio]]*Tabla8[[#This Row],[Ingresos netos]]</f>
        <v>5.2599600180000011E-2</v>
      </c>
      <c r="AV605" s="23"/>
      <c r="AX605" s="23"/>
    </row>
    <row r="606" spans="1:50" x14ac:dyDescent="0.2">
      <c r="A606" s="2" t="s">
        <v>24</v>
      </c>
      <c r="B606" s="2" t="s">
        <v>32</v>
      </c>
      <c r="C606" s="2"/>
      <c r="D606" s="2" t="s">
        <v>11</v>
      </c>
      <c r="E606" s="2" t="s">
        <v>12</v>
      </c>
      <c r="F606" s="2" t="s">
        <v>13</v>
      </c>
      <c r="G606" s="7">
        <v>3.3894927100000001E-4</v>
      </c>
      <c r="H606" s="7">
        <v>0.75</v>
      </c>
      <c r="I606" s="9">
        <f>Tabla14[[#This Row],[Precio unitario]]*Tabla14[[#This Row],[Tasa de ingresos cliente]]</f>
        <v>2.5421195325E-4</v>
      </c>
      <c r="J606" s="21">
        <v>22.631540000000001</v>
      </c>
      <c r="K606" s="15">
        <f>Tabla14[[#This Row],[tasa de cambio]]*Tabla14[[#This Row],[Ingresos netos]]</f>
        <v>5.7532079884555056E-3</v>
      </c>
      <c r="M606" s="2" t="s">
        <v>81</v>
      </c>
      <c r="N606" s="2" t="s">
        <v>28</v>
      </c>
      <c r="O606" s="2"/>
      <c r="P606" s="2" t="s">
        <v>11</v>
      </c>
      <c r="Q606" s="2" t="s">
        <v>12</v>
      </c>
      <c r="R606" s="2" t="s">
        <v>13</v>
      </c>
      <c r="S606" s="7">
        <v>6.8193238799999997E-4</v>
      </c>
      <c r="T606" s="7">
        <v>0.75</v>
      </c>
      <c r="U606" s="9">
        <f>Tabla12[[#This Row],[Precio unitario]]*Tabla12[[#This Row],[Tasa de ingresos cliente]]</f>
        <v>5.11449291E-4</v>
      </c>
      <c r="V606" s="21">
        <v>22.631540000000001</v>
      </c>
      <c r="W606" s="11">
        <f>Tabla12[[#This Row],[tasa de cambio]]*Tabla12[[#This Row],[Ingresos netos]]</f>
        <v>1.157488508723814E-2</v>
      </c>
      <c r="AK606" s="2" t="s">
        <v>100</v>
      </c>
      <c r="AL606" s="2" t="s">
        <v>92</v>
      </c>
      <c r="AM606" s="2" t="s">
        <v>104</v>
      </c>
      <c r="AN606" s="2" t="s">
        <v>11</v>
      </c>
      <c r="AO606" s="2" t="s">
        <v>12</v>
      </c>
      <c r="AP606" s="2" t="s">
        <v>13</v>
      </c>
      <c r="AQ606" s="7">
        <v>5.5630000000000002E-3</v>
      </c>
      <c r="AR606" s="7">
        <v>0.75</v>
      </c>
      <c r="AS606" s="9">
        <f>Tabla8[[#This Row],[Precio unitario]]*Tabla8[[#This Row],[Tasa de ingresos cliente]]</f>
        <v>4.1722500000000006E-3</v>
      </c>
      <c r="AT606" s="21">
        <v>21.6</v>
      </c>
      <c r="AU606" s="11">
        <f>Tabla8[[#This Row],[tasa de cambio]]*Tabla8[[#This Row],[Ingresos netos]]</f>
        <v>9.0120600000000023E-2</v>
      </c>
      <c r="AV606" s="23"/>
      <c r="AX606" s="23"/>
    </row>
    <row r="607" spans="1:50" x14ac:dyDescent="0.2">
      <c r="A607" s="1" t="s">
        <v>24</v>
      </c>
      <c r="B607" s="1" t="s">
        <v>43</v>
      </c>
      <c r="C607" s="1"/>
      <c r="D607" s="1" t="s">
        <v>11</v>
      </c>
      <c r="E607" s="1" t="s">
        <v>12</v>
      </c>
      <c r="F607" s="1" t="s">
        <v>13</v>
      </c>
      <c r="G607" s="8">
        <v>1.2576699399999999E-4</v>
      </c>
      <c r="H607" s="8">
        <v>0.75</v>
      </c>
      <c r="I607" s="9">
        <f>Tabla14[[#This Row],[Precio unitario]]*Tabla14[[#This Row],[Tasa de ingresos cliente]]</f>
        <v>9.4325245499999997E-5</v>
      </c>
      <c r="J607" s="21">
        <v>22.631540000000001</v>
      </c>
      <c r="K607" s="15">
        <f>Tabla14[[#This Row],[tasa de cambio]]*Tabla14[[#This Row],[Ingresos netos]]</f>
        <v>2.1347255665430699E-3</v>
      </c>
      <c r="M607" s="1" t="s">
        <v>81</v>
      </c>
      <c r="N607" s="1" t="s">
        <v>28</v>
      </c>
      <c r="O607" s="1"/>
      <c r="P607" s="1" t="s">
        <v>11</v>
      </c>
      <c r="Q607" s="1" t="s">
        <v>12</v>
      </c>
      <c r="R607" s="1" t="s">
        <v>13</v>
      </c>
      <c r="S607" s="8">
        <v>3.9632322799999998E-4</v>
      </c>
      <c r="T607" s="8">
        <v>0.75</v>
      </c>
      <c r="U607" s="9">
        <f>Tabla12[[#This Row],[Precio unitario]]*Tabla12[[#This Row],[Tasa de ingresos cliente]]</f>
        <v>2.9724242099999997E-4</v>
      </c>
      <c r="V607" s="21">
        <v>22.631540000000001</v>
      </c>
      <c r="W607" s="11">
        <f>Tabla12[[#This Row],[tasa de cambio]]*Tabla12[[#This Row],[Ingresos netos]]</f>
        <v>6.7270537405583397E-3</v>
      </c>
      <c r="AK607" s="1" t="s">
        <v>100</v>
      </c>
      <c r="AL607" s="1" t="s">
        <v>92</v>
      </c>
      <c r="AM607" s="1" t="s">
        <v>104</v>
      </c>
      <c r="AN607" s="1" t="s">
        <v>11</v>
      </c>
      <c r="AO607" s="1" t="s">
        <v>12</v>
      </c>
      <c r="AP607" s="1" t="s">
        <v>13</v>
      </c>
      <c r="AQ607" s="8">
        <v>6.7566667000000004E-3</v>
      </c>
      <c r="AR607" s="8">
        <v>0.75</v>
      </c>
      <c r="AS607" s="9">
        <f>Tabla8[[#This Row],[Precio unitario]]*Tabla8[[#This Row],[Tasa de ingresos cliente]]</f>
        <v>5.0675000250000003E-3</v>
      </c>
      <c r="AT607" s="21">
        <v>21.6</v>
      </c>
      <c r="AU607" s="11">
        <f>Tabla8[[#This Row],[tasa de cambio]]*Tabla8[[#This Row],[Ingresos netos]]</f>
        <v>0.10945800054000002</v>
      </c>
      <c r="AV607" s="23"/>
      <c r="AX607" s="23"/>
    </row>
    <row r="608" spans="1:50" x14ac:dyDescent="0.2">
      <c r="A608" s="2" t="s">
        <v>24</v>
      </c>
      <c r="B608" s="2" t="s">
        <v>34</v>
      </c>
      <c r="C608" s="2"/>
      <c r="D608" s="2" t="s">
        <v>11</v>
      </c>
      <c r="E608" s="2" t="s">
        <v>12</v>
      </c>
      <c r="F608" s="2" t="s">
        <v>13</v>
      </c>
      <c r="G608" s="7">
        <v>1.6444509600000001E-4</v>
      </c>
      <c r="H608" s="7">
        <v>0.75</v>
      </c>
      <c r="I608" s="9">
        <f>Tabla14[[#This Row],[Precio unitario]]*Tabla14[[#This Row],[Tasa de ingresos cliente]]</f>
        <v>1.2333382200000002E-4</v>
      </c>
      <c r="J608" s="21">
        <v>22.631540000000001</v>
      </c>
      <c r="K608" s="15">
        <f>Tabla14[[#This Row],[tasa de cambio]]*Tabla14[[#This Row],[Ingresos netos]]</f>
        <v>2.7912343259458806E-3</v>
      </c>
      <c r="M608" s="2" t="s">
        <v>81</v>
      </c>
      <c r="N608" s="2" t="s">
        <v>28</v>
      </c>
      <c r="O608" s="2"/>
      <c r="P608" s="2" t="s">
        <v>11</v>
      </c>
      <c r="Q608" s="2" t="s">
        <v>12</v>
      </c>
      <c r="R608" s="2" t="s">
        <v>13</v>
      </c>
      <c r="S608" s="7">
        <v>6.3887131499999999E-4</v>
      </c>
      <c r="T608" s="7">
        <v>0.75</v>
      </c>
      <c r="U608" s="9">
        <f>Tabla12[[#This Row],[Precio unitario]]*Tabla12[[#This Row],[Tasa de ingresos cliente]]</f>
        <v>4.7915348624999997E-4</v>
      </c>
      <c r="V608" s="21">
        <v>22.631540000000001</v>
      </c>
      <c r="W608" s="11">
        <f>Tabla12[[#This Row],[tasa de cambio]]*Tabla12[[#This Row],[Ingresos netos]]</f>
        <v>1.0843981290206325E-2</v>
      </c>
      <c r="AK608" s="1" t="s">
        <v>100</v>
      </c>
      <c r="AL608" s="1" t="s">
        <v>92</v>
      </c>
      <c r="AM608" s="1" t="s">
        <v>104</v>
      </c>
      <c r="AN608" s="1" t="s">
        <v>11</v>
      </c>
      <c r="AO608" s="1" t="s">
        <v>12</v>
      </c>
      <c r="AP608" s="1" t="s">
        <v>13</v>
      </c>
      <c r="AQ608" s="8">
        <v>6.8817777999999998E-3</v>
      </c>
      <c r="AR608" s="8">
        <v>0.75</v>
      </c>
      <c r="AS608" s="9">
        <f>Tabla8[[#This Row],[Precio unitario]]*Tabla8[[#This Row],[Tasa de ingresos cliente]]</f>
        <v>5.1613333500000001E-3</v>
      </c>
      <c r="AT608" s="21">
        <v>21.6</v>
      </c>
      <c r="AU608" s="11">
        <f>Tabla8[[#This Row],[tasa de cambio]]*Tabla8[[#This Row],[Ingresos netos]]</f>
        <v>0.11148480036000001</v>
      </c>
      <c r="AV608" s="23"/>
      <c r="AX608" s="23"/>
    </row>
    <row r="609" spans="1:50" x14ac:dyDescent="0.2">
      <c r="A609" s="1" t="s">
        <v>24</v>
      </c>
      <c r="B609" s="1" t="s">
        <v>45</v>
      </c>
      <c r="C609" s="1"/>
      <c r="D609" s="1" t="s">
        <v>11</v>
      </c>
      <c r="E609" s="1" t="s">
        <v>12</v>
      </c>
      <c r="F609" s="1" t="s">
        <v>13</v>
      </c>
      <c r="G609" s="8">
        <v>2.7123990600000001E-4</v>
      </c>
      <c r="H609" s="8">
        <v>0.75</v>
      </c>
      <c r="I609" s="9">
        <f>Tabla14[[#This Row],[Precio unitario]]*Tabla14[[#This Row],[Tasa de ingresos cliente]]</f>
        <v>2.0342992950000001E-4</v>
      </c>
      <c r="J609" s="21">
        <v>22.631540000000001</v>
      </c>
      <c r="K609" s="15">
        <f>Tabla14[[#This Row],[tasa de cambio]]*Tabla14[[#This Row],[Ingresos netos]]</f>
        <v>4.6039325866764303E-3</v>
      </c>
      <c r="M609" s="1" t="s">
        <v>81</v>
      </c>
      <c r="N609" s="1" t="s">
        <v>64</v>
      </c>
      <c r="O609" s="1"/>
      <c r="P609" s="1" t="s">
        <v>11</v>
      </c>
      <c r="Q609" s="1" t="s">
        <v>12</v>
      </c>
      <c r="R609" s="1" t="s">
        <v>13</v>
      </c>
      <c r="S609" s="8">
        <v>5.7162170219999999E-3</v>
      </c>
      <c r="T609" s="8">
        <v>0.75</v>
      </c>
      <c r="U609" s="9">
        <f>Tabla12[[#This Row],[Precio unitario]]*Tabla12[[#This Row],[Tasa de ingresos cliente]]</f>
        <v>4.2871627664999995E-3</v>
      </c>
      <c r="V609" s="21">
        <v>22.631540000000001</v>
      </c>
      <c r="W609" s="11">
        <f>Tabla12[[#This Row],[tasa de cambio]]*Tabla12[[#This Row],[Ingresos netos]]</f>
        <v>9.7025095636555397E-2</v>
      </c>
      <c r="AK609" s="2" t="s">
        <v>100</v>
      </c>
      <c r="AL609" s="2" t="s">
        <v>92</v>
      </c>
      <c r="AM609" s="2" t="s">
        <v>104</v>
      </c>
      <c r="AN609" s="2" t="s">
        <v>11</v>
      </c>
      <c r="AO609" s="2" t="s">
        <v>12</v>
      </c>
      <c r="AP609" s="2" t="s">
        <v>13</v>
      </c>
      <c r="AQ609" s="7">
        <v>6.8820000000000001E-3</v>
      </c>
      <c r="AR609" s="7">
        <v>0.75</v>
      </c>
      <c r="AS609" s="9">
        <f>Tabla8[[#This Row],[Precio unitario]]*Tabla8[[#This Row],[Tasa de ingresos cliente]]</f>
        <v>5.1615000000000003E-3</v>
      </c>
      <c r="AT609" s="21">
        <v>21.6</v>
      </c>
      <c r="AU609" s="11">
        <f>Tabla8[[#This Row],[tasa de cambio]]*Tabla8[[#This Row],[Ingresos netos]]</f>
        <v>0.11148840000000002</v>
      </c>
      <c r="AV609" s="23"/>
      <c r="AX609" s="23"/>
    </row>
    <row r="610" spans="1:50" x14ac:dyDescent="0.2">
      <c r="A610" s="2" t="s">
        <v>24</v>
      </c>
      <c r="B610" s="2" t="s">
        <v>37</v>
      </c>
      <c r="C610" s="2"/>
      <c r="D610" s="2" t="s">
        <v>11</v>
      </c>
      <c r="E610" s="2" t="s">
        <v>12</v>
      </c>
      <c r="F610" s="2" t="s">
        <v>13</v>
      </c>
      <c r="G610" s="7">
        <v>5.2315129999999999E-5</v>
      </c>
      <c r="H610" s="7">
        <v>0.75</v>
      </c>
      <c r="I610" s="9">
        <f>Tabla14[[#This Row],[Precio unitario]]*Tabla14[[#This Row],[Tasa de ingresos cliente]]</f>
        <v>3.9236347499999996E-5</v>
      </c>
      <c r="J610" s="21">
        <v>22.631540000000001</v>
      </c>
      <c r="K610" s="15">
        <f>Tabla14[[#This Row],[tasa de cambio]]*Tabla14[[#This Row],[Ingresos netos]]</f>
        <v>8.8797896790014999E-4</v>
      </c>
      <c r="M610" s="2" t="s">
        <v>81</v>
      </c>
      <c r="N610" s="2" t="s">
        <v>30</v>
      </c>
      <c r="O610" s="2"/>
      <c r="P610" s="2" t="s">
        <v>11</v>
      </c>
      <c r="Q610" s="2" t="s">
        <v>12</v>
      </c>
      <c r="R610" s="2" t="s">
        <v>13</v>
      </c>
      <c r="S610" s="7">
        <v>1.0514450908E-2</v>
      </c>
      <c r="T610" s="7">
        <v>0.75</v>
      </c>
      <c r="U610" s="9">
        <f>Tabla12[[#This Row],[Precio unitario]]*Tabla12[[#This Row],[Tasa de ingresos cliente]]</f>
        <v>7.8858381809999989E-3</v>
      </c>
      <c r="V610" s="21">
        <v>22.631540000000001</v>
      </c>
      <c r="W610" s="11">
        <f>Tabla12[[#This Row],[tasa de cambio]]*Tabla12[[#This Row],[Ingresos netos]]</f>
        <v>0.17846866222682872</v>
      </c>
      <c r="AK610" s="2" t="s">
        <v>100</v>
      </c>
      <c r="AL610" s="2" t="s">
        <v>92</v>
      </c>
      <c r="AM610" s="2" t="s">
        <v>104</v>
      </c>
      <c r="AN610" s="2" t="s">
        <v>11</v>
      </c>
      <c r="AO610" s="2" t="s">
        <v>12</v>
      </c>
      <c r="AP610" s="2" t="s">
        <v>13</v>
      </c>
      <c r="AQ610" s="7">
        <v>4.1370000000000001E-3</v>
      </c>
      <c r="AR610" s="7">
        <v>0.75</v>
      </c>
      <c r="AS610" s="9">
        <f>Tabla8[[#This Row],[Precio unitario]]*Tabla8[[#This Row],[Tasa de ingresos cliente]]</f>
        <v>3.10275E-3</v>
      </c>
      <c r="AT610" s="21">
        <v>21.6</v>
      </c>
      <c r="AU610" s="11">
        <f>Tabla8[[#This Row],[tasa de cambio]]*Tabla8[[#This Row],[Ingresos netos]]</f>
        <v>6.7019400000000007E-2</v>
      </c>
      <c r="AV610" s="23"/>
      <c r="AX610" s="23"/>
    </row>
    <row r="611" spans="1:50" x14ac:dyDescent="0.2">
      <c r="A611" s="1" t="s">
        <v>24</v>
      </c>
      <c r="B611" s="1" t="s">
        <v>57</v>
      </c>
      <c r="C611" s="1"/>
      <c r="D611" s="1" t="s">
        <v>11</v>
      </c>
      <c r="E611" s="1" t="s">
        <v>12</v>
      </c>
      <c r="F611" s="1" t="s">
        <v>13</v>
      </c>
      <c r="G611" s="8">
        <v>1.6734607800000001E-4</v>
      </c>
      <c r="H611" s="8">
        <v>0.75</v>
      </c>
      <c r="I611" s="9">
        <f>Tabla14[[#This Row],[Precio unitario]]*Tabla14[[#This Row],[Tasa de ingresos cliente]]</f>
        <v>1.2550955850000001E-4</v>
      </c>
      <c r="J611" s="21">
        <v>22.631540000000001</v>
      </c>
      <c r="K611" s="15">
        <f>Tabla14[[#This Row],[tasa de cambio]]*Tabla14[[#This Row],[Ingresos netos]]</f>
        <v>2.8404745935750905E-3</v>
      </c>
      <c r="M611" s="1" t="s">
        <v>81</v>
      </c>
      <c r="N611" s="1" t="s">
        <v>86</v>
      </c>
      <c r="O611" s="1"/>
      <c r="P611" s="1" t="s">
        <v>11</v>
      </c>
      <c r="Q611" s="1" t="s">
        <v>12</v>
      </c>
      <c r="R611" s="1" t="s">
        <v>13</v>
      </c>
      <c r="S611" s="8">
        <v>9.6258570620000004E-3</v>
      </c>
      <c r="T611" s="8">
        <v>0.75</v>
      </c>
      <c r="U611" s="9">
        <f>Tabla12[[#This Row],[Precio unitario]]*Tabla12[[#This Row],[Tasa de ingresos cliente]]</f>
        <v>7.2193927965000003E-3</v>
      </c>
      <c r="V611" s="21">
        <v>22.631540000000001</v>
      </c>
      <c r="W611" s="11">
        <f>Tabla12[[#This Row],[tasa de cambio]]*Tabla12[[#This Row],[Ingresos netos]]</f>
        <v>0.16338597684970163</v>
      </c>
      <c r="AK611" s="2" t="s">
        <v>100</v>
      </c>
      <c r="AL611" s="2" t="s">
        <v>92</v>
      </c>
      <c r="AM611" s="2" t="s">
        <v>114</v>
      </c>
      <c r="AN611" s="2" t="s">
        <v>11</v>
      </c>
      <c r="AO611" s="2" t="s">
        <v>12</v>
      </c>
      <c r="AP611" s="2" t="s">
        <v>13</v>
      </c>
      <c r="AQ611" s="7">
        <v>3.77E-4</v>
      </c>
      <c r="AR611" s="7">
        <v>0.75</v>
      </c>
      <c r="AS611" s="9">
        <f>Tabla8[[#This Row],[Precio unitario]]*Tabla8[[#This Row],[Tasa de ingresos cliente]]</f>
        <v>2.8275000000000002E-4</v>
      </c>
      <c r="AT611" s="21">
        <v>21.6</v>
      </c>
      <c r="AU611" s="11">
        <f>Tabla8[[#This Row],[tasa de cambio]]*Tabla8[[#This Row],[Ingresos netos]]</f>
        <v>6.1074000000000007E-3</v>
      </c>
      <c r="AV611" s="23"/>
      <c r="AX611" s="23"/>
    </row>
    <row r="612" spans="1:50" x14ac:dyDescent="0.2">
      <c r="A612" s="2" t="s">
        <v>24</v>
      </c>
      <c r="B612" s="2" t="s">
        <v>77</v>
      </c>
      <c r="C612" s="2"/>
      <c r="D612" s="2" t="s">
        <v>11</v>
      </c>
      <c r="E612" s="2" t="s">
        <v>12</v>
      </c>
      <c r="F612" s="2" t="s">
        <v>13</v>
      </c>
      <c r="G612" s="7">
        <v>4.9010964000000001E-4</v>
      </c>
      <c r="H612" s="7">
        <v>0.75</v>
      </c>
      <c r="I612" s="9">
        <f>Tabla14[[#This Row],[Precio unitario]]*Tabla14[[#This Row],[Tasa de ingresos cliente]]</f>
        <v>3.6758223000000003E-4</v>
      </c>
      <c r="J612" s="21">
        <v>22.631540000000001</v>
      </c>
      <c r="K612" s="15">
        <f>Tabla14[[#This Row],[tasa de cambio]]*Tabla14[[#This Row],[Ingresos netos]]</f>
        <v>8.3189519415342011E-3</v>
      </c>
      <c r="M612" s="2" t="s">
        <v>81</v>
      </c>
      <c r="N612" s="2" t="s">
        <v>31</v>
      </c>
      <c r="O612" s="2"/>
      <c r="P612" s="2" t="s">
        <v>11</v>
      </c>
      <c r="Q612" s="2" t="s">
        <v>12</v>
      </c>
      <c r="R612" s="2" t="s">
        <v>13</v>
      </c>
      <c r="S612" s="7">
        <v>3.209483412E-3</v>
      </c>
      <c r="T612" s="7">
        <v>0.75</v>
      </c>
      <c r="U612" s="9">
        <f>Tabla12[[#This Row],[Precio unitario]]*Tabla12[[#This Row],[Tasa de ingresos cliente]]</f>
        <v>2.4071125590000002E-3</v>
      </c>
      <c r="V612" s="21">
        <v>22.631540000000001</v>
      </c>
      <c r="W612" s="11">
        <f>Tabla12[[#This Row],[tasa de cambio]]*Tabla12[[#This Row],[Ingresos netos]]</f>
        <v>5.4476664163510866E-2</v>
      </c>
      <c r="AK612" s="2" t="s">
        <v>100</v>
      </c>
      <c r="AL612" s="2" t="s">
        <v>92</v>
      </c>
      <c r="AM612" s="2" t="s">
        <v>104</v>
      </c>
      <c r="AN612" s="2" t="s">
        <v>11</v>
      </c>
      <c r="AO612" s="2" t="s">
        <v>129</v>
      </c>
      <c r="AP612" s="2" t="s">
        <v>13</v>
      </c>
      <c r="AQ612" s="7">
        <v>-1.5116890000000001E-3</v>
      </c>
      <c r="AR612" s="7">
        <v>0.75</v>
      </c>
      <c r="AS612" s="9">
        <f>Tabla8[[#This Row],[Precio unitario]]*Tabla8[[#This Row],[Tasa de ingresos cliente]]</f>
        <v>-1.1337667500000001E-3</v>
      </c>
      <c r="AT612" s="21">
        <v>21.6</v>
      </c>
      <c r="AU612" s="11">
        <f>Tabla8[[#This Row],[tasa de cambio]]*Tabla8[[#This Row],[Ingresos netos]]</f>
        <v>-2.4489361800000001E-2</v>
      </c>
      <c r="AV612" s="23"/>
      <c r="AX612" s="23"/>
    </row>
    <row r="613" spans="1:50" x14ac:dyDescent="0.2">
      <c r="A613" s="1" t="s">
        <v>24</v>
      </c>
      <c r="B613" s="1" t="s">
        <v>23</v>
      </c>
      <c r="C613" s="1"/>
      <c r="D613" s="1" t="s">
        <v>11</v>
      </c>
      <c r="E613" s="1" t="s">
        <v>12</v>
      </c>
      <c r="F613" s="1" t="s">
        <v>13</v>
      </c>
      <c r="G613" s="8">
        <v>6.5052765999999999E-4</v>
      </c>
      <c r="H613" s="8">
        <v>0.75</v>
      </c>
      <c r="I613" s="9">
        <f>Tabla14[[#This Row],[Precio unitario]]*Tabla14[[#This Row],[Tasa de ingresos cliente]]</f>
        <v>4.8789574499999997E-4</v>
      </c>
      <c r="J613" s="21">
        <v>22.631540000000001</v>
      </c>
      <c r="K613" s="15">
        <f>Tabla14[[#This Row],[tasa de cambio]]*Tabla14[[#This Row],[Ingresos netos]]</f>
        <v>1.1041832068797299E-2</v>
      </c>
      <c r="M613" s="1" t="s">
        <v>81</v>
      </c>
      <c r="N613" s="1" t="s">
        <v>32</v>
      </c>
      <c r="O613" s="1"/>
      <c r="P613" s="1" t="s">
        <v>11</v>
      </c>
      <c r="Q613" s="1" t="s">
        <v>12</v>
      </c>
      <c r="R613" s="1" t="s">
        <v>13</v>
      </c>
      <c r="S613" s="8">
        <v>8.7070095359999995E-3</v>
      </c>
      <c r="T613" s="8">
        <v>0.75</v>
      </c>
      <c r="U613" s="9">
        <f>Tabla12[[#This Row],[Precio unitario]]*Tabla12[[#This Row],[Tasa de ingresos cliente]]</f>
        <v>6.5302571519999996E-3</v>
      </c>
      <c r="V613" s="21">
        <v>22.631540000000001</v>
      </c>
      <c r="W613" s="11">
        <f>Tabla12[[#This Row],[tasa de cambio]]*Tabla12[[#This Row],[Ingresos netos]]</f>
        <v>0.14778977594577408</v>
      </c>
      <c r="AK613" s="1" t="s">
        <v>100</v>
      </c>
      <c r="AL613" s="1" t="s">
        <v>92</v>
      </c>
      <c r="AM613" s="1" t="s">
        <v>104</v>
      </c>
      <c r="AN613" s="1" t="s">
        <v>11</v>
      </c>
      <c r="AO613" s="1" t="s">
        <v>129</v>
      </c>
      <c r="AP613" s="1" t="s">
        <v>13</v>
      </c>
      <c r="AQ613" s="8">
        <v>-1.5116891999999999E-3</v>
      </c>
      <c r="AR613" s="8">
        <v>0.75</v>
      </c>
      <c r="AS613" s="9">
        <f>Tabla8[[#This Row],[Precio unitario]]*Tabla8[[#This Row],[Tasa de ingresos cliente]]</f>
        <v>-1.1337668999999999E-3</v>
      </c>
      <c r="AT613" s="21">
        <v>21.6</v>
      </c>
      <c r="AU613" s="11">
        <f>Tabla8[[#This Row],[tasa de cambio]]*Tabla8[[#This Row],[Ingresos netos]]</f>
        <v>-2.4489365039999999E-2</v>
      </c>
      <c r="AV613" s="23"/>
      <c r="AX613" s="23"/>
    </row>
    <row r="614" spans="1:50" x14ac:dyDescent="0.2">
      <c r="A614" s="2" t="s">
        <v>24</v>
      </c>
      <c r="B614" s="2" t="s">
        <v>23</v>
      </c>
      <c r="C614" s="2"/>
      <c r="D614" s="2" t="s">
        <v>11</v>
      </c>
      <c r="E614" s="2" t="s">
        <v>12</v>
      </c>
      <c r="F614" s="2" t="s">
        <v>13</v>
      </c>
      <c r="G614" s="7">
        <v>4.9838593600000001E-4</v>
      </c>
      <c r="H614" s="7">
        <v>0.75</v>
      </c>
      <c r="I614" s="9">
        <f>Tabla14[[#This Row],[Precio unitario]]*Tabla14[[#This Row],[Tasa de ingresos cliente]]</f>
        <v>3.7378945200000001E-4</v>
      </c>
      <c r="J614" s="21">
        <v>22.631540000000001</v>
      </c>
      <c r="K614" s="15">
        <f>Tabla14[[#This Row],[tasa de cambio]]*Tabla14[[#This Row],[Ingresos netos]]</f>
        <v>8.4594309345160813E-3</v>
      </c>
      <c r="M614" s="2" t="s">
        <v>81</v>
      </c>
      <c r="N614" s="2" t="s">
        <v>70</v>
      </c>
      <c r="O614" s="2"/>
      <c r="P614" s="2" t="s">
        <v>11</v>
      </c>
      <c r="Q614" s="2" t="s">
        <v>12</v>
      </c>
      <c r="R614" s="2" t="s">
        <v>13</v>
      </c>
      <c r="S614" s="7">
        <v>5.927128401E-3</v>
      </c>
      <c r="T614" s="7">
        <v>0.75</v>
      </c>
      <c r="U614" s="9">
        <f>Tabla12[[#This Row],[Precio unitario]]*Tabla12[[#This Row],[Tasa de ingresos cliente]]</f>
        <v>4.4453463007499998E-3</v>
      </c>
      <c r="V614" s="21">
        <v>22.631540000000001</v>
      </c>
      <c r="W614" s="11">
        <f>Tabla12[[#This Row],[tasa de cambio]]*Tabla12[[#This Row],[Ingresos netos]]</f>
        <v>0.10060503261927566</v>
      </c>
      <c r="AK614" s="2" t="s">
        <v>100</v>
      </c>
      <c r="AL614" s="2" t="s">
        <v>92</v>
      </c>
      <c r="AM614" s="2" t="s">
        <v>114</v>
      </c>
      <c r="AN614" s="2" t="s">
        <v>11</v>
      </c>
      <c r="AO614" s="2" t="s">
        <v>129</v>
      </c>
      <c r="AP614" s="2" t="s">
        <v>13</v>
      </c>
      <c r="AQ614" s="7">
        <v>-1.1309160000000001E-4</v>
      </c>
      <c r="AR614" s="7">
        <v>0.75</v>
      </c>
      <c r="AS614" s="9">
        <f>Tabla8[[#This Row],[Precio unitario]]*Tabla8[[#This Row],[Tasa de ingresos cliente]]</f>
        <v>-8.4818700000000008E-5</v>
      </c>
      <c r="AT614" s="21">
        <v>21.6</v>
      </c>
      <c r="AU614" s="11">
        <f>Tabla8[[#This Row],[tasa de cambio]]*Tabla8[[#This Row],[Ingresos netos]]</f>
        <v>-1.8320839200000002E-3</v>
      </c>
      <c r="AV614" s="23"/>
      <c r="AX614" s="23"/>
    </row>
    <row r="615" spans="1:50" x14ac:dyDescent="0.2">
      <c r="A615" s="1" t="s">
        <v>24</v>
      </c>
      <c r="B615" s="1" t="s">
        <v>74</v>
      </c>
      <c r="C615" s="1"/>
      <c r="D615" s="1" t="s">
        <v>11</v>
      </c>
      <c r="E615" s="1" t="s">
        <v>12</v>
      </c>
      <c r="F615" s="1" t="s">
        <v>13</v>
      </c>
      <c r="G615" s="8">
        <v>4.9356720400000004E-4</v>
      </c>
      <c r="H615" s="8">
        <v>0.75</v>
      </c>
      <c r="I615" s="9">
        <f>Tabla14[[#This Row],[Precio unitario]]*Tabla14[[#This Row],[Tasa de ingresos cliente]]</f>
        <v>3.7017540300000006E-4</v>
      </c>
      <c r="J615" s="21">
        <v>22.631540000000001</v>
      </c>
      <c r="K615" s="15">
        <f>Tabla14[[#This Row],[tasa de cambio]]*Tabla14[[#This Row],[Ingresos netos]]</f>
        <v>8.3776394400106209E-3</v>
      </c>
      <c r="M615" s="1" t="s">
        <v>81</v>
      </c>
      <c r="N615" s="1" t="s">
        <v>65</v>
      </c>
      <c r="O615" s="1"/>
      <c r="P615" s="1" t="s">
        <v>11</v>
      </c>
      <c r="Q615" s="1" t="s">
        <v>12</v>
      </c>
      <c r="R615" s="1" t="s">
        <v>13</v>
      </c>
      <c r="S615" s="8">
        <v>1.3202706607E-2</v>
      </c>
      <c r="T615" s="8">
        <v>0.75</v>
      </c>
      <c r="U615" s="9">
        <f>Tabla12[[#This Row],[Precio unitario]]*Tabla12[[#This Row],[Tasa de ingresos cliente]]</f>
        <v>9.9020299552500003E-3</v>
      </c>
      <c r="V615" s="21">
        <v>22.631540000000001</v>
      </c>
      <c r="W615" s="11">
        <f>Tabla12[[#This Row],[tasa de cambio]]*Tabla12[[#This Row],[Ingresos netos]]</f>
        <v>0.22409818701343862</v>
      </c>
      <c r="AK615" s="1" t="s">
        <v>100</v>
      </c>
      <c r="AL615" s="1" t="s">
        <v>92</v>
      </c>
      <c r="AM615" s="1" t="s">
        <v>101</v>
      </c>
      <c r="AN615" s="1" t="s">
        <v>11</v>
      </c>
      <c r="AO615" s="1" t="s">
        <v>12</v>
      </c>
      <c r="AP615" s="1" t="s">
        <v>13</v>
      </c>
      <c r="AQ615" s="8">
        <v>2.513E-3</v>
      </c>
      <c r="AR615" s="8">
        <v>0.75</v>
      </c>
      <c r="AS615" s="9">
        <f>Tabla8[[#This Row],[Precio unitario]]*Tabla8[[#This Row],[Tasa de ingresos cliente]]</f>
        <v>1.8847500000000001E-3</v>
      </c>
      <c r="AT615" s="21">
        <v>21.6</v>
      </c>
      <c r="AU615" s="11">
        <f>Tabla8[[#This Row],[tasa de cambio]]*Tabla8[[#This Row],[Ingresos netos]]</f>
        <v>4.0710600000000007E-2</v>
      </c>
      <c r="AV615" s="23"/>
      <c r="AX615" s="23"/>
    </row>
    <row r="616" spans="1:50" x14ac:dyDescent="0.2">
      <c r="A616" s="2" t="s">
        <v>24</v>
      </c>
      <c r="B616" s="2" t="s">
        <v>26</v>
      </c>
      <c r="C616" s="2"/>
      <c r="D616" s="2" t="s">
        <v>11</v>
      </c>
      <c r="E616" s="2" t="s">
        <v>12</v>
      </c>
      <c r="F616" s="2" t="s">
        <v>13</v>
      </c>
      <c r="G616" s="7">
        <v>4.9875354899999997E-4</v>
      </c>
      <c r="H616" s="7">
        <v>0.75</v>
      </c>
      <c r="I616" s="9">
        <f>Tabla14[[#This Row],[Precio unitario]]*Tabla14[[#This Row],[Tasa de ingresos cliente]]</f>
        <v>3.7406516174999998E-4</v>
      </c>
      <c r="J616" s="21">
        <v>22.631540000000001</v>
      </c>
      <c r="K616" s="15">
        <f>Tabla14[[#This Row],[tasa de cambio]]*Tabla14[[#This Row],[Ingresos netos]]</f>
        <v>8.4656706707515947E-3</v>
      </c>
      <c r="M616" s="2" t="s">
        <v>81</v>
      </c>
      <c r="N616" s="2" t="s">
        <v>41</v>
      </c>
      <c r="O616" s="2"/>
      <c r="P616" s="2" t="s">
        <v>11</v>
      </c>
      <c r="Q616" s="2" t="s">
        <v>12</v>
      </c>
      <c r="R616" s="2" t="s">
        <v>13</v>
      </c>
      <c r="S616" s="7">
        <v>4.9209773940000002E-3</v>
      </c>
      <c r="T616" s="7">
        <v>0.75</v>
      </c>
      <c r="U616" s="9">
        <f>Tabla12[[#This Row],[Precio unitario]]*Tabla12[[#This Row],[Tasa de ingresos cliente]]</f>
        <v>3.6907330455000003E-3</v>
      </c>
      <c r="V616" s="21">
        <v>22.631540000000001</v>
      </c>
      <c r="W616" s="11">
        <f>Tabla12[[#This Row],[tasa de cambio]]*Tabla12[[#This Row],[Ingresos netos]]</f>
        <v>8.3526972548555081E-2</v>
      </c>
      <c r="AK616" s="1" t="s">
        <v>100</v>
      </c>
      <c r="AL616" s="1" t="s">
        <v>42</v>
      </c>
      <c r="AM616" s="1" t="s">
        <v>101</v>
      </c>
      <c r="AN616" s="1" t="s">
        <v>11</v>
      </c>
      <c r="AO616" s="1" t="s">
        <v>12</v>
      </c>
      <c r="AP616" s="1" t="s">
        <v>13</v>
      </c>
      <c r="AQ616" s="8">
        <v>1.212E-3</v>
      </c>
      <c r="AR616" s="8">
        <v>0.75</v>
      </c>
      <c r="AS616" s="9">
        <f>Tabla8[[#This Row],[Precio unitario]]*Tabla8[[#This Row],[Tasa de ingresos cliente]]</f>
        <v>9.0899999999999998E-4</v>
      </c>
      <c r="AT616" s="21">
        <v>21.6</v>
      </c>
      <c r="AU616" s="11">
        <f>Tabla8[[#This Row],[tasa de cambio]]*Tabla8[[#This Row],[Ingresos netos]]</f>
        <v>1.96344E-2</v>
      </c>
      <c r="AV616" s="23"/>
      <c r="AX616" s="23"/>
    </row>
    <row r="617" spans="1:50" x14ac:dyDescent="0.2">
      <c r="A617" s="1" t="s">
        <v>24</v>
      </c>
      <c r="B617" s="1" t="s">
        <v>64</v>
      </c>
      <c r="C617" s="1"/>
      <c r="D617" s="1" t="s">
        <v>11</v>
      </c>
      <c r="E617" s="1" t="s">
        <v>12</v>
      </c>
      <c r="F617" s="1" t="s">
        <v>13</v>
      </c>
      <c r="G617" s="8">
        <v>3.743676988E-3</v>
      </c>
      <c r="H617" s="8">
        <v>0.75</v>
      </c>
      <c r="I617" s="9">
        <f>Tabla14[[#This Row],[Precio unitario]]*Tabla14[[#This Row],[Tasa de ingresos cliente]]</f>
        <v>2.8077577410000002E-3</v>
      </c>
      <c r="J617" s="21">
        <v>22.631540000000001</v>
      </c>
      <c r="K617" s="15">
        <f>Tabla14[[#This Row],[tasa de cambio]]*Tabla14[[#This Row],[Ingresos netos]]</f>
        <v>6.3543881625751142E-2</v>
      </c>
      <c r="M617" s="1" t="s">
        <v>81</v>
      </c>
      <c r="N617" s="1" t="s">
        <v>14</v>
      </c>
      <c r="O617" s="1"/>
      <c r="P617" s="1" t="s">
        <v>11</v>
      </c>
      <c r="Q617" s="1" t="s">
        <v>12</v>
      </c>
      <c r="R617" s="1" t="s">
        <v>13</v>
      </c>
      <c r="S617" s="8">
        <v>4.822436831E-3</v>
      </c>
      <c r="T617" s="8">
        <v>0.75</v>
      </c>
      <c r="U617" s="9">
        <f>Tabla12[[#This Row],[Precio unitario]]*Tabla12[[#This Row],[Tasa de ingresos cliente]]</f>
        <v>3.6168276232499998E-3</v>
      </c>
      <c r="V617" s="21">
        <v>22.631540000000001</v>
      </c>
      <c r="W617" s="11">
        <f>Tabla12[[#This Row],[tasa de cambio]]*Tabla12[[#This Row],[Ingresos netos]]</f>
        <v>8.1854379028687307E-2</v>
      </c>
      <c r="AK617" s="1" t="s">
        <v>100</v>
      </c>
      <c r="AL617" s="1" t="s">
        <v>42</v>
      </c>
      <c r="AM617" s="1" t="s">
        <v>104</v>
      </c>
      <c r="AN617" s="1" t="s">
        <v>11</v>
      </c>
      <c r="AO617" s="1" t="s">
        <v>12</v>
      </c>
      <c r="AP617" s="1" t="s">
        <v>13</v>
      </c>
      <c r="AQ617" s="8">
        <v>1.5953333000000001E-3</v>
      </c>
      <c r="AR617" s="8">
        <v>0.75</v>
      </c>
      <c r="AS617" s="9">
        <f>Tabla8[[#This Row],[Precio unitario]]*Tabla8[[#This Row],[Tasa de ingresos cliente]]</f>
        <v>1.1964999750000002E-3</v>
      </c>
      <c r="AT617" s="21">
        <v>21.6</v>
      </c>
      <c r="AU617" s="11">
        <f>Tabla8[[#This Row],[tasa de cambio]]*Tabla8[[#This Row],[Ingresos netos]]</f>
        <v>2.5844399460000004E-2</v>
      </c>
      <c r="AV617" s="23"/>
      <c r="AX617" s="23"/>
    </row>
    <row r="618" spans="1:50" x14ac:dyDescent="0.2">
      <c r="A618" s="2" t="s">
        <v>24</v>
      </c>
      <c r="B618" s="2" t="s">
        <v>32</v>
      </c>
      <c r="C618" s="2"/>
      <c r="D618" s="2" t="s">
        <v>11</v>
      </c>
      <c r="E618" s="2" t="s">
        <v>12</v>
      </c>
      <c r="F618" s="2" t="s">
        <v>13</v>
      </c>
      <c r="G618" s="7">
        <v>7.2435957400000003E-4</v>
      </c>
      <c r="H618" s="7">
        <v>0.75</v>
      </c>
      <c r="I618" s="9">
        <f>Tabla14[[#This Row],[Precio unitario]]*Tabla14[[#This Row],[Tasa de ingresos cliente]]</f>
        <v>5.4326968049999997E-4</v>
      </c>
      <c r="J618" s="21">
        <v>22.631540000000001</v>
      </c>
      <c r="K618" s="15">
        <f>Tabla14[[#This Row],[tasa de cambio]]*Tabla14[[#This Row],[Ingresos netos]]</f>
        <v>1.229502950502297E-2</v>
      </c>
      <c r="M618" s="2" t="s">
        <v>81</v>
      </c>
      <c r="N618" s="2" t="s">
        <v>14</v>
      </c>
      <c r="O618" s="2"/>
      <c r="P618" s="2" t="s">
        <v>11</v>
      </c>
      <c r="Q618" s="2" t="s">
        <v>12</v>
      </c>
      <c r="R618" s="2" t="s">
        <v>13</v>
      </c>
      <c r="S618" s="7">
        <v>4.0992874040000002E-3</v>
      </c>
      <c r="T618" s="7">
        <v>0.75</v>
      </c>
      <c r="U618" s="9">
        <f>Tabla12[[#This Row],[Precio unitario]]*Tabla12[[#This Row],[Tasa de ingresos cliente]]</f>
        <v>3.0744655530000001E-3</v>
      </c>
      <c r="V618" s="21">
        <v>22.631540000000001</v>
      </c>
      <c r="W618" s="11">
        <f>Tabla12[[#This Row],[tasa de cambio]]*Tabla12[[#This Row],[Ingresos netos]]</f>
        <v>6.9579890141341624E-2</v>
      </c>
      <c r="AK618" s="2" t="s">
        <v>100</v>
      </c>
      <c r="AL618" s="2" t="s">
        <v>42</v>
      </c>
      <c r="AM618" s="2" t="s">
        <v>104</v>
      </c>
      <c r="AN618" s="2" t="s">
        <v>11</v>
      </c>
      <c r="AO618" s="2" t="s">
        <v>12</v>
      </c>
      <c r="AP618" s="2" t="s">
        <v>13</v>
      </c>
      <c r="AQ618" s="7">
        <v>1.5954999999999999E-3</v>
      </c>
      <c r="AR618" s="7">
        <v>0.75</v>
      </c>
      <c r="AS618" s="9">
        <f>Tabla8[[#This Row],[Precio unitario]]*Tabla8[[#This Row],[Tasa de ingresos cliente]]</f>
        <v>1.196625E-3</v>
      </c>
      <c r="AT618" s="21">
        <v>21.6</v>
      </c>
      <c r="AU618" s="11">
        <f>Tabla8[[#This Row],[tasa de cambio]]*Tabla8[[#This Row],[Ingresos netos]]</f>
        <v>2.5847100000000001E-2</v>
      </c>
      <c r="AV618" s="23"/>
      <c r="AX618" s="23"/>
    </row>
    <row r="619" spans="1:50" x14ac:dyDescent="0.2">
      <c r="A619" s="1" t="s">
        <v>24</v>
      </c>
      <c r="B619" s="1" t="s">
        <v>41</v>
      </c>
      <c r="C619" s="1"/>
      <c r="D619" s="1" t="s">
        <v>11</v>
      </c>
      <c r="E619" s="1" t="s">
        <v>12</v>
      </c>
      <c r="F619" s="1" t="s">
        <v>13</v>
      </c>
      <c r="G619" s="8">
        <v>8.6666034999999996E-5</v>
      </c>
      <c r="H619" s="8">
        <v>0.75</v>
      </c>
      <c r="I619" s="9">
        <f>Tabla14[[#This Row],[Precio unitario]]*Tabla14[[#This Row],[Tasa de ingresos cliente]]</f>
        <v>6.4999526250000004E-5</v>
      </c>
      <c r="J619" s="21">
        <v>22.631540000000001</v>
      </c>
      <c r="K619" s="15">
        <f>Tabla14[[#This Row],[tasa de cambio]]*Tabla14[[#This Row],[Ingresos netos]]</f>
        <v>1.4710393783079251E-3</v>
      </c>
      <c r="M619" s="1" t="s">
        <v>81</v>
      </c>
      <c r="N619" s="1" t="s">
        <v>42</v>
      </c>
      <c r="O619" s="1"/>
      <c r="P619" s="1" t="s">
        <v>11</v>
      </c>
      <c r="Q619" s="1" t="s">
        <v>12</v>
      </c>
      <c r="R619" s="1" t="s">
        <v>13</v>
      </c>
      <c r="S619" s="8">
        <v>6.097413409E-3</v>
      </c>
      <c r="T619" s="8">
        <v>0.75</v>
      </c>
      <c r="U619" s="9">
        <f>Tabla12[[#This Row],[Precio unitario]]*Tabla12[[#This Row],[Tasa de ingresos cliente]]</f>
        <v>4.57306005675E-3</v>
      </c>
      <c r="V619" s="21">
        <v>22.631540000000001</v>
      </c>
      <c r="W619" s="11">
        <f>Tabla12[[#This Row],[tasa de cambio]]*Tabla12[[#This Row],[Ingresos netos]]</f>
        <v>0.1034953915967399</v>
      </c>
      <c r="AK619" s="1" t="s">
        <v>100</v>
      </c>
      <c r="AL619" s="1" t="s">
        <v>42</v>
      </c>
      <c r="AM619" s="1" t="s">
        <v>104</v>
      </c>
      <c r="AN619" s="1" t="s">
        <v>11</v>
      </c>
      <c r="AO619" s="1" t="s">
        <v>12</v>
      </c>
      <c r="AP619" s="1" t="s">
        <v>13</v>
      </c>
      <c r="AQ619" s="8">
        <v>1.5953E-3</v>
      </c>
      <c r="AR619" s="8">
        <v>0.75</v>
      </c>
      <c r="AS619" s="9">
        <f>Tabla8[[#This Row],[Precio unitario]]*Tabla8[[#This Row],[Tasa de ingresos cliente]]</f>
        <v>1.196475E-3</v>
      </c>
      <c r="AT619" s="21">
        <v>21.6</v>
      </c>
      <c r="AU619" s="11">
        <f>Tabla8[[#This Row],[tasa de cambio]]*Tabla8[[#This Row],[Ingresos netos]]</f>
        <v>2.5843860000000003E-2</v>
      </c>
      <c r="AV619" s="23"/>
      <c r="AX619" s="23"/>
    </row>
    <row r="620" spans="1:50" x14ac:dyDescent="0.2">
      <c r="A620" s="2" t="s">
        <v>24</v>
      </c>
      <c r="B620" s="2" t="s">
        <v>14</v>
      </c>
      <c r="C620" s="2"/>
      <c r="D620" s="2" t="s">
        <v>11</v>
      </c>
      <c r="E620" s="2" t="s">
        <v>12</v>
      </c>
      <c r="F620" s="2" t="s">
        <v>13</v>
      </c>
      <c r="G620" s="7">
        <v>2.2287393399999999E-4</v>
      </c>
      <c r="H620" s="7">
        <v>0.75</v>
      </c>
      <c r="I620" s="9">
        <f>Tabla14[[#This Row],[Precio unitario]]*Tabla14[[#This Row],[Tasa de ingresos cliente]]</f>
        <v>1.6715545049999998E-4</v>
      </c>
      <c r="J620" s="21">
        <v>22.631540000000001</v>
      </c>
      <c r="K620" s="15">
        <f>Tabla14[[#This Row],[tasa de cambio]]*Tabla14[[#This Row],[Ingresos netos]]</f>
        <v>3.7829852642087699E-3</v>
      </c>
      <c r="M620" s="2" t="s">
        <v>81</v>
      </c>
      <c r="N620" s="2" t="s">
        <v>84</v>
      </c>
      <c r="O620" s="2"/>
      <c r="P620" s="2" t="s">
        <v>11</v>
      </c>
      <c r="Q620" s="2" t="s">
        <v>12</v>
      </c>
      <c r="R620" s="2" t="s">
        <v>13</v>
      </c>
      <c r="S620" s="7">
        <v>1.6646439951999999E-2</v>
      </c>
      <c r="T620" s="7">
        <v>0.75</v>
      </c>
      <c r="U620" s="9">
        <f>Tabla12[[#This Row],[Precio unitario]]*Tabla12[[#This Row],[Tasa de ingresos cliente]]</f>
        <v>1.2484829963999999E-2</v>
      </c>
      <c r="V620" s="21">
        <v>22.631540000000001</v>
      </c>
      <c r="W620" s="11">
        <f>Tabla12[[#This Row],[tasa de cambio]]*Tabla12[[#This Row],[Ingresos netos]]</f>
        <v>0.28255092872346455</v>
      </c>
      <c r="AK620" s="2" t="s">
        <v>100</v>
      </c>
      <c r="AL620" s="2" t="s">
        <v>42</v>
      </c>
      <c r="AM620" s="2" t="s">
        <v>104</v>
      </c>
      <c r="AN620" s="2" t="s">
        <v>11</v>
      </c>
      <c r="AO620" s="2" t="s">
        <v>12</v>
      </c>
      <c r="AP620" s="2" t="s">
        <v>13</v>
      </c>
      <c r="AQ620" s="7">
        <v>1.595375E-3</v>
      </c>
      <c r="AR620" s="7">
        <v>0.75</v>
      </c>
      <c r="AS620" s="9">
        <f>Tabla8[[#This Row],[Precio unitario]]*Tabla8[[#This Row],[Tasa de ingresos cliente]]</f>
        <v>1.1965312500000001E-3</v>
      </c>
      <c r="AT620" s="21">
        <v>21.6</v>
      </c>
      <c r="AU620" s="11">
        <f>Tabla8[[#This Row],[tasa de cambio]]*Tabla8[[#This Row],[Ingresos netos]]</f>
        <v>2.5845075000000006E-2</v>
      </c>
      <c r="AV620" s="23"/>
      <c r="AX620" s="23"/>
    </row>
    <row r="621" spans="1:50" x14ac:dyDescent="0.2">
      <c r="A621" s="1" t="s">
        <v>24</v>
      </c>
      <c r="B621" s="1" t="s">
        <v>42</v>
      </c>
      <c r="C621" s="1"/>
      <c r="D621" s="1" t="s">
        <v>11</v>
      </c>
      <c r="E621" s="1" t="s">
        <v>12</v>
      </c>
      <c r="F621" s="1" t="s">
        <v>13</v>
      </c>
      <c r="G621" s="8">
        <v>1.3539852599999999E-4</v>
      </c>
      <c r="H621" s="8">
        <v>0.75</v>
      </c>
      <c r="I621" s="9">
        <f>Tabla14[[#This Row],[Precio unitario]]*Tabla14[[#This Row],[Tasa de ingresos cliente]]</f>
        <v>1.015488945E-4</v>
      </c>
      <c r="J621" s="21">
        <v>22.631540000000001</v>
      </c>
      <c r="K621" s="15">
        <f>Tabla14[[#This Row],[tasa de cambio]]*Tabla14[[#This Row],[Ingresos netos]]</f>
        <v>2.2982078678325303E-3</v>
      </c>
      <c r="M621" s="1" t="s">
        <v>81</v>
      </c>
      <c r="N621" s="1" t="s">
        <v>49</v>
      </c>
      <c r="O621" s="1"/>
      <c r="P621" s="1" t="s">
        <v>11</v>
      </c>
      <c r="Q621" s="1" t="s">
        <v>12</v>
      </c>
      <c r="R621" s="1" t="s">
        <v>13</v>
      </c>
      <c r="S621" s="8">
        <v>5.0566867650000003E-3</v>
      </c>
      <c r="T621" s="8">
        <v>0.75</v>
      </c>
      <c r="U621" s="9">
        <f>Tabla12[[#This Row],[Precio unitario]]*Tabla12[[#This Row],[Tasa de ingresos cliente]]</f>
        <v>3.7925150737500002E-3</v>
      </c>
      <c r="V621" s="21">
        <v>22.631540000000001</v>
      </c>
      <c r="W621" s="11">
        <f>Tabla12[[#This Row],[tasa de cambio]]*Tabla12[[#This Row],[Ingresos netos]]</f>
        <v>8.5830456592176085E-2</v>
      </c>
      <c r="AK621" s="1" t="s">
        <v>100</v>
      </c>
      <c r="AL621" s="1" t="s">
        <v>42</v>
      </c>
      <c r="AM621" s="1" t="s">
        <v>104</v>
      </c>
      <c r="AN621" s="1" t="s">
        <v>11</v>
      </c>
      <c r="AO621" s="1" t="s">
        <v>12</v>
      </c>
      <c r="AP621" s="1" t="s">
        <v>13</v>
      </c>
      <c r="AQ621" s="8">
        <v>1.5950000000000001E-3</v>
      </c>
      <c r="AR621" s="8">
        <v>0.75</v>
      </c>
      <c r="AS621" s="9">
        <f>Tabla8[[#This Row],[Precio unitario]]*Tabla8[[#This Row],[Tasa de ingresos cliente]]</f>
        <v>1.19625E-3</v>
      </c>
      <c r="AT621" s="21">
        <v>21.6</v>
      </c>
      <c r="AU621" s="11">
        <f>Tabla8[[#This Row],[tasa de cambio]]*Tabla8[[#This Row],[Ingresos netos]]</f>
        <v>2.5839000000000004E-2</v>
      </c>
      <c r="AV621" s="23"/>
      <c r="AX621" s="23"/>
    </row>
    <row r="622" spans="1:50" x14ac:dyDescent="0.2">
      <c r="A622" s="2" t="s">
        <v>24</v>
      </c>
      <c r="B622" s="2" t="s">
        <v>16</v>
      </c>
      <c r="C622" s="2"/>
      <c r="D622" s="2" t="s">
        <v>11</v>
      </c>
      <c r="E622" s="2" t="s">
        <v>12</v>
      </c>
      <c r="F622" s="2" t="s">
        <v>13</v>
      </c>
      <c r="G622" s="7">
        <v>7.0486138519999996E-3</v>
      </c>
      <c r="H622" s="7">
        <v>0.75</v>
      </c>
      <c r="I622" s="9">
        <f>Tabla14[[#This Row],[Precio unitario]]*Tabla14[[#This Row],[Tasa de ingresos cliente]]</f>
        <v>5.2864603889999995E-3</v>
      </c>
      <c r="J622" s="21">
        <v>22.631540000000001</v>
      </c>
      <c r="K622" s="15">
        <f>Tabla14[[#This Row],[tasa de cambio]]*Tabla14[[#This Row],[Ingresos netos]]</f>
        <v>0.11964073975206906</v>
      </c>
      <c r="M622" s="2" t="s">
        <v>81</v>
      </c>
      <c r="N622" s="2" t="s">
        <v>15</v>
      </c>
      <c r="O622" s="2"/>
      <c r="P622" s="2" t="s">
        <v>11</v>
      </c>
      <c r="Q622" s="2" t="s">
        <v>12</v>
      </c>
      <c r="R622" s="2" t="s">
        <v>13</v>
      </c>
      <c r="S622" s="7">
        <v>1.0552916303000001E-2</v>
      </c>
      <c r="T622" s="7">
        <v>0.75</v>
      </c>
      <c r="U622" s="9">
        <f>Tabla12[[#This Row],[Precio unitario]]*Tabla12[[#This Row],[Tasa de ingresos cliente]]</f>
        <v>7.9146872272500002E-3</v>
      </c>
      <c r="V622" s="21">
        <v>22.631540000000001</v>
      </c>
      <c r="W622" s="11">
        <f>Tabla12[[#This Row],[tasa de cambio]]*Tabla12[[#This Row],[Ingresos netos]]</f>
        <v>0.17912156057099748</v>
      </c>
      <c r="AK622" s="2" t="s">
        <v>100</v>
      </c>
      <c r="AL622" s="2" t="s">
        <v>42</v>
      </c>
      <c r="AM622" s="2" t="s">
        <v>104</v>
      </c>
      <c r="AN622" s="2" t="s">
        <v>11</v>
      </c>
      <c r="AO622" s="2" t="s">
        <v>12</v>
      </c>
      <c r="AP622" s="2" t="s">
        <v>13</v>
      </c>
      <c r="AQ622" s="7">
        <v>1.5952500000000001E-3</v>
      </c>
      <c r="AR622" s="7">
        <v>0.75</v>
      </c>
      <c r="AS622" s="9">
        <f>Tabla8[[#This Row],[Precio unitario]]*Tabla8[[#This Row],[Tasa de ingresos cliente]]</f>
        <v>1.1964375E-3</v>
      </c>
      <c r="AT622" s="21">
        <v>21.6</v>
      </c>
      <c r="AU622" s="11">
        <f>Tabla8[[#This Row],[tasa de cambio]]*Tabla8[[#This Row],[Ingresos netos]]</f>
        <v>2.5843050000000003E-2</v>
      </c>
      <c r="AV622" s="23"/>
      <c r="AX622" s="23"/>
    </row>
    <row r="623" spans="1:50" x14ac:dyDescent="0.2">
      <c r="A623" s="1" t="s">
        <v>24</v>
      </c>
      <c r="B623" s="1" t="s">
        <v>18</v>
      </c>
      <c r="C623" s="1"/>
      <c r="D623" s="1" t="s">
        <v>11</v>
      </c>
      <c r="E623" s="1" t="s">
        <v>12</v>
      </c>
      <c r="F623" s="1" t="s">
        <v>13</v>
      </c>
      <c r="G623" s="8">
        <v>1.084378385E-3</v>
      </c>
      <c r="H623" s="8">
        <v>0.75</v>
      </c>
      <c r="I623" s="9">
        <f>Tabla14[[#This Row],[Precio unitario]]*Tabla14[[#This Row],[Tasa de ingresos cliente]]</f>
        <v>8.1328378874999992E-4</v>
      </c>
      <c r="J623" s="21">
        <v>22.631540000000001</v>
      </c>
      <c r="K623" s="15">
        <f>Tabla14[[#This Row],[tasa de cambio]]*Tabla14[[#This Row],[Ingresos netos]]</f>
        <v>1.8405864596447174E-2</v>
      </c>
      <c r="M623" s="1" t="s">
        <v>81</v>
      </c>
      <c r="N623" s="1" t="s">
        <v>15</v>
      </c>
      <c r="O623" s="1"/>
      <c r="P623" s="1" t="s">
        <v>11</v>
      </c>
      <c r="Q623" s="1" t="s">
        <v>12</v>
      </c>
      <c r="R623" s="1" t="s">
        <v>13</v>
      </c>
      <c r="S623" s="8">
        <v>1.4070555070000001E-2</v>
      </c>
      <c r="T623" s="8">
        <v>0.75</v>
      </c>
      <c r="U623" s="9">
        <f>Tabla12[[#This Row],[Precio unitario]]*Tabla12[[#This Row],[Tasa de ingresos cliente]]</f>
        <v>1.05529163025E-2</v>
      </c>
      <c r="V623" s="21">
        <v>22.631540000000001</v>
      </c>
      <c r="W623" s="11">
        <f>Tabla12[[#This Row],[tasa de cambio]]*Tabla12[[#This Row],[Ingresos netos]]</f>
        <v>0.23882874741668086</v>
      </c>
      <c r="AK623" s="1" t="s">
        <v>100</v>
      </c>
      <c r="AL623" s="1" t="s">
        <v>42</v>
      </c>
      <c r="AM623" s="1" t="s">
        <v>104</v>
      </c>
      <c r="AN623" s="1" t="s">
        <v>11</v>
      </c>
      <c r="AO623" s="1" t="s">
        <v>12</v>
      </c>
      <c r="AP623" s="1" t="s">
        <v>13</v>
      </c>
      <c r="AQ623" s="8">
        <v>1.5953124999999999E-3</v>
      </c>
      <c r="AR623" s="8">
        <v>0.75</v>
      </c>
      <c r="AS623" s="9">
        <f>Tabla8[[#This Row],[Precio unitario]]*Tabla8[[#This Row],[Tasa de ingresos cliente]]</f>
        <v>1.1964843750000001E-3</v>
      </c>
      <c r="AT623" s="21">
        <v>21.6</v>
      </c>
      <c r="AU623" s="11">
        <f>Tabla8[[#This Row],[tasa de cambio]]*Tabla8[[#This Row],[Ingresos netos]]</f>
        <v>2.5844062500000004E-2</v>
      </c>
      <c r="AV623" s="23"/>
      <c r="AX623" s="23"/>
    </row>
    <row r="624" spans="1:50" x14ac:dyDescent="0.2">
      <c r="A624" s="2" t="s">
        <v>24</v>
      </c>
      <c r="B624" s="2" t="s">
        <v>34</v>
      </c>
      <c r="C624" s="2"/>
      <c r="D624" s="2" t="s">
        <v>11</v>
      </c>
      <c r="E624" s="2" t="s">
        <v>12</v>
      </c>
      <c r="F624" s="2" t="s">
        <v>13</v>
      </c>
      <c r="G624" s="7">
        <v>2.42729193E-4</v>
      </c>
      <c r="H624" s="7">
        <v>0.75</v>
      </c>
      <c r="I624" s="9">
        <f>Tabla14[[#This Row],[Precio unitario]]*Tabla14[[#This Row],[Tasa de ingresos cliente]]</f>
        <v>1.8204689475E-4</v>
      </c>
      <c r="J624" s="21">
        <v>22.631540000000001</v>
      </c>
      <c r="K624" s="15">
        <f>Tabla14[[#This Row],[tasa de cambio]]*Tabla14[[#This Row],[Ingresos netos]]</f>
        <v>4.1200015804104149E-3</v>
      </c>
      <c r="M624" s="2" t="s">
        <v>81</v>
      </c>
      <c r="N624" s="2" t="s">
        <v>15</v>
      </c>
      <c r="O624" s="2"/>
      <c r="P624" s="2" t="s">
        <v>11</v>
      </c>
      <c r="Q624" s="2" t="s">
        <v>12</v>
      </c>
      <c r="R624" s="2" t="s">
        <v>13</v>
      </c>
      <c r="S624" s="7">
        <v>7.0352775350000004E-3</v>
      </c>
      <c r="T624" s="7">
        <v>0.75</v>
      </c>
      <c r="U624" s="9">
        <f>Tabla12[[#This Row],[Precio unitario]]*Tabla12[[#This Row],[Tasa de ingresos cliente]]</f>
        <v>5.2764581512499999E-3</v>
      </c>
      <c r="V624" s="21">
        <v>22.631540000000001</v>
      </c>
      <c r="W624" s="11">
        <f>Tabla12[[#This Row],[tasa de cambio]]*Tabla12[[#This Row],[Ingresos netos]]</f>
        <v>0.11941437370834043</v>
      </c>
      <c r="AK624" s="1" t="s">
        <v>100</v>
      </c>
      <c r="AL624" s="1" t="s">
        <v>42</v>
      </c>
      <c r="AM624" s="1" t="s">
        <v>104</v>
      </c>
      <c r="AN624" s="1" t="s">
        <v>11</v>
      </c>
      <c r="AO624" s="1" t="s">
        <v>12</v>
      </c>
      <c r="AP624" s="1" t="s">
        <v>13</v>
      </c>
      <c r="AQ624" s="8">
        <v>2.9299999999999999E-3</v>
      </c>
      <c r="AR624" s="8">
        <v>0.75</v>
      </c>
      <c r="AS624" s="9">
        <f>Tabla8[[#This Row],[Precio unitario]]*Tabla8[[#This Row],[Tasa de ingresos cliente]]</f>
        <v>2.1974999999999998E-3</v>
      </c>
      <c r="AT624" s="21">
        <v>21.6</v>
      </c>
      <c r="AU624" s="11">
        <f>Tabla8[[#This Row],[tasa de cambio]]*Tabla8[[#This Row],[Ingresos netos]]</f>
        <v>4.7466000000000001E-2</v>
      </c>
      <c r="AV624" s="23"/>
      <c r="AX624" s="23"/>
    </row>
    <row r="625" spans="1:50" x14ac:dyDescent="0.2">
      <c r="A625" s="1" t="s">
        <v>24</v>
      </c>
      <c r="B625" s="1" t="s">
        <v>34</v>
      </c>
      <c r="C625" s="1"/>
      <c r="D625" s="1" t="s">
        <v>11</v>
      </c>
      <c r="E625" s="1" t="s">
        <v>12</v>
      </c>
      <c r="F625" s="1" t="s">
        <v>13</v>
      </c>
      <c r="G625" s="8">
        <v>1.68932651E-4</v>
      </c>
      <c r="H625" s="8">
        <v>0.75</v>
      </c>
      <c r="I625" s="9">
        <f>Tabla14[[#This Row],[Precio unitario]]*Tabla14[[#This Row],[Tasa de ingresos cliente]]</f>
        <v>1.2669948825E-4</v>
      </c>
      <c r="J625" s="21">
        <v>22.631540000000001</v>
      </c>
      <c r="K625" s="15">
        <f>Tabla14[[#This Row],[tasa de cambio]]*Tabla14[[#This Row],[Ingresos netos]]</f>
        <v>2.8674045363094054E-3</v>
      </c>
      <c r="M625" s="1" t="s">
        <v>81</v>
      </c>
      <c r="N625" s="1" t="s">
        <v>43</v>
      </c>
      <c r="O625" s="1"/>
      <c r="P625" s="1" t="s">
        <v>11</v>
      </c>
      <c r="Q625" s="1" t="s">
        <v>12</v>
      </c>
      <c r="R625" s="1" t="s">
        <v>13</v>
      </c>
      <c r="S625" s="8">
        <v>5.2909366989999998E-3</v>
      </c>
      <c r="T625" s="8">
        <v>0.75</v>
      </c>
      <c r="U625" s="9">
        <f>Tabla12[[#This Row],[Precio unitario]]*Tabla12[[#This Row],[Tasa de ingresos cliente]]</f>
        <v>3.9682025242499998E-3</v>
      </c>
      <c r="V625" s="21">
        <v>22.631540000000001</v>
      </c>
      <c r="W625" s="11">
        <f>Tabla12[[#This Row],[tasa de cambio]]*Tabla12[[#This Row],[Ingresos netos]]</f>
        <v>8.9806534155664849E-2</v>
      </c>
      <c r="AK625" s="2" t="s">
        <v>100</v>
      </c>
      <c r="AL625" s="2" t="s">
        <v>42</v>
      </c>
      <c r="AM625" s="2" t="s">
        <v>104</v>
      </c>
      <c r="AN625" s="2" t="s">
        <v>11</v>
      </c>
      <c r="AO625" s="2" t="s">
        <v>12</v>
      </c>
      <c r="AP625" s="2" t="s">
        <v>13</v>
      </c>
      <c r="AQ625" s="7">
        <v>2.9301666999999999E-3</v>
      </c>
      <c r="AR625" s="7">
        <v>0.75</v>
      </c>
      <c r="AS625" s="9">
        <f>Tabla8[[#This Row],[Precio unitario]]*Tabla8[[#This Row],[Tasa de ingresos cliente]]</f>
        <v>2.1976250249999998E-3</v>
      </c>
      <c r="AT625" s="21">
        <v>21.6</v>
      </c>
      <c r="AU625" s="11">
        <f>Tabla8[[#This Row],[tasa de cambio]]*Tabla8[[#This Row],[Ingresos netos]]</f>
        <v>4.7468700539999999E-2</v>
      </c>
      <c r="AV625" s="23"/>
      <c r="AX625" s="23"/>
    </row>
    <row r="626" spans="1:50" x14ac:dyDescent="0.2">
      <c r="A626" s="2" t="s">
        <v>24</v>
      </c>
      <c r="B626" s="2" t="s">
        <v>47</v>
      </c>
      <c r="C626" s="2"/>
      <c r="D626" s="2" t="s">
        <v>11</v>
      </c>
      <c r="E626" s="2" t="s">
        <v>12</v>
      </c>
      <c r="F626" s="2" t="s">
        <v>13</v>
      </c>
      <c r="G626" s="7">
        <v>1.3154457100000001E-4</v>
      </c>
      <c r="H626" s="7">
        <v>0.75</v>
      </c>
      <c r="I626" s="9">
        <f>Tabla14[[#This Row],[Precio unitario]]*Tabla14[[#This Row],[Tasa de ingresos cliente]]</f>
        <v>9.8658428249999999E-5</v>
      </c>
      <c r="J626" s="21">
        <v>22.631540000000001</v>
      </c>
      <c r="K626" s="15">
        <f>Tabla14[[#This Row],[tasa de cambio]]*Tabla14[[#This Row],[Ingresos netos]]</f>
        <v>2.2327921652770051E-3</v>
      </c>
      <c r="M626" s="2" t="s">
        <v>81</v>
      </c>
      <c r="N626" s="2" t="s">
        <v>56</v>
      </c>
      <c r="O626" s="2"/>
      <c r="P626" s="2" t="s">
        <v>11</v>
      </c>
      <c r="Q626" s="2" t="s">
        <v>12</v>
      </c>
      <c r="R626" s="2" t="s">
        <v>13</v>
      </c>
      <c r="S626" s="7">
        <v>1.9386559104999999E-2</v>
      </c>
      <c r="T626" s="7">
        <v>0.75</v>
      </c>
      <c r="U626" s="9">
        <f>Tabla12[[#This Row],[Precio unitario]]*Tabla12[[#This Row],[Tasa de ingresos cliente]]</f>
        <v>1.453991932875E-2</v>
      </c>
      <c r="V626" s="21">
        <v>22.631540000000001</v>
      </c>
      <c r="W626" s="11">
        <f>Tabla12[[#This Row],[tasa de cambio]]*Tabla12[[#This Row],[Ingresos netos]]</f>
        <v>0.3290607658853788</v>
      </c>
      <c r="AK626" s="1" t="s">
        <v>100</v>
      </c>
      <c r="AL626" s="1" t="s">
        <v>42</v>
      </c>
      <c r="AM626" s="1" t="s">
        <v>104</v>
      </c>
      <c r="AN626" s="1" t="s">
        <v>11</v>
      </c>
      <c r="AO626" s="1" t="s">
        <v>12</v>
      </c>
      <c r="AP626" s="1" t="s">
        <v>13</v>
      </c>
      <c r="AQ626" s="8">
        <v>2.9302857000000002E-3</v>
      </c>
      <c r="AR626" s="8">
        <v>0.75</v>
      </c>
      <c r="AS626" s="9">
        <f>Tabla8[[#This Row],[Precio unitario]]*Tabla8[[#This Row],[Tasa de ingresos cliente]]</f>
        <v>2.1977142750000001E-3</v>
      </c>
      <c r="AT626" s="21">
        <v>21.6</v>
      </c>
      <c r="AU626" s="11">
        <f>Tabla8[[#This Row],[tasa de cambio]]*Tabla8[[#This Row],[Ingresos netos]]</f>
        <v>4.7470628340000008E-2</v>
      </c>
      <c r="AV626" s="23"/>
      <c r="AX626" s="23"/>
    </row>
    <row r="627" spans="1:50" x14ac:dyDescent="0.2">
      <c r="A627" s="1" t="s">
        <v>24</v>
      </c>
      <c r="B627" s="1" t="s">
        <v>19</v>
      </c>
      <c r="C627" s="1"/>
      <c r="D627" s="1" t="s">
        <v>11</v>
      </c>
      <c r="E627" s="1" t="s">
        <v>12</v>
      </c>
      <c r="F627" s="1" t="s">
        <v>13</v>
      </c>
      <c r="G627" s="8">
        <v>3.4175907619999999E-3</v>
      </c>
      <c r="H627" s="8">
        <v>0.75</v>
      </c>
      <c r="I627" s="9">
        <f>Tabla14[[#This Row],[Precio unitario]]*Tabla14[[#This Row],[Tasa de ingresos cliente]]</f>
        <v>2.5631930715E-3</v>
      </c>
      <c r="J627" s="21">
        <v>22.631540000000001</v>
      </c>
      <c r="K627" s="15">
        <f>Tabla14[[#This Row],[tasa de cambio]]*Tabla14[[#This Row],[Ingresos netos]]</f>
        <v>5.8009006525375113E-2</v>
      </c>
      <c r="M627" s="1" t="s">
        <v>81</v>
      </c>
      <c r="N627" s="1" t="s">
        <v>80</v>
      </c>
      <c r="O627" s="1"/>
      <c r="P627" s="1" t="s">
        <v>11</v>
      </c>
      <c r="Q627" s="1" t="s">
        <v>12</v>
      </c>
      <c r="R627" s="1" t="s">
        <v>13</v>
      </c>
      <c r="S627" s="8">
        <v>3.7134233060000001E-3</v>
      </c>
      <c r="T627" s="8">
        <v>0.75</v>
      </c>
      <c r="U627" s="9">
        <f>Tabla12[[#This Row],[Precio unitario]]*Tabla12[[#This Row],[Tasa de ingresos cliente]]</f>
        <v>2.7850674795E-3</v>
      </c>
      <c r="V627" s="21">
        <v>22.631540000000001</v>
      </c>
      <c r="W627" s="11">
        <f>Tabla12[[#This Row],[tasa de cambio]]*Tabla12[[#This Row],[Ingresos netos]]</f>
        <v>6.3030366065003438E-2</v>
      </c>
      <c r="AK627" s="1" t="s">
        <v>100</v>
      </c>
      <c r="AL627" s="1" t="s">
        <v>42</v>
      </c>
      <c r="AM627" s="1" t="s">
        <v>104</v>
      </c>
      <c r="AN627" s="1" t="s">
        <v>11</v>
      </c>
      <c r="AO627" s="1" t="s">
        <v>12</v>
      </c>
      <c r="AP627" s="1" t="s">
        <v>13</v>
      </c>
      <c r="AQ627" s="8">
        <v>3.5409999999999999E-3</v>
      </c>
      <c r="AR627" s="8">
        <v>0.75</v>
      </c>
      <c r="AS627" s="9">
        <f>Tabla8[[#This Row],[Precio unitario]]*Tabla8[[#This Row],[Tasa de ingresos cliente]]</f>
        <v>2.6557500000000001E-3</v>
      </c>
      <c r="AT627" s="21">
        <v>21.6</v>
      </c>
      <c r="AU627" s="11">
        <f>Tabla8[[#This Row],[tasa de cambio]]*Tabla8[[#This Row],[Ingresos netos]]</f>
        <v>5.7364200000000004E-2</v>
      </c>
      <c r="AV627" s="23"/>
      <c r="AX627" s="23"/>
    </row>
    <row r="628" spans="1:50" x14ac:dyDescent="0.2">
      <c r="A628" s="2" t="s">
        <v>24</v>
      </c>
      <c r="B628" s="2" t="s">
        <v>20</v>
      </c>
      <c r="C628" s="2"/>
      <c r="D628" s="2" t="s">
        <v>11</v>
      </c>
      <c r="E628" s="2" t="s">
        <v>12</v>
      </c>
      <c r="F628" s="2" t="s">
        <v>13</v>
      </c>
      <c r="G628" s="7">
        <v>9.0389356409999993E-3</v>
      </c>
      <c r="H628" s="7">
        <v>0.75</v>
      </c>
      <c r="I628" s="9">
        <f>Tabla14[[#This Row],[Precio unitario]]*Tabla14[[#This Row],[Tasa de ingresos cliente]]</f>
        <v>6.779201730749999E-3</v>
      </c>
      <c r="J628" s="21">
        <v>22.631540000000001</v>
      </c>
      <c r="K628" s="15">
        <f>Tabla14[[#This Row],[tasa de cambio]]*Tabla14[[#This Row],[Ingresos netos]]</f>
        <v>0.15342377513753783</v>
      </c>
      <c r="M628" s="2" t="s">
        <v>81</v>
      </c>
      <c r="N628" s="2" t="s">
        <v>16</v>
      </c>
      <c r="O628" s="2"/>
      <c r="P628" s="2" t="s">
        <v>11</v>
      </c>
      <c r="Q628" s="2" t="s">
        <v>12</v>
      </c>
      <c r="R628" s="2" t="s">
        <v>13</v>
      </c>
      <c r="S628" s="7">
        <v>1.8892991901000002E-2</v>
      </c>
      <c r="T628" s="7">
        <v>0.75</v>
      </c>
      <c r="U628" s="9">
        <f>Tabla12[[#This Row],[Precio unitario]]*Tabla12[[#This Row],[Tasa de ingresos cliente]]</f>
        <v>1.4169743925750001E-2</v>
      </c>
      <c r="V628" s="21">
        <v>22.631540000000001</v>
      </c>
      <c r="W628" s="11">
        <f>Tabla12[[#This Row],[tasa de cambio]]*Tabla12[[#This Row],[Ingresos netos]]</f>
        <v>0.32068312644536817</v>
      </c>
      <c r="AK628" s="2" t="s">
        <v>100</v>
      </c>
      <c r="AL628" s="2" t="s">
        <v>42</v>
      </c>
      <c r="AM628" s="2" t="s">
        <v>104</v>
      </c>
      <c r="AN628" s="2" t="s">
        <v>11</v>
      </c>
      <c r="AO628" s="2" t="s">
        <v>12</v>
      </c>
      <c r="AP628" s="2" t="s">
        <v>13</v>
      </c>
      <c r="AQ628" s="7">
        <v>3.5412E-3</v>
      </c>
      <c r="AR628" s="7">
        <v>0.75</v>
      </c>
      <c r="AS628" s="9">
        <f>Tabla8[[#This Row],[Precio unitario]]*Tabla8[[#This Row],[Tasa de ingresos cliente]]</f>
        <v>2.6559000000000001E-3</v>
      </c>
      <c r="AT628" s="21">
        <v>21.6</v>
      </c>
      <c r="AU628" s="11">
        <f>Tabla8[[#This Row],[tasa de cambio]]*Tabla8[[#This Row],[Ingresos netos]]</f>
        <v>5.7367440000000006E-2</v>
      </c>
      <c r="AV628" s="23"/>
      <c r="AX628" s="23"/>
    </row>
    <row r="629" spans="1:50" x14ac:dyDescent="0.2">
      <c r="A629" s="1" t="s">
        <v>24</v>
      </c>
      <c r="B629" s="1" t="s">
        <v>53</v>
      </c>
      <c r="C629" s="1"/>
      <c r="D629" s="1" t="s">
        <v>11</v>
      </c>
      <c r="E629" s="1" t="s">
        <v>12</v>
      </c>
      <c r="F629" s="1" t="s">
        <v>13</v>
      </c>
      <c r="G629" s="8">
        <v>1.50893681E-4</v>
      </c>
      <c r="H629" s="8">
        <v>0.75</v>
      </c>
      <c r="I629" s="9">
        <f>Tabla14[[#This Row],[Precio unitario]]*Tabla14[[#This Row],[Tasa de ingresos cliente]]</f>
        <v>1.1317026074999999E-4</v>
      </c>
      <c r="J629" s="21">
        <v>22.631540000000001</v>
      </c>
      <c r="K629" s="15">
        <f>Tabla14[[#This Row],[tasa de cambio]]*Tabla14[[#This Row],[Ingresos netos]]</f>
        <v>2.561217282974055E-3</v>
      </c>
      <c r="M629" s="1" t="s">
        <v>81</v>
      </c>
      <c r="N629" s="1" t="s">
        <v>17</v>
      </c>
      <c r="O629" s="1"/>
      <c r="P629" s="1" t="s">
        <v>11</v>
      </c>
      <c r="Q629" s="1" t="s">
        <v>12</v>
      </c>
      <c r="R629" s="1" t="s">
        <v>13</v>
      </c>
      <c r="S629" s="8">
        <v>2.8751370109999998E-3</v>
      </c>
      <c r="T629" s="8">
        <v>0.75</v>
      </c>
      <c r="U629" s="9">
        <f>Tabla12[[#This Row],[Precio unitario]]*Tabla12[[#This Row],[Tasa de ingresos cliente]]</f>
        <v>2.1563527582499999E-3</v>
      </c>
      <c r="V629" s="21">
        <v>22.631540000000001</v>
      </c>
      <c r="W629" s="11">
        <f>Tabla12[[#This Row],[tasa de cambio]]*Tabla12[[#This Row],[Ingresos netos]]</f>
        <v>4.8801583702445209E-2</v>
      </c>
      <c r="AK629" s="1" t="s">
        <v>100</v>
      </c>
      <c r="AL629" s="1" t="s">
        <v>42</v>
      </c>
      <c r="AM629" s="1" t="s">
        <v>104</v>
      </c>
      <c r="AN629" s="1" t="s">
        <v>11</v>
      </c>
      <c r="AO629" s="1" t="s">
        <v>12</v>
      </c>
      <c r="AP629" s="1" t="s">
        <v>13</v>
      </c>
      <c r="AQ629" s="8">
        <v>3.5411904999999998E-3</v>
      </c>
      <c r="AR629" s="8">
        <v>0.75</v>
      </c>
      <c r="AS629" s="9">
        <f>Tabla8[[#This Row],[Precio unitario]]*Tabla8[[#This Row],[Tasa de ingresos cliente]]</f>
        <v>2.6558928749999999E-3</v>
      </c>
      <c r="AT629" s="21">
        <v>21.6</v>
      </c>
      <c r="AU629" s="11">
        <f>Tabla8[[#This Row],[tasa de cambio]]*Tabla8[[#This Row],[Ingresos netos]]</f>
        <v>5.7367286100000005E-2</v>
      </c>
      <c r="AV629" s="23"/>
      <c r="AX629" s="23"/>
    </row>
    <row r="630" spans="1:50" x14ac:dyDescent="0.2">
      <c r="A630" s="2" t="s">
        <v>24</v>
      </c>
      <c r="B630" s="2" t="s">
        <v>21</v>
      </c>
      <c r="C630" s="2"/>
      <c r="D630" s="2" t="s">
        <v>11</v>
      </c>
      <c r="E630" s="2" t="s">
        <v>12</v>
      </c>
      <c r="F630" s="2" t="s">
        <v>13</v>
      </c>
      <c r="G630" s="7">
        <v>6.6633733510000001E-3</v>
      </c>
      <c r="H630" s="7">
        <v>0.75</v>
      </c>
      <c r="I630" s="9">
        <f>Tabla14[[#This Row],[Precio unitario]]*Tabla14[[#This Row],[Tasa de ingresos cliente]]</f>
        <v>4.9975300132500001E-3</v>
      </c>
      <c r="J630" s="21">
        <v>22.631540000000001</v>
      </c>
      <c r="K630" s="15">
        <f>Tabla14[[#This Row],[tasa de cambio]]*Tabla14[[#This Row],[Ingresos netos]]</f>
        <v>0.11310180039606792</v>
      </c>
      <c r="M630" s="2" t="s">
        <v>81</v>
      </c>
      <c r="N630" s="2" t="s">
        <v>53</v>
      </c>
      <c r="O630" s="2"/>
      <c r="P630" s="2" t="s">
        <v>11</v>
      </c>
      <c r="Q630" s="2" t="s">
        <v>12</v>
      </c>
      <c r="R630" s="2" t="s">
        <v>13</v>
      </c>
      <c r="S630" s="7">
        <v>7.0966492900000002E-4</v>
      </c>
      <c r="T630" s="7">
        <v>0.75</v>
      </c>
      <c r="U630" s="9">
        <f>Tabla12[[#This Row],[Precio unitario]]*Tabla12[[#This Row],[Tasa de ingresos cliente]]</f>
        <v>5.3224869675000007E-4</v>
      </c>
      <c r="V630" s="21">
        <v>22.631540000000001</v>
      </c>
      <c r="W630" s="11">
        <f>Tabla12[[#This Row],[tasa de cambio]]*Tabla12[[#This Row],[Ingresos netos]]</f>
        <v>1.2045607670445498E-2</v>
      </c>
      <c r="AK630" s="2" t="s">
        <v>100</v>
      </c>
      <c r="AL630" s="2" t="s">
        <v>42</v>
      </c>
      <c r="AM630" s="2" t="s">
        <v>104</v>
      </c>
      <c r="AN630" s="2" t="s">
        <v>11</v>
      </c>
      <c r="AO630" s="2" t="s">
        <v>12</v>
      </c>
      <c r="AP630" s="2" t="s">
        <v>13</v>
      </c>
      <c r="AQ630" s="7">
        <v>3.5412500000000001E-3</v>
      </c>
      <c r="AR630" s="7">
        <v>0.75</v>
      </c>
      <c r="AS630" s="9">
        <f>Tabla8[[#This Row],[Precio unitario]]*Tabla8[[#This Row],[Tasa de ingresos cliente]]</f>
        <v>2.6559375000000003E-3</v>
      </c>
      <c r="AT630" s="21">
        <v>21.6</v>
      </c>
      <c r="AU630" s="11">
        <f>Tabla8[[#This Row],[tasa de cambio]]*Tabla8[[#This Row],[Ingresos netos]]</f>
        <v>5.736825000000001E-2</v>
      </c>
      <c r="AV630" s="23"/>
      <c r="AX630" s="23"/>
    </row>
    <row r="631" spans="1:50" x14ac:dyDescent="0.2">
      <c r="A631" s="1" t="s">
        <v>24</v>
      </c>
      <c r="B631" s="1" t="s">
        <v>37</v>
      </c>
      <c r="C631" s="1"/>
      <c r="D631" s="1" t="s">
        <v>11</v>
      </c>
      <c r="E631" s="1" t="s">
        <v>12</v>
      </c>
      <c r="F631" s="1" t="s">
        <v>13</v>
      </c>
      <c r="G631" s="8">
        <v>7.6910452000000004E-5</v>
      </c>
      <c r="H631" s="8">
        <v>0.75</v>
      </c>
      <c r="I631" s="9">
        <f>Tabla14[[#This Row],[Precio unitario]]*Tabla14[[#This Row],[Tasa de ingresos cliente]]</f>
        <v>5.7682839000000003E-5</v>
      </c>
      <c r="J631" s="21">
        <v>22.631540000000001</v>
      </c>
      <c r="K631" s="15">
        <f>Tabla14[[#This Row],[tasa de cambio]]*Tabla14[[#This Row],[Ingresos netos]]</f>
        <v>1.30545147814206E-3</v>
      </c>
      <c r="M631" s="1" t="s">
        <v>81</v>
      </c>
      <c r="N631" s="1" t="s">
        <v>39</v>
      </c>
      <c r="O631" s="1"/>
      <c r="P631" s="1" t="s">
        <v>11</v>
      </c>
      <c r="Q631" s="1" t="s">
        <v>12</v>
      </c>
      <c r="R631" s="1" t="s">
        <v>13</v>
      </c>
      <c r="S631" s="8">
        <v>2.93892906E-3</v>
      </c>
      <c r="T631" s="8">
        <v>0.75</v>
      </c>
      <c r="U631" s="9">
        <f>Tabla12[[#This Row],[Precio unitario]]*Tabla12[[#This Row],[Tasa de ingresos cliente]]</f>
        <v>2.2041967950000001E-3</v>
      </c>
      <c r="V631" s="21">
        <v>22.631540000000001</v>
      </c>
      <c r="W631" s="11">
        <f>Tabla12[[#This Row],[tasa de cambio]]*Tabla12[[#This Row],[Ingresos netos]]</f>
        <v>4.9884367933914306E-2</v>
      </c>
      <c r="AK631" s="1" t="s">
        <v>100</v>
      </c>
      <c r="AL631" s="1" t="s">
        <v>42</v>
      </c>
      <c r="AM631" s="1" t="s">
        <v>104</v>
      </c>
      <c r="AN631" s="1" t="s">
        <v>11</v>
      </c>
      <c r="AO631" s="1" t="s">
        <v>12</v>
      </c>
      <c r="AP631" s="1" t="s">
        <v>13</v>
      </c>
      <c r="AQ631" s="8">
        <v>3.5413332999999999E-3</v>
      </c>
      <c r="AR631" s="8">
        <v>0.75</v>
      </c>
      <c r="AS631" s="9">
        <f>Tabla8[[#This Row],[Precio unitario]]*Tabla8[[#This Row],[Tasa de ingresos cliente]]</f>
        <v>2.655999975E-3</v>
      </c>
      <c r="AT631" s="21">
        <v>21.6</v>
      </c>
      <c r="AU631" s="11">
        <f>Tabla8[[#This Row],[tasa de cambio]]*Tabla8[[#This Row],[Ingresos netos]]</f>
        <v>5.7369599460000004E-2</v>
      </c>
      <c r="AV631" s="23"/>
      <c r="AX631" s="23"/>
    </row>
    <row r="632" spans="1:50" x14ac:dyDescent="0.2">
      <c r="A632" s="2" t="s">
        <v>24</v>
      </c>
      <c r="B632" s="2" t="s">
        <v>37</v>
      </c>
      <c r="C632" s="2"/>
      <c r="D632" s="2" t="s">
        <v>11</v>
      </c>
      <c r="E632" s="2" t="s">
        <v>12</v>
      </c>
      <c r="F632" s="2" t="s">
        <v>13</v>
      </c>
      <c r="G632" s="7">
        <v>6.9389985000000004E-5</v>
      </c>
      <c r="H632" s="7">
        <v>0.75</v>
      </c>
      <c r="I632" s="9">
        <f>Tabla14[[#This Row],[Precio unitario]]*Tabla14[[#This Row],[Tasa de ingresos cliente]]</f>
        <v>5.2042488749999999E-5</v>
      </c>
      <c r="J632" s="21">
        <v>22.631540000000001</v>
      </c>
      <c r="K632" s="15">
        <f>Tabla14[[#This Row],[tasa de cambio]]*Tabla14[[#This Row],[Ingresos netos]]</f>
        <v>1.177801665845175E-3</v>
      </c>
      <c r="M632" s="2" t="s">
        <v>81</v>
      </c>
      <c r="N632" s="2" t="s">
        <v>17</v>
      </c>
      <c r="O632" s="2"/>
      <c r="P632" s="2" t="s">
        <v>11</v>
      </c>
      <c r="Q632" s="2" t="s">
        <v>12</v>
      </c>
      <c r="R632" s="2" t="s">
        <v>13</v>
      </c>
      <c r="S632" s="7">
        <v>8.2290013699999999E-4</v>
      </c>
      <c r="T632" s="7">
        <v>0.75</v>
      </c>
      <c r="U632" s="9">
        <f>Tabla12[[#This Row],[Precio unitario]]*Tabla12[[#This Row],[Tasa de ingresos cliente]]</f>
        <v>6.1717510274999999E-4</v>
      </c>
      <c r="V632" s="21">
        <v>22.631540000000001</v>
      </c>
      <c r="W632" s="11">
        <f>Tabla12[[#This Row],[tasa de cambio]]*Tabla12[[#This Row],[Ingresos netos]]</f>
        <v>1.3967623024890735E-2</v>
      </c>
      <c r="AK632" s="2" t="s">
        <v>100</v>
      </c>
      <c r="AL632" s="2" t="s">
        <v>42</v>
      </c>
      <c r="AM632" s="2" t="s">
        <v>104</v>
      </c>
      <c r="AN632" s="2" t="s">
        <v>11</v>
      </c>
      <c r="AO632" s="2" t="s">
        <v>12</v>
      </c>
      <c r="AP632" s="2" t="s">
        <v>13</v>
      </c>
      <c r="AQ632" s="7">
        <v>3.541125E-3</v>
      </c>
      <c r="AR632" s="7">
        <v>0.75</v>
      </c>
      <c r="AS632" s="9">
        <f>Tabla8[[#This Row],[Precio unitario]]*Tabla8[[#This Row],[Tasa de ingresos cliente]]</f>
        <v>2.6558437500000002E-3</v>
      </c>
      <c r="AT632" s="21">
        <v>21.6</v>
      </c>
      <c r="AU632" s="11">
        <f>Tabla8[[#This Row],[tasa de cambio]]*Tabla8[[#This Row],[Ingresos netos]]</f>
        <v>5.7366225000000007E-2</v>
      </c>
      <c r="AV632" s="23"/>
      <c r="AX632" s="23"/>
    </row>
    <row r="633" spans="1:50" x14ac:dyDescent="0.2">
      <c r="A633" s="1" t="s">
        <v>24</v>
      </c>
      <c r="B633" s="1" t="s">
        <v>40</v>
      </c>
      <c r="C633" s="1"/>
      <c r="D633" s="1" t="s">
        <v>11</v>
      </c>
      <c r="E633" s="1" t="s">
        <v>12</v>
      </c>
      <c r="F633" s="1" t="s">
        <v>13</v>
      </c>
      <c r="G633" s="8">
        <v>1.2556890100000001E-4</v>
      </c>
      <c r="H633" s="8">
        <v>0.75</v>
      </c>
      <c r="I633" s="9">
        <f>Tabla14[[#This Row],[Precio unitario]]*Tabla14[[#This Row],[Tasa de ingresos cliente]]</f>
        <v>9.4176675749999998E-5</v>
      </c>
      <c r="J633" s="21">
        <v>22.631540000000001</v>
      </c>
      <c r="K633" s="15">
        <f>Tabla14[[#This Row],[tasa de cambio]]*Tabla14[[#This Row],[Ingresos netos]]</f>
        <v>2.131363204303155E-3</v>
      </c>
      <c r="M633" s="1" t="s">
        <v>81</v>
      </c>
      <c r="N633" s="1" t="s">
        <v>17</v>
      </c>
      <c r="O633" s="1"/>
      <c r="P633" s="1" t="s">
        <v>11</v>
      </c>
      <c r="Q633" s="1" t="s">
        <v>12</v>
      </c>
      <c r="R633" s="1" t="s">
        <v>13</v>
      </c>
      <c r="S633" s="8">
        <v>8.2261200699999999E-4</v>
      </c>
      <c r="T633" s="8">
        <v>0.75</v>
      </c>
      <c r="U633" s="9">
        <f>Tabla12[[#This Row],[Precio unitario]]*Tabla12[[#This Row],[Tasa de ingresos cliente]]</f>
        <v>6.1695900525000002E-4</v>
      </c>
      <c r="V633" s="21">
        <v>22.631540000000001</v>
      </c>
      <c r="W633" s="11">
        <f>Tabla12[[#This Row],[tasa de cambio]]*Tabla12[[#This Row],[Ingresos netos]]</f>
        <v>1.3962732405675585E-2</v>
      </c>
      <c r="AK633" s="1" t="s">
        <v>100</v>
      </c>
      <c r="AL633" s="1" t="s">
        <v>42</v>
      </c>
      <c r="AM633" s="1" t="s">
        <v>104</v>
      </c>
      <c r="AN633" s="1" t="s">
        <v>11</v>
      </c>
      <c r="AO633" s="1" t="s">
        <v>12</v>
      </c>
      <c r="AP633" s="1" t="s">
        <v>13</v>
      </c>
      <c r="AQ633" s="8">
        <v>3.5411666999999999E-3</v>
      </c>
      <c r="AR633" s="8">
        <v>0.75</v>
      </c>
      <c r="AS633" s="9">
        <f>Tabla8[[#This Row],[Precio unitario]]*Tabla8[[#This Row],[Tasa de ingresos cliente]]</f>
        <v>2.6558750249999997E-3</v>
      </c>
      <c r="AT633" s="21">
        <v>21.6</v>
      </c>
      <c r="AU633" s="11">
        <f>Tabla8[[#This Row],[tasa de cambio]]*Tabla8[[#This Row],[Ingresos netos]]</f>
        <v>5.7366900539999995E-2</v>
      </c>
      <c r="AV633" s="23"/>
      <c r="AX633" s="23"/>
    </row>
    <row r="634" spans="1:50" x14ac:dyDescent="0.2">
      <c r="A634" s="2" t="s">
        <v>24</v>
      </c>
      <c r="B634" s="2" t="s">
        <v>72</v>
      </c>
      <c r="C634" s="2"/>
      <c r="D634" s="2" t="s">
        <v>11</v>
      </c>
      <c r="E634" s="2" t="s">
        <v>12</v>
      </c>
      <c r="F634" s="2" t="s">
        <v>13</v>
      </c>
      <c r="G634" s="7">
        <v>4.7109304100000001E-4</v>
      </c>
      <c r="H634" s="7">
        <v>0.75</v>
      </c>
      <c r="I634" s="9">
        <f>Tabla14[[#This Row],[Precio unitario]]*Tabla14[[#This Row],[Tasa de ingresos cliente]]</f>
        <v>3.5331978075000002E-4</v>
      </c>
      <c r="J634" s="21">
        <v>22.631540000000001</v>
      </c>
      <c r="K634" s="15">
        <f>Tabla14[[#This Row],[tasa de cambio]]*Tabla14[[#This Row],[Ingresos netos]]</f>
        <v>7.9961707508348565E-3</v>
      </c>
      <c r="M634" s="2" t="s">
        <v>81</v>
      </c>
      <c r="N634" s="2" t="s">
        <v>17</v>
      </c>
      <c r="O634" s="2"/>
      <c r="P634" s="2" t="s">
        <v>11</v>
      </c>
      <c r="Q634" s="2" t="s">
        <v>12</v>
      </c>
      <c r="R634" s="2" t="s">
        <v>13</v>
      </c>
      <c r="S634" s="7">
        <v>8.2240619899999999E-4</v>
      </c>
      <c r="T634" s="7">
        <v>0.75</v>
      </c>
      <c r="U634" s="9">
        <f>Tabla12[[#This Row],[Precio unitario]]*Tabla12[[#This Row],[Tasa de ingresos cliente]]</f>
        <v>6.1680464924999999E-4</v>
      </c>
      <c r="V634" s="21">
        <v>22.631540000000001</v>
      </c>
      <c r="W634" s="11">
        <f>Tabla12[[#This Row],[tasa de cambio]]*Tabla12[[#This Row],[Ingresos netos]]</f>
        <v>1.3959239091687345E-2</v>
      </c>
      <c r="AK634" s="2" t="s">
        <v>100</v>
      </c>
      <c r="AL634" s="2" t="s">
        <v>42</v>
      </c>
      <c r="AM634" s="2" t="s">
        <v>104</v>
      </c>
      <c r="AN634" s="2" t="s">
        <v>11</v>
      </c>
      <c r="AO634" s="2" t="s">
        <v>12</v>
      </c>
      <c r="AP634" s="2" t="s">
        <v>13</v>
      </c>
      <c r="AQ634" s="7">
        <v>3.5411429E-3</v>
      </c>
      <c r="AR634" s="7">
        <v>0.75</v>
      </c>
      <c r="AS634" s="9">
        <f>Tabla8[[#This Row],[Precio unitario]]*Tabla8[[#This Row],[Tasa de ingresos cliente]]</f>
        <v>2.6558571749999999E-3</v>
      </c>
      <c r="AT634" s="21">
        <v>21.6</v>
      </c>
      <c r="AU634" s="11">
        <f>Tabla8[[#This Row],[tasa de cambio]]*Tabla8[[#This Row],[Ingresos netos]]</f>
        <v>5.7366514980000005E-2</v>
      </c>
      <c r="AV634" s="23"/>
      <c r="AX634" s="23"/>
    </row>
    <row r="635" spans="1:50" x14ac:dyDescent="0.2">
      <c r="A635" s="1" t="s">
        <v>24</v>
      </c>
      <c r="B635" s="1" t="s">
        <v>78</v>
      </c>
      <c r="C635" s="1"/>
      <c r="D635" s="1" t="s">
        <v>11</v>
      </c>
      <c r="E635" s="1" t="s">
        <v>12</v>
      </c>
      <c r="F635" s="1" t="s">
        <v>13</v>
      </c>
      <c r="G635" s="8">
        <v>1.2222487330000001E-3</v>
      </c>
      <c r="H635" s="8">
        <v>0.75</v>
      </c>
      <c r="I635" s="9">
        <f>Tabla14[[#This Row],[Precio unitario]]*Tabla14[[#This Row],[Tasa de ingresos cliente]]</f>
        <v>9.1668654975000008E-4</v>
      </c>
      <c r="J635" s="21">
        <v>22.631540000000001</v>
      </c>
      <c r="K635" s="15">
        <f>Tabla14[[#This Row],[tasa de cambio]]*Tabla14[[#This Row],[Ingresos netos]]</f>
        <v>2.0746028318129116E-2</v>
      </c>
      <c r="M635" s="1" t="s">
        <v>81</v>
      </c>
      <c r="N635" s="1" t="s">
        <v>17</v>
      </c>
      <c r="O635" s="1"/>
      <c r="P635" s="1" t="s">
        <v>11</v>
      </c>
      <c r="Q635" s="1" t="s">
        <v>12</v>
      </c>
      <c r="R635" s="1" t="s">
        <v>13</v>
      </c>
      <c r="S635" s="8">
        <v>8.2255438099999997E-4</v>
      </c>
      <c r="T635" s="8">
        <v>0.75</v>
      </c>
      <c r="U635" s="9">
        <f>Tabla12[[#This Row],[Precio unitario]]*Tabla12[[#This Row],[Tasa de ingresos cliente]]</f>
        <v>6.1691578575E-4</v>
      </c>
      <c r="V635" s="21">
        <v>22.631540000000001</v>
      </c>
      <c r="W635" s="11">
        <f>Tabla12[[#This Row],[tasa de cambio]]*Tabla12[[#This Row],[Ingresos netos]]</f>
        <v>1.3961754281832555E-2</v>
      </c>
      <c r="AK635" s="1" t="s">
        <v>100</v>
      </c>
      <c r="AL635" s="1" t="s">
        <v>42</v>
      </c>
      <c r="AM635" s="1" t="s">
        <v>114</v>
      </c>
      <c r="AN635" s="1" t="s">
        <v>11</v>
      </c>
      <c r="AO635" s="1" t="s">
        <v>12</v>
      </c>
      <c r="AP635" s="1" t="s">
        <v>13</v>
      </c>
      <c r="AQ635" s="8">
        <v>2.4574999999999998E-4</v>
      </c>
      <c r="AR635" s="8">
        <v>0.75</v>
      </c>
      <c r="AS635" s="9">
        <f>Tabla8[[#This Row],[Precio unitario]]*Tabla8[[#This Row],[Tasa de ingresos cliente]]</f>
        <v>1.8431249999999999E-4</v>
      </c>
      <c r="AT635" s="21">
        <v>21.6</v>
      </c>
      <c r="AU635" s="11">
        <f>Tabla8[[#This Row],[tasa de cambio]]*Tabla8[[#This Row],[Ingresos netos]]</f>
        <v>3.9811500000000001E-3</v>
      </c>
      <c r="AV635" s="23"/>
      <c r="AX635" s="23"/>
    </row>
    <row r="636" spans="1:50" x14ac:dyDescent="0.2">
      <c r="A636" s="2" t="s">
        <v>24</v>
      </c>
      <c r="B636" s="2" t="s">
        <v>47</v>
      </c>
      <c r="C636" s="2"/>
      <c r="D636" s="2" t="s">
        <v>11</v>
      </c>
      <c r="E636" s="2" t="s">
        <v>12</v>
      </c>
      <c r="F636" s="2" t="s">
        <v>13</v>
      </c>
      <c r="G636" s="7">
        <v>3.1377389699999999E-4</v>
      </c>
      <c r="H636" s="7">
        <v>0.75</v>
      </c>
      <c r="I636" s="9">
        <f>Tabla14[[#This Row],[Precio unitario]]*Tabla14[[#This Row],[Tasa de ingresos cliente]]</f>
        <v>2.3533042275E-4</v>
      </c>
      <c r="J636" s="21">
        <v>22.631540000000001</v>
      </c>
      <c r="K636" s="15">
        <f>Tabla14[[#This Row],[tasa de cambio]]*Tabla14[[#This Row],[Ingresos netos]]</f>
        <v>5.3258898756835356E-3</v>
      </c>
      <c r="M636" s="2" t="s">
        <v>81</v>
      </c>
      <c r="N636" s="2" t="s">
        <v>18</v>
      </c>
      <c r="O636" s="2"/>
      <c r="P636" s="2" t="s">
        <v>11</v>
      </c>
      <c r="Q636" s="2" t="s">
        <v>12</v>
      </c>
      <c r="R636" s="2" t="s">
        <v>13</v>
      </c>
      <c r="S636" s="7">
        <v>1.041591035E-3</v>
      </c>
      <c r="T636" s="7">
        <v>0.75</v>
      </c>
      <c r="U636" s="9">
        <f>Tabla12[[#This Row],[Precio unitario]]*Tabla12[[#This Row],[Tasa de ingresos cliente]]</f>
        <v>7.8119327624999999E-4</v>
      </c>
      <c r="V636" s="21">
        <v>22.631540000000001</v>
      </c>
      <c r="W636" s="11">
        <f>Tabla12[[#This Row],[tasa de cambio]]*Tabla12[[#This Row],[Ingresos netos]]</f>
        <v>1.7679606879182925E-2</v>
      </c>
      <c r="AK636" s="2" t="s">
        <v>100</v>
      </c>
      <c r="AL636" s="2" t="s">
        <v>42</v>
      </c>
      <c r="AM636" s="2" t="s">
        <v>114</v>
      </c>
      <c r="AN636" s="2" t="s">
        <v>11</v>
      </c>
      <c r="AO636" s="2" t="s">
        <v>12</v>
      </c>
      <c r="AP636" s="2" t="s">
        <v>13</v>
      </c>
      <c r="AQ636" s="7">
        <v>2.4600000000000002E-4</v>
      </c>
      <c r="AR636" s="7">
        <v>0.75</v>
      </c>
      <c r="AS636" s="9">
        <f>Tabla8[[#This Row],[Precio unitario]]*Tabla8[[#This Row],[Tasa de ingresos cliente]]</f>
        <v>1.8450000000000001E-4</v>
      </c>
      <c r="AT636" s="21">
        <v>21.6</v>
      </c>
      <c r="AU636" s="11">
        <f>Tabla8[[#This Row],[tasa de cambio]]*Tabla8[[#This Row],[Ingresos netos]]</f>
        <v>3.9852000000000004E-3</v>
      </c>
      <c r="AV636" s="23"/>
      <c r="AX636" s="23"/>
    </row>
    <row r="637" spans="1:50" x14ac:dyDescent="0.2">
      <c r="A637" s="1" t="s">
        <v>24</v>
      </c>
      <c r="B637" s="1" t="s">
        <v>28</v>
      </c>
      <c r="C637" s="1"/>
      <c r="D637" s="1" t="s">
        <v>11</v>
      </c>
      <c r="E637" s="1" t="s">
        <v>12</v>
      </c>
      <c r="F637" s="1" t="s">
        <v>13</v>
      </c>
      <c r="G637" s="8">
        <v>8.7871097000000005E-5</v>
      </c>
      <c r="H637" s="8">
        <v>0.75</v>
      </c>
      <c r="I637" s="9">
        <f>Tabla14[[#This Row],[Precio unitario]]*Tabla14[[#This Row],[Tasa de ingresos cliente]]</f>
        <v>6.5903322750000007E-5</v>
      </c>
      <c r="J637" s="21">
        <v>22.631540000000001</v>
      </c>
      <c r="K637" s="15">
        <f>Tabla14[[#This Row],[tasa de cambio]]*Tabla14[[#This Row],[Ingresos netos]]</f>
        <v>1.4914936849495352E-3</v>
      </c>
      <c r="M637" s="1" t="s">
        <v>81</v>
      </c>
      <c r="N637" s="1" t="s">
        <v>18</v>
      </c>
      <c r="O637" s="1"/>
      <c r="P637" s="1" t="s">
        <v>11</v>
      </c>
      <c r="Q637" s="1" t="s">
        <v>12</v>
      </c>
      <c r="R637" s="1" t="s">
        <v>13</v>
      </c>
      <c r="S637" s="8">
        <v>1.041559023E-3</v>
      </c>
      <c r="T637" s="8">
        <v>0.75</v>
      </c>
      <c r="U637" s="9">
        <f>Tabla12[[#This Row],[Precio unitario]]*Tabla12[[#This Row],[Tasa de ingresos cliente]]</f>
        <v>7.8116926724999998E-4</v>
      </c>
      <c r="V637" s="21">
        <v>22.631540000000001</v>
      </c>
      <c r="W637" s="11">
        <f>Tabla12[[#This Row],[tasa de cambio]]*Tabla12[[#This Row],[Ingresos netos]]</f>
        <v>1.7679063518539064E-2</v>
      </c>
      <c r="AK637" s="1" t="s">
        <v>100</v>
      </c>
      <c r="AL637" s="1" t="s">
        <v>42</v>
      </c>
      <c r="AM637" s="1" t="s">
        <v>114</v>
      </c>
      <c r="AN637" s="1" t="s">
        <v>11</v>
      </c>
      <c r="AO637" s="1" t="s">
        <v>12</v>
      </c>
      <c r="AP637" s="1" t="s">
        <v>13</v>
      </c>
      <c r="AQ637" s="8">
        <v>2.4578570000000001E-4</v>
      </c>
      <c r="AR637" s="8">
        <v>0.75</v>
      </c>
      <c r="AS637" s="9">
        <f>Tabla8[[#This Row],[Precio unitario]]*Tabla8[[#This Row],[Tasa de ingresos cliente]]</f>
        <v>1.8433927500000001E-4</v>
      </c>
      <c r="AT637" s="21">
        <v>21.6</v>
      </c>
      <c r="AU637" s="11">
        <f>Tabla8[[#This Row],[tasa de cambio]]*Tabla8[[#This Row],[Ingresos netos]]</f>
        <v>3.9817283400000007E-3</v>
      </c>
      <c r="AV637" s="23"/>
      <c r="AX637" s="23"/>
    </row>
    <row r="638" spans="1:50" x14ac:dyDescent="0.2">
      <c r="A638" s="2" t="s">
        <v>24</v>
      </c>
      <c r="B638" s="2" t="s">
        <v>14</v>
      </c>
      <c r="C638" s="2"/>
      <c r="D638" s="2" t="s">
        <v>11</v>
      </c>
      <c r="E638" s="2" t="s">
        <v>12</v>
      </c>
      <c r="F638" s="2" t="s">
        <v>13</v>
      </c>
      <c r="G638" s="7">
        <v>2.6417574600000001E-4</v>
      </c>
      <c r="H638" s="7">
        <v>0.75</v>
      </c>
      <c r="I638" s="9">
        <f>Tabla14[[#This Row],[Precio unitario]]*Tabla14[[#This Row],[Tasa de ingresos cliente]]</f>
        <v>1.9813180950000001E-4</v>
      </c>
      <c r="J638" s="21">
        <v>22.631540000000001</v>
      </c>
      <c r="K638" s="15">
        <f>Tabla14[[#This Row],[tasa de cambio]]*Tabla14[[#This Row],[Ingresos netos]]</f>
        <v>4.4840279719716306E-3</v>
      </c>
      <c r="M638" s="2" t="s">
        <v>81</v>
      </c>
      <c r="N638" s="2" t="s">
        <v>34</v>
      </c>
      <c r="O638" s="2"/>
      <c r="P638" s="2" t="s">
        <v>11</v>
      </c>
      <c r="Q638" s="2" t="s">
        <v>12</v>
      </c>
      <c r="R638" s="2" t="s">
        <v>13</v>
      </c>
      <c r="S638" s="7">
        <v>1.06579398E-3</v>
      </c>
      <c r="T638" s="7">
        <v>0.75</v>
      </c>
      <c r="U638" s="9">
        <f>Tabla12[[#This Row],[Precio unitario]]*Tabla12[[#This Row],[Tasa de ingresos cliente]]</f>
        <v>7.9934548499999993E-4</v>
      </c>
      <c r="V638" s="21">
        <v>22.631540000000001</v>
      </c>
      <c r="W638" s="11">
        <f>Tabla12[[#This Row],[tasa de cambio]]*Tabla12[[#This Row],[Ingresos netos]]</f>
        <v>1.80904193175969E-2</v>
      </c>
      <c r="AK638" s="2" t="s">
        <v>100</v>
      </c>
      <c r="AL638" s="2" t="s">
        <v>42</v>
      </c>
      <c r="AM638" s="2" t="s">
        <v>114</v>
      </c>
      <c r="AN638" s="2" t="s">
        <v>11</v>
      </c>
      <c r="AO638" s="2" t="s">
        <v>12</v>
      </c>
      <c r="AP638" s="2" t="s">
        <v>13</v>
      </c>
      <c r="AQ638" s="7">
        <v>2.458095E-4</v>
      </c>
      <c r="AR638" s="7">
        <v>0.75</v>
      </c>
      <c r="AS638" s="9">
        <f>Tabla8[[#This Row],[Precio unitario]]*Tabla8[[#This Row],[Tasa de ingresos cliente]]</f>
        <v>1.84357125E-4</v>
      </c>
      <c r="AT638" s="21">
        <v>21.6</v>
      </c>
      <c r="AU638" s="11">
        <f>Tabla8[[#This Row],[tasa de cambio]]*Tabla8[[#This Row],[Ingresos netos]]</f>
        <v>3.9821139000000005E-3</v>
      </c>
      <c r="AV638" s="23"/>
      <c r="AX638" s="23"/>
    </row>
    <row r="639" spans="1:50" x14ac:dyDescent="0.2">
      <c r="A639" s="1" t="s">
        <v>24</v>
      </c>
      <c r="B639" s="1" t="s">
        <v>55</v>
      </c>
      <c r="C639" s="1"/>
      <c r="D639" s="1" t="s">
        <v>11</v>
      </c>
      <c r="E639" s="1" t="s">
        <v>12</v>
      </c>
      <c r="F639" s="1" t="s">
        <v>13</v>
      </c>
      <c r="G639" s="8">
        <v>8.8859384500000001E-4</v>
      </c>
      <c r="H639" s="8">
        <v>0.75</v>
      </c>
      <c r="I639" s="9">
        <f>Tabla14[[#This Row],[Precio unitario]]*Tabla14[[#This Row],[Tasa de ingresos cliente]]</f>
        <v>6.6644538374999998E-4</v>
      </c>
      <c r="J639" s="21">
        <v>22.631540000000001</v>
      </c>
      <c r="K639" s="15">
        <f>Tabla14[[#This Row],[tasa de cambio]]*Tabla14[[#This Row],[Ingresos netos]]</f>
        <v>1.5082685360153475E-2</v>
      </c>
      <c r="M639" s="1" t="s">
        <v>81</v>
      </c>
      <c r="N639" s="1" t="s">
        <v>58</v>
      </c>
      <c r="O639" s="1"/>
      <c r="P639" s="1" t="s">
        <v>11</v>
      </c>
      <c r="Q639" s="1" t="s">
        <v>12</v>
      </c>
      <c r="R639" s="1" t="s">
        <v>13</v>
      </c>
      <c r="S639" s="8">
        <v>8.0388353700000005E-4</v>
      </c>
      <c r="T639" s="8">
        <v>0.75</v>
      </c>
      <c r="U639" s="9">
        <f>Tabla12[[#This Row],[Precio unitario]]*Tabla12[[#This Row],[Tasa de ingresos cliente]]</f>
        <v>6.0291265275000004E-4</v>
      </c>
      <c r="V639" s="21">
        <v>22.631540000000001</v>
      </c>
      <c r="W639" s="11">
        <f>Tabla12[[#This Row],[tasa de cambio]]*Tabla12[[#This Row],[Ingresos netos]]</f>
        <v>1.3644841817217736E-2</v>
      </c>
      <c r="AK639" s="1" t="s">
        <v>100</v>
      </c>
      <c r="AL639" s="1" t="s">
        <v>42</v>
      </c>
      <c r="AM639" s="1" t="s">
        <v>114</v>
      </c>
      <c r="AN639" s="1" t="s">
        <v>11</v>
      </c>
      <c r="AO639" s="1" t="s">
        <v>12</v>
      </c>
      <c r="AP639" s="1" t="s">
        <v>13</v>
      </c>
      <c r="AQ639" s="8">
        <v>2.4581450000000002E-4</v>
      </c>
      <c r="AR639" s="8">
        <v>0.75</v>
      </c>
      <c r="AS639" s="9">
        <f>Tabla8[[#This Row],[Precio unitario]]*Tabla8[[#This Row],[Tasa de ingresos cliente]]</f>
        <v>1.8436087500000003E-4</v>
      </c>
      <c r="AT639" s="21">
        <v>21.6</v>
      </c>
      <c r="AU639" s="11">
        <f>Tabla8[[#This Row],[tasa de cambio]]*Tabla8[[#This Row],[Ingresos netos]]</f>
        <v>3.9821949000000013E-3</v>
      </c>
      <c r="AV639" s="23"/>
      <c r="AX639" s="23"/>
    </row>
    <row r="640" spans="1:50" x14ac:dyDescent="0.2">
      <c r="A640" s="2" t="s">
        <v>24</v>
      </c>
      <c r="B640" s="2" t="s">
        <v>56</v>
      </c>
      <c r="C640" s="2"/>
      <c r="D640" s="2" t="s">
        <v>11</v>
      </c>
      <c r="E640" s="2" t="s">
        <v>12</v>
      </c>
      <c r="F640" s="2" t="s">
        <v>13</v>
      </c>
      <c r="G640" s="7">
        <v>7.3006455409999997E-3</v>
      </c>
      <c r="H640" s="7">
        <v>0.75</v>
      </c>
      <c r="I640" s="9">
        <f>Tabla14[[#This Row],[Precio unitario]]*Tabla14[[#This Row],[Tasa de ingresos cliente]]</f>
        <v>5.4754841557499998E-3</v>
      </c>
      <c r="J640" s="21">
        <v>22.631540000000001</v>
      </c>
      <c r="K640" s="15">
        <f>Tabla14[[#This Row],[tasa de cambio]]*Tabla14[[#This Row],[Ingresos netos]]</f>
        <v>0.12391863869022236</v>
      </c>
      <c r="M640" s="2" t="s">
        <v>81</v>
      </c>
      <c r="N640" s="2" t="s">
        <v>19</v>
      </c>
      <c r="O640" s="2"/>
      <c r="P640" s="2" t="s">
        <v>11</v>
      </c>
      <c r="Q640" s="2" t="s">
        <v>12</v>
      </c>
      <c r="R640" s="2" t="s">
        <v>13</v>
      </c>
      <c r="S640" s="7">
        <v>3.0011652050000001E-3</v>
      </c>
      <c r="T640" s="7">
        <v>0.75</v>
      </c>
      <c r="U640" s="9">
        <f>Tabla12[[#This Row],[Precio unitario]]*Tabla12[[#This Row],[Tasa de ingresos cliente]]</f>
        <v>2.2508739037500002E-3</v>
      </c>
      <c r="V640" s="21">
        <v>22.631540000000001</v>
      </c>
      <c r="W640" s="11">
        <f>Tabla12[[#This Row],[tasa de cambio]]*Tabla12[[#This Row],[Ingresos netos]]</f>
        <v>5.0940742787674284E-2</v>
      </c>
      <c r="AK640" s="2" t="s">
        <v>100</v>
      </c>
      <c r="AL640" s="2" t="s">
        <v>42</v>
      </c>
      <c r="AM640" s="2" t="s">
        <v>114</v>
      </c>
      <c r="AN640" s="2" t="s">
        <v>11</v>
      </c>
      <c r="AO640" s="2" t="s">
        <v>12</v>
      </c>
      <c r="AP640" s="2" t="s">
        <v>13</v>
      </c>
      <c r="AQ640" s="7">
        <v>2.458235E-4</v>
      </c>
      <c r="AR640" s="7">
        <v>0.75</v>
      </c>
      <c r="AS640" s="9">
        <f>Tabla8[[#This Row],[Precio unitario]]*Tabla8[[#This Row],[Tasa de ingresos cliente]]</f>
        <v>1.84367625E-4</v>
      </c>
      <c r="AT640" s="21">
        <v>21.6</v>
      </c>
      <c r="AU640" s="11">
        <f>Tabla8[[#This Row],[tasa de cambio]]*Tabla8[[#This Row],[Ingresos netos]]</f>
        <v>3.9823407000000007E-3</v>
      </c>
      <c r="AV640" s="23"/>
      <c r="AX640" s="23"/>
    </row>
    <row r="641" spans="1:50" x14ac:dyDescent="0.2">
      <c r="A641" s="1" t="s">
        <v>24</v>
      </c>
      <c r="B641" s="1" t="s">
        <v>44</v>
      </c>
      <c r="C641" s="1"/>
      <c r="D641" s="1" t="s">
        <v>11</v>
      </c>
      <c r="E641" s="1" t="s">
        <v>12</v>
      </c>
      <c r="F641" s="1" t="s">
        <v>13</v>
      </c>
      <c r="G641" s="8">
        <v>2.99463428E-4</v>
      </c>
      <c r="H641" s="8">
        <v>0.75</v>
      </c>
      <c r="I641" s="9">
        <f>Tabla14[[#This Row],[Precio unitario]]*Tabla14[[#This Row],[Tasa de ingresos cliente]]</f>
        <v>2.2459757099999999E-4</v>
      </c>
      <c r="J641" s="21">
        <v>22.631540000000001</v>
      </c>
      <c r="K641" s="15">
        <f>Tabla14[[#This Row],[tasa de cambio]]*Tabla14[[#This Row],[Ingresos netos]]</f>
        <v>5.08298891198934E-3</v>
      </c>
      <c r="M641" s="1" t="s">
        <v>81</v>
      </c>
      <c r="N641" s="1" t="s">
        <v>53</v>
      </c>
      <c r="O641" s="1"/>
      <c r="P641" s="1" t="s">
        <v>11</v>
      </c>
      <c r="Q641" s="1" t="s">
        <v>12</v>
      </c>
      <c r="R641" s="1" t="s">
        <v>13</v>
      </c>
      <c r="S641" s="8">
        <v>1.417601076E-3</v>
      </c>
      <c r="T641" s="8">
        <v>0.75</v>
      </c>
      <c r="U641" s="9">
        <f>Tabla12[[#This Row],[Precio unitario]]*Tabla12[[#This Row],[Tasa de ingresos cliente]]</f>
        <v>1.0632008070000001E-3</v>
      </c>
      <c r="V641" s="21">
        <v>22.631540000000001</v>
      </c>
      <c r="W641" s="11">
        <f>Tabla12[[#This Row],[tasa de cambio]]*Tabla12[[#This Row],[Ingresos netos]]</f>
        <v>2.4061871591652784E-2</v>
      </c>
      <c r="AK641" s="1" t="s">
        <v>100</v>
      </c>
      <c r="AL641" s="1" t="s">
        <v>42</v>
      </c>
      <c r="AM641" s="1" t="s">
        <v>114</v>
      </c>
      <c r="AN641" s="1" t="s">
        <v>11</v>
      </c>
      <c r="AO641" s="1" t="s">
        <v>12</v>
      </c>
      <c r="AP641" s="1" t="s">
        <v>13</v>
      </c>
      <c r="AQ641" s="8">
        <v>2.4580000000000001E-4</v>
      </c>
      <c r="AR641" s="8">
        <v>0.75</v>
      </c>
      <c r="AS641" s="9">
        <f>Tabla8[[#This Row],[Precio unitario]]*Tabla8[[#This Row],[Tasa de ingresos cliente]]</f>
        <v>1.8435000000000001E-4</v>
      </c>
      <c r="AT641" s="21">
        <v>21.6</v>
      </c>
      <c r="AU641" s="11">
        <f>Tabla8[[#This Row],[tasa de cambio]]*Tabla8[[#This Row],[Ingresos netos]]</f>
        <v>3.9819600000000005E-3</v>
      </c>
      <c r="AV641" s="23"/>
      <c r="AX641" s="23"/>
    </row>
    <row r="642" spans="1:50" x14ac:dyDescent="0.2">
      <c r="A642" s="2" t="s">
        <v>24</v>
      </c>
      <c r="B642" s="2" t="s">
        <v>79</v>
      </c>
      <c r="C642" s="2"/>
      <c r="D642" s="2" t="s">
        <v>11</v>
      </c>
      <c r="E642" s="2" t="s">
        <v>12</v>
      </c>
      <c r="F642" s="2" t="s">
        <v>13</v>
      </c>
      <c r="G642" s="7">
        <v>7.4380837000000003E-4</v>
      </c>
      <c r="H642" s="7">
        <v>0.75</v>
      </c>
      <c r="I642" s="9">
        <f>Tabla14[[#This Row],[Precio unitario]]*Tabla14[[#This Row],[Tasa de ingresos cliente]]</f>
        <v>5.578562775E-4</v>
      </c>
      <c r="J642" s="21">
        <v>22.631540000000001</v>
      </c>
      <c r="K642" s="15">
        <f>Tabla14[[#This Row],[tasa de cambio]]*Tabla14[[#This Row],[Ingresos netos]]</f>
        <v>1.2625146658492351E-2</v>
      </c>
      <c r="M642" s="2" t="s">
        <v>81</v>
      </c>
      <c r="N642" s="2" t="s">
        <v>10</v>
      </c>
      <c r="O642" s="2"/>
      <c r="P642" s="2" t="s">
        <v>11</v>
      </c>
      <c r="Q642" s="2" t="s">
        <v>12</v>
      </c>
      <c r="R642" s="2" t="s">
        <v>13</v>
      </c>
      <c r="S642" s="7">
        <v>1.243858505E-3</v>
      </c>
      <c r="T642" s="7">
        <v>0.75</v>
      </c>
      <c r="U642" s="9">
        <f>Tabla12[[#This Row],[Precio unitario]]*Tabla12[[#This Row],[Tasa de ingresos cliente]]</f>
        <v>9.3289387875000003E-4</v>
      </c>
      <c r="V642" s="21">
        <v>22.631540000000001</v>
      </c>
      <c r="W642" s="11">
        <f>Tabla12[[#This Row],[tasa de cambio]]*Tabla12[[#This Row],[Ingresos netos]]</f>
        <v>2.1112825132685777E-2</v>
      </c>
      <c r="AK642" s="2" t="s">
        <v>100</v>
      </c>
      <c r="AL642" s="2" t="s">
        <v>42</v>
      </c>
      <c r="AM642" s="2" t="s">
        <v>114</v>
      </c>
      <c r="AN642" s="2" t="s">
        <v>11</v>
      </c>
      <c r="AO642" s="2" t="s">
        <v>12</v>
      </c>
      <c r="AP642" s="2" t="s">
        <v>13</v>
      </c>
      <c r="AQ642" s="7">
        <v>2.4581670000000001E-4</v>
      </c>
      <c r="AR642" s="7">
        <v>0.75</v>
      </c>
      <c r="AS642" s="9">
        <f>Tabla8[[#This Row],[Precio unitario]]*Tabla8[[#This Row],[Tasa de ingresos cliente]]</f>
        <v>1.84362525E-4</v>
      </c>
      <c r="AT642" s="21">
        <v>21.6</v>
      </c>
      <c r="AU642" s="11">
        <f>Tabla8[[#This Row],[tasa de cambio]]*Tabla8[[#This Row],[Ingresos netos]]</f>
        <v>3.9822305400000002E-3</v>
      </c>
      <c r="AV642" s="23"/>
      <c r="AX642" s="23"/>
    </row>
    <row r="643" spans="1:50" x14ac:dyDescent="0.2">
      <c r="A643" s="1" t="s">
        <v>24</v>
      </c>
      <c r="B643" s="1" t="s">
        <v>16</v>
      </c>
      <c r="C643" s="1"/>
      <c r="D643" s="1" t="s">
        <v>11</v>
      </c>
      <c r="E643" s="1" t="s">
        <v>12</v>
      </c>
      <c r="F643" s="1" t="s">
        <v>13</v>
      </c>
      <c r="G643" s="8">
        <v>9.0817229909999995E-3</v>
      </c>
      <c r="H643" s="8">
        <v>0.75</v>
      </c>
      <c r="I643" s="9">
        <f>Tabla14[[#This Row],[Precio unitario]]*Tabla14[[#This Row],[Tasa de ingresos cliente]]</f>
        <v>6.81129224325E-3</v>
      </c>
      <c r="J643" s="21">
        <v>22.631540000000001</v>
      </c>
      <c r="K643" s="15">
        <f>Tabla14[[#This Row],[tasa de cambio]]*Tabla14[[#This Row],[Ingresos netos]]</f>
        <v>0.15415003285480211</v>
      </c>
      <c r="M643" s="1" t="s">
        <v>81</v>
      </c>
      <c r="N643" s="1" t="s">
        <v>14</v>
      </c>
      <c r="O643" s="1"/>
      <c r="P643" s="1" t="s">
        <v>11</v>
      </c>
      <c r="Q643" s="1" t="s">
        <v>12</v>
      </c>
      <c r="R643" s="1" t="s">
        <v>13</v>
      </c>
      <c r="S643" s="8">
        <v>1.135809643E-3</v>
      </c>
      <c r="T643" s="8">
        <v>0.75</v>
      </c>
      <c r="U643" s="9">
        <f>Tabla12[[#This Row],[Precio unitario]]*Tabla12[[#This Row],[Tasa de ingresos cliente]]</f>
        <v>8.5185723224999997E-4</v>
      </c>
      <c r="V643" s="21">
        <v>22.631540000000001</v>
      </c>
      <c r="W643" s="11">
        <f>Tabla12[[#This Row],[tasa de cambio]]*Tabla12[[#This Row],[Ingresos netos]]</f>
        <v>1.9278841025955167E-2</v>
      </c>
      <c r="AK643" s="1" t="s">
        <v>100</v>
      </c>
      <c r="AL643" s="1" t="s">
        <v>42</v>
      </c>
      <c r="AM643" s="1" t="s">
        <v>114</v>
      </c>
      <c r="AN643" s="1" t="s">
        <v>11</v>
      </c>
      <c r="AO643" s="1" t="s">
        <v>12</v>
      </c>
      <c r="AP643" s="1" t="s">
        <v>13</v>
      </c>
      <c r="AQ643" s="8">
        <v>2.4580650000000001E-4</v>
      </c>
      <c r="AR643" s="8">
        <v>0.75</v>
      </c>
      <c r="AS643" s="9">
        <f>Tabla8[[#This Row],[Precio unitario]]*Tabla8[[#This Row],[Tasa de ingresos cliente]]</f>
        <v>1.8435487499999999E-4</v>
      </c>
      <c r="AT643" s="21">
        <v>21.6</v>
      </c>
      <c r="AU643" s="11">
        <f>Tabla8[[#This Row],[tasa de cambio]]*Tabla8[[#This Row],[Ingresos netos]]</f>
        <v>3.9820653000000004E-3</v>
      </c>
      <c r="AV643" s="23"/>
      <c r="AX643" s="23"/>
    </row>
    <row r="644" spans="1:50" x14ac:dyDescent="0.2">
      <c r="A644" s="2" t="s">
        <v>24</v>
      </c>
      <c r="B644" s="2" t="s">
        <v>34</v>
      </c>
      <c r="C644" s="2"/>
      <c r="D644" s="2" t="s">
        <v>11</v>
      </c>
      <c r="E644" s="2" t="s">
        <v>12</v>
      </c>
      <c r="F644" s="2" t="s">
        <v>13</v>
      </c>
      <c r="G644" s="7">
        <v>2.3359228200000001E-4</v>
      </c>
      <c r="H644" s="7">
        <v>0.75</v>
      </c>
      <c r="I644" s="9">
        <f>Tabla14[[#This Row],[Precio unitario]]*Tabla14[[#This Row],[Tasa de ingresos cliente]]</f>
        <v>1.7519421150000001E-4</v>
      </c>
      <c r="J644" s="21">
        <v>22.631540000000001</v>
      </c>
      <c r="K644" s="15">
        <f>Tabla14[[#This Row],[tasa de cambio]]*Tabla14[[#This Row],[Ingresos netos]]</f>
        <v>3.96491480533071E-3</v>
      </c>
      <c r="M644" s="2" t="s">
        <v>81</v>
      </c>
      <c r="N644" s="2" t="s">
        <v>53</v>
      </c>
      <c r="O644" s="2"/>
      <c r="P644" s="2" t="s">
        <v>11</v>
      </c>
      <c r="Q644" s="2" t="s">
        <v>12</v>
      </c>
      <c r="R644" s="2" t="s">
        <v>13</v>
      </c>
      <c r="S644" s="7">
        <v>1.0921579019999999E-3</v>
      </c>
      <c r="T644" s="7">
        <v>0.75</v>
      </c>
      <c r="U644" s="9">
        <f>Tabla12[[#This Row],[Precio unitario]]*Tabla12[[#This Row],[Tasa de ingresos cliente]]</f>
        <v>8.191184265E-4</v>
      </c>
      <c r="V644" s="21">
        <v>22.631540000000001</v>
      </c>
      <c r="W644" s="11">
        <f>Tabla12[[#This Row],[tasa de cambio]]*Tabla12[[#This Row],[Ingresos netos]]</f>
        <v>1.853791143407181E-2</v>
      </c>
      <c r="AK644" s="2" t="s">
        <v>100</v>
      </c>
      <c r="AL644" s="2" t="s">
        <v>42</v>
      </c>
      <c r="AM644" s="2" t="s">
        <v>114</v>
      </c>
      <c r="AN644" s="2" t="s">
        <v>11</v>
      </c>
      <c r="AO644" s="2" t="s">
        <v>12</v>
      </c>
      <c r="AP644" s="2" t="s">
        <v>13</v>
      </c>
      <c r="AQ644" s="7">
        <v>2.4581180000000002E-4</v>
      </c>
      <c r="AR644" s="7">
        <v>0.75</v>
      </c>
      <c r="AS644" s="9">
        <f>Tabla8[[#This Row],[Precio unitario]]*Tabla8[[#This Row],[Tasa de ingresos cliente]]</f>
        <v>1.8435885000000002E-4</v>
      </c>
      <c r="AT644" s="21">
        <v>21.6</v>
      </c>
      <c r="AU644" s="11">
        <f>Tabla8[[#This Row],[tasa de cambio]]*Tabla8[[#This Row],[Ingresos netos]]</f>
        <v>3.9821511600000008E-3</v>
      </c>
      <c r="AV644" s="23"/>
      <c r="AX644" s="23"/>
    </row>
    <row r="645" spans="1:50" x14ac:dyDescent="0.2">
      <c r="A645" s="1" t="s">
        <v>24</v>
      </c>
      <c r="B645" s="1" t="s">
        <v>19</v>
      </c>
      <c r="C645" s="1"/>
      <c r="D645" s="1" t="s">
        <v>11</v>
      </c>
      <c r="E645" s="1" t="s">
        <v>12</v>
      </c>
      <c r="F645" s="1" t="s">
        <v>13</v>
      </c>
      <c r="G645" s="8">
        <v>2.390213102E-3</v>
      </c>
      <c r="H645" s="8">
        <v>0.75</v>
      </c>
      <c r="I645" s="9">
        <f>Tabla14[[#This Row],[Precio unitario]]*Tabla14[[#This Row],[Tasa de ingresos cliente]]</f>
        <v>1.7926598265E-3</v>
      </c>
      <c r="J645" s="21">
        <v>22.631540000000001</v>
      </c>
      <c r="K645" s="15">
        <f>Tabla14[[#This Row],[tasa de cambio]]*Tabla14[[#This Row],[Ingresos netos]]</f>
        <v>4.0570652569827809E-2</v>
      </c>
      <c r="M645" s="1" t="s">
        <v>81</v>
      </c>
      <c r="N645" s="1" t="s">
        <v>53</v>
      </c>
      <c r="O645" s="1"/>
      <c r="P645" s="1" t="s">
        <v>11</v>
      </c>
      <c r="Q645" s="1" t="s">
        <v>12</v>
      </c>
      <c r="R645" s="1" t="s">
        <v>13</v>
      </c>
      <c r="S645" s="8">
        <v>1.586157302E-3</v>
      </c>
      <c r="T645" s="8">
        <v>0.75</v>
      </c>
      <c r="U645" s="9">
        <f>Tabla12[[#This Row],[Precio unitario]]*Tabla12[[#This Row],[Tasa de ingresos cliente]]</f>
        <v>1.1896179765E-3</v>
      </c>
      <c r="V645" s="21">
        <v>22.631540000000001</v>
      </c>
      <c r="W645" s="11">
        <f>Tabla12[[#This Row],[tasa de cambio]]*Tabla12[[#This Row],[Ingresos netos]]</f>
        <v>2.6922886819878811E-2</v>
      </c>
      <c r="AK645" s="1" t="s">
        <v>100</v>
      </c>
      <c r="AL645" s="1" t="s">
        <v>42</v>
      </c>
      <c r="AM645" s="1" t="s">
        <v>114</v>
      </c>
      <c r="AN645" s="1" t="s">
        <v>11</v>
      </c>
      <c r="AO645" s="1" t="s">
        <v>12</v>
      </c>
      <c r="AP645" s="1" t="s">
        <v>13</v>
      </c>
      <c r="AQ645" s="8">
        <v>2.4580769999999998E-4</v>
      </c>
      <c r="AR645" s="8">
        <v>0.75</v>
      </c>
      <c r="AS645" s="9">
        <f>Tabla8[[#This Row],[Precio unitario]]*Tabla8[[#This Row],[Tasa de ingresos cliente]]</f>
        <v>1.8435577499999997E-4</v>
      </c>
      <c r="AT645" s="21">
        <v>21.6</v>
      </c>
      <c r="AU645" s="11">
        <f>Tabla8[[#This Row],[tasa de cambio]]*Tabla8[[#This Row],[Ingresos netos]]</f>
        <v>3.98208474E-3</v>
      </c>
      <c r="AV645" s="23"/>
      <c r="AX645" s="23"/>
    </row>
    <row r="646" spans="1:50" x14ac:dyDescent="0.2">
      <c r="A646" s="2" t="s">
        <v>24</v>
      </c>
      <c r="B646" s="2" t="s">
        <v>19</v>
      </c>
      <c r="C646" s="2"/>
      <c r="D646" s="2" t="s">
        <v>11</v>
      </c>
      <c r="E646" s="2" t="s">
        <v>12</v>
      </c>
      <c r="F646" s="2" t="s">
        <v>13</v>
      </c>
      <c r="G646" s="7">
        <v>2.945911171E-3</v>
      </c>
      <c r="H646" s="7">
        <v>0.75</v>
      </c>
      <c r="I646" s="9">
        <f>Tabla14[[#This Row],[Precio unitario]]*Tabla14[[#This Row],[Tasa de ingresos cliente]]</f>
        <v>2.2094333782500001E-3</v>
      </c>
      <c r="J646" s="21">
        <v>22.631540000000001</v>
      </c>
      <c r="K646" s="15">
        <f>Tabla14[[#This Row],[tasa de cambio]]*Tabla14[[#This Row],[Ingresos netos]]</f>
        <v>5.0002879877200007E-2</v>
      </c>
      <c r="M646" s="2" t="s">
        <v>81</v>
      </c>
      <c r="N646" s="2" t="s">
        <v>53</v>
      </c>
      <c r="O646" s="2"/>
      <c r="P646" s="2" t="s">
        <v>11</v>
      </c>
      <c r="Q646" s="2" t="s">
        <v>12</v>
      </c>
      <c r="R646" s="2" t="s">
        <v>13</v>
      </c>
      <c r="S646" s="7">
        <v>1.1033949839999999E-3</v>
      </c>
      <c r="T646" s="7">
        <v>0.75</v>
      </c>
      <c r="U646" s="9">
        <f>Tabla12[[#This Row],[Precio unitario]]*Tabla12[[#This Row],[Tasa de ingresos cliente]]</f>
        <v>8.2754623799999988E-4</v>
      </c>
      <c r="V646" s="21">
        <v>22.631540000000001</v>
      </c>
      <c r="W646" s="11">
        <f>Tabla12[[#This Row],[tasa de cambio]]*Tabla12[[#This Row],[Ingresos netos]]</f>
        <v>1.8728645787146517E-2</v>
      </c>
      <c r="AK646" s="2" t="s">
        <v>100</v>
      </c>
      <c r="AL646" s="2" t="s">
        <v>42</v>
      </c>
      <c r="AM646" s="2" t="s">
        <v>114</v>
      </c>
      <c r="AN646" s="2" t="s">
        <v>11</v>
      </c>
      <c r="AO646" s="2" t="s">
        <v>12</v>
      </c>
      <c r="AP646" s="2" t="s">
        <v>13</v>
      </c>
      <c r="AQ646" s="7">
        <v>2.458122E-4</v>
      </c>
      <c r="AR646" s="7">
        <v>0.75</v>
      </c>
      <c r="AS646" s="9">
        <f>Tabla8[[#This Row],[Precio unitario]]*Tabla8[[#This Row],[Tasa de ingresos cliente]]</f>
        <v>1.8435914999999998E-4</v>
      </c>
      <c r="AT646" s="21">
        <v>21.6</v>
      </c>
      <c r="AU646" s="11">
        <f>Tabla8[[#This Row],[tasa de cambio]]*Tabla8[[#This Row],[Ingresos netos]]</f>
        <v>3.9821576400000001E-3</v>
      </c>
      <c r="AV646" s="23"/>
      <c r="AX646" s="23"/>
    </row>
    <row r="647" spans="1:50" x14ac:dyDescent="0.2">
      <c r="A647" s="1" t="s">
        <v>24</v>
      </c>
      <c r="B647" s="1" t="s">
        <v>20</v>
      </c>
      <c r="C647" s="1"/>
      <c r="D647" s="1" t="s">
        <v>11</v>
      </c>
      <c r="E647" s="1" t="s">
        <v>12</v>
      </c>
      <c r="F647" s="1" t="s">
        <v>13</v>
      </c>
      <c r="G647" s="8">
        <v>2.368431066E-3</v>
      </c>
      <c r="H647" s="8">
        <v>0.75</v>
      </c>
      <c r="I647" s="9">
        <f>Tabla14[[#This Row],[Precio unitario]]*Tabla14[[#This Row],[Tasa de ingresos cliente]]</f>
        <v>1.7763232995000001E-3</v>
      </c>
      <c r="J647" s="21">
        <v>22.631540000000001</v>
      </c>
      <c r="K647" s="15">
        <f>Tabla14[[#This Row],[tasa de cambio]]*Tabla14[[#This Row],[Ingresos netos]]</f>
        <v>4.0200931805566234E-2</v>
      </c>
      <c r="M647" s="1" t="s">
        <v>81</v>
      </c>
      <c r="N647" s="1" t="s">
        <v>53</v>
      </c>
      <c r="O647" s="1"/>
      <c r="P647" s="1" t="s">
        <v>11</v>
      </c>
      <c r="Q647" s="1" t="s">
        <v>12</v>
      </c>
      <c r="R647" s="1" t="s">
        <v>13</v>
      </c>
      <c r="S647" s="8">
        <v>1.2706546300000001E-4</v>
      </c>
      <c r="T647" s="8">
        <v>0.75</v>
      </c>
      <c r="U647" s="9">
        <f>Tabla12[[#This Row],[Precio unitario]]*Tabla12[[#This Row],[Tasa de ingresos cliente]]</f>
        <v>9.5299097250000015E-5</v>
      </c>
      <c r="V647" s="21">
        <v>22.631540000000001</v>
      </c>
      <c r="W647" s="11">
        <f>Tabla12[[#This Row],[tasa de cambio]]*Tabla12[[#This Row],[Ingresos netos]]</f>
        <v>2.1567653313772656E-3</v>
      </c>
      <c r="AK647" s="1" t="s">
        <v>100</v>
      </c>
      <c r="AL647" s="1" t="s">
        <v>42</v>
      </c>
      <c r="AM647" s="1" t="s">
        <v>114</v>
      </c>
      <c r="AN647" s="1" t="s">
        <v>11</v>
      </c>
      <c r="AO647" s="1" t="s">
        <v>12</v>
      </c>
      <c r="AP647" s="1" t="s">
        <v>13</v>
      </c>
      <c r="AQ647" s="8">
        <v>2.458111E-4</v>
      </c>
      <c r="AR647" s="8">
        <v>0.75</v>
      </c>
      <c r="AS647" s="9">
        <f>Tabla8[[#This Row],[Precio unitario]]*Tabla8[[#This Row],[Tasa de ingresos cliente]]</f>
        <v>1.84358325E-4</v>
      </c>
      <c r="AT647" s="21">
        <v>21.6</v>
      </c>
      <c r="AU647" s="11">
        <f>Tabla8[[#This Row],[tasa de cambio]]*Tabla8[[#This Row],[Ingresos netos]]</f>
        <v>3.9821398200000002E-3</v>
      </c>
      <c r="AV647" s="23"/>
      <c r="AX647" s="23"/>
    </row>
    <row r="648" spans="1:50" x14ac:dyDescent="0.2">
      <c r="A648" s="2" t="s">
        <v>24</v>
      </c>
      <c r="B648" s="2" t="s">
        <v>20</v>
      </c>
      <c r="C648" s="2"/>
      <c r="D648" s="2" t="s">
        <v>11</v>
      </c>
      <c r="E648" s="2" t="s">
        <v>12</v>
      </c>
      <c r="F648" s="2" t="s">
        <v>13</v>
      </c>
      <c r="G648" s="7">
        <v>9.8659416350000001E-3</v>
      </c>
      <c r="H648" s="7">
        <v>0.75</v>
      </c>
      <c r="I648" s="9">
        <f>Tabla14[[#This Row],[Precio unitario]]*Tabla14[[#This Row],[Tasa de ingresos cliente]]</f>
        <v>7.3994562262500001E-3</v>
      </c>
      <c r="J648" s="21">
        <v>22.631540000000001</v>
      </c>
      <c r="K648" s="15">
        <f>Tabla14[[#This Row],[tasa de cambio]]*Tabla14[[#This Row],[Ingresos netos]]</f>
        <v>0.16746108956262593</v>
      </c>
      <c r="M648" s="2" t="s">
        <v>81</v>
      </c>
      <c r="N648" s="2" t="s">
        <v>53</v>
      </c>
      <c r="O648" s="2"/>
      <c r="P648" s="2" t="s">
        <v>11</v>
      </c>
      <c r="Q648" s="2" t="s">
        <v>12</v>
      </c>
      <c r="R648" s="2" t="s">
        <v>13</v>
      </c>
      <c r="S648" s="7">
        <v>1.4953962600000001E-4</v>
      </c>
      <c r="T648" s="7">
        <v>0.75</v>
      </c>
      <c r="U648" s="9">
        <f>Tabla12[[#This Row],[Precio unitario]]*Tabla12[[#This Row],[Tasa de ingresos cliente]]</f>
        <v>1.1215471950000001E-4</v>
      </c>
      <c r="V648" s="21">
        <v>22.631540000000001</v>
      </c>
      <c r="W648" s="11">
        <f>Tabla12[[#This Row],[tasa de cambio]]*Tabla12[[#This Row],[Ingresos netos]]</f>
        <v>2.5382340205530305E-3</v>
      </c>
      <c r="AK648" s="2" t="s">
        <v>100</v>
      </c>
      <c r="AL648" s="2" t="s">
        <v>42</v>
      </c>
      <c r="AM648" s="2" t="s">
        <v>114</v>
      </c>
      <c r="AN648" s="2" t="s">
        <v>11</v>
      </c>
      <c r="AO648" s="2" t="s">
        <v>12</v>
      </c>
      <c r="AP648" s="2" t="s">
        <v>13</v>
      </c>
      <c r="AQ648" s="7">
        <v>2.4581249999999999E-4</v>
      </c>
      <c r="AR648" s="7">
        <v>0.75</v>
      </c>
      <c r="AS648" s="9">
        <f>Tabla8[[#This Row],[Precio unitario]]*Tabla8[[#This Row],[Tasa de ingresos cliente]]</f>
        <v>1.8435937500000001E-4</v>
      </c>
      <c r="AT648" s="21">
        <v>21.6</v>
      </c>
      <c r="AU648" s="11">
        <f>Tabla8[[#This Row],[tasa de cambio]]*Tabla8[[#This Row],[Ingresos netos]]</f>
        <v>3.9821625000000006E-3</v>
      </c>
      <c r="AV648" s="23"/>
      <c r="AX648" s="23"/>
    </row>
    <row r="649" spans="1:50" x14ac:dyDescent="0.2">
      <c r="A649" s="1" t="s">
        <v>24</v>
      </c>
      <c r="B649" s="1" t="s">
        <v>21</v>
      </c>
      <c r="C649" s="1"/>
      <c r="D649" s="1" t="s">
        <v>11</v>
      </c>
      <c r="E649" s="1" t="s">
        <v>12</v>
      </c>
      <c r="F649" s="1" t="s">
        <v>13</v>
      </c>
      <c r="G649" s="8">
        <v>1.4374820670000001E-3</v>
      </c>
      <c r="H649" s="8">
        <v>0.75</v>
      </c>
      <c r="I649" s="9">
        <f>Tabla14[[#This Row],[Precio unitario]]*Tabla14[[#This Row],[Tasa de ingresos cliente]]</f>
        <v>1.0781115502500002E-3</v>
      </c>
      <c r="J649" s="21">
        <v>22.631540000000001</v>
      </c>
      <c r="K649" s="15">
        <f>Tabla14[[#This Row],[tasa de cambio]]*Tabla14[[#This Row],[Ingresos netos]]</f>
        <v>2.4399324673944889E-2</v>
      </c>
      <c r="M649" s="1" t="s">
        <v>81</v>
      </c>
      <c r="N649" s="1" t="s">
        <v>53</v>
      </c>
      <c r="O649" s="1"/>
      <c r="P649" s="1" t="s">
        <v>11</v>
      </c>
      <c r="Q649" s="1" t="s">
        <v>12</v>
      </c>
      <c r="R649" s="1" t="s">
        <v>13</v>
      </c>
      <c r="S649" s="8">
        <v>1.04591299E-4</v>
      </c>
      <c r="T649" s="8">
        <v>0.75</v>
      </c>
      <c r="U649" s="9">
        <f>Tabla12[[#This Row],[Precio unitario]]*Tabla12[[#This Row],[Tasa de ingresos cliente]]</f>
        <v>7.8443474249999997E-5</v>
      </c>
      <c r="V649" s="21">
        <v>22.631540000000001</v>
      </c>
      <c r="W649" s="11">
        <f>Tabla12[[#This Row],[tasa de cambio]]*Tabla12[[#This Row],[Ingresos netos]]</f>
        <v>1.775296625227845E-3</v>
      </c>
      <c r="AK649" s="1" t="s">
        <v>100</v>
      </c>
      <c r="AL649" s="1" t="s">
        <v>42</v>
      </c>
      <c r="AM649" s="1" t="s">
        <v>114</v>
      </c>
      <c r="AN649" s="1" t="s">
        <v>11</v>
      </c>
      <c r="AO649" s="1" t="s">
        <v>12</v>
      </c>
      <c r="AP649" s="1" t="s">
        <v>13</v>
      </c>
      <c r="AQ649" s="8">
        <v>2.4581579999999998E-4</v>
      </c>
      <c r="AR649" s="8">
        <v>0.75</v>
      </c>
      <c r="AS649" s="9">
        <f>Tabla8[[#This Row],[Precio unitario]]*Tabla8[[#This Row],[Tasa de ingresos cliente]]</f>
        <v>1.8436184999999998E-4</v>
      </c>
      <c r="AT649" s="21">
        <v>21.6</v>
      </c>
      <c r="AU649" s="11">
        <f>Tabla8[[#This Row],[tasa de cambio]]*Tabla8[[#This Row],[Ingresos netos]]</f>
        <v>3.9822159599999995E-3</v>
      </c>
      <c r="AV649" s="23"/>
      <c r="AX649" s="23"/>
    </row>
    <row r="650" spans="1:50" x14ac:dyDescent="0.2">
      <c r="A650" s="2" t="s">
        <v>24</v>
      </c>
      <c r="B650" s="2" t="s">
        <v>57</v>
      </c>
      <c r="C650" s="2"/>
      <c r="D650" s="2" t="s">
        <v>11</v>
      </c>
      <c r="E650" s="2" t="s">
        <v>12</v>
      </c>
      <c r="F650" s="2" t="s">
        <v>13</v>
      </c>
      <c r="G650" s="7">
        <v>9.4132169000000002E-5</v>
      </c>
      <c r="H650" s="7">
        <v>0.75</v>
      </c>
      <c r="I650" s="9">
        <f>Tabla14[[#This Row],[Precio unitario]]*Tabla14[[#This Row],[Tasa de ingresos cliente]]</f>
        <v>7.0599126750000001E-5</v>
      </c>
      <c r="J650" s="21">
        <v>22.631540000000001</v>
      </c>
      <c r="K650" s="15">
        <f>Tabla14[[#This Row],[tasa de cambio]]*Tabla14[[#This Row],[Ingresos netos]]</f>
        <v>1.5977669610076951E-3</v>
      </c>
      <c r="M650" s="2" t="s">
        <v>81</v>
      </c>
      <c r="N650" s="2" t="s">
        <v>53</v>
      </c>
      <c r="O650" s="2"/>
      <c r="P650" s="2" t="s">
        <v>11</v>
      </c>
      <c r="Q650" s="2" t="s">
        <v>12</v>
      </c>
      <c r="R650" s="2" t="s">
        <v>13</v>
      </c>
      <c r="S650" s="7">
        <v>1.428838158E-3</v>
      </c>
      <c r="T650" s="7">
        <v>0.75</v>
      </c>
      <c r="U650" s="9">
        <f>Tabla12[[#This Row],[Precio unitario]]*Tabla12[[#This Row],[Tasa de ingresos cliente]]</f>
        <v>1.0716286184999999E-3</v>
      </c>
      <c r="V650" s="21">
        <v>22.631540000000001</v>
      </c>
      <c r="W650" s="11">
        <f>Tabla12[[#This Row],[tasa de cambio]]*Tabla12[[#This Row],[Ingresos netos]]</f>
        <v>2.4252605944727491E-2</v>
      </c>
      <c r="AK650" s="2" t="s">
        <v>100</v>
      </c>
      <c r="AL650" s="2" t="s">
        <v>42</v>
      </c>
      <c r="AM650" s="2" t="s">
        <v>114</v>
      </c>
      <c r="AN650" s="2" t="s">
        <v>11</v>
      </c>
      <c r="AO650" s="2" t="s">
        <v>12</v>
      </c>
      <c r="AP650" s="2" t="s">
        <v>13</v>
      </c>
      <c r="AQ650" s="7">
        <v>2.4580879999999998E-4</v>
      </c>
      <c r="AR650" s="7">
        <v>0.75</v>
      </c>
      <c r="AS650" s="9">
        <f>Tabla8[[#This Row],[Precio unitario]]*Tabla8[[#This Row],[Tasa de ingresos cliente]]</f>
        <v>1.8435659999999998E-4</v>
      </c>
      <c r="AT650" s="21">
        <v>21.6</v>
      </c>
      <c r="AU650" s="11">
        <f>Tabla8[[#This Row],[tasa de cambio]]*Tabla8[[#This Row],[Ingresos netos]]</f>
        <v>3.9821025599999999E-3</v>
      </c>
      <c r="AV650" s="23"/>
      <c r="AX650" s="23"/>
    </row>
    <row r="651" spans="1:50" x14ac:dyDescent="0.2">
      <c r="A651" s="1" t="s">
        <v>24</v>
      </c>
      <c r="B651" s="1" t="s">
        <v>57</v>
      </c>
      <c r="C651" s="1"/>
      <c r="D651" s="1" t="s">
        <v>11</v>
      </c>
      <c r="E651" s="1" t="s">
        <v>12</v>
      </c>
      <c r="F651" s="1" t="s">
        <v>13</v>
      </c>
      <c r="G651" s="8">
        <v>2.44190429E-4</v>
      </c>
      <c r="H651" s="8">
        <v>0.75</v>
      </c>
      <c r="I651" s="9">
        <f>Tabla14[[#This Row],[Precio unitario]]*Tabla14[[#This Row],[Tasa de ingresos cliente]]</f>
        <v>1.8314282174999999E-4</v>
      </c>
      <c r="J651" s="21">
        <v>22.631540000000001</v>
      </c>
      <c r="K651" s="15">
        <f>Tabla14[[#This Row],[tasa de cambio]]*Tabla14[[#This Row],[Ingresos netos]]</f>
        <v>4.1448040961479951E-3</v>
      </c>
      <c r="M651" s="1" t="s">
        <v>81</v>
      </c>
      <c r="N651" s="1" t="s">
        <v>21</v>
      </c>
      <c r="O651" s="1"/>
      <c r="P651" s="1" t="s">
        <v>11</v>
      </c>
      <c r="Q651" s="1" t="s">
        <v>12</v>
      </c>
      <c r="R651" s="1" t="s">
        <v>13</v>
      </c>
      <c r="S651" s="8">
        <v>4.4464267900000002E-3</v>
      </c>
      <c r="T651" s="8">
        <v>0.75</v>
      </c>
      <c r="U651" s="9">
        <f>Tabla12[[#This Row],[Precio unitario]]*Tabla12[[#This Row],[Tasa de ingresos cliente]]</f>
        <v>3.3348200925000003E-3</v>
      </c>
      <c r="V651" s="21">
        <v>22.631540000000001</v>
      </c>
      <c r="W651" s="11">
        <f>Tabla12[[#This Row],[tasa de cambio]]*Tabla12[[#This Row],[Ingresos netos]]</f>
        <v>7.5472114316217462E-2</v>
      </c>
      <c r="AK651" s="1" t="s">
        <v>100</v>
      </c>
      <c r="AL651" s="1" t="s">
        <v>42</v>
      </c>
      <c r="AM651" s="1" t="s">
        <v>114</v>
      </c>
      <c r="AN651" s="1" t="s">
        <v>11</v>
      </c>
      <c r="AO651" s="1" t="s">
        <v>12</v>
      </c>
      <c r="AP651" s="1" t="s">
        <v>13</v>
      </c>
      <c r="AQ651" s="8">
        <v>2.4581819999999998E-4</v>
      </c>
      <c r="AR651" s="8">
        <v>0.75</v>
      </c>
      <c r="AS651" s="9">
        <f>Tabla8[[#This Row],[Precio unitario]]*Tabla8[[#This Row],[Tasa de ingresos cliente]]</f>
        <v>1.8436365E-4</v>
      </c>
      <c r="AT651" s="21">
        <v>21.6</v>
      </c>
      <c r="AU651" s="11">
        <f>Tabla8[[#This Row],[tasa de cambio]]*Tabla8[[#This Row],[Ingresos netos]]</f>
        <v>3.9822548400000003E-3</v>
      </c>
      <c r="AV651" s="23"/>
      <c r="AX651" s="23"/>
    </row>
    <row r="652" spans="1:50" x14ac:dyDescent="0.2">
      <c r="A652" s="2" t="s">
        <v>24</v>
      </c>
      <c r="B652" s="2" t="s">
        <v>25</v>
      </c>
      <c r="C652" s="2"/>
      <c r="D652" s="2" t="s">
        <v>11</v>
      </c>
      <c r="E652" s="2" t="s">
        <v>12</v>
      </c>
      <c r="F652" s="2" t="s">
        <v>13</v>
      </c>
      <c r="G652" s="7">
        <v>4.5812717700000001E-4</v>
      </c>
      <c r="H652" s="7">
        <v>0.75</v>
      </c>
      <c r="I652" s="9">
        <f>Tabla14[[#This Row],[Precio unitario]]*Tabla14[[#This Row],[Tasa de ingresos cliente]]</f>
        <v>3.4359538275000002E-4</v>
      </c>
      <c r="J652" s="21">
        <v>22.631540000000001</v>
      </c>
      <c r="K652" s="15">
        <f>Tabla14[[#This Row],[tasa de cambio]]*Tabla14[[#This Row],[Ingresos netos]]</f>
        <v>7.7760926485219359E-3</v>
      </c>
      <c r="M652" s="2" t="s">
        <v>81</v>
      </c>
      <c r="N652" s="2" t="s">
        <v>37</v>
      </c>
      <c r="O652" s="2"/>
      <c r="P652" s="2" t="s">
        <v>11</v>
      </c>
      <c r="Q652" s="2" t="s">
        <v>12</v>
      </c>
      <c r="R652" s="2" t="s">
        <v>13</v>
      </c>
      <c r="S652" s="7">
        <v>2.2482807310000002E-3</v>
      </c>
      <c r="T652" s="7">
        <v>0.75</v>
      </c>
      <c r="U652" s="9">
        <f>Tabla12[[#This Row],[Precio unitario]]*Tabla12[[#This Row],[Tasa de ingresos cliente]]</f>
        <v>1.6862105482500001E-3</v>
      </c>
      <c r="V652" s="21">
        <v>22.631540000000001</v>
      </c>
      <c r="W652" s="11">
        <f>Tabla12[[#This Row],[tasa de cambio]]*Tabla12[[#This Row],[Ingresos netos]]</f>
        <v>3.8161541471141813E-2</v>
      </c>
      <c r="AK652" s="2" t="s">
        <v>100</v>
      </c>
      <c r="AL652" s="2" t="s">
        <v>42</v>
      </c>
      <c r="AM652" s="2" t="s">
        <v>114</v>
      </c>
      <c r="AN652" s="2" t="s">
        <v>11</v>
      </c>
      <c r="AO652" s="2" t="s">
        <v>12</v>
      </c>
      <c r="AP652" s="2" t="s">
        <v>13</v>
      </c>
      <c r="AQ652" s="7">
        <v>2.4582E-4</v>
      </c>
      <c r="AR652" s="7">
        <v>0.75</v>
      </c>
      <c r="AS652" s="9">
        <f>Tabla8[[#This Row],[Precio unitario]]*Tabla8[[#This Row],[Tasa de ingresos cliente]]</f>
        <v>1.84365E-4</v>
      </c>
      <c r="AT652" s="21">
        <v>21.6</v>
      </c>
      <c r="AU652" s="11">
        <f>Tabla8[[#This Row],[tasa de cambio]]*Tabla8[[#This Row],[Ingresos netos]]</f>
        <v>3.982284E-3</v>
      </c>
      <c r="AV652" s="23"/>
      <c r="AX652" s="23"/>
    </row>
    <row r="653" spans="1:50" x14ac:dyDescent="0.2">
      <c r="A653" s="1" t="s">
        <v>24</v>
      </c>
      <c r="B653" s="1" t="s">
        <v>40</v>
      </c>
      <c r="C653" s="1"/>
      <c r="D653" s="1" t="s">
        <v>11</v>
      </c>
      <c r="E653" s="1" t="s">
        <v>12</v>
      </c>
      <c r="F653" s="1" t="s">
        <v>13</v>
      </c>
      <c r="G653" s="8">
        <v>3.7110154499999997E-4</v>
      </c>
      <c r="H653" s="8">
        <v>0.75</v>
      </c>
      <c r="I653" s="9">
        <f>Tabla14[[#This Row],[Precio unitario]]*Tabla14[[#This Row],[Tasa de ingresos cliente]]</f>
        <v>2.7832615874999998E-4</v>
      </c>
      <c r="J653" s="21">
        <v>22.631540000000001</v>
      </c>
      <c r="K653" s="15">
        <f>Tabla14[[#This Row],[tasa de cambio]]*Tabla14[[#This Row],[Ingresos netos]]</f>
        <v>6.2989495947969746E-3</v>
      </c>
      <c r="M653" s="1" t="s">
        <v>81</v>
      </c>
      <c r="N653" s="1" t="s">
        <v>23</v>
      </c>
      <c r="O653" s="1"/>
      <c r="P653" s="1" t="s">
        <v>11</v>
      </c>
      <c r="Q653" s="1" t="s">
        <v>12</v>
      </c>
      <c r="R653" s="1" t="s">
        <v>13</v>
      </c>
      <c r="S653" s="8">
        <v>4.3911057719999997E-3</v>
      </c>
      <c r="T653" s="8">
        <v>0.75</v>
      </c>
      <c r="U653" s="9">
        <f>Tabla12[[#This Row],[Precio unitario]]*Tabla12[[#This Row],[Tasa de ingresos cliente]]</f>
        <v>3.2933293289999998E-3</v>
      </c>
      <c r="V653" s="21">
        <v>22.631540000000001</v>
      </c>
      <c r="W653" s="11">
        <f>Tabla12[[#This Row],[tasa de cambio]]*Tabla12[[#This Row],[Ingresos netos]]</f>
        <v>7.4533114442436654E-2</v>
      </c>
      <c r="AK653" s="1" t="s">
        <v>100</v>
      </c>
      <c r="AL653" s="1" t="s">
        <v>42</v>
      </c>
      <c r="AM653" s="1" t="s">
        <v>114</v>
      </c>
      <c r="AN653" s="1" t="s">
        <v>11</v>
      </c>
      <c r="AO653" s="1" t="s">
        <v>12</v>
      </c>
      <c r="AP653" s="1" t="s">
        <v>13</v>
      </c>
      <c r="AQ653" s="8">
        <v>2.4582139999999999E-4</v>
      </c>
      <c r="AR653" s="8">
        <v>0.75</v>
      </c>
      <c r="AS653" s="9">
        <f>Tabla8[[#This Row],[Precio unitario]]*Tabla8[[#This Row],[Tasa de ingresos cliente]]</f>
        <v>1.8436605000000001E-4</v>
      </c>
      <c r="AT653" s="21">
        <v>21.6</v>
      </c>
      <c r="AU653" s="11">
        <f>Tabla8[[#This Row],[tasa de cambio]]*Tabla8[[#This Row],[Ingresos netos]]</f>
        <v>3.9823066800000004E-3</v>
      </c>
      <c r="AV653" s="23"/>
      <c r="AX653" s="23"/>
    </row>
    <row r="654" spans="1:50" x14ac:dyDescent="0.2">
      <c r="A654" s="2" t="s">
        <v>24</v>
      </c>
      <c r="B654" s="2" t="s">
        <v>54</v>
      </c>
      <c r="C654" s="2"/>
      <c r="D654" s="2" t="s">
        <v>11</v>
      </c>
      <c r="E654" s="2" t="s">
        <v>12</v>
      </c>
      <c r="F654" s="2" t="s">
        <v>13</v>
      </c>
      <c r="G654" s="7">
        <v>1.391669349E-3</v>
      </c>
      <c r="H654" s="7">
        <v>0.75</v>
      </c>
      <c r="I654" s="9">
        <f>Tabla14[[#This Row],[Precio unitario]]*Tabla14[[#This Row],[Tasa de ingresos cliente]]</f>
        <v>1.0437520117500001E-3</v>
      </c>
      <c r="J654" s="21">
        <v>22.631540000000001</v>
      </c>
      <c r="K654" s="15">
        <f>Tabla14[[#This Row],[tasa de cambio]]*Tabla14[[#This Row],[Ingresos netos]]</f>
        <v>2.3621715404000598E-2</v>
      </c>
      <c r="M654" s="2" t="s">
        <v>81</v>
      </c>
      <c r="N654" s="2" t="s">
        <v>17</v>
      </c>
      <c r="O654" s="2"/>
      <c r="P654" s="2" t="s">
        <v>11</v>
      </c>
      <c r="Q654" s="2" t="s">
        <v>12</v>
      </c>
      <c r="R654" s="2" t="s">
        <v>13</v>
      </c>
      <c r="S654" s="7">
        <v>1.63283441E-3</v>
      </c>
      <c r="T654" s="7">
        <v>0.75</v>
      </c>
      <c r="U654" s="9">
        <f>Tabla12[[#This Row],[Precio unitario]]*Tabla12[[#This Row],[Tasa de ingresos cliente]]</f>
        <v>1.2246258075E-3</v>
      </c>
      <c r="V654" s="21">
        <v>22.631540000000001</v>
      </c>
      <c r="W654" s="11">
        <f>Tabla12[[#This Row],[tasa de cambio]]*Tabla12[[#This Row],[Ingresos netos]]</f>
        <v>2.7715167947468554E-2</v>
      </c>
      <c r="AK654" s="2" t="s">
        <v>100</v>
      </c>
      <c r="AL654" s="2" t="s">
        <v>42</v>
      </c>
      <c r="AM654" s="2" t="s">
        <v>104</v>
      </c>
      <c r="AN654" s="2" t="s">
        <v>11</v>
      </c>
      <c r="AO654" s="2" t="s">
        <v>129</v>
      </c>
      <c r="AP654" s="2" t="s">
        <v>13</v>
      </c>
      <c r="AQ654" s="7">
        <v>-6.9657170000000002E-4</v>
      </c>
      <c r="AR654" s="7">
        <v>0.75</v>
      </c>
      <c r="AS654" s="9">
        <f>Tabla8[[#This Row],[Precio unitario]]*Tabla8[[#This Row],[Tasa de ingresos cliente]]</f>
        <v>-5.2242877500000007E-4</v>
      </c>
      <c r="AT654" s="21">
        <v>21.6</v>
      </c>
      <c r="AU654" s="11">
        <f>Tabla8[[#This Row],[tasa de cambio]]*Tabla8[[#This Row],[Ingresos netos]]</f>
        <v>-1.1284461540000002E-2</v>
      </c>
      <c r="AV654" s="23"/>
      <c r="AX654" s="23"/>
    </row>
    <row r="655" spans="1:50" x14ac:dyDescent="0.2">
      <c r="A655" s="1" t="s">
        <v>24</v>
      </c>
      <c r="B655" s="1" t="s">
        <v>41</v>
      </c>
      <c r="C655" s="1"/>
      <c r="D655" s="1" t="s">
        <v>11</v>
      </c>
      <c r="E655" s="1" t="s">
        <v>12</v>
      </c>
      <c r="F655" s="1" t="s">
        <v>13</v>
      </c>
      <c r="G655" s="8">
        <v>1.2255441900000001E-4</v>
      </c>
      <c r="H655" s="8">
        <v>0.75</v>
      </c>
      <c r="I655" s="9">
        <f>Tabla14[[#This Row],[Precio unitario]]*Tabla14[[#This Row],[Tasa de ingresos cliente]]</f>
        <v>9.1915814250000002E-5</v>
      </c>
      <c r="J655" s="21">
        <v>22.631540000000001</v>
      </c>
      <c r="K655" s="15">
        <f>Tabla14[[#This Row],[tasa de cambio]]*Tabla14[[#This Row],[Ingresos netos]]</f>
        <v>2.0801964268314451E-3</v>
      </c>
      <c r="M655" s="1" t="s">
        <v>81</v>
      </c>
      <c r="N655" s="1" t="s">
        <v>18</v>
      </c>
      <c r="O655" s="1"/>
      <c r="P655" s="1" t="s">
        <v>11</v>
      </c>
      <c r="Q655" s="1" t="s">
        <v>12</v>
      </c>
      <c r="R655" s="1" t="s">
        <v>13</v>
      </c>
      <c r="S655" s="8">
        <v>1.8431530670000001E-3</v>
      </c>
      <c r="T655" s="8">
        <v>0.75</v>
      </c>
      <c r="U655" s="9">
        <f>Tabla12[[#This Row],[Precio unitario]]*Tabla12[[#This Row],[Tasa de ingresos cliente]]</f>
        <v>1.38236480025E-3</v>
      </c>
      <c r="V655" s="21">
        <v>22.631540000000001</v>
      </c>
      <c r="W655" s="11">
        <f>Tabla12[[#This Row],[tasa de cambio]]*Tabla12[[#This Row],[Ingresos netos]]</f>
        <v>3.1285044271449888E-2</v>
      </c>
      <c r="AK655" s="1" t="s">
        <v>100</v>
      </c>
      <c r="AL655" s="1" t="s">
        <v>42</v>
      </c>
      <c r="AM655" s="1" t="s">
        <v>104</v>
      </c>
      <c r="AN655" s="1" t="s">
        <v>11</v>
      </c>
      <c r="AO655" s="1" t="s">
        <v>129</v>
      </c>
      <c r="AP655" s="1" t="s">
        <v>13</v>
      </c>
      <c r="AQ655" s="8">
        <v>-6.9657149999999995E-4</v>
      </c>
      <c r="AR655" s="8">
        <v>0.75</v>
      </c>
      <c r="AS655" s="9">
        <f>Tabla8[[#This Row],[Precio unitario]]*Tabla8[[#This Row],[Tasa de ingresos cliente]]</f>
        <v>-5.2242862500000002E-4</v>
      </c>
      <c r="AT655" s="21">
        <v>21.6</v>
      </c>
      <c r="AU655" s="11">
        <f>Tabla8[[#This Row],[tasa de cambio]]*Tabla8[[#This Row],[Ingresos netos]]</f>
        <v>-1.1284458300000001E-2</v>
      </c>
      <c r="AV655" s="23"/>
      <c r="AX655" s="23"/>
    </row>
    <row r="656" spans="1:50" x14ac:dyDescent="0.2">
      <c r="A656" s="2" t="s">
        <v>24</v>
      </c>
      <c r="B656" s="2" t="s">
        <v>17</v>
      </c>
      <c r="C656" s="2"/>
      <c r="D656" s="2" t="s">
        <v>11</v>
      </c>
      <c r="E656" s="2" t="s">
        <v>12</v>
      </c>
      <c r="F656" s="2" t="s">
        <v>13</v>
      </c>
      <c r="G656" s="7">
        <v>2.6343753800000001E-4</v>
      </c>
      <c r="H656" s="7">
        <v>0.75</v>
      </c>
      <c r="I656" s="9">
        <f>Tabla14[[#This Row],[Precio unitario]]*Tabla14[[#This Row],[Tasa de ingresos cliente]]</f>
        <v>1.9757815349999999E-4</v>
      </c>
      <c r="J656" s="21">
        <v>22.631540000000001</v>
      </c>
      <c r="K656" s="15">
        <f>Tabla14[[#This Row],[tasa de cambio]]*Tabla14[[#This Row],[Ingresos netos]]</f>
        <v>4.4714978840613897E-3</v>
      </c>
      <c r="M656" s="2" t="s">
        <v>81</v>
      </c>
      <c r="N656" s="2" t="s">
        <v>18</v>
      </c>
      <c r="O656" s="2"/>
      <c r="P656" s="2" t="s">
        <v>11</v>
      </c>
      <c r="Q656" s="2" t="s">
        <v>12</v>
      </c>
      <c r="R656" s="2" t="s">
        <v>13</v>
      </c>
      <c r="S656" s="7">
        <v>1.867948735E-3</v>
      </c>
      <c r="T656" s="7">
        <v>0.75</v>
      </c>
      <c r="U656" s="9">
        <f>Tabla12[[#This Row],[Precio unitario]]*Tabla12[[#This Row],[Tasa de ingresos cliente]]</f>
        <v>1.4009615512500001E-3</v>
      </c>
      <c r="V656" s="21">
        <v>22.631540000000001</v>
      </c>
      <c r="W656" s="11">
        <f>Tabla12[[#This Row],[tasa de cambio]]*Tabla12[[#This Row],[Ingresos netos]]</f>
        <v>3.1705917385576432E-2</v>
      </c>
      <c r="AK656" s="1" t="s">
        <v>100</v>
      </c>
      <c r="AL656" s="1" t="s">
        <v>42</v>
      </c>
      <c r="AM656" s="1" t="s">
        <v>114</v>
      </c>
      <c r="AN656" s="1" t="s">
        <v>11</v>
      </c>
      <c r="AO656" s="1" t="s">
        <v>129</v>
      </c>
      <c r="AP656" s="1" t="s">
        <v>13</v>
      </c>
      <c r="AQ656" s="8">
        <v>-7.3743600000000003E-5</v>
      </c>
      <c r="AR656" s="8">
        <v>0.75</v>
      </c>
      <c r="AS656" s="9">
        <f>Tabla8[[#This Row],[Precio unitario]]*Tabla8[[#This Row],[Tasa de ingresos cliente]]</f>
        <v>-5.5307699999999999E-5</v>
      </c>
      <c r="AT656" s="21">
        <v>21.6</v>
      </c>
      <c r="AU656" s="11">
        <f>Tabla8[[#This Row],[tasa de cambio]]*Tabla8[[#This Row],[Ingresos netos]]</f>
        <v>-1.19464632E-3</v>
      </c>
      <c r="AV656" s="23"/>
      <c r="AX656" s="23"/>
    </row>
    <row r="657" spans="1:50" x14ac:dyDescent="0.2">
      <c r="A657" s="1" t="s">
        <v>24</v>
      </c>
      <c r="B657" s="1" t="s">
        <v>25</v>
      </c>
      <c r="C657" s="1"/>
      <c r="D657" s="1" t="s">
        <v>11</v>
      </c>
      <c r="E657" s="1" t="s">
        <v>12</v>
      </c>
      <c r="F657" s="1" t="s">
        <v>13</v>
      </c>
      <c r="G657" s="8">
        <v>1.5846013799999999E-4</v>
      </c>
      <c r="H657" s="8">
        <v>0.75</v>
      </c>
      <c r="I657" s="9">
        <f>Tabla14[[#This Row],[Precio unitario]]*Tabla14[[#This Row],[Tasa de ingresos cliente]]</f>
        <v>1.1884510349999998E-4</v>
      </c>
      <c r="J657" s="21">
        <v>22.631540000000001</v>
      </c>
      <c r="K657" s="15">
        <f>Tabla14[[#This Row],[tasa de cambio]]*Tabla14[[#This Row],[Ingresos netos]]</f>
        <v>2.6896477136643896E-3</v>
      </c>
      <c r="M657" s="1" t="s">
        <v>81</v>
      </c>
      <c r="N657" s="1" t="s">
        <v>18</v>
      </c>
      <c r="O657" s="1"/>
      <c r="P657" s="1" t="s">
        <v>11</v>
      </c>
      <c r="Q657" s="1" t="s">
        <v>12</v>
      </c>
      <c r="R657" s="1" t="s">
        <v>13</v>
      </c>
      <c r="S657" s="8">
        <v>1.867712992E-3</v>
      </c>
      <c r="T657" s="8">
        <v>0.75</v>
      </c>
      <c r="U657" s="9">
        <f>Tabla12[[#This Row],[Precio unitario]]*Tabla12[[#This Row],[Tasa de ingresos cliente]]</f>
        <v>1.400784744E-3</v>
      </c>
      <c r="V657" s="21">
        <v>22.631540000000001</v>
      </c>
      <c r="W657" s="11">
        <f>Tabla12[[#This Row],[tasa de cambio]]*Tabla12[[#This Row],[Ingresos netos]]</f>
        <v>3.1701915965225765E-2</v>
      </c>
      <c r="AK657" s="2" t="s">
        <v>100</v>
      </c>
      <c r="AL657" s="2" t="s">
        <v>42</v>
      </c>
      <c r="AM657" s="2" t="s">
        <v>101</v>
      </c>
      <c r="AN657" s="2" t="s">
        <v>11</v>
      </c>
      <c r="AO657" s="2" t="s">
        <v>12</v>
      </c>
      <c r="AP657" s="2" t="s">
        <v>13</v>
      </c>
      <c r="AQ657" s="7">
        <v>1.3879999999999999E-3</v>
      </c>
      <c r="AR657" s="7">
        <v>0.75</v>
      </c>
      <c r="AS657" s="9">
        <f>Tabla8[[#This Row],[Precio unitario]]*Tabla8[[#This Row],[Tasa de ingresos cliente]]</f>
        <v>1.0409999999999998E-3</v>
      </c>
      <c r="AT657" s="21">
        <v>21.6</v>
      </c>
      <c r="AU657" s="11">
        <f>Tabla8[[#This Row],[tasa de cambio]]*Tabla8[[#This Row],[Ingresos netos]]</f>
        <v>2.2485599999999998E-2</v>
      </c>
      <c r="AV657" s="23"/>
      <c r="AX657" s="23"/>
    </row>
    <row r="658" spans="1:50" x14ac:dyDescent="0.2">
      <c r="A658" s="2" t="s">
        <v>24</v>
      </c>
      <c r="B658" s="2" t="s">
        <v>47</v>
      </c>
      <c r="C658" s="2"/>
      <c r="D658" s="2" t="s">
        <v>11</v>
      </c>
      <c r="E658" s="2" t="s">
        <v>12</v>
      </c>
      <c r="F658" s="2" t="s">
        <v>13</v>
      </c>
      <c r="G658" s="7">
        <v>1.0614720250000001E-3</v>
      </c>
      <c r="H658" s="7">
        <v>0.75</v>
      </c>
      <c r="I658" s="9">
        <f>Tabla14[[#This Row],[Precio unitario]]*Tabla14[[#This Row],[Tasa de ingresos cliente]]</f>
        <v>7.9610401874999999E-4</v>
      </c>
      <c r="J658" s="21">
        <v>22.631540000000001</v>
      </c>
      <c r="K658" s="15">
        <f>Tabla14[[#This Row],[tasa de cambio]]*Tabla14[[#This Row],[Ingresos netos]]</f>
        <v>1.8017059944501375E-2</v>
      </c>
      <c r="M658" s="2" t="s">
        <v>81</v>
      </c>
      <c r="N658" s="2" t="s">
        <v>18</v>
      </c>
      <c r="O658" s="2"/>
      <c r="P658" s="2" t="s">
        <v>11</v>
      </c>
      <c r="Q658" s="2" t="s">
        <v>12</v>
      </c>
      <c r="R658" s="2" t="s">
        <v>13</v>
      </c>
      <c r="S658" s="7">
        <v>1.8102938649999999E-3</v>
      </c>
      <c r="T658" s="7">
        <v>0.75</v>
      </c>
      <c r="U658" s="9">
        <f>Tabla12[[#This Row],[Precio unitario]]*Tabla12[[#This Row],[Tasa de ingresos cliente]]</f>
        <v>1.35772039875E-3</v>
      </c>
      <c r="V658" s="21">
        <v>22.631540000000001</v>
      </c>
      <c r="W658" s="11">
        <f>Tabla12[[#This Row],[tasa de cambio]]*Tabla12[[#This Row],[Ingresos netos]]</f>
        <v>3.0727303513126577E-2</v>
      </c>
      <c r="AK658" s="1" t="s">
        <v>100</v>
      </c>
      <c r="AL658" s="1" t="s">
        <v>53</v>
      </c>
      <c r="AM658" s="1" t="s">
        <v>101</v>
      </c>
      <c r="AN658" s="1" t="s">
        <v>11</v>
      </c>
      <c r="AO658" s="1" t="s">
        <v>12</v>
      </c>
      <c r="AP658" s="1" t="s">
        <v>13</v>
      </c>
      <c r="AQ658" s="8">
        <v>1.062E-3</v>
      </c>
      <c r="AR658" s="8">
        <v>0.75</v>
      </c>
      <c r="AS658" s="9">
        <f>Tabla8[[#This Row],[Precio unitario]]*Tabla8[[#This Row],[Tasa de ingresos cliente]]</f>
        <v>7.9650000000000001E-4</v>
      </c>
      <c r="AT658" s="21">
        <v>21.6</v>
      </c>
      <c r="AU658" s="11">
        <f>Tabla8[[#This Row],[tasa de cambio]]*Tabla8[[#This Row],[Ingresos netos]]</f>
        <v>1.7204400000000002E-2</v>
      </c>
      <c r="AV658" s="23"/>
      <c r="AX658" s="23"/>
    </row>
    <row r="659" spans="1:50" x14ac:dyDescent="0.2">
      <c r="A659" s="1" t="s">
        <v>24</v>
      </c>
      <c r="B659" s="1" t="s">
        <v>14</v>
      </c>
      <c r="C659" s="1"/>
      <c r="D659" s="1" t="s">
        <v>11</v>
      </c>
      <c r="E659" s="1" t="s">
        <v>12</v>
      </c>
      <c r="F659" s="1" t="s">
        <v>13</v>
      </c>
      <c r="G659" s="8">
        <v>1.82357668E-4</v>
      </c>
      <c r="H659" s="8">
        <v>0.75</v>
      </c>
      <c r="I659" s="9">
        <f>Tabla14[[#This Row],[Precio unitario]]*Tabla14[[#This Row],[Tasa de ingresos cliente]]</f>
        <v>1.36768251E-4</v>
      </c>
      <c r="J659" s="21">
        <v>22.631540000000001</v>
      </c>
      <c r="K659" s="15">
        <f>Tabla14[[#This Row],[tasa de cambio]]*Tabla14[[#This Row],[Ingresos netos]]</f>
        <v>3.0952761432365404E-3</v>
      </c>
      <c r="M659" s="1" t="s">
        <v>81</v>
      </c>
      <c r="N659" s="1" t="s">
        <v>18</v>
      </c>
      <c r="O659" s="1"/>
      <c r="P659" s="1" t="s">
        <v>11</v>
      </c>
      <c r="Q659" s="1" t="s">
        <v>12</v>
      </c>
      <c r="R659" s="1" t="s">
        <v>13</v>
      </c>
      <c r="S659" s="8">
        <v>1.831824399E-3</v>
      </c>
      <c r="T659" s="8">
        <v>0.75</v>
      </c>
      <c r="U659" s="9">
        <f>Tabla12[[#This Row],[Precio unitario]]*Tabla12[[#This Row],[Tasa de ingresos cliente]]</f>
        <v>1.3738682992500001E-3</v>
      </c>
      <c r="V659" s="21">
        <v>22.631540000000001</v>
      </c>
      <c r="W659" s="11">
        <f>Tabla12[[#This Row],[tasa de cambio]]*Tabla12[[#This Row],[Ingresos netos]]</f>
        <v>3.1092755369208348E-2</v>
      </c>
      <c r="AK659" s="2" t="s">
        <v>100</v>
      </c>
      <c r="AL659" s="2" t="s">
        <v>53</v>
      </c>
      <c r="AM659" s="2" t="s">
        <v>101</v>
      </c>
      <c r="AN659" s="2" t="s">
        <v>11</v>
      </c>
      <c r="AO659" s="2" t="s">
        <v>12</v>
      </c>
      <c r="AP659" s="2" t="s">
        <v>13</v>
      </c>
      <c r="AQ659" s="7">
        <v>1.0625000000000001E-3</v>
      </c>
      <c r="AR659" s="7">
        <v>0.75</v>
      </c>
      <c r="AS659" s="9">
        <f>Tabla8[[#This Row],[Precio unitario]]*Tabla8[[#This Row],[Tasa de ingresos cliente]]</f>
        <v>7.9687500000000006E-4</v>
      </c>
      <c r="AT659" s="21">
        <v>21.6</v>
      </c>
      <c r="AU659" s="11">
        <f>Tabla8[[#This Row],[tasa de cambio]]*Tabla8[[#This Row],[Ingresos netos]]</f>
        <v>1.7212500000000002E-2</v>
      </c>
      <c r="AV659" s="23"/>
      <c r="AX659" s="23"/>
    </row>
    <row r="660" spans="1:50" x14ac:dyDescent="0.2">
      <c r="A660" s="2" t="s">
        <v>24</v>
      </c>
      <c r="B660" s="2" t="s">
        <v>14</v>
      </c>
      <c r="C660" s="2"/>
      <c r="D660" s="2" t="s">
        <v>11</v>
      </c>
      <c r="E660" s="2" t="s">
        <v>12</v>
      </c>
      <c r="F660" s="2" t="s">
        <v>13</v>
      </c>
      <c r="G660" s="7">
        <v>4.2649137000000002E-4</v>
      </c>
      <c r="H660" s="7">
        <v>0.75</v>
      </c>
      <c r="I660" s="9">
        <f>Tabla14[[#This Row],[Precio unitario]]*Tabla14[[#This Row],[Tasa de ingresos cliente]]</f>
        <v>3.1986852750000001E-4</v>
      </c>
      <c r="J660" s="21">
        <v>22.631540000000001</v>
      </c>
      <c r="K660" s="15">
        <f>Tabla14[[#This Row],[tasa de cambio]]*Tabla14[[#This Row],[Ingresos netos]]</f>
        <v>7.2391173748573507E-3</v>
      </c>
      <c r="M660" s="2" t="s">
        <v>81</v>
      </c>
      <c r="N660" s="2" t="s">
        <v>18</v>
      </c>
      <c r="O660" s="2"/>
      <c r="P660" s="2" t="s">
        <v>11</v>
      </c>
      <c r="Q660" s="2" t="s">
        <v>12</v>
      </c>
      <c r="R660" s="2" t="s">
        <v>13</v>
      </c>
      <c r="S660" s="7">
        <v>1.813924304E-3</v>
      </c>
      <c r="T660" s="7">
        <v>0.75</v>
      </c>
      <c r="U660" s="9">
        <f>Tabla12[[#This Row],[Precio unitario]]*Tabla12[[#This Row],[Tasa de ingresos cliente]]</f>
        <v>1.360443228E-3</v>
      </c>
      <c r="V660" s="21">
        <v>22.631540000000001</v>
      </c>
      <c r="W660" s="11">
        <f>Tabla12[[#This Row],[tasa de cambio]]*Tabla12[[#This Row],[Ingresos netos]]</f>
        <v>3.0788925332211121E-2</v>
      </c>
      <c r="AK660" s="1" t="s">
        <v>100</v>
      </c>
      <c r="AL660" s="1" t="s">
        <v>53</v>
      </c>
      <c r="AM660" s="1" t="s">
        <v>101</v>
      </c>
      <c r="AN660" s="1" t="s">
        <v>11</v>
      </c>
      <c r="AO660" s="1" t="s">
        <v>12</v>
      </c>
      <c r="AP660" s="1" t="s">
        <v>13</v>
      </c>
      <c r="AQ660" s="8">
        <v>1.0622857000000001E-3</v>
      </c>
      <c r="AR660" s="8">
        <v>0.75</v>
      </c>
      <c r="AS660" s="9">
        <f>Tabla8[[#This Row],[Precio unitario]]*Tabla8[[#This Row],[Tasa de ingresos cliente]]</f>
        <v>7.96714275E-4</v>
      </c>
      <c r="AT660" s="21">
        <v>21.6</v>
      </c>
      <c r="AU660" s="11">
        <f>Tabla8[[#This Row],[tasa de cambio]]*Tabla8[[#This Row],[Ingresos netos]]</f>
        <v>1.7209028340000002E-2</v>
      </c>
      <c r="AV660" s="23"/>
      <c r="AX660" s="23"/>
    </row>
    <row r="661" spans="1:50" x14ac:dyDescent="0.2">
      <c r="A661" s="1" t="s">
        <v>24</v>
      </c>
      <c r="B661" s="1" t="s">
        <v>43</v>
      </c>
      <c r="C661" s="1"/>
      <c r="D661" s="1" t="s">
        <v>11</v>
      </c>
      <c r="E661" s="1" t="s">
        <v>12</v>
      </c>
      <c r="F661" s="1" t="s">
        <v>13</v>
      </c>
      <c r="G661" s="8">
        <v>7.6398002999999998E-5</v>
      </c>
      <c r="H661" s="8">
        <v>0.75</v>
      </c>
      <c r="I661" s="9">
        <f>Tabla14[[#This Row],[Precio unitario]]*Tabla14[[#This Row],[Tasa de ingresos cliente]]</f>
        <v>5.7298502249999998E-5</v>
      </c>
      <c r="J661" s="21">
        <v>22.631540000000001</v>
      </c>
      <c r="K661" s="15">
        <f>Tabla14[[#This Row],[tasa de cambio]]*Tabla14[[#This Row],[Ingresos netos]]</f>
        <v>1.2967533456109651E-3</v>
      </c>
      <c r="M661" s="1" t="s">
        <v>81</v>
      </c>
      <c r="N661" s="1" t="s">
        <v>18</v>
      </c>
      <c r="O661" s="1"/>
      <c r="P661" s="1" t="s">
        <v>11</v>
      </c>
      <c r="Q661" s="1" t="s">
        <v>12</v>
      </c>
      <c r="R661" s="1" t="s">
        <v>13</v>
      </c>
      <c r="S661" s="8">
        <v>1.7894463250000001E-3</v>
      </c>
      <c r="T661" s="8">
        <v>0.75</v>
      </c>
      <c r="U661" s="9">
        <f>Tabla12[[#This Row],[Precio unitario]]*Tabla12[[#This Row],[Tasa de ingresos cliente]]</f>
        <v>1.3420847437500001E-3</v>
      </c>
      <c r="V661" s="21">
        <v>22.631540000000001</v>
      </c>
      <c r="W661" s="11">
        <f>Tabla12[[#This Row],[tasa de cambio]]*Tabla12[[#This Row],[Ingresos netos]]</f>
        <v>3.0373444561567878E-2</v>
      </c>
      <c r="AK661" s="2" t="s">
        <v>100</v>
      </c>
      <c r="AL661" s="2" t="s">
        <v>53</v>
      </c>
      <c r="AM661" s="2" t="s">
        <v>101</v>
      </c>
      <c r="AN661" s="2" t="s">
        <v>11</v>
      </c>
      <c r="AO661" s="2" t="s">
        <v>12</v>
      </c>
      <c r="AP661" s="2" t="s">
        <v>13</v>
      </c>
      <c r="AQ661" s="7">
        <v>1.0622727E-3</v>
      </c>
      <c r="AR661" s="7">
        <v>0.75</v>
      </c>
      <c r="AS661" s="9">
        <f>Tabla8[[#This Row],[Precio unitario]]*Tabla8[[#This Row],[Tasa de ingresos cliente]]</f>
        <v>7.9670452499999993E-4</v>
      </c>
      <c r="AT661" s="21">
        <v>21.6</v>
      </c>
      <c r="AU661" s="11">
        <f>Tabla8[[#This Row],[tasa de cambio]]*Tabla8[[#This Row],[Ingresos netos]]</f>
        <v>1.720881774E-2</v>
      </c>
      <c r="AV661" s="23"/>
      <c r="AX661" s="23"/>
    </row>
    <row r="662" spans="1:50" x14ac:dyDescent="0.2">
      <c r="A662" s="2" t="s">
        <v>24</v>
      </c>
      <c r="B662" s="2" t="s">
        <v>44</v>
      </c>
      <c r="C662" s="2"/>
      <c r="D662" s="2" t="s">
        <v>11</v>
      </c>
      <c r="E662" s="2" t="s">
        <v>12</v>
      </c>
      <c r="F662" s="2" t="s">
        <v>13</v>
      </c>
      <c r="G662" s="7">
        <v>1.6631105299999999E-4</v>
      </c>
      <c r="H662" s="7">
        <v>0.75</v>
      </c>
      <c r="I662" s="9">
        <f>Tabla14[[#This Row],[Precio unitario]]*Tabla14[[#This Row],[Tasa de ingresos cliente]]</f>
        <v>1.2473328975000001E-4</v>
      </c>
      <c r="J662" s="21">
        <v>22.631540000000001</v>
      </c>
      <c r="K662" s="15">
        <f>Tabla14[[#This Row],[tasa de cambio]]*Tabla14[[#This Row],[Ingresos netos]]</f>
        <v>2.8229064363087153E-3</v>
      </c>
      <c r="M662" s="2" t="s">
        <v>81</v>
      </c>
      <c r="N662" s="2" t="s">
        <v>18</v>
      </c>
      <c r="O662" s="2"/>
      <c r="P662" s="2" t="s">
        <v>11</v>
      </c>
      <c r="Q662" s="2" t="s">
        <v>12</v>
      </c>
      <c r="R662" s="2" t="s">
        <v>13</v>
      </c>
      <c r="S662" s="7">
        <v>1.867296654E-3</v>
      </c>
      <c r="T662" s="7">
        <v>0.75</v>
      </c>
      <c r="U662" s="9">
        <f>Tabla12[[#This Row],[Precio unitario]]*Tabla12[[#This Row],[Tasa de ingresos cliente]]</f>
        <v>1.4004724905E-3</v>
      </c>
      <c r="V662" s="21">
        <v>22.631540000000001</v>
      </c>
      <c r="W662" s="11">
        <f>Tabla12[[#This Row],[tasa de cambio]]*Tabla12[[#This Row],[Ingresos netos]]</f>
        <v>3.1694849187650372E-2</v>
      </c>
      <c r="AK662" s="1" t="s">
        <v>100</v>
      </c>
      <c r="AL662" s="1" t="s">
        <v>53</v>
      </c>
      <c r="AM662" s="1" t="s">
        <v>101</v>
      </c>
      <c r="AN662" s="1" t="s">
        <v>11</v>
      </c>
      <c r="AO662" s="1" t="s">
        <v>12</v>
      </c>
      <c r="AP662" s="1" t="s">
        <v>13</v>
      </c>
      <c r="AQ662" s="8">
        <v>1.0623333E-3</v>
      </c>
      <c r="AR662" s="8">
        <v>0.75</v>
      </c>
      <c r="AS662" s="9">
        <f>Tabla8[[#This Row],[Precio unitario]]*Tabla8[[#This Row],[Tasa de ingresos cliente]]</f>
        <v>7.9674997500000003E-4</v>
      </c>
      <c r="AT662" s="21">
        <v>21.6</v>
      </c>
      <c r="AU662" s="11">
        <f>Tabla8[[#This Row],[tasa de cambio]]*Tabla8[[#This Row],[Ingresos netos]]</f>
        <v>1.7209799460000001E-2</v>
      </c>
      <c r="AV662" s="23"/>
      <c r="AX662" s="23"/>
    </row>
    <row r="663" spans="1:50" x14ac:dyDescent="0.2">
      <c r="A663" s="1" t="s">
        <v>24</v>
      </c>
      <c r="B663" s="1" t="s">
        <v>17</v>
      </c>
      <c r="C663" s="1"/>
      <c r="D663" s="1" t="s">
        <v>11</v>
      </c>
      <c r="E663" s="1" t="s">
        <v>12</v>
      </c>
      <c r="F663" s="1" t="s">
        <v>13</v>
      </c>
      <c r="G663" s="8">
        <v>2.21550345E-4</v>
      </c>
      <c r="H663" s="8">
        <v>0.75</v>
      </c>
      <c r="I663" s="9">
        <f>Tabla14[[#This Row],[Precio unitario]]*Tabla14[[#This Row],[Tasa de ingresos cliente]]</f>
        <v>1.6616275875E-4</v>
      </c>
      <c r="J663" s="21">
        <v>22.631540000000001</v>
      </c>
      <c r="K663" s="15">
        <f>Tabla14[[#This Row],[tasa de cambio]]*Tabla14[[#This Row],[Ingresos netos]]</f>
        <v>3.7605191211609753E-3</v>
      </c>
      <c r="M663" s="1" t="s">
        <v>81</v>
      </c>
      <c r="N663" s="1" t="s">
        <v>18</v>
      </c>
      <c r="O663" s="1"/>
      <c r="P663" s="1" t="s">
        <v>11</v>
      </c>
      <c r="Q663" s="1" t="s">
        <v>12</v>
      </c>
      <c r="R663" s="1" t="s">
        <v>13</v>
      </c>
      <c r="S663" s="8">
        <v>1.825416774E-3</v>
      </c>
      <c r="T663" s="8">
        <v>0.75</v>
      </c>
      <c r="U663" s="9">
        <f>Tabla12[[#This Row],[Precio unitario]]*Tabla12[[#This Row],[Tasa de ingresos cliente]]</f>
        <v>1.3690625804999999E-3</v>
      </c>
      <c r="V663" s="21">
        <v>22.631540000000001</v>
      </c>
      <c r="W663" s="11">
        <f>Tabla12[[#This Row],[tasa de cambio]]*Tabla12[[#This Row],[Ingresos netos]]</f>
        <v>3.0983994553088971E-2</v>
      </c>
      <c r="AK663" s="2" t="s">
        <v>100</v>
      </c>
      <c r="AL663" s="2" t="s">
        <v>53</v>
      </c>
      <c r="AM663" s="2" t="s">
        <v>101</v>
      </c>
      <c r="AN663" s="2" t="s">
        <v>11</v>
      </c>
      <c r="AO663" s="2" t="s">
        <v>12</v>
      </c>
      <c r="AP663" s="2" t="s">
        <v>13</v>
      </c>
      <c r="AQ663" s="7">
        <v>1.06225E-3</v>
      </c>
      <c r="AR663" s="7">
        <v>0.75</v>
      </c>
      <c r="AS663" s="9">
        <f>Tabla8[[#This Row],[Precio unitario]]*Tabla8[[#This Row],[Tasa de ingresos cliente]]</f>
        <v>7.9668750000000009E-4</v>
      </c>
      <c r="AT663" s="21">
        <v>21.6</v>
      </c>
      <c r="AU663" s="11">
        <f>Tabla8[[#This Row],[tasa de cambio]]*Tabla8[[#This Row],[Ingresos netos]]</f>
        <v>1.7208450000000004E-2</v>
      </c>
      <c r="AV663" s="23"/>
      <c r="AX663" s="23"/>
    </row>
    <row r="664" spans="1:50" x14ac:dyDescent="0.2">
      <c r="A664" s="2" t="s">
        <v>24</v>
      </c>
      <c r="B664" s="2" t="s">
        <v>45</v>
      </c>
      <c r="C664" s="2"/>
      <c r="D664" s="2" t="s">
        <v>11</v>
      </c>
      <c r="E664" s="2" t="s">
        <v>12</v>
      </c>
      <c r="F664" s="2" t="s">
        <v>13</v>
      </c>
      <c r="G664" s="7">
        <v>3.7154401500000001E-4</v>
      </c>
      <c r="H664" s="7">
        <v>0.75</v>
      </c>
      <c r="I664" s="9">
        <f>Tabla14[[#This Row],[Precio unitario]]*Tabla14[[#This Row],[Tasa de ingresos cliente]]</f>
        <v>2.7865801125E-4</v>
      </c>
      <c r="J664" s="21">
        <v>22.631540000000001</v>
      </c>
      <c r="K664" s="15">
        <f>Tabla14[[#This Row],[tasa de cambio]]*Tabla14[[#This Row],[Ingresos netos]]</f>
        <v>6.306459927924825E-3</v>
      </c>
      <c r="M664" s="2" t="s">
        <v>81</v>
      </c>
      <c r="N664" s="2" t="s">
        <v>18</v>
      </c>
      <c r="O664" s="2"/>
      <c r="P664" s="2" t="s">
        <v>11</v>
      </c>
      <c r="Q664" s="2" t="s">
        <v>12</v>
      </c>
      <c r="R664" s="2" t="s">
        <v>13</v>
      </c>
      <c r="S664" s="7">
        <v>1.7745080790000001E-3</v>
      </c>
      <c r="T664" s="7">
        <v>0.75</v>
      </c>
      <c r="U664" s="9">
        <f>Tabla12[[#This Row],[Precio unitario]]*Tabla12[[#This Row],[Tasa de ingresos cliente]]</f>
        <v>1.33088105925E-3</v>
      </c>
      <c r="V664" s="21">
        <v>22.631540000000001</v>
      </c>
      <c r="W664" s="11">
        <f>Tabla12[[#This Row],[tasa de cambio]]*Tabla12[[#This Row],[Ingresos netos]]</f>
        <v>3.0119887927658746E-2</v>
      </c>
      <c r="AK664" s="1" t="s">
        <v>100</v>
      </c>
      <c r="AL664" s="1" t="s">
        <v>53</v>
      </c>
      <c r="AM664" s="1" t="s">
        <v>104</v>
      </c>
      <c r="AN664" s="1" t="s">
        <v>11</v>
      </c>
      <c r="AO664" s="1" t="s">
        <v>12</v>
      </c>
      <c r="AP664" s="1" t="s">
        <v>13</v>
      </c>
      <c r="AQ664" s="8">
        <v>1.3872727E-3</v>
      </c>
      <c r="AR664" s="8">
        <v>0.75</v>
      </c>
      <c r="AS664" s="9">
        <f>Tabla8[[#This Row],[Precio unitario]]*Tabla8[[#This Row],[Tasa de ingresos cliente]]</f>
        <v>1.040454525E-3</v>
      </c>
      <c r="AT664" s="21">
        <v>21.6</v>
      </c>
      <c r="AU664" s="11">
        <f>Tabla8[[#This Row],[tasa de cambio]]*Tabla8[[#This Row],[Ingresos netos]]</f>
        <v>2.2473817740000002E-2</v>
      </c>
      <c r="AV664" s="23"/>
      <c r="AX664" s="23"/>
    </row>
    <row r="665" spans="1:50" x14ac:dyDescent="0.2">
      <c r="A665" s="1" t="s">
        <v>24</v>
      </c>
      <c r="B665" s="1" t="s">
        <v>21</v>
      </c>
      <c r="C665" s="1"/>
      <c r="D665" s="1" t="s">
        <v>11</v>
      </c>
      <c r="E665" s="1" t="s">
        <v>12</v>
      </c>
      <c r="F665" s="1" t="s">
        <v>13</v>
      </c>
      <c r="G665" s="8">
        <v>1.4409396300000001E-3</v>
      </c>
      <c r="H665" s="8">
        <v>0.75</v>
      </c>
      <c r="I665" s="9">
        <f>Tabla14[[#This Row],[Precio unitario]]*Tabla14[[#This Row],[Tasa de ingresos cliente]]</f>
        <v>1.0807047225E-3</v>
      </c>
      <c r="J665" s="21">
        <v>22.631540000000001</v>
      </c>
      <c r="K665" s="15">
        <f>Tabla14[[#This Row],[tasa de cambio]]*Tabla14[[#This Row],[Ingresos netos]]</f>
        <v>2.4458012155447649E-2</v>
      </c>
      <c r="M665" s="1" t="s">
        <v>81</v>
      </c>
      <c r="N665" s="1" t="s">
        <v>18</v>
      </c>
      <c r="O665" s="1"/>
      <c r="P665" s="1" t="s">
        <v>11</v>
      </c>
      <c r="Q665" s="1" t="s">
        <v>12</v>
      </c>
      <c r="R665" s="1" t="s">
        <v>13</v>
      </c>
      <c r="S665" s="8">
        <v>1.7958441269999999E-3</v>
      </c>
      <c r="T665" s="8">
        <v>0.75</v>
      </c>
      <c r="U665" s="9">
        <f>Tabla12[[#This Row],[Precio unitario]]*Tabla12[[#This Row],[Tasa de ingresos cliente]]</f>
        <v>1.3468830952499998E-3</v>
      </c>
      <c r="V665" s="21">
        <v>22.631540000000001</v>
      </c>
      <c r="W665" s="11">
        <f>Tabla12[[#This Row],[tasa de cambio]]*Tabla12[[#This Row],[Ingresos netos]]</f>
        <v>3.0482038645474184E-2</v>
      </c>
      <c r="AK665" s="2" t="s">
        <v>100</v>
      </c>
      <c r="AL665" s="2" t="s">
        <v>53</v>
      </c>
      <c r="AM665" s="2" t="s">
        <v>104</v>
      </c>
      <c r="AN665" s="2" t="s">
        <v>11</v>
      </c>
      <c r="AO665" s="2" t="s">
        <v>12</v>
      </c>
      <c r="AP665" s="2" t="s">
        <v>13</v>
      </c>
      <c r="AQ665" s="7">
        <v>1.3872592999999999E-3</v>
      </c>
      <c r="AR665" s="7">
        <v>0.75</v>
      </c>
      <c r="AS665" s="9">
        <f>Tabla8[[#This Row],[Precio unitario]]*Tabla8[[#This Row],[Tasa de ingresos cliente]]</f>
        <v>1.040444475E-3</v>
      </c>
      <c r="AT665" s="21">
        <v>21.6</v>
      </c>
      <c r="AU665" s="11">
        <f>Tabla8[[#This Row],[tasa de cambio]]*Tabla8[[#This Row],[Ingresos netos]]</f>
        <v>2.2473600660000002E-2</v>
      </c>
      <c r="AV665" s="23"/>
      <c r="AX665" s="23"/>
    </row>
    <row r="666" spans="1:50" x14ac:dyDescent="0.2">
      <c r="A666" s="2" t="s">
        <v>24</v>
      </c>
      <c r="B666" s="2" t="s">
        <v>21</v>
      </c>
      <c r="C666" s="2"/>
      <c r="D666" s="2" t="s">
        <v>11</v>
      </c>
      <c r="E666" s="2" t="s">
        <v>12</v>
      </c>
      <c r="F666" s="2" t="s">
        <v>13</v>
      </c>
      <c r="G666" s="7">
        <v>8.3463116800000005E-4</v>
      </c>
      <c r="H666" s="7">
        <v>0.75</v>
      </c>
      <c r="I666" s="9">
        <f>Tabla14[[#This Row],[Precio unitario]]*Tabla14[[#This Row],[Tasa de ingresos cliente]]</f>
        <v>6.2597337600000006E-4</v>
      </c>
      <c r="J666" s="21">
        <v>22.631540000000001</v>
      </c>
      <c r="K666" s="15">
        <f>Tabla14[[#This Row],[tasa de cambio]]*Tabla14[[#This Row],[Ingresos netos]]</f>
        <v>1.4166741497879042E-2</v>
      </c>
      <c r="M666" s="2" t="s">
        <v>81</v>
      </c>
      <c r="N666" s="2" t="s">
        <v>18</v>
      </c>
      <c r="O666" s="2"/>
      <c r="P666" s="2" t="s">
        <v>11</v>
      </c>
      <c r="Q666" s="2" t="s">
        <v>12</v>
      </c>
      <c r="R666" s="2" t="s">
        <v>13</v>
      </c>
      <c r="S666" s="7">
        <v>1.744834774E-3</v>
      </c>
      <c r="T666" s="7">
        <v>0.75</v>
      </c>
      <c r="U666" s="9">
        <f>Tabla12[[#This Row],[Precio unitario]]*Tabla12[[#This Row],[Tasa de ingresos cliente]]</f>
        <v>1.3086260804999999E-3</v>
      </c>
      <c r="V666" s="21">
        <v>22.631540000000001</v>
      </c>
      <c r="W666" s="11">
        <f>Tabla12[[#This Row],[tasa de cambio]]*Tabla12[[#This Row],[Ingresos netos]]</f>
        <v>2.961622348587897E-2</v>
      </c>
      <c r="AK666" s="1" t="s">
        <v>100</v>
      </c>
      <c r="AL666" s="1" t="s">
        <v>53</v>
      </c>
      <c r="AM666" s="1" t="s">
        <v>104</v>
      </c>
      <c r="AN666" s="1" t="s">
        <v>11</v>
      </c>
      <c r="AO666" s="1" t="s">
        <v>12</v>
      </c>
      <c r="AP666" s="1" t="s">
        <v>13</v>
      </c>
      <c r="AQ666" s="8">
        <v>1.3872778E-3</v>
      </c>
      <c r="AR666" s="8">
        <v>0.75</v>
      </c>
      <c r="AS666" s="9">
        <f>Tabla8[[#This Row],[Precio unitario]]*Tabla8[[#This Row],[Tasa de ingresos cliente]]</f>
        <v>1.0404583500000001E-3</v>
      </c>
      <c r="AT666" s="21">
        <v>21.6</v>
      </c>
      <c r="AU666" s="11">
        <f>Tabla8[[#This Row],[tasa de cambio]]*Tabla8[[#This Row],[Ingresos netos]]</f>
        <v>2.2473900360000004E-2</v>
      </c>
      <c r="AV666" s="23"/>
      <c r="AX666" s="23"/>
    </row>
    <row r="667" spans="1:50" x14ac:dyDescent="0.2">
      <c r="A667" s="1" t="s">
        <v>24</v>
      </c>
      <c r="B667" s="1" t="s">
        <v>22</v>
      </c>
      <c r="C667" s="1"/>
      <c r="D667" s="1" t="s">
        <v>11</v>
      </c>
      <c r="E667" s="1" t="s">
        <v>12</v>
      </c>
      <c r="F667" s="1" t="s">
        <v>13</v>
      </c>
      <c r="G667" s="8">
        <v>1.4867523479999999E-3</v>
      </c>
      <c r="H667" s="8">
        <v>0.75</v>
      </c>
      <c r="I667" s="9">
        <f>Tabla14[[#This Row],[Precio unitario]]*Tabla14[[#This Row],[Tasa de ingresos cliente]]</f>
        <v>1.1150642610000001E-3</v>
      </c>
      <c r="J667" s="21">
        <v>22.631540000000001</v>
      </c>
      <c r="K667" s="15">
        <f>Tabla14[[#This Row],[tasa de cambio]]*Tabla14[[#This Row],[Ingresos netos]]</f>
        <v>2.5235621425391944E-2</v>
      </c>
      <c r="M667" s="1" t="s">
        <v>81</v>
      </c>
      <c r="N667" s="1" t="s">
        <v>18</v>
      </c>
      <c r="O667" s="1"/>
      <c r="P667" s="1" t="s">
        <v>11</v>
      </c>
      <c r="Q667" s="1" t="s">
        <v>12</v>
      </c>
      <c r="R667" s="1" t="s">
        <v>13</v>
      </c>
      <c r="S667" s="8">
        <v>1.8339663080000001E-3</v>
      </c>
      <c r="T667" s="8">
        <v>0.75</v>
      </c>
      <c r="U667" s="9">
        <f>Tabla12[[#This Row],[Precio unitario]]*Tabla12[[#This Row],[Tasa de ingresos cliente]]</f>
        <v>1.3754747310000001E-3</v>
      </c>
      <c r="V667" s="21">
        <v>22.631540000000001</v>
      </c>
      <c r="W667" s="11">
        <f>Tabla12[[#This Row],[tasa de cambio]]*Tabla12[[#This Row],[Ingresos netos]]</f>
        <v>3.1129111393615745E-2</v>
      </c>
      <c r="AK667" s="2" t="s">
        <v>100</v>
      </c>
      <c r="AL667" s="2" t="s">
        <v>53</v>
      </c>
      <c r="AM667" s="2" t="s">
        <v>104</v>
      </c>
      <c r="AN667" s="2" t="s">
        <v>11</v>
      </c>
      <c r="AO667" s="2" t="s">
        <v>12</v>
      </c>
      <c r="AP667" s="2" t="s">
        <v>13</v>
      </c>
      <c r="AQ667" s="7">
        <v>1.3872537E-3</v>
      </c>
      <c r="AR667" s="7">
        <v>0.75</v>
      </c>
      <c r="AS667" s="9">
        <f>Tabla8[[#This Row],[Precio unitario]]*Tabla8[[#This Row],[Tasa de ingresos cliente]]</f>
        <v>1.0404402749999999E-3</v>
      </c>
      <c r="AT667" s="21">
        <v>21.6</v>
      </c>
      <c r="AU667" s="11">
        <f>Tabla8[[#This Row],[tasa de cambio]]*Tabla8[[#This Row],[Ingresos netos]]</f>
        <v>2.2473509940000001E-2</v>
      </c>
      <c r="AV667" s="23"/>
      <c r="AX667" s="23"/>
    </row>
    <row r="668" spans="1:50" x14ac:dyDescent="0.2">
      <c r="A668" s="2" t="s">
        <v>24</v>
      </c>
      <c r="B668" s="2" t="s">
        <v>77</v>
      </c>
      <c r="C668" s="2"/>
      <c r="D668" s="2" t="s">
        <v>11</v>
      </c>
      <c r="E668" s="2" t="s">
        <v>12</v>
      </c>
      <c r="F668" s="2" t="s">
        <v>13</v>
      </c>
      <c r="G668" s="7">
        <v>3.8292516900000003E-4</v>
      </c>
      <c r="H668" s="7">
        <v>0.75</v>
      </c>
      <c r="I668" s="9">
        <f>Tabla14[[#This Row],[Precio unitario]]*Tabla14[[#This Row],[Tasa de ingresos cliente]]</f>
        <v>2.8719387675000001E-4</v>
      </c>
      <c r="J668" s="21">
        <v>22.631540000000001</v>
      </c>
      <c r="K668" s="15">
        <f>Tabla14[[#This Row],[tasa de cambio]]*Tabla14[[#This Row],[Ingresos netos]]</f>
        <v>6.4996397094226957E-3</v>
      </c>
      <c r="M668" s="2" t="s">
        <v>81</v>
      </c>
      <c r="N668" s="2" t="s">
        <v>18</v>
      </c>
      <c r="O668" s="2"/>
      <c r="P668" s="2" t="s">
        <v>11</v>
      </c>
      <c r="Q668" s="2" t="s">
        <v>12</v>
      </c>
      <c r="R668" s="2" t="s">
        <v>13</v>
      </c>
      <c r="S668" s="7">
        <v>1.838574092E-3</v>
      </c>
      <c r="T668" s="7">
        <v>0.75</v>
      </c>
      <c r="U668" s="9">
        <f>Tabla12[[#This Row],[Precio unitario]]*Tabla12[[#This Row],[Tasa de ingresos cliente]]</f>
        <v>1.3789305689999999E-3</v>
      </c>
      <c r="V668" s="21">
        <v>22.631540000000001</v>
      </c>
      <c r="W668" s="11">
        <f>Tabla12[[#This Row],[tasa de cambio]]*Tabla12[[#This Row],[Ingresos netos]]</f>
        <v>3.1207322329546257E-2</v>
      </c>
      <c r="AK668" s="1" t="s">
        <v>100</v>
      </c>
      <c r="AL668" s="1" t="s">
        <v>53</v>
      </c>
      <c r="AM668" s="1" t="s">
        <v>104</v>
      </c>
      <c r="AN668" s="1" t="s">
        <v>11</v>
      </c>
      <c r="AO668" s="1" t="s">
        <v>12</v>
      </c>
      <c r="AP668" s="1" t="s">
        <v>13</v>
      </c>
      <c r="AQ668" s="8">
        <v>1.3872381000000001E-3</v>
      </c>
      <c r="AR668" s="8">
        <v>0.75</v>
      </c>
      <c r="AS668" s="9">
        <f>Tabla8[[#This Row],[Precio unitario]]*Tabla8[[#This Row],[Tasa de ingresos cliente]]</f>
        <v>1.040428575E-3</v>
      </c>
      <c r="AT668" s="21">
        <v>21.6</v>
      </c>
      <c r="AU668" s="11">
        <f>Tabla8[[#This Row],[tasa de cambio]]*Tabla8[[#This Row],[Ingresos netos]]</f>
        <v>2.2473257220000001E-2</v>
      </c>
      <c r="AV668" s="23"/>
      <c r="AX668" s="23"/>
    </row>
    <row r="669" spans="1:50" x14ac:dyDescent="0.2">
      <c r="A669" s="1" t="s">
        <v>24</v>
      </c>
      <c r="B669" s="1" t="s">
        <v>51</v>
      </c>
      <c r="C669" s="1"/>
      <c r="D669" s="1" t="s">
        <v>11</v>
      </c>
      <c r="E669" s="1" t="s">
        <v>12</v>
      </c>
      <c r="F669" s="1" t="s">
        <v>13</v>
      </c>
      <c r="G669" s="8">
        <v>4.1750080499999999E-4</v>
      </c>
      <c r="H669" s="8">
        <v>0.75</v>
      </c>
      <c r="I669" s="9">
        <f>Tabla14[[#This Row],[Precio unitario]]*Tabla14[[#This Row],[Tasa de ingresos cliente]]</f>
        <v>3.1312560375000001E-4</v>
      </c>
      <c r="J669" s="21">
        <v>22.631540000000001</v>
      </c>
      <c r="K669" s="15">
        <f>Tabla14[[#This Row],[tasa de cambio]]*Tabla14[[#This Row],[Ingresos netos]]</f>
        <v>7.0865146262922753E-3</v>
      </c>
      <c r="M669" s="1" t="s">
        <v>81</v>
      </c>
      <c r="N669" s="1" t="s">
        <v>18</v>
      </c>
      <c r="O669" s="1"/>
      <c r="P669" s="1" t="s">
        <v>11</v>
      </c>
      <c r="Q669" s="1" t="s">
        <v>12</v>
      </c>
      <c r="R669" s="1" t="s">
        <v>13</v>
      </c>
      <c r="S669" s="8">
        <v>1.804111866E-3</v>
      </c>
      <c r="T669" s="8">
        <v>0.75</v>
      </c>
      <c r="U669" s="9">
        <f>Tabla12[[#This Row],[Precio unitario]]*Tabla12[[#This Row],[Tasa de ingresos cliente]]</f>
        <v>1.3530838995E-3</v>
      </c>
      <c r="V669" s="21">
        <v>22.631540000000001</v>
      </c>
      <c r="W669" s="11">
        <f>Tabla12[[#This Row],[tasa de cambio]]*Tabla12[[#This Row],[Ingresos netos]]</f>
        <v>3.0622372394890233E-2</v>
      </c>
      <c r="AK669" s="2" t="s">
        <v>100</v>
      </c>
      <c r="AL669" s="2" t="s">
        <v>53</v>
      </c>
      <c r="AM669" s="2" t="s">
        <v>104</v>
      </c>
      <c r="AN669" s="2" t="s">
        <v>11</v>
      </c>
      <c r="AO669" s="2" t="s">
        <v>12</v>
      </c>
      <c r="AP669" s="2" t="s">
        <v>13</v>
      </c>
      <c r="AQ669" s="7">
        <v>1.38725E-3</v>
      </c>
      <c r="AR669" s="7">
        <v>0.75</v>
      </c>
      <c r="AS669" s="9">
        <f>Tabla8[[#This Row],[Precio unitario]]*Tabla8[[#This Row],[Tasa de ingresos cliente]]</f>
        <v>1.0404375000000001E-3</v>
      </c>
      <c r="AT669" s="21">
        <v>21.6</v>
      </c>
      <c r="AU669" s="11">
        <f>Tabla8[[#This Row],[tasa de cambio]]*Tabla8[[#This Row],[Ingresos netos]]</f>
        <v>2.2473450000000006E-2</v>
      </c>
      <c r="AV669" s="23"/>
      <c r="AX669" s="23"/>
    </row>
    <row r="670" spans="1:50" x14ac:dyDescent="0.2">
      <c r="A670" s="2" t="s">
        <v>24</v>
      </c>
      <c r="B670" s="2" t="s">
        <v>23</v>
      </c>
      <c r="C670" s="2"/>
      <c r="D670" s="2" t="s">
        <v>11</v>
      </c>
      <c r="E670" s="2" t="s">
        <v>12</v>
      </c>
      <c r="F670" s="2" t="s">
        <v>13</v>
      </c>
      <c r="G670" s="7">
        <v>1.142678225E-3</v>
      </c>
      <c r="H670" s="7">
        <v>0.75</v>
      </c>
      <c r="I670" s="9">
        <f>Tabla14[[#This Row],[Precio unitario]]*Tabla14[[#This Row],[Tasa de ingresos cliente]]</f>
        <v>8.5700866875000007E-4</v>
      </c>
      <c r="J670" s="21">
        <v>22.631540000000001</v>
      </c>
      <c r="K670" s="15">
        <f>Tabla14[[#This Row],[tasa de cambio]]*Tabla14[[#This Row],[Ingresos netos]]</f>
        <v>1.9395425967162379E-2</v>
      </c>
      <c r="M670" s="2" t="s">
        <v>81</v>
      </c>
      <c r="N670" s="2" t="s">
        <v>18</v>
      </c>
      <c r="O670" s="2"/>
      <c r="P670" s="2" t="s">
        <v>11</v>
      </c>
      <c r="Q670" s="2" t="s">
        <v>12</v>
      </c>
      <c r="R670" s="2" t="s">
        <v>13</v>
      </c>
      <c r="S670" s="7">
        <v>1.867695743E-3</v>
      </c>
      <c r="T670" s="7">
        <v>0.75</v>
      </c>
      <c r="U670" s="9">
        <f>Tabla12[[#This Row],[Precio unitario]]*Tabla12[[#This Row],[Tasa de ingresos cliente]]</f>
        <v>1.40077180725E-3</v>
      </c>
      <c r="V670" s="21">
        <v>22.631540000000001</v>
      </c>
      <c r="W670" s="11">
        <f>Tabla12[[#This Row],[tasa de cambio]]*Tabla12[[#This Row],[Ingresos netos]]</f>
        <v>3.1701623186650665E-2</v>
      </c>
      <c r="AK670" s="1" t="s">
        <v>100</v>
      </c>
      <c r="AL670" s="1" t="s">
        <v>53</v>
      </c>
      <c r="AM670" s="1" t="s">
        <v>104</v>
      </c>
      <c r="AN670" s="1" t="s">
        <v>11</v>
      </c>
      <c r="AO670" s="1" t="s">
        <v>12</v>
      </c>
      <c r="AP670" s="1" t="s">
        <v>13</v>
      </c>
      <c r="AQ670" s="8">
        <v>1.3872400000000001E-3</v>
      </c>
      <c r="AR670" s="8">
        <v>0.75</v>
      </c>
      <c r="AS670" s="9">
        <f>Tabla8[[#This Row],[Precio unitario]]*Tabla8[[#This Row],[Tasa de ingresos cliente]]</f>
        <v>1.0404300000000002E-3</v>
      </c>
      <c r="AT670" s="21">
        <v>21.6</v>
      </c>
      <c r="AU670" s="11">
        <f>Tabla8[[#This Row],[tasa de cambio]]*Tabla8[[#This Row],[Ingresos netos]]</f>
        <v>2.2473288000000004E-2</v>
      </c>
      <c r="AV670" s="23"/>
      <c r="AX670" s="23"/>
    </row>
    <row r="671" spans="1:50" x14ac:dyDescent="0.2">
      <c r="A671" s="1" t="s">
        <v>24</v>
      </c>
      <c r="B671" s="1" t="s">
        <v>19</v>
      </c>
      <c r="C671" s="1"/>
      <c r="D671" s="1" t="s">
        <v>11</v>
      </c>
      <c r="E671" s="1" t="s">
        <v>12</v>
      </c>
      <c r="F671" s="1" t="s">
        <v>13</v>
      </c>
      <c r="G671" s="8">
        <v>2.6512409199999998E-3</v>
      </c>
      <c r="H671" s="8">
        <v>0.75</v>
      </c>
      <c r="I671" s="9">
        <f>Tabla14[[#This Row],[Precio unitario]]*Tabla14[[#This Row],[Tasa de ingresos cliente]]</f>
        <v>1.9884306900000001E-3</v>
      </c>
      <c r="J671" s="21">
        <v>22.631540000000001</v>
      </c>
      <c r="K671" s="15">
        <f>Tabla14[[#This Row],[tasa de cambio]]*Tabla14[[#This Row],[Ingresos netos]]</f>
        <v>4.5001248697962605E-2</v>
      </c>
      <c r="M671" s="1" t="s">
        <v>81</v>
      </c>
      <c r="N671" s="1" t="s">
        <v>18</v>
      </c>
      <c r="O671" s="1"/>
      <c r="P671" s="1" t="s">
        <v>11</v>
      </c>
      <c r="Q671" s="1" t="s">
        <v>12</v>
      </c>
      <c r="R671" s="1" t="s">
        <v>13</v>
      </c>
      <c r="S671" s="8">
        <v>1.867065553E-3</v>
      </c>
      <c r="T671" s="8">
        <v>0.75</v>
      </c>
      <c r="U671" s="9">
        <f>Tabla12[[#This Row],[Precio unitario]]*Tabla12[[#This Row],[Tasa de ingresos cliente]]</f>
        <v>1.4002991647499999E-3</v>
      </c>
      <c r="V671" s="21">
        <v>22.631540000000001</v>
      </c>
      <c r="W671" s="11">
        <f>Tabla12[[#This Row],[tasa de cambio]]*Tabla12[[#This Row],[Ingresos netos]]</f>
        <v>3.1690926559006218E-2</v>
      </c>
      <c r="AK671" s="2" t="s">
        <v>100</v>
      </c>
      <c r="AL671" s="2" t="s">
        <v>53</v>
      </c>
      <c r="AM671" s="2" t="s">
        <v>104</v>
      </c>
      <c r="AN671" s="2" t="s">
        <v>11</v>
      </c>
      <c r="AO671" s="2" t="s">
        <v>12</v>
      </c>
      <c r="AP671" s="2" t="s">
        <v>13</v>
      </c>
      <c r="AQ671" s="7">
        <v>1.3872692000000001E-3</v>
      </c>
      <c r="AR671" s="7">
        <v>0.75</v>
      </c>
      <c r="AS671" s="9">
        <f>Tabla8[[#This Row],[Precio unitario]]*Tabla8[[#This Row],[Tasa de ingresos cliente]]</f>
        <v>1.0404519000000001E-3</v>
      </c>
      <c r="AT671" s="21">
        <v>21.6</v>
      </c>
      <c r="AU671" s="11">
        <f>Tabla8[[#This Row],[tasa de cambio]]*Tabla8[[#This Row],[Ingresos netos]]</f>
        <v>2.2473761040000002E-2</v>
      </c>
      <c r="AV671" s="23"/>
      <c r="AX671" s="23"/>
    </row>
    <row r="672" spans="1:50" x14ac:dyDescent="0.2">
      <c r="A672" s="2" t="s">
        <v>24</v>
      </c>
      <c r="B672" s="2" t="s">
        <v>23</v>
      </c>
      <c r="C672" s="2"/>
      <c r="D672" s="2" t="s">
        <v>11</v>
      </c>
      <c r="E672" s="2" t="s">
        <v>12</v>
      </c>
      <c r="F672" s="2" t="s">
        <v>13</v>
      </c>
      <c r="G672" s="7">
        <v>5.11333947E-4</v>
      </c>
      <c r="H672" s="7">
        <v>0.75</v>
      </c>
      <c r="I672" s="9">
        <f>Tabla14[[#This Row],[Precio unitario]]*Tabla14[[#This Row],[Tasa de ingresos cliente]]</f>
        <v>3.8350046025E-4</v>
      </c>
      <c r="J672" s="21">
        <v>22.631540000000001</v>
      </c>
      <c r="K672" s="15">
        <f>Tabla14[[#This Row],[tasa de cambio]]*Tabla14[[#This Row],[Ingresos netos]]</f>
        <v>8.6792060061662863E-3</v>
      </c>
      <c r="M672" s="2" t="s">
        <v>81</v>
      </c>
      <c r="N672" s="2" t="s">
        <v>18</v>
      </c>
      <c r="O672" s="2"/>
      <c r="P672" s="2" t="s">
        <v>11</v>
      </c>
      <c r="Q672" s="2" t="s">
        <v>12</v>
      </c>
      <c r="R672" s="2" t="s">
        <v>13</v>
      </c>
      <c r="S672" s="7">
        <v>1.8096599779999999E-3</v>
      </c>
      <c r="T672" s="7">
        <v>0.75</v>
      </c>
      <c r="U672" s="9">
        <f>Tabla12[[#This Row],[Precio unitario]]*Tabla12[[#This Row],[Tasa de ingresos cliente]]</f>
        <v>1.3572449834999998E-3</v>
      </c>
      <c r="V672" s="21">
        <v>22.631540000000001</v>
      </c>
      <c r="W672" s="11">
        <f>Tabla12[[#This Row],[tasa de cambio]]*Tabla12[[#This Row],[Ingresos netos]]</f>
        <v>3.0716544133879586E-2</v>
      </c>
      <c r="AK672" s="1" t="s">
        <v>100</v>
      </c>
      <c r="AL672" s="1" t="s">
        <v>53</v>
      </c>
      <c r="AM672" s="1" t="s">
        <v>104</v>
      </c>
      <c r="AN672" s="1" t="s">
        <v>11</v>
      </c>
      <c r="AO672" s="1" t="s">
        <v>12</v>
      </c>
      <c r="AP672" s="1" t="s">
        <v>13</v>
      </c>
      <c r="AQ672" s="8">
        <v>1.3872647000000001E-3</v>
      </c>
      <c r="AR672" s="8">
        <v>0.75</v>
      </c>
      <c r="AS672" s="9">
        <f>Tabla8[[#This Row],[Precio unitario]]*Tabla8[[#This Row],[Tasa de ingresos cliente]]</f>
        <v>1.0404485250000001E-3</v>
      </c>
      <c r="AT672" s="21">
        <v>21.6</v>
      </c>
      <c r="AU672" s="11">
        <f>Tabla8[[#This Row],[tasa de cambio]]*Tabla8[[#This Row],[Ingresos netos]]</f>
        <v>2.2473688140000003E-2</v>
      </c>
      <c r="AV672" s="23"/>
      <c r="AX672" s="23"/>
    </row>
    <row r="673" spans="1:50" x14ac:dyDescent="0.2">
      <c r="A673" s="1" t="s">
        <v>24</v>
      </c>
      <c r="B673" s="1" t="s">
        <v>26</v>
      </c>
      <c r="C673" s="1"/>
      <c r="D673" s="1" t="s">
        <v>11</v>
      </c>
      <c r="E673" s="1" t="s">
        <v>12</v>
      </c>
      <c r="F673" s="1" t="s">
        <v>13</v>
      </c>
      <c r="G673" s="8">
        <v>1.8169496719999999E-3</v>
      </c>
      <c r="H673" s="8">
        <v>0.75</v>
      </c>
      <c r="I673" s="9">
        <f>Tabla14[[#This Row],[Precio unitario]]*Tabla14[[#This Row],[Tasa de ingresos cliente]]</f>
        <v>1.3627122539999999E-3</v>
      </c>
      <c r="J673" s="21">
        <v>22.631540000000001</v>
      </c>
      <c r="K673" s="15">
        <f>Tabla14[[#This Row],[tasa de cambio]]*Tabla14[[#This Row],[Ingresos netos]]</f>
        <v>3.084027688489116E-2</v>
      </c>
      <c r="M673" s="1" t="s">
        <v>81</v>
      </c>
      <c r="N673" s="1" t="s">
        <v>18</v>
      </c>
      <c r="O673" s="1"/>
      <c r="P673" s="1" t="s">
        <v>11</v>
      </c>
      <c r="Q673" s="1" t="s">
        <v>12</v>
      </c>
      <c r="R673" s="1" t="s">
        <v>13</v>
      </c>
      <c r="S673" s="8">
        <v>1.8199990509999999E-3</v>
      </c>
      <c r="T673" s="8">
        <v>0.75</v>
      </c>
      <c r="U673" s="9">
        <f>Tabla12[[#This Row],[Precio unitario]]*Tabla12[[#This Row],[Tasa de ingresos cliente]]</f>
        <v>1.3649992882499998E-3</v>
      </c>
      <c r="V673" s="21">
        <v>22.631540000000001</v>
      </c>
      <c r="W673" s="11">
        <f>Tabla12[[#This Row],[tasa de cambio]]*Tabla12[[#This Row],[Ingresos netos]]</f>
        <v>3.0892035992001403E-2</v>
      </c>
      <c r="AK673" s="2" t="s">
        <v>100</v>
      </c>
      <c r="AL673" s="2" t="s">
        <v>53</v>
      </c>
      <c r="AM673" s="2" t="s">
        <v>104</v>
      </c>
      <c r="AN673" s="2" t="s">
        <v>11</v>
      </c>
      <c r="AO673" s="2" t="s">
        <v>12</v>
      </c>
      <c r="AP673" s="2" t="s">
        <v>13</v>
      </c>
      <c r="AQ673" s="7">
        <v>1.3872581E-3</v>
      </c>
      <c r="AR673" s="7">
        <v>0.75</v>
      </c>
      <c r="AS673" s="9">
        <f>Tabla8[[#This Row],[Precio unitario]]*Tabla8[[#This Row],[Tasa de ingresos cliente]]</f>
        <v>1.0404435749999999E-3</v>
      </c>
      <c r="AT673" s="21">
        <v>21.6</v>
      </c>
      <c r="AU673" s="11">
        <f>Tabla8[[#This Row],[tasa de cambio]]*Tabla8[[#This Row],[Ingresos netos]]</f>
        <v>2.247358122E-2</v>
      </c>
      <c r="AV673" s="23"/>
      <c r="AX673" s="23"/>
    </row>
    <row r="674" spans="1:50" x14ac:dyDescent="0.2">
      <c r="A674" s="2" t="s">
        <v>24</v>
      </c>
      <c r="B674" s="2" t="s">
        <v>10</v>
      </c>
      <c r="C674" s="2"/>
      <c r="D674" s="2" t="s">
        <v>11</v>
      </c>
      <c r="E674" s="2" t="s">
        <v>12</v>
      </c>
      <c r="F674" s="2" t="s">
        <v>13</v>
      </c>
      <c r="G674" s="7">
        <v>3.0154767100000002E-4</v>
      </c>
      <c r="H674" s="7">
        <v>0.75</v>
      </c>
      <c r="I674" s="9">
        <f>Tabla14[[#This Row],[Precio unitario]]*Tabla14[[#This Row],[Tasa de ingresos cliente]]</f>
        <v>2.2616075325000002E-4</v>
      </c>
      <c r="J674" s="21">
        <v>22.631540000000001</v>
      </c>
      <c r="K674" s="15">
        <f>Tabla14[[#This Row],[tasa de cambio]]*Tabla14[[#This Row],[Ingresos netos]]</f>
        <v>5.1183661336075053E-3</v>
      </c>
      <c r="M674" s="2" t="s">
        <v>81</v>
      </c>
      <c r="N674" s="2" t="s">
        <v>34</v>
      </c>
      <c r="O674" s="2"/>
      <c r="P674" s="2" t="s">
        <v>11</v>
      </c>
      <c r="Q674" s="2" t="s">
        <v>12</v>
      </c>
      <c r="R674" s="2" t="s">
        <v>13</v>
      </c>
      <c r="S674" s="7">
        <v>2.383125711E-3</v>
      </c>
      <c r="T674" s="7">
        <v>0.75</v>
      </c>
      <c r="U674" s="9">
        <f>Tabla12[[#This Row],[Precio unitario]]*Tabla12[[#This Row],[Tasa de ingresos cliente]]</f>
        <v>1.78734428325E-3</v>
      </c>
      <c r="V674" s="21">
        <v>22.631540000000001</v>
      </c>
      <c r="W674" s="11">
        <f>Tabla12[[#This Row],[tasa de cambio]]*Tabla12[[#This Row],[Ingresos netos]]</f>
        <v>4.045035364014371E-2</v>
      </c>
      <c r="AK674" s="1" t="s">
        <v>100</v>
      </c>
      <c r="AL674" s="1" t="s">
        <v>53</v>
      </c>
      <c r="AM674" s="1" t="s">
        <v>104</v>
      </c>
      <c r="AN674" s="1" t="s">
        <v>11</v>
      </c>
      <c r="AO674" s="1" t="s">
        <v>12</v>
      </c>
      <c r="AP674" s="1" t="s">
        <v>13</v>
      </c>
      <c r="AQ674" s="8">
        <v>1.3872571000000001E-3</v>
      </c>
      <c r="AR674" s="8">
        <v>0.75</v>
      </c>
      <c r="AS674" s="9">
        <f>Tabla8[[#This Row],[Precio unitario]]*Tabla8[[#This Row],[Tasa de ingresos cliente]]</f>
        <v>1.0404428250000001E-3</v>
      </c>
      <c r="AT674" s="21">
        <v>21.6</v>
      </c>
      <c r="AU674" s="11">
        <f>Tabla8[[#This Row],[tasa de cambio]]*Tabla8[[#This Row],[Ingresos netos]]</f>
        <v>2.2473565020000003E-2</v>
      </c>
      <c r="AV674" s="23"/>
      <c r="AX674" s="23"/>
    </row>
    <row r="675" spans="1:50" x14ac:dyDescent="0.2">
      <c r="A675" s="1" t="s">
        <v>24</v>
      </c>
      <c r="B675" s="1" t="s">
        <v>41</v>
      </c>
      <c r="C675" s="1"/>
      <c r="D675" s="1" t="s">
        <v>11</v>
      </c>
      <c r="E675" s="1" t="s">
        <v>12</v>
      </c>
      <c r="F675" s="1" t="s">
        <v>13</v>
      </c>
      <c r="G675" s="8">
        <v>7.0580347999999997E-5</v>
      </c>
      <c r="H675" s="8">
        <v>0.75</v>
      </c>
      <c r="I675" s="9">
        <f>Tabla14[[#This Row],[Precio unitario]]*Tabla14[[#This Row],[Tasa de ingresos cliente]]</f>
        <v>5.2935260999999994E-5</v>
      </c>
      <c r="J675" s="21">
        <v>22.631540000000001</v>
      </c>
      <c r="K675" s="15">
        <f>Tabla14[[#This Row],[tasa de cambio]]*Tabla14[[#This Row],[Ingresos netos]]</f>
        <v>1.1980064767319399E-3</v>
      </c>
      <c r="M675" s="1" t="s">
        <v>81</v>
      </c>
      <c r="N675" s="1" t="s">
        <v>34</v>
      </c>
      <c r="O675" s="1"/>
      <c r="P675" s="1" t="s">
        <v>11</v>
      </c>
      <c r="Q675" s="1" t="s">
        <v>12</v>
      </c>
      <c r="R675" s="1" t="s">
        <v>13</v>
      </c>
      <c r="S675" s="8">
        <v>1.7875603810000001E-3</v>
      </c>
      <c r="T675" s="8">
        <v>0.75</v>
      </c>
      <c r="U675" s="9">
        <f>Tabla12[[#This Row],[Precio unitario]]*Tabla12[[#This Row],[Tasa de ingresos cliente]]</f>
        <v>1.34067028575E-3</v>
      </c>
      <c r="V675" s="21">
        <v>22.631540000000001</v>
      </c>
      <c r="W675" s="11">
        <f>Tabla12[[#This Row],[tasa de cambio]]*Tabla12[[#This Row],[Ingresos netos]]</f>
        <v>3.0341433198762556E-2</v>
      </c>
      <c r="AK675" s="2" t="s">
        <v>100</v>
      </c>
      <c r="AL675" s="2" t="s">
        <v>53</v>
      </c>
      <c r="AM675" s="2" t="s">
        <v>104</v>
      </c>
      <c r="AN675" s="2" t="s">
        <v>11</v>
      </c>
      <c r="AO675" s="2" t="s">
        <v>12</v>
      </c>
      <c r="AP675" s="2" t="s">
        <v>13</v>
      </c>
      <c r="AQ675" s="7">
        <v>1.3872511E-3</v>
      </c>
      <c r="AR675" s="7">
        <v>0.75</v>
      </c>
      <c r="AS675" s="9">
        <f>Tabla8[[#This Row],[Precio unitario]]*Tabla8[[#This Row],[Tasa de ingresos cliente]]</f>
        <v>1.0404383249999999E-3</v>
      </c>
      <c r="AT675" s="21">
        <v>21.6</v>
      </c>
      <c r="AU675" s="11">
        <f>Tabla8[[#This Row],[tasa de cambio]]*Tabla8[[#This Row],[Ingresos netos]]</f>
        <v>2.2473467819999999E-2</v>
      </c>
      <c r="AV675" s="23"/>
      <c r="AX675" s="23"/>
    </row>
    <row r="676" spans="1:50" x14ac:dyDescent="0.2">
      <c r="A676" s="2" t="s">
        <v>24</v>
      </c>
      <c r="B676" s="2" t="s">
        <v>49</v>
      </c>
      <c r="C676" s="2"/>
      <c r="D676" s="2" t="s">
        <v>11</v>
      </c>
      <c r="E676" s="2" t="s">
        <v>12</v>
      </c>
      <c r="F676" s="2" t="s">
        <v>13</v>
      </c>
      <c r="G676" s="7">
        <v>7.1134610999999998E-5</v>
      </c>
      <c r="H676" s="7">
        <v>0.75</v>
      </c>
      <c r="I676" s="9">
        <f>Tabla14[[#This Row],[Precio unitario]]*Tabla14[[#This Row],[Tasa de ingresos cliente]]</f>
        <v>5.3350958250000002E-5</v>
      </c>
      <c r="J676" s="21">
        <v>22.631540000000001</v>
      </c>
      <c r="K676" s="15">
        <f>Tabla14[[#This Row],[tasa de cambio]]*Tabla14[[#This Row],[Ingresos netos]]</f>
        <v>1.2074143456732051E-3</v>
      </c>
      <c r="M676" s="2" t="s">
        <v>81</v>
      </c>
      <c r="N676" s="2" t="s">
        <v>36</v>
      </c>
      <c r="O676" s="2"/>
      <c r="P676" s="2" t="s">
        <v>11</v>
      </c>
      <c r="Q676" s="2" t="s">
        <v>12</v>
      </c>
      <c r="R676" s="2" t="s">
        <v>13</v>
      </c>
      <c r="S676" s="7">
        <v>2.7349328080000001E-3</v>
      </c>
      <c r="T676" s="7">
        <v>0.75</v>
      </c>
      <c r="U676" s="9">
        <f>Tabla12[[#This Row],[Precio unitario]]*Tabla12[[#This Row],[Tasa de ingresos cliente]]</f>
        <v>2.0511996060000003E-3</v>
      </c>
      <c r="V676" s="21">
        <v>22.631540000000001</v>
      </c>
      <c r="W676" s="11">
        <f>Tabla12[[#This Row],[tasa de cambio]]*Tabla12[[#This Row],[Ingresos netos]]</f>
        <v>4.6421805931173246E-2</v>
      </c>
      <c r="AK676" s="1" t="s">
        <v>100</v>
      </c>
      <c r="AL676" s="1" t="s">
        <v>53</v>
      </c>
      <c r="AM676" s="1" t="s">
        <v>104</v>
      </c>
      <c r="AN676" s="1" t="s">
        <v>11</v>
      </c>
      <c r="AO676" s="1" t="s">
        <v>12</v>
      </c>
      <c r="AP676" s="1" t="s">
        <v>13</v>
      </c>
      <c r="AQ676" s="8">
        <v>1.3872585999999999E-3</v>
      </c>
      <c r="AR676" s="8">
        <v>0.75</v>
      </c>
      <c r="AS676" s="9">
        <f>Tabla8[[#This Row],[Precio unitario]]*Tabla8[[#This Row],[Tasa de ingresos cliente]]</f>
        <v>1.0404439499999999E-3</v>
      </c>
      <c r="AT676" s="21">
        <v>21.6</v>
      </c>
      <c r="AU676" s="11">
        <f>Tabla8[[#This Row],[tasa de cambio]]*Tabla8[[#This Row],[Ingresos netos]]</f>
        <v>2.2473589320000001E-2</v>
      </c>
      <c r="AV676" s="23"/>
      <c r="AX676" s="23"/>
    </row>
    <row r="677" spans="1:50" x14ac:dyDescent="0.2">
      <c r="A677" s="1" t="s">
        <v>24</v>
      </c>
      <c r="B677" s="1" t="s">
        <v>49</v>
      </c>
      <c r="C677" s="1"/>
      <c r="D677" s="1" t="s">
        <v>11</v>
      </c>
      <c r="E677" s="1" t="s">
        <v>12</v>
      </c>
      <c r="F677" s="1" t="s">
        <v>13</v>
      </c>
      <c r="G677" s="8">
        <v>7.9149487999999999E-5</v>
      </c>
      <c r="H677" s="8">
        <v>0.75</v>
      </c>
      <c r="I677" s="9">
        <f>Tabla14[[#This Row],[Precio unitario]]*Tabla14[[#This Row],[Tasa de ingresos cliente]]</f>
        <v>5.9362116000000003E-5</v>
      </c>
      <c r="J677" s="21">
        <v>22.631540000000001</v>
      </c>
      <c r="K677" s="15">
        <f>Tabla14[[#This Row],[tasa de cambio]]*Tabla14[[#This Row],[Ingresos netos]]</f>
        <v>1.3434561027386401E-3</v>
      </c>
      <c r="M677" s="1" t="s">
        <v>81</v>
      </c>
      <c r="N677" s="1" t="s">
        <v>58</v>
      </c>
      <c r="O677" s="1"/>
      <c r="P677" s="1" t="s">
        <v>11</v>
      </c>
      <c r="Q677" s="1" t="s">
        <v>12</v>
      </c>
      <c r="R677" s="1" t="s">
        <v>13</v>
      </c>
      <c r="S677" s="8">
        <v>1.330297595E-3</v>
      </c>
      <c r="T677" s="8">
        <v>0.75</v>
      </c>
      <c r="U677" s="9">
        <f>Tabla12[[#This Row],[Precio unitario]]*Tabla12[[#This Row],[Tasa de ingresos cliente]]</f>
        <v>9.9772319625000003E-4</v>
      </c>
      <c r="V677" s="21">
        <v>22.631540000000001</v>
      </c>
      <c r="W677" s="11">
        <f>Tabla12[[#This Row],[tasa de cambio]]*Tabla12[[#This Row],[Ingresos netos]]</f>
        <v>2.2580012424859727E-2</v>
      </c>
      <c r="AK677" s="2" t="s">
        <v>100</v>
      </c>
      <c r="AL677" s="2" t="s">
        <v>53</v>
      </c>
      <c r="AM677" s="2" t="s">
        <v>104</v>
      </c>
      <c r="AN677" s="2" t="s">
        <v>11</v>
      </c>
      <c r="AO677" s="2" t="s">
        <v>12</v>
      </c>
      <c r="AP677" s="2" t="s">
        <v>13</v>
      </c>
      <c r="AQ677" s="7">
        <v>1.3872857000000001E-3</v>
      </c>
      <c r="AR677" s="7">
        <v>0.75</v>
      </c>
      <c r="AS677" s="9">
        <f>Tabla8[[#This Row],[Precio unitario]]*Tabla8[[#This Row],[Tasa de ingresos cliente]]</f>
        <v>1.040464275E-3</v>
      </c>
      <c r="AT677" s="21">
        <v>21.6</v>
      </c>
      <c r="AU677" s="11">
        <f>Tabla8[[#This Row],[tasa de cambio]]*Tabla8[[#This Row],[Ingresos netos]]</f>
        <v>2.2474028340000004E-2</v>
      </c>
      <c r="AV677" s="23"/>
      <c r="AX677" s="23"/>
    </row>
    <row r="678" spans="1:50" x14ac:dyDescent="0.2">
      <c r="A678" s="2" t="s">
        <v>24</v>
      </c>
      <c r="B678" s="2" t="s">
        <v>49</v>
      </c>
      <c r="C678" s="2"/>
      <c r="D678" s="2" t="s">
        <v>11</v>
      </c>
      <c r="E678" s="2" t="s">
        <v>12</v>
      </c>
      <c r="F678" s="2" t="s">
        <v>13</v>
      </c>
      <c r="G678" s="7">
        <v>6.0539874000000002E-5</v>
      </c>
      <c r="H678" s="7">
        <v>0.75</v>
      </c>
      <c r="I678" s="9">
        <f>Tabla14[[#This Row],[Precio unitario]]*Tabla14[[#This Row],[Tasa de ingresos cliente]]</f>
        <v>4.5404905500000001E-5</v>
      </c>
      <c r="J678" s="21">
        <v>22.631540000000001</v>
      </c>
      <c r="K678" s="15">
        <f>Tabla14[[#This Row],[tasa de cambio]]*Tabla14[[#This Row],[Ingresos netos]]</f>
        <v>1.02758293501947E-3</v>
      </c>
      <c r="M678" s="2" t="s">
        <v>81</v>
      </c>
      <c r="N678" s="2" t="s">
        <v>19</v>
      </c>
      <c r="O678" s="2"/>
      <c r="P678" s="2" t="s">
        <v>11</v>
      </c>
      <c r="Q678" s="2" t="s">
        <v>12</v>
      </c>
      <c r="R678" s="2" t="s">
        <v>13</v>
      </c>
      <c r="S678" s="7">
        <v>3.868821572E-3</v>
      </c>
      <c r="T678" s="7">
        <v>0.75</v>
      </c>
      <c r="U678" s="9">
        <f>Tabla12[[#This Row],[Precio unitario]]*Tabla12[[#This Row],[Tasa de ingresos cliente]]</f>
        <v>2.9016161789999998E-3</v>
      </c>
      <c r="V678" s="21">
        <v>22.631540000000001</v>
      </c>
      <c r="W678" s="11">
        <f>Tabla12[[#This Row],[tasa de cambio]]*Tabla12[[#This Row],[Ingresos netos]]</f>
        <v>6.566804261968566E-2</v>
      </c>
      <c r="AK678" s="1" t="s">
        <v>100</v>
      </c>
      <c r="AL678" s="1" t="s">
        <v>53</v>
      </c>
      <c r="AM678" s="1" t="s">
        <v>104</v>
      </c>
      <c r="AN678" s="1" t="s">
        <v>11</v>
      </c>
      <c r="AO678" s="1" t="s">
        <v>12</v>
      </c>
      <c r="AP678" s="1" t="s">
        <v>13</v>
      </c>
      <c r="AQ678" s="8">
        <v>1.3872308E-3</v>
      </c>
      <c r="AR678" s="8">
        <v>0.75</v>
      </c>
      <c r="AS678" s="9">
        <f>Tabla8[[#This Row],[Precio unitario]]*Tabla8[[#This Row],[Tasa de ingresos cliente]]</f>
        <v>1.0404231E-3</v>
      </c>
      <c r="AT678" s="21">
        <v>21.6</v>
      </c>
      <c r="AU678" s="11">
        <f>Tabla8[[#This Row],[tasa de cambio]]*Tabla8[[#This Row],[Ingresos netos]]</f>
        <v>2.247313896E-2</v>
      </c>
      <c r="AV678" s="23"/>
      <c r="AX678" s="23"/>
    </row>
    <row r="679" spans="1:50" x14ac:dyDescent="0.2">
      <c r="A679" s="1" t="s">
        <v>24</v>
      </c>
      <c r="B679" s="1" t="s">
        <v>44</v>
      </c>
      <c r="C679" s="1"/>
      <c r="D679" s="1" t="s">
        <v>11</v>
      </c>
      <c r="E679" s="1" t="s">
        <v>12</v>
      </c>
      <c r="F679" s="1" t="s">
        <v>13</v>
      </c>
      <c r="G679" s="8">
        <v>6.7578080599999999E-4</v>
      </c>
      <c r="H679" s="8">
        <v>0.75</v>
      </c>
      <c r="I679" s="9">
        <f>Tabla14[[#This Row],[Precio unitario]]*Tabla14[[#This Row],[Tasa de ingresos cliente]]</f>
        <v>5.0683560449999994E-4</v>
      </c>
      <c r="J679" s="21">
        <v>22.631540000000001</v>
      </c>
      <c r="K679" s="15">
        <f>Tabla14[[#This Row],[tasa de cambio]]*Tabla14[[#This Row],[Ingresos netos]]</f>
        <v>1.147047025666593E-2</v>
      </c>
      <c r="M679" s="1" t="s">
        <v>81</v>
      </c>
      <c r="N679" s="1" t="s">
        <v>19</v>
      </c>
      <c r="O679" s="1"/>
      <c r="P679" s="1" t="s">
        <v>11</v>
      </c>
      <c r="Q679" s="1" t="s">
        <v>12</v>
      </c>
      <c r="R679" s="1" t="s">
        <v>13</v>
      </c>
      <c r="S679" s="8">
        <v>3.868935095E-3</v>
      </c>
      <c r="T679" s="8">
        <v>0.75</v>
      </c>
      <c r="U679" s="9">
        <f>Tabla12[[#This Row],[Precio unitario]]*Tabla12[[#This Row],[Tasa de ingresos cliente]]</f>
        <v>2.9017013212500001E-3</v>
      </c>
      <c r="V679" s="21">
        <v>22.631540000000001</v>
      </c>
      <c r="W679" s="11">
        <f>Tabla12[[#This Row],[tasa de cambio]]*Tabla12[[#This Row],[Ingresos netos]]</f>
        <v>6.5669969519922225E-2</v>
      </c>
      <c r="AK679" s="1" t="s">
        <v>100</v>
      </c>
      <c r="AL679" s="1" t="s">
        <v>53</v>
      </c>
      <c r="AM679" s="1" t="s">
        <v>104</v>
      </c>
      <c r="AN679" s="1" t="s">
        <v>11</v>
      </c>
      <c r="AO679" s="1" t="s">
        <v>12</v>
      </c>
      <c r="AP679" s="1" t="s">
        <v>13</v>
      </c>
      <c r="AQ679" s="8">
        <v>1.3873333E-3</v>
      </c>
      <c r="AR679" s="8">
        <v>0.75</v>
      </c>
      <c r="AS679" s="9">
        <f>Tabla8[[#This Row],[Precio unitario]]*Tabla8[[#This Row],[Tasa de ingresos cliente]]</f>
        <v>1.0404999750000001E-3</v>
      </c>
      <c r="AT679" s="21">
        <v>21.6</v>
      </c>
      <c r="AU679" s="11">
        <f>Tabla8[[#This Row],[tasa de cambio]]*Tabla8[[#This Row],[Ingresos netos]]</f>
        <v>2.2474799460000004E-2</v>
      </c>
      <c r="AV679" s="23"/>
      <c r="AX679" s="23"/>
    </row>
    <row r="680" spans="1:50" x14ac:dyDescent="0.2">
      <c r="A680" s="2" t="s">
        <v>24</v>
      </c>
      <c r="B680" s="2" t="s">
        <v>33</v>
      </c>
      <c r="C680" s="2"/>
      <c r="D680" s="2" t="s">
        <v>11</v>
      </c>
      <c r="E680" s="2" t="s">
        <v>12</v>
      </c>
      <c r="F680" s="2" t="s">
        <v>13</v>
      </c>
      <c r="G680" s="7">
        <v>8.4494210500000002E-4</v>
      </c>
      <c r="H680" s="7">
        <v>0.75</v>
      </c>
      <c r="I680" s="9">
        <f>Tabla14[[#This Row],[Precio unitario]]*Tabla14[[#This Row],[Tasa de ingresos cliente]]</f>
        <v>6.3370657875000001E-4</v>
      </c>
      <c r="J680" s="21">
        <v>22.631540000000001</v>
      </c>
      <c r="K680" s="15">
        <f>Tabla14[[#This Row],[tasa de cambio]]*Tabla14[[#This Row],[Ingresos netos]]</f>
        <v>1.4341755785243776E-2</v>
      </c>
      <c r="M680" s="2" t="s">
        <v>81</v>
      </c>
      <c r="N680" s="2" t="s">
        <v>19</v>
      </c>
      <c r="O680" s="2"/>
      <c r="P680" s="2" t="s">
        <v>11</v>
      </c>
      <c r="Q680" s="2" t="s">
        <v>12</v>
      </c>
      <c r="R680" s="2" t="s">
        <v>13</v>
      </c>
      <c r="S680" s="7">
        <v>3.8686775210000001E-3</v>
      </c>
      <c r="T680" s="7">
        <v>0.75</v>
      </c>
      <c r="U680" s="9">
        <f>Tabla12[[#This Row],[Precio unitario]]*Tabla12[[#This Row],[Tasa de ingresos cliente]]</f>
        <v>2.9015081407499999E-3</v>
      </c>
      <c r="V680" s="21">
        <v>22.631540000000001</v>
      </c>
      <c r="W680" s="11">
        <f>Tabla12[[#This Row],[tasa de cambio]]*Tabla12[[#This Row],[Ingresos netos]]</f>
        <v>6.5665597547709259E-2</v>
      </c>
      <c r="AK680" s="2" t="s">
        <v>100</v>
      </c>
      <c r="AL680" s="2" t="s">
        <v>53</v>
      </c>
      <c r="AM680" s="2" t="s">
        <v>104</v>
      </c>
      <c r="AN680" s="2" t="s">
        <v>11</v>
      </c>
      <c r="AO680" s="2" t="s">
        <v>12</v>
      </c>
      <c r="AP680" s="2" t="s">
        <v>13</v>
      </c>
      <c r="AQ680" s="7">
        <v>1.3875000000000001E-3</v>
      </c>
      <c r="AR680" s="7">
        <v>0.75</v>
      </c>
      <c r="AS680" s="9">
        <f>Tabla8[[#This Row],[Precio unitario]]*Tabla8[[#This Row],[Tasa de ingresos cliente]]</f>
        <v>1.0406250000000001E-3</v>
      </c>
      <c r="AT680" s="21">
        <v>21.6</v>
      </c>
      <c r="AU680" s="11">
        <f>Tabla8[[#This Row],[tasa de cambio]]*Tabla8[[#This Row],[Ingresos netos]]</f>
        <v>2.2477500000000004E-2</v>
      </c>
      <c r="AV680" s="23"/>
      <c r="AX680" s="23"/>
    </row>
    <row r="681" spans="1:50" x14ac:dyDescent="0.2">
      <c r="A681" s="1" t="s">
        <v>24</v>
      </c>
      <c r="B681" s="1" t="s">
        <v>18</v>
      </c>
      <c r="C681" s="1"/>
      <c r="D681" s="1" t="s">
        <v>11</v>
      </c>
      <c r="E681" s="1" t="s">
        <v>12</v>
      </c>
      <c r="F681" s="1" t="s">
        <v>13</v>
      </c>
      <c r="G681" s="8">
        <v>1.8084603599999999E-4</v>
      </c>
      <c r="H681" s="8">
        <v>0.75</v>
      </c>
      <c r="I681" s="9">
        <f>Tabla14[[#This Row],[Precio unitario]]*Tabla14[[#This Row],[Tasa de ingresos cliente]]</f>
        <v>1.3563452699999999E-4</v>
      </c>
      <c r="J681" s="21">
        <v>22.631540000000001</v>
      </c>
      <c r="K681" s="15">
        <f>Tabla14[[#This Row],[tasa de cambio]]*Tabla14[[#This Row],[Ingresos netos]]</f>
        <v>3.0696182231815801E-3</v>
      </c>
      <c r="M681" s="1" t="s">
        <v>81</v>
      </c>
      <c r="N681" s="1" t="s">
        <v>19</v>
      </c>
      <c r="O681" s="1"/>
      <c r="P681" s="1" t="s">
        <v>11</v>
      </c>
      <c r="Q681" s="1" t="s">
        <v>12</v>
      </c>
      <c r="R681" s="1" t="s">
        <v>13</v>
      </c>
      <c r="S681" s="8">
        <v>3.8690136680000001E-3</v>
      </c>
      <c r="T681" s="8">
        <v>0.75</v>
      </c>
      <c r="U681" s="9">
        <f>Tabla12[[#This Row],[Precio unitario]]*Tabla12[[#This Row],[Tasa de ingresos cliente]]</f>
        <v>2.9017602510000001E-3</v>
      </c>
      <c r="V681" s="21">
        <v>22.631540000000001</v>
      </c>
      <c r="W681" s="11">
        <f>Tabla12[[#This Row],[tasa de cambio]]*Tabla12[[#This Row],[Ingresos netos]]</f>
        <v>6.5671303190916547E-2</v>
      </c>
      <c r="AK681" s="1" t="s">
        <v>100</v>
      </c>
      <c r="AL681" s="1" t="s">
        <v>53</v>
      </c>
      <c r="AM681" s="1" t="s">
        <v>104</v>
      </c>
      <c r="AN681" s="1" t="s">
        <v>11</v>
      </c>
      <c r="AO681" s="1" t="s">
        <v>12</v>
      </c>
      <c r="AP681" s="1" t="s">
        <v>13</v>
      </c>
      <c r="AQ681" s="8">
        <v>1.3872545E-3</v>
      </c>
      <c r="AR681" s="8">
        <v>0.75</v>
      </c>
      <c r="AS681" s="9">
        <f>Tabla8[[#This Row],[Precio unitario]]*Tabla8[[#This Row],[Tasa de ingresos cliente]]</f>
        <v>1.0404408750000001E-3</v>
      </c>
      <c r="AT681" s="21">
        <v>21.6</v>
      </c>
      <c r="AU681" s="11">
        <f>Tabla8[[#This Row],[tasa de cambio]]*Tabla8[[#This Row],[Ingresos netos]]</f>
        <v>2.2473522900000004E-2</v>
      </c>
      <c r="AV681" s="23"/>
      <c r="AX681" s="23"/>
    </row>
    <row r="682" spans="1:50" x14ac:dyDescent="0.2">
      <c r="A682" s="2" t="s">
        <v>24</v>
      </c>
      <c r="B682" s="2" t="s">
        <v>18</v>
      </c>
      <c r="C682" s="2"/>
      <c r="D682" s="2" t="s">
        <v>11</v>
      </c>
      <c r="E682" s="2" t="s">
        <v>12</v>
      </c>
      <c r="F682" s="2" t="s">
        <v>13</v>
      </c>
      <c r="G682" s="7">
        <v>2.6881284299999999E-4</v>
      </c>
      <c r="H682" s="7">
        <v>0.75</v>
      </c>
      <c r="I682" s="9">
        <f>Tabla14[[#This Row],[Precio unitario]]*Tabla14[[#This Row],[Tasa de ingresos cliente]]</f>
        <v>2.0160963224999999E-4</v>
      </c>
      <c r="J682" s="21">
        <v>22.631540000000001</v>
      </c>
      <c r="K682" s="15">
        <f>Tabla14[[#This Row],[tasa de cambio]]*Tabla14[[#This Row],[Ingresos netos]]</f>
        <v>4.5627364566511652E-3</v>
      </c>
      <c r="M682" s="2" t="s">
        <v>81</v>
      </c>
      <c r="N682" s="2" t="s">
        <v>19</v>
      </c>
      <c r="O682" s="2"/>
      <c r="P682" s="2" t="s">
        <v>11</v>
      </c>
      <c r="Q682" s="2" t="s">
        <v>12</v>
      </c>
      <c r="R682" s="2" t="s">
        <v>13</v>
      </c>
      <c r="S682" s="7">
        <v>3.8688316869999999E-3</v>
      </c>
      <c r="T682" s="7">
        <v>0.75</v>
      </c>
      <c r="U682" s="9">
        <f>Tabla12[[#This Row],[Precio unitario]]*Tabla12[[#This Row],[Tasa de ingresos cliente]]</f>
        <v>2.90162376525E-3</v>
      </c>
      <c r="V682" s="21">
        <v>22.631540000000001</v>
      </c>
      <c r="W682" s="11">
        <f>Tabla12[[#This Row],[tasa de cambio]]*Tabla12[[#This Row],[Ingresos netos]]</f>
        <v>6.5668214308205991E-2</v>
      </c>
      <c r="AK682" s="2" t="s">
        <v>100</v>
      </c>
      <c r="AL682" s="2" t="s">
        <v>53</v>
      </c>
      <c r="AM682" s="2" t="s">
        <v>104</v>
      </c>
      <c r="AN682" s="2" t="s">
        <v>11</v>
      </c>
      <c r="AO682" s="2" t="s">
        <v>12</v>
      </c>
      <c r="AP682" s="2" t="s">
        <v>13</v>
      </c>
      <c r="AQ682" s="7">
        <v>2.5244999999999998E-3</v>
      </c>
      <c r="AR682" s="7">
        <v>0.75</v>
      </c>
      <c r="AS682" s="9">
        <f>Tabla8[[#This Row],[Precio unitario]]*Tabla8[[#This Row],[Tasa de ingresos cliente]]</f>
        <v>1.8933749999999999E-3</v>
      </c>
      <c r="AT682" s="21">
        <v>21.6</v>
      </c>
      <c r="AU682" s="11">
        <f>Tabla8[[#This Row],[tasa de cambio]]*Tabla8[[#This Row],[Ingresos netos]]</f>
        <v>4.08969E-2</v>
      </c>
      <c r="AV682" s="23"/>
      <c r="AX682" s="23"/>
    </row>
    <row r="683" spans="1:50" x14ac:dyDescent="0.2">
      <c r="A683" s="1" t="s">
        <v>24</v>
      </c>
      <c r="B683" s="1" t="s">
        <v>18</v>
      </c>
      <c r="C683" s="1"/>
      <c r="D683" s="1" t="s">
        <v>11</v>
      </c>
      <c r="E683" s="1" t="s">
        <v>12</v>
      </c>
      <c r="F683" s="1" t="s">
        <v>13</v>
      </c>
      <c r="G683" s="8">
        <v>1.9296763400000001E-4</v>
      </c>
      <c r="H683" s="8">
        <v>0.75</v>
      </c>
      <c r="I683" s="9">
        <f>Tabla14[[#This Row],[Precio unitario]]*Tabla14[[#This Row],[Tasa de ingresos cliente]]</f>
        <v>1.4472572550000001E-4</v>
      </c>
      <c r="J683" s="21">
        <v>22.631540000000001</v>
      </c>
      <c r="K683" s="15">
        <f>Tabla14[[#This Row],[tasa de cambio]]*Tabla14[[#This Row],[Ingresos netos]]</f>
        <v>3.2753660456822705E-3</v>
      </c>
      <c r="M683" s="1" t="s">
        <v>81</v>
      </c>
      <c r="N683" s="1" t="s">
        <v>19</v>
      </c>
      <c r="O683" s="1"/>
      <c r="P683" s="1" t="s">
        <v>11</v>
      </c>
      <c r="Q683" s="1" t="s">
        <v>12</v>
      </c>
      <c r="R683" s="1" t="s">
        <v>13</v>
      </c>
      <c r="S683" s="8">
        <v>3.8687716390000001E-3</v>
      </c>
      <c r="T683" s="8">
        <v>0.75</v>
      </c>
      <c r="U683" s="9">
        <f>Tabla12[[#This Row],[Precio unitario]]*Tabla12[[#This Row],[Tasa de ingresos cliente]]</f>
        <v>2.9015787292499999E-3</v>
      </c>
      <c r="V683" s="21">
        <v>22.631540000000001</v>
      </c>
      <c r="W683" s="11">
        <f>Tabla12[[#This Row],[tasa de cambio]]*Tabla12[[#This Row],[Ingresos netos]]</f>
        <v>6.5667195074170542E-2</v>
      </c>
      <c r="AK683" s="1" t="s">
        <v>100</v>
      </c>
      <c r="AL683" s="1" t="s">
        <v>53</v>
      </c>
      <c r="AM683" s="1" t="s">
        <v>104</v>
      </c>
      <c r="AN683" s="1" t="s">
        <v>11</v>
      </c>
      <c r="AO683" s="1" t="s">
        <v>12</v>
      </c>
      <c r="AP683" s="1" t="s">
        <v>13</v>
      </c>
      <c r="AQ683" s="8">
        <v>2.5249999999999999E-3</v>
      </c>
      <c r="AR683" s="8">
        <v>0.75</v>
      </c>
      <c r="AS683" s="9">
        <f>Tabla8[[#This Row],[Precio unitario]]*Tabla8[[#This Row],[Tasa de ingresos cliente]]</f>
        <v>1.89375E-3</v>
      </c>
      <c r="AT683" s="21">
        <v>21.6</v>
      </c>
      <c r="AU683" s="11">
        <f>Tabla8[[#This Row],[tasa de cambio]]*Tabla8[[#This Row],[Ingresos netos]]</f>
        <v>4.0905000000000004E-2</v>
      </c>
      <c r="AV683" s="23"/>
      <c r="AX683" s="23"/>
    </row>
    <row r="684" spans="1:50" x14ac:dyDescent="0.2">
      <c r="A684" s="2" t="s">
        <v>24</v>
      </c>
      <c r="B684" s="2" t="s">
        <v>34</v>
      </c>
      <c r="C684" s="2"/>
      <c r="D684" s="2" t="s">
        <v>11</v>
      </c>
      <c r="E684" s="2" t="s">
        <v>12</v>
      </c>
      <c r="F684" s="2" t="s">
        <v>13</v>
      </c>
      <c r="G684" s="7">
        <v>1.5741014000000001E-4</v>
      </c>
      <c r="H684" s="7">
        <v>0.75</v>
      </c>
      <c r="I684" s="9">
        <f>Tabla14[[#This Row],[Precio unitario]]*Tabla14[[#This Row],[Tasa de ingresos cliente]]</f>
        <v>1.1805760500000001E-4</v>
      </c>
      <c r="J684" s="21">
        <v>22.631540000000001</v>
      </c>
      <c r="K684" s="15">
        <f>Tabla14[[#This Row],[tasa de cambio]]*Tabla14[[#This Row],[Ingresos netos]]</f>
        <v>2.6718254098617002E-3</v>
      </c>
      <c r="M684" s="2" t="s">
        <v>81</v>
      </c>
      <c r="N684" s="2" t="s">
        <v>19</v>
      </c>
      <c r="O684" s="2"/>
      <c r="P684" s="2" t="s">
        <v>11</v>
      </c>
      <c r="Q684" s="2" t="s">
        <v>12</v>
      </c>
      <c r="R684" s="2" t="s">
        <v>13</v>
      </c>
      <c r="S684" s="7">
        <v>3.8689176200000001E-3</v>
      </c>
      <c r="T684" s="7">
        <v>0.75</v>
      </c>
      <c r="U684" s="9">
        <f>Tabla12[[#This Row],[Precio unitario]]*Tabla12[[#This Row],[Tasa de ingresos cliente]]</f>
        <v>2.9016882149999999E-3</v>
      </c>
      <c r="V684" s="21">
        <v>22.631540000000001</v>
      </c>
      <c r="W684" s="11">
        <f>Tabla12[[#This Row],[tasa de cambio]]*Tabla12[[#This Row],[Ingresos netos]]</f>
        <v>6.5669672905301096E-2</v>
      </c>
      <c r="AK684" s="2" t="s">
        <v>100</v>
      </c>
      <c r="AL684" s="2" t="s">
        <v>53</v>
      </c>
      <c r="AM684" s="2" t="s">
        <v>104</v>
      </c>
      <c r="AN684" s="2" t="s">
        <v>11</v>
      </c>
      <c r="AO684" s="2" t="s">
        <v>12</v>
      </c>
      <c r="AP684" s="2" t="s">
        <v>13</v>
      </c>
      <c r="AQ684" s="7">
        <v>2.5247999999999998E-3</v>
      </c>
      <c r="AR684" s="7">
        <v>0.75</v>
      </c>
      <c r="AS684" s="9">
        <f>Tabla8[[#This Row],[Precio unitario]]*Tabla8[[#This Row],[Tasa de ingresos cliente]]</f>
        <v>1.8935999999999998E-3</v>
      </c>
      <c r="AT684" s="21">
        <v>21.6</v>
      </c>
      <c r="AU684" s="11">
        <f>Tabla8[[#This Row],[tasa de cambio]]*Tabla8[[#This Row],[Ingresos netos]]</f>
        <v>4.0901760000000002E-2</v>
      </c>
      <c r="AV684" s="23"/>
      <c r="AX684" s="23"/>
    </row>
    <row r="685" spans="1:50" x14ac:dyDescent="0.2">
      <c r="A685" s="1" t="s">
        <v>24</v>
      </c>
      <c r="B685" s="1" t="s">
        <v>36</v>
      </c>
      <c r="C685" s="1"/>
      <c r="D685" s="1" t="s">
        <v>11</v>
      </c>
      <c r="E685" s="1" t="s">
        <v>12</v>
      </c>
      <c r="F685" s="1" t="s">
        <v>13</v>
      </c>
      <c r="G685" s="8">
        <v>3.2874514710000001E-3</v>
      </c>
      <c r="H685" s="8">
        <v>0.75</v>
      </c>
      <c r="I685" s="9">
        <f>Tabla14[[#This Row],[Precio unitario]]*Tabla14[[#This Row],[Tasa de ingresos cliente]]</f>
        <v>2.4655886032500002E-3</v>
      </c>
      <c r="J685" s="21">
        <v>22.631540000000001</v>
      </c>
      <c r="K685" s="15">
        <f>Tabla14[[#This Row],[tasa de cambio]]*Tabla14[[#This Row],[Ingresos netos]]</f>
        <v>5.5800067097996515E-2</v>
      </c>
      <c r="M685" s="1" t="s">
        <v>81</v>
      </c>
      <c r="N685" s="1" t="s">
        <v>19</v>
      </c>
      <c r="O685" s="1"/>
      <c r="P685" s="1" t="s">
        <v>11</v>
      </c>
      <c r="Q685" s="1" t="s">
        <v>12</v>
      </c>
      <c r="R685" s="1" t="s">
        <v>13</v>
      </c>
      <c r="S685" s="8">
        <v>3.868725538E-3</v>
      </c>
      <c r="T685" s="8">
        <v>0.75</v>
      </c>
      <c r="U685" s="9">
        <f>Tabla12[[#This Row],[Precio unitario]]*Tabla12[[#This Row],[Tasa de ingresos cliente]]</f>
        <v>2.9015441534999999E-3</v>
      </c>
      <c r="V685" s="21">
        <v>22.631540000000001</v>
      </c>
      <c r="W685" s="11">
        <f>Tabla12[[#This Row],[tasa de cambio]]*Tabla12[[#This Row],[Ingresos netos]]</f>
        <v>6.5666412571701388E-2</v>
      </c>
      <c r="AK685" s="1" t="s">
        <v>100</v>
      </c>
      <c r="AL685" s="1" t="s">
        <v>53</v>
      </c>
      <c r="AM685" s="1" t="s">
        <v>104</v>
      </c>
      <c r="AN685" s="1" t="s">
        <v>11</v>
      </c>
      <c r="AO685" s="1" t="s">
        <v>12</v>
      </c>
      <c r="AP685" s="1" t="s">
        <v>13</v>
      </c>
      <c r="AQ685" s="8">
        <v>2.5247179E-3</v>
      </c>
      <c r="AR685" s="8">
        <v>0.75</v>
      </c>
      <c r="AS685" s="9">
        <f>Tabla8[[#This Row],[Precio unitario]]*Tabla8[[#This Row],[Tasa de ingresos cliente]]</f>
        <v>1.893538425E-3</v>
      </c>
      <c r="AT685" s="21">
        <v>21.6</v>
      </c>
      <c r="AU685" s="11">
        <f>Tabla8[[#This Row],[tasa de cambio]]*Tabla8[[#This Row],[Ingresos netos]]</f>
        <v>4.090042998E-2</v>
      </c>
      <c r="AV685" s="23"/>
      <c r="AX685" s="23"/>
    </row>
    <row r="686" spans="1:50" x14ac:dyDescent="0.2">
      <c r="A686" s="2" t="s">
        <v>24</v>
      </c>
      <c r="B686" s="2" t="s">
        <v>36</v>
      </c>
      <c r="C686" s="2"/>
      <c r="D686" s="2" t="s">
        <v>11</v>
      </c>
      <c r="E686" s="2" t="s">
        <v>12</v>
      </c>
      <c r="F686" s="2" t="s">
        <v>13</v>
      </c>
      <c r="G686" s="7">
        <v>5.4560353610000004E-3</v>
      </c>
      <c r="H686" s="7">
        <v>0.75</v>
      </c>
      <c r="I686" s="9">
        <f>Tabla14[[#This Row],[Precio unitario]]*Tabla14[[#This Row],[Tasa de ingresos cliente]]</f>
        <v>4.0920265207500008E-3</v>
      </c>
      <c r="J686" s="21">
        <v>22.631540000000001</v>
      </c>
      <c r="K686" s="15">
        <f>Tabla14[[#This Row],[tasa de cambio]]*Tabla14[[#This Row],[Ingresos netos]]</f>
        <v>9.2608861885414478E-2</v>
      </c>
      <c r="M686" s="2" t="s">
        <v>81</v>
      </c>
      <c r="N686" s="2" t="s">
        <v>20</v>
      </c>
      <c r="O686" s="2"/>
      <c r="P686" s="2" t="s">
        <v>11</v>
      </c>
      <c r="Q686" s="2" t="s">
        <v>12</v>
      </c>
      <c r="R686" s="2" t="s">
        <v>13</v>
      </c>
      <c r="S686" s="7">
        <v>4.0064518219999996E-3</v>
      </c>
      <c r="T686" s="7">
        <v>0.75</v>
      </c>
      <c r="U686" s="9">
        <f>Tabla12[[#This Row],[Precio unitario]]*Tabla12[[#This Row],[Tasa de ingresos cliente]]</f>
        <v>3.0048388664999995E-3</v>
      </c>
      <c r="V686" s="21">
        <v>22.631540000000001</v>
      </c>
      <c r="W686" s="11">
        <f>Tabla12[[#This Row],[tasa de cambio]]*Tabla12[[#This Row],[Ingresos netos]]</f>
        <v>6.8004131000749396E-2</v>
      </c>
      <c r="AK686" s="2" t="s">
        <v>100</v>
      </c>
      <c r="AL686" s="2" t="s">
        <v>53</v>
      </c>
      <c r="AM686" s="2" t="s">
        <v>104</v>
      </c>
      <c r="AN686" s="2" t="s">
        <v>11</v>
      </c>
      <c r="AO686" s="2" t="s">
        <v>12</v>
      </c>
      <c r="AP686" s="2" t="s">
        <v>13</v>
      </c>
      <c r="AQ686" s="7">
        <v>2.5246666999999999E-3</v>
      </c>
      <c r="AR686" s="7">
        <v>0.75</v>
      </c>
      <c r="AS686" s="9">
        <f>Tabla8[[#This Row],[Precio unitario]]*Tabla8[[#This Row],[Tasa de ingresos cliente]]</f>
        <v>1.8935000249999999E-3</v>
      </c>
      <c r="AT686" s="21">
        <v>21.6</v>
      </c>
      <c r="AU686" s="11">
        <f>Tabla8[[#This Row],[tasa de cambio]]*Tabla8[[#This Row],[Ingresos netos]]</f>
        <v>4.0899600539999997E-2</v>
      </c>
      <c r="AV686" s="23"/>
      <c r="AX686" s="23"/>
    </row>
    <row r="687" spans="1:50" x14ac:dyDescent="0.2">
      <c r="A687" s="1" t="s">
        <v>24</v>
      </c>
      <c r="B687" s="1" t="s">
        <v>62</v>
      </c>
      <c r="C687" s="1"/>
      <c r="D687" s="1" t="s">
        <v>11</v>
      </c>
      <c r="E687" s="1" t="s">
        <v>12</v>
      </c>
      <c r="F687" s="1" t="s">
        <v>13</v>
      </c>
      <c r="G687" s="8">
        <v>8.6525529100000003E-4</v>
      </c>
      <c r="H687" s="8">
        <v>0.75</v>
      </c>
      <c r="I687" s="9">
        <f>Tabla14[[#This Row],[Precio unitario]]*Tabla14[[#This Row],[Tasa de ingresos cliente]]</f>
        <v>6.4894146825000007E-4</v>
      </c>
      <c r="J687" s="21">
        <v>22.631540000000001</v>
      </c>
      <c r="K687" s="15">
        <f>Tabla14[[#This Row],[tasa de cambio]]*Tabla14[[#This Row],[Ingresos netos]]</f>
        <v>1.4686544796358607E-2</v>
      </c>
      <c r="M687" s="1" t="s">
        <v>81</v>
      </c>
      <c r="N687" s="1" t="s">
        <v>45</v>
      </c>
      <c r="O687" s="1"/>
      <c r="P687" s="1" t="s">
        <v>11</v>
      </c>
      <c r="Q687" s="1" t="s">
        <v>12</v>
      </c>
      <c r="R687" s="1" t="s">
        <v>13</v>
      </c>
      <c r="S687" s="8">
        <v>2.1549265139999998E-3</v>
      </c>
      <c r="T687" s="8">
        <v>0.75</v>
      </c>
      <c r="U687" s="9">
        <f>Tabla12[[#This Row],[Precio unitario]]*Tabla12[[#This Row],[Tasa de ingresos cliente]]</f>
        <v>1.6161948854999998E-3</v>
      </c>
      <c r="V687" s="21">
        <v>22.631540000000001</v>
      </c>
      <c r="W687" s="11">
        <f>Tabla12[[#This Row],[tasa de cambio]]*Tabla12[[#This Row],[Ingresos netos]]</f>
        <v>3.6576979198988668E-2</v>
      </c>
      <c r="AK687" s="1" t="s">
        <v>100</v>
      </c>
      <c r="AL687" s="1" t="s">
        <v>53</v>
      </c>
      <c r="AM687" s="1" t="s">
        <v>104</v>
      </c>
      <c r="AN687" s="1" t="s">
        <v>11</v>
      </c>
      <c r="AO687" s="1" t="s">
        <v>12</v>
      </c>
      <c r="AP687" s="1" t="s">
        <v>13</v>
      </c>
      <c r="AQ687" s="8">
        <v>2.5247500000000001E-3</v>
      </c>
      <c r="AR687" s="8">
        <v>0.75</v>
      </c>
      <c r="AS687" s="9">
        <f>Tabla8[[#This Row],[Precio unitario]]*Tabla8[[#This Row],[Tasa de ingresos cliente]]</f>
        <v>1.8935625000000001E-3</v>
      </c>
      <c r="AT687" s="21">
        <v>21.6</v>
      </c>
      <c r="AU687" s="11">
        <f>Tabla8[[#This Row],[tasa de cambio]]*Tabla8[[#This Row],[Ingresos netos]]</f>
        <v>4.0900950000000005E-2</v>
      </c>
      <c r="AV687" s="23"/>
      <c r="AX687" s="23"/>
    </row>
    <row r="688" spans="1:50" x14ac:dyDescent="0.2">
      <c r="A688" s="2" t="s">
        <v>24</v>
      </c>
      <c r="B688" s="2" t="s">
        <v>28</v>
      </c>
      <c r="C688" s="2"/>
      <c r="D688" s="2" t="s">
        <v>11</v>
      </c>
      <c r="E688" s="2" t="s">
        <v>12</v>
      </c>
      <c r="F688" s="2" t="s">
        <v>13</v>
      </c>
      <c r="G688" s="7">
        <v>1.6623375599999999E-4</v>
      </c>
      <c r="H688" s="7">
        <v>0.75</v>
      </c>
      <c r="I688" s="9">
        <f>Tabla14[[#This Row],[Precio unitario]]*Tabla14[[#This Row],[Tasa de ingresos cliente]]</f>
        <v>1.2467531699999999E-4</v>
      </c>
      <c r="J688" s="21">
        <v>22.631540000000001</v>
      </c>
      <c r="K688" s="15">
        <f>Tabla14[[#This Row],[tasa de cambio]]*Tabla14[[#This Row],[Ingresos netos]]</f>
        <v>2.82159442369818E-3</v>
      </c>
      <c r="M688" s="2" t="s">
        <v>81</v>
      </c>
      <c r="N688" s="2" t="s">
        <v>53</v>
      </c>
      <c r="O688" s="2"/>
      <c r="P688" s="2" t="s">
        <v>11</v>
      </c>
      <c r="Q688" s="2" t="s">
        <v>12</v>
      </c>
      <c r="R688" s="2" t="s">
        <v>13</v>
      </c>
      <c r="S688" s="7">
        <v>2.0795804400000001E-3</v>
      </c>
      <c r="T688" s="7">
        <v>0.75</v>
      </c>
      <c r="U688" s="9">
        <f>Tabla12[[#This Row],[Precio unitario]]*Tabla12[[#This Row],[Tasa de ingresos cliente]]</f>
        <v>1.5596853300000001E-3</v>
      </c>
      <c r="V688" s="21">
        <v>22.631540000000001</v>
      </c>
      <c r="W688" s="11">
        <f>Tabla12[[#This Row],[tasa de cambio]]*Tabla12[[#This Row],[Ingresos netos]]</f>
        <v>3.5298080933308204E-2</v>
      </c>
      <c r="AK688" s="1" t="s">
        <v>100</v>
      </c>
      <c r="AL688" s="1" t="s">
        <v>53</v>
      </c>
      <c r="AM688" s="1" t="s">
        <v>104</v>
      </c>
      <c r="AN688" s="1" t="s">
        <v>11</v>
      </c>
      <c r="AO688" s="1" t="s">
        <v>12</v>
      </c>
      <c r="AP688" s="1" t="s">
        <v>13</v>
      </c>
      <c r="AQ688" s="8">
        <v>2.5246999999999999E-3</v>
      </c>
      <c r="AR688" s="8">
        <v>0.75</v>
      </c>
      <c r="AS688" s="9">
        <f>Tabla8[[#This Row],[Precio unitario]]*Tabla8[[#This Row],[Tasa de ingresos cliente]]</f>
        <v>1.8935250000000001E-3</v>
      </c>
      <c r="AT688" s="21">
        <v>21.6</v>
      </c>
      <c r="AU688" s="11">
        <f>Tabla8[[#This Row],[tasa de cambio]]*Tabla8[[#This Row],[Ingresos netos]]</f>
        <v>4.0900140000000001E-2</v>
      </c>
      <c r="AV688" s="23"/>
      <c r="AX688" s="23"/>
    </row>
    <row r="689" spans="1:50" x14ac:dyDescent="0.2">
      <c r="A689" s="1" t="s">
        <v>24</v>
      </c>
      <c r="B689" s="1" t="s">
        <v>54</v>
      </c>
      <c r="C689" s="1"/>
      <c r="D689" s="1" t="s">
        <v>11</v>
      </c>
      <c r="E689" s="1" t="s">
        <v>12</v>
      </c>
      <c r="F689" s="1" t="s">
        <v>13</v>
      </c>
      <c r="G689" s="8">
        <v>1.1591481969999999E-3</v>
      </c>
      <c r="H689" s="8">
        <v>0.75</v>
      </c>
      <c r="I689" s="9">
        <f>Tabla14[[#This Row],[Precio unitario]]*Tabla14[[#This Row],[Tasa de ingresos cliente]]</f>
        <v>8.6936114774999987E-4</v>
      </c>
      <c r="J689" s="21">
        <v>22.631540000000001</v>
      </c>
      <c r="K689" s="15">
        <f>Tabla14[[#This Row],[tasa de cambio]]*Tabla14[[#This Row],[Ingresos netos]]</f>
        <v>1.9674981589750035E-2</v>
      </c>
      <c r="M689" s="1" t="s">
        <v>81</v>
      </c>
      <c r="N689" s="1" t="s">
        <v>53</v>
      </c>
      <c r="O689" s="1"/>
      <c r="P689" s="1" t="s">
        <v>11</v>
      </c>
      <c r="Q689" s="1" t="s">
        <v>12</v>
      </c>
      <c r="R689" s="1" t="s">
        <v>13</v>
      </c>
      <c r="S689" s="8">
        <v>1.693687529E-3</v>
      </c>
      <c r="T689" s="8">
        <v>0.75</v>
      </c>
      <c r="U689" s="9">
        <f>Tabla12[[#This Row],[Precio unitario]]*Tabla12[[#This Row],[Tasa de ingresos cliente]]</f>
        <v>1.2702656467499999E-3</v>
      </c>
      <c r="V689" s="21">
        <v>22.631540000000001</v>
      </c>
      <c r="W689" s="11">
        <f>Tabla12[[#This Row],[tasa de cambio]]*Tabla12[[#This Row],[Ingresos netos]]</f>
        <v>2.8748067795048494E-2</v>
      </c>
      <c r="AK689" s="1" t="s">
        <v>100</v>
      </c>
      <c r="AL689" s="1" t="s">
        <v>53</v>
      </c>
      <c r="AM689" s="1" t="s">
        <v>104</v>
      </c>
      <c r="AN689" s="1" t="s">
        <v>11</v>
      </c>
      <c r="AO689" s="1" t="s">
        <v>12</v>
      </c>
      <c r="AP689" s="1" t="s">
        <v>13</v>
      </c>
      <c r="AQ689" s="8">
        <v>3.0564118E-3</v>
      </c>
      <c r="AR689" s="8">
        <v>0.75</v>
      </c>
      <c r="AS689" s="9">
        <f>Tabla8[[#This Row],[Precio unitario]]*Tabla8[[#This Row],[Tasa de ingresos cliente]]</f>
        <v>2.2923088499999999E-3</v>
      </c>
      <c r="AT689" s="21">
        <v>21.6</v>
      </c>
      <c r="AU689" s="11">
        <f>Tabla8[[#This Row],[tasa de cambio]]*Tabla8[[#This Row],[Ingresos netos]]</f>
        <v>4.951387116E-2</v>
      </c>
      <c r="AV689" s="23"/>
      <c r="AX689" s="23"/>
    </row>
    <row r="690" spans="1:50" x14ac:dyDescent="0.2">
      <c r="A690" s="2" t="s">
        <v>24</v>
      </c>
      <c r="B690" s="2" t="s">
        <v>19</v>
      </c>
      <c r="C690" s="2"/>
      <c r="D690" s="2" t="s">
        <v>11</v>
      </c>
      <c r="E690" s="2" t="s">
        <v>12</v>
      </c>
      <c r="F690" s="2" t="s">
        <v>13</v>
      </c>
      <c r="G690" s="7">
        <v>2.9196629140000002E-3</v>
      </c>
      <c r="H690" s="7">
        <v>0.75</v>
      </c>
      <c r="I690" s="9">
        <f>Tabla14[[#This Row],[Precio unitario]]*Tabla14[[#This Row],[Tasa de ingresos cliente]]</f>
        <v>2.1897471855E-3</v>
      </c>
      <c r="J690" s="21">
        <v>22.631540000000001</v>
      </c>
      <c r="K690" s="15">
        <f>Tabla14[[#This Row],[tasa de cambio]]*Tabla14[[#This Row],[Ingresos netos]]</f>
        <v>4.9557351018530676E-2</v>
      </c>
      <c r="M690" s="2" t="s">
        <v>81</v>
      </c>
      <c r="N690" s="2" t="s">
        <v>53</v>
      </c>
      <c r="O690" s="2"/>
      <c r="P690" s="2" t="s">
        <v>11</v>
      </c>
      <c r="Q690" s="2" t="s">
        <v>12</v>
      </c>
      <c r="R690" s="2" t="s">
        <v>13</v>
      </c>
      <c r="S690" s="7">
        <v>1.5859412040000001E-3</v>
      </c>
      <c r="T690" s="7">
        <v>0.75</v>
      </c>
      <c r="U690" s="9">
        <f>Tabla12[[#This Row],[Precio unitario]]*Tabla12[[#This Row],[Tasa de ingresos cliente]]</f>
        <v>1.1894559030000001E-3</v>
      </c>
      <c r="V690" s="21">
        <v>22.631540000000001</v>
      </c>
      <c r="W690" s="11">
        <f>Tabla12[[#This Row],[tasa de cambio]]*Tabla12[[#This Row],[Ingresos netos]]</f>
        <v>2.6919218846980626E-2</v>
      </c>
      <c r="AK690" s="2" t="s">
        <v>100</v>
      </c>
      <c r="AL690" s="2" t="s">
        <v>53</v>
      </c>
      <c r="AM690" s="2" t="s">
        <v>104</v>
      </c>
      <c r="AN690" s="2" t="s">
        <v>11</v>
      </c>
      <c r="AO690" s="2" t="s">
        <v>12</v>
      </c>
      <c r="AP690" s="2" t="s">
        <v>13</v>
      </c>
      <c r="AQ690" s="7">
        <v>3.0563333000000002E-3</v>
      </c>
      <c r="AR690" s="7">
        <v>0.75</v>
      </c>
      <c r="AS690" s="9">
        <f>Tabla8[[#This Row],[Precio unitario]]*Tabla8[[#This Row],[Tasa de ingresos cliente]]</f>
        <v>2.2922499750000001E-3</v>
      </c>
      <c r="AT690" s="21">
        <v>21.6</v>
      </c>
      <c r="AU690" s="11">
        <f>Tabla8[[#This Row],[tasa de cambio]]*Tabla8[[#This Row],[Ingresos netos]]</f>
        <v>4.9512599460000008E-2</v>
      </c>
      <c r="AV690" s="23"/>
      <c r="AX690" s="23"/>
    </row>
    <row r="691" spans="1:50" x14ac:dyDescent="0.2">
      <c r="A691" s="1" t="s">
        <v>24</v>
      </c>
      <c r="B691" s="1" t="s">
        <v>52</v>
      </c>
      <c r="C691" s="1"/>
      <c r="D691" s="1" t="s">
        <v>11</v>
      </c>
      <c r="E691" s="1" t="s">
        <v>12</v>
      </c>
      <c r="F691" s="1" t="s">
        <v>13</v>
      </c>
      <c r="G691" s="8">
        <v>1.02300663E-3</v>
      </c>
      <c r="H691" s="8">
        <v>0.75</v>
      </c>
      <c r="I691" s="9">
        <f>Tabla14[[#This Row],[Precio unitario]]*Tabla14[[#This Row],[Tasa de ingresos cliente]]</f>
        <v>7.672549725E-4</v>
      </c>
      <c r="J691" s="21">
        <v>22.631540000000001</v>
      </c>
      <c r="K691" s="15">
        <f>Tabla14[[#This Row],[tasa de cambio]]*Tabla14[[#This Row],[Ingresos netos]]</f>
        <v>1.7364161600332651E-2</v>
      </c>
      <c r="M691" s="1" t="s">
        <v>81</v>
      </c>
      <c r="N691" s="1" t="s">
        <v>10</v>
      </c>
      <c r="O691" s="1"/>
      <c r="P691" s="1" t="s">
        <v>11</v>
      </c>
      <c r="Q691" s="1" t="s">
        <v>12</v>
      </c>
      <c r="R691" s="1" t="s">
        <v>13</v>
      </c>
      <c r="S691" s="8">
        <v>1.93047301E-3</v>
      </c>
      <c r="T691" s="8">
        <v>0.75</v>
      </c>
      <c r="U691" s="9">
        <f>Tabla12[[#This Row],[Precio unitario]]*Tabla12[[#This Row],[Tasa de ingresos cliente]]</f>
        <v>1.4478547574999999E-3</v>
      </c>
      <c r="V691" s="21">
        <v>22.631540000000001</v>
      </c>
      <c r="W691" s="11">
        <f>Tabla12[[#This Row],[tasa de cambio]]*Tabla12[[#This Row],[Ingresos netos]]</f>
        <v>3.2767182858551548E-2</v>
      </c>
      <c r="AK691" s="1" t="s">
        <v>100</v>
      </c>
      <c r="AL691" s="1" t="s">
        <v>53</v>
      </c>
      <c r="AM691" s="1" t="s">
        <v>104</v>
      </c>
      <c r="AN691" s="1" t="s">
        <v>11</v>
      </c>
      <c r="AO691" s="1" t="s">
        <v>12</v>
      </c>
      <c r="AP691" s="1" t="s">
        <v>13</v>
      </c>
      <c r="AQ691" s="8">
        <v>3.0563999999999999E-3</v>
      </c>
      <c r="AR691" s="8">
        <v>0.75</v>
      </c>
      <c r="AS691" s="9">
        <f>Tabla8[[#This Row],[Precio unitario]]*Tabla8[[#This Row],[Tasa de ingresos cliente]]</f>
        <v>2.2922999999999997E-3</v>
      </c>
      <c r="AT691" s="21">
        <v>21.6</v>
      </c>
      <c r="AU691" s="11">
        <f>Tabla8[[#This Row],[tasa de cambio]]*Tabla8[[#This Row],[Ingresos netos]]</f>
        <v>4.9513679999999997E-2</v>
      </c>
      <c r="AV691" s="23"/>
      <c r="AX691" s="23"/>
    </row>
    <row r="692" spans="1:50" x14ac:dyDescent="0.2">
      <c r="A692" s="2" t="s">
        <v>24</v>
      </c>
      <c r="B692" s="2" t="s">
        <v>53</v>
      </c>
      <c r="C692" s="2"/>
      <c r="D692" s="2" t="s">
        <v>11</v>
      </c>
      <c r="E692" s="2" t="s">
        <v>12</v>
      </c>
      <c r="F692" s="2" t="s">
        <v>13</v>
      </c>
      <c r="G692" s="7">
        <v>2.58993123E-4</v>
      </c>
      <c r="H692" s="7">
        <v>0.75</v>
      </c>
      <c r="I692" s="9">
        <f>Tabla14[[#This Row],[Precio unitario]]*Tabla14[[#This Row],[Tasa de ingresos cliente]]</f>
        <v>1.9424484224999999E-4</v>
      </c>
      <c r="J692" s="21">
        <v>22.631540000000001</v>
      </c>
      <c r="K692" s="15">
        <f>Tabla14[[#This Row],[tasa de cambio]]*Tabla14[[#This Row],[Ingresos netos]]</f>
        <v>4.3960599171745654E-3</v>
      </c>
      <c r="M692" s="2" t="s">
        <v>81</v>
      </c>
      <c r="N692" s="2" t="s">
        <v>10</v>
      </c>
      <c r="O692" s="2"/>
      <c r="P692" s="2" t="s">
        <v>11</v>
      </c>
      <c r="Q692" s="2" t="s">
        <v>12</v>
      </c>
      <c r="R692" s="2" t="s">
        <v>13</v>
      </c>
      <c r="S692" s="7">
        <v>1.931049271E-3</v>
      </c>
      <c r="T692" s="7">
        <v>0.75</v>
      </c>
      <c r="U692" s="9">
        <f>Tabla12[[#This Row],[Precio unitario]]*Tabla12[[#This Row],[Tasa de ingresos cliente]]</f>
        <v>1.44828695325E-3</v>
      </c>
      <c r="V692" s="21">
        <v>22.631540000000001</v>
      </c>
      <c r="W692" s="11">
        <f>Tabla12[[#This Row],[tasa de cambio]]*Tabla12[[#This Row],[Ingresos netos]]</f>
        <v>3.2776964113955503E-2</v>
      </c>
      <c r="AK692" s="2" t="s">
        <v>100</v>
      </c>
      <c r="AL692" s="2" t="s">
        <v>53</v>
      </c>
      <c r="AM692" s="2" t="s">
        <v>104</v>
      </c>
      <c r="AN692" s="2" t="s">
        <v>11</v>
      </c>
      <c r="AO692" s="2" t="s">
        <v>12</v>
      </c>
      <c r="AP692" s="2" t="s">
        <v>13</v>
      </c>
      <c r="AQ692" s="7">
        <v>3.0564286000000001E-3</v>
      </c>
      <c r="AR692" s="7">
        <v>0.75</v>
      </c>
      <c r="AS692" s="9">
        <f>Tabla8[[#This Row],[Precio unitario]]*Tabla8[[#This Row],[Tasa de ingresos cliente]]</f>
        <v>2.2923214499999999E-3</v>
      </c>
      <c r="AT692" s="21">
        <v>21.6</v>
      </c>
      <c r="AU692" s="11">
        <f>Tabla8[[#This Row],[tasa de cambio]]*Tabla8[[#This Row],[Ingresos netos]]</f>
        <v>4.9514143320000002E-2</v>
      </c>
      <c r="AV692" s="23"/>
      <c r="AX692" s="23"/>
    </row>
    <row r="693" spans="1:50" x14ac:dyDescent="0.2">
      <c r="A693" s="1" t="s">
        <v>24</v>
      </c>
      <c r="B693" s="1" t="s">
        <v>53</v>
      </c>
      <c r="C693" s="1"/>
      <c r="D693" s="1" t="s">
        <v>11</v>
      </c>
      <c r="E693" s="1" t="s">
        <v>12</v>
      </c>
      <c r="F693" s="1" t="s">
        <v>13</v>
      </c>
      <c r="G693" s="8">
        <v>1.3856292900000001E-4</v>
      </c>
      <c r="H693" s="8">
        <v>0.75</v>
      </c>
      <c r="I693" s="9">
        <f>Tabla14[[#This Row],[Precio unitario]]*Tabla14[[#This Row],[Tasa de ingresos cliente]]</f>
        <v>1.0392219675E-4</v>
      </c>
      <c r="J693" s="21">
        <v>22.631540000000001</v>
      </c>
      <c r="K693" s="15">
        <f>Tabla14[[#This Row],[tasa de cambio]]*Tabla14[[#This Row],[Ingresos netos]]</f>
        <v>2.3519193526354951E-3</v>
      </c>
      <c r="M693" s="1" t="s">
        <v>81</v>
      </c>
      <c r="N693" s="1" t="s">
        <v>47</v>
      </c>
      <c r="O693" s="1"/>
      <c r="P693" s="1" t="s">
        <v>11</v>
      </c>
      <c r="Q693" s="1" t="s">
        <v>12</v>
      </c>
      <c r="R693" s="1" t="s">
        <v>13</v>
      </c>
      <c r="S693" s="8">
        <v>2.7487630620000002E-3</v>
      </c>
      <c r="T693" s="8">
        <v>0.75</v>
      </c>
      <c r="U693" s="9">
        <f>Tabla12[[#This Row],[Precio unitario]]*Tabla12[[#This Row],[Tasa de ingresos cliente]]</f>
        <v>2.0615722965000001E-3</v>
      </c>
      <c r="V693" s="21">
        <v>22.631540000000001</v>
      </c>
      <c r="W693" s="11">
        <f>Tabla12[[#This Row],[tasa de cambio]]*Tabla12[[#This Row],[Ingresos netos]]</f>
        <v>4.6656555891131615E-2</v>
      </c>
      <c r="AK693" s="1" t="s">
        <v>100</v>
      </c>
      <c r="AL693" s="1" t="s">
        <v>53</v>
      </c>
      <c r="AM693" s="1" t="s">
        <v>104</v>
      </c>
      <c r="AN693" s="1" t="s">
        <v>11</v>
      </c>
      <c r="AO693" s="1" t="s">
        <v>12</v>
      </c>
      <c r="AP693" s="1" t="s">
        <v>13</v>
      </c>
      <c r="AQ693" s="8">
        <v>3.0563845999999999E-3</v>
      </c>
      <c r="AR693" s="8">
        <v>0.75</v>
      </c>
      <c r="AS693" s="9">
        <f>Tabla8[[#This Row],[Precio unitario]]*Tabla8[[#This Row],[Tasa de ingresos cliente]]</f>
        <v>2.2922884499999999E-3</v>
      </c>
      <c r="AT693" s="21">
        <v>21.6</v>
      </c>
      <c r="AU693" s="11">
        <f>Tabla8[[#This Row],[tasa de cambio]]*Tabla8[[#This Row],[Ingresos netos]]</f>
        <v>4.9513430519999999E-2</v>
      </c>
      <c r="AV693" s="23"/>
      <c r="AX693" s="23"/>
    </row>
    <row r="694" spans="1:50" x14ac:dyDescent="0.2">
      <c r="A694" s="2" t="s">
        <v>24</v>
      </c>
      <c r="B694" s="2" t="s">
        <v>21</v>
      </c>
      <c r="C694" s="2"/>
      <c r="D694" s="2" t="s">
        <v>11</v>
      </c>
      <c r="E694" s="2" t="s">
        <v>12</v>
      </c>
      <c r="F694" s="2" t="s">
        <v>13</v>
      </c>
      <c r="G694" s="7">
        <v>7.8342628599999999E-4</v>
      </c>
      <c r="H694" s="7">
        <v>0.75</v>
      </c>
      <c r="I694" s="9">
        <f>Tabla14[[#This Row],[Precio unitario]]*Tabla14[[#This Row],[Tasa de ingresos cliente]]</f>
        <v>5.8756971449999999E-4</v>
      </c>
      <c r="J694" s="21">
        <v>22.631540000000001</v>
      </c>
      <c r="K694" s="15">
        <f>Tabla14[[#This Row],[tasa de cambio]]*Tabla14[[#This Row],[Ingresos netos]]</f>
        <v>1.329760749649533E-2</v>
      </c>
      <c r="M694" s="2" t="s">
        <v>81</v>
      </c>
      <c r="N694" s="2" t="s">
        <v>28</v>
      </c>
      <c r="O694" s="2"/>
      <c r="P694" s="2" t="s">
        <v>11</v>
      </c>
      <c r="Q694" s="2" t="s">
        <v>12</v>
      </c>
      <c r="R694" s="2" t="s">
        <v>13</v>
      </c>
      <c r="S694" s="7">
        <v>4.8461458400000002E-4</v>
      </c>
      <c r="T694" s="7">
        <v>0.75</v>
      </c>
      <c r="U694" s="9">
        <f>Tabla12[[#This Row],[Precio unitario]]*Tabla12[[#This Row],[Tasa de ingresos cliente]]</f>
        <v>3.6346093800000001E-4</v>
      </c>
      <c r="V694" s="21">
        <v>22.631540000000001</v>
      </c>
      <c r="W694" s="11">
        <f>Tabla12[[#This Row],[tasa de cambio]]*Tabla12[[#This Row],[Ingresos netos]]</f>
        <v>8.2256807567845213E-3</v>
      </c>
      <c r="AK694" s="2" t="s">
        <v>100</v>
      </c>
      <c r="AL694" s="2" t="s">
        <v>53</v>
      </c>
      <c r="AM694" s="2" t="s">
        <v>104</v>
      </c>
      <c r="AN694" s="2" t="s">
        <v>11</v>
      </c>
      <c r="AO694" s="2" t="s">
        <v>12</v>
      </c>
      <c r="AP694" s="2" t="s">
        <v>13</v>
      </c>
      <c r="AQ694" s="7">
        <v>3.0564167E-3</v>
      </c>
      <c r="AR694" s="7">
        <v>0.75</v>
      </c>
      <c r="AS694" s="9">
        <f>Tabla8[[#This Row],[Precio unitario]]*Tabla8[[#This Row],[Tasa de ingresos cliente]]</f>
        <v>2.292312525E-3</v>
      </c>
      <c r="AT694" s="21">
        <v>21.6</v>
      </c>
      <c r="AU694" s="11">
        <f>Tabla8[[#This Row],[tasa de cambio]]*Tabla8[[#This Row],[Ingresos netos]]</f>
        <v>4.9513950540000004E-2</v>
      </c>
      <c r="AV694" s="23"/>
      <c r="AX694" s="23"/>
    </row>
    <row r="695" spans="1:50" x14ac:dyDescent="0.2">
      <c r="A695" s="1" t="s">
        <v>24</v>
      </c>
      <c r="B695" s="1" t="s">
        <v>37</v>
      </c>
      <c r="C695" s="1"/>
      <c r="D695" s="1" t="s">
        <v>11</v>
      </c>
      <c r="E695" s="1" t="s">
        <v>12</v>
      </c>
      <c r="F695" s="1" t="s">
        <v>13</v>
      </c>
      <c r="G695" s="8">
        <v>2.95621686E-4</v>
      </c>
      <c r="H695" s="8">
        <v>0.75</v>
      </c>
      <c r="I695" s="9">
        <f>Tabla14[[#This Row],[Precio unitario]]*Tabla14[[#This Row],[Tasa de ingresos cliente]]</f>
        <v>2.217162645E-4</v>
      </c>
      <c r="J695" s="21">
        <v>22.631540000000001</v>
      </c>
      <c r="K695" s="15">
        <f>Tabla14[[#This Row],[tasa de cambio]]*Tabla14[[#This Row],[Ingresos netos]]</f>
        <v>5.0177805086823301E-3</v>
      </c>
      <c r="M695" s="1" t="s">
        <v>81</v>
      </c>
      <c r="N695" s="1" t="s">
        <v>28</v>
      </c>
      <c r="O695" s="1"/>
      <c r="P695" s="1" t="s">
        <v>11</v>
      </c>
      <c r="Q695" s="1" t="s">
        <v>12</v>
      </c>
      <c r="R695" s="1" t="s">
        <v>13</v>
      </c>
      <c r="S695" s="8">
        <v>5.53210176E-4</v>
      </c>
      <c r="T695" s="8">
        <v>0.75</v>
      </c>
      <c r="U695" s="9">
        <f>Tabla12[[#This Row],[Precio unitario]]*Tabla12[[#This Row],[Tasa de ingresos cliente]]</f>
        <v>4.1490763200000003E-4</v>
      </c>
      <c r="V695" s="21">
        <v>22.631540000000001</v>
      </c>
      <c r="W695" s="11">
        <f>Tabla12[[#This Row],[tasa de cambio]]*Tabla12[[#This Row],[Ingresos netos]]</f>
        <v>9.3899986699132812E-3</v>
      </c>
      <c r="AK695" s="1" t="s">
        <v>100</v>
      </c>
      <c r="AL695" s="1" t="s">
        <v>53</v>
      </c>
      <c r="AM695" s="1" t="s">
        <v>104</v>
      </c>
      <c r="AN695" s="1" t="s">
        <v>11</v>
      </c>
      <c r="AO695" s="1" t="s">
        <v>12</v>
      </c>
      <c r="AP695" s="1" t="s">
        <v>13</v>
      </c>
      <c r="AQ695" s="8">
        <v>3.0565000000000002E-3</v>
      </c>
      <c r="AR695" s="8">
        <v>0.75</v>
      </c>
      <c r="AS695" s="9">
        <f>Tabla8[[#This Row],[Precio unitario]]*Tabla8[[#This Row],[Tasa de ingresos cliente]]</f>
        <v>2.2923750000000001E-3</v>
      </c>
      <c r="AT695" s="21">
        <v>21.6</v>
      </c>
      <c r="AU695" s="11">
        <f>Tabla8[[#This Row],[tasa de cambio]]*Tabla8[[#This Row],[Ingresos netos]]</f>
        <v>4.9515300000000005E-2</v>
      </c>
      <c r="AV695" s="23"/>
      <c r="AX695" s="23"/>
    </row>
    <row r="696" spans="1:50" x14ac:dyDescent="0.2">
      <c r="A696" s="2" t="s">
        <v>24</v>
      </c>
      <c r="B696" s="2" t="s">
        <v>37</v>
      </c>
      <c r="C696" s="2"/>
      <c r="D696" s="2" t="s">
        <v>11</v>
      </c>
      <c r="E696" s="2" t="s">
        <v>12</v>
      </c>
      <c r="F696" s="2" t="s">
        <v>13</v>
      </c>
      <c r="G696" s="7">
        <v>4.4784301899999999E-4</v>
      </c>
      <c r="H696" s="7">
        <v>0.75</v>
      </c>
      <c r="I696" s="9">
        <f>Tabla14[[#This Row],[Precio unitario]]*Tabla14[[#This Row],[Tasa de ingresos cliente]]</f>
        <v>3.3588226424999999E-4</v>
      </c>
      <c r="J696" s="21">
        <v>22.631540000000001</v>
      </c>
      <c r="K696" s="15">
        <f>Tabla14[[#This Row],[tasa de cambio]]*Tabla14[[#This Row],[Ingresos netos]]</f>
        <v>7.6015328986644452E-3</v>
      </c>
      <c r="M696" s="2" t="s">
        <v>81</v>
      </c>
      <c r="N696" s="2" t="s">
        <v>28</v>
      </c>
      <c r="O696" s="2"/>
      <c r="P696" s="2" t="s">
        <v>11</v>
      </c>
      <c r="Q696" s="2" t="s">
        <v>12</v>
      </c>
      <c r="R696" s="2" t="s">
        <v>13</v>
      </c>
      <c r="S696" s="7">
        <v>5.5286441999999997E-4</v>
      </c>
      <c r="T696" s="7">
        <v>0.75</v>
      </c>
      <c r="U696" s="9">
        <f>Tabla12[[#This Row],[Precio unitario]]*Tabla12[[#This Row],[Tasa de ingresos cliente]]</f>
        <v>4.1464831499999998E-4</v>
      </c>
      <c r="V696" s="21">
        <v>22.631540000000001</v>
      </c>
      <c r="W696" s="11">
        <f>Tabla12[[#This Row],[tasa de cambio]]*Tabla12[[#This Row],[Ingresos netos]]</f>
        <v>9.3841299268550993E-3</v>
      </c>
      <c r="AK696" s="2" t="s">
        <v>100</v>
      </c>
      <c r="AL696" s="2" t="s">
        <v>53</v>
      </c>
      <c r="AM696" s="2" t="s">
        <v>104</v>
      </c>
      <c r="AN696" s="2" t="s">
        <v>11</v>
      </c>
      <c r="AO696" s="2" t="s">
        <v>12</v>
      </c>
      <c r="AP696" s="2" t="s">
        <v>13</v>
      </c>
      <c r="AQ696" s="7">
        <v>3.0564225000000002E-3</v>
      </c>
      <c r="AR696" s="7">
        <v>0.75</v>
      </c>
      <c r="AS696" s="9">
        <f>Tabla8[[#This Row],[Precio unitario]]*Tabla8[[#This Row],[Tasa de ingresos cliente]]</f>
        <v>2.2923168750000004E-3</v>
      </c>
      <c r="AT696" s="21">
        <v>21.6</v>
      </c>
      <c r="AU696" s="11">
        <f>Tabla8[[#This Row],[tasa de cambio]]*Tabla8[[#This Row],[Ingresos netos]]</f>
        <v>4.9514044500000014E-2</v>
      </c>
      <c r="AV696" s="23"/>
      <c r="AX696" s="23"/>
    </row>
    <row r="697" spans="1:50" x14ac:dyDescent="0.2">
      <c r="A697" s="1" t="s">
        <v>24</v>
      </c>
      <c r="B697" s="1" t="s">
        <v>57</v>
      </c>
      <c r="C697" s="1"/>
      <c r="D697" s="1" t="s">
        <v>11</v>
      </c>
      <c r="E697" s="1" t="s">
        <v>12</v>
      </c>
      <c r="F697" s="1" t="s">
        <v>13</v>
      </c>
      <c r="G697" s="8">
        <v>2.06088995E-4</v>
      </c>
      <c r="H697" s="8">
        <v>0.75</v>
      </c>
      <c r="I697" s="9">
        <f>Tabla14[[#This Row],[Precio unitario]]*Tabla14[[#This Row],[Tasa de ingresos cliente]]</f>
        <v>1.5456674625E-4</v>
      </c>
      <c r="J697" s="21">
        <v>22.631540000000001</v>
      </c>
      <c r="K697" s="15">
        <f>Tabla14[[#This Row],[tasa de cambio]]*Tabla14[[#This Row],[Ingresos netos]]</f>
        <v>3.4980835004267252E-3</v>
      </c>
      <c r="M697" s="1" t="s">
        <v>81</v>
      </c>
      <c r="N697" s="1" t="s">
        <v>28</v>
      </c>
      <c r="O697" s="1"/>
      <c r="P697" s="1" t="s">
        <v>11</v>
      </c>
      <c r="Q697" s="1" t="s">
        <v>12</v>
      </c>
      <c r="R697" s="1" t="s">
        <v>13</v>
      </c>
      <c r="S697" s="8">
        <v>5.5269153300000005E-4</v>
      </c>
      <c r="T697" s="8">
        <v>0.75</v>
      </c>
      <c r="U697" s="9">
        <f>Tabla12[[#This Row],[Precio unitario]]*Tabla12[[#This Row],[Tasa de ingresos cliente]]</f>
        <v>4.1451864975000001E-4</v>
      </c>
      <c r="V697" s="21">
        <v>22.631540000000001</v>
      </c>
      <c r="W697" s="11">
        <f>Tabla12[[#This Row],[tasa de cambio]]*Tabla12[[#This Row],[Ingresos netos]]</f>
        <v>9.3811954025631149E-3</v>
      </c>
      <c r="AK697" s="1" t="s">
        <v>100</v>
      </c>
      <c r="AL697" s="1" t="s">
        <v>53</v>
      </c>
      <c r="AM697" s="1" t="s">
        <v>104</v>
      </c>
      <c r="AN697" s="1" t="s">
        <v>11</v>
      </c>
      <c r="AO697" s="1" t="s">
        <v>12</v>
      </c>
      <c r="AP697" s="1" t="s">
        <v>13</v>
      </c>
      <c r="AQ697" s="8">
        <v>3.0564348000000001E-3</v>
      </c>
      <c r="AR697" s="8">
        <v>0.75</v>
      </c>
      <c r="AS697" s="9">
        <f>Tabla8[[#This Row],[Precio unitario]]*Tabla8[[#This Row],[Tasa de ingresos cliente]]</f>
        <v>2.2923260999999999E-3</v>
      </c>
      <c r="AT697" s="21">
        <v>21.6</v>
      </c>
      <c r="AU697" s="11">
        <f>Tabla8[[#This Row],[tasa de cambio]]*Tabla8[[#This Row],[Ingresos netos]]</f>
        <v>4.951424376E-2</v>
      </c>
      <c r="AV697" s="23"/>
      <c r="AX697" s="23"/>
    </row>
    <row r="698" spans="1:50" x14ac:dyDescent="0.2">
      <c r="A698" s="2" t="s">
        <v>24</v>
      </c>
      <c r="B698" s="2" t="s">
        <v>22</v>
      </c>
      <c r="C698" s="2"/>
      <c r="D698" s="2" t="s">
        <v>11</v>
      </c>
      <c r="E698" s="2" t="s">
        <v>12</v>
      </c>
      <c r="F698" s="2" t="s">
        <v>13</v>
      </c>
      <c r="G698" s="7">
        <v>3.7998623969999999E-3</v>
      </c>
      <c r="H698" s="7">
        <v>0.75</v>
      </c>
      <c r="I698" s="9">
        <f>Tabla14[[#This Row],[Precio unitario]]*Tabla14[[#This Row],[Tasa de ingresos cliente]]</f>
        <v>2.8498967977499999E-3</v>
      </c>
      <c r="J698" s="21">
        <v>22.631540000000001</v>
      </c>
      <c r="K698" s="15">
        <f>Tabla14[[#This Row],[tasa de cambio]]*Tabla14[[#This Row],[Ingresos netos]]</f>
        <v>6.4497553374151043E-2</v>
      </c>
      <c r="M698" s="2" t="s">
        <v>81</v>
      </c>
      <c r="N698" s="2" t="s">
        <v>28</v>
      </c>
      <c r="O698" s="2"/>
      <c r="P698" s="2" t="s">
        <v>11</v>
      </c>
      <c r="Q698" s="2" t="s">
        <v>12</v>
      </c>
      <c r="R698" s="2" t="s">
        <v>13</v>
      </c>
      <c r="S698" s="7">
        <v>3.7709053000000001E-4</v>
      </c>
      <c r="T698" s="7">
        <v>0.75</v>
      </c>
      <c r="U698" s="9">
        <f>Tabla12[[#This Row],[Precio unitario]]*Tabla12[[#This Row],[Tasa de ingresos cliente]]</f>
        <v>2.8281789749999998E-4</v>
      </c>
      <c r="V698" s="21">
        <v>22.631540000000001</v>
      </c>
      <c r="W698" s="11">
        <f>Tabla12[[#This Row],[tasa de cambio]]*Tabla12[[#This Row],[Ingresos netos]]</f>
        <v>6.4006045599871494E-3</v>
      </c>
      <c r="AK698" s="2" t="s">
        <v>100</v>
      </c>
      <c r="AL698" s="2" t="s">
        <v>53</v>
      </c>
      <c r="AM698" s="2" t="s">
        <v>104</v>
      </c>
      <c r="AN698" s="2" t="s">
        <v>11</v>
      </c>
      <c r="AO698" s="2" t="s">
        <v>12</v>
      </c>
      <c r="AP698" s="2" t="s">
        <v>13</v>
      </c>
      <c r="AQ698" s="7">
        <v>3.0564400000000001E-3</v>
      </c>
      <c r="AR698" s="7">
        <v>0.75</v>
      </c>
      <c r="AS698" s="9">
        <f>Tabla8[[#This Row],[Precio unitario]]*Tabla8[[#This Row],[Tasa de ingresos cliente]]</f>
        <v>2.29233E-3</v>
      </c>
      <c r="AT698" s="21">
        <v>21.6</v>
      </c>
      <c r="AU698" s="11">
        <f>Tabla8[[#This Row],[tasa de cambio]]*Tabla8[[#This Row],[Ingresos netos]]</f>
        <v>4.9514328000000003E-2</v>
      </c>
      <c r="AV698" s="23"/>
      <c r="AX698" s="23"/>
    </row>
    <row r="699" spans="1:50" x14ac:dyDescent="0.2">
      <c r="A699" s="1" t="s">
        <v>24</v>
      </c>
      <c r="B699" s="1" t="s">
        <v>22</v>
      </c>
      <c r="C699" s="1"/>
      <c r="D699" s="1" t="s">
        <v>11</v>
      </c>
      <c r="E699" s="1" t="s">
        <v>12</v>
      </c>
      <c r="F699" s="1" t="s">
        <v>13</v>
      </c>
      <c r="G699" s="8">
        <v>1.646837543E-3</v>
      </c>
      <c r="H699" s="8">
        <v>0.75</v>
      </c>
      <c r="I699" s="9">
        <f>Tabla14[[#This Row],[Precio unitario]]*Tabla14[[#This Row],[Tasa de ingresos cliente]]</f>
        <v>1.23512815725E-3</v>
      </c>
      <c r="J699" s="21">
        <v>22.631540000000001</v>
      </c>
      <c r="K699" s="15">
        <f>Tabla14[[#This Row],[tasa de cambio]]*Tabla14[[#This Row],[Ingresos netos]]</f>
        <v>2.7952852295929666E-2</v>
      </c>
      <c r="M699" s="1" t="s">
        <v>81</v>
      </c>
      <c r="N699" s="1" t="s">
        <v>28</v>
      </c>
      <c r="O699" s="1"/>
      <c r="P699" s="1" t="s">
        <v>11</v>
      </c>
      <c r="Q699" s="1" t="s">
        <v>12</v>
      </c>
      <c r="R699" s="1" t="s">
        <v>13</v>
      </c>
      <c r="S699" s="8">
        <v>5.1814060200000003E-4</v>
      </c>
      <c r="T699" s="8">
        <v>0.75</v>
      </c>
      <c r="U699" s="9">
        <f>Tabla12[[#This Row],[Precio unitario]]*Tabla12[[#This Row],[Tasa de ingresos cliente]]</f>
        <v>3.8860545150000002E-4</v>
      </c>
      <c r="V699" s="21">
        <v>22.631540000000001</v>
      </c>
      <c r="W699" s="11">
        <f>Tabla12[[#This Row],[tasa de cambio]]*Tabla12[[#This Row],[Ingresos netos]]</f>
        <v>8.7947398198403113E-3</v>
      </c>
      <c r="AK699" s="1" t="s">
        <v>100</v>
      </c>
      <c r="AL699" s="1" t="s">
        <v>53</v>
      </c>
      <c r="AM699" s="1" t="s">
        <v>104</v>
      </c>
      <c r="AN699" s="1" t="s">
        <v>11</v>
      </c>
      <c r="AO699" s="1" t="s">
        <v>12</v>
      </c>
      <c r="AP699" s="1" t="s">
        <v>13</v>
      </c>
      <c r="AQ699" s="8">
        <v>3.0563750000000001E-3</v>
      </c>
      <c r="AR699" s="8">
        <v>0.75</v>
      </c>
      <c r="AS699" s="9">
        <f>Tabla8[[#This Row],[Precio unitario]]*Tabla8[[#This Row],[Tasa de ingresos cliente]]</f>
        <v>2.29228125E-3</v>
      </c>
      <c r="AT699" s="21">
        <v>21.6</v>
      </c>
      <c r="AU699" s="11">
        <f>Tabla8[[#This Row],[tasa de cambio]]*Tabla8[[#This Row],[Ingresos netos]]</f>
        <v>4.9513275000000002E-2</v>
      </c>
      <c r="AV699" s="23"/>
      <c r="AX699" s="23"/>
    </row>
    <row r="700" spans="1:50" x14ac:dyDescent="0.2">
      <c r="A700" s="2" t="s">
        <v>24</v>
      </c>
      <c r="B700" s="2" t="s">
        <v>39</v>
      </c>
      <c r="C700" s="2"/>
      <c r="D700" s="2" t="s">
        <v>11</v>
      </c>
      <c r="E700" s="2" t="s">
        <v>12</v>
      </c>
      <c r="F700" s="2" t="s">
        <v>13</v>
      </c>
      <c r="G700" s="7">
        <v>1.4746508760000001E-3</v>
      </c>
      <c r="H700" s="7">
        <v>0.75</v>
      </c>
      <c r="I700" s="9">
        <f>Tabla14[[#This Row],[Precio unitario]]*Tabla14[[#This Row],[Tasa de ingresos cliente]]</f>
        <v>1.105988157E-3</v>
      </c>
      <c r="J700" s="21">
        <v>22.631540000000001</v>
      </c>
      <c r="K700" s="15">
        <f>Tabla14[[#This Row],[tasa de cambio]]*Tabla14[[#This Row],[Ingresos netos]]</f>
        <v>2.5030215214671782E-2</v>
      </c>
      <c r="M700" s="2" t="s">
        <v>81</v>
      </c>
      <c r="N700" s="2" t="s">
        <v>28</v>
      </c>
      <c r="O700" s="2"/>
      <c r="P700" s="2" t="s">
        <v>11</v>
      </c>
      <c r="Q700" s="2" t="s">
        <v>12</v>
      </c>
      <c r="R700" s="2" t="s">
        <v>13</v>
      </c>
      <c r="S700" s="7">
        <v>5.5311413299999996E-4</v>
      </c>
      <c r="T700" s="7">
        <v>0.75</v>
      </c>
      <c r="U700" s="9">
        <f>Tabla12[[#This Row],[Precio unitario]]*Tabla12[[#This Row],[Tasa de ingresos cliente]]</f>
        <v>4.1483559975E-4</v>
      </c>
      <c r="V700" s="21">
        <v>22.631540000000001</v>
      </c>
      <c r="W700" s="11">
        <f>Tabla12[[#This Row],[tasa de cambio]]*Tabla12[[#This Row],[Ingresos netos]]</f>
        <v>9.388368469166115E-3</v>
      </c>
      <c r="AK700" s="2" t="s">
        <v>100</v>
      </c>
      <c r="AL700" s="2" t="s">
        <v>53</v>
      </c>
      <c r="AM700" s="2" t="s">
        <v>104</v>
      </c>
      <c r="AN700" s="2" t="s">
        <v>11</v>
      </c>
      <c r="AO700" s="2" t="s">
        <v>12</v>
      </c>
      <c r="AP700" s="2" t="s">
        <v>13</v>
      </c>
      <c r="AQ700" s="7">
        <v>3.0560000000000001E-3</v>
      </c>
      <c r="AR700" s="7">
        <v>0.75</v>
      </c>
      <c r="AS700" s="9">
        <f>Tabla8[[#This Row],[Precio unitario]]*Tabla8[[#This Row],[Tasa de ingresos cliente]]</f>
        <v>2.2920000000000002E-3</v>
      </c>
      <c r="AT700" s="21">
        <v>21.6</v>
      </c>
      <c r="AU700" s="11">
        <f>Tabla8[[#This Row],[tasa de cambio]]*Tabla8[[#This Row],[Ingresos netos]]</f>
        <v>4.9507200000000008E-2</v>
      </c>
      <c r="AV700" s="23"/>
      <c r="AX700" s="23"/>
    </row>
    <row r="701" spans="1:50" x14ac:dyDescent="0.2">
      <c r="A701" s="1" t="s">
        <v>24</v>
      </c>
      <c r="B701" s="1" t="s">
        <v>52</v>
      </c>
      <c r="C701" s="1"/>
      <c r="D701" s="1" t="s">
        <v>11</v>
      </c>
      <c r="E701" s="1" t="s">
        <v>12</v>
      </c>
      <c r="F701" s="1" t="s">
        <v>13</v>
      </c>
      <c r="G701" s="8">
        <v>1.1348219699999999E-4</v>
      </c>
      <c r="H701" s="8">
        <v>0.75</v>
      </c>
      <c r="I701" s="9">
        <f>Tabla14[[#This Row],[Precio unitario]]*Tabla14[[#This Row],[Tasa de ingresos cliente]]</f>
        <v>8.5111647749999992E-5</v>
      </c>
      <c r="J701" s="21">
        <v>22.631540000000001</v>
      </c>
      <c r="K701" s="15">
        <f>Tabla14[[#This Row],[tasa de cambio]]*Tabla14[[#This Row],[Ingresos netos]]</f>
        <v>1.9262076605200348E-3</v>
      </c>
      <c r="M701" s="1" t="s">
        <v>81</v>
      </c>
      <c r="N701" s="1" t="s">
        <v>28</v>
      </c>
      <c r="O701" s="1"/>
      <c r="P701" s="1" t="s">
        <v>11</v>
      </c>
      <c r="Q701" s="1" t="s">
        <v>12</v>
      </c>
      <c r="R701" s="1" t="s">
        <v>13</v>
      </c>
      <c r="S701" s="8">
        <v>5.52905087E-4</v>
      </c>
      <c r="T701" s="8">
        <v>0.75</v>
      </c>
      <c r="U701" s="9">
        <f>Tabla12[[#This Row],[Precio unitario]]*Tabla12[[#This Row],[Tasa de ingresos cliente]]</f>
        <v>4.1467881525000003E-4</v>
      </c>
      <c r="V701" s="21">
        <v>22.631540000000001</v>
      </c>
      <c r="W701" s="11">
        <f>Tabla12[[#This Row],[tasa de cambio]]*Tabla12[[#This Row],[Ingresos netos]]</f>
        <v>9.3848201944829856E-3</v>
      </c>
      <c r="AK701" s="1" t="s">
        <v>100</v>
      </c>
      <c r="AL701" s="1" t="s">
        <v>53</v>
      </c>
      <c r="AM701" s="1" t="s">
        <v>104</v>
      </c>
      <c r="AN701" s="1" t="s">
        <v>11</v>
      </c>
      <c r="AO701" s="1" t="s">
        <v>12</v>
      </c>
      <c r="AP701" s="1" t="s">
        <v>13</v>
      </c>
      <c r="AQ701" s="8">
        <v>1.2713500000000001E-3</v>
      </c>
      <c r="AR701" s="8">
        <v>0.75</v>
      </c>
      <c r="AS701" s="9">
        <f>Tabla8[[#This Row],[Precio unitario]]*Tabla8[[#This Row],[Tasa de ingresos cliente]]</f>
        <v>9.5351250000000006E-4</v>
      </c>
      <c r="AT701" s="21">
        <v>21.6</v>
      </c>
      <c r="AU701" s="11">
        <f>Tabla8[[#This Row],[tasa de cambio]]*Tabla8[[#This Row],[Ingresos netos]]</f>
        <v>2.0595870000000002E-2</v>
      </c>
      <c r="AV701" s="23"/>
      <c r="AX701" s="23"/>
    </row>
    <row r="702" spans="1:50" x14ac:dyDescent="0.2">
      <c r="A702" s="2" t="s">
        <v>24</v>
      </c>
      <c r="B702" s="2" t="s">
        <v>39</v>
      </c>
      <c r="C702" s="2"/>
      <c r="D702" s="2" t="s">
        <v>11</v>
      </c>
      <c r="E702" s="2" t="s">
        <v>12</v>
      </c>
      <c r="F702" s="2" t="s">
        <v>13</v>
      </c>
      <c r="G702" s="7">
        <v>2.6247229679999999E-3</v>
      </c>
      <c r="H702" s="7">
        <v>0.75</v>
      </c>
      <c r="I702" s="9">
        <f>Tabla14[[#This Row],[Precio unitario]]*Tabla14[[#This Row],[Tasa de ingresos cliente]]</f>
        <v>1.9685422260000002E-3</v>
      </c>
      <c r="J702" s="21">
        <v>22.631540000000001</v>
      </c>
      <c r="K702" s="15">
        <f>Tabla14[[#This Row],[tasa de cambio]]*Tabla14[[#This Row],[Ingresos netos]]</f>
        <v>4.4551142129408049E-2</v>
      </c>
      <c r="M702" s="2" t="s">
        <v>81</v>
      </c>
      <c r="N702" s="2" t="s">
        <v>28</v>
      </c>
      <c r="O702" s="2"/>
      <c r="P702" s="2" t="s">
        <v>11</v>
      </c>
      <c r="Q702" s="2" t="s">
        <v>12</v>
      </c>
      <c r="R702" s="2" t="s">
        <v>13</v>
      </c>
      <c r="S702" s="7">
        <v>4.9788915899999996E-4</v>
      </c>
      <c r="T702" s="7">
        <v>0.75</v>
      </c>
      <c r="U702" s="9">
        <f>Tabla12[[#This Row],[Precio unitario]]*Tabla12[[#This Row],[Tasa de ingresos cliente]]</f>
        <v>3.7341686925E-4</v>
      </c>
      <c r="V702" s="21">
        <v>22.631540000000001</v>
      </c>
      <c r="W702" s="11">
        <f>Tabla12[[#This Row],[tasa de cambio]]*Tabla12[[#This Row],[Ingresos netos]]</f>
        <v>8.4509988131061461E-3</v>
      </c>
      <c r="AK702" s="2" t="s">
        <v>100</v>
      </c>
      <c r="AL702" s="2" t="s">
        <v>53</v>
      </c>
      <c r="AM702" s="2" t="s">
        <v>104</v>
      </c>
      <c r="AN702" s="2" t="s">
        <v>11</v>
      </c>
      <c r="AO702" s="2" t="s">
        <v>12</v>
      </c>
      <c r="AP702" s="2" t="s">
        <v>13</v>
      </c>
      <c r="AQ702" s="7">
        <v>1.2713478E-3</v>
      </c>
      <c r="AR702" s="7">
        <v>0.75</v>
      </c>
      <c r="AS702" s="9">
        <f>Tabla8[[#This Row],[Precio unitario]]*Tabla8[[#This Row],[Tasa de ingresos cliente]]</f>
        <v>9.5351084999999993E-4</v>
      </c>
      <c r="AT702" s="21">
        <v>21.6</v>
      </c>
      <c r="AU702" s="11">
        <f>Tabla8[[#This Row],[tasa de cambio]]*Tabla8[[#This Row],[Ingresos netos]]</f>
        <v>2.0595834359999999E-2</v>
      </c>
      <c r="AV702" s="23"/>
      <c r="AX702" s="23"/>
    </row>
    <row r="703" spans="1:50" x14ac:dyDescent="0.2">
      <c r="A703" s="1" t="s">
        <v>24</v>
      </c>
      <c r="B703" s="1" t="s">
        <v>58</v>
      </c>
      <c r="C703" s="1"/>
      <c r="D703" s="1" t="s">
        <v>11</v>
      </c>
      <c r="E703" s="1" t="s">
        <v>12</v>
      </c>
      <c r="F703" s="1" t="s">
        <v>13</v>
      </c>
      <c r="G703" s="8">
        <v>9.6811781000000002E-5</v>
      </c>
      <c r="H703" s="8">
        <v>0.75</v>
      </c>
      <c r="I703" s="9">
        <f>Tabla14[[#This Row],[Precio unitario]]*Tabla14[[#This Row],[Tasa de ingresos cliente]]</f>
        <v>7.2608835750000001E-5</v>
      </c>
      <c r="J703" s="21">
        <v>22.631540000000001</v>
      </c>
      <c r="K703" s="15">
        <f>Tabla14[[#This Row],[tasa de cambio]]*Tabla14[[#This Row],[Ingresos netos]]</f>
        <v>1.643249770629555E-3</v>
      </c>
      <c r="M703" s="1" t="s">
        <v>81</v>
      </c>
      <c r="N703" s="1" t="s">
        <v>28</v>
      </c>
      <c r="O703" s="1"/>
      <c r="P703" s="1" t="s">
        <v>11</v>
      </c>
      <c r="Q703" s="1" t="s">
        <v>12</v>
      </c>
      <c r="R703" s="1" t="s">
        <v>13</v>
      </c>
      <c r="S703" s="8">
        <v>5.5273868199999998E-4</v>
      </c>
      <c r="T703" s="8">
        <v>0.75</v>
      </c>
      <c r="U703" s="9">
        <f>Tabla12[[#This Row],[Precio unitario]]*Tabla12[[#This Row],[Tasa de ingresos cliente]]</f>
        <v>4.1455401149999998E-4</v>
      </c>
      <c r="V703" s="21">
        <v>22.631540000000001</v>
      </c>
      <c r="W703" s="11">
        <f>Tabla12[[#This Row],[tasa de cambio]]*Tabla12[[#This Row],[Ingresos netos]]</f>
        <v>9.3819956934227105E-3</v>
      </c>
      <c r="AK703" s="1" t="s">
        <v>100</v>
      </c>
      <c r="AL703" s="1" t="s">
        <v>53</v>
      </c>
      <c r="AM703" s="1" t="s">
        <v>104</v>
      </c>
      <c r="AN703" s="1" t="s">
        <v>11</v>
      </c>
      <c r="AO703" s="1" t="s">
        <v>12</v>
      </c>
      <c r="AP703" s="1" t="s">
        <v>13</v>
      </c>
      <c r="AQ703" s="8">
        <v>1.2713462000000001E-3</v>
      </c>
      <c r="AR703" s="8">
        <v>0.75</v>
      </c>
      <c r="AS703" s="9">
        <f>Tabla8[[#This Row],[Precio unitario]]*Tabla8[[#This Row],[Tasa de ingresos cliente]]</f>
        <v>9.5350965000000007E-4</v>
      </c>
      <c r="AT703" s="21">
        <v>21.6</v>
      </c>
      <c r="AU703" s="11">
        <f>Tabla8[[#This Row],[tasa de cambio]]*Tabla8[[#This Row],[Ingresos netos]]</f>
        <v>2.0595808440000002E-2</v>
      </c>
      <c r="AV703" s="23"/>
      <c r="AX703" s="23"/>
    </row>
    <row r="704" spans="1:50" x14ac:dyDescent="0.2">
      <c r="A704" s="2" t="s">
        <v>24</v>
      </c>
      <c r="B704" s="2" t="s">
        <v>19</v>
      </c>
      <c r="C704" s="2"/>
      <c r="D704" s="2" t="s">
        <v>11</v>
      </c>
      <c r="E704" s="2" t="s">
        <v>12</v>
      </c>
      <c r="F704" s="2" t="s">
        <v>13</v>
      </c>
      <c r="G704" s="7">
        <v>3.0850500100000002E-3</v>
      </c>
      <c r="H704" s="7">
        <v>0.75</v>
      </c>
      <c r="I704" s="9">
        <f>Tabla14[[#This Row],[Precio unitario]]*Tabla14[[#This Row],[Tasa de ingresos cliente]]</f>
        <v>2.3137875075000002E-3</v>
      </c>
      <c r="J704" s="21">
        <v>22.631540000000001</v>
      </c>
      <c r="K704" s="15">
        <f>Tabla14[[#This Row],[tasa de cambio]]*Tabla14[[#This Row],[Ingresos netos]]</f>
        <v>5.2364574527486558E-2</v>
      </c>
      <c r="M704" s="2" t="s">
        <v>81</v>
      </c>
      <c r="N704" s="2" t="s">
        <v>28</v>
      </c>
      <c r="O704" s="2"/>
      <c r="P704" s="2" t="s">
        <v>11</v>
      </c>
      <c r="Q704" s="2" t="s">
        <v>12</v>
      </c>
      <c r="R704" s="2" t="s">
        <v>13</v>
      </c>
      <c r="S704" s="7">
        <v>3.6563735099999999E-4</v>
      </c>
      <c r="T704" s="7">
        <v>0.75</v>
      </c>
      <c r="U704" s="9">
        <f>Tabla12[[#This Row],[Precio unitario]]*Tabla12[[#This Row],[Tasa de ingresos cliente]]</f>
        <v>2.7422801325000001E-4</v>
      </c>
      <c r="V704" s="21">
        <v>22.631540000000001</v>
      </c>
      <c r="W704" s="11">
        <f>Tabla12[[#This Row],[tasa de cambio]]*Tabla12[[#This Row],[Ingresos netos]]</f>
        <v>6.206202250987905E-3</v>
      </c>
      <c r="AK704" s="2" t="s">
        <v>100</v>
      </c>
      <c r="AL704" s="2" t="s">
        <v>53</v>
      </c>
      <c r="AM704" s="2" t="s">
        <v>104</v>
      </c>
      <c r="AN704" s="2" t="s">
        <v>11</v>
      </c>
      <c r="AO704" s="2" t="s">
        <v>12</v>
      </c>
      <c r="AP704" s="2" t="s">
        <v>13</v>
      </c>
      <c r="AQ704" s="7">
        <v>1.2713333E-3</v>
      </c>
      <c r="AR704" s="7">
        <v>0.75</v>
      </c>
      <c r="AS704" s="9">
        <f>Tabla8[[#This Row],[Precio unitario]]*Tabla8[[#This Row],[Tasa de ingresos cliente]]</f>
        <v>9.5349997500000002E-4</v>
      </c>
      <c r="AT704" s="21">
        <v>21.6</v>
      </c>
      <c r="AU704" s="11">
        <f>Tabla8[[#This Row],[tasa de cambio]]*Tabla8[[#This Row],[Ingresos netos]]</f>
        <v>2.0595599460000003E-2</v>
      </c>
      <c r="AV704" s="23"/>
      <c r="AX704" s="23"/>
    </row>
    <row r="705" spans="1:50" x14ac:dyDescent="0.2">
      <c r="A705" s="1" t="s">
        <v>24</v>
      </c>
      <c r="B705" s="1" t="s">
        <v>25</v>
      </c>
      <c r="C705" s="1"/>
      <c r="D705" s="1" t="s">
        <v>11</v>
      </c>
      <c r="E705" s="1" t="s">
        <v>12</v>
      </c>
      <c r="F705" s="1" t="s">
        <v>13</v>
      </c>
      <c r="G705" s="8">
        <v>3.5838263800000002E-4</v>
      </c>
      <c r="H705" s="8">
        <v>0.75</v>
      </c>
      <c r="I705" s="9">
        <f>Tabla14[[#This Row],[Precio unitario]]*Tabla14[[#This Row],[Tasa de ingresos cliente]]</f>
        <v>2.6878697850000002E-4</v>
      </c>
      <c r="J705" s="21">
        <v>22.631540000000001</v>
      </c>
      <c r="K705" s="15">
        <f>Tabla14[[#This Row],[tasa de cambio]]*Tabla14[[#This Row],[Ingresos netos]]</f>
        <v>6.0830632554018903E-3</v>
      </c>
      <c r="M705" s="1" t="s">
        <v>81</v>
      </c>
      <c r="N705" s="1" t="s">
        <v>29</v>
      </c>
      <c r="O705" s="1"/>
      <c r="P705" s="1" t="s">
        <v>11</v>
      </c>
      <c r="Q705" s="1" t="s">
        <v>12</v>
      </c>
      <c r="R705" s="1" t="s">
        <v>13</v>
      </c>
      <c r="S705" s="8">
        <v>4.4671721709999999E-3</v>
      </c>
      <c r="T705" s="8">
        <v>0.75</v>
      </c>
      <c r="U705" s="9">
        <f>Tabla12[[#This Row],[Precio unitario]]*Tabla12[[#This Row],[Tasa de ingresos cliente]]</f>
        <v>3.3503791282499997E-3</v>
      </c>
      <c r="V705" s="21">
        <v>22.631540000000001</v>
      </c>
      <c r="W705" s="11">
        <f>Tabla12[[#This Row],[tasa de cambio]]*Tabla12[[#This Row],[Ingresos netos]]</f>
        <v>7.5824239256155002E-2</v>
      </c>
      <c r="AK705" s="1" t="s">
        <v>100</v>
      </c>
      <c r="AL705" s="1" t="s">
        <v>53</v>
      </c>
      <c r="AM705" s="1" t="s">
        <v>104</v>
      </c>
      <c r="AN705" s="1" t="s">
        <v>11</v>
      </c>
      <c r="AO705" s="1" t="s">
        <v>12</v>
      </c>
      <c r="AP705" s="1" t="s">
        <v>13</v>
      </c>
      <c r="AQ705" s="8">
        <v>1.2713548E-3</v>
      </c>
      <c r="AR705" s="8">
        <v>0.75</v>
      </c>
      <c r="AS705" s="9">
        <f>Tabla8[[#This Row],[Precio unitario]]*Tabla8[[#This Row],[Tasa de ingresos cliente]]</f>
        <v>9.5351609999999999E-4</v>
      </c>
      <c r="AT705" s="21">
        <v>21.6</v>
      </c>
      <c r="AU705" s="11">
        <f>Tabla8[[#This Row],[tasa de cambio]]*Tabla8[[#This Row],[Ingresos netos]]</f>
        <v>2.059594776E-2</v>
      </c>
      <c r="AV705" s="23"/>
      <c r="AX705" s="23"/>
    </row>
    <row r="706" spans="1:50" x14ac:dyDescent="0.2">
      <c r="A706" s="2" t="s">
        <v>24</v>
      </c>
      <c r="B706" s="2" t="s">
        <v>40</v>
      </c>
      <c r="C706" s="2"/>
      <c r="D706" s="2" t="s">
        <v>11</v>
      </c>
      <c r="E706" s="2" t="s">
        <v>12</v>
      </c>
      <c r="F706" s="2" t="s">
        <v>13</v>
      </c>
      <c r="G706" s="7">
        <v>1.9363134700000001E-4</v>
      </c>
      <c r="H706" s="7">
        <v>0.75</v>
      </c>
      <c r="I706" s="9">
        <f>Tabla14[[#This Row],[Precio unitario]]*Tabla14[[#This Row],[Tasa de ingresos cliente]]</f>
        <v>1.4522351025000001E-4</v>
      </c>
      <c r="J706" s="21">
        <v>22.631540000000001</v>
      </c>
      <c r="K706" s="15">
        <f>Tabla14[[#This Row],[tasa de cambio]]*Tabla14[[#This Row],[Ingresos netos]]</f>
        <v>3.2866316811632854E-3</v>
      </c>
      <c r="M706" s="2" t="s">
        <v>81</v>
      </c>
      <c r="N706" s="2" t="s">
        <v>64</v>
      </c>
      <c r="O706" s="2"/>
      <c r="P706" s="2" t="s">
        <v>11</v>
      </c>
      <c r="Q706" s="2" t="s">
        <v>12</v>
      </c>
      <c r="R706" s="2" t="s">
        <v>13</v>
      </c>
      <c r="S706" s="7">
        <v>2.5681053640000001E-3</v>
      </c>
      <c r="T706" s="7">
        <v>0.75</v>
      </c>
      <c r="U706" s="9">
        <f>Tabla12[[#This Row],[Precio unitario]]*Tabla12[[#This Row],[Tasa de ingresos cliente]]</f>
        <v>1.9260790230000002E-3</v>
      </c>
      <c r="V706" s="21">
        <v>22.631540000000001</v>
      </c>
      <c r="W706" s="11">
        <f>Tabla12[[#This Row],[tasa de cambio]]*Tabla12[[#This Row],[Ingresos netos]]</f>
        <v>4.3590134452185424E-2</v>
      </c>
      <c r="AK706" s="2" t="s">
        <v>100</v>
      </c>
      <c r="AL706" s="2" t="s">
        <v>53</v>
      </c>
      <c r="AM706" s="2" t="s">
        <v>104</v>
      </c>
      <c r="AN706" s="2" t="s">
        <v>11</v>
      </c>
      <c r="AO706" s="2" t="s">
        <v>12</v>
      </c>
      <c r="AP706" s="2" t="s">
        <v>13</v>
      </c>
      <c r="AQ706" s="7">
        <v>1.2713529E-3</v>
      </c>
      <c r="AR706" s="7">
        <v>0.75</v>
      </c>
      <c r="AS706" s="9">
        <f>Tabla8[[#This Row],[Precio unitario]]*Tabla8[[#This Row],[Tasa de ingresos cliente]]</f>
        <v>9.5351467500000005E-4</v>
      </c>
      <c r="AT706" s="21">
        <v>21.6</v>
      </c>
      <c r="AU706" s="11">
        <f>Tabla8[[#This Row],[tasa de cambio]]*Tabla8[[#This Row],[Ingresos netos]]</f>
        <v>2.0595916980000004E-2</v>
      </c>
      <c r="AV706" s="23"/>
      <c r="AX706" s="23"/>
    </row>
    <row r="707" spans="1:50" x14ac:dyDescent="0.2">
      <c r="A707" s="1" t="s">
        <v>24</v>
      </c>
      <c r="B707" s="1" t="s">
        <v>10</v>
      </c>
      <c r="C707" s="1"/>
      <c r="D707" s="1" t="s">
        <v>11</v>
      </c>
      <c r="E707" s="1" t="s">
        <v>12</v>
      </c>
      <c r="F707" s="1" t="s">
        <v>13</v>
      </c>
      <c r="G707" s="8">
        <v>4.7317272E-4</v>
      </c>
      <c r="H707" s="8">
        <v>0.75</v>
      </c>
      <c r="I707" s="9">
        <f>Tabla14[[#This Row],[Precio unitario]]*Tabla14[[#This Row],[Tasa de ingresos cliente]]</f>
        <v>3.5487954000000001E-4</v>
      </c>
      <c r="J707" s="21">
        <v>22.631540000000001</v>
      </c>
      <c r="K707" s="15">
        <f>Tabla14[[#This Row],[tasa de cambio]]*Tabla14[[#This Row],[Ingresos netos]]</f>
        <v>8.0314705046915999E-3</v>
      </c>
      <c r="M707" s="1" t="s">
        <v>81</v>
      </c>
      <c r="N707" s="1" t="s">
        <v>41</v>
      </c>
      <c r="O707" s="1"/>
      <c r="P707" s="1" t="s">
        <v>11</v>
      </c>
      <c r="Q707" s="1" t="s">
        <v>12</v>
      </c>
      <c r="R707" s="1" t="s">
        <v>13</v>
      </c>
      <c r="S707" s="8">
        <v>2.3295334759999998E-3</v>
      </c>
      <c r="T707" s="8">
        <v>0.75</v>
      </c>
      <c r="U707" s="9">
        <f>Tabla12[[#This Row],[Precio unitario]]*Tabla12[[#This Row],[Tasa de ingresos cliente]]</f>
        <v>1.7471501069999998E-3</v>
      </c>
      <c r="V707" s="21">
        <v>22.631540000000001</v>
      </c>
      <c r="W707" s="11">
        <f>Tabla12[[#This Row],[tasa de cambio]]*Tabla12[[#This Row],[Ingresos netos]]</f>
        <v>3.9540697532574776E-2</v>
      </c>
      <c r="AK707" s="1" t="s">
        <v>100</v>
      </c>
      <c r="AL707" s="1" t="s">
        <v>53</v>
      </c>
      <c r="AM707" s="1" t="s">
        <v>104</v>
      </c>
      <c r="AN707" s="1" t="s">
        <v>11</v>
      </c>
      <c r="AO707" s="1" t="s">
        <v>12</v>
      </c>
      <c r="AP707" s="1" t="s">
        <v>13</v>
      </c>
      <c r="AQ707" s="8">
        <v>1.2713666999999999E-3</v>
      </c>
      <c r="AR707" s="8">
        <v>0.75</v>
      </c>
      <c r="AS707" s="9">
        <f>Tabla8[[#This Row],[Precio unitario]]*Tabla8[[#This Row],[Tasa de ingresos cliente]]</f>
        <v>9.5352502499999989E-4</v>
      </c>
      <c r="AT707" s="21">
        <v>21.6</v>
      </c>
      <c r="AU707" s="11">
        <f>Tabla8[[#This Row],[tasa de cambio]]*Tabla8[[#This Row],[Ingresos netos]]</f>
        <v>2.0596140539999998E-2</v>
      </c>
      <c r="AV707" s="23"/>
      <c r="AX707" s="23"/>
    </row>
    <row r="708" spans="1:50" x14ac:dyDescent="0.2">
      <c r="A708" s="2" t="s">
        <v>24</v>
      </c>
      <c r="B708" s="2" t="s">
        <v>47</v>
      </c>
      <c r="C708" s="2"/>
      <c r="D708" s="2" t="s">
        <v>11</v>
      </c>
      <c r="E708" s="2" t="s">
        <v>12</v>
      </c>
      <c r="F708" s="2" t="s">
        <v>13</v>
      </c>
      <c r="G708" s="7">
        <v>1.6238199300000001E-4</v>
      </c>
      <c r="H708" s="7">
        <v>0.75</v>
      </c>
      <c r="I708" s="9">
        <f>Tabla14[[#This Row],[Precio unitario]]*Tabla14[[#This Row],[Tasa de ingresos cliente]]</f>
        <v>1.2178649475E-4</v>
      </c>
      <c r="J708" s="21">
        <v>22.631540000000001</v>
      </c>
      <c r="K708" s="15">
        <f>Tabla14[[#This Row],[tasa de cambio]]*Tabla14[[#This Row],[Ingresos netos]]</f>
        <v>2.7562159273944154E-3</v>
      </c>
      <c r="M708" s="2" t="s">
        <v>81</v>
      </c>
      <c r="N708" s="2" t="s">
        <v>14</v>
      </c>
      <c r="O708" s="2"/>
      <c r="P708" s="2" t="s">
        <v>11</v>
      </c>
      <c r="Q708" s="2" t="s">
        <v>12</v>
      </c>
      <c r="R708" s="2" t="s">
        <v>13</v>
      </c>
      <c r="S708" s="7">
        <v>1.673460782E-3</v>
      </c>
      <c r="T708" s="7">
        <v>0.75</v>
      </c>
      <c r="U708" s="9">
        <f>Tabla12[[#This Row],[Precio unitario]]*Tabla12[[#This Row],[Tasa de ingresos cliente]]</f>
        <v>1.2550955865E-3</v>
      </c>
      <c r="V708" s="21">
        <v>22.631540000000001</v>
      </c>
      <c r="W708" s="11">
        <f>Tabla12[[#This Row],[tasa de cambio]]*Tabla12[[#This Row],[Ingresos netos]]</f>
        <v>2.8404745969698209E-2</v>
      </c>
      <c r="AK708" s="2" t="s">
        <v>100</v>
      </c>
      <c r="AL708" s="2" t="s">
        <v>53</v>
      </c>
      <c r="AM708" s="2" t="s">
        <v>104</v>
      </c>
      <c r="AN708" s="2" t="s">
        <v>11</v>
      </c>
      <c r="AO708" s="2" t="s">
        <v>12</v>
      </c>
      <c r="AP708" s="2" t="s">
        <v>13</v>
      </c>
      <c r="AQ708" s="7">
        <v>1.2713636E-3</v>
      </c>
      <c r="AR708" s="7">
        <v>0.75</v>
      </c>
      <c r="AS708" s="9">
        <f>Tabla8[[#This Row],[Precio unitario]]*Tabla8[[#This Row],[Tasa de ingresos cliente]]</f>
        <v>9.5352269999999996E-4</v>
      </c>
      <c r="AT708" s="21">
        <v>21.6</v>
      </c>
      <c r="AU708" s="11">
        <f>Tabla8[[#This Row],[tasa de cambio]]*Tabla8[[#This Row],[Ingresos netos]]</f>
        <v>2.059609032E-2</v>
      </c>
      <c r="AV708" s="23"/>
      <c r="AX708" s="23"/>
    </row>
    <row r="709" spans="1:50" x14ac:dyDescent="0.2">
      <c r="A709" s="1" t="s">
        <v>24</v>
      </c>
      <c r="B709" s="1" t="s">
        <v>32</v>
      </c>
      <c r="C709" s="1"/>
      <c r="D709" s="1" t="s">
        <v>11</v>
      </c>
      <c r="E709" s="1" t="s">
        <v>12</v>
      </c>
      <c r="F709" s="1" t="s">
        <v>13</v>
      </c>
      <c r="G709" s="8">
        <v>1.2161979959999999E-3</v>
      </c>
      <c r="H709" s="8">
        <v>0.75</v>
      </c>
      <c r="I709" s="9">
        <f>Tabla14[[#This Row],[Precio unitario]]*Tabla14[[#This Row],[Tasa de ingresos cliente]]</f>
        <v>9.1214849699999996E-4</v>
      </c>
      <c r="J709" s="21">
        <v>22.631540000000001</v>
      </c>
      <c r="K709" s="15">
        <f>Tabla14[[#This Row],[tasa de cambio]]*Tabla14[[#This Row],[Ingresos netos]]</f>
        <v>2.064332519579538E-2</v>
      </c>
      <c r="M709" s="1" t="s">
        <v>81</v>
      </c>
      <c r="N709" s="1" t="s">
        <v>49</v>
      </c>
      <c r="O709" s="1"/>
      <c r="P709" s="1" t="s">
        <v>11</v>
      </c>
      <c r="Q709" s="1" t="s">
        <v>12</v>
      </c>
      <c r="R709" s="1" t="s">
        <v>13</v>
      </c>
      <c r="S709" s="8">
        <v>2.0244034879999999E-3</v>
      </c>
      <c r="T709" s="8">
        <v>0.75</v>
      </c>
      <c r="U709" s="9">
        <f>Tabla12[[#This Row],[Precio unitario]]*Tabla12[[#This Row],[Tasa de ingresos cliente]]</f>
        <v>1.5183026159999999E-3</v>
      </c>
      <c r="V709" s="21">
        <v>22.631540000000001</v>
      </c>
      <c r="W709" s="11">
        <f>Tabla12[[#This Row],[tasa de cambio]]*Tabla12[[#This Row],[Ingresos netos]]</f>
        <v>3.4361526386108641E-2</v>
      </c>
      <c r="AK709" s="1" t="s">
        <v>100</v>
      </c>
      <c r="AL709" s="1" t="s">
        <v>53</v>
      </c>
      <c r="AM709" s="1" t="s">
        <v>104</v>
      </c>
      <c r="AN709" s="1" t="s">
        <v>11</v>
      </c>
      <c r="AO709" s="1" t="s">
        <v>12</v>
      </c>
      <c r="AP709" s="1" t="s">
        <v>13</v>
      </c>
      <c r="AQ709" s="8">
        <v>1.2714E-3</v>
      </c>
      <c r="AR709" s="8">
        <v>0.75</v>
      </c>
      <c r="AS709" s="9">
        <f>Tabla8[[#This Row],[Precio unitario]]*Tabla8[[#This Row],[Tasa de ingresos cliente]]</f>
        <v>9.5355000000000006E-4</v>
      </c>
      <c r="AT709" s="21">
        <v>21.6</v>
      </c>
      <c r="AU709" s="11">
        <f>Tabla8[[#This Row],[tasa de cambio]]*Tabla8[[#This Row],[Ingresos netos]]</f>
        <v>2.0596680000000003E-2</v>
      </c>
      <c r="AV709" s="23"/>
      <c r="AX709" s="23"/>
    </row>
    <row r="710" spans="1:50" x14ac:dyDescent="0.2">
      <c r="A710" s="2" t="s">
        <v>24</v>
      </c>
      <c r="B710" s="2" t="s">
        <v>41</v>
      </c>
      <c r="C710" s="2"/>
      <c r="D710" s="2" t="s">
        <v>11</v>
      </c>
      <c r="E710" s="2" t="s">
        <v>12</v>
      </c>
      <c r="F710" s="2" t="s">
        <v>13</v>
      </c>
      <c r="G710" s="7">
        <v>9.3415524000000006E-5</v>
      </c>
      <c r="H710" s="7">
        <v>0.75</v>
      </c>
      <c r="I710" s="9">
        <f>Tabla14[[#This Row],[Precio unitario]]*Tabla14[[#This Row],[Tasa de ingresos cliente]]</f>
        <v>7.0061643000000011E-5</v>
      </c>
      <c r="J710" s="21">
        <v>22.631540000000001</v>
      </c>
      <c r="K710" s="15">
        <f>Tabla14[[#This Row],[tasa de cambio]]*Tabla14[[#This Row],[Ingresos netos]]</f>
        <v>1.5856028760202203E-3</v>
      </c>
      <c r="M710" s="2" t="s">
        <v>81</v>
      </c>
      <c r="N710" s="2" t="s">
        <v>49</v>
      </c>
      <c r="O710" s="2"/>
      <c r="P710" s="2" t="s">
        <v>11</v>
      </c>
      <c r="Q710" s="2" t="s">
        <v>12</v>
      </c>
      <c r="R710" s="2" t="s">
        <v>13</v>
      </c>
      <c r="S710" s="7">
        <v>2.0242800039999998E-3</v>
      </c>
      <c r="T710" s="7">
        <v>0.75</v>
      </c>
      <c r="U710" s="9">
        <f>Tabla12[[#This Row],[Precio unitario]]*Tabla12[[#This Row],[Tasa de ingresos cliente]]</f>
        <v>1.5182100029999999E-3</v>
      </c>
      <c r="V710" s="21">
        <v>22.631540000000001</v>
      </c>
      <c r="W710" s="11">
        <f>Tabla12[[#This Row],[tasa de cambio]]*Tabla12[[#This Row],[Ingresos netos]]</f>
        <v>3.435943041129462E-2</v>
      </c>
      <c r="AK710" s="2" t="s">
        <v>100</v>
      </c>
      <c r="AL710" s="2" t="s">
        <v>53</v>
      </c>
      <c r="AM710" s="2" t="s">
        <v>104</v>
      </c>
      <c r="AN710" s="2" t="s">
        <v>11</v>
      </c>
      <c r="AO710" s="2" t="s">
        <v>12</v>
      </c>
      <c r="AP710" s="2" t="s">
        <v>13</v>
      </c>
      <c r="AQ710" s="7">
        <v>1.2713513999999999E-3</v>
      </c>
      <c r="AR710" s="7">
        <v>0.75</v>
      </c>
      <c r="AS710" s="9">
        <f>Tabla8[[#This Row],[Precio unitario]]*Tabla8[[#This Row],[Tasa de ingresos cliente]]</f>
        <v>9.5351354999999999E-4</v>
      </c>
      <c r="AT710" s="21">
        <v>21.6</v>
      </c>
      <c r="AU710" s="11">
        <f>Tabla8[[#This Row],[tasa de cambio]]*Tabla8[[#This Row],[Ingresos netos]]</f>
        <v>2.0595892680000002E-2</v>
      </c>
      <c r="AV710" s="23"/>
      <c r="AX710" s="23"/>
    </row>
    <row r="711" spans="1:50" x14ac:dyDescent="0.2">
      <c r="A711" s="1" t="s">
        <v>24</v>
      </c>
      <c r="B711" s="1" t="s">
        <v>42</v>
      </c>
      <c r="C711" s="1"/>
      <c r="D711" s="1" t="s">
        <v>11</v>
      </c>
      <c r="E711" s="1" t="s">
        <v>12</v>
      </c>
      <c r="F711" s="1" t="s">
        <v>13</v>
      </c>
      <c r="G711" s="8">
        <v>3.3782649800000002E-4</v>
      </c>
      <c r="H711" s="8">
        <v>0.75</v>
      </c>
      <c r="I711" s="9">
        <f>Tabla14[[#This Row],[Precio unitario]]*Tabla14[[#This Row],[Tasa de ingresos cliente]]</f>
        <v>2.5336987350000001E-4</v>
      </c>
      <c r="J711" s="21">
        <v>22.631540000000001</v>
      </c>
      <c r="K711" s="15">
        <f>Tabla14[[#This Row],[tasa de cambio]]*Tabla14[[#This Row],[Ingresos netos]]</f>
        <v>5.7341504269101907E-3</v>
      </c>
      <c r="M711" s="1" t="s">
        <v>81</v>
      </c>
      <c r="N711" s="1" t="s">
        <v>15</v>
      </c>
      <c r="O711" s="1"/>
      <c r="P711" s="1" t="s">
        <v>11</v>
      </c>
      <c r="Q711" s="1" t="s">
        <v>12</v>
      </c>
      <c r="R711" s="1" t="s">
        <v>13</v>
      </c>
      <c r="S711" s="8">
        <v>4.2683622640000002E-3</v>
      </c>
      <c r="T711" s="8">
        <v>0.75</v>
      </c>
      <c r="U711" s="9">
        <f>Tabla12[[#This Row],[Precio unitario]]*Tabla12[[#This Row],[Tasa de ingresos cliente]]</f>
        <v>3.2012716980000001E-3</v>
      </c>
      <c r="V711" s="21">
        <v>22.631540000000001</v>
      </c>
      <c r="W711" s="11">
        <f>Tabla12[[#This Row],[tasa de cambio]]*Tabla12[[#This Row],[Ingresos netos]]</f>
        <v>7.2449708484154926E-2</v>
      </c>
      <c r="AK711" s="1" t="s">
        <v>100</v>
      </c>
      <c r="AL711" s="1" t="s">
        <v>53</v>
      </c>
      <c r="AM711" s="1" t="s">
        <v>104</v>
      </c>
      <c r="AN711" s="1" t="s">
        <v>11</v>
      </c>
      <c r="AO711" s="1" t="s">
        <v>12</v>
      </c>
      <c r="AP711" s="1" t="s">
        <v>13</v>
      </c>
      <c r="AQ711" s="8">
        <v>1.2713437999999999E-3</v>
      </c>
      <c r="AR711" s="8">
        <v>0.75</v>
      </c>
      <c r="AS711" s="9">
        <f>Tabla8[[#This Row],[Precio unitario]]*Tabla8[[#This Row],[Tasa de ingresos cliente]]</f>
        <v>9.5350785E-4</v>
      </c>
      <c r="AT711" s="21">
        <v>21.6</v>
      </c>
      <c r="AU711" s="11">
        <f>Tabla8[[#This Row],[tasa de cambio]]*Tabla8[[#This Row],[Ingresos netos]]</f>
        <v>2.0595769560000001E-2</v>
      </c>
      <c r="AV711" s="23"/>
      <c r="AX711" s="23"/>
    </row>
    <row r="712" spans="1:50" x14ac:dyDescent="0.2">
      <c r="A712" s="2" t="s">
        <v>24</v>
      </c>
      <c r="B712" s="2" t="s">
        <v>55</v>
      </c>
      <c r="C712" s="2"/>
      <c r="D712" s="2" t="s">
        <v>11</v>
      </c>
      <c r="E712" s="2" t="s">
        <v>12</v>
      </c>
      <c r="F712" s="2" t="s">
        <v>13</v>
      </c>
      <c r="G712" s="7">
        <v>6.0248045699999998E-4</v>
      </c>
      <c r="H712" s="7">
        <v>0.75</v>
      </c>
      <c r="I712" s="9">
        <f>Tabla14[[#This Row],[Precio unitario]]*Tabla14[[#This Row],[Tasa de ingresos cliente]]</f>
        <v>4.5186034274999999E-4</v>
      </c>
      <c r="J712" s="21">
        <v>22.631540000000001</v>
      </c>
      <c r="K712" s="15">
        <f>Tabla14[[#This Row],[tasa de cambio]]*Tabla14[[#This Row],[Ingresos netos]]</f>
        <v>1.0226295421360335E-2</v>
      </c>
      <c r="M712" s="2" t="s">
        <v>81</v>
      </c>
      <c r="N712" s="2" t="s">
        <v>43</v>
      </c>
      <c r="O712" s="2"/>
      <c r="P712" s="2" t="s">
        <v>11</v>
      </c>
      <c r="Q712" s="2" t="s">
        <v>12</v>
      </c>
      <c r="R712" s="2" t="s">
        <v>13</v>
      </c>
      <c r="S712" s="7">
        <v>2.3597871570000001E-3</v>
      </c>
      <c r="T712" s="7">
        <v>0.75</v>
      </c>
      <c r="U712" s="9">
        <f>Tabla12[[#This Row],[Precio unitario]]*Tabla12[[#This Row],[Tasa de ingresos cliente]]</f>
        <v>1.7698403677500001E-3</v>
      </c>
      <c r="V712" s="21">
        <v>22.631540000000001</v>
      </c>
      <c r="W712" s="13">
        <f>Tabla12[[#This Row],[tasa de cambio]]*Tabla12[[#This Row],[Ingresos netos]]</f>
        <v>4.0054213076348842E-2</v>
      </c>
      <c r="AK712" s="2" t="s">
        <v>100</v>
      </c>
      <c r="AL712" s="2" t="s">
        <v>53</v>
      </c>
      <c r="AM712" s="2" t="s">
        <v>104</v>
      </c>
      <c r="AN712" s="2" t="s">
        <v>11</v>
      </c>
      <c r="AO712" s="2" t="s">
        <v>12</v>
      </c>
      <c r="AP712" s="2" t="s">
        <v>13</v>
      </c>
      <c r="AQ712" s="7">
        <v>1.2713749999999999E-3</v>
      </c>
      <c r="AR712" s="7">
        <v>0.75</v>
      </c>
      <c r="AS712" s="9">
        <f>Tabla8[[#This Row],[Precio unitario]]*Tabla8[[#This Row],[Tasa de ingresos cliente]]</f>
        <v>9.5353124999999995E-4</v>
      </c>
      <c r="AT712" s="21">
        <v>21.6</v>
      </c>
      <c r="AU712" s="11">
        <f>Tabla8[[#This Row],[tasa de cambio]]*Tabla8[[#This Row],[Ingresos netos]]</f>
        <v>2.0596275000000001E-2</v>
      </c>
      <c r="AV712" s="23"/>
      <c r="AX712" s="23"/>
    </row>
    <row r="713" spans="1:50" x14ac:dyDescent="0.2">
      <c r="A713" s="1" t="s">
        <v>24</v>
      </c>
      <c r="B713" s="1" t="s">
        <v>80</v>
      </c>
      <c r="C713" s="1"/>
      <c r="D713" s="1" t="s">
        <v>11</v>
      </c>
      <c r="E713" s="1" t="s">
        <v>12</v>
      </c>
      <c r="F713" s="1" t="s">
        <v>13</v>
      </c>
      <c r="G713" s="8">
        <v>7.05688731E-4</v>
      </c>
      <c r="H713" s="8">
        <v>0.75</v>
      </c>
      <c r="I713" s="9">
        <f>Tabla14[[#This Row],[Precio unitario]]*Tabla14[[#This Row],[Tasa de ingresos cliente]]</f>
        <v>5.2926654825E-4</v>
      </c>
      <c r="J713" s="21">
        <v>22.631540000000001</v>
      </c>
      <c r="K713" s="15">
        <f>Tabla14[[#This Row],[tasa de cambio]]*Tabla14[[#This Row],[Ingresos netos]]</f>
        <v>1.1978117057381806E-2</v>
      </c>
      <c r="AK713" s="1" t="s">
        <v>100</v>
      </c>
      <c r="AL713" s="1" t="s">
        <v>53</v>
      </c>
      <c r="AM713" s="1" t="s">
        <v>104</v>
      </c>
      <c r="AN713" s="1" t="s">
        <v>11</v>
      </c>
      <c r="AO713" s="1" t="s">
        <v>12</v>
      </c>
      <c r="AP713" s="1" t="s">
        <v>13</v>
      </c>
      <c r="AQ713" s="8">
        <v>1.2713704000000001E-3</v>
      </c>
      <c r="AR713" s="8">
        <v>0.75</v>
      </c>
      <c r="AS713" s="9">
        <f>Tabla8[[#This Row],[Precio unitario]]*Tabla8[[#This Row],[Tasa de ingresos cliente]]</f>
        <v>9.5352780000000008E-4</v>
      </c>
      <c r="AT713" s="21">
        <v>21.6</v>
      </c>
      <c r="AU713" s="11">
        <f>Tabla8[[#This Row],[tasa de cambio]]*Tabla8[[#This Row],[Ingresos netos]]</f>
        <v>2.0596200480000004E-2</v>
      </c>
      <c r="AV713" s="23"/>
      <c r="AX713" s="23"/>
    </row>
    <row r="714" spans="1:50" x14ac:dyDescent="0.2">
      <c r="A714" s="2" t="s">
        <v>24</v>
      </c>
      <c r="B714" s="2" t="s">
        <v>18</v>
      </c>
      <c r="C714" s="2"/>
      <c r="D714" s="2" t="s">
        <v>11</v>
      </c>
      <c r="E714" s="2" t="s">
        <v>12</v>
      </c>
      <c r="F714" s="2" t="s">
        <v>13</v>
      </c>
      <c r="G714" s="7">
        <v>2.0831335300000001E-4</v>
      </c>
      <c r="H714" s="7">
        <v>0.75</v>
      </c>
      <c r="I714" s="9">
        <f>Tabla14[[#This Row],[Precio unitario]]*Tabla14[[#This Row],[Tasa de ingresos cliente]]</f>
        <v>1.5623501475000001E-4</v>
      </c>
      <c r="J714" s="21">
        <v>22.631540000000001</v>
      </c>
      <c r="K714" s="15">
        <f>Tabla14[[#This Row],[tasa de cambio]]*Tabla14[[#This Row],[Ingresos netos]]</f>
        <v>3.5358389857152155E-3</v>
      </c>
      <c r="M714" s="3" t="s">
        <v>0</v>
      </c>
      <c r="N714" s="3" t="s">
        <v>1</v>
      </c>
      <c r="O714" s="3" t="s">
        <v>2</v>
      </c>
      <c r="P714" s="3" t="s">
        <v>3</v>
      </c>
      <c r="Q714" s="3" t="s">
        <v>4</v>
      </c>
      <c r="R714" s="3" t="s">
        <v>5</v>
      </c>
      <c r="S714" s="4" t="s">
        <v>6</v>
      </c>
      <c r="T714" s="4" t="s">
        <v>7</v>
      </c>
      <c r="U714" s="6" t="s">
        <v>8</v>
      </c>
      <c r="V714" s="10" t="s">
        <v>145</v>
      </c>
      <c r="W714" s="10" t="s">
        <v>146</v>
      </c>
      <c r="AK714" s="2" t="s">
        <v>100</v>
      </c>
      <c r="AL714" s="2" t="s">
        <v>53</v>
      </c>
      <c r="AM714" s="2" t="s">
        <v>104</v>
      </c>
      <c r="AN714" s="2" t="s">
        <v>11</v>
      </c>
      <c r="AO714" s="2" t="s">
        <v>12</v>
      </c>
      <c r="AP714" s="2" t="s">
        <v>13</v>
      </c>
      <c r="AQ714" s="7">
        <v>1.271E-3</v>
      </c>
      <c r="AR714" s="7">
        <v>0.75</v>
      </c>
      <c r="AS714" s="9">
        <f>Tabla8[[#This Row],[Precio unitario]]*Tabla8[[#This Row],[Tasa de ingresos cliente]]</f>
        <v>9.5325E-4</v>
      </c>
      <c r="AT714" s="21">
        <v>21.6</v>
      </c>
      <c r="AU714" s="11">
        <f>Tabla8[[#This Row],[tasa de cambio]]*Tabla8[[#This Row],[Ingresos netos]]</f>
        <v>2.0590200000000003E-2</v>
      </c>
      <c r="AV714" s="23"/>
      <c r="AX714" s="23"/>
    </row>
    <row r="715" spans="1:50" x14ac:dyDescent="0.2">
      <c r="A715" s="1" t="s">
        <v>24</v>
      </c>
      <c r="B715" s="1" t="s">
        <v>34</v>
      </c>
      <c r="C715" s="1"/>
      <c r="D715" s="1" t="s">
        <v>11</v>
      </c>
      <c r="E715" s="1" t="s">
        <v>12</v>
      </c>
      <c r="F715" s="1" t="s">
        <v>13</v>
      </c>
      <c r="G715" s="8">
        <v>1.91928022E-4</v>
      </c>
      <c r="H715" s="8">
        <v>0.75</v>
      </c>
      <c r="I715" s="9">
        <f>Tabla14[[#This Row],[Precio unitario]]*Tabla14[[#This Row],[Tasa de ingresos cliente]]</f>
        <v>1.4394601650000001E-4</v>
      </c>
      <c r="J715" s="21">
        <v>22.631540000000001</v>
      </c>
      <c r="K715" s="15">
        <f>Tabla14[[#This Row],[tasa de cambio]]*Tabla14[[#This Row],[Ingresos netos]]</f>
        <v>3.2577200302604105E-3</v>
      </c>
      <c r="M715" s="2" t="s">
        <v>87</v>
      </c>
      <c r="N715" s="2" t="s">
        <v>17</v>
      </c>
      <c r="O715" s="2"/>
      <c r="P715" s="2" t="s">
        <v>11</v>
      </c>
      <c r="Q715" s="2" t="s">
        <v>12</v>
      </c>
      <c r="R715" s="2" t="s">
        <v>13</v>
      </c>
      <c r="S715" s="7">
        <v>3.1476109899999997E-4</v>
      </c>
      <c r="T715" s="7">
        <v>0.75</v>
      </c>
      <c r="U715" s="9">
        <f>Tabla13[[#This Row],[Precio unitario]]*Tabla13[[#This Row],[Tasa de ingresos cliente]]</f>
        <v>2.3607082424999997E-4</v>
      </c>
      <c r="V715" s="21">
        <v>22.631540000000001</v>
      </c>
      <c r="W715" s="16">
        <f>Tabla13[[#This Row],[tasa de cambio]]*Tabla13[[#This Row],[Ingresos netos]]</f>
        <v>5.3426463018468448E-3</v>
      </c>
      <c r="AK715" s="1" t="s">
        <v>100</v>
      </c>
      <c r="AL715" s="1" t="s">
        <v>53</v>
      </c>
      <c r="AM715" s="1" t="s">
        <v>104</v>
      </c>
      <c r="AN715" s="1" t="s">
        <v>11</v>
      </c>
      <c r="AO715" s="1" t="s">
        <v>12</v>
      </c>
      <c r="AP715" s="1" t="s">
        <v>13</v>
      </c>
      <c r="AQ715" s="8">
        <v>1.2713570999999999E-3</v>
      </c>
      <c r="AR715" s="8">
        <v>0.75</v>
      </c>
      <c r="AS715" s="9">
        <f>Tabla8[[#This Row],[Precio unitario]]*Tabla8[[#This Row],[Tasa de ingresos cliente]]</f>
        <v>9.5351782499999993E-4</v>
      </c>
      <c r="AT715" s="21">
        <v>21.6</v>
      </c>
      <c r="AU715" s="11">
        <f>Tabla8[[#This Row],[tasa de cambio]]*Tabla8[[#This Row],[Ingresos netos]]</f>
        <v>2.0595985019999999E-2</v>
      </c>
      <c r="AV715" s="23"/>
      <c r="AX715" s="23"/>
    </row>
    <row r="716" spans="1:50" x14ac:dyDescent="0.2">
      <c r="A716" s="2" t="s">
        <v>24</v>
      </c>
      <c r="B716" s="2" t="s">
        <v>19</v>
      </c>
      <c r="C716" s="2"/>
      <c r="D716" s="2" t="s">
        <v>11</v>
      </c>
      <c r="E716" s="2" t="s">
        <v>12</v>
      </c>
      <c r="F716" s="2" t="s">
        <v>13</v>
      </c>
      <c r="G716" s="7">
        <v>2.8413531960000001E-3</v>
      </c>
      <c r="H716" s="7">
        <v>0.75</v>
      </c>
      <c r="I716" s="9">
        <f>Tabla14[[#This Row],[Precio unitario]]*Tabla14[[#This Row],[Tasa de ingresos cliente]]</f>
        <v>2.131014897E-3</v>
      </c>
      <c r="J716" s="21">
        <v>22.631540000000001</v>
      </c>
      <c r="K716" s="15">
        <f>Tabla14[[#This Row],[tasa de cambio]]*Tabla14[[#This Row],[Ingresos netos]]</f>
        <v>4.8228148882051382E-2</v>
      </c>
      <c r="M716" s="1" t="s">
        <v>87</v>
      </c>
      <c r="N716" s="1" t="s">
        <v>34</v>
      </c>
      <c r="O716" s="1"/>
      <c r="P716" s="1" t="s">
        <v>11</v>
      </c>
      <c r="Q716" s="1" t="s">
        <v>12</v>
      </c>
      <c r="R716" s="1" t="s">
        <v>13</v>
      </c>
      <c r="S716" s="8">
        <v>1.9741358299999999E-4</v>
      </c>
      <c r="T716" s="8">
        <v>0.75</v>
      </c>
      <c r="U716" s="9">
        <f>Tabla13[[#This Row],[Precio unitario]]*Tabla13[[#This Row],[Tasa de ingresos cliente]]</f>
        <v>1.4806018725E-4</v>
      </c>
      <c r="V716" s="21">
        <v>22.631540000000001</v>
      </c>
      <c r="W716" s="15">
        <f>Tabla13[[#This Row],[tasa de cambio]]*Tabla13[[#This Row],[Ingresos netos]]</f>
        <v>3.3508300501558651E-3</v>
      </c>
      <c r="AK716" s="2" t="s">
        <v>100</v>
      </c>
      <c r="AL716" s="2" t="s">
        <v>53</v>
      </c>
      <c r="AM716" s="2" t="s">
        <v>104</v>
      </c>
      <c r="AN716" s="2" t="s">
        <v>11</v>
      </c>
      <c r="AO716" s="2" t="s">
        <v>12</v>
      </c>
      <c r="AP716" s="2" t="s">
        <v>13</v>
      </c>
      <c r="AQ716" s="7">
        <v>1.27125E-3</v>
      </c>
      <c r="AR716" s="7">
        <v>0.75</v>
      </c>
      <c r="AS716" s="9">
        <f>Tabla8[[#This Row],[Precio unitario]]*Tabla8[[#This Row],[Tasa de ingresos cliente]]</f>
        <v>9.5343750000000007E-4</v>
      </c>
      <c r="AT716" s="21">
        <v>21.6</v>
      </c>
      <c r="AU716" s="11">
        <f>Tabla8[[#This Row],[tasa de cambio]]*Tabla8[[#This Row],[Ingresos netos]]</f>
        <v>2.0594250000000001E-2</v>
      </c>
      <c r="AV716" s="23"/>
      <c r="AX716" s="23"/>
    </row>
    <row r="717" spans="1:50" x14ac:dyDescent="0.2">
      <c r="A717" s="1" t="s">
        <v>24</v>
      </c>
      <c r="B717" s="1" t="s">
        <v>20</v>
      </c>
      <c r="C717" s="1"/>
      <c r="D717" s="1" t="s">
        <v>11</v>
      </c>
      <c r="E717" s="1" t="s">
        <v>12</v>
      </c>
      <c r="F717" s="1" t="s">
        <v>13</v>
      </c>
      <c r="G717" s="8">
        <v>2.501547265E-3</v>
      </c>
      <c r="H717" s="8">
        <v>0.75</v>
      </c>
      <c r="I717" s="9">
        <f>Tabla14[[#This Row],[Precio unitario]]*Tabla14[[#This Row],[Tasa de ingresos cliente]]</f>
        <v>1.87616044875E-3</v>
      </c>
      <c r="J717" s="21">
        <v>22.631540000000001</v>
      </c>
      <c r="K717" s="15">
        <f>Tabla14[[#This Row],[tasa de cambio]]*Tabla14[[#This Row],[Ingresos netos]]</f>
        <v>4.2460400242303575E-2</v>
      </c>
      <c r="M717" s="2" t="s">
        <v>87</v>
      </c>
      <c r="N717" s="2" t="s">
        <v>61</v>
      </c>
      <c r="O717" s="2"/>
      <c r="P717" s="2" t="s">
        <v>11</v>
      </c>
      <c r="Q717" s="2" t="s">
        <v>12</v>
      </c>
      <c r="R717" s="2" t="s">
        <v>13</v>
      </c>
      <c r="S717" s="7">
        <v>1.32251808E-4</v>
      </c>
      <c r="T717" s="7">
        <v>0.75</v>
      </c>
      <c r="U717" s="9">
        <f>Tabla13[[#This Row],[Precio unitario]]*Tabla13[[#This Row],[Tasa de ingresos cliente]]</f>
        <v>9.9188855999999995E-5</v>
      </c>
      <c r="V717" s="21">
        <v>22.631540000000001</v>
      </c>
      <c r="W717" s="15">
        <f>Tabla13[[#This Row],[tasa de cambio]]*Tabla13[[#This Row],[Ingresos netos]]</f>
        <v>2.2447965621182398E-3</v>
      </c>
      <c r="AK717" s="2" t="s">
        <v>100</v>
      </c>
      <c r="AL717" s="2" t="s">
        <v>53</v>
      </c>
      <c r="AM717" s="2" t="s">
        <v>114</v>
      </c>
      <c r="AN717" s="2" t="s">
        <v>11</v>
      </c>
      <c r="AO717" s="2" t="s">
        <v>12</v>
      </c>
      <c r="AP717" s="2" t="s">
        <v>13</v>
      </c>
      <c r="AQ717" s="7">
        <v>5.8523500000000003E-5</v>
      </c>
      <c r="AR717" s="7">
        <v>0.75</v>
      </c>
      <c r="AS717" s="9">
        <f>Tabla8[[#This Row],[Precio unitario]]*Tabla8[[#This Row],[Tasa de ingresos cliente]]</f>
        <v>4.3892625000000002E-5</v>
      </c>
      <c r="AT717" s="21">
        <v>21.6</v>
      </c>
      <c r="AU717" s="11">
        <f>Tabla8[[#This Row],[tasa de cambio]]*Tabla8[[#This Row],[Ingresos netos]]</f>
        <v>9.4808070000000015E-4</v>
      </c>
      <c r="AV717" s="23"/>
      <c r="AX717" s="23"/>
    </row>
    <row r="718" spans="1:50" x14ac:dyDescent="0.2">
      <c r="A718" s="2" t="s">
        <v>24</v>
      </c>
      <c r="B718" s="2" t="s">
        <v>45</v>
      </c>
      <c r="C718" s="2"/>
      <c r="D718" s="2" t="s">
        <v>11</v>
      </c>
      <c r="E718" s="2" t="s">
        <v>12</v>
      </c>
      <c r="F718" s="2" t="s">
        <v>13</v>
      </c>
      <c r="G718" s="7">
        <v>2.89077014E-4</v>
      </c>
      <c r="H718" s="7">
        <v>0.75</v>
      </c>
      <c r="I718" s="9">
        <f>Tabla14[[#This Row],[Precio unitario]]*Tabla14[[#This Row],[Tasa de ingresos cliente]]</f>
        <v>2.1680776050000001E-4</v>
      </c>
      <c r="J718" s="21">
        <v>22.631540000000001</v>
      </c>
      <c r="K718" s="15">
        <f>Tabla14[[#This Row],[tasa de cambio]]*Tabla14[[#This Row],[Ingresos netos]]</f>
        <v>4.90669350406617E-3</v>
      </c>
      <c r="M718" s="1" t="s">
        <v>87</v>
      </c>
      <c r="N718" s="1" t="s">
        <v>19</v>
      </c>
      <c r="O718" s="1"/>
      <c r="P718" s="1" t="s">
        <v>11</v>
      </c>
      <c r="Q718" s="1" t="s">
        <v>12</v>
      </c>
      <c r="R718" s="1" t="s">
        <v>13</v>
      </c>
      <c r="S718" s="8">
        <v>2.9281700560000001E-3</v>
      </c>
      <c r="T718" s="8">
        <v>0.75</v>
      </c>
      <c r="U718" s="9">
        <f>Tabla13[[#This Row],[Precio unitario]]*Tabla13[[#This Row],[Tasa de ingresos cliente]]</f>
        <v>2.196127542E-3</v>
      </c>
      <c r="V718" s="21">
        <v>22.631540000000001</v>
      </c>
      <c r="W718" s="15">
        <f>Tabla13[[#This Row],[tasa de cambio]]*Tabla13[[#This Row],[Ingresos netos]]</f>
        <v>4.9701748311874683E-2</v>
      </c>
      <c r="AK718" s="1" t="s">
        <v>100</v>
      </c>
      <c r="AL718" s="1" t="s">
        <v>53</v>
      </c>
      <c r="AM718" s="1" t="s">
        <v>114</v>
      </c>
      <c r="AN718" s="1" t="s">
        <v>11</v>
      </c>
      <c r="AO718" s="1" t="s">
        <v>12</v>
      </c>
      <c r="AP718" s="1" t="s">
        <v>13</v>
      </c>
      <c r="AQ718" s="8">
        <v>5.85192E-5</v>
      </c>
      <c r="AR718" s="8">
        <v>0.75</v>
      </c>
      <c r="AS718" s="9">
        <f>Tabla8[[#This Row],[Precio unitario]]*Tabla8[[#This Row],[Tasa de ingresos cliente]]</f>
        <v>4.38894E-5</v>
      </c>
      <c r="AT718" s="21">
        <v>21.6</v>
      </c>
      <c r="AU718" s="11">
        <f>Tabla8[[#This Row],[tasa de cambio]]*Tabla8[[#This Row],[Ingresos netos]]</f>
        <v>9.4801104000000007E-4</v>
      </c>
      <c r="AV718" s="23"/>
      <c r="AX718" s="23"/>
    </row>
    <row r="719" spans="1:50" x14ac:dyDescent="0.2">
      <c r="A719" s="1" t="s">
        <v>24</v>
      </c>
      <c r="B719" s="1" t="s">
        <v>53</v>
      </c>
      <c r="C719" s="1"/>
      <c r="D719" s="1" t="s">
        <v>11</v>
      </c>
      <c r="E719" s="1" t="s">
        <v>12</v>
      </c>
      <c r="F719" s="1" t="s">
        <v>13</v>
      </c>
      <c r="G719" s="8">
        <v>1.19832808E-4</v>
      </c>
      <c r="H719" s="8">
        <v>0.75</v>
      </c>
      <c r="I719" s="9">
        <f>Tabla14[[#This Row],[Precio unitario]]*Tabla14[[#This Row],[Tasa de ingresos cliente]]</f>
        <v>8.9874606000000005E-5</v>
      </c>
      <c r="J719" s="21">
        <v>22.631540000000001</v>
      </c>
      <c r="K719" s="15">
        <f>Tabla14[[#This Row],[tasa de cambio]]*Tabla14[[#This Row],[Ingresos netos]]</f>
        <v>2.0340007406732404E-3</v>
      </c>
      <c r="M719" s="2" t="s">
        <v>87</v>
      </c>
      <c r="N719" s="2" t="s">
        <v>22</v>
      </c>
      <c r="O719" s="2"/>
      <c r="P719" s="2" t="s">
        <v>11</v>
      </c>
      <c r="Q719" s="2" t="s">
        <v>12</v>
      </c>
      <c r="R719" s="2" t="s">
        <v>13</v>
      </c>
      <c r="S719" s="7">
        <v>1.414719773E-3</v>
      </c>
      <c r="T719" s="7">
        <v>0.75</v>
      </c>
      <c r="U719" s="9">
        <f>Tabla13[[#This Row],[Precio unitario]]*Tabla13[[#This Row],[Tasa de ingresos cliente]]</f>
        <v>1.06103982975E-3</v>
      </c>
      <c r="V719" s="21">
        <v>22.631540000000001</v>
      </c>
      <c r="W719" s="15">
        <f>Tabla13[[#This Row],[tasa de cambio]]*Tabla13[[#This Row],[Ingresos netos]]</f>
        <v>2.4012965348580315E-2</v>
      </c>
      <c r="AK719" s="2" t="s">
        <v>100</v>
      </c>
      <c r="AL719" s="2" t="s">
        <v>53</v>
      </c>
      <c r="AM719" s="2" t="s">
        <v>114</v>
      </c>
      <c r="AN719" s="2" t="s">
        <v>11</v>
      </c>
      <c r="AO719" s="2" t="s">
        <v>12</v>
      </c>
      <c r="AP719" s="2" t="s">
        <v>13</v>
      </c>
      <c r="AQ719" s="7">
        <v>5.8523000000000002E-5</v>
      </c>
      <c r="AR719" s="7">
        <v>0.75</v>
      </c>
      <c r="AS719" s="9">
        <f>Tabla8[[#This Row],[Precio unitario]]*Tabla8[[#This Row],[Tasa de ingresos cliente]]</f>
        <v>4.3892250000000003E-5</v>
      </c>
      <c r="AT719" s="21">
        <v>21.6</v>
      </c>
      <c r="AU719" s="11">
        <f>Tabla8[[#This Row],[tasa de cambio]]*Tabla8[[#This Row],[Ingresos netos]]</f>
        <v>9.480726000000001E-4</v>
      </c>
      <c r="AV719" s="23"/>
      <c r="AX719" s="23"/>
    </row>
    <row r="720" spans="1:50" x14ac:dyDescent="0.2">
      <c r="A720" s="2" t="s">
        <v>24</v>
      </c>
      <c r="B720" s="2" t="s">
        <v>22</v>
      </c>
      <c r="C720" s="2"/>
      <c r="D720" s="2" t="s">
        <v>11</v>
      </c>
      <c r="E720" s="2" t="s">
        <v>12</v>
      </c>
      <c r="F720" s="2" t="s">
        <v>13</v>
      </c>
      <c r="G720" s="7">
        <v>3.2800753349999999E-3</v>
      </c>
      <c r="H720" s="7">
        <v>0.75</v>
      </c>
      <c r="I720" s="9">
        <f>Tabla14[[#This Row],[Precio unitario]]*Tabla14[[#This Row],[Tasa de ingresos cliente]]</f>
        <v>2.4600565012499998E-3</v>
      </c>
      <c r="J720" s="21">
        <v>22.631540000000001</v>
      </c>
      <c r="K720" s="15">
        <f>Tabla14[[#This Row],[tasa de cambio]]*Tabla14[[#This Row],[Ingresos netos]]</f>
        <v>5.5674867110299425E-2</v>
      </c>
      <c r="M720" s="1" t="s">
        <v>87</v>
      </c>
      <c r="N720" s="1" t="s">
        <v>10</v>
      </c>
      <c r="O720" s="1"/>
      <c r="P720" s="1" t="s">
        <v>11</v>
      </c>
      <c r="Q720" s="1" t="s">
        <v>12</v>
      </c>
      <c r="R720" s="1" t="s">
        <v>13</v>
      </c>
      <c r="S720" s="8">
        <v>3.9537133500000001E-4</v>
      </c>
      <c r="T720" s="8">
        <v>0.75</v>
      </c>
      <c r="U720" s="9">
        <f>Tabla13[[#This Row],[Precio unitario]]*Tabla13[[#This Row],[Tasa de ingresos cliente]]</f>
        <v>2.9652850125000001E-4</v>
      </c>
      <c r="V720" s="21">
        <v>22.631540000000001</v>
      </c>
      <c r="W720" s="15">
        <f>Tabla13[[#This Row],[tasa de cambio]]*Tabla13[[#This Row],[Ingresos netos]]</f>
        <v>6.7108966371794256E-3</v>
      </c>
      <c r="AK720" s="1" t="s">
        <v>100</v>
      </c>
      <c r="AL720" s="1" t="s">
        <v>53</v>
      </c>
      <c r="AM720" s="1" t="s">
        <v>114</v>
      </c>
      <c r="AN720" s="1" t="s">
        <v>11</v>
      </c>
      <c r="AO720" s="1" t="s">
        <v>12</v>
      </c>
      <c r="AP720" s="1" t="s">
        <v>13</v>
      </c>
      <c r="AQ720" s="8">
        <v>5.8525600000000001E-5</v>
      </c>
      <c r="AR720" s="8">
        <v>0.75</v>
      </c>
      <c r="AS720" s="9">
        <f>Tabla8[[#This Row],[Precio unitario]]*Tabla8[[#This Row],[Tasa de ingresos cliente]]</f>
        <v>4.3894199999999997E-5</v>
      </c>
      <c r="AT720" s="21">
        <v>21.6</v>
      </c>
      <c r="AU720" s="11">
        <f>Tabla8[[#This Row],[tasa de cambio]]*Tabla8[[#This Row],[Ingresos netos]]</f>
        <v>9.4811471999999995E-4</v>
      </c>
      <c r="AV720" s="23"/>
      <c r="AX720" s="23"/>
    </row>
    <row r="721" spans="1:50" x14ac:dyDescent="0.2">
      <c r="A721" s="1" t="s">
        <v>24</v>
      </c>
      <c r="B721" s="1" t="s">
        <v>39</v>
      </c>
      <c r="C721" s="1"/>
      <c r="D721" s="1" t="s">
        <v>11</v>
      </c>
      <c r="E721" s="1" t="s">
        <v>12</v>
      </c>
      <c r="F721" s="1" t="s">
        <v>13</v>
      </c>
      <c r="G721" s="8">
        <v>3.05389305E-3</v>
      </c>
      <c r="H721" s="8">
        <v>0.75</v>
      </c>
      <c r="I721" s="9">
        <f>Tabla14[[#This Row],[Precio unitario]]*Tabla14[[#This Row],[Tasa de ingresos cliente]]</f>
        <v>2.2904197875000002E-3</v>
      </c>
      <c r="J721" s="21">
        <v>22.631540000000001</v>
      </c>
      <c r="K721" s="15">
        <f>Tabla14[[#This Row],[tasa de cambio]]*Tabla14[[#This Row],[Ingresos netos]]</f>
        <v>5.1835727037597756E-2</v>
      </c>
      <c r="M721" s="2" t="s">
        <v>87</v>
      </c>
      <c r="N721" s="2" t="s">
        <v>28</v>
      </c>
      <c r="O721" s="2"/>
      <c r="P721" s="2" t="s">
        <v>11</v>
      </c>
      <c r="Q721" s="2" t="s">
        <v>12</v>
      </c>
      <c r="R721" s="2" t="s">
        <v>13</v>
      </c>
      <c r="S721" s="7">
        <v>1.16325182E-4</v>
      </c>
      <c r="T721" s="7">
        <v>0.75</v>
      </c>
      <c r="U721" s="9">
        <f>Tabla13[[#This Row],[Precio unitario]]*Tabla13[[#This Row],[Tasa de ingresos cliente]]</f>
        <v>8.72438865E-5</v>
      </c>
      <c r="V721" s="21">
        <v>22.631540000000001</v>
      </c>
      <c r="W721" s="15">
        <f>Tabla13[[#This Row],[tasa de cambio]]*Tabla13[[#This Row],[Ingresos netos]]</f>
        <v>1.9744635070802099E-3</v>
      </c>
      <c r="AK721" s="2" t="s">
        <v>100</v>
      </c>
      <c r="AL721" s="2" t="s">
        <v>53</v>
      </c>
      <c r="AM721" s="2" t="s">
        <v>114</v>
      </c>
      <c r="AN721" s="2" t="s">
        <v>11</v>
      </c>
      <c r="AO721" s="2" t="s">
        <v>12</v>
      </c>
      <c r="AP721" s="2" t="s">
        <v>13</v>
      </c>
      <c r="AQ721" s="7">
        <v>5.8526000000000002E-5</v>
      </c>
      <c r="AR721" s="7">
        <v>0.75</v>
      </c>
      <c r="AS721" s="9">
        <f>Tabla8[[#This Row],[Precio unitario]]*Tabla8[[#This Row],[Tasa de ingresos cliente]]</f>
        <v>4.3894500000000005E-5</v>
      </c>
      <c r="AT721" s="21">
        <v>21.6</v>
      </c>
      <c r="AU721" s="11">
        <f>Tabla8[[#This Row],[tasa de cambio]]*Tabla8[[#This Row],[Ingresos netos]]</f>
        <v>9.4812120000000019E-4</v>
      </c>
      <c r="AV721" s="23"/>
      <c r="AX721" s="23"/>
    </row>
    <row r="722" spans="1:50" x14ac:dyDescent="0.2">
      <c r="A722" s="2" t="s">
        <v>24</v>
      </c>
      <c r="B722" s="2" t="s">
        <v>18</v>
      </c>
      <c r="C722" s="2"/>
      <c r="D722" s="2" t="s">
        <v>11</v>
      </c>
      <c r="E722" s="2" t="s">
        <v>12</v>
      </c>
      <c r="F722" s="2" t="s">
        <v>13</v>
      </c>
      <c r="G722" s="7">
        <v>2.2410575700000001E-4</v>
      </c>
      <c r="H722" s="7">
        <v>0.75</v>
      </c>
      <c r="I722" s="9">
        <f>Tabla14[[#This Row],[Precio unitario]]*Tabla14[[#This Row],[Tasa de ingresos cliente]]</f>
        <v>1.6807931774999999E-4</v>
      </c>
      <c r="J722" s="21">
        <v>22.631540000000001</v>
      </c>
      <c r="K722" s="15">
        <f>Tabla14[[#This Row],[tasa de cambio]]*Tabla14[[#This Row],[Ingresos netos]]</f>
        <v>3.8038938028318349E-3</v>
      </c>
      <c r="M722" s="1" t="s">
        <v>87</v>
      </c>
      <c r="N722" s="1" t="s">
        <v>55</v>
      </c>
      <c r="O722" s="1"/>
      <c r="P722" s="1" t="s">
        <v>11</v>
      </c>
      <c r="Q722" s="1" t="s">
        <v>12</v>
      </c>
      <c r="R722" s="1" t="s">
        <v>13</v>
      </c>
      <c r="S722" s="8">
        <v>2.2227812000000001E-3</v>
      </c>
      <c r="T722" s="8">
        <v>0.75</v>
      </c>
      <c r="U722" s="9">
        <f>Tabla13[[#This Row],[Precio unitario]]*Tabla13[[#This Row],[Tasa de ingresos cliente]]</f>
        <v>1.6670859000000001E-3</v>
      </c>
      <c r="V722" s="21">
        <v>22.631540000000001</v>
      </c>
      <c r="W722" s="15">
        <f>Tabla13[[#This Row],[tasa de cambio]]*Tabla13[[#This Row],[Ingresos netos]]</f>
        <v>3.7728721229286007E-2</v>
      </c>
      <c r="AK722" s="1" t="s">
        <v>100</v>
      </c>
      <c r="AL722" s="1" t="s">
        <v>53</v>
      </c>
      <c r="AM722" s="1" t="s">
        <v>114</v>
      </c>
      <c r="AN722" s="1" t="s">
        <v>11</v>
      </c>
      <c r="AO722" s="1" t="s">
        <v>12</v>
      </c>
      <c r="AP722" s="1" t="s">
        <v>13</v>
      </c>
      <c r="AQ722" s="8">
        <v>5.8522600000000001E-5</v>
      </c>
      <c r="AR722" s="8">
        <v>0.75</v>
      </c>
      <c r="AS722" s="9">
        <f>Tabla8[[#This Row],[Precio unitario]]*Tabla8[[#This Row],[Tasa de ingresos cliente]]</f>
        <v>4.3891950000000002E-5</v>
      </c>
      <c r="AT722" s="21">
        <v>21.6</v>
      </c>
      <c r="AU722" s="11">
        <f>Tabla8[[#This Row],[tasa de cambio]]*Tabla8[[#This Row],[Ingresos netos]]</f>
        <v>9.4806612000000008E-4</v>
      </c>
      <c r="AV722" s="23"/>
      <c r="AX722" s="23"/>
    </row>
    <row r="723" spans="1:50" x14ac:dyDescent="0.2">
      <c r="A723" s="1" t="s">
        <v>24</v>
      </c>
      <c r="B723" s="1" t="s">
        <v>52</v>
      </c>
      <c r="C723" s="1"/>
      <c r="D723" s="1" t="s">
        <v>11</v>
      </c>
      <c r="E723" s="1" t="s">
        <v>12</v>
      </c>
      <c r="F723" s="1" t="s">
        <v>13</v>
      </c>
      <c r="G723" s="8">
        <v>5.0040717199999999E-4</v>
      </c>
      <c r="H723" s="8">
        <v>0.75</v>
      </c>
      <c r="I723" s="9">
        <f>Tabla14[[#This Row],[Precio unitario]]*Tabla14[[#This Row],[Tasa de ingresos cliente]]</f>
        <v>3.7530537899999999E-4</v>
      </c>
      <c r="J723" s="21">
        <v>22.631540000000001</v>
      </c>
      <c r="K723" s="15">
        <f>Tabla14[[#This Row],[tasa de cambio]]*Tabla14[[#This Row],[Ingresos netos]]</f>
        <v>8.4937386970536603E-3</v>
      </c>
      <c r="M723" s="2" t="s">
        <v>87</v>
      </c>
      <c r="N723" s="2" t="s">
        <v>43</v>
      </c>
      <c r="O723" s="2"/>
      <c r="P723" s="2" t="s">
        <v>11</v>
      </c>
      <c r="Q723" s="2" t="s">
        <v>12</v>
      </c>
      <c r="R723" s="2" t="s">
        <v>13</v>
      </c>
      <c r="S723" s="7">
        <v>1.4835012100000001E-4</v>
      </c>
      <c r="T723" s="7">
        <v>0.75</v>
      </c>
      <c r="U723" s="9">
        <f>Tabla13[[#This Row],[Precio unitario]]*Tabla13[[#This Row],[Tasa de ingresos cliente]]</f>
        <v>1.1126259075E-4</v>
      </c>
      <c r="V723" s="21">
        <v>22.631540000000001</v>
      </c>
      <c r="W723" s="15">
        <f>Tabla13[[#This Row],[tasa de cambio]]*Tabla13[[#This Row],[Ingresos netos]]</f>
        <v>2.518043773062255E-3</v>
      </c>
      <c r="AK723" s="2" t="s">
        <v>100</v>
      </c>
      <c r="AL723" s="2" t="s">
        <v>53</v>
      </c>
      <c r="AM723" s="2" t="s">
        <v>114</v>
      </c>
      <c r="AN723" s="2" t="s">
        <v>11</v>
      </c>
      <c r="AO723" s="2" t="s">
        <v>12</v>
      </c>
      <c r="AP723" s="2" t="s">
        <v>13</v>
      </c>
      <c r="AQ723" s="7">
        <v>5.8524399999999998E-5</v>
      </c>
      <c r="AR723" s="7">
        <v>0.75</v>
      </c>
      <c r="AS723" s="9">
        <f>Tabla8[[#This Row],[Precio unitario]]*Tabla8[[#This Row],[Tasa de ingresos cliente]]</f>
        <v>4.3893300000000002E-5</v>
      </c>
      <c r="AT723" s="21">
        <v>21.6</v>
      </c>
      <c r="AU723" s="11">
        <f>Tabla8[[#This Row],[tasa de cambio]]*Tabla8[[#This Row],[Ingresos netos]]</f>
        <v>9.4809528000000011E-4</v>
      </c>
      <c r="AV723" s="23"/>
      <c r="AX723" s="23"/>
    </row>
    <row r="724" spans="1:50" x14ac:dyDescent="0.2">
      <c r="A724" s="2" t="s">
        <v>24</v>
      </c>
      <c r="B724" s="2" t="s">
        <v>37</v>
      </c>
      <c r="C724" s="2"/>
      <c r="D724" s="2" t="s">
        <v>11</v>
      </c>
      <c r="E724" s="2" t="s">
        <v>12</v>
      </c>
      <c r="F724" s="2" t="s">
        <v>13</v>
      </c>
      <c r="G724" s="7">
        <v>1.3542489E-4</v>
      </c>
      <c r="H724" s="7">
        <v>0.75</v>
      </c>
      <c r="I724" s="9">
        <f>Tabla14[[#This Row],[Precio unitario]]*Tabla14[[#This Row],[Tasa de ingresos cliente]]</f>
        <v>1.015686675E-4</v>
      </c>
      <c r="J724" s="21">
        <v>22.631540000000001</v>
      </c>
      <c r="K724" s="15">
        <f>Tabla14[[#This Row],[tasa de cambio]]*Tabla14[[#This Row],[Ingresos netos]]</f>
        <v>2.2986553612729501E-3</v>
      </c>
      <c r="M724" s="1" t="s">
        <v>87</v>
      </c>
      <c r="N724" s="1" t="s">
        <v>17</v>
      </c>
      <c r="O724" s="1"/>
      <c r="P724" s="1" t="s">
        <v>11</v>
      </c>
      <c r="Q724" s="1" t="s">
        <v>12</v>
      </c>
      <c r="R724" s="1" t="s">
        <v>13</v>
      </c>
      <c r="S724" s="8">
        <v>7.0421261699999999E-4</v>
      </c>
      <c r="T724" s="8">
        <v>0.75</v>
      </c>
      <c r="U724" s="9">
        <f>Tabla13[[#This Row],[Precio unitario]]*Tabla13[[#This Row],[Tasa de ingresos cliente]]</f>
        <v>5.2815946275000004E-4</v>
      </c>
      <c r="V724" s="21">
        <v>22.631540000000001</v>
      </c>
      <c r="W724" s="15">
        <f>Tabla13[[#This Row],[tasa de cambio]]*Tabla13[[#This Row],[Ingresos netos]]</f>
        <v>1.1953062007605137E-2</v>
      </c>
      <c r="AK724" s="1" t="s">
        <v>100</v>
      </c>
      <c r="AL724" s="1" t="s">
        <v>53</v>
      </c>
      <c r="AM724" s="1" t="s">
        <v>114</v>
      </c>
      <c r="AN724" s="1" t="s">
        <v>11</v>
      </c>
      <c r="AO724" s="1" t="s">
        <v>12</v>
      </c>
      <c r="AP724" s="1" t="s">
        <v>13</v>
      </c>
      <c r="AQ724" s="8">
        <v>5.8521299999999998E-5</v>
      </c>
      <c r="AR724" s="8">
        <v>0.75</v>
      </c>
      <c r="AS724" s="9">
        <f>Tabla8[[#This Row],[Precio unitario]]*Tabla8[[#This Row],[Tasa de ingresos cliente]]</f>
        <v>4.3890974999999995E-5</v>
      </c>
      <c r="AT724" s="21">
        <v>21.6</v>
      </c>
      <c r="AU724" s="11">
        <f>Tabla8[[#This Row],[tasa de cambio]]*Tabla8[[#This Row],[Ingresos netos]]</f>
        <v>9.4804505999999998E-4</v>
      </c>
      <c r="AV724" s="23"/>
      <c r="AX724" s="23"/>
    </row>
    <row r="725" spans="1:50" x14ac:dyDescent="0.2">
      <c r="A725" s="1" t="s">
        <v>24</v>
      </c>
      <c r="B725" s="1" t="s">
        <v>23</v>
      </c>
      <c r="C725" s="1"/>
      <c r="D725" s="1" t="s">
        <v>11</v>
      </c>
      <c r="E725" s="1" t="s">
        <v>12</v>
      </c>
      <c r="F725" s="1" t="s">
        <v>13</v>
      </c>
      <c r="G725" s="8">
        <v>7.2088361599999999E-4</v>
      </c>
      <c r="H725" s="8">
        <v>0.75</v>
      </c>
      <c r="I725" s="9">
        <f>Tabla14[[#This Row],[Precio unitario]]*Tabla14[[#This Row],[Tasa de ingresos cliente]]</f>
        <v>5.40662712E-4</v>
      </c>
      <c r="J725" s="21">
        <v>22.631540000000001</v>
      </c>
      <c r="K725" s="15">
        <f>Tabla14[[#This Row],[tasa de cambio]]*Tabla14[[#This Row],[Ingresos netos]]</f>
        <v>1.2236029793136481E-2</v>
      </c>
      <c r="M725" s="2" t="s">
        <v>87</v>
      </c>
      <c r="N725" s="2" t="s">
        <v>17</v>
      </c>
      <c r="O725" s="2"/>
      <c r="P725" s="2" t="s">
        <v>11</v>
      </c>
      <c r="Q725" s="2" t="s">
        <v>12</v>
      </c>
      <c r="R725" s="2" t="s">
        <v>13</v>
      </c>
      <c r="S725" s="7">
        <v>3.8033199600000001E-4</v>
      </c>
      <c r="T725" s="7">
        <v>0.75</v>
      </c>
      <c r="U725" s="9">
        <f>Tabla13[[#This Row],[Precio unitario]]*Tabla13[[#This Row],[Tasa de ingresos cliente]]</f>
        <v>2.8524899700000002E-4</v>
      </c>
      <c r="V725" s="21">
        <v>22.631540000000001</v>
      </c>
      <c r="W725" s="15">
        <f>Tabla13[[#This Row],[tasa de cambio]]*Tabla13[[#This Row],[Ingresos netos]]</f>
        <v>6.4556240855653804E-3</v>
      </c>
      <c r="AK725" s="2" t="s">
        <v>100</v>
      </c>
      <c r="AL725" s="2" t="s">
        <v>53</v>
      </c>
      <c r="AM725" s="2" t="s">
        <v>114</v>
      </c>
      <c r="AN725" s="2" t="s">
        <v>11</v>
      </c>
      <c r="AO725" s="2" t="s">
        <v>12</v>
      </c>
      <c r="AP725" s="2" t="s">
        <v>13</v>
      </c>
      <c r="AQ725" s="7">
        <v>5.8521699999999999E-5</v>
      </c>
      <c r="AR725" s="7">
        <v>0.75</v>
      </c>
      <c r="AS725" s="9">
        <f>Tabla8[[#This Row],[Precio unitario]]*Tabla8[[#This Row],[Tasa de ingresos cliente]]</f>
        <v>4.3891275000000003E-5</v>
      </c>
      <c r="AT725" s="21">
        <v>21.6</v>
      </c>
      <c r="AU725" s="11">
        <f>Tabla8[[#This Row],[tasa de cambio]]*Tabla8[[#This Row],[Ingresos netos]]</f>
        <v>9.4805154000000011E-4</v>
      </c>
      <c r="AV725" s="23"/>
      <c r="AX725" s="23"/>
    </row>
    <row r="726" spans="1:50" x14ac:dyDescent="0.2">
      <c r="A726" s="2" t="s">
        <v>24</v>
      </c>
      <c r="B726" s="2" t="s">
        <v>25</v>
      </c>
      <c r="C726" s="2"/>
      <c r="D726" s="2" t="s">
        <v>11</v>
      </c>
      <c r="E726" s="2" t="s">
        <v>12</v>
      </c>
      <c r="F726" s="2" t="s">
        <v>13</v>
      </c>
      <c r="G726" s="7">
        <v>1.7019856799999999E-4</v>
      </c>
      <c r="H726" s="7">
        <v>0.75</v>
      </c>
      <c r="I726" s="9">
        <f>Tabla14[[#This Row],[Precio unitario]]*Tabla14[[#This Row],[Tasa de ingresos cliente]]</f>
        <v>1.2764892599999999E-4</v>
      </c>
      <c r="J726" s="21">
        <v>22.631540000000001</v>
      </c>
      <c r="K726" s="15">
        <f>Tabla14[[#This Row],[tasa de cambio]]*Tabla14[[#This Row],[Ingresos netos]]</f>
        <v>2.88889177472604E-3</v>
      </c>
      <c r="M726" s="1" t="s">
        <v>87</v>
      </c>
      <c r="N726" s="1" t="s">
        <v>18</v>
      </c>
      <c r="O726" s="1"/>
      <c r="P726" s="1" t="s">
        <v>11</v>
      </c>
      <c r="Q726" s="1" t="s">
        <v>12</v>
      </c>
      <c r="R726" s="1" t="s">
        <v>13</v>
      </c>
      <c r="S726" s="8">
        <v>1.63610553E-4</v>
      </c>
      <c r="T726" s="8">
        <v>0.75</v>
      </c>
      <c r="U726" s="9">
        <f>Tabla13[[#This Row],[Precio unitario]]*Tabla13[[#This Row],[Tasa de ingresos cliente]]</f>
        <v>1.2270791475000001E-4</v>
      </c>
      <c r="V726" s="21">
        <v>22.631540000000001</v>
      </c>
      <c r="W726" s="15">
        <f>Tabla13[[#This Row],[tasa de cambio]]*Tabla13[[#This Row],[Ingresos netos]]</f>
        <v>2.7770690809812153E-3</v>
      </c>
      <c r="AK726" s="1" t="s">
        <v>100</v>
      </c>
      <c r="AL726" s="1" t="s">
        <v>53</v>
      </c>
      <c r="AM726" s="1" t="s">
        <v>114</v>
      </c>
      <c r="AN726" s="1" t="s">
        <v>11</v>
      </c>
      <c r="AO726" s="1" t="s">
        <v>12</v>
      </c>
      <c r="AP726" s="1" t="s">
        <v>13</v>
      </c>
      <c r="AQ726" s="8">
        <v>5.8526600000000003E-5</v>
      </c>
      <c r="AR726" s="8">
        <v>0.75</v>
      </c>
      <c r="AS726" s="9">
        <f>Tabla8[[#This Row],[Precio unitario]]*Tabla8[[#This Row],[Tasa de ingresos cliente]]</f>
        <v>4.3894950000000002E-5</v>
      </c>
      <c r="AT726" s="21">
        <v>21.6</v>
      </c>
      <c r="AU726" s="11">
        <f>Tabla8[[#This Row],[tasa de cambio]]*Tabla8[[#This Row],[Ingresos netos]]</f>
        <v>9.4813092000000016E-4</v>
      </c>
      <c r="AV726" s="23"/>
      <c r="AX726" s="23"/>
    </row>
    <row r="727" spans="1:50" x14ac:dyDescent="0.2">
      <c r="A727" s="1" t="s">
        <v>24</v>
      </c>
      <c r="B727" s="1" t="s">
        <v>59</v>
      </c>
      <c r="C727" s="1"/>
      <c r="D727" s="1" t="s">
        <v>11</v>
      </c>
      <c r="E727" s="1" t="s">
        <v>12</v>
      </c>
      <c r="F727" s="1" t="s">
        <v>13</v>
      </c>
      <c r="G727" s="8">
        <v>1.9353712249999999E-3</v>
      </c>
      <c r="H727" s="8">
        <v>0.75</v>
      </c>
      <c r="I727" s="9">
        <f>Tabla14[[#This Row],[Precio unitario]]*Tabla14[[#This Row],[Tasa de ingresos cliente]]</f>
        <v>1.4515284187500001E-3</v>
      </c>
      <c r="J727" s="21">
        <v>22.631540000000001</v>
      </c>
      <c r="K727" s="15">
        <f>Tabla14[[#This Row],[tasa de cambio]]*Tabla14[[#This Row],[Ingresos netos]]</f>
        <v>3.2850323470077381E-2</v>
      </c>
      <c r="M727" s="2" t="s">
        <v>87</v>
      </c>
      <c r="N727" s="2" t="s">
        <v>18</v>
      </c>
      <c r="O727" s="2"/>
      <c r="P727" s="2" t="s">
        <v>11</v>
      </c>
      <c r="Q727" s="2" t="s">
        <v>12</v>
      </c>
      <c r="R727" s="2" t="s">
        <v>13</v>
      </c>
      <c r="S727" s="7">
        <v>2.7126704699999998E-4</v>
      </c>
      <c r="T727" s="7">
        <v>0.75</v>
      </c>
      <c r="U727" s="9">
        <f>Tabla13[[#This Row],[Precio unitario]]*Tabla13[[#This Row],[Tasa de ingresos cliente]]</f>
        <v>2.0345028524999998E-4</v>
      </c>
      <c r="V727" s="21">
        <v>22.631540000000001</v>
      </c>
      <c r="W727" s="15">
        <f>Tabla13[[#This Row],[tasa de cambio]]*Tabla13[[#This Row],[Ingresos netos]]</f>
        <v>4.6043932686467845E-3</v>
      </c>
      <c r="AK727" s="2" t="s">
        <v>100</v>
      </c>
      <c r="AL727" s="2" t="s">
        <v>53</v>
      </c>
      <c r="AM727" s="2" t="s">
        <v>114</v>
      </c>
      <c r="AN727" s="2" t="s">
        <v>11</v>
      </c>
      <c r="AO727" s="2" t="s">
        <v>12</v>
      </c>
      <c r="AP727" s="2" t="s">
        <v>13</v>
      </c>
      <c r="AQ727" s="7">
        <v>5.8525900000000002E-5</v>
      </c>
      <c r="AR727" s="7">
        <v>0.75</v>
      </c>
      <c r="AS727" s="9">
        <f>Tabla8[[#This Row],[Precio unitario]]*Tabla8[[#This Row],[Tasa de ingresos cliente]]</f>
        <v>4.3894424999999999E-5</v>
      </c>
      <c r="AT727" s="21">
        <v>21.6</v>
      </c>
      <c r="AU727" s="11">
        <f>Tabla8[[#This Row],[tasa de cambio]]*Tabla8[[#This Row],[Ingresos netos]]</f>
        <v>9.4811958000000005E-4</v>
      </c>
      <c r="AV727" s="23"/>
      <c r="AX727" s="23"/>
    </row>
    <row r="728" spans="1:50" x14ac:dyDescent="0.2">
      <c r="A728" s="2" t="s">
        <v>24</v>
      </c>
      <c r="B728" s="2" t="s">
        <v>72</v>
      </c>
      <c r="C728" s="2"/>
      <c r="D728" s="2" t="s">
        <v>11</v>
      </c>
      <c r="E728" s="2" t="s">
        <v>12</v>
      </c>
      <c r="F728" s="2" t="s">
        <v>13</v>
      </c>
      <c r="G728" s="7">
        <v>3.73416869E-4</v>
      </c>
      <c r="H728" s="7">
        <v>0.75</v>
      </c>
      <c r="I728" s="9">
        <f>Tabla14[[#This Row],[Precio unitario]]*Tabla14[[#This Row],[Tasa de ingresos cliente]]</f>
        <v>2.8006265174999997E-4</v>
      </c>
      <c r="J728" s="21">
        <v>22.631540000000001</v>
      </c>
      <c r="K728" s="15">
        <f>Tabla14[[#This Row],[tasa de cambio]]*Tabla14[[#This Row],[Ingresos netos]]</f>
        <v>6.338249105586195E-3</v>
      </c>
      <c r="M728" s="1" t="s">
        <v>87</v>
      </c>
      <c r="N728" s="1" t="s">
        <v>45</v>
      </c>
      <c r="O728" s="1"/>
      <c r="P728" s="1" t="s">
        <v>11</v>
      </c>
      <c r="Q728" s="1" t="s">
        <v>12</v>
      </c>
      <c r="R728" s="1" t="s">
        <v>13</v>
      </c>
      <c r="S728" s="8">
        <v>2.3150773400000001E-4</v>
      </c>
      <c r="T728" s="8">
        <v>0.75</v>
      </c>
      <c r="U728" s="9">
        <f>Tabla13[[#This Row],[Precio unitario]]*Tabla13[[#This Row],[Tasa de ingresos cliente]]</f>
        <v>1.736308005E-4</v>
      </c>
      <c r="V728" s="21">
        <v>22.631540000000001</v>
      </c>
      <c r="W728" s="15">
        <f>Tabla13[[#This Row],[tasa de cambio]]*Tabla13[[#This Row],[Ingresos netos]]</f>
        <v>3.9295324067477704E-3</v>
      </c>
      <c r="AK728" s="1" t="s">
        <v>100</v>
      </c>
      <c r="AL728" s="1" t="s">
        <v>53</v>
      </c>
      <c r="AM728" s="1" t="s">
        <v>114</v>
      </c>
      <c r="AN728" s="1" t="s">
        <v>11</v>
      </c>
      <c r="AO728" s="1" t="s">
        <v>12</v>
      </c>
      <c r="AP728" s="1" t="s">
        <v>13</v>
      </c>
      <c r="AQ728" s="8">
        <v>5.8527299999999998E-5</v>
      </c>
      <c r="AR728" s="8">
        <v>0.75</v>
      </c>
      <c r="AS728" s="9">
        <f>Tabla8[[#This Row],[Precio unitario]]*Tabla8[[#This Row],[Tasa de ingresos cliente]]</f>
        <v>4.3895474999999998E-5</v>
      </c>
      <c r="AT728" s="21">
        <v>21.6</v>
      </c>
      <c r="AU728" s="11">
        <f>Tabla8[[#This Row],[tasa de cambio]]*Tabla8[[#This Row],[Ingresos netos]]</f>
        <v>9.4814226000000006E-4</v>
      </c>
      <c r="AV728" s="23"/>
      <c r="AX728" s="23"/>
    </row>
    <row r="729" spans="1:50" x14ac:dyDescent="0.2">
      <c r="A729" s="1" t="s">
        <v>24</v>
      </c>
      <c r="B729" s="1" t="s">
        <v>26</v>
      </c>
      <c r="C729" s="1"/>
      <c r="D729" s="1" t="s">
        <v>11</v>
      </c>
      <c r="E729" s="1" t="s">
        <v>12</v>
      </c>
      <c r="F729" s="1" t="s">
        <v>13</v>
      </c>
      <c r="G729" s="8">
        <v>7.3602885199999996E-4</v>
      </c>
      <c r="H729" s="8">
        <v>0.75</v>
      </c>
      <c r="I729" s="9">
        <f>Tabla14[[#This Row],[Precio unitario]]*Tabla14[[#This Row],[Tasa de ingresos cliente]]</f>
        <v>5.5202163900000003E-4</v>
      </c>
      <c r="J729" s="21">
        <v>22.631540000000001</v>
      </c>
      <c r="K729" s="15">
        <f>Tabla14[[#This Row],[tasa de cambio]]*Tabla14[[#This Row],[Ingresos netos]]</f>
        <v>1.2493099803894061E-2</v>
      </c>
      <c r="M729" s="2" t="s">
        <v>87</v>
      </c>
      <c r="N729" s="2" t="s">
        <v>57</v>
      </c>
      <c r="O729" s="2"/>
      <c r="P729" s="2" t="s">
        <v>11</v>
      </c>
      <c r="Q729" s="2" t="s">
        <v>12</v>
      </c>
      <c r="R729" s="2" t="s">
        <v>13</v>
      </c>
      <c r="S729" s="7">
        <v>1.3271858050000001E-3</v>
      </c>
      <c r="T729" s="7">
        <v>0.75</v>
      </c>
      <c r="U729" s="9">
        <f>Tabla13[[#This Row],[Precio unitario]]*Tabla13[[#This Row],[Tasa de ingresos cliente]]</f>
        <v>9.9538935374999995E-4</v>
      </c>
      <c r="V729" s="21">
        <v>22.631540000000001</v>
      </c>
      <c r="W729" s="15">
        <f>Tabla13[[#This Row],[tasa de cambio]]*Tabla13[[#This Row],[Ingresos netos]]</f>
        <v>2.2527193974967274E-2</v>
      </c>
      <c r="AK729" s="2" t="s">
        <v>100</v>
      </c>
      <c r="AL729" s="2" t="s">
        <v>53</v>
      </c>
      <c r="AM729" s="2" t="s">
        <v>114</v>
      </c>
      <c r="AN729" s="2" t="s">
        <v>11</v>
      </c>
      <c r="AO729" s="2" t="s">
        <v>12</v>
      </c>
      <c r="AP729" s="2" t="s">
        <v>13</v>
      </c>
      <c r="AQ729" s="7">
        <v>5.8522800000000002E-5</v>
      </c>
      <c r="AR729" s="7">
        <v>0.75</v>
      </c>
      <c r="AS729" s="9">
        <f>Tabla8[[#This Row],[Precio unitario]]*Tabla8[[#This Row],[Tasa de ingresos cliente]]</f>
        <v>4.3892099999999999E-5</v>
      </c>
      <c r="AT729" s="21">
        <v>21.6</v>
      </c>
      <c r="AU729" s="11">
        <f>Tabla8[[#This Row],[tasa de cambio]]*Tabla8[[#This Row],[Ingresos netos]]</f>
        <v>9.4806936000000003E-4</v>
      </c>
      <c r="AV729" s="23"/>
      <c r="AX729" s="23"/>
    </row>
    <row r="730" spans="1:50" x14ac:dyDescent="0.2">
      <c r="A730" s="2" t="s">
        <v>24</v>
      </c>
      <c r="B730" s="2" t="s">
        <v>26</v>
      </c>
      <c r="C730" s="2"/>
      <c r="D730" s="2" t="s">
        <v>11</v>
      </c>
      <c r="E730" s="2" t="s">
        <v>12</v>
      </c>
      <c r="F730" s="2" t="s">
        <v>13</v>
      </c>
      <c r="G730" s="7">
        <v>9.8108367199999992E-4</v>
      </c>
      <c r="H730" s="7">
        <v>0.75</v>
      </c>
      <c r="I730" s="9">
        <f>Tabla14[[#This Row],[Precio unitario]]*Tabla14[[#This Row],[Tasa de ingresos cliente]]</f>
        <v>7.3581275399999999E-4</v>
      </c>
      <c r="J730" s="21">
        <v>22.631540000000001</v>
      </c>
      <c r="K730" s="15">
        <f>Tabla14[[#This Row],[tasa de cambio]]*Tabla14[[#This Row],[Ingresos netos]]</f>
        <v>1.6652575774661161E-2</v>
      </c>
      <c r="M730" s="1" t="s">
        <v>87</v>
      </c>
      <c r="N730" s="1" t="s">
        <v>23</v>
      </c>
      <c r="O730" s="1"/>
      <c r="P730" s="1" t="s">
        <v>11</v>
      </c>
      <c r="Q730" s="1" t="s">
        <v>12</v>
      </c>
      <c r="R730" s="1" t="s">
        <v>13</v>
      </c>
      <c r="S730" s="8">
        <v>8.8670790899999998E-4</v>
      </c>
      <c r="T730" s="8">
        <v>0.75</v>
      </c>
      <c r="U730" s="9">
        <f>Tabla13[[#This Row],[Precio unitario]]*Tabla13[[#This Row],[Tasa de ingresos cliente]]</f>
        <v>6.6503093175000001E-4</v>
      </c>
      <c r="V730" s="21">
        <v>22.631540000000001</v>
      </c>
      <c r="W730" s="15">
        <f>Tabla13[[#This Row],[tasa de cambio]]*Tabla13[[#This Row],[Ingresos netos]]</f>
        <v>1.5050674133137395E-2</v>
      </c>
      <c r="AK730" s="1" t="s">
        <v>100</v>
      </c>
      <c r="AL730" s="1" t="s">
        <v>53</v>
      </c>
      <c r="AM730" s="1" t="s">
        <v>114</v>
      </c>
      <c r="AN730" s="1" t="s">
        <v>11</v>
      </c>
      <c r="AO730" s="1" t="s">
        <v>12</v>
      </c>
      <c r="AP730" s="1" t="s">
        <v>13</v>
      </c>
      <c r="AQ730" s="8">
        <v>5.8523999999999997E-5</v>
      </c>
      <c r="AR730" s="8">
        <v>0.75</v>
      </c>
      <c r="AS730" s="9">
        <f>Tabla8[[#This Row],[Precio unitario]]*Tabla8[[#This Row],[Tasa de ingresos cliente]]</f>
        <v>4.3892999999999995E-5</v>
      </c>
      <c r="AT730" s="21">
        <v>21.6</v>
      </c>
      <c r="AU730" s="11">
        <f>Tabla8[[#This Row],[tasa de cambio]]*Tabla8[[#This Row],[Ingresos netos]]</f>
        <v>9.4808879999999998E-4</v>
      </c>
      <c r="AV730" s="23"/>
      <c r="AX730" s="23"/>
    </row>
    <row r="731" spans="1:50" x14ac:dyDescent="0.2">
      <c r="A731" s="1" t="s">
        <v>24</v>
      </c>
      <c r="B731" s="1" t="s">
        <v>26</v>
      </c>
      <c r="C731" s="1"/>
      <c r="D731" s="1" t="s">
        <v>11</v>
      </c>
      <c r="E731" s="1" t="s">
        <v>12</v>
      </c>
      <c r="F731" s="1" t="s">
        <v>13</v>
      </c>
      <c r="G731" s="8">
        <v>3.2457878300000002E-4</v>
      </c>
      <c r="H731" s="8">
        <v>0.75</v>
      </c>
      <c r="I731" s="9">
        <f>Tabla14[[#This Row],[Precio unitario]]*Tabla14[[#This Row],[Tasa de ingresos cliente]]</f>
        <v>2.4343408725000003E-4</v>
      </c>
      <c r="J731" s="21">
        <v>22.631540000000001</v>
      </c>
      <c r="K731" s="15">
        <f>Tabla14[[#This Row],[tasa de cambio]]*Tabla14[[#This Row],[Ingresos netos]]</f>
        <v>5.5092882829618659E-3</v>
      </c>
      <c r="M731" s="2" t="s">
        <v>87</v>
      </c>
      <c r="N731" s="2" t="s">
        <v>88</v>
      </c>
      <c r="O731" s="2"/>
      <c r="P731" s="2" t="s">
        <v>11</v>
      </c>
      <c r="Q731" s="2" t="s">
        <v>12</v>
      </c>
      <c r="R731" s="2" t="s">
        <v>13</v>
      </c>
      <c r="S731" s="7">
        <v>3.3826497199999998E-4</v>
      </c>
      <c r="T731" s="7">
        <v>0.75</v>
      </c>
      <c r="U731" s="9">
        <f>Tabla13[[#This Row],[Precio unitario]]*Tabla13[[#This Row],[Tasa de ingresos cliente]]</f>
        <v>2.5369872899999997E-4</v>
      </c>
      <c r="V731" s="21">
        <v>22.631540000000001</v>
      </c>
      <c r="W731" s="15">
        <f>Tabla13[[#This Row],[tasa de cambio]]*Tabla13[[#This Row],[Ingresos netos]]</f>
        <v>5.74159293331266E-3</v>
      </c>
      <c r="AK731" s="2" t="s">
        <v>100</v>
      </c>
      <c r="AL731" s="2" t="s">
        <v>53</v>
      </c>
      <c r="AM731" s="2" t="s">
        <v>114</v>
      </c>
      <c r="AN731" s="2" t="s">
        <v>11</v>
      </c>
      <c r="AO731" s="2" t="s">
        <v>12</v>
      </c>
      <c r="AP731" s="2" t="s">
        <v>13</v>
      </c>
      <c r="AQ731" s="7">
        <v>5.8525500000000001E-5</v>
      </c>
      <c r="AR731" s="7">
        <v>0.75</v>
      </c>
      <c r="AS731" s="9">
        <f>Tabla8[[#This Row],[Precio unitario]]*Tabla8[[#This Row],[Tasa de ingresos cliente]]</f>
        <v>4.3894124999999999E-5</v>
      </c>
      <c r="AT731" s="21">
        <v>21.6</v>
      </c>
      <c r="AU731" s="11">
        <f>Tabla8[[#This Row],[tasa de cambio]]*Tabla8[[#This Row],[Ingresos netos]]</f>
        <v>9.4811310000000003E-4</v>
      </c>
      <c r="AV731" s="23"/>
      <c r="AX731" s="23"/>
    </row>
    <row r="732" spans="1:50" x14ac:dyDescent="0.2">
      <c r="A732" s="2" t="s">
        <v>24</v>
      </c>
      <c r="B732" s="2" t="s">
        <v>10</v>
      </c>
      <c r="C732" s="2"/>
      <c r="D732" s="2" t="s">
        <v>11</v>
      </c>
      <c r="E732" s="2" t="s">
        <v>12</v>
      </c>
      <c r="F732" s="2" t="s">
        <v>13</v>
      </c>
      <c r="G732" s="7">
        <v>1.384754222E-3</v>
      </c>
      <c r="H732" s="7">
        <v>0.75</v>
      </c>
      <c r="I732" s="9">
        <f>Tabla14[[#This Row],[Precio unitario]]*Tabla14[[#This Row],[Tasa de ingresos cliente]]</f>
        <v>1.0385656664999999E-3</v>
      </c>
      <c r="J732" s="21">
        <v>22.631540000000001</v>
      </c>
      <c r="K732" s="15">
        <f>Tabla14[[#This Row],[tasa de cambio]]*Tabla14[[#This Row],[Ingresos netos]]</f>
        <v>2.350434042402141E-2</v>
      </c>
      <c r="M732" s="1" t="s">
        <v>87</v>
      </c>
      <c r="N732" s="1" t="s">
        <v>22</v>
      </c>
      <c r="O732" s="1"/>
      <c r="P732" s="1" t="s">
        <v>11</v>
      </c>
      <c r="Q732" s="1" t="s">
        <v>12</v>
      </c>
      <c r="R732" s="1" t="s">
        <v>13</v>
      </c>
      <c r="S732" s="8">
        <v>2.1400157709999998E-3</v>
      </c>
      <c r="T732" s="8">
        <v>0.75</v>
      </c>
      <c r="U732" s="9">
        <f>Tabla13[[#This Row],[Precio unitario]]*Tabla13[[#This Row],[Tasa de ingresos cliente]]</f>
        <v>1.6050118282499998E-3</v>
      </c>
      <c r="V732" s="21">
        <v>22.631540000000001</v>
      </c>
      <c r="W732" s="15">
        <f>Tabla13[[#This Row],[tasa de cambio]]*Tabla13[[#This Row],[Ingresos netos]]</f>
        <v>3.6323889391513001E-2</v>
      </c>
      <c r="AK732" s="1" t="s">
        <v>100</v>
      </c>
      <c r="AL732" s="1" t="s">
        <v>53</v>
      </c>
      <c r="AM732" s="1" t="s">
        <v>114</v>
      </c>
      <c r="AN732" s="1" t="s">
        <v>11</v>
      </c>
      <c r="AO732" s="1" t="s">
        <v>12</v>
      </c>
      <c r="AP732" s="1" t="s">
        <v>13</v>
      </c>
      <c r="AQ732" s="8">
        <v>5.8522700000000001E-5</v>
      </c>
      <c r="AR732" s="8">
        <v>0.75</v>
      </c>
      <c r="AS732" s="9">
        <f>Tabla8[[#This Row],[Precio unitario]]*Tabla8[[#This Row],[Tasa de ingresos cliente]]</f>
        <v>4.3892025000000001E-5</v>
      </c>
      <c r="AT732" s="21">
        <v>21.6</v>
      </c>
      <c r="AU732" s="11">
        <f>Tabla8[[#This Row],[tasa de cambio]]*Tabla8[[#This Row],[Ingresos netos]]</f>
        <v>9.4806774000000011E-4</v>
      </c>
      <c r="AV732" s="23"/>
      <c r="AX732" s="23"/>
    </row>
    <row r="733" spans="1:50" x14ac:dyDescent="0.2">
      <c r="A733" s="1" t="s">
        <v>24</v>
      </c>
      <c r="B733" s="1" t="s">
        <v>47</v>
      </c>
      <c r="C733" s="1"/>
      <c r="D733" s="1" t="s">
        <v>11</v>
      </c>
      <c r="E733" s="1" t="s">
        <v>12</v>
      </c>
      <c r="F733" s="1" t="s">
        <v>13</v>
      </c>
      <c r="G733" s="8">
        <v>1.1519089230000001E-3</v>
      </c>
      <c r="H733" s="8">
        <v>0.75</v>
      </c>
      <c r="I733" s="9">
        <f>Tabla14[[#This Row],[Precio unitario]]*Tabla14[[#This Row],[Tasa de ingresos cliente]]</f>
        <v>8.6393169225000002E-4</v>
      </c>
      <c r="J733" s="21">
        <v>22.631540000000001</v>
      </c>
      <c r="K733" s="15">
        <f>Tabla14[[#This Row],[tasa de cambio]]*Tabla14[[#This Row],[Ingresos netos]]</f>
        <v>1.9552104650423566E-2</v>
      </c>
      <c r="M733" s="2" t="s">
        <v>87</v>
      </c>
      <c r="N733" s="2" t="s">
        <v>72</v>
      </c>
      <c r="O733" s="2"/>
      <c r="P733" s="2" t="s">
        <v>11</v>
      </c>
      <c r="Q733" s="2" t="s">
        <v>12</v>
      </c>
      <c r="R733" s="2" t="s">
        <v>13</v>
      </c>
      <c r="S733" s="7">
        <v>4.6849986799999999E-4</v>
      </c>
      <c r="T733" s="7">
        <v>0.75</v>
      </c>
      <c r="U733" s="9">
        <f>Tabla13[[#This Row],[Precio unitario]]*Tabla13[[#This Row],[Tasa de ingresos cliente]]</f>
        <v>3.5137490099999998E-4</v>
      </c>
      <c r="V733" s="21">
        <v>22.631540000000001</v>
      </c>
      <c r="W733" s="15">
        <f>Tabla13[[#This Row],[tasa de cambio]]*Tabla13[[#This Row],[Ingresos netos]]</f>
        <v>7.9521551269775403E-3</v>
      </c>
      <c r="AK733" s="2" t="s">
        <v>100</v>
      </c>
      <c r="AL733" s="2" t="s">
        <v>53</v>
      </c>
      <c r="AM733" s="2" t="s">
        <v>114</v>
      </c>
      <c r="AN733" s="2" t="s">
        <v>11</v>
      </c>
      <c r="AO733" s="2" t="s">
        <v>12</v>
      </c>
      <c r="AP733" s="2" t="s">
        <v>13</v>
      </c>
      <c r="AQ733" s="7">
        <v>5.8520000000000002E-5</v>
      </c>
      <c r="AR733" s="7">
        <v>0.75</v>
      </c>
      <c r="AS733" s="9">
        <f>Tabla8[[#This Row],[Precio unitario]]*Tabla8[[#This Row],[Tasa de ingresos cliente]]</f>
        <v>4.3890000000000002E-5</v>
      </c>
      <c r="AT733" s="21">
        <v>21.6</v>
      </c>
      <c r="AU733" s="11">
        <f>Tabla8[[#This Row],[tasa de cambio]]*Tabla8[[#This Row],[Ingresos netos]]</f>
        <v>9.4802400000000011E-4</v>
      </c>
      <c r="AV733" s="23"/>
      <c r="AX733" s="23"/>
    </row>
    <row r="734" spans="1:50" x14ac:dyDescent="0.2">
      <c r="A734" s="2" t="s">
        <v>24</v>
      </c>
      <c r="B734" s="2" t="s">
        <v>66</v>
      </c>
      <c r="C734" s="2"/>
      <c r="D734" s="2" t="s">
        <v>11</v>
      </c>
      <c r="E734" s="2" t="s">
        <v>12</v>
      </c>
      <c r="F734" s="2" t="s">
        <v>13</v>
      </c>
      <c r="G734" s="7">
        <v>2.28631393E-4</v>
      </c>
      <c r="H734" s="7">
        <v>0.75</v>
      </c>
      <c r="I734" s="9">
        <f>Tabla14[[#This Row],[Precio unitario]]*Tabla14[[#This Row],[Tasa de ingresos cliente]]</f>
        <v>1.7147354474999999E-4</v>
      </c>
      <c r="J734" s="21">
        <v>22.631540000000001</v>
      </c>
      <c r="K734" s="15">
        <f>Tabla14[[#This Row],[tasa de cambio]]*Tabla14[[#This Row],[Ingresos netos]]</f>
        <v>3.8807103869514152E-3</v>
      </c>
      <c r="M734" s="1" t="s">
        <v>87</v>
      </c>
      <c r="N734" s="1" t="s">
        <v>43</v>
      </c>
      <c r="O734" s="1"/>
      <c r="P734" s="1" t="s">
        <v>11</v>
      </c>
      <c r="Q734" s="1" t="s">
        <v>12</v>
      </c>
      <c r="R734" s="1" t="s">
        <v>13</v>
      </c>
      <c r="S734" s="8">
        <v>1.8002078199999999E-4</v>
      </c>
      <c r="T734" s="8">
        <v>0.75</v>
      </c>
      <c r="U734" s="9">
        <f>Tabla13[[#This Row],[Precio unitario]]*Tabla13[[#This Row],[Tasa de ingresos cliente]]</f>
        <v>1.3501558649999998E-4</v>
      </c>
      <c r="V734" s="21">
        <v>22.631540000000001</v>
      </c>
      <c r="W734" s="15">
        <f>Tabla13[[#This Row],[tasa de cambio]]*Tabla13[[#This Row],[Ingresos netos]]</f>
        <v>3.0556106464982098E-3</v>
      </c>
      <c r="AK734" s="2" t="s">
        <v>100</v>
      </c>
      <c r="AL734" s="2" t="s">
        <v>53</v>
      </c>
      <c r="AM734" s="2" t="s">
        <v>114</v>
      </c>
      <c r="AN734" s="2" t="s">
        <v>11</v>
      </c>
      <c r="AO734" s="2" t="s">
        <v>12</v>
      </c>
      <c r="AP734" s="2" t="s">
        <v>13</v>
      </c>
      <c r="AQ734" s="7">
        <v>5.85161E-5</v>
      </c>
      <c r="AR734" s="7">
        <v>0.75</v>
      </c>
      <c r="AS734" s="9">
        <f>Tabla8[[#This Row],[Precio unitario]]*Tabla8[[#This Row],[Tasa de ingresos cliente]]</f>
        <v>4.3887075E-5</v>
      </c>
      <c r="AT734" s="21">
        <v>21.6</v>
      </c>
      <c r="AU734" s="11">
        <f>Tabla8[[#This Row],[tasa de cambio]]*Tabla8[[#This Row],[Ingresos netos]]</f>
        <v>9.4796082000000005E-4</v>
      </c>
      <c r="AV734" s="23"/>
      <c r="AX734" s="23"/>
    </row>
    <row r="735" spans="1:50" x14ac:dyDescent="0.2">
      <c r="A735" s="1" t="s">
        <v>24</v>
      </c>
      <c r="B735" s="1" t="s">
        <v>41</v>
      </c>
      <c r="C735" s="1"/>
      <c r="D735" s="1" t="s">
        <v>11</v>
      </c>
      <c r="E735" s="1" t="s">
        <v>12</v>
      </c>
      <c r="F735" s="1" t="s">
        <v>13</v>
      </c>
      <c r="G735" s="8">
        <v>7.5561909000000004E-5</v>
      </c>
      <c r="H735" s="8">
        <v>0.75</v>
      </c>
      <c r="I735" s="9">
        <f>Tabla14[[#This Row],[Precio unitario]]*Tabla14[[#This Row],[Tasa de ingresos cliente]]</f>
        <v>5.6671431750000003E-5</v>
      </c>
      <c r="J735" s="21">
        <v>22.631540000000001</v>
      </c>
      <c r="K735" s="15">
        <f>Tabla14[[#This Row],[tasa de cambio]]*Tabla14[[#This Row],[Ingresos netos]]</f>
        <v>1.2825617745073951E-3</v>
      </c>
      <c r="M735" s="2" t="s">
        <v>87</v>
      </c>
      <c r="N735" s="2" t="s">
        <v>43</v>
      </c>
      <c r="O735" s="2"/>
      <c r="P735" s="2" t="s">
        <v>11</v>
      </c>
      <c r="Q735" s="2" t="s">
        <v>12</v>
      </c>
      <c r="R735" s="2" t="s">
        <v>13</v>
      </c>
      <c r="S735" s="7">
        <v>5.2451239800000002E-4</v>
      </c>
      <c r="T735" s="7">
        <v>0.75</v>
      </c>
      <c r="U735" s="9">
        <f>Tabla13[[#This Row],[Precio unitario]]*Tabla13[[#This Row],[Tasa de ingresos cliente]]</f>
        <v>3.9338429849999999E-4</v>
      </c>
      <c r="V735" s="21">
        <v>22.631540000000001</v>
      </c>
      <c r="W735" s="15">
        <f>Tabla13[[#This Row],[tasa de cambio]]*Tabla13[[#This Row],[Ingresos netos]]</f>
        <v>8.9028924868746907E-3</v>
      </c>
      <c r="AK735" s="1" t="s">
        <v>100</v>
      </c>
      <c r="AL735" s="1" t="s">
        <v>53</v>
      </c>
      <c r="AM735" s="1" t="s">
        <v>114</v>
      </c>
      <c r="AN735" s="1" t="s">
        <v>11</v>
      </c>
      <c r="AO735" s="1" t="s">
        <v>12</v>
      </c>
      <c r="AP735" s="1" t="s">
        <v>13</v>
      </c>
      <c r="AQ735" s="8">
        <v>5.8499999999999999E-5</v>
      </c>
      <c r="AR735" s="8">
        <v>0.75</v>
      </c>
      <c r="AS735" s="9">
        <f>Tabla8[[#This Row],[Precio unitario]]*Tabla8[[#This Row],[Tasa de ingresos cliente]]</f>
        <v>4.3874999999999996E-5</v>
      </c>
      <c r="AT735" s="21">
        <v>21.6</v>
      </c>
      <c r="AU735" s="11">
        <f>Tabla8[[#This Row],[tasa de cambio]]*Tabla8[[#This Row],[Ingresos netos]]</f>
        <v>9.477E-4</v>
      </c>
      <c r="AV735" s="23"/>
      <c r="AX735" s="23"/>
    </row>
    <row r="736" spans="1:50" x14ac:dyDescent="0.2">
      <c r="A736" s="2" t="s">
        <v>24</v>
      </c>
      <c r="B736" s="2" t="s">
        <v>42</v>
      </c>
      <c r="C736" s="2"/>
      <c r="D736" s="2" t="s">
        <v>11</v>
      </c>
      <c r="E736" s="2" t="s">
        <v>12</v>
      </c>
      <c r="F736" s="2" t="s">
        <v>13</v>
      </c>
      <c r="G736" s="7">
        <v>2.06959866E-4</v>
      </c>
      <c r="H736" s="7">
        <v>0.75</v>
      </c>
      <c r="I736" s="9">
        <f>Tabla14[[#This Row],[Precio unitario]]*Tabla14[[#This Row],[Tasa de ingresos cliente]]</f>
        <v>1.5521989949999999E-4</v>
      </c>
      <c r="J736" s="21">
        <v>22.631540000000001</v>
      </c>
      <c r="K736" s="15">
        <f>Tabla14[[#This Row],[tasa de cambio]]*Tabla14[[#This Row],[Ingresos netos]]</f>
        <v>3.51286536433023E-3</v>
      </c>
      <c r="M736" s="1" t="s">
        <v>87</v>
      </c>
      <c r="N736" s="1" t="s">
        <v>16</v>
      </c>
      <c r="O736" s="1"/>
      <c r="P736" s="1" t="s">
        <v>11</v>
      </c>
      <c r="Q736" s="1" t="s">
        <v>12</v>
      </c>
      <c r="R736" s="1" t="s">
        <v>13</v>
      </c>
      <c r="S736" s="8">
        <v>1.0211625962000001E-2</v>
      </c>
      <c r="T736" s="8">
        <v>0.75</v>
      </c>
      <c r="U736" s="9">
        <f>Tabla13[[#This Row],[Precio unitario]]*Tabla13[[#This Row],[Tasa de ingresos cliente]]</f>
        <v>7.6587194715000001E-3</v>
      </c>
      <c r="V736" s="21">
        <v>22.631540000000001</v>
      </c>
      <c r="W736" s="15">
        <f>Tabla13[[#This Row],[tasa de cambio]]*Tabla13[[#This Row],[Ingresos netos]]</f>
        <v>0.17332861606803113</v>
      </c>
      <c r="AK736" s="2" t="s">
        <v>100</v>
      </c>
      <c r="AL736" s="2" t="s">
        <v>53</v>
      </c>
      <c r="AM736" s="2" t="s">
        <v>114</v>
      </c>
      <c r="AN736" s="2" t="s">
        <v>11</v>
      </c>
      <c r="AO736" s="2" t="s">
        <v>12</v>
      </c>
      <c r="AP736" s="2" t="s">
        <v>13</v>
      </c>
      <c r="AQ736" s="7">
        <v>5.8513500000000001E-5</v>
      </c>
      <c r="AR736" s="7">
        <v>0.75</v>
      </c>
      <c r="AS736" s="9">
        <f>Tabla8[[#This Row],[Precio unitario]]*Tabla8[[#This Row],[Tasa de ingresos cliente]]</f>
        <v>4.3885124999999999E-5</v>
      </c>
      <c r="AT736" s="21">
        <v>21.6</v>
      </c>
      <c r="AU736" s="11">
        <f>Tabla8[[#This Row],[tasa de cambio]]*Tabla8[[#This Row],[Ingresos netos]]</f>
        <v>9.4791870000000009E-4</v>
      </c>
      <c r="AV736" s="23"/>
      <c r="AX736" s="23"/>
    </row>
    <row r="737" spans="1:50" x14ac:dyDescent="0.2">
      <c r="A737" s="1" t="s">
        <v>24</v>
      </c>
      <c r="B737" s="1" t="s">
        <v>43</v>
      </c>
      <c r="C737" s="1"/>
      <c r="D737" s="1" t="s">
        <v>11</v>
      </c>
      <c r="E737" s="1" t="s">
        <v>12</v>
      </c>
      <c r="F737" s="1" t="s">
        <v>13</v>
      </c>
      <c r="G737" s="8">
        <v>6.4394199999999994E-5</v>
      </c>
      <c r="H737" s="8">
        <v>0.75</v>
      </c>
      <c r="I737" s="9">
        <f>Tabla14[[#This Row],[Precio unitario]]*Tabla14[[#This Row],[Tasa de ingresos cliente]]</f>
        <v>4.8295649999999996E-5</v>
      </c>
      <c r="J737" s="21">
        <v>22.631540000000001</v>
      </c>
      <c r="K737" s="15">
        <f>Tabla14[[#This Row],[tasa de cambio]]*Tabla14[[#This Row],[Ingresos netos]]</f>
        <v>1.0930049348009999E-3</v>
      </c>
      <c r="M737" s="2" t="s">
        <v>87</v>
      </c>
      <c r="N737" s="2" t="s">
        <v>35</v>
      </c>
      <c r="O737" s="2"/>
      <c r="P737" s="2" t="s">
        <v>11</v>
      </c>
      <c r="Q737" s="2" t="s">
        <v>12</v>
      </c>
      <c r="R737" s="2" t="s">
        <v>13</v>
      </c>
      <c r="S737" s="7">
        <v>3.1896024199999998E-4</v>
      </c>
      <c r="T737" s="7">
        <v>0.75</v>
      </c>
      <c r="U737" s="9">
        <f>Tabla13[[#This Row],[Precio unitario]]*Tabla13[[#This Row],[Tasa de ingresos cliente]]</f>
        <v>2.3922018149999998E-4</v>
      </c>
      <c r="V737" s="21">
        <v>22.631540000000001</v>
      </c>
      <c r="W737" s="15">
        <f>Tabla13[[#This Row],[tasa de cambio]]*Tabla13[[#This Row],[Ingresos netos]]</f>
        <v>5.4139211064245102E-3</v>
      </c>
      <c r="AK737" s="2" t="s">
        <v>100</v>
      </c>
      <c r="AL737" s="2" t="s">
        <v>53</v>
      </c>
      <c r="AM737" s="2" t="s">
        <v>104</v>
      </c>
      <c r="AN737" s="2" t="s">
        <v>11</v>
      </c>
      <c r="AO737" s="2" t="s">
        <v>129</v>
      </c>
      <c r="AP737" s="2" t="s">
        <v>13</v>
      </c>
      <c r="AQ737" s="7">
        <v>-5.7636000000000005E-4</v>
      </c>
      <c r="AR737" s="7">
        <v>0.75</v>
      </c>
      <c r="AS737" s="9">
        <f>Tabla8[[#This Row],[Precio unitario]]*Tabla8[[#This Row],[Tasa de ingresos cliente]]</f>
        <v>-4.3227000000000001E-4</v>
      </c>
      <c r="AT737" s="21">
        <v>21.6</v>
      </c>
      <c r="AU737" s="11">
        <f>Tabla8[[#This Row],[tasa de cambio]]*Tabla8[[#This Row],[Ingresos netos]]</f>
        <v>-9.3370320000000003E-3</v>
      </c>
      <c r="AV737" s="23"/>
      <c r="AX737" s="23"/>
    </row>
    <row r="738" spans="1:50" x14ac:dyDescent="0.2">
      <c r="A738" s="2" t="s">
        <v>24</v>
      </c>
      <c r="B738" s="2" t="s">
        <v>43</v>
      </c>
      <c r="C738" s="2"/>
      <c r="D738" s="2" t="s">
        <v>11</v>
      </c>
      <c r="E738" s="2" t="s">
        <v>12</v>
      </c>
      <c r="F738" s="2" t="s">
        <v>13</v>
      </c>
      <c r="G738" s="7">
        <v>9.1762034000000006E-5</v>
      </c>
      <c r="H738" s="7">
        <v>0.75</v>
      </c>
      <c r="I738" s="9">
        <f>Tabla14[[#This Row],[Precio unitario]]*Tabla14[[#This Row],[Tasa de ingresos cliente]]</f>
        <v>6.8821525500000012E-5</v>
      </c>
      <c r="J738" s="21">
        <v>22.631540000000001</v>
      </c>
      <c r="K738" s="15">
        <f>Tabla14[[#This Row],[tasa de cambio]]*Tabla14[[#This Row],[Ingresos netos]]</f>
        <v>1.5575371072142703E-3</v>
      </c>
      <c r="M738" s="1" t="s">
        <v>87</v>
      </c>
      <c r="N738" s="1" t="s">
        <v>33</v>
      </c>
      <c r="O738" s="1"/>
      <c r="P738" s="1" t="s">
        <v>11</v>
      </c>
      <c r="Q738" s="1" t="s">
        <v>12</v>
      </c>
      <c r="R738" s="1" t="s">
        <v>13</v>
      </c>
      <c r="S738" s="8">
        <v>1.224841905E-3</v>
      </c>
      <c r="T738" s="8">
        <v>0.75</v>
      </c>
      <c r="U738" s="9">
        <f>Tabla13[[#This Row],[Precio unitario]]*Tabla13[[#This Row],[Tasa de ingresos cliente]]</f>
        <v>9.1863142874999996E-4</v>
      </c>
      <c r="V738" s="21">
        <v>22.631540000000001</v>
      </c>
      <c r="W738" s="15">
        <f>Tabla13[[#This Row],[tasa de cambio]]*Tabla13[[#This Row],[Ingresos netos]]</f>
        <v>2.0790043925012776E-2</v>
      </c>
      <c r="AK738" s="2" t="s">
        <v>100</v>
      </c>
      <c r="AL738" s="2" t="s">
        <v>53</v>
      </c>
      <c r="AM738" s="2" t="s">
        <v>114</v>
      </c>
      <c r="AN738" s="2" t="s">
        <v>11</v>
      </c>
      <c r="AO738" s="2" t="s">
        <v>129</v>
      </c>
      <c r="AP738" s="2" t="s">
        <v>13</v>
      </c>
      <c r="AQ738" s="7">
        <v>-1.7557199999999999E-5</v>
      </c>
      <c r="AR738" s="7">
        <v>0.75</v>
      </c>
      <c r="AS738" s="9">
        <f>Tabla8[[#This Row],[Precio unitario]]*Tabla8[[#This Row],[Tasa de ingresos cliente]]</f>
        <v>-1.31679E-5</v>
      </c>
      <c r="AT738" s="21">
        <v>21.6</v>
      </c>
      <c r="AU738" s="11">
        <f>Tabla8[[#This Row],[tasa de cambio]]*Tabla8[[#This Row],[Ingresos netos]]</f>
        <v>-2.8442663999999999E-4</v>
      </c>
      <c r="AV738" s="23"/>
      <c r="AX738" s="23"/>
    </row>
    <row r="739" spans="1:50" x14ac:dyDescent="0.2">
      <c r="A739" s="1" t="s">
        <v>24</v>
      </c>
      <c r="B739" s="1" t="s">
        <v>44</v>
      </c>
      <c r="C739" s="1"/>
      <c r="D739" s="1" t="s">
        <v>11</v>
      </c>
      <c r="E739" s="1" t="s">
        <v>12</v>
      </c>
      <c r="F739" s="1" t="s">
        <v>13</v>
      </c>
      <c r="G739" s="8">
        <v>3.4640465300000002E-4</v>
      </c>
      <c r="H739" s="8">
        <v>0.75</v>
      </c>
      <c r="I739" s="9">
        <f>Tabla14[[#This Row],[Precio unitario]]*Tabla14[[#This Row],[Tasa de ingresos cliente]]</f>
        <v>2.5980348975000001E-4</v>
      </c>
      <c r="J739" s="21">
        <v>22.631540000000001</v>
      </c>
      <c r="K739" s="15">
        <f>Tabla14[[#This Row],[tasa de cambio]]*Tabla14[[#This Row],[Ingresos netos]]</f>
        <v>5.8797530704167156E-3</v>
      </c>
      <c r="M739" s="2" t="s">
        <v>87</v>
      </c>
      <c r="N739" s="2" t="s">
        <v>34</v>
      </c>
      <c r="O739" s="2"/>
      <c r="P739" s="2" t="s">
        <v>11</v>
      </c>
      <c r="Q739" s="2" t="s">
        <v>12</v>
      </c>
      <c r="R739" s="2" t="s">
        <v>13</v>
      </c>
      <c r="S739" s="7">
        <v>1.3763256499999999E-4</v>
      </c>
      <c r="T739" s="7">
        <v>0.75</v>
      </c>
      <c r="U739" s="9">
        <f>Tabla13[[#This Row],[Precio unitario]]*Tabla13[[#This Row],[Tasa de ingresos cliente]]</f>
        <v>1.0322442375E-4</v>
      </c>
      <c r="V739" s="21">
        <v>22.631540000000001</v>
      </c>
      <c r="W739" s="15">
        <f>Tabla13[[#This Row],[tasa de cambio]]*Tabla13[[#This Row],[Ingresos netos]]</f>
        <v>2.3361276750750752E-3</v>
      </c>
      <c r="AK739" s="1" t="s">
        <v>100</v>
      </c>
      <c r="AL739" s="1" t="s">
        <v>53</v>
      </c>
      <c r="AM739" s="1" t="s">
        <v>114</v>
      </c>
      <c r="AN739" s="1" t="s">
        <v>11</v>
      </c>
      <c r="AO739" s="1" t="s">
        <v>129</v>
      </c>
      <c r="AP739" s="1" t="s">
        <v>13</v>
      </c>
      <c r="AQ739" s="8">
        <v>-1.7557000000000001E-5</v>
      </c>
      <c r="AR739" s="8">
        <v>0.75</v>
      </c>
      <c r="AS739" s="9">
        <f>Tabla8[[#This Row],[Precio unitario]]*Tabla8[[#This Row],[Tasa de ingresos cliente]]</f>
        <v>-1.3167750000000001E-5</v>
      </c>
      <c r="AT739" s="21">
        <v>21.6</v>
      </c>
      <c r="AU739" s="11">
        <f>Tabla8[[#This Row],[tasa de cambio]]*Tabla8[[#This Row],[Ingresos netos]]</f>
        <v>-2.8442340000000004E-4</v>
      </c>
      <c r="AV739" s="23"/>
      <c r="AX739" s="23"/>
    </row>
    <row r="740" spans="1:50" x14ac:dyDescent="0.2">
      <c r="A740" s="2" t="s">
        <v>24</v>
      </c>
      <c r="B740" s="2" t="s">
        <v>33</v>
      </c>
      <c r="C740" s="2"/>
      <c r="D740" s="2" t="s">
        <v>11</v>
      </c>
      <c r="E740" s="2" t="s">
        <v>12</v>
      </c>
      <c r="F740" s="2" t="s">
        <v>13</v>
      </c>
      <c r="G740" s="7">
        <v>2.2514501640000001E-3</v>
      </c>
      <c r="H740" s="7">
        <v>0.75</v>
      </c>
      <c r="I740" s="9">
        <f>Tabla14[[#This Row],[Precio unitario]]*Tabla14[[#This Row],[Tasa de ingresos cliente]]</f>
        <v>1.6885876230000002E-3</v>
      </c>
      <c r="J740" s="21">
        <v>22.631540000000001</v>
      </c>
      <c r="K740" s="15">
        <f>Tabla14[[#This Row],[tasa de cambio]]*Tabla14[[#This Row],[Ingresos netos]]</f>
        <v>3.8215338333429424E-2</v>
      </c>
      <c r="M740" s="1" t="s">
        <v>87</v>
      </c>
      <c r="N740" s="1" t="s">
        <v>19</v>
      </c>
      <c r="O740" s="1"/>
      <c r="P740" s="1" t="s">
        <v>11</v>
      </c>
      <c r="Q740" s="1" t="s">
        <v>12</v>
      </c>
      <c r="R740" s="1" t="s">
        <v>13</v>
      </c>
      <c r="S740" s="8">
        <v>2.7371535930000002E-3</v>
      </c>
      <c r="T740" s="8">
        <v>0.75</v>
      </c>
      <c r="U740" s="9">
        <f>Tabla13[[#This Row],[Precio unitario]]*Tabla13[[#This Row],[Tasa de ingresos cliente]]</f>
        <v>2.0528651947500001E-3</v>
      </c>
      <c r="V740" s="21">
        <v>22.631540000000001</v>
      </c>
      <c r="W740" s="15">
        <f>Tabla13[[#This Row],[tasa de cambio]]*Tabla13[[#This Row],[Ingresos netos]]</f>
        <v>4.6459500769592418E-2</v>
      </c>
      <c r="AK740" s="1" t="s">
        <v>100</v>
      </c>
      <c r="AL740" s="1" t="s">
        <v>53</v>
      </c>
      <c r="AM740" s="1" t="s">
        <v>101</v>
      </c>
      <c r="AN740" s="1" t="s">
        <v>11</v>
      </c>
      <c r="AO740" s="1" t="s">
        <v>12</v>
      </c>
      <c r="AP740" s="1" t="s">
        <v>13</v>
      </c>
      <c r="AQ740" s="8">
        <v>1.0248636E-3</v>
      </c>
      <c r="AR740" s="8">
        <v>0.75</v>
      </c>
      <c r="AS740" s="9">
        <f>Tabla8[[#This Row],[Precio unitario]]*Tabla8[[#This Row],[Tasa de ingresos cliente]]</f>
        <v>7.6864769999999993E-4</v>
      </c>
      <c r="AT740" s="21">
        <v>21.6</v>
      </c>
      <c r="AU740" s="11">
        <f>Tabla8[[#This Row],[tasa de cambio]]*Tabla8[[#This Row],[Ingresos netos]]</f>
        <v>1.6602790319999998E-2</v>
      </c>
      <c r="AV740" s="23"/>
      <c r="AX740" s="23"/>
    </row>
    <row r="741" spans="1:50" x14ac:dyDescent="0.2">
      <c r="A741" s="1" t="s">
        <v>24</v>
      </c>
      <c r="B741" s="1" t="s">
        <v>18</v>
      </c>
      <c r="C741" s="1"/>
      <c r="D741" s="1" t="s">
        <v>11</v>
      </c>
      <c r="E741" s="1" t="s">
        <v>12</v>
      </c>
      <c r="F741" s="1" t="s">
        <v>13</v>
      </c>
      <c r="G741" s="8">
        <v>2.8101573500000001E-4</v>
      </c>
      <c r="H741" s="8">
        <v>0.75</v>
      </c>
      <c r="I741" s="9">
        <f>Tabla14[[#This Row],[Precio unitario]]*Tabla14[[#This Row],[Tasa de ingresos cliente]]</f>
        <v>2.1076180125000001E-4</v>
      </c>
      <c r="J741" s="21">
        <v>22.631540000000001</v>
      </c>
      <c r="K741" s="15">
        <f>Tabla14[[#This Row],[tasa de cambio]]*Tabla14[[#This Row],[Ingresos netos]]</f>
        <v>4.7698641354614255E-3</v>
      </c>
      <c r="M741" s="2" t="s">
        <v>87</v>
      </c>
      <c r="N741" s="2" t="s">
        <v>19</v>
      </c>
      <c r="O741" s="2"/>
      <c r="P741" s="2" t="s">
        <v>11</v>
      </c>
      <c r="Q741" s="2" t="s">
        <v>12</v>
      </c>
      <c r="R741" s="2" t="s">
        <v>13</v>
      </c>
      <c r="S741" s="7">
        <v>1.859994753E-3</v>
      </c>
      <c r="T741" s="7">
        <v>0.75</v>
      </c>
      <c r="U741" s="9">
        <f>Tabla13[[#This Row],[Precio unitario]]*Tabla13[[#This Row],[Tasa de ingresos cliente]]</f>
        <v>1.39499606475E-3</v>
      </c>
      <c r="V741" s="21">
        <v>22.631540000000001</v>
      </c>
      <c r="W741" s="15">
        <f>Tabla13[[#This Row],[tasa de cambio]]*Tabla13[[#This Row],[Ingresos netos]]</f>
        <v>3.1570909239232219E-2</v>
      </c>
      <c r="AK741" s="2" t="s">
        <v>100</v>
      </c>
      <c r="AL741" s="2" t="s">
        <v>53</v>
      </c>
      <c r="AM741" s="2" t="s">
        <v>101</v>
      </c>
      <c r="AN741" s="2" t="s">
        <v>11</v>
      </c>
      <c r="AO741" s="2" t="s">
        <v>12</v>
      </c>
      <c r="AP741" s="2" t="s">
        <v>13</v>
      </c>
      <c r="AQ741" s="7">
        <v>1.0249091000000001E-3</v>
      </c>
      <c r="AR741" s="7">
        <v>0.75</v>
      </c>
      <c r="AS741" s="9">
        <f>Tabla8[[#This Row],[Precio unitario]]*Tabla8[[#This Row],[Tasa de ingresos cliente]]</f>
        <v>7.6868182500000007E-4</v>
      </c>
      <c r="AT741" s="21">
        <v>21.6</v>
      </c>
      <c r="AU741" s="11">
        <f>Tabla8[[#This Row],[tasa de cambio]]*Tabla8[[#This Row],[Ingresos netos]]</f>
        <v>1.6603527420000003E-2</v>
      </c>
      <c r="AV741" s="23"/>
      <c r="AX741" s="23"/>
    </row>
    <row r="742" spans="1:50" x14ac:dyDescent="0.2">
      <c r="A742" s="2" t="s">
        <v>24</v>
      </c>
      <c r="B742" s="2" t="s">
        <v>10</v>
      </c>
      <c r="C742" s="2"/>
      <c r="D742" s="2" t="s">
        <v>11</v>
      </c>
      <c r="E742" s="2" t="s">
        <v>12</v>
      </c>
      <c r="F742" s="2" t="s">
        <v>13</v>
      </c>
      <c r="G742" s="7">
        <v>2.61020243E-4</v>
      </c>
      <c r="H742" s="7">
        <v>0.75</v>
      </c>
      <c r="I742" s="9">
        <f>Tabla14[[#This Row],[Precio unitario]]*Tabla14[[#This Row],[Tasa de ingresos cliente]]</f>
        <v>1.9576518225000001E-4</v>
      </c>
      <c r="J742" s="21">
        <v>22.631540000000001</v>
      </c>
      <c r="K742" s="15">
        <f>Tabla14[[#This Row],[tasa de cambio]]*Tabla14[[#This Row],[Ingresos netos]]</f>
        <v>4.4304675526981654E-3</v>
      </c>
      <c r="M742" s="1" t="s">
        <v>87</v>
      </c>
      <c r="N742" s="1" t="s">
        <v>53</v>
      </c>
      <c r="O742" s="1"/>
      <c r="P742" s="1" t="s">
        <v>11</v>
      </c>
      <c r="Q742" s="1" t="s">
        <v>12</v>
      </c>
      <c r="R742" s="1" t="s">
        <v>13</v>
      </c>
      <c r="S742" s="8">
        <v>1.82704931E-4</v>
      </c>
      <c r="T742" s="8">
        <v>0.75</v>
      </c>
      <c r="U742" s="9">
        <f>Tabla13[[#This Row],[Precio unitario]]*Tabla13[[#This Row],[Tasa de ingresos cliente]]</f>
        <v>1.3702869825000001E-4</v>
      </c>
      <c r="V742" s="21">
        <v>22.631540000000001</v>
      </c>
      <c r="W742" s="15">
        <f>Tabla13[[#This Row],[tasa de cambio]]*Tabla13[[#This Row],[Ingresos netos]]</f>
        <v>3.1011704655928051E-3</v>
      </c>
      <c r="AK742" s="1" t="s">
        <v>100</v>
      </c>
      <c r="AL742" s="1" t="s">
        <v>53</v>
      </c>
      <c r="AM742" s="1" t="s">
        <v>101</v>
      </c>
      <c r="AN742" s="1" t="s">
        <v>11</v>
      </c>
      <c r="AO742" s="1" t="s">
        <v>12</v>
      </c>
      <c r="AP742" s="1" t="s">
        <v>13</v>
      </c>
      <c r="AQ742" s="8">
        <v>1.0250000000000001E-3</v>
      </c>
      <c r="AR742" s="8">
        <v>0.75</v>
      </c>
      <c r="AS742" s="9">
        <f>Tabla8[[#This Row],[Precio unitario]]*Tabla8[[#This Row],[Tasa de ingresos cliente]]</f>
        <v>7.6875000000000012E-4</v>
      </c>
      <c r="AT742" s="21">
        <v>21.6</v>
      </c>
      <c r="AU742" s="11">
        <f>Tabla8[[#This Row],[tasa de cambio]]*Tabla8[[#This Row],[Ingresos netos]]</f>
        <v>1.6605000000000005E-2</v>
      </c>
      <c r="AV742" s="23"/>
      <c r="AX742" s="23"/>
    </row>
    <row r="743" spans="1:50" x14ac:dyDescent="0.2">
      <c r="A743" s="1" t="s">
        <v>24</v>
      </c>
      <c r="B743" s="1" t="s">
        <v>47</v>
      </c>
      <c r="C743" s="1"/>
      <c r="D743" s="1" t="s">
        <v>11</v>
      </c>
      <c r="E743" s="1" t="s">
        <v>12</v>
      </c>
      <c r="F743" s="1" t="s">
        <v>13</v>
      </c>
      <c r="G743" s="8">
        <v>8.2088322499999998E-4</v>
      </c>
      <c r="H743" s="8">
        <v>0.75</v>
      </c>
      <c r="I743" s="9">
        <f>Tabla14[[#This Row],[Precio unitario]]*Tabla14[[#This Row],[Tasa de ingresos cliente]]</f>
        <v>6.1566241874999995E-4</v>
      </c>
      <c r="J743" s="21">
        <v>22.631540000000001</v>
      </c>
      <c r="K743" s="15">
        <f>Tabla14[[#This Row],[tasa de cambio]]*Tabla14[[#This Row],[Ingresos netos]]</f>
        <v>1.3933388656437375E-2</v>
      </c>
      <c r="M743" s="2" t="s">
        <v>87</v>
      </c>
      <c r="N743" s="2" t="s">
        <v>37</v>
      </c>
      <c r="O743" s="2"/>
      <c r="P743" s="2" t="s">
        <v>11</v>
      </c>
      <c r="Q743" s="2" t="s">
        <v>12</v>
      </c>
      <c r="R743" s="2" t="s">
        <v>13</v>
      </c>
      <c r="S743" s="7">
        <v>3.3178204099999997E-4</v>
      </c>
      <c r="T743" s="7">
        <v>0.75</v>
      </c>
      <c r="U743" s="9">
        <f>Tabla13[[#This Row],[Precio unitario]]*Tabla13[[#This Row],[Tasa de ingresos cliente]]</f>
        <v>2.4883653074999999E-4</v>
      </c>
      <c r="V743" s="21">
        <v>22.631540000000001</v>
      </c>
      <c r="W743" s="15">
        <f>Tabla13[[#This Row],[tasa de cambio]]*Tabla13[[#This Row],[Ingresos netos]]</f>
        <v>5.6315538991298549E-3</v>
      </c>
      <c r="AK743" s="2" t="s">
        <v>100</v>
      </c>
      <c r="AL743" s="2" t="s">
        <v>53</v>
      </c>
      <c r="AM743" s="2" t="s">
        <v>101</v>
      </c>
      <c r="AN743" s="2" t="s">
        <v>11</v>
      </c>
      <c r="AO743" s="2" t="s">
        <v>12</v>
      </c>
      <c r="AP743" s="2" t="s">
        <v>13</v>
      </c>
      <c r="AQ743" s="7">
        <v>1.024875E-3</v>
      </c>
      <c r="AR743" s="7">
        <v>0.75</v>
      </c>
      <c r="AS743" s="9">
        <f>Tabla8[[#This Row],[Precio unitario]]*Tabla8[[#This Row],[Tasa de ingresos cliente]]</f>
        <v>7.6865625000000003E-4</v>
      </c>
      <c r="AT743" s="21">
        <v>21.6</v>
      </c>
      <c r="AU743" s="11">
        <f>Tabla8[[#This Row],[tasa de cambio]]*Tabla8[[#This Row],[Ingresos netos]]</f>
        <v>1.6602975000000002E-2</v>
      </c>
      <c r="AV743" s="23"/>
      <c r="AX743" s="23"/>
    </row>
    <row r="744" spans="1:50" x14ac:dyDescent="0.2">
      <c r="A744" s="2" t="s">
        <v>24</v>
      </c>
      <c r="B744" s="2" t="s">
        <v>32</v>
      </c>
      <c r="C744" s="2"/>
      <c r="D744" s="2" t="s">
        <v>11</v>
      </c>
      <c r="E744" s="2" t="s">
        <v>12</v>
      </c>
      <c r="F744" s="2" t="s">
        <v>13</v>
      </c>
      <c r="G744" s="7">
        <v>3.2451704100000002E-4</v>
      </c>
      <c r="H744" s="7">
        <v>0.75</v>
      </c>
      <c r="I744" s="9">
        <f>Tabla14[[#This Row],[Precio unitario]]*Tabla14[[#This Row],[Tasa de ingresos cliente]]</f>
        <v>2.4338778075000002E-4</v>
      </c>
      <c r="J744" s="21">
        <v>22.631540000000001</v>
      </c>
      <c r="K744" s="15">
        <f>Tabla14[[#This Row],[tasa de cambio]]*Tabla14[[#This Row],[Ingresos netos]]</f>
        <v>5.5082402955548559E-3</v>
      </c>
      <c r="M744" s="1" t="s">
        <v>87</v>
      </c>
      <c r="N744" s="1" t="s">
        <v>37</v>
      </c>
      <c r="O744" s="1"/>
      <c r="P744" s="1" t="s">
        <v>11</v>
      </c>
      <c r="Q744" s="1" t="s">
        <v>12</v>
      </c>
      <c r="R744" s="1" t="s">
        <v>13</v>
      </c>
      <c r="S744" s="8">
        <v>2.5096148099999999E-4</v>
      </c>
      <c r="T744" s="8">
        <v>0.75</v>
      </c>
      <c r="U744" s="9">
        <f>Tabla13[[#This Row],[Precio unitario]]*Tabla13[[#This Row],[Tasa de ingresos cliente]]</f>
        <v>1.8822111074999999E-4</v>
      </c>
      <c r="V744" s="21">
        <v>22.631540000000001</v>
      </c>
      <c r="W744" s="15">
        <f>Tabla13[[#This Row],[tasa de cambio]]*Tabla13[[#This Row],[Ingresos netos]]</f>
        <v>4.2597335967830552E-3</v>
      </c>
      <c r="AK744" s="1" t="s">
        <v>100</v>
      </c>
      <c r="AL744" s="1" t="s">
        <v>69</v>
      </c>
      <c r="AM744" s="1" t="s">
        <v>114</v>
      </c>
      <c r="AN744" s="1" t="s">
        <v>11</v>
      </c>
      <c r="AO744" s="1" t="s">
        <v>12</v>
      </c>
      <c r="AP744" s="1" t="s">
        <v>13</v>
      </c>
      <c r="AQ744" s="8">
        <v>5.5000000000000002E-5</v>
      </c>
      <c r="AR744" s="8">
        <v>0.75</v>
      </c>
      <c r="AS744" s="9">
        <f>Tabla8[[#This Row],[Precio unitario]]*Tabla8[[#This Row],[Tasa de ingresos cliente]]</f>
        <v>4.125E-5</v>
      </c>
      <c r="AT744" s="21">
        <v>21.6</v>
      </c>
      <c r="AU744" s="11">
        <f>Tabla8[[#This Row],[tasa de cambio]]*Tabla8[[#This Row],[Ingresos netos]]</f>
        <v>8.9100000000000008E-4</v>
      </c>
      <c r="AV744" s="23"/>
      <c r="AX744" s="23"/>
    </row>
    <row r="745" spans="1:50" x14ac:dyDescent="0.2">
      <c r="A745" s="1" t="s">
        <v>24</v>
      </c>
      <c r="B745" s="1" t="s">
        <v>14</v>
      </c>
      <c r="C745" s="1"/>
      <c r="D745" s="1" t="s">
        <v>11</v>
      </c>
      <c r="E745" s="1" t="s">
        <v>12</v>
      </c>
      <c r="F745" s="1" t="s">
        <v>13</v>
      </c>
      <c r="G745" s="8">
        <v>1.8915448299999999E-4</v>
      </c>
      <c r="H745" s="8">
        <v>0.75</v>
      </c>
      <c r="I745" s="9">
        <f>Tabla14[[#This Row],[Precio unitario]]*Tabla14[[#This Row],[Tasa de ingresos cliente]]</f>
        <v>1.4186586224999999E-4</v>
      </c>
      <c r="J745" s="21">
        <v>22.631540000000001</v>
      </c>
      <c r="K745" s="15">
        <f>Tabla14[[#This Row],[tasa de cambio]]*Tabla14[[#This Row],[Ingresos netos]]</f>
        <v>3.2106429361453649E-3</v>
      </c>
      <c r="M745" s="2" t="s">
        <v>87</v>
      </c>
      <c r="N745" s="2" t="s">
        <v>22</v>
      </c>
      <c r="O745" s="2"/>
      <c r="P745" s="2" t="s">
        <v>11</v>
      </c>
      <c r="Q745" s="2" t="s">
        <v>12</v>
      </c>
      <c r="R745" s="2" t="s">
        <v>13</v>
      </c>
      <c r="S745" s="7">
        <v>1.606902684E-3</v>
      </c>
      <c r="T745" s="7">
        <v>0.75</v>
      </c>
      <c r="U745" s="9">
        <f>Tabla13[[#This Row],[Precio unitario]]*Tabla13[[#This Row],[Tasa de ingresos cliente]]</f>
        <v>1.2051770129999999E-3</v>
      </c>
      <c r="V745" s="21">
        <v>22.631540000000001</v>
      </c>
      <c r="W745" s="15">
        <f>Tabla13[[#This Row],[tasa de cambio]]*Tabla13[[#This Row],[Ingresos netos]]</f>
        <v>2.727501177679002E-2</v>
      </c>
      <c r="AK745" s="1" t="s">
        <v>100</v>
      </c>
      <c r="AL745" s="1" t="s">
        <v>43</v>
      </c>
      <c r="AM745" s="1" t="s">
        <v>101</v>
      </c>
      <c r="AN745" s="1" t="s">
        <v>11</v>
      </c>
      <c r="AO745" s="1" t="s">
        <v>12</v>
      </c>
      <c r="AP745" s="1" t="s">
        <v>13</v>
      </c>
      <c r="AQ745" s="8">
        <v>9.8400000000000007E-4</v>
      </c>
      <c r="AR745" s="8">
        <v>0.75</v>
      </c>
      <c r="AS745" s="9">
        <f>Tabla8[[#This Row],[Precio unitario]]*Tabla8[[#This Row],[Tasa de ingresos cliente]]</f>
        <v>7.3800000000000005E-4</v>
      </c>
      <c r="AT745" s="21">
        <v>21.6</v>
      </c>
      <c r="AU745" s="11">
        <f>Tabla8[[#This Row],[tasa de cambio]]*Tabla8[[#This Row],[Ingresos netos]]</f>
        <v>1.5940800000000001E-2</v>
      </c>
      <c r="AV745" s="23"/>
      <c r="AX745" s="23"/>
    </row>
    <row r="746" spans="1:50" x14ac:dyDescent="0.2">
      <c r="A746" s="2" t="s">
        <v>24</v>
      </c>
      <c r="B746" s="2" t="s">
        <v>42</v>
      </c>
      <c r="C746" s="2"/>
      <c r="D746" s="2" t="s">
        <v>11</v>
      </c>
      <c r="E746" s="2" t="s">
        <v>12</v>
      </c>
      <c r="F746" s="2" t="s">
        <v>13</v>
      </c>
      <c r="G746" s="7">
        <v>4.7115066699999998E-4</v>
      </c>
      <c r="H746" s="7">
        <v>0.75</v>
      </c>
      <c r="I746" s="9">
        <f>Tabla14[[#This Row],[Precio unitario]]*Tabla14[[#This Row],[Tasa de ingresos cliente]]</f>
        <v>3.5336300024999998E-4</v>
      </c>
      <c r="J746" s="21">
        <v>22.631540000000001</v>
      </c>
      <c r="K746" s="15">
        <f>Tabla14[[#This Row],[tasa de cambio]]*Tabla14[[#This Row],[Ingresos netos]]</f>
        <v>7.9971488746778847E-3</v>
      </c>
      <c r="M746" s="1" t="s">
        <v>87</v>
      </c>
      <c r="N746" s="1" t="s">
        <v>23</v>
      </c>
      <c r="O746" s="1"/>
      <c r="P746" s="1" t="s">
        <v>11</v>
      </c>
      <c r="Q746" s="1" t="s">
        <v>12</v>
      </c>
      <c r="R746" s="1" t="s">
        <v>13</v>
      </c>
      <c r="S746" s="8">
        <v>6.7462828999999996E-4</v>
      </c>
      <c r="T746" s="8">
        <v>0.75</v>
      </c>
      <c r="U746" s="9">
        <f>Tabla13[[#This Row],[Precio unitario]]*Tabla13[[#This Row],[Tasa de ingresos cliente]]</f>
        <v>5.0597121750000002E-4</v>
      </c>
      <c r="V746" s="21">
        <v>22.631540000000001</v>
      </c>
      <c r="W746" s="15">
        <f>Tabla13[[#This Row],[tasa de cambio]]*Tabla13[[#This Row],[Ingresos netos]]</f>
        <v>1.1450907847699952E-2</v>
      </c>
      <c r="AK746" s="2" t="s">
        <v>100</v>
      </c>
      <c r="AL746" s="2" t="s">
        <v>43</v>
      </c>
      <c r="AM746" s="2" t="s">
        <v>104</v>
      </c>
      <c r="AN746" s="2" t="s">
        <v>11</v>
      </c>
      <c r="AO746" s="2" t="s">
        <v>12</v>
      </c>
      <c r="AP746" s="2" t="s">
        <v>13</v>
      </c>
      <c r="AQ746" s="7">
        <v>1.317E-3</v>
      </c>
      <c r="AR746" s="7">
        <v>0.75</v>
      </c>
      <c r="AS746" s="9">
        <f>Tabla8[[#This Row],[Precio unitario]]*Tabla8[[#This Row],[Tasa de ingresos cliente]]</f>
        <v>9.8774999999999991E-4</v>
      </c>
      <c r="AT746" s="21">
        <v>21.6</v>
      </c>
      <c r="AU746" s="11">
        <f>Tabla8[[#This Row],[tasa de cambio]]*Tabla8[[#This Row],[Ingresos netos]]</f>
        <v>2.1335400000000001E-2</v>
      </c>
      <c r="AV746" s="23"/>
      <c r="AX746" s="23"/>
    </row>
    <row r="747" spans="1:50" x14ac:dyDescent="0.2">
      <c r="A747" s="1" t="s">
        <v>24</v>
      </c>
      <c r="B747" s="1" t="s">
        <v>15</v>
      </c>
      <c r="C747" s="1"/>
      <c r="D747" s="1" t="s">
        <v>11</v>
      </c>
      <c r="E747" s="1" t="s">
        <v>12</v>
      </c>
      <c r="F747" s="1" t="s">
        <v>13</v>
      </c>
      <c r="G747" s="8">
        <v>6.5503542400000003E-4</v>
      </c>
      <c r="H747" s="8">
        <v>0.75</v>
      </c>
      <c r="I747" s="9">
        <f>Tabla14[[#This Row],[Precio unitario]]*Tabla14[[#This Row],[Tasa de ingresos cliente]]</f>
        <v>4.9127656800000002E-4</v>
      </c>
      <c r="J747" s="21">
        <v>22.631540000000001</v>
      </c>
      <c r="K747" s="15">
        <f>Tabla14[[#This Row],[tasa de cambio]]*Tabla14[[#This Row],[Ingresos netos]]</f>
        <v>1.1118345299754721E-2</v>
      </c>
      <c r="M747" s="2" t="s">
        <v>87</v>
      </c>
      <c r="N747" s="2" t="s">
        <v>25</v>
      </c>
      <c r="O747" s="2"/>
      <c r="P747" s="2" t="s">
        <v>11</v>
      </c>
      <c r="Q747" s="2" t="s">
        <v>12</v>
      </c>
      <c r="R747" s="2" t="s">
        <v>13</v>
      </c>
      <c r="S747" s="7">
        <v>2.1064000299999999E-4</v>
      </c>
      <c r="T747" s="7">
        <v>0.75</v>
      </c>
      <c r="U747" s="9">
        <f>Tabla13[[#This Row],[Precio unitario]]*Tabla13[[#This Row],[Tasa de ingresos cliente]]</f>
        <v>1.5798000224999999E-4</v>
      </c>
      <c r="V747" s="21">
        <v>22.631540000000001</v>
      </c>
      <c r="W747" s="15">
        <f>Tabla13[[#This Row],[tasa de cambio]]*Tabla13[[#This Row],[Ingresos netos]]</f>
        <v>3.5753307401209652E-3</v>
      </c>
      <c r="AK747" s="1" t="s">
        <v>100</v>
      </c>
      <c r="AL747" s="1" t="s">
        <v>43</v>
      </c>
      <c r="AM747" s="1" t="s">
        <v>104</v>
      </c>
      <c r="AN747" s="1" t="s">
        <v>11</v>
      </c>
      <c r="AO747" s="1" t="s">
        <v>12</v>
      </c>
      <c r="AP747" s="1" t="s">
        <v>13</v>
      </c>
      <c r="AQ747" s="8">
        <v>1.3170282000000001E-3</v>
      </c>
      <c r="AR747" s="8">
        <v>0.75</v>
      </c>
      <c r="AS747" s="9">
        <f>Tabla8[[#This Row],[Precio unitario]]*Tabla8[[#This Row],[Tasa de ingresos cliente]]</f>
        <v>9.8777114999999997E-4</v>
      </c>
      <c r="AT747" s="21">
        <v>21.6</v>
      </c>
      <c r="AU747" s="11">
        <f>Tabla8[[#This Row],[tasa de cambio]]*Tabla8[[#This Row],[Ingresos netos]]</f>
        <v>2.133585684E-2</v>
      </c>
      <c r="AV747" s="23"/>
      <c r="AX747" s="23"/>
    </row>
    <row r="748" spans="1:50" x14ac:dyDescent="0.2">
      <c r="A748" s="2" t="s">
        <v>24</v>
      </c>
      <c r="B748" s="2" t="s">
        <v>43</v>
      </c>
      <c r="C748" s="2"/>
      <c r="D748" s="2" t="s">
        <v>11</v>
      </c>
      <c r="E748" s="2" t="s">
        <v>12</v>
      </c>
      <c r="F748" s="2" t="s">
        <v>13</v>
      </c>
      <c r="G748" s="7">
        <v>2.0612840500000001E-4</v>
      </c>
      <c r="H748" s="7">
        <v>0.75</v>
      </c>
      <c r="I748" s="9">
        <f>Tabla14[[#This Row],[Precio unitario]]*Tabla14[[#This Row],[Tasa de ingresos cliente]]</f>
        <v>1.5459630375000001E-4</v>
      </c>
      <c r="J748" s="21">
        <v>22.631540000000001</v>
      </c>
      <c r="K748" s="15">
        <f>Tabla14[[#This Row],[tasa de cambio]]*Tabla14[[#This Row],[Ingresos netos]]</f>
        <v>3.4987524321702756E-3</v>
      </c>
      <c r="M748" s="1" t="s">
        <v>87</v>
      </c>
      <c r="N748" s="1" t="s">
        <v>19</v>
      </c>
      <c r="O748" s="1"/>
      <c r="P748" s="1" t="s">
        <v>11</v>
      </c>
      <c r="Q748" s="1" t="s">
        <v>12</v>
      </c>
      <c r="R748" s="1" t="s">
        <v>13</v>
      </c>
      <c r="S748" s="8">
        <v>4.1164914E-3</v>
      </c>
      <c r="T748" s="8">
        <v>0.75</v>
      </c>
      <c r="U748" s="9">
        <f>Tabla13[[#This Row],[Precio unitario]]*Tabla13[[#This Row],[Tasa de ingresos cliente]]</f>
        <v>3.08736855E-3</v>
      </c>
      <c r="V748" s="21">
        <v>22.631540000000001</v>
      </c>
      <c r="W748" s="15">
        <f>Tabla13[[#This Row],[tasa de cambio]]*Tabla13[[#This Row],[Ingresos netos]]</f>
        <v>6.9871904834067008E-2</v>
      </c>
      <c r="AK748" s="1" t="s">
        <v>100</v>
      </c>
      <c r="AL748" s="1" t="s">
        <v>43</v>
      </c>
      <c r="AM748" s="1" t="s">
        <v>104</v>
      </c>
      <c r="AN748" s="1" t="s">
        <v>11</v>
      </c>
      <c r="AO748" s="1" t="s">
        <v>12</v>
      </c>
      <c r="AP748" s="1" t="s">
        <v>13</v>
      </c>
      <c r="AQ748" s="8">
        <v>2.3661250000000002E-3</v>
      </c>
      <c r="AR748" s="8">
        <v>0.75</v>
      </c>
      <c r="AS748" s="9">
        <f>Tabla8[[#This Row],[Precio unitario]]*Tabla8[[#This Row],[Tasa de ingresos cliente]]</f>
        <v>1.7745937500000001E-3</v>
      </c>
      <c r="AT748" s="21">
        <v>21.6</v>
      </c>
      <c r="AU748" s="11">
        <f>Tabla8[[#This Row],[tasa de cambio]]*Tabla8[[#This Row],[Ingresos netos]]</f>
        <v>3.8331225000000003E-2</v>
      </c>
      <c r="AV748" s="23"/>
      <c r="AX748" s="23"/>
    </row>
    <row r="749" spans="1:50" x14ac:dyDescent="0.2">
      <c r="A749" s="1" t="s">
        <v>24</v>
      </c>
      <c r="B749" s="1" t="s">
        <v>50</v>
      </c>
      <c r="C749" s="1"/>
      <c r="D749" s="1" t="s">
        <v>11</v>
      </c>
      <c r="E749" s="1" t="s">
        <v>12</v>
      </c>
      <c r="F749" s="1" t="s">
        <v>13</v>
      </c>
      <c r="G749" s="8">
        <v>1.60344512E-3</v>
      </c>
      <c r="H749" s="8">
        <v>0.75</v>
      </c>
      <c r="I749" s="9">
        <f>Tabla14[[#This Row],[Precio unitario]]*Tabla14[[#This Row],[Tasa de ingresos cliente]]</f>
        <v>1.20258384E-3</v>
      </c>
      <c r="J749" s="21">
        <v>22.631540000000001</v>
      </c>
      <c r="K749" s="15">
        <f>Tabla14[[#This Row],[tasa de cambio]]*Tabla14[[#This Row],[Ingresos netos]]</f>
        <v>2.7216324278313601E-2</v>
      </c>
      <c r="M749" s="2" t="s">
        <v>87</v>
      </c>
      <c r="N749" s="2" t="s">
        <v>20</v>
      </c>
      <c r="O749" s="2"/>
      <c r="P749" s="2" t="s">
        <v>11</v>
      </c>
      <c r="Q749" s="2" t="s">
        <v>12</v>
      </c>
      <c r="R749" s="2" t="s">
        <v>13</v>
      </c>
      <c r="S749" s="7">
        <v>3.4376826089999998E-3</v>
      </c>
      <c r="T749" s="7">
        <v>0.75</v>
      </c>
      <c r="U749" s="9">
        <f>Tabla13[[#This Row],[Precio unitario]]*Tabla13[[#This Row],[Tasa de ingresos cliente]]</f>
        <v>2.5782619567499996E-3</v>
      </c>
      <c r="V749" s="21">
        <v>22.631540000000001</v>
      </c>
      <c r="W749" s="15">
        <f>Tabla13[[#This Row],[tasa de cambio]]*Tabla13[[#This Row],[Ingresos netos]]</f>
        <v>5.8350038604665887E-2</v>
      </c>
      <c r="AK749" s="2" t="s">
        <v>100</v>
      </c>
      <c r="AL749" s="2" t="s">
        <v>43</v>
      </c>
      <c r="AM749" s="2" t="s">
        <v>104</v>
      </c>
      <c r="AN749" s="2" t="s">
        <v>11</v>
      </c>
      <c r="AO749" s="2" t="s">
        <v>12</v>
      </c>
      <c r="AP749" s="2" t="s">
        <v>13</v>
      </c>
      <c r="AQ749" s="7">
        <v>2.3660832999999998E-3</v>
      </c>
      <c r="AR749" s="7">
        <v>0.75</v>
      </c>
      <c r="AS749" s="9">
        <f>Tabla8[[#This Row],[Precio unitario]]*Tabla8[[#This Row],[Tasa de ingresos cliente]]</f>
        <v>1.7745624749999998E-3</v>
      </c>
      <c r="AT749" s="21">
        <v>21.6</v>
      </c>
      <c r="AU749" s="11">
        <f>Tabla8[[#This Row],[tasa de cambio]]*Tabla8[[#This Row],[Ingresos netos]]</f>
        <v>3.8330549459999995E-2</v>
      </c>
      <c r="AV749" s="23"/>
      <c r="AX749" s="23"/>
    </row>
    <row r="750" spans="1:50" x14ac:dyDescent="0.2">
      <c r="A750" s="2" t="s">
        <v>24</v>
      </c>
      <c r="B750" s="2" t="s">
        <v>34</v>
      </c>
      <c r="C750" s="2"/>
      <c r="D750" s="2" t="s">
        <v>11</v>
      </c>
      <c r="E750" s="2" t="s">
        <v>12</v>
      </c>
      <c r="F750" s="2" t="s">
        <v>13</v>
      </c>
      <c r="G750" s="7">
        <v>2.2128407E-4</v>
      </c>
      <c r="H750" s="7">
        <v>0.75</v>
      </c>
      <c r="I750" s="9">
        <f>Tabla14[[#This Row],[Precio unitario]]*Tabla14[[#This Row],[Tasa de ingresos cliente]]</f>
        <v>1.6596305249999999E-4</v>
      </c>
      <c r="J750" s="21">
        <v>22.631540000000001</v>
      </c>
      <c r="K750" s="15">
        <f>Tabla14[[#This Row],[tasa de cambio]]*Tabla14[[#This Row],[Ingresos netos]]</f>
        <v>3.75599946117585E-3</v>
      </c>
      <c r="M750" s="1" t="s">
        <v>87</v>
      </c>
      <c r="N750" s="1" t="s">
        <v>57</v>
      </c>
      <c r="O750" s="1"/>
      <c r="P750" s="1" t="s">
        <v>11</v>
      </c>
      <c r="Q750" s="1" t="s">
        <v>12</v>
      </c>
      <c r="R750" s="1" t="s">
        <v>13</v>
      </c>
      <c r="S750" s="8">
        <v>4.8521143499999998E-4</v>
      </c>
      <c r="T750" s="8">
        <v>0.75</v>
      </c>
      <c r="U750" s="9">
        <f>Tabla13[[#This Row],[Precio unitario]]*Tabla13[[#This Row],[Tasa de ingresos cliente]]</f>
        <v>3.6390857625E-4</v>
      </c>
      <c r="V750" s="21">
        <v>22.631540000000001</v>
      </c>
      <c r="W750" s="15">
        <f>Tabla13[[#This Row],[tasa de cambio]]*Tabla13[[#This Row],[Ingresos netos]]</f>
        <v>8.2358114997449251E-3</v>
      </c>
      <c r="AK750" s="1" t="s">
        <v>100</v>
      </c>
      <c r="AL750" s="1" t="s">
        <v>43</v>
      </c>
      <c r="AM750" s="1" t="s">
        <v>104</v>
      </c>
      <c r="AN750" s="1" t="s">
        <v>11</v>
      </c>
      <c r="AO750" s="1" t="s">
        <v>12</v>
      </c>
      <c r="AP750" s="1" t="s">
        <v>13</v>
      </c>
      <c r="AQ750" s="8">
        <v>2.366E-3</v>
      </c>
      <c r="AR750" s="8">
        <v>0.75</v>
      </c>
      <c r="AS750" s="9">
        <f>Tabla8[[#This Row],[Precio unitario]]*Tabla8[[#This Row],[Tasa de ingresos cliente]]</f>
        <v>1.7745E-3</v>
      </c>
      <c r="AT750" s="21">
        <v>21.6</v>
      </c>
      <c r="AU750" s="11">
        <f>Tabla8[[#This Row],[tasa de cambio]]*Tabla8[[#This Row],[Ingresos netos]]</f>
        <v>3.8329200000000001E-2</v>
      </c>
      <c r="AV750" s="23"/>
      <c r="AX750" s="23"/>
    </row>
    <row r="751" spans="1:50" x14ac:dyDescent="0.2">
      <c r="A751" s="1" t="s">
        <v>24</v>
      </c>
      <c r="B751" s="1" t="s">
        <v>34</v>
      </c>
      <c r="C751" s="1"/>
      <c r="D751" s="1" t="s">
        <v>11</v>
      </c>
      <c r="E751" s="1" t="s">
        <v>12</v>
      </c>
      <c r="F751" s="1" t="s">
        <v>13</v>
      </c>
      <c r="G751" s="8">
        <v>2.1676579900000001E-4</v>
      </c>
      <c r="H751" s="8">
        <v>0.75</v>
      </c>
      <c r="I751" s="9">
        <f>Tabla14[[#This Row],[Precio unitario]]*Tabla14[[#This Row],[Tasa de ingresos cliente]]</f>
        <v>1.6257434925000001E-4</v>
      </c>
      <c r="J751" s="21">
        <v>22.631540000000001</v>
      </c>
      <c r="K751" s="15">
        <f>Tabla14[[#This Row],[tasa de cambio]]*Tabla14[[#This Row],[Ingresos netos]]</f>
        <v>3.6793078880253452E-3</v>
      </c>
      <c r="M751" s="2" t="s">
        <v>87</v>
      </c>
      <c r="N751" s="2" t="s">
        <v>39</v>
      </c>
      <c r="O751" s="2"/>
      <c r="P751" s="2" t="s">
        <v>11</v>
      </c>
      <c r="Q751" s="2" t="s">
        <v>12</v>
      </c>
      <c r="R751" s="2" t="s">
        <v>13</v>
      </c>
      <c r="S751" s="7">
        <v>3.350379128E-3</v>
      </c>
      <c r="T751" s="7">
        <v>0.75</v>
      </c>
      <c r="U751" s="9">
        <f>Tabla13[[#This Row],[Precio unitario]]*Tabla13[[#This Row],[Tasa de ingresos cliente]]</f>
        <v>2.512784346E-3</v>
      </c>
      <c r="V751" s="21">
        <v>22.631540000000001</v>
      </c>
      <c r="W751" s="15">
        <f>Tabla13[[#This Row],[tasa de cambio]]*Tabla13[[#This Row],[Ingresos netos]]</f>
        <v>5.686817943787284E-2</v>
      </c>
      <c r="AK751" s="2" t="s">
        <v>100</v>
      </c>
      <c r="AL751" s="2" t="s">
        <v>43</v>
      </c>
      <c r="AM751" s="2" t="s">
        <v>104</v>
      </c>
      <c r="AN751" s="2" t="s">
        <v>11</v>
      </c>
      <c r="AO751" s="2" t="s">
        <v>12</v>
      </c>
      <c r="AP751" s="2" t="s">
        <v>13</v>
      </c>
      <c r="AQ751" s="7">
        <v>2.3661429000000002E-3</v>
      </c>
      <c r="AR751" s="7">
        <v>0.75</v>
      </c>
      <c r="AS751" s="9">
        <f>Tabla8[[#This Row],[Precio unitario]]*Tabla8[[#This Row],[Tasa de ingresos cliente]]</f>
        <v>1.7746071750000003E-3</v>
      </c>
      <c r="AT751" s="21">
        <v>21.6</v>
      </c>
      <c r="AU751" s="11">
        <f>Tabla8[[#This Row],[tasa de cambio]]*Tabla8[[#This Row],[Ingresos netos]]</f>
        <v>3.8331514980000009E-2</v>
      </c>
      <c r="AV751" s="23"/>
      <c r="AX751" s="23"/>
    </row>
    <row r="752" spans="1:50" x14ac:dyDescent="0.2">
      <c r="A752" s="2" t="s">
        <v>24</v>
      </c>
      <c r="B752" s="2" t="s">
        <v>36</v>
      </c>
      <c r="C752" s="2"/>
      <c r="D752" s="2" t="s">
        <v>11</v>
      </c>
      <c r="E752" s="2" t="s">
        <v>12</v>
      </c>
      <c r="F752" s="2" t="s">
        <v>13</v>
      </c>
      <c r="G752" s="7">
        <v>7.0231760700000001E-4</v>
      </c>
      <c r="H752" s="7">
        <v>0.75</v>
      </c>
      <c r="I752" s="9">
        <f>Tabla14[[#This Row],[Precio unitario]]*Tabla14[[#This Row],[Tasa de ingresos cliente]]</f>
        <v>5.2673820525000006E-4</v>
      </c>
      <c r="J752" s="21">
        <v>22.631540000000001</v>
      </c>
      <c r="K752" s="15">
        <f>Tabla14[[#This Row],[tasa de cambio]]*Tabla14[[#This Row],[Ingresos netos]]</f>
        <v>1.1920896761643587E-2</v>
      </c>
      <c r="M752" s="1" t="s">
        <v>87</v>
      </c>
      <c r="N752" s="1" t="s">
        <v>25</v>
      </c>
      <c r="O752" s="1"/>
      <c r="P752" s="1" t="s">
        <v>11</v>
      </c>
      <c r="Q752" s="1" t="s">
        <v>12</v>
      </c>
      <c r="R752" s="1" t="s">
        <v>13</v>
      </c>
      <c r="S752" s="8">
        <v>3.5007831099999998E-4</v>
      </c>
      <c r="T752" s="8">
        <v>0.75</v>
      </c>
      <c r="U752" s="9">
        <f>Tabla13[[#This Row],[Precio unitario]]*Tabla13[[#This Row],[Tasa de ingresos cliente]]</f>
        <v>2.6255873324999997E-4</v>
      </c>
      <c r="V752" s="21">
        <v>22.631540000000001</v>
      </c>
      <c r="W752" s="15">
        <f>Tabla13[[#This Row],[tasa de cambio]]*Tabla13[[#This Row],[Ingresos netos]]</f>
        <v>5.9421084738967046E-3</v>
      </c>
      <c r="AK752" s="1" t="s">
        <v>100</v>
      </c>
      <c r="AL752" s="1" t="s">
        <v>43</v>
      </c>
      <c r="AM752" s="1" t="s">
        <v>104</v>
      </c>
      <c r="AN752" s="1" t="s">
        <v>11</v>
      </c>
      <c r="AO752" s="1" t="s">
        <v>12</v>
      </c>
      <c r="AP752" s="1" t="s">
        <v>13</v>
      </c>
      <c r="AQ752" s="8">
        <v>2.3661333E-3</v>
      </c>
      <c r="AR752" s="8">
        <v>0.75</v>
      </c>
      <c r="AS752" s="9">
        <f>Tabla8[[#This Row],[Precio unitario]]*Tabla8[[#This Row],[Tasa de ingresos cliente]]</f>
        <v>1.774599975E-3</v>
      </c>
      <c r="AT752" s="21">
        <v>21.6</v>
      </c>
      <c r="AU752" s="11">
        <f>Tabla8[[#This Row],[tasa de cambio]]*Tabla8[[#This Row],[Ingresos netos]]</f>
        <v>3.8331359459999999E-2</v>
      </c>
      <c r="AV752" s="23"/>
      <c r="AX752" s="23"/>
    </row>
    <row r="753" spans="1:50" x14ac:dyDescent="0.2">
      <c r="A753" s="1" t="s">
        <v>24</v>
      </c>
      <c r="B753" s="1" t="s">
        <v>36</v>
      </c>
      <c r="C753" s="1"/>
      <c r="D753" s="1" t="s">
        <v>11</v>
      </c>
      <c r="E753" s="1" t="s">
        <v>12</v>
      </c>
      <c r="F753" s="1" t="s">
        <v>13</v>
      </c>
      <c r="G753" s="8">
        <v>1.265468278E-3</v>
      </c>
      <c r="H753" s="8">
        <v>0.75</v>
      </c>
      <c r="I753" s="9">
        <f>Tabla14[[#This Row],[Precio unitario]]*Tabla14[[#This Row],[Tasa de ingresos cliente]]</f>
        <v>9.4910120849999997E-4</v>
      </c>
      <c r="J753" s="21">
        <v>22.631540000000001</v>
      </c>
      <c r="K753" s="15">
        <f>Tabla14[[#This Row],[tasa de cambio]]*Tabla14[[#This Row],[Ingresos netos]]</f>
        <v>2.147962196421609E-2</v>
      </c>
      <c r="M753" s="2" t="s">
        <v>87</v>
      </c>
      <c r="N753" s="2" t="s">
        <v>25</v>
      </c>
      <c r="O753" s="2"/>
      <c r="P753" s="2" t="s">
        <v>11</v>
      </c>
      <c r="Q753" s="2" t="s">
        <v>12</v>
      </c>
      <c r="R753" s="2" t="s">
        <v>13</v>
      </c>
      <c r="S753" s="7">
        <v>3.8781230699999999E-4</v>
      </c>
      <c r="T753" s="7">
        <v>0.75</v>
      </c>
      <c r="U753" s="9">
        <f>Tabla13[[#This Row],[Precio unitario]]*Tabla13[[#This Row],[Tasa de ingresos cliente]]</f>
        <v>2.9085923024999998E-4</v>
      </c>
      <c r="V753" s="21">
        <v>22.631540000000001</v>
      </c>
      <c r="W753" s="15">
        <f>Tabla13[[#This Row],[tasa de cambio]]*Tabla13[[#This Row],[Ingresos netos]]</f>
        <v>6.5825923037720847E-3</v>
      </c>
      <c r="AK753" s="2" t="s">
        <v>100</v>
      </c>
      <c r="AL753" s="2" t="s">
        <v>43</v>
      </c>
      <c r="AM753" s="2" t="s">
        <v>104</v>
      </c>
      <c r="AN753" s="2" t="s">
        <v>11</v>
      </c>
      <c r="AO753" s="2" t="s">
        <v>12</v>
      </c>
      <c r="AP753" s="2" t="s">
        <v>13</v>
      </c>
      <c r="AQ753" s="7">
        <v>2.3661111000000002E-3</v>
      </c>
      <c r="AR753" s="7">
        <v>0.75</v>
      </c>
      <c r="AS753" s="9">
        <f>Tabla8[[#This Row],[Precio unitario]]*Tabla8[[#This Row],[Tasa de ingresos cliente]]</f>
        <v>1.7745833250000002E-3</v>
      </c>
      <c r="AT753" s="21">
        <v>21.6</v>
      </c>
      <c r="AU753" s="11">
        <f>Tabla8[[#This Row],[tasa de cambio]]*Tabla8[[#This Row],[Ingresos netos]]</f>
        <v>3.8330999820000003E-2</v>
      </c>
      <c r="AV753" s="23"/>
      <c r="AX753" s="23"/>
    </row>
    <row r="754" spans="1:50" x14ac:dyDescent="0.2">
      <c r="A754" s="2" t="s">
        <v>24</v>
      </c>
      <c r="B754" s="2" t="s">
        <v>52</v>
      </c>
      <c r="C754" s="2"/>
      <c r="D754" s="2" t="s">
        <v>11</v>
      </c>
      <c r="E754" s="2" t="s">
        <v>12</v>
      </c>
      <c r="F754" s="2" t="s">
        <v>13</v>
      </c>
      <c r="G754" s="7">
        <v>2.78159541E-4</v>
      </c>
      <c r="H754" s="7">
        <v>0.75</v>
      </c>
      <c r="I754" s="9">
        <f>Tabla14[[#This Row],[Precio unitario]]*Tabla14[[#This Row],[Tasa de ingresos cliente]]</f>
        <v>2.0861965574999998E-4</v>
      </c>
      <c r="J754" s="21">
        <v>22.631540000000001</v>
      </c>
      <c r="K754" s="15">
        <f>Tabla14[[#This Row],[tasa de cambio]]*Tabla14[[#This Row],[Ingresos netos]]</f>
        <v>4.7213840838923552E-3</v>
      </c>
      <c r="M754" s="1" t="s">
        <v>87</v>
      </c>
      <c r="N754" s="1" t="s">
        <v>40</v>
      </c>
      <c r="O754" s="1"/>
      <c r="P754" s="1" t="s">
        <v>11</v>
      </c>
      <c r="Q754" s="1" t="s">
        <v>12</v>
      </c>
      <c r="R754" s="1" t="s">
        <v>13</v>
      </c>
      <c r="S754" s="8">
        <v>2.3770749799999999E-4</v>
      </c>
      <c r="T754" s="8">
        <v>0.75</v>
      </c>
      <c r="U754" s="9">
        <f>Tabla13[[#This Row],[Precio unitario]]*Tabla13[[#This Row],[Tasa de ingresos cliente]]</f>
        <v>1.7828062350000001E-4</v>
      </c>
      <c r="V754" s="21">
        <v>22.631540000000001</v>
      </c>
      <c r="W754" s="15">
        <f>Tabla13[[#This Row],[tasa de cambio]]*Tabla13[[#This Row],[Ingresos netos]]</f>
        <v>4.0347650619651908E-3</v>
      </c>
      <c r="AK754" s="1" t="s">
        <v>100</v>
      </c>
      <c r="AL754" s="1" t="s">
        <v>43</v>
      </c>
      <c r="AM754" s="1" t="s">
        <v>104</v>
      </c>
      <c r="AN754" s="1" t="s">
        <v>11</v>
      </c>
      <c r="AO754" s="1" t="s">
        <v>12</v>
      </c>
      <c r="AP754" s="1" t="s">
        <v>13</v>
      </c>
      <c r="AQ754" s="8">
        <v>2.3662000000000002E-3</v>
      </c>
      <c r="AR754" s="8">
        <v>0.75</v>
      </c>
      <c r="AS754" s="9">
        <f>Tabla8[[#This Row],[Precio unitario]]*Tabla8[[#This Row],[Tasa de ingresos cliente]]</f>
        <v>1.77465E-3</v>
      </c>
      <c r="AT754" s="21">
        <v>21.6</v>
      </c>
      <c r="AU754" s="11">
        <f>Tabla8[[#This Row],[tasa de cambio]]*Tabla8[[#This Row],[Ingresos netos]]</f>
        <v>3.8332440000000002E-2</v>
      </c>
      <c r="AV754" s="23"/>
      <c r="AX754" s="23"/>
    </row>
    <row r="755" spans="1:50" x14ac:dyDescent="0.2">
      <c r="A755" s="1" t="s">
        <v>24</v>
      </c>
      <c r="B755" s="1" t="s">
        <v>52</v>
      </c>
      <c r="C755" s="1"/>
      <c r="D755" s="1" t="s">
        <v>11</v>
      </c>
      <c r="E755" s="1" t="s">
        <v>12</v>
      </c>
      <c r="F755" s="1" t="s">
        <v>13</v>
      </c>
      <c r="G755" s="8">
        <v>1.8400001499999999E-4</v>
      </c>
      <c r="H755" s="8">
        <v>0.75</v>
      </c>
      <c r="I755" s="9">
        <f>Tabla14[[#This Row],[Precio unitario]]*Tabla14[[#This Row],[Tasa de ingresos cliente]]</f>
        <v>1.3800001125E-4</v>
      </c>
      <c r="J755" s="21">
        <v>22.631540000000001</v>
      </c>
      <c r="K755" s="15">
        <f>Tabla14[[#This Row],[tasa de cambio]]*Tabla14[[#This Row],[Ingresos netos]]</f>
        <v>3.1231527746048253E-3</v>
      </c>
      <c r="M755" s="2" t="s">
        <v>87</v>
      </c>
      <c r="N755" s="2" t="s">
        <v>40</v>
      </c>
      <c r="O755" s="2"/>
      <c r="P755" s="2" t="s">
        <v>11</v>
      </c>
      <c r="Q755" s="2" t="s">
        <v>12</v>
      </c>
      <c r="R755" s="2" t="s">
        <v>13</v>
      </c>
      <c r="S755" s="7">
        <v>1.6324926499999999E-4</v>
      </c>
      <c r="T755" s="7">
        <v>0.75</v>
      </c>
      <c r="U755" s="9">
        <f>Tabla13[[#This Row],[Precio unitario]]*Tabla13[[#This Row],[Tasa de ingresos cliente]]</f>
        <v>1.2243694874999999E-4</v>
      </c>
      <c r="V755" s="21">
        <v>22.631540000000001</v>
      </c>
      <c r="W755" s="15">
        <f>Tabla13[[#This Row],[tasa de cambio]]*Tabla13[[#This Row],[Ingresos netos]]</f>
        <v>2.7709367031135751E-3</v>
      </c>
      <c r="AK755" s="2" t="s">
        <v>100</v>
      </c>
      <c r="AL755" s="2" t="s">
        <v>43</v>
      </c>
      <c r="AM755" s="2" t="s">
        <v>104</v>
      </c>
      <c r="AN755" s="2" t="s">
        <v>11</v>
      </c>
      <c r="AO755" s="2" t="s">
        <v>12</v>
      </c>
      <c r="AP755" s="2" t="s">
        <v>13</v>
      </c>
      <c r="AQ755" s="7">
        <v>2.3661667000000001E-3</v>
      </c>
      <c r="AR755" s="7">
        <v>0.75</v>
      </c>
      <c r="AS755" s="9">
        <f>Tabla8[[#This Row],[Precio unitario]]*Tabla8[[#This Row],[Tasa de ingresos cliente]]</f>
        <v>1.7746250250000001E-3</v>
      </c>
      <c r="AT755" s="21">
        <v>21.6</v>
      </c>
      <c r="AU755" s="11">
        <f>Tabla8[[#This Row],[tasa de cambio]]*Tabla8[[#This Row],[Ingresos netos]]</f>
        <v>3.8331900540000005E-2</v>
      </c>
      <c r="AV755" s="23"/>
      <c r="AX755" s="23"/>
    </row>
    <row r="756" spans="1:50" x14ac:dyDescent="0.2">
      <c r="A756" s="2" t="s">
        <v>24</v>
      </c>
      <c r="B756" s="2" t="s">
        <v>52</v>
      </c>
      <c r="C756" s="2"/>
      <c r="D756" s="2" t="s">
        <v>11</v>
      </c>
      <c r="E756" s="2" t="s">
        <v>12</v>
      </c>
      <c r="F756" s="2" t="s">
        <v>13</v>
      </c>
      <c r="G756" s="7">
        <v>3.6315691299999999E-4</v>
      </c>
      <c r="H756" s="7">
        <v>0.75</v>
      </c>
      <c r="I756" s="9">
        <f>Tabla14[[#This Row],[Precio unitario]]*Tabla14[[#This Row],[Tasa de ingresos cliente]]</f>
        <v>2.7236768475E-4</v>
      </c>
      <c r="J756" s="21">
        <v>22.631540000000001</v>
      </c>
      <c r="K756" s="15">
        <f>Tabla14[[#This Row],[tasa de cambio]]*Tabla14[[#This Row],[Ingresos netos]]</f>
        <v>6.1641001521270155E-3</v>
      </c>
      <c r="M756" s="1" t="s">
        <v>87</v>
      </c>
      <c r="N756" s="1" t="s">
        <v>10</v>
      </c>
      <c r="O756" s="1"/>
      <c r="P756" s="1" t="s">
        <v>11</v>
      </c>
      <c r="Q756" s="1" t="s">
        <v>12</v>
      </c>
      <c r="R756" s="1" t="s">
        <v>13</v>
      </c>
      <c r="S756" s="8">
        <v>3.8006396299999998E-4</v>
      </c>
      <c r="T756" s="8">
        <v>0.75</v>
      </c>
      <c r="U756" s="9">
        <f>Tabla13[[#This Row],[Precio unitario]]*Tabla13[[#This Row],[Tasa de ingresos cliente]]</f>
        <v>2.8504797224999999E-4</v>
      </c>
      <c r="V756" s="21">
        <v>22.631540000000001</v>
      </c>
      <c r="W756" s="15">
        <f>Tabla13[[#This Row],[tasa de cambio]]*Tabla13[[#This Row],[Ingresos netos]]</f>
        <v>6.4510745858947652E-3</v>
      </c>
      <c r="AK756" s="2" t="s">
        <v>100</v>
      </c>
      <c r="AL756" s="2" t="s">
        <v>43</v>
      </c>
      <c r="AM756" s="2" t="s">
        <v>104</v>
      </c>
      <c r="AN756" s="2" t="s">
        <v>11</v>
      </c>
      <c r="AO756" s="2" t="s">
        <v>12</v>
      </c>
      <c r="AP756" s="2" t="s">
        <v>13</v>
      </c>
      <c r="AQ756" s="7">
        <v>2.9299999999999999E-3</v>
      </c>
      <c r="AR756" s="7">
        <v>0.75</v>
      </c>
      <c r="AS756" s="9">
        <f>Tabla8[[#This Row],[Precio unitario]]*Tabla8[[#This Row],[Tasa de ingresos cliente]]</f>
        <v>2.1974999999999998E-3</v>
      </c>
      <c r="AT756" s="21">
        <v>21.6</v>
      </c>
      <c r="AU756" s="11">
        <f>Tabla8[[#This Row],[tasa de cambio]]*Tabla8[[#This Row],[Ingresos netos]]</f>
        <v>4.7466000000000001E-2</v>
      </c>
      <c r="AV756" s="23"/>
      <c r="AX756" s="23"/>
    </row>
    <row r="757" spans="1:50" x14ac:dyDescent="0.2">
      <c r="A757" s="1" t="s">
        <v>24</v>
      </c>
      <c r="B757" s="1" t="s">
        <v>20</v>
      </c>
      <c r="C757" s="1"/>
      <c r="D757" s="1" t="s">
        <v>11</v>
      </c>
      <c r="E757" s="1" t="s">
        <v>12</v>
      </c>
      <c r="F757" s="1" t="s">
        <v>13</v>
      </c>
      <c r="G757" s="8">
        <v>2.8186346599999999E-3</v>
      </c>
      <c r="H757" s="8">
        <v>0.75</v>
      </c>
      <c r="I757" s="9">
        <f>Tabla14[[#This Row],[Precio unitario]]*Tabla14[[#This Row],[Tasa de ingresos cliente]]</f>
        <v>2.1139759950000001E-3</v>
      </c>
      <c r="J757" s="21">
        <v>22.631540000000001</v>
      </c>
      <c r="K757" s="15">
        <f>Tabla14[[#This Row],[tasa de cambio]]*Tabla14[[#This Row],[Ingresos netos]]</f>
        <v>4.7842532289882306E-2</v>
      </c>
      <c r="M757" s="2" t="s">
        <v>87</v>
      </c>
      <c r="N757" s="2" t="s">
        <v>28</v>
      </c>
      <c r="O757" s="2"/>
      <c r="P757" s="2" t="s">
        <v>11</v>
      </c>
      <c r="Q757" s="2" t="s">
        <v>12</v>
      </c>
      <c r="R757" s="2" t="s">
        <v>13</v>
      </c>
      <c r="S757" s="7">
        <v>1.89870726E-4</v>
      </c>
      <c r="T757" s="7">
        <v>0.75</v>
      </c>
      <c r="U757" s="9">
        <f>Tabla13[[#This Row],[Precio unitario]]*Tabla13[[#This Row],[Tasa de ingresos cliente]]</f>
        <v>1.424030445E-4</v>
      </c>
      <c r="V757" s="21">
        <v>22.631540000000001</v>
      </c>
      <c r="W757" s="15">
        <f>Tabla13[[#This Row],[tasa de cambio]]*Tabla13[[#This Row],[Ingresos netos]]</f>
        <v>3.2228001977235299E-3</v>
      </c>
      <c r="AK757" s="2" t="s">
        <v>100</v>
      </c>
      <c r="AL757" s="2" t="s">
        <v>43</v>
      </c>
      <c r="AM757" s="2" t="s">
        <v>114</v>
      </c>
      <c r="AN757" s="2" t="s">
        <v>11</v>
      </c>
      <c r="AO757" s="2" t="s">
        <v>12</v>
      </c>
      <c r="AP757" s="2" t="s">
        <v>13</v>
      </c>
      <c r="AQ757" s="7">
        <v>5.0785699999999997E-5</v>
      </c>
      <c r="AR757" s="7">
        <v>0.75</v>
      </c>
      <c r="AS757" s="9">
        <f>Tabla8[[#This Row],[Precio unitario]]*Tabla8[[#This Row],[Tasa de ingresos cliente]]</f>
        <v>3.8089275E-5</v>
      </c>
      <c r="AT757" s="21">
        <v>21.6</v>
      </c>
      <c r="AU757" s="11">
        <f>Tabla8[[#This Row],[tasa de cambio]]*Tabla8[[#This Row],[Ingresos netos]]</f>
        <v>8.2272834000000005E-4</v>
      </c>
      <c r="AV757" s="23"/>
      <c r="AX757" s="23"/>
    </row>
    <row r="758" spans="1:50" x14ac:dyDescent="0.2">
      <c r="A758" s="2" t="s">
        <v>24</v>
      </c>
      <c r="B758" s="2" t="s">
        <v>45</v>
      </c>
      <c r="C758" s="2"/>
      <c r="D758" s="2" t="s">
        <v>11</v>
      </c>
      <c r="E758" s="2" t="s">
        <v>12</v>
      </c>
      <c r="F758" s="2" t="s">
        <v>13</v>
      </c>
      <c r="G758" s="7">
        <v>6.69038556E-4</v>
      </c>
      <c r="H758" s="7">
        <v>0.75</v>
      </c>
      <c r="I758" s="9">
        <f>Tabla14[[#This Row],[Precio unitario]]*Tabla14[[#This Row],[Tasa de ingresos cliente]]</f>
        <v>5.0177891700000006E-4</v>
      </c>
      <c r="J758" s="21">
        <v>22.631540000000001</v>
      </c>
      <c r="K758" s="15">
        <f>Tabla14[[#This Row],[tasa de cambio]]*Tabla14[[#This Row],[Ingresos netos]]</f>
        <v>1.1356029631242182E-2</v>
      </c>
      <c r="M758" s="1" t="s">
        <v>87</v>
      </c>
      <c r="N758" s="1" t="s">
        <v>28</v>
      </c>
      <c r="O758" s="1"/>
      <c r="P758" s="1" t="s">
        <v>11</v>
      </c>
      <c r="Q758" s="1" t="s">
        <v>12</v>
      </c>
      <c r="R758" s="1" t="s">
        <v>13</v>
      </c>
      <c r="S758" s="8">
        <v>1.6260824999999999E-4</v>
      </c>
      <c r="T758" s="8">
        <v>0.75</v>
      </c>
      <c r="U758" s="9">
        <f>Tabla13[[#This Row],[Precio unitario]]*Tabla13[[#This Row],[Tasa de ingresos cliente]]</f>
        <v>1.2195618749999999E-4</v>
      </c>
      <c r="V758" s="21">
        <v>22.631540000000001</v>
      </c>
      <c r="W758" s="15">
        <f>Tabla13[[#This Row],[tasa de cambio]]*Tabla13[[#This Row],[Ingresos netos]]</f>
        <v>2.7600563356537499E-3</v>
      </c>
      <c r="AK758" s="1" t="s">
        <v>100</v>
      </c>
      <c r="AL758" s="1" t="s">
        <v>43</v>
      </c>
      <c r="AM758" s="1" t="s">
        <v>114</v>
      </c>
      <c r="AN758" s="1" t="s">
        <v>11</v>
      </c>
      <c r="AO758" s="1" t="s">
        <v>12</v>
      </c>
      <c r="AP758" s="1" t="s">
        <v>13</v>
      </c>
      <c r="AQ758" s="8">
        <v>5.0666700000000001E-5</v>
      </c>
      <c r="AR758" s="8">
        <v>0.75</v>
      </c>
      <c r="AS758" s="9">
        <f>Tabla8[[#This Row],[Precio unitario]]*Tabla8[[#This Row],[Tasa de ingresos cliente]]</f>
        <v>3.8000024999999997E-5</v>
      </c>
      <c r="AT758" s="21">
        <v>21.6</v>
      </c>
      <c r="AU758" s="11">
        <f>Tabla8[[#This Row],[tasa de cambio]]*Tabla8[[#This Row],[Ingresos netos]]</f>
        <v>8.2080054000000001E-4</v>
      </c>
      <c r="AV758" s="23"/>
      <c r="AX758" s="23"/>
    </row>
    <row r="759" spans="1:50" x14ac:dyDescent="0.2">
      <c r="A759" s="1" t="s">
        <v>24</v>
      </c>
      <c r="B759" s="1" t="s">
        <v>37</v>
      </c>
      <c r="C759" s="1"/>
      <c r="D759" s="1" t="s">
        <v>11</v>
      </c>
      <c r="E759" s="1" t="s">
        <v>12</v>
      </c>
      <c r="F759" s="1" t="s">
        <v>13</v>
      </c>
      <c r="G759" s="8">
        <v>1.01711797E-4</v>
      </c>
      <c r="H759" s="8">
        <v>0.75</v>
      </c>
      <c r="I759" s="9">
        <f>Tabla14[[#This Row],[Precio unitario]]*Tabla14[[#This Row],[Tasa de ingresos cliente]]</f>
        <v>7.6283847750000002E-5</v>
      </c>
      <c r="J759" s="21">
        <v>22.631540000000001</v>
      </c>
      <c r="K759" s="17">
        <f>Tabla14[[#This Row],[tasa de cambio]]*Tabla14[[#This Row],[Ingresos netos]]</f>
        <v>1.7264209517080351E-3</v>
      </c>
      <c r="M759" s="2" t="s">
        <v>87</v>
      </c>
      <c r="N759" s="2" t="s">
        <v>44</v>
      </c>
      <c r="O759" s="2"/>
      <c r="P759" s="2" t="s">
        <v>11</v>
      </c>
      <c r="Q759" s="2" t="s">
        <v>12</v>
      </c>
      <c r="R759" s="2" t="s">
        <v>13</v>
      </c>
      <c r="S759" s="7">
        <v>1.9528657500000001E-4</v>
      </c>
      <c r="T759" s="7">
        <v>0.75</v>
      </c>
      <c r="U759" s="9">
        <f>Tabla13[[#This Row],[Precio unitario]]*Tabla13[[#This Row],[Tasa de ingresos cliente]]</f>
        <v>1.4646493125E-4</v>
      </c>
      <c r="V759" s="21">
        <v>22.631540000000001</v>
      </c>
      <c r="W759" s="15">
        <f>Tabla13[[#This Row],[tasa de cambio]]*Tabla13[[#This Row],[Ingresos netos]]</f>
        <v>3.3147269501816253E-3</v>
      </c>
      <c r="AK759" s="2" t="s">
        <v>100</v>
      </c>
      <c r="AL759" s="2" t="s">
        <v>43</v>
      </c>
      <c r="AM759" s="2" t="s">
        <v>114</v>
      </c>
      <c r="AN759" s="2" t="s">
        <v>11</v>
      </c>
      <c r="AO759" s="2" t="s">
        <v>12</v>
      </c>
      <c r="AP759" s="2" t="s">
        <v>13</v>
      </c>
      <c r="AQ759" s="7">
        <v>5.0798199999999998E-5</v>
      </c>
      <c r="AR759" s="7">
        <v>0.75</v>
      </c>
      <c r="AS759" s="9">
        <f>Tabla8[[#This Row],[Precio unitario]]*Tabla8[[#This Row],[Tasa de ingresos cliente]]</f>
        <v>3.8098649999999998E-5</v>
      </c>
      <c r="AT759" s="21">
        <v>21.6</v>
      </c>
      <c r="AU759" s="11">
        <f>Tabla8[[#This Row],[tasa de cambio]]*Tabla8[[#This Row],[Ingresos netos]]</f>
        <v>8.2293084000000004E-4</v>
      </c>
      <c r="AV759" s="23"/>
      <c r="AX759" s="23"/>
    </row>
    <row r="760" spans="1:50" x14ac:dyDescent="0.2">
      <c r="M760" s="1" t="s">
        <v>87</v>
      </c>
      <c r="N760" s="1" t="s">
        <v>50</v>
      </c>
      <c r="O760" s="1"/>
      <c r="P760" s="1" t="s">
        <v>11</v>
      </c>
      <c r="Q760" s="1" t="s">
        <v>12</v>
      </c>
      <c r="R760" s="1" t="s">
        <v>13</v>
      </c>
      <c r="S760" s="8">
        <v>9.8972758099999999E-4</v>
      </c>
      <c r="T760" s="8">
        <v>0.75</v>
      </c>
      <c r="U760" s="9">
        <f>Tabla13[[#This Row],[Precio unitario]]*Tabla13[[#This Row],[Tasa de ingresos cliente]]</f>
        <v>7.4229568574999999E-4</v>
      </c>
      <c r="V760" s="21">
        <v>22.631540000000001</v>
      </c>
      <c r="W760" s="15">
        <f>Tabla13[[#This Row],[tasa de cambio]]*Tabla13[[#This Row],[Ingresos netos]]</f>
        <v>1.6799294503878556E-2</v>
      </c>
      <c r="AK760" s="1" t="s">
        <v>100</v>
      </c>
      <c r="AL760" s="1" t="s">
        <v>43</v>
      </c>
      <c r="AM760" s="1" t="s">
        <v>114</v>
      </c>
      <c r="AN760" s="1" t="s">
        <v>11</v>
      </c>
      <c r="AO760" s="1" t="s">
        <v>12</v>
      </c>
      <c r="AP760" s="1" t="s">
        <v>13</v>
      </c>
      <c r="AQ760" s="8">
        <v>5.0800000000000002E-5</v>
      </c>
      <c r="AR760" s="8">
        <v>0.75</v>
      </c>
      <c r="AS760" s="9">
        <f>Tabla8[[#This Row],[Precio unitario]]*Tabla8[[#This Row],[Tasa de ingresos cliente]]</f>
        <v>3.8100000000000005E-5</v>
      </c>
      <c r="AT760" s="21">
        <v>21.6</v>
      </c>
      <c r="AU760" s="11">
        <f>Tabla8[[#This Row],[tasa de cambio]]*Tabla8[[#This Row],[Ingresos netos]]</f>
        <v>8.2296000000000018E-4</v>
      </c>
      <c r="AV760" s="23"/>
      <c r="AX760" s="23"/>
    </row>
    <row r="761" spans="1:50" x14ac:dyDescent="0.2">
      <c r="M761" s="2" t="s">
        <v>87</v>
      </c>
      <c r="N761" s="2" t="s">
        <v>16</v>
      </c>
      <c r="O761" s="2"/>
      <c r="P761" s="2" t="s">
        <v>11</v>
      </c>
      <c r="Q761" s="2" t="s">
        <v>12</v>
      </c>
      <c r="R761" s="2" t="s">
        <v>13</v>
      </c>
      <c r="S761" s="7">
        <v>3.31321032E-3</v>
      </c>
      <c r="T761" s="7">
        <v>0.75</v>
      </c>
      <c r="U761" s="9">
        <f>Tabla13[[#This Row],[Precio unitario]]*Tabla13[[#This Row],[Tasa de ingresos cliente]]</f>
        <v>2.4849077400000003E-3</v>
      </c>
      <c r="V761" s="21">
        <v>22.631540000000001</v>
      </c>
      <c r="W761" s="15">
        <f>Tabla13[[#This Row],[tasa de cambio]]*Tabla13[[#This Row],[Ingresos netos]]</f>
        <v>5.623728891411961E-2</v>
      </c>
      <c r="AK761" s="2" t="s">
        <v>100</v>
      </c>
      <c r="AL761" s="2" t="s">
        <v>43</v>
      </c>
      <c r="AM761" s="2" t="s">
        <v>114</v>
      </c>
      <c r="AN761" s="2" t="s">
        <v>11</v>
      </c>
      <c r="AO761" s="2" t="s">
        <v>12</v>
      </c>
      <c r="AP761" s="2" t="s">
        <v>13</v>
      </c>
      <c r="AQ761" s="7">
        <v>5.0801699999999998E-5</v>
      </c>
      <c r="AR761" s="7">
        <v>0.75</v>
      </c>
      <c r="AS761" s="9">
        <f>Tabla8[[#This Row],[Precio unitario]]*Tabla8[[#This Row],[Tasa de ingresos cliente]]</f>
        <v>3.8101274999999999E-5</v>
      </c>
      <c r="AT761" s="21">
        <v>21.6</v>
      </c>
      <c r="AU761" s="11">
        <f>Tabla8[[#This Row],[tasa de cambio]]*Tabla8[[#This Row],[Ingresos netos]]</f>
        <v>8.2298754000000008E-4</v>
      </c>
      <c r="AV761" s="23"/>
      <c r="AX761" s="23"/>
    </row>
    <row r="762" spans="1:50" x14ac:dyDescent="0.2">
      <c r="M762" s="1" t="s">
        <v>87</v>
      </c>
      <c r="N762" s="1" t="s">
        <v>62</v>
      </c>
      <c r="O762" s="1"/>
      <c r="P762" s="1" t="s">
        <v>11</v>
      </c>
      <c r="Q762" s="1" t="s">
        <v>12</v>
      </c>
      <c r="R762" s="1" t="s">
        <v>13</v>
      </c>
      <c r="S762" s="8">
        <v>2.16097725E-3</v>
      </c>
      <c r="T762" s="8">
        <v>0.75</v>
      </c>
      <c r="U762" s="9">
        <f>Tabla13[[#This Row],[Precio unitario]]*Tabla13[[#This Row],[Tasa de ingresos cliente]]</f>
        <v>1.6207329375000001E-3</v>
      </c>
      <c r="V762" s="21">
        <v>22.631540000000001</v>
      </c>
      <c r="W762" s="15">
        <f>Tabla13[[#This Row],[tasa de cambio]]*Tabla13[[#This Row],[Ingresos netos]]</f>
        <v>3.6679682304348753E-2</v>
      </c>
      <c r="AK762" s="1" t="s">
        <v>100</v>
      </c>
      <c r="AL762" s="1" t="s">
        <v>43</v>
      </c>
      <c r="AM762" s="1" t="s">
        <v>114</v>
      </c>
      <c r="AN762" s="1" t="s">
        <v>11</v>
      </c>
      <c r="AO762" s="1" t="s">
        <v>12</v>
      </c>
      <c r="AP762" s="1" t="s">
        <v>13</v>
      </c>
      <c r="AQ762" s="8">
        <v>5.0798099999999997E-5</v>
      </c>
      <c r="AR762" s="8">
        <v>0.75</v>
      </c>
      <c r="AS762" s="9">
        <f>Tabla8[[#This Row],[Precio unitario]]*Tabla8[[#This Row],[Tasa de ingresos cliente]]</f>
        <v>3.8098575E-5</v>
      </c>
      <c r="AT762" s="21">
        <v>21.6</v>
      </c>
      <c r="AU762" s="11">
        <f>Tabla8[[#This Row],[tasa de cambio]]*Tabla8[[#This Row],[Ingresos netos]]</f>
        <v>8.2292922000000001E-4</v>
      </c>
      <c r="AV762" s="23"/>
      <c r="AX762" s="23"/>
    </row>
    <row r="763" spans="1:50" x14ac:dyDescent="0.2">
      <c r="M763" s="2" t="s">
        <v>87</v>
      </c>
      <c r="N763" s="2" t="s">
        <v>45</v>
      </c>
      <c r="O763" s="2"/>
      <c r="P763" s="2" t="s">
        <v>11</v>
      </c>
      <c r="Q763" s="2" t="s">
        <v>12</v>
      </c>
      <c r="R763" s="2" t="s">
        <v>13</v>
      </c>
      <c r="S763" s="7">
        <v>4.6446604899999999E-4</v>
      </c>
      <c r="T763" s="7">
        <v>0.75</v>
      </c>
      <c r="U763" s="9">
        <f>Tabla13[[#This Row],[Precio unitario]]*Tabla13[[#This Row],[Tasa de ingresos cliente]]</f>
        <v>3.4834953674999999E-4</v>
      </c>
      <c r="V763" s="21">
        <v>22.631540000000001</v>
      </c>
      <c r="W763" s="15">
        <f>Tabla13[[#This Row],[tasa de cambio]]*Tabla13[[#This Row],[Ingresos netos]]</f>
        <v>7.8836864749390959E-3</v>
      </c>
      <c r="AK763" s="2" t="s">
        <v>100</v>
      </c>
      <c r="AL763" s="2" t="s">
        <v>43</v>
      </c>
      <c r="AM763" s="2" t="s">
        <v>114</v>
      </c>
      <c r="AN763" s="2" t="s">
        <v>11</v>
      </c>
      <c r="AO763" s="2" t="s">
        <v>12</v>
      </c>
      <c r="AP763" s="2" t="s">
        <v>13</v>
      </c>
      <c r="AQ763" s="7">
        <v>5.0798899999999999E-5</v>
      </c>
      <c r="AR763" s="7">
        <v>0.75</v>
      </c>
      <c r="AS763" s="9">
        <f>Tabla8[[#This Row],[Precio unitario]]*Tabla8[[#This Row],[Tasa de ingresos cliente]]</f>
        <v>3.8099175000000001E-5</v>
      </c>
      <c r="AT763" s="21">
        <v>21.6</v>
      </c>
      <c r="AU763" s="11">
        <f>Tabla8[[#This Row],[tasa de cambio]]*Tabla8[[#This Row],[Ingresos netos]]</f>
        <v>8.2294218000000005E-4</v>
      </c>
      <c r="AV763" s="23"/>
      <c r="AX763" s="23"/>
    </row>
    <row r="764" spans="1:50" x14ac:dyDescent="0.2">
      <c r="M764" s="1" t="s">
        <v>87</v>
      </c>
      <c r="N764" s="1" t="s">
        <v>21</v>
      </c>
      <c r="O764" s="1"/>
      <c r="P764" s="1" t="s">
        <v>11</v>
      </c>
      <c r="Q764" s="1" t="s">
        <v>12</v>
      </c>
      <c r="R764" s="1" t="s">
        <v>13</v>
      </c>
      <c r="S764" s="8">
        <v>1.1628717340000001E-3</v>
      </c>
      <c r="T764" s="8">
        <v>0.75</v>
      </c>
      <c r="U764" s="9">
        <f>Tabla13[[#This Row],[Precio unitario]]*Tabla13[[#This Row],[Tasa de ingresos cliente]]</f>
        <v>8.7215380050000013E-4</v>
      </c>
      <c r="V764" s="21">
        <v>22.631540000000001</v>
      </c>
      <c r="W764" s="15">
        <f>Tabla13[[#This Row],[tasa de cambio]]*Tabla13[[#This Row],[Ingresos netos]]</f>
        <v>1.9738183622167775E-2</v>
      </c>
      <c r="AK764" s="1" t="s">
        <v>100</v>
      </c>
      <c r="AL764" s="1" t="s">
        <v>43</v>
      </c>
      <c r="AM764" s="1" t="s">
        <v>114</v>
      </c>
      <c r="AN764" s="1" t="s">
        <v>11</v>
      </c>
      <c r="AO764" s="1" t="s">
        <v>12</v>
      </c>
      <c r="AP764" s="1" t="s">
        <v>13</v>
      </c>
      <c r="AQ764" s="8">
        <v>5.0798599999999998E-5</v>
      </c>
      <c r="AR764" s="8">
        <v>0.75</v>
      </c>
      <c r="AS764" s="9">
        <f>Tabla8[[#This Row],[Precio unitario]]*Tabla8[[#This Row],[Tasa de ingresos cliente]]</f>
        <v>3.8098949999999999E-5</v>
      </c>
      <c r="AT764" s="21">
        <v>21.6</v>
      </c>
      <c r="AU764" s="11">
        <f>Tabla8[[#This Row],[tasa de cambio]]*Tabla8[[#This Row],[Ingresos netos]]</f>
        <v>8.2293732000000006E-4</v>
      </c>
      <c r="AV764" s="23"/>
      <c r="AX764" s="23"/>
    </row>
    <row r="765" spans="1:50" x14ac:dyDescent="0.2">
      <c r="M765" s="2" t="s">
        <v>87</v>
      </c>
      <c r="N765" s="2" t="s">
        <v>47</v>
      </c>
      <c r="O765" s="2"/>
      <c r="P765" s="2" t="s">
        <v>11</v>
      </c>
      <c r="Q765" s="2" t="s">
        <v>12</v>
      </c>
      <c r="R765" s="2" t="s">
        <v>13</v>
      </c>
      <c r="S765" s="7">
        <v>5.5666774000000003E-4</v>
      </c>
      <c r="T765" s="7">
        <v>0.75</v>
      </c>
      <c r="U765" s="9">
        <f>Tabla13[[#This Row],[Precio unitario]]*Tabla13[[#This Row],[Tasa de ingresos cliente]]</f>
        <v>4.1750080500000005E-4</v>
      </c>
      <c r="V765" s="21">
        <v>22.631540000000001</v>
      </c>
      <c r="W765" s="15">
        <f>Tabla13[[#This Row],[tasa de cambio]]*Tabla13[[#This Row],[Ingresos netos]]</f>
        <v>9.448686168389701E-3</v>
      </c>
      <c r="AK765" s="2" t="s">
        <v>100</v>
      </c>
      <c r="AL765" s="2" t="s">
        <v>43</v>
      </c>
      <c r="AM765" s="2" t="s">
        <v>114</v>
      </c>
      <c r="AN765" s="2" t="s">
        <v>11</v>
      </c>
      <c r="AO765" s="2" t="s">
        <v>12</v>
      </c>
      <c r="AP765" s="2" t="s">
        <v>13</v>
      </c>
      <c r="AQ765" s="7">
        <v>5.0798799999999999E-5</v>
      </c>
      <c r="AR765" s="7">
        <v>0.75</v>
      </c>
      <c r="AS765" s="9">
        <f>Tabla8[[#This Row],[Precio unitario]]*Tabla8[[#This Row],[Tasa de ingresos cliente]]</f>
        <v>3.8099099999999996E-5</v>
      </c>
      <c r="AT765" s="21">
        <v>21.6</v>
      </c>
      <c r="AU765" s="11">
        <f>Tabla8[[#This Row],[tasa de cambio]]*Tabla8[[#This Row],[Ingresos netos]]</f>
        <v>8.2294055999999991E-4</v>
      </c>
      <c r="AV765" s="23"/>
      <c r="AX765" s="23"/>
    </row>
    <row r="766" spans="1:50" x14ac:dyDescent="0.2">
      <c r="M766" s="1" t="s">
        <v>87</v>
      </c>
      <c r="N766" s="1" t="s">
        <v>31</v>
      </c>
      <c r="O766" s="1"/>
      <c r="P766" s="1" t="s">
        <v>11</v>
      </c>
      <c r="Q766" s="1" t="s">
        <v>12</v>
      </c>
      <c r="R766" s="1" t="s">
        <v>13</v>
      </c>
      <c r="S766" s="8">
        <v>1.8457627019999999E-3</v>
      </c>
      <c r="T766" s="8">
        <v>0.75</v>
      </c>
      <c r="U766" s="9">
        <f>Tabla13[[#This Row],[Precio unitario]]*Tabla13[[#This Row],[Tasa de ingresos cliente]]</f>
        <v>1.3843220265E-3</v>
      </c>
      <c r="V766" s="21">
        <v>22.631540000000001</v>
      </c>
      <c r="W766" s="15">
        <f>Tabla13[[#This Row],[tasa de cambio]]*Tabla13[[#This Row],[Ingresos netos]]</f>
        <v>3.1329339315615809E-2</v>
      </c>
      <c r="AK766" s="1" t="s">
        <v>100</v>
      </c>
      <c r="AL766" s="1" t="s">
        <v>43</v>
      </c>
      <c r="AM766" s="1" t="s">
        <v>114</v>
      </c>
      <c r="AN766" s="1" t="s">
        <v>11</v>
      </c>
      <c r="AO766" s="1" t="s">
        <v>12</v>
      </c>
      <c r="AP766" s="1" t="s">
        <v>13</v>
      </c>
      <c r="AQ766" s="8">
        <v>5.0798399999999998E-5</v>
      </c>
      <c r="AR766" s="8">
        <v>0.75</v>
      </c>
      <c r="AS766" s="9">
        <f>Tabla8[[#This Row],[Precio unitario]]*Tabla8[[#This Row],[Tasa de ingresos cliente]]</f>
        <v>3.8098800000000002E-5</v>
      </c>
      <c r="AT766" s="21">
        <v>21.6</v>
      </c>
      <c r="AU766" s="11">
        <f>Tabla8[[#This Row],[tasa de cambio]]*Tabla8[[#This Row],[Ingresos netos]]</f>
        <v>8.2293408000000011E-4</v>
      </c>
      <c r="AV766" s="23"/>
      <c r="AX766" s="23"/>
    </row>
    <row r="767" spans="1:50" x14ac:dyDescent="0.2">
      <c r="M767" s="2" t="s">
        <v>87</v>
      </c>
      <c r="N767" s="2" t="s">
        <v>14</v>
      </c>
      <c r="O767" s="2"/>
      <c r="P767" s="2" t="s">
        <v>11</v>
      </c>
      <c r="Q767" s="2" t="s">
        <v>12</v>
      </c>
      <c r="R767" s="2" t="s">
        <v>13</v>
      </c>
      <c r="S767" s="7">
        <v>3.9626821800000002E-4</v>
      </c>
      <c r="T767" s="7">
        <v>0.75</v>
      </c>
      <c r="U767" s="9">
        <f>Tabla13[[#This Row],[Precio unitario]]*Tabla13[[#This Row],[Tasa de ingresos cliente]]</f>
        <v>2.9720116350000003E-4</v>
      </c>
      <c r="V767" s="21">
        <v>22.631540000000001</v>
      </c>
      <c r="W767" s="15">
        <f>Tabla13[[#This Row],[tasa de cambio]]*Tabla13[[#This Row],[Ingresos netos]]</f>
        <v>6.7261200197967913E-3</v>
      </c>
      <c r="AK767" s="2" t="s">
        <v>100</v>
      </c>
      <c r="AL767" s="2" t="s">
        <v>43</v>
      </c>
      <c r="AM767" s="2" t="s">
        <v>114</v>
      </c>
      <c r="AN767" s="2" t="s">
        <v>11</v>
      </c>
      <c r="AO767" s="2" t="s">
        <v>12</v>
      </c>
      <c r="AP767" s="2" t="s">
        <v>13</v>
      </c>
      <c r="AQ767" s="7">
        <v>5.0803900000000003E-5</v>
      </c>
      <c r="AR767" s="7">
        <v>0.75</v>
      </c>
      <c r="AS767" s="9">
        <f>Tabla8[[#This Row],[Precio unitario]]*Tabla8[[#This Row],[Tasa de ingresos cliente]]</f>
        <v>3.8102924999999999E-5</v>
      </c>
      <c r="AT767" s="21">
        <v>21.6</v>
      </c>
      <c r="AU767" s="11">
        <f>Tabla8[[#This Row],[tasa de cambio]]*Tabla8[[#This Row],[Ingresos netos]]</f>
        <v>8.2302318000000002E-4</v>
      </c>
      <c r="AV767" s="23"/>
      <c r="AX767" s="23"/>
    </row>
    <row r="768" spans="1:50" x14ac:dyDescent="0.2">
      <c r="M768" s="1" t="s">
        <v>87</v>
      </c>
      <c r="N768" s="1" t="s">
        <v>14</v>
      </c>
      <c r="O768" s="1"/>
      <c r="P768" s="1" t="s">
        <v>11</v>
      </c>
      <c r="Q768" s="1" t="s">
        <v>12</v>
      </c>
      <c r="R768" s="1" t="s">
        <v>13</v>
      </c>
      <c r="S768" s="8">
        <v>3.2993849900000001E-4</v>
      </c>
      <c r="T768" s="8">
        <v>0.75</v>
      </c>
      <c r="U768" s="9">
        <f>Tabla13[[#This Row],[Precio unitario]]*Tabla13[[#This Row],[Tasa de ingresos cliente]]</f>
        <v>2.4745387424999999E-4</v>
      </c>
      <c r="V768" s="21">
        <v>22.631540000000001</v>
      </c>
      <c r="W768" s="15">
        <f>Tabla13[[#This Row],[tasa de cambio]]*Tabla13[[#This Row],[Ingresos netos]]</f>
        <v>5.6002622532438451E-3</v>
      </c>
      <c r="AK768" s="1" t="s">
        <v>100</v>
      </c>
      <c r="AL768" s="1" t="s">
        <v>43</v>
      </c>
      <c r="AM768" s="1" t="s">
        <v>114</v>
      </c>
      <c r="AN768" s="1" t="s">
        <v>11</v>
      </c>
      <c r="AO768" s="1" t="s">
        <v>12</v>
      </c>
      <c r="AP768" s="1" t="s">
        <v>13</v>
      </c>
      <c r="AQ768" s="8">
        <v>5.0799600000000001E-5</v>
      </c>
      <c r="AR768" s="8">
        <v>0.75</v>
      </c>
      <c r="AS768" s="9">
        <f>Tabla8[[#This Row],[Precio unitario]]*Tabla8[[#This Row],[Tasa de ingresos cliente]]</f>
        <v>3.8099699999999997E-5</v>
      </c>
      <c r="AT768" s="21">
        <v>21.6</v>
      </c>
      <c r="AU768" s="11">
        <f>Tabla8[[#This Row],[tasa de cambio]]*Tabla8[[#This Row],[Ingresos netos]]</f>
        <v>8.2295351999999995E-4</v>
      </c>
      <c r="AV768" s="23"/>
      <c r="AX768" s="23"/>
    </row>
    <row r="769" spans="13:50" x14ac:dyDescent="0.2">
      <c r="M769" s="2" t="s">
        <v>87</v>
      </c>
      <c r="N769" s="2" t="s">
        <v>55</v>
      </c>
      <c r="O769" s="2"/>
      <c r="P769" s="2" t="s">
        <v>11</v>
      </c>
      <c r="Q769" s="2" t="s">
        <v>12</v>
      </c>
      <c r="R769" s="2" t="s">
        <v>13</v>
      </c>
      <c r="S769" s="7">
        <v>8.2030696399999997E-4</v>
      </c>
      <c r="T769" s="7">
        <v>0.75</v>
      </c>
      <c r="U769" s="9">
        <f>Tabla13[[#This Row],[Precio unitario]]*Tabla13[[#This Row],[Tasa de ingresos cliente]]</f>
        <v>6.1523022300000001E-4</v>
      </c>
      <c r="V769" s="21">
        <v>22.631540000000001</v>
      </c>
      <c r="W769" s="15">
        <f>Tabla13[[#This Row],[tasa de cambio]]*Tabla13[[#This Row],[Ingresos netos]]</f>
        <v>1.3923607401033421E-2</v>
      </c>
      <c r="AK769" s="2" t="s">
        <v>100</v>
      </c>
      <c r="AL769" s="2" t="s">
        <v>43</v>
      </c>
      <c r="AM769" s="2" t="s">
        <v>114</v>
      </c>
      <c r="AN769" s="2" t="s">
        <v>11</v>
      </c>
      <c r="AO769" s="2" t="s">
        <v>12</v>
      </c>
      <c r="AP769" s="2" t="s">
        <v>13</v>
      </c>
      <c r="AQ769" s="7">
        <v>5.0797300000000002E-5</v>
      </c>
      <c r="AR769" s="7">
        <v>0.75</v>
      </c>
      <c r="AS769" s="9">
        <f>Tabla8[[#This Row],[Precio unitario]]*Tabla8[[#This Row],[Tasa de ingresos cliente]]</f>
        <v>3.8097975000000005E-5</v>
      </c>
      <c r="AT769" s="21">
        <v>21.6</v>
      </c>
      <c r="AU769" s="11">
        <f>Tabla8[[#This Row],[tasa de cambio]]*Tabla8[[#This Row],[Ingresos netos]]</f>
        <v>8.2291626000000019E-4</v>
      </c>
      <c r="AV769" s="23"/>
      <c r="AX769" s="23"/>
    </row>
    <row r="770" spans="13:50" x14ac:dyDescent="0.2">
      <c r="M770" s="1" t="s">
        <v>87</v>
      </c>
      <c r="N770" s="1" t="s">
        <v>43</v>
      </c>
      <c r="O770" s="1"/>
      <c r="P770" s="1" t="s">
        <v>11</v>
      </c>
      <c r="Q770" s="1" t="s">
        <v>12</v>
      </c>
      <c r="R770" s="1" t="s">
        <v>13</v>
      </c>
      <c r="S770" s="8">
        <v>9.9421633000000001E-5</v>
      </c>
      <c r="T770" s="8">
        <v>0.75</v>
      </c>
      <c r="U770" s="9">
        <f>Tabla13[[#This Row],[Precio unitario]]*Tabla13[[#This Row],[Tasa de ingresos cliente]]</f>
        <v>7.456622475E-5</v>
      </c>
      <c r="V770" s="21">
        <v>22.631540000000001</v>
      </c>
      <c r="W770" s="15">
        <f>Tabla13[[#This Row],[tasa de cambio]]*Tabla13[[#This Row],[Ingresos netos]]</f>
        <v>1.6875484980786151E-3</v>
      </c>
      <c r="AK770" s="1" t="s">
        <v>100</v>
      </c>
      <c r="AL770" s="1" t="s">
        <v>43</v>
      </c>
      <c r="AM770" s="1" t="s">
        <v>114</v>
      </c>
      <c r="AN770" s="1" t="s">
        <v>11</v>
      </c>
      <c r="AO770" s="1" t="s">
        <v>12</v>
      </c>
      <c r="AP770" s="1" t="s">
        <v>13</v>
      </c>
      <c r="AQ770" s="8">
        <v>5.0801099999999997E-5</v>
      </c>
      <c r="AR770" s="8">
        <v>0.75</v>
      </c>
      <c r="AS770" s="9">
        <f>Tabla8[[#This Row],[Precio unitario]]*Tabla8[[#This Row],[Tasa de ingresos cliente]]</f>
        <v>3.8100825000000001E-5</v>
      </c>
      <c r="AT770" s="21">
        <v>21.6</v>
      </c>
      <c r="AU770" s="11">
        <f>Tabla8[[#This Row],[tasa de cambio]]*Tabla8[[#This Row],[Ingresos netos]]</f>
        <v>8.229778200000001E-4</v>
      </c>
      <c r="AV770" s="23"/>
      <c r="AX770" s="23"/>
    </row>
    <row r="771" spans="13:50" x14ac:dyDescent="0.2">
      <c r="M771" s="2" t="s">
        <v>87</v>
      </c>
      <c r="N771" s="2" t="s">
        <v>18</v>
      </c>
      <c r="O771" s="2"/>
      <c r="P771" s="2" t="s">
        <v>11</v>
      </c>
      <c r="Q771" s="2" t="s">
        <v>12</v>
      </c>
      <c r="R771" s="2" t="s">
        <v>13</v>
      </c>
      <c r="S771" s="7">
        <v>2.4802676099999998E-4</v>
      </c>
      <c r="T771" s="7">
        <v>0.75</v>
      </c>
      <c r="U771" s="9">
        <f>Tabla13[[#This Row],[Precio unitario]]*Tabla13[[#This Row],[Tasa de ingresos cliente]]</f>
        <v>1.8602007075E-4</v>
      </c>
      <c r="V771" s="21">
        <v>22.631540000000001</v>
      </c>
      <c r="W771" s="15">
        <f>Tabla13[[#This Row],[tasa de cambio]]*Tabla13[[#This Row],[Ingresos netos]]</f>
        <v>4.2099206719814555E-3</v>
      </c>
      <c r="AK771" s="2" t="s">
        <v>100</v>
      </c>
      <c r="AL771" s="2" t="s">
        <v>43</v>
      </c>
      <c r="AM771" s="2" t="s">
        <v>114</v>
      </c>
      <c r="AN771" s="2" t="s">
        <v>11</v>
      </c>
      <c r="AO771" s="2" t="s">
        <v>12</v>
      </c>
      <c r="AP771" s="2" t="s">
        <v>13</v>
      </c>
      <c r="AQ771" s="7">
        <v>5.0801899999999999E-5</v>
      </c>
      <c r="AR771" s="7">
        <v>0.75</v>
      </c>
      <c r="AS771" s="9">
        <f>Tabla8[[#This Row],[Precio unitario]]*Tabla8[[#This Row],[Tasa de ingresos cliente]]</f>
        <v>3.8101425000000003E-5</v>
      </c>
      <c r="AT771" s="21">
        <v>21.6</v>
      </c>
      <c r="AU771" s="11">
        <f>Tabla8[[#This Row],[tasa de cambio]]*Tabla8[[#This Row],[Ingresos netos]]</f>
        <v>8.2299078000000014E-4</v>
      </c>
      <c r="AV771" s="23"/>
      <c r="AX771" s="23"/>
    </row>
    <row r="772" spans="13:50" x14ac:dyDescent="0.2">
      <c r="M772" s="1" t="s">
        <v>87</v>
      </c>
      <c r="N772" s="1" t="s">
        <v>34</v>
      </c>
      <c r="O772" s="1"/>
      <c r="P772" s="1" t="s">
        <v>11</v>
      </c>
      <c r="Q772" s="1" t="s">
        <v>12</v>
      </c>
      <c r="R772" s="1" t="s">
        <v>13</v>
      </c>
      <c r="S772" s="8">
        <v>3.3617602000000002E-4</v>
      </c>
      <c r="T772" s="8">
        <v>0.75</v>
      </c>
      <c r="U772" s="9">
        <f>Tabla13[[#This Row],[Precio unitario]]*Tabla13[[#This Row],[Tasa de ingresos cliente]]</f>
        <v>2.5213201500000001E-4</v>
      </c>
      <c r="V772" s="21">
        <v>22.631540000000001</v>
      </c>
      <c r="W772" s="15">
        <f>Tabla13[[#This Row],[tasa de cambio]]*Tabla13[[#This Row],[Ingresos netos]]</f>
        <v>5.7061357827531004E-3</v>
      </c>
      <c r="AK772" s="1" t="s">
        <v>100</v>
      </c>
      <c r="AL772" s="1" t="s">
        <v>43</v>
      </c>
      <c r="AM772" s="1" t="s">
        <v>114</v>
      </c>
      <c r="AN772" s="1" t="s">
        <v>11</v>
      </c>
      <c r="AO772" s="1" t="s">
        <v>12</v>
      </c>
      <c r="AP772" s="1" t="s">
        <v>13</v>
      </c>
      <c r="AQ772" s="8">
        <v>5.0800999999999997E-5</v>
      </c>
      <c r="AR772" s="8">
        <v>0.75</v>
      </c>
      <c r="AS772" s="9">
        <f>Tabla8[[#This Row],[Precio unitario]]*Tabla8[[#This Row],[Tasa de ingresos cliente]]</f>
        <v>3.8100749999999996E-5</v>
      </c>
      <c r="AT772" s="21">
        <v>21.6</v>
      </c>
      <c r="AU772" s="11">
        <f>Tabla8[[#This Row],[tasa de cambio]]*Tabla8[[#This Row],[Ingresos netos]]</f>
        <v>8.2297619999999996E-4</v>
      </c>
      <c r="AV772" s="23"/>
      <c r="AX772" s="23"/>
    </row>
    <row r="773" spans="13:50" x14ac:dyDescent="0.2">
      <c r="M773" s="2" t="s">
        <v>87</v>
      </c>
      <c r="N773" s="2" t="s">
        <v>53</v>
      </c>
      <c r="O773" s="2"/>
      <c r="P773" s="2" t="s">
        <v>11</v>
      </c>
      <c r="Q773" s="2" t="s">
        <v>12</v>
      </c>
      <c r="R773" s="2" t="s">
        <v>13</v>
      </c>
      <c r="S773" s="7">
        <v>4.50347659E-4</v>
      </c>
      <c r="T773" s="7">
        <v>0.75</v>
      </c>
      <c r="U773" s="9">
        <f>Tabla13[[#This Row],[Precio unitario]]*Tabla13[[#This Row],[Tasa de ingresos cliente]]</f>
        <v>3.3776074425E-4</v>
      </c>
      <c r="V773" s="21">
        <v>22.631540000000001</v>
      </c>
      <c r="W773" s="15">
        <f>Tabla13[[#This Row],[tasa de cambio]]*Tabla13[[#This Row],[Ingresos netos]]</f>
        <v>7.6440457939236451E-3</v>
      </c>
      <c r="AK773" s="2" t="s">
        <v>100</v>
      </c>
      <c r="AL773" s="2" t="s">
        <v>43</v>
      </c>
      <c r="AM773" s="2" t="s">
        <v>114</v>
      </c>
      <c r="AN773" s="2" t="s">
        <v>11</v>
      </c>
      <c r="AO773" s="2" t="s">
        <v>12</v>
      </c>
      <c r="AP773" s="2" t="s">
        <v>13</v>
      </c>
      <c r="AQ773" s="7">
        <v>5.0794100000000002E-5</v>
      </c>
      <c r="AR773" s="7">
        <v>0.75</v>
      </c>
      <c r="AS773" s="9">
        <f>Tabla8[[#This Row],[Precio unitario]]*Tabla8[[#This Row],[Tasa de ingresos cliente]]</f>
        <v>3.8095575E-5</v>
      </c>
      <c r="AT773" s="21">
        <v>21.6</v>
      </c>
      <c r="AU773" s="11">
        <f>Tabla8[[#This Row],[tasa de cambio]]*Tabla8[[#This Row],[Ingresos netos]]</f>
        <v>8.2286442000000003E-4</v>
      </c>
      <c r="AV773" s="23"/>
      <c r="AX773" s="23"/>
    </row>
    <row r="774" spans="13:50" x14ac:dyDescent="0.2">
      <c r="M774" s="1" t="s">
        <v>87</v>
      </c>
      <c r="N774" s="1" t="s">
        <v>53</v>
      </c>
      <c r="O774" s="1"/>
      <c r="P774" s="1" t="s">
        <v>11</v>
      </c>
      <c r="Q774" s="1" t="s">
        <v>12</v>
      </c>
      <c r="R774" s="1" t="s">
        <v>13</v>
      </c>
      <c r="S774" s="8">
        <v>2.4283622299999999E-4</v>
      </c>
      <c r="T774" s="8">
        <v>0.75</v>
      </c>
      <c r="U774" s="9">
        <f>Tabla13[[#This Row],[Precio unitario]]*Tabla13[[#This Row],[Tasa de ingresos cliente]]</f>
        <v>1.8212716725000001E-4</v>
      </c>
      <c r="V774" s="21">
        <v>22.631540000000001</v>
      </c>
      <c r="W774" s="15">
        <f>Tabla13[[#This Row],[tasa de cambio]]*Tabla13[[#This Row],[Ingresos netos]]</f>
        <v>4.1218182707050653E-3</v>
      </c>
      <c r="AK774" s="1" t="s">
        <v>100</v>
      </c>
      <c r="AL774" s="1" t="s">
        <v>43</v>
      </c>
      <c r="AM774" s="1" t="s">
        <v>114</v>
      </c>
      <c r="AN774" s="1" t="s">
        <v>11</v>
      </c>
      <c r="AO774" s="1" t="s">
        <v>12</v>
      </c>
      <c r="AP774" s="1" t="s">
        <v>13</v>
      </c>
      <c r="AQ774" s="8">
        <v>5.0796900000000001E-5</v>
      </c>
      <c r="AR774" s="8">
        <v>0.75</v>
      </c>
      <c r="AS774" s="9">
        <f>Tabla8[[#This Row],[Precio unitario]]*Tabla8[[#This Row],[Tasa de ingresos cliente]]</f>
        <v>3.8097674999999998E-5</v>
      </c>
      <c r="AT774" s="21">
        <v>21.6</v>
      </c>
      <c r="AU774" s="11">
        <f>Tabla8[[#This Row],[tasa de cambio]]*Tabla8[[#This Row],[Ingresos netos]]</f>
        <v>8.2290977999999995E-4</v>
      </c>
      <c r="AV774" s="23"/>
      <c r="AX774" s="23"/>
    </row>
    <row r="775" spans="13:50" x14ac:dyDescent="0.2">
      <c r="M775" s="2" t="s">
        <v>87</v>
      </c>
      <c r="N775" s="2" t="s">
        <v>37</v>
      </c>
      <c r="O775" s="2"/>
      <c r="P775" s="2" t="s">
        <v>11</v>
      </c>
      <c r="Q775" s="2" t="s">
        <v>12</v>
      </c>
      <c r="R775" s="2" t="s">
        <v>13</v>
      </c>
      <c r="S775" s="7">
        <v>1.3889774799999999E-4</v>
      </c>
      <c r="T775" s="7">
        <v>0.75</v>
      </c>
      <c r="U775" s="9">
        <f>Tabla13[[#This Row],[Precio unitario]]*Tabla13[[#This Row],[Tasa de ingresos cliente]]</f>
        <v>1.04173311E-4</v>
      </c>
      <c r="V775" s="21">
        <v>22.631540000000001</v>
      </c>
      <c r="W775" s="15">
        <f>Tabla13[[#This Row],[tasa de cambio]]*Tabla13[[#This Row],[Ingresos netos]]</f>
        <v>2.35760245482894E-3</v>
      </c>
      <c r="AK775" s="2" t="s">
        <v>100</v>
      </c>
      <c r="AL775" s="2" t="s">
        <v>43</v>
      </c>
      <c r="AM775" s="2" t="s">
        <v>114</v>
      </c>
      <c r="AN775" s="2" t="s">
        <v>11</v>
      </c>
      <c r="AO775" s="2" t="s">
        <v>12</v>
      </c>
      <c r="AP775" s="2" t="s">
        <v>13</v>
      </c>
      <c r="AQ775" s="7">
        <v>5.0804299999999997E-5</v>
      </c>
      <c r="AR775" s="7">
        <v>0.75</v>
      </c>
      <c r="AS775" s="9">
        <f>Tabla8[[#This Row],[Precio unitario]]*Tabla8[[#This Row],[Tasa de ingresos cliente]]</f>
        <v>3.8103225E-5</v>
      </c>
      <c r="AT775" s="21">
        <v>21.6</v>
      </c>
      <c r="AU775" s="11">
        <f>Tabla8[[#This Row],[tasa de cambio]]*Tabla8[[#This Row],[Ingresos netos]]</f>
        <v>8.2302966000000004E-4</v>
      </c>
      <c r="AV775" s="23"/>
      <c r="AX775" s="23"/>
    </row>
    <row r="776" spans="13:50" x14ac:dyDescent="0.2">
      <c r="M776" s="1" t="s">
        <v>87</v>
      </c>
      <c r="N776" s="1" t="s">
        <v>23</v>
      </c>
      <c r="O776" s="1"/>
      <c r="P776" s="1" t="s">
        <v>11</v>
      </c>
      <c r="Q776" s="1" t="s">
        <v>12</v>
      </c>
      <c r="R776" s="1" t="s">
        <v>13</v>
      </c>
      <c r="S776" s="8">
        <v>8.3284063200000002E-4</v>
      </c>
      <c r="T776" s="8">
        <v>0.75</v>
      </c>
      <c r="U776" s="9">
        <f>Tabla13[[#This Row],[Precio unitario]]*Tabla13[[#This Row],[Tasa de ingresos cliente]]</f>
        <v>6.2463047399999999E-4</v>
      </c>
      <c r="V776" s="21">
        <v>22.631540000000001</v>
      </c>
      <c r="W776" s="15">
        <f>Tabla13[[#This Row],[tasa de cambio]]*Tabla13[[#This Row],[Ingresos netos]]</f>
        <v>1.4136349557549961E-2</v>
      </c>
      <c r="AK776" s="1" t="s">
        <v>100</v>
      </c>
      <c r="AL776" s="1" t="s">
        <v>43</v>
      </c>
      <c r="AM776" s="1" t="s">
        <v>114</v>
      </c>
      <c r="AN776" s="1" t="s">
        <v>11</v>
      </c>
      <c r="AO776" s="1" t="s">
        <v>12</v>
      </c>
      <c r="AP776" s="1" t="s">
        <v>13</v>
      </c>
      <c r="AQ776" s="8">
        <v>5.0802099999999999E-5</v>
      </c>
      <c r="AR776" s="8">
        <v>0.75</v>
      </c>
      <c r="AS776" s="9">
        <f>Tabla8[[#This Row],[Precio unitario]]*Tabla8[[#This Row],[Tasa de ingresos cliente]]</f>
        <v>3.8101575E-5</v>
      </c>
      <c r="AT776" s="21">
        <v>21.6</v>
      </c>
      <c r="AU776" s="11">
        <f>Tabla8[[#This Row],[tasa de cambio]]*Tabla8[[#This Row],[Ingresos netos]]</f>
        <v>8.2299401999999999E-4</v>
      </c>
      <c r="AV776" s="23"/>
      <c r="AX776" s="23"/>
    </row>
    <row r="777" spans="13:50" x14ac:dyDescent="0.2">
      <c r="M777" s="2" t="s">
        <v>87</v>
      </c>
      <c r="N777" s="2" t="s">
        <v>16</v>
      </c>
      <c r="O777" s="2"/>
      <c r="P777" s="2" t="s">
        <v>11</v>
      </c>
      <c r="Q777" s="2" t="s">
        <v>12</v>
      </c>
      <c r="R777" s="2" t="s">
        <v>13</v>
      </c>
      <c r="S777" s="7">
        <v>5.0830506880000003E-3</v>
      </c>
      <c r="T777" s="7">
        <v>0.75</v>
      </c>
      <c r="U777" s="9">
        <f>Tabla13[[#This Row],[Precio unitario]]*Tabla13[[#This Row],[Tasa de ingresos cliente]]</f>
        <v>3.8122880160000004E-3</v>
      </c>
      <c r="V777" s="21">
        <v>22.631540000000001</v>
      </c>
      <c r="W777" s="15">
        <f>Tabla13[[#This Row],[tasa de cambio]]*Tabla13[[#This Row],[Ingresos netos]]</f>
        <v>8.6277948725624651E-2</v>
      </c>
      <c r="AK777" s="1" t="s">
        <v>100</v>
      </c>
      <c r="AL777" s="1" t="s">
        <v>43</v>
      </c>
      <c r="AM777" s="1" t="s">
        <v>104</v>
      </c>
      <c r="AN777" s="1" t="s">
        <v>11</v>
      </c>
      <c r="AO777" s="1" t="s">
        <v>129</v>
      </c>
      <c r="AP777" s="1" t="s">
        <v>13</v>
      </c>
      <c r="AQ777" s="8">
        <v>-5.4098500000000001E-4</v>
      </c>
      <c r="AR777" s="8">
        <v>0.75</v>
      </c>
      <c r="AS777" s="9">
        <f>Tabla8[[#This Row],[Precio unitario]]*Tabla8[[#This Row],[Tasa de ingresos cliente]]</f>
        <v>-4.0573875000000004E-4</v>
      </c>
      <c r="AT777" s="21">
        <v>21.6</v>
      </c>
      <c r="AU777" s="11">
        <f>Tabla8[[#This Row],[tasa de cambio]]*Tabla8[[#This Row],[Ingresos netos]]</f>
        <v>-8.763957000000001E-3</v>
      </c>
      <c r="AV777" s="23"/>
      <c r="AX777" s="23"/>
    </row>
    <row r="778" spans="13:50" x14ac:dyDescent="0.2">
      <c r="M778" s="1" t="s">
        <v>87</v>
      </c>
      <c r="N778" s="1" t="s">
        <v>17</v>
      </c>
      <c r="O778" s="1"/>
      <c r="P778" s="1" t="s">
        <v>11</v>
      </c>
      <c r="Q778" s="1" t="s">
        <v>12</v>
      </c>
      <c r="R778" s="1" t="s">
        <v>13</v>
      </c>
      <c r="S778" s="8">
        <v>2.4831746999999998E-4</v>
      </c>
      <c r="T778" s="8">
        <v>0.75</v>
      </c>
      <c r="U778" s="9">
        <f>Tabla13[[#This Row],[Precio unitario]]*Tabla13[[#This Row],[Tasa de ingresos cliente]]</f>
        <v>1.862381025E-4</v>
      </c>
      <c r="V778" s="21">
        <v>22.631540000000001</v>
      </c>
      <c r="W778" s="15">
        <f>Tabla13[[#This Row],[tasa de cambio]]*Tabla13[[#This Row],[Ingresos netos]]</f>
        <v>4.2148550662528504E-3</v>
      </c>
      <c r="AK778" s="2" t="s">
        <v>100</v>
      </c>
      <c r="AL778" s="2" t="s">
        <v>43</v>
      </c>
      <c r="AM778" s="2" t="s">
        <v>104</v>
      </c>
      <c r="AN778" s="2" t="s">
        <v>11</v>
      </c>
      <c r="AO778" s="2" t="s">
        <v>129</v>
      </c>
      <c r="AP778" s="2" t="s">
        <v>13</v>
      </c>
      <c r="AQ778" s="7">
        <v>-5.4098489999999998E-4</v>
      </c>
      <c r="AR778" s="7">
        <v>0.75</v>
      </c>
      <c r="AS778" s="9">
        <f>Tabla8[[#This Row],[Precio unitario]]*Tabla8[[#This Row],[Tasa de ingresos cliente]]</f>
        <v>-4.0573867500000001E-4</v>
      </c>
      <c r="AT778" s="21">
        <v>21.6</v>
      </c>
      <c r="AU778" s="11">
        <f>Tabla8[[#This Row],[tasa de cambio]]*Tabla8[[#This Row],[Ingresos netos]]</f>
        <v>-8.7639553800000006E-3</v>
      </c>
      <c r="AV778" s="23"/>
      <c r="AX778" s="23"/>
    </row>
    <row r="779" spans="13:50" x14ac:dyDescent="0.2">
      <c r="M779" s="2" t="s">
        <v>87</v>
      </c>
      <c r="N779" s="2" t="s">
        <v>17</v>
      </c>
      <c r="O779" s="2"/>
      <c r="P779" s="2" t="s">
        <v>11</v>
      </c>
      <c r="Q779" s="2" t="s">
        <v>12</v>
      </c>
      <c r="R779" s="2" t="s">
        <v>13</v>
      </c>
      <c r="S779" s="7">
        <v>3.8660385600000001E-4</v>
      </c>
      <c r="T779" s="7">
        <v>0.75</v>
      </c>
      <c r="U779" s="9">
        <f>Tabla13[[#This Row],[Precio unitario]]*Tabla13[[#This Row],[Tasa de ingresos cliente]]</f>
        <v>2.8995289200000002E-4</v>
      </c>
      <c r="V779" s="21">
        <v>22.631540000000001</v>
      </c>
      <c r="W779" s="15">
        <f>Tabla13[[#This Row],[tasa de cambio]]*Tabla13[[#This Row],[Ingresos netos]]</f>
        <v>6.5620804734136812E-3</v>
      </c>
      <c r="AK779" s="2" t="s">
        <v>100</v>
      </c>
      <c r="AL779" s="2" t="s">
        <v>43</v>
      </c>
      <c r="AM779" s="2" t="s">
        <v>114</v>
      </c>
      <c r="AN779" s="2" t="s">
        <v>11</v>
      </c>
      <c r="AO779" s="2" t="s">
        <v>129</v>
      </c>
      <c r="AP779" s="2" t="s">
        <v>13</v>
      </c>
      <c r="AQ779" s="7">
        <v>-1.524E-5</v>
      </c>
      <c r="AR779" s="7">
        <v>0.75</v>
      </c>
      <c r="AS779" s="9">
        <f>Tabla8[[#This Row],[Precio unitario]]*Tabla8[[#This Row],[Tasa de ingresos cliente]]</f>
        <v>-1.1430000000000001E-5</v>
      </c>
      <c r="AT779" s="21">
        <v>21.6</v>
      </c>
      <c r="AU779" s="11">
        <f>Tabla8[[#This Row],[tasa de cambio]]*Tabla8[[#This Row],[Ingresos netos]]</f>
        <v>-2.4688800000000001E-4</v>
      </c>
      <c r="AV779" s="23"/>
      <c r="AX779" s="23"/>
    </row>
    <row r="780" spans="13:50" x14ac:dyDescent="0.2">
      <c r="M780" s="1" t="s">
        <v>87</v>
      </c>
      <c r="N780" s="1" t="s">
        <v>19</v>
      </c>
      <c r="O780" s="1"/>
      <c r="P780" s="1" t="s">
        <v>11</v>
      </c>
      <c r="Q780" s="1" t="s">
        <v>12</v>
      </c>
      <c r="R780" s="1" t="s">
        <v>13</v>
      </c>
      <c r="S780" s="8">
        <v>2.7754975040000002E-3</v>
      </c>
      <c r="T780" s="8">
        <v>0.75</v>
      </c>
      <c r="U780" s="9">
        <f>Tabla13[[#This Row],[Precio unitario]]*Tabla13[[#This Row],[Tasa de ingresos cliente]]</f>
        <v>2.0816231280000002E-3</v>
      </c>
      <c r="V780" s="21">
        <v>22.631540000000001</v>
      </c>
      <c r="W780" s="15">
        <f>Tabla13[[#This Row],[tasa de cambio]]*Tabla13[[#This Row],[Ingresos netos]]</f>
        <v>4.7110337086257129E-2</v>
      </c>
      <c r="AK780" s="1" t="s">
        <v>100</v>
      </c>
      <c r="AL780" s="1" t="s">
        <v>43</v>
      </c>
      <c r="AM780" s="1" t="s">
        <v>101</v>
      </c>
      <c r="AN780" s="1" t="s">
        <v>11</v>
      </c>
      <c r="AO780" s="1" t="s">
        <v>12</v>
      </c>
      <c r="AP780" s="1" t="s">
        <v>13</v>
      </c>
      <c r="AQ780" s="8">
        <v>1.0794999999999999E-3</v>
      </c>
      <c r="AR780" s="8">
        <v>0.75</v>
      </c>
      <c r="AS780" s="9">
        <f>Tabla8[[#This Row],[Precio unitario]]*Tabla8[[#This Row],[Tasa de ingresos cliente]]</f>
        <v>8.0962500000000001E-4</v>
      </c>
      <c r="AT780" s="21">
        <v>21.6</v>
      </c>
      <c r="AU780" s="11">
        <f>Tabla8[[#This Row],[tasa de cambio]]*Tabla8[[#This Row],[Ingresos netos]]</f>
        <v>1.7487900000000001E-2</v>
      </c>
      <c r="AV780" s="23"/>
      <c r="AX780" s="23"/>
    </row>
    <row r="781" spans="13:50" x14ac:dyDescent="0.2">
      <c r="M781" s="2" t="s">
        <v>87</v>
      </c>
      <c r="N781" s="2" t="s">
        <v>45</v>
      </c>
      <c r="O781" s="2"/>
      <c r="P781" s="2" t="s">
        <v>11</v>
      </c>
      <c r="Q781" s="2" t="s">
        <v>12</v>
      </c>
      <c r="R781" s="2" t="s">
        <v>13</v>
      </c>
      <c r="S781" s="7">
        <v>4.0064518200000002E-4</v>
      </c>
      <c r="T781" s="7">
        <v>0.75</v>
      </c>
      <c r="U781" s="9">
        <f>Tabla13[[#This Row],[Precio unitario]]*Tabla13[[#This Row],[Tasa de ingresos cliente]]</f>
        <v>3.0048388650000002E-4</v>
      </c>
      <c r="V781" s="21">
        <v>22.631540000000001</v>
      </c>
      <c r="W781" s="15">
        <f>Tabla13[[#This Row],[tasa de cambio]]*Tabla13[[#This Row],[Ingresos netos]]</f>
        <v>6.8004130966802107E-3</v>
      </c>
      <c r="AK781" s="2" t="s">
        <v>100</v>
      </c>
      <c r="AL781" s="2" t="s">
        <v>43</v>
      </c>
      <c r="AM781" s="2" t="s">
        <v>101</v>
      </c>
      <c r="AN781" s="2" t="s">
        <v>11</v>
      </c>
      <c r="AO781" s="2" t="s">
        <v>12</v>
      </c>
      <c r="AP781" s="2" t="s">
        <v>13</v>
      </c>
      <c r="AQ781" s="7">
        <v>1.08E-3</v>
      </c>
      <c r="AR781" s="7">
        <v>0.75</v>
      </c>
      <c r="AS781" s="9">
        <f>Tabla8[[#This Row],[Precio unitario]]*Tabla8[[#This Row],[Tasa de ingresos cliente]]</f>
        <v>8.0999999999999996E-4</v>
      </c>
      <c r="AT781" s="21">
        <v>21.6</v>
      </c>
      <c r="AU781" s="11">
        <f>Tabla8[[#This Row],[tasa de cambio]]*Tabla8[[#This Row],[Ingresos netos]]</f>
        <v>1.7496000000000001E-2</v>
      </c>
      <c r="AV781" s="23"/>
      <c r="AX781" s="23"/>
    </row>
    <row r="782" spans="13:50" x14ac:dyDescent="0.2">
      <c r="M782" s="1" t="s">
        <v>87</v>
      </c>
      <c r="N782" s="1" t="s">
        <v>89</v>
      </c>
      <c r="O782" s="1"/>
      <c r="P782" s="1" t="s">
        <v>11</v>
      </c>
      <c r="Q782" s="1" t="s">
        <v>12</v>
      </c>
      <c r="R782" s="1" t="s">
        <v>13</v>
      </c>
      <c r="S782" s="8">
        <v>3.2086190210000001E-3</v>
      </c>
      <c r="T782" s="8">
        <v>0.75</v>
      </c>
      <c r="U782" s="9">
        <f>Tabla13[[#This Row],[Precio unitario]]*Tabla13[[#This Row],[Tasa de ingresos cliente]]</f>
        <v>2.4064642657500002E-3</v>
      </c>
      <c r="V782" s="21">
        <v>22.631540000000001</v>
      </c>
      <c r="W782" s="15">
        <f>Tabla13[[#This Row],[tasa de cambio]]*Tabla13[[#This Row],[Ingresos netos]]</f>
        <v>5.4461992288891765E-2</v>
      </c>
      <c r="AK782" s="2" t="s">
        <v>100</v>
      </c>
      <c r="AL782" s="2" t="s">
        <v>89</v>
      </c>
      <c r="AM782" s="2" t="s">
        <v>104</v>
      </c>
      <c r="AN782" s="2" t="s">
        <v>11</v>
      </c>
      <c r="AO782" s="2" t="s">
        <v>12</v>
      </c>
      <c r="AP782" s="2" t="s">
        <v>13</v>
      </c>
      <c r="AQ782" s="7">
        <v>1.786E-3</v>
      </c>
      <c r="AR782" s="7">
        <v>0.75</v>
      </c>
      <c r="AS782" s="9">
        <f>Tabla8[[#This Row],[Precio unitario]]*Tabla8[[#This Row],[Tasa de ingresos cliente]]</f>
        <v>1.3395E-3</v>
      </c>
      <c r="AT782" s="21">
        <v>21.6</v>
      </c>
      <c r="AU782" s="11">
        <f>Tabla8[[#This Row],[tasa de cambio]]*Tabla8[[#This Row],[Ingresos netos]]</f>
        <v>2.8933200000000003E-2</v>
      </c>
      <c r="AV782" s="23"/>
      <c r="AX782" s="23"/>
    </row>
    <row r="783" spans="13:50" x14ac:dyDescent="0.2">
      <c r="M783" s="2" t="s">
        <v>87</v>
      </c>
      <c r="N783" s="2" t="s">
        <v>21</v>
      </c>
      <c r="O783" s="2"/>
      <c r="P783" s="2" t="s">
        <v>11</v>
      </c>
      <c r="Q783" s="2" t="s">
        <v>12</v>
      </c>
      <c r="R783" s="2" t="s">
        <v>13</v>
      </c>
      <c r="S783" s="7">
        <v>9.5860950800000005E-4</v>
      </c>
      <c r="T783" s="7">
        <v>0.75</v>
      </c>
      <c r="U783" s="9">
        <f>Tabla13[[#This Row],[Precio unitario]]*Tabla13[[#This Row],[Tasa de ingresos cliente]]</f>
        <v>7.1895713100000001E-4</v>
      </c>
      <c r="V783" s="21">
        <v>22.631540000000001</v>
      </c>
      <c r="W783" s="15">
        <f>Tabla13[[#This Row],[tasa de cambio]]*Tabla13[[#This Row],[Ingresos netos]]</f>
        <v>1.6271107068511741E-2</v>
      </c>
      <c r="AK783" s="1" t="s">
        <v>100</v>
      </c>
      <c r="AL783" s="1" t="s">
        <v>89</v>
      </c>
      <c r="AM783" s="1" t="s">
        <v>104</v>
      </c>
      <c r="AN783" s="1" t="s">
        <v>11</v>
      </c>
      <c r="AO783" s="1" t="s">
        <v>12</v>
      </c>
      <c r="AP783" s="1" t="s">
        <v>13</v>
      </c>
      <c r="AQ783" s="8">
        <v>3.6305E-3</v>
      </c>
      <c r="AR783" s="8">
        <v>0.75</v>
      </c>
      <c r="AS783" s="9">
        <f>Tabla8[[#This Row],[Precio unitario]]*Tabla8[[#This Row],[Tasa de ingresos cliente]]</f>
        <v>2.722875E-3</v>
      </c>
      <c r="AT783" s="21">
        <v>21.6</v>
      </c>
      <c r="AU783" s="11">
        <f>Tabla8[[#This Row],[tasa de cambio]]*Tabla8[[#This Row],[Ingresos netos]]</f>
        <v>5.8814100000000008E-2</v>
      </c>
      <c r="AV783" s="23"/>
      <c r="AX783" s="23"/>
    </row>
    <row r="784" spans="13:50" x14ac:dyDescent="0.2">
      <c r="M784" s="1" t="s">
        <v>87</v>
      </c>
      <c r="N784" s="1" t="s">
        <v>37</v>
      </c>
      <c r="O784" s="1"/>
      <c r="P784" s="1" t="s">
        <v>11</v>
      </c>
      <c r="Q784" s="1" t="s">
        <v>12</v>
      </c>
      <c r="R784" s="1" t="s">
        <v>13</v>
      </c>
      <c r="S784" s="8">
        <v>1.54496776E-4</v>
      </c>
      <c r="T784" s="8">
        <v>0.75</v>
      </c>
      <c r="U784" s="9">
        <f>Tabla13[[#This Row],[Precio unitario]]*Tabla13[[#This Row],[Tasa de ingresos cliente]]</f>
        <v>1.15872582E-4</v>
      </c>
      <c r="V784" s="21">
        <v>22.631540000000001</v>
      </c>
      <c r="W784" s="15">
        <f>Tabla13[[#This Row],[tasa de cambio]]*Tabla13[[#This Row],[Ingresos netos]]</f>
        <v>2.6223749744362802E-3</v>
      </c>
      <c r="AK784" s="1" t="s">
        <v>100</v>
      </c>
      <c r="AL784" s="1" t="s">
        <v>89</v>
      </c>
      <c r="AM784" s="1" t="s">
        <v>114</v>
      </c>
      <c r="AN784" s="1" t="s">
        <v>11</v>
      </c>
      <c r="AO784" s="1" t="s">
        <v>12</v>
      </c>
      <c r="AP784" s="1" t="s">
        <v>13</v>
      </c>
      <c r="AQ784" s="8">
        <v>6.1500000000000004E-5</v>
      </c>
      <c r="AR784" s="8">
        <v>0.75</v>
      </c>
      <c r="AS784" s="9">
        <f>Tabla8[[#This Row],[Precio unitario]]*Tabla8[[#This Row],[Tasa de ingresos cliente]]</f>
        <v>4.6125000000000003E-5</v>
      </c>
      <c r="AT784" s="21">
        <v>21.6</v>
      </c>
      <c r="AU784" s="11">
        <f>Tabla8[[#This Row],[tasa de cambio]]*Tabla8[[#This Row],[Ingresos netos]]</f>
        <v>9.9630000000000009E-4</v>
      </c>
      <c r="AV784" s="23"/>
      <c r="AX784" s="23"/>
    </row>
    <row r="785" spans="13:50" x14ac:dyDescent="0.2">
      <c r="M785" s="2" t="s">
        <v>87</v>
      </c>
      <c r="N785" s="2" t="s">
        <v>59</v>
      </c>
      <c r="O785" s="2"/>
      <c r="P785" s="2" t="s">
        <v>11</v>
      </c>
      <c r="Q785" s="2" t="s">
        <v>12</v>
      </c>
      <c r="R785" s="2" t="s">
        <v>13</v>
      </c>
      <c r="S785" s="7">
        <v>2.5184028869999998E-3</v>
      </c>
      <c r="T785" s="7">
        <v>0.75</v>
      </c>
      <c r="U785" s="9">
        <f>Tabla13[[#This Row],[Precio unitario]]*Tabla13[[#This Row],[Tasa de ingresos cliente]]</f>
        <v>1.8888021652499999E-3</v>
      </c>
      <c r="V785" s="21">
        <v>22.631540000000001</v>
      </c>
      <c r="W785" s="15">
        <f>Tabla13[[#This Row],[tasa de cambio]]*Tabla13[[#This Row],[Ingresos netos]]</f>
        <v>4.2746501754941983E-2</v>
      </c>
      <c r="AK785" s="1" t="s">
        <v>100</v>
      </c>
      <c r="AL785" s="1" t="s">
        <v>89</v>
      </c>
      <c r="AM785" s="1" t="s">
        <v>114</v>
      </c>
      <c r="AN785" s="1" t="s">
        <v>11</v>
      </c>
      <c r="AO785" s="1" t="s">
        <v>129</v>
      </c>
      <c r="AP785" s="1" t="s">
        <v>13</v>
      </c>
      <c r="AQ785" s="8">
        <v>-1.84125E-5</v>
      </c>
      <c r="AR785" s="8">
        <v>0.75</v>
      </c>
      <c r="AS785" s="9">
        <f>Tabla8[[#This Row],[Precio unitario]]*Tabla8[[#This Row],[Tasa de ingresos cliente]]</f>
        <v>-1.3809375E-5</v>
      </c>
      <c r="AT785" s="21">
        <v>21.6</v>
      </c>
      <c r="AU785" s="11">
        <f>Tabla8[[#This Row],[tasa de cambio]]*Tabla8[[#This Row],[Ingresos netos]]</f>
        <v>-2.9828250000000004E-4</v>
      </c>
      <c r="AV785" s="23"/>
      <c r="AX785" s="23"/>
    </row>
    <row r="786" spans="13:50" x14ac:dyDescent="0.2">
      <c r="M786" s="1" t="s">
        <v>87</v>
      </c>
      <c r="N786" s="1" t="s">
        <v>47</v>
      </c>
      <c r="O786" s="1"/>
      <c r="P786" s="1" t="s">
        <v>11</v>
      </c>
      <c r="Q786" s="1" t="s">
        <v>12</v>
      </c>
      <c r="R786" s="1" t="s">
        <v>13</v>
      </c>
      <c r="S786" s="8">
        <v>9.6120268099999997E-4</v>
      </c>
      <c r="T786" s="8">
        <v>0.75</v>
      </c>
      <c r="U786" s="9">
        <f>Tabla13[[#This Row],[Precio unitario]]*Tabla13[[#This Row],[Tasa de ingresos cliente]]</f>
        <v>7.2090201075E-4</v>
      </c>
      <c r="V786" s="21">
        <v>22.631540000000001</v>
      </c>
      <c r="W786" s="15">
        <f>Tabla13[[#This Row],[tasa de cambio]]*Tabla13[[#This Row],[Ingresos netos]]</f>
        <v>1.6315122692369056E-2</v>
      </c>
      <c r="AK786" s="2" t="s">
        <v>100</v>
      </c>
      <c r="AL786" s="2" t="s">
        <v>84</v>
      </c>
      <c r="AM786" s="2" t="s">
        <v>101</v>
      </c>
      <c r="AN786" s="2" t="s">
        <v>11</v>
      </c>
      <c r="AO786" s="2" t="s">
        <v>12</v>
      </c>
      <c r="AP786" s="2" t="s">
        <v>13</v>
      </c>
      <c r="AQ786" s="7">
        <v>2.0400000000000001E-3</v>
      </c>
      <c r="AR786" s="7">
        <v>0.75</v>
      </c>
      <c r="AS786" s="9">
        <f>Tabla8[[#This Row],[Precio unitario]]*Tabla8[[#This Row],[Tasa de ingresos cliente]]</f>
        <v>1.5300000000000001E-3</v>
      </c>
      <c r="AT786" s="21">
        <v>21.6</v>
      </c>
      <c r="AU786" s="11">
        <f>Tabla8[[#This Row],[tasa de cambio]]*Tabla8[[#This Row],[Ingresos netos]]</f>
        <v>3.3048000000000008E-2</v>
      </c>
      <c r="AV786" s="23"/>
      <c r="AX786" s="23"/>
    </row>
    <row r="787" spans="13:50" x14ac:dyDescent="0.2">
      <c r="M787" s="2" t="s">
        <v>87</v>
      </c>
      <c r="N787" s="2" t="s">
        <v>41</v>
      </c>
      <c r="O787" s="2"/>
      <c r="P787" s="2" t="s">
        <v>11</v>
      </c>
      <c r="Q787" s="2" t="s">
        <v>12</v>
      </c>
      <c r="R787" s="2" t="s">
        <v>13</v>
      </c>
      <c r="S787" s="7">
        <v>1.00473101E-4</v>
      </c>
      <c r="T787" s="7">
        <v>0.75</v>
      </c>
      <c r="U787" s="9">
        <f>Tabla13[[#This Row],[Precio unitario]]*Tabla13[[#This Row],[Tasa de ingresos cliente]]</f>
        <v>7.5354825750000004E-5</v>
      </c>
      <c r="V787" s="21">
        <v>22.631540000000001</v>
      </c>
      <c r="W787" s="15">
        <f>Tabla13[[#This Row],[tasa de cambio]]*Tabla13[[#This Row],[Ingresos netos]]</f>
        <v>1.7053957531541551E-3</v>
      </c>
      <c r="AK787" s="2" t="s">
        <v>100</v>
      </c>
      <c r="AL787" s="2" t="s">
        <v>84</v>
      </c>
      <c r="AM787" s="2" t="s">
        <v>104</v>
      </c>
      <c r="AN787" s="2" t="s">
        <v>11</v>
      </c>
      <c r="AO787" s="2" t="s">
        <v>12</v>
      </c>
      <c r="AP787" s="2" t="s">
        <v>13</v>
      </c>
      <c r="AQ787" s="7">
        <v>3.947E-3</v>
      </c>
      <c r="AR787" s="7">
        <v>0.75</v>
      </c>
      <c r="AS787" s="9">
        <f>Tabla8[[#This Row],[Precio unitario]]*Tabla8[[#This Row],[Tasa de ingresos cliente]]</f>
        <v>2.9602500000000002E-3</v>
      </c>
      <c r="AT787" s="21">
        <v>21.6</v>
      </c>
      <c r="AU787" s="11">
        <f>Tabla8[[#This Row],[tasa de cambio]]*Tabla8[[#This Row],[Ingresos netos]]</f>
        <v>6.3941400000000009E-2</v>
      </c>
      <c r="AV787" s="23"/>
      <c r="AX787" s="23"/>
    </row>
    <row r="788" spans="13:50" x14ac:dyDescent="0.2">
      <c r="M788" s="1" t="s">
        <v>87</v>
      </c>
      <c r="N788" s="1" t="s">
        <v>15</v>
      </c>
      <c r="O788" s="1"/>
      <c r="P788" s="1" t="s">
        <v>11</v>
      </c>
      <c r="Q788" s="1" t="s">
        <v>12</v>
      </c>
      <c r="R788" s="1" t="s">
        <v>13</v>
      </c>
      <c r="S788" s="8">
        <v>8.99283479E-4</v>
      </c>
      <c r="T788" s="8">
        <v>0.75</v>
      </c>
      <c r="U788" s="9">
        <f>Tabla13[[#This Row],[Precio unitario]]*Tabla13[[#This Row],[Tasa de ingresos cliente]]</f>
        <v>6.7446260924999997E-4</v>
      </c>
      <c r="V788" s="21">
        <v>22.631540000000001</v>
      </c>
      <c r="W788" s="15">
        <f>Tabla13[[#This Row],[tasa de cambio]]*Tabla13[[#This Row],[Ingresos netos]]</f>
        <v>1.5264127519745745E-2</v>
      </c>
      <c r="AK788" s="2" t="s">
        <v>100</v>
      </c>
      <c r="AL788" s="2" t="s">
        <v>84</v>
      </c>
      <c r="AM788" s="2" t="s">
        <v>104</v>
      </c>
      <c r="AN788" s="2" t="s">
        <v>11</v>
      </c>
      <c r="AO788" s="2" t="s">
        <v>12</v>
      </c>
      <c r="AP788" s="2" t="s">
        <v>13</v>
      </c>
      <c r="AQ788" s="7">
        <v>5.87675E-3</v>
      </c>
      <c r="AR788" s="7">
        <v>0.75</v>
      </c>
      <c r="AS788" s="9">
        <f>Tabla8[[#This Row],[Precio unitario]]*Tabla8[[#This Row],[Tasa de ingresos cliente]]</f>
        <v>4.4075625E-3</v>
      </c>
      <c r="AT788" s="21">
        <v>21.6</v>
      </c>
      <c r="AU788" s="11">
        <f>Tabla8[[#This Row],[tasa de cambio]]*Tabla8[[#This Row],[Ingresos netos]]</f>
        <v>9.5203350000000006E-2</v>
      </c>
      <c r="AV788" s="23"/>
      <c r="AX788" s="23"/>
    </row>
    <row r="789" spans="13:50" x14ac:dyDescent="0.2">
      <c r="M789" s="2" t="s">
        <v>87</v>
      </c>
      <c r="N789" s="2" t="s">
        <v>34</v>
      </c>
      <c r="O789" s="2"/>
      <c r="P789" s="2" t="s">
        <v>11</v>
      </c>
      <c r="Q789" s="2" t="s">
        <v>12</v>
      </c>
      <c r="R789" s="2" t="s">
        <v>13</v>
      </c>
      <c r="S789" s="7">
        <v>1.99202812E-4</v>
      </c>
      <c r="T789" s="7">
        <v>0.75</v>
      </c>
      <c r="U789" s="9">
        <f>Tabla13[[#This Row],[Precio unitario]]*Tabla13[[#This Row],[Tasa de ingresos cliente]]</f>
        <v>1.49402109E-4</v>
      </c>
      <c r="V789" s="21">
        <v>22.631540000000001</v>
      </c>
      <c r="W789" s="15">
        <f>Tabla13[[#This Row],[tasa de cambio]]*Tabla13[[#This Row],[Ingresos netos]]</f>
        <v>3.3811998059178603E-3</v>
      </c>
      <c r="AK789" s="1" t="s">
        <v>100</v>
      </c>
      <c r="AL789" s="1" t="s">
        <v>84</v>
      </c>
      <c r="AM789" s="1" t="s">
        <v>104</v>
      </c>
      <c r="AN789" s="1" t="s">
        <v>11</v>
      </c>
      <c r="AO789" s="1" t="s">
        <v>12</v>
      </c>
      <c r="AP789" s="1" t="s">
        <v>13</v>
      </c>
      <c r="AQ789" s="8">
        <v>6.7670357E-3</v>
      </c>
      <c r="AR789" s="8">
        <v>0.75</v>
      </c>
      <c r="AS789" s="9">
        <f>Tabla8[[#This Row],[Precio unitario]]*Tabla8[[#This Row],[Tasa de ingresos cliente]]</f>
        <v>5.075276775E-3</v>
      </c>
      <c r="AT789" s="21">
        <v>21.6</v>
      </c>
      <c r="AU789" s="11">
        <f>Tabla8[[#This Row],[tasa de cambio]]*Tabla8[[#This Row],[Ingresos netos]]</f>
        <v>0.10962597834000001</v>
      </c>
      <c r="AV789" s="23"/>
      <c r="AX789" s="23"/>
    </row>
    <row r="790" spans="13:50" x14ac:dyDescent="0.2">
      <c r="M790" s="1" t="s">
        <v>87</v>
      </c>
      <c r="N790" s="1" t="s">
        <v>36</v>
      </c>
      <c r="O790" s="1"/>
      <c r="P790" s="1" t="s">
        <v>11</v>
      </c>
      <c r="Q790" s="1" t="s">
        <v>12</v>
      </c>
      <c r="R790" s="1" t="s">
        <v>13</v>
      </c>
      <c r="S790" s="8">
        <v>4.2614471400000001E-4</v>
      </c>
      <c r="T790" s="8">
        <v>0.75</v>
      </c>
      <c r="U790" s="9">
        <f>Tabla13[[#This Row],[Precio unitario]]*Tabla13[[#This Row],[Tasa de ingresos cliente]]</f>
        <v>3.1960853550000001E-4</v>
      </c>
      <c r="V790" s="21">
        <v>22.631540000000001</v>
      </c>
      <c r="W790" s="15">
        <f>Tabla13[[#This Row],[tasa de cambio]]*Tabla13[[#This Row],[Ingresos netos]]</f>
        <v>7.2332333555096707E-3</v>
      </c>
      <c r="AK790" s="1" t="s">
        <v>100</v>
      </c>
      <c r="AL790" s="1" t="s">
        <v>84</v>
      </c>
      <c r="AM790" s="1" t="s">
        <v>104</v>
      </c>
      <c r="AN790" s="1" t="s">
        <v>11</v>
      </c>
      <c r="AO790" s="1" t="s">
        <v>12</v>
      </c>
      <c r="AP790" s="1" t="s">
        <v>13</v>
      </c>
      <c r="AQ790" s="8">
        <v>3.5014999999999998E-3</v>
      </c>
      <c r="AR790" s="8">
        <v>0.75</v>
      </c>
      <c r="AS790" s="9">
        <f>Tabla8[[#This Row],[Precio unitario]]*Tabla8[[#This Row],[Tasa de ingresos cliente]]</f>
        <v>2.626125E-3</v>
      </c>
      <c r="AT790" s="21">
        <v>21.6</v>
      </c>
      <c r="AU790" s="11">
        <f>Tabla8[[#This Row],[tasa de cambio]]*Tabla8[[#This Row],[Ingresos netos]]</f>
        <v>5.6724300000000005E-2</v>
      </c>
      <c r="AV790" s="23"/>
      <c r="AX790" s="23"/>
    </row>
    <row r="791" spans="13:50" x14ac:dyDescent="0.2">
      <c r="M791" s="2" t="s">
        <v>87</v>
      </c>
      <c r="N791" s="2" t="s">
        <v>53</v>
      </c>
      <c r="O791" s="2"/>
      <c r="P791" s="2" t="s">
        <v>11</v>
      </c>
      <c r="Q791" s="2" t="s">
        <v>12</v>
      </c>
      <c r="R791" s="2" t="s">
        <v>13</v>
      </c>
      <c r="S791" s="7">
        <v>1.21548084E-4</v>
      </c>
      <c r="T791" s="7">
        <v>0.75</v>
      </c>
      <c r="U791" s="9">
        <f>Tabla13[[#This Row],[Precio unitario]]*Tabla13[[#This Row],[Tasa de ingresos cliente]]</f>
        <v>9.1161062999999996E-5</v>
      </c>
      <c r="V791" s="21">
        <v>22.631540000000001</v>
      </c>
      <c r="W791" s="15">
        <f>Tabla13[[#This Row],[tasa de cambio]]*Tabla13[[#This Row],[Ingresos netos]]</f>
        <v>2.0631152437270198E-3</v>
      </c>
      <c r="AK791" s="2" t="s">
        <v>100</v>
      </c>
      <c r="AL791" s="2" t="s">
        <v>84</v>
      </c>
      <c r="AM791" s="2" t="s">
        <v>114</v>
      </c>
      <c r="AN791" s="2" t="s">
        <v>11</v>
      </c>
      <c r="AO791" s="2" t="s">
        <v>12</v>
      </c>
      <c r="AP791" s="2" t="s">
        <v>13</v>
      </c>
      <c r="AQ791" s="7">
        <v>5.4533330000000005E-4</v>
      </c>
      <c r="AR791" s="7">
        <v>0.75</v>
      </c>
      <c r="AS791" s="9">
        <f>Tabla8[[#This Row],[Precio unitario]]*Tabla8[[#This Row],[Tasa de ingresos cliente]]</f>
        <v>4.0899997500000007E-4</v>
      </c>
      <c r="AT791" s="21">
        <v>21.6</v>
      </c>
      <c r="AU791" s="11">
        <f>Tabla8[[#This Row],[tasa de cambio]]*Tabla8[[#This Row],[Ingresos netos]]</f>
        <v>8.8343994600000014E-3</v>
      </c>
      <c r="AV791" s="23"/>
      <c r="AX791" s="23"/>
    </row>
    <row r="792" spans="13:50" x14ac:dyDescent="0.2">
      <c r="M792" s="1" t="s">
        <v>87</v>
      </c>
      <c r="N792" s="1" t="s">
        <v>38</v>
      </c>
      <c r="O792" s="1"/>
      <c r="P792" s="1" t="s">
        <v>11</v>
      </c>
      <c r="Q792" s="1" t="s">
        <v>12</v>
      </c>
      <c r="R792" s="1" t="s">
        <v>13</v>
      </c>
      <c r="S792" s="8">
        <v>3.1924837199999998E-4</v>
      </c>
      <c r="T792" s="8">
        <v>0.75</v>
      </c>
      <c r="U792" s="9">
        <f>Tabla13[[#This Row],[Precio unitario]]*Tabla13[[#This Row],[Tasa de ingresos cliente]]</f>
        <v>2.3943627899999999E-4</v>
      </c>
      <c r="V792" s="21">
        <v>22.631540000000001</v>
      </c>
      <c r="W792" s="15">
        <f>Tabla13[[#This Row],[tasa de cambio]]*Tabla13[[#This Row],[Ingresos netos]]</f>
        <v>5.4188117256396603E-3</v>
      </c>
      <c r="AK792" s="1" t="s">
        <v>100</v>
      </c>
      <c r="AL792" s="1" t="s">
        <v>84</v>
      </c>
      <c r="AM792" s="1" t="s">
        <v>114</v>
      </c>
      <c r="AN792" s="1" t="s">
        <v>11</v>
      </c>
      <c r="AO792" s="1" t="s">
        <v>12</v>
      </c>
      <c r="AP792" s="1" t="s">
        <v>13</v>
      </c>
      <c r="AQ792" s="8">
        <v>5.4518749999999999E-4</v>
      </c>
      <c r="AR792" s="8">
        <v>0.75</v>
      </c>
      <c r="AS792" s="9">
        <f>Tabla8[[#This Row],[Precio unitario]]*Tabla8[[#This Row],[Tasa de ingresos cliente]]</f>
        <v>4.0889062499999997E-4</v>
      </c>
      <c r="AT792" s="21">
        <v>21.6</v>
      </c>
      <c r="AU792" s="11">
        <f>Tabla8[[#This Row],[tasa de cambio]]*Tabla8[[#This Row],[Ingresos netos]]</f>
        <v>8.8320375000000007E-3</v>
      </c>
      <c r="AV792" s="23"/>
      <c r="AX792" s="23"/>
    </row>
    <row r="793" spans="13:50" x14ac:dyDescent="0.2">
      <c r="M793" s="2" t="s">
        <v>87</v>
      </c>
      <c r="N793" s="2" t="s">
        <v>39</v>
      </c>
      <c r="O793" s="2"/>
      <c r="P793" s="2" t="s">
        <v>11</v>
      </c>
      <c r="Q793" s="2" t="s">
        <v>12</v>
      </c>
      <c r="R793" s="2" t="s">
        <v>13</v>
      </c>
      <c r="S793" s="7">
        <v>2.965292983E-3</v>
      </c>
      <c r="T793" s="7">
        <v>0.75</v>
      </c>
      <c r="U793" s="9">
        <f>Tabla13[[#This Row],[Precio unitario]]*Tabla13[[#This Row],[Tasa de ingresos cliente]]</f>
        <v>2.2239697372499999E-3</v>
      </c>
      <c r="V793" s="21">
        <v>22.631540000000001</v>
      </c>
      <c r="W793" s="15">
        <f>Tabla13[[#This Row],[tasa de cambio]]*Tabla13[[#This Row],[Ingresos netos]]</f>
        <v>5.0331860067362864E-2</v>
      </c>
      <c r="AK793" s="2" t="s">
        <v>100</v>
      </c>
      <c r="AL793" s="2" t="s">
        <v>84</v>
      </c>
      <c r="AM793" s="2" t="s">
        <v>114</v>
      </c>
      <c r="AN793" s="2" t="s">
        <v>11</v>
      </c>
      <c r="AO793" s="2" t="s">
        <v>12</v>
      </c>
      <c r="AP793" s="2" t="s">
        <v>13</v>
      </c>
      <c r="AQ793" s="7">
        <v>5.4525000000000005E-4</v>
      </c>
      <c r="AR793" s="7">
        <v>0.75</v>
      </c>
      <c r="AS793" s="9">
        <f>Tabla8[[#This Row],[Precio unitario]]*Tabla8[[#This Row],[Tasa de ingresos cliente]]</f>
        <v>4.0893750000000001E-4</v>
      </c>
      <c r="AT793" s="21">
        <v>21.6</v>
      </c>
      <c r="AU793" s="11">
        <f>Tabla8[[#This Row],[tasa de cambio]]*Tabla8[[#This Row],[Ingresos netos]]</f>
        <v>8.8330500000000003E-3</v>
      </c>
      <c r="AV793" s="23"/>
      <c r="AX793" s="23"/>
    </row>
    <row r="794" spans="13:50" x14ac:dyDescent="0.2">
      <c r="M794" s="1" t="s">
        <v>87</v>
      </c>
      <c r="N794" s="1" t="s">
        <v>25</v>
      </c>
      <c r="O794" s="1"/>
      <c r="P794" s="1" t="s">
        <v>11</v>
      </c>
      <c r="Q794" s="1" t="s">
        <v>12</v>
      </c>
      <c r="R794" s="1" t="s">
        <v>13</v>
      </c>
      <c r="S794" s="8">
        <v>4.6158475E-4</v>
      </c>
      <c r="T794" s="8">
        <v>0.75</v>
      </c>
      <c r="U794" s="9">
        <f>Tabla13[[#This Row],[Precio unitario]]*Tabla13[[#This Row],[Tasa de ingresos cliente]]</f>
        <v>3.4618856250000002E-4</v>
      </c>
      <c r="V794" s="21">
        <v>22.631540000000001</v>
      </c>
      <c r="W794" s="15">
        <f>Tabla13[[#This Row],[tasa de cambio]]*Tabla13[[#This Row],[Ingresos netos]]</f>
        <v>7.8347802997612501E-3</v>
      </c>
      <c r="AK794" s="2" t="s">
        <v>100</v>
      </c>
      <c r="AL794" s="2" t="s">
        <v>84</v>
      </c>
      <c r="AM794" s="2" t="s">
        <v>104</v>
      </c>
      <c r="AN794" s="2" t="s">
        <v>11</v>
      </c>
      <c r="AO794" s="2" t="s">
        <v>129</v>
      </c>
      <c r="AP794" s="2" t="s">
        <v>13</v>
      </c>
      <c r="AQ794" s="7">
        <v>-1.6418868E-3</v>
      </c>
      <c r="AR794" s="7">
        <v>0.75</v>
      </c>
      <c r="AS794" s="9">
        <f>Tabla8[[#This Row],[Precio unitario]]*Tabla8[[#This Row],[Tasa de ingresos cliente]]</f>
        <v>-1.2314151000000001E-3</v>
      </c>
      <c r="AT794" s="21">
        <v>21.6</v>
      </c>
      <c r="AU794" s="11">
        <f>Tabla8[[#This Row],[tasa de cambio]]*Tabla8[[#This Row],[Ingresos netos]]</f>
        <v>-2.6598566160000003E-2</v>
      </c>
      <c r="AV794" s="23"/>
      <c r="AX794" s="23"/>
    </row>
    <row r="795" spans="13:50" x14ac:dyDescent="0.2">
      <c r="M795" s="2" t="s">
        <v>87</v>
      </c>
      <c r="N795" s="2" t="s">
        <v>25</v>
      </c>
      <c r="O795" s="2"/>
      <c r="P795" s="2" t="s">
        <v>11</v>
      </c>
      <c r="Q795" s="2" t="s">
        <v>12</v>
      </c>
      <c r="R795" s="2" t="s">
        <v>13</v>
      </c>
      <c r="S795" s="7">
        <v>2.7228313400000002E-4</v>
      </c>
      <c r="T795" s="7">
        <v>0.75</v>
      </c>
      <c r="U795" s="9">
        <f>Tabla13[[#This Row],[Precio unitario]]*Tabla13[[#This Row],[Tasa de ingresos cliente]]</f>
        <v>2.0421235050000001E-4</v>
      </c>
      <c r="V795" s="21">
        <v>22.631540000000001</v>
      </c>
      <c r="W795" s="15">
        <f>Tabla13[[#This Row],[tasa de cambio]]*Tabla13[[#This Row],[Ingresos netos]]</f>
        <v>4.6216399788347705E-3</v>
      </c>
      <c r="AK795" s="2" t="s">
        <v>100</v>
      </c>
      <c r="AL795" s="2" t="s">
        <v>84</v>
      </c>
      <c r="AM795" s="2" t="s">
        <v>114</v>
      </c>
      <c r="AN795" s="2" t="s">
        <v>11</v>
      </c>
      <c r="AO795" s="2" t="s">
        <v>129</v>
      </c>
      <c r="AP795" s="2" t="s">
        <v>13</v>
      </c>
      <c r="AQ795" s="7">
        <v>-1.635575E-4</v>
      </c>
      <c r="AR795" s="7">
        <v>0.75</v>
      </c>
      <c r="AS795" s="9">
        <f>Tabla8[[#This Row],[Precio unitario]]*Tabla8[[#This Row],[Tasa de ingresos cliente]]</f>
        <v>-1.22668125E-4</v>
      </c>
      <c r="AT795" s="21">
        <v>21.6</v>
      </c>
      <c r="AU795" s="11">
        <f>Tabla8[[#This Row],[tasa de cambio]]*Tabla8[[#This Row],[Ingresos netos]]</f>
        <v>-2.6496315000000001E-3</v>
      </c>
      <c r="AV795" s="23"/>
      <c r="AX795" s="23"/>
    </row>
    <row r="796" spans="13:50" x14ac:dyDescent="0.2">
      <c r="M796" s="1" t="s">
        <v>87</v>
      </c>
      <c r="N796" s="1" t="s">
        <v>10</v>
      </c>
      <c r="O796" s="1"/>
      <c r="P796" s="1" t="s">
        <v>11</v>
      </c>
      <c r="Q796" s="1" t="s">
        <v>12</v>
      </c>
      <c r="R796" s="1" t="s">
        <v>13</v>
      </c>
      <c r="S796" s="8">
        <v>3.9323612E-4</v>
      </c>
      <c r="T796" s="8">
        <v>0.75</v>
      </c>
      <c r="U796" s="9">
        <f>Tabla13[[#This Row],[Precio unitario]]*Tabla13[[#This Row],[Tasa de ingresos cliente]]</f>
        <v>2.9492709000000002E-4</v>
      </c>
      <c r="V796" s="21">
        <v>22.631540000000001</v>
      </c>
      <c r="W796" s="15">
        <f>Tabla13[[#This Row],[tasa de cambio]]*Tabla13[[#This Row],[Ingresos netos]]</f>
        <v>6.6746542344186012E-3</v>
      </c>
      <c r="AK796" s="1" t="s">
        <v>100</v>
      </c>
      <c r="AL796" s="1" t="s">
        <v>84</v>
      </c>
      <c r="AM796" s="1" t="s">
        <v>114</v>
      </c>
      <c r="AN796" s="1" t="s">
        <v>11</v>
      </c>
      <c r="AO796" s="1" t="s">
        <v>129</v>
      </c>
      <c r="AP796" s="1" t="s">
        <v>13</v>
      </c>
      <c r="AQ796" s="8">
        <v>-1.6355760000000001E-4</v>
      </c>
      <c r="AR796" s="8">
        <v>0.75</v>
      </c>
      <c r="AS796" s="9">
        <f>Tabla8[[#This Row],[Precio unitario]]*Tabla8[[#This Row],[Tasa de ingresos cliente]]</f>
        <v>-1.226682E-4</v>
      </c>
      <c r="AT796" s="21">
        <v>21.6</v>
      </c>
      <c r="AU796" s="11">
        <f>Tabla8[[#This Row],[tasa de cambio]]*Tabla8[[#This Row],[Ingresos netos]]</f>
        <v>-2.6496331200000002E-3</v>
      </c>
      <c r="AV796" s="23"/>
      <c r="AX796" s="23"/>
    </row>
    <row r="797" spans="13:50" x14ac:dyDescent="0.2">
      <c r="M797" s="2" t="s">
        <v>87</v>
      </c>
      <c r="N797" s="2" t="s">
        <v>66</v>
      </c>
      <c r="O797" s="2"/>
      <c r="P797" s="2" t="s">
        <v>11</v>
      </c>
      <c r="Q797" s="2" t="s">
        <v>12</v>
      </c>
      <c r="R797" s="2" t="s">
        <v>13</v>
      </c>
      <c r="S797" s="7">
        <v>1.2040965240000001E-3</v>
      </c>
      <c r="T797" s="7">
        <v>0.75</v>
      </c>
      <c r="U797" s="9">
        <f>Tabla13[[#This Row],[Precio unitario]]*Tabla13[[#This Row],[Tasa de ingresos cliente]]</f>
        <v>9.0307239300000005E-4</v>
      </c>
      <c r="V797" s="21">
        <v>22.631540000000001</v>
      </c>
      <c r="W797" s="15">
        <f>Tabla13[[#This Row],[tasa de cambio]]*Tabla13[[#This Row],[Ingresos netos]]</f>
        <v>2.0437918985075222E-2</v>
      </c>
      <c r="AK797" s="1" t="s">
        <v>100</v>
      </c>
      <c r="AL797" s="1" t="s">
        <v>21</v>
      </c>
      <c r="AM797" s="1" t="s">
        <v>101</v>
      </c>
      <c r="AN797" s="1" t="s">
        <v>11</v>
      </c>
      <c r="AO797" s="1" t="s">
        <v>12</v>
      </c>
      <c r="AP797" s="1" t="s">
        <v>13</v>
      </c>
      <c r="AQ797" s="8">
        <v>1.6379038000000001E-3</v>
      </c>
      <c r="AR797" s="8">
        <v>0.75</v>
      </c>
      <c r="AS797" s="9">
        <f>Tabla8[[#This Row],[Precio unitario]]*Tabla8[[#This Row],[Tasa de ingresos cliente]]</f>
        <v>1.2284278500000001E-3</v>
      </c>
      <c r="AT797" s="21">
        <v>21.6</v>
      </c>
      <c r="AU797" s="11">
        <f>Tabla8[[#This Row],[tasa de cambio]]*Tabla8[[#This Row],[Ingresos netos]]</f>
        <v>2.6534041560000002E-2</v>
      </c>
      <c r="AV797" s="23"/>
      <c r="AX797" s="23"/>
    </row>
    <row r="798" spans="13:50" x14ac:dyDescent="0.2">
      <c r="M798" s="1" t="s">
        <v>87</v>
      </c>
      <c r="N798" s="1" t="s">
        <v>55</v>
      </c>
      <c r="O798" s="1"/>
      <c r="P798" s="1" t="s">
        <v>11</v>
      </c>
      <c r="Q798" s="1" t="s">
        <v>12</v>
      </c>
      <c r="R798" s="1" t="s">
        <v>13</v>
      </c>
      <c r="S798" s="8">
        <v>3.8119638700000001E-4</v>
      </c>
      <c r="T798" s="8">
        <v>0.75</v>
      </c>
      <c r="U798" s="9">
        <f>Tabla13[[#This Row],[Precio unitario]]*Tabla13[[#This Row],[Tasa de ingresos cliente]]</f>
        <v>2.8589729025E-4</v>
      </c>
      <c r="V798" s="21">
        <v>22.631540000000001</v>
      </c>
      <c r="W798" s="15">
        <f>Tabla13[[#This Row],[tasa de cambio]]*Tabla13[[#This Row],[Ingresos netos]]</f>
        <v>6.4702959601844849E-3</v>
      </c>
      <c r="AK798" s="1" t="s">
        <v>100</v>
      </c>
      <c r="AL798" s="1" t="s">
        <v>21</v>
      </c>
      <c r="AM798" s="1" t="s">
        <v>104</v>
      </c>
      <c r="AN798" s="1" t="s">
        <v>11</v>
      </c>
      <c r="AO798" s="1" t="s">
        <v>12</v>
      </c>
      <c r="AP798" s="1" t="s">
        <v>13</v>
      </c>
      <c r="AQ798" s="8">
        <v>2.5206410000000001E-3</v>
      </c>
      <c r="AR798" s="8">
        <v>0.75</v>
      </c>
      <c r="AS798" s="9">
        <f>Tabla8[[#This Row],[Precio unitario]]*Tabla8[[#This Row],[Tasa de ingresos cliente]]</f>
        <v>1.89048075E-3</v>
      </c>
      <c r="AT798" s="21">
        <v>21.6</v>
      </c>
      <c r="AU798" s="11">
        <f>Tabla8[[#This Row],[tasa de cambio]]*Tabla8[[#This Row],[Ingresos netos]]</f>
        <v>4.0834384200000004E-2</v>
      </c>
      <c r="AV798" s="23"/>
      <c r="AX798" s="23"/>
    </row>
    <row r="799" spans="13:50" x14ac:dyDescent="0.2">
      <c r="M799" s="2" t="s">
        <v>87</v>
      </c>
      <c r="N799" s="2" t="s">
        <v>43</v>
      </c>
      <c r="O799" s="2"/>
      <c r="P799" s="2" t="s">
        <v>11</v>
      </c>
      <c r="Q799" s="2" t="s">
        <v>12</v>
      </c>
      <c r="R799" s="2" t="s">
        <v>13</v>
      </c>
      <c r="S799" s="7">
        <v>2.2465708300000001E-4</v>
      </c>
      <c r="T799" s="7">
        <v>0.75</v>
      </c>
      <c r="U799" s="9">
        <f>Tabla13[[#This Row],[Precio unitario]]*Tabla13[[#This Row],[Tasa de ingresos cliente]]</f>
        <v>1.6849281225000002E-4</v>
      </c>
      <c r="V799" s="21">
        <v>22.631540000000001</v>
      </c>
      <c r="W799" s="15">
        <f>Tabla13[[#This Row],[tasa de cambio]]*Tabla13[[#This Row],[Ingresos netos]]</f>
        <v>3.8132518201483656E-3</v>
      </c>
      <c r="AK799" s="2" t="s">
        <v>100</v>
      </c>
      <c r="AL799" s="2" t="s">
        <v>21</v>
      </c>
      <c r="AM799" s="2" t="s">
        <v>104</v>
      </c>
      <c r="AN799" s="2" t="s">
        <v>11</v>
      </c>
      <c r="AO799" s="2" t="s">
        <v>12</v>
      </c>
      <c r="AP799" s="2" t="s">
        <v>13</v>
      </c>
      <c r="AQ799" s="7">
        <v>2.5209999999999998E-3</v>
      </c>
      <c r="AR799" s="7">
        <v>0.75</v>
      </c>
      <c r="AS799" s="9">
        <f>Tabla8[[#This Row],[Precio unitario]]*Tabla8[[#This Row],[Tasa de ingresos cliente]]</f>
        <v>1.8907499999999999E-3</v>
      </c>
      <c r="AT799" s="21">
        <v>21.6</v>
      </c>
      <c r="AU799" s="11">
        <f>Tabla8[[#This Row],[tasa de cambio]]*Tabla8[[#This Row],[Ingresos netos]]</f>
        <v>4.08402E-2</v>
      </c>
      <c r="AV799" s="23"/>
      <c r="AX799" s="23"/>
    </row>
    <row r="800" spans="13:50" x14ac:dyDescent="0.2">
      <c r="M800" s="1" t="s">
        <v>87</v>
      </c>
      <c r="N800" s="1" t="s">
        <v>14</v>
      </c>
      <c r="O800" s="1"/>
      <c r="P800" s="1" t="s">
        <v>11</v>
      </c>
      <c r="Q800" s="1" t="s">
        <v>12</v>
      </c>
      <c r="R800" s="1" t="s">
        <v>13</v>
      </c>
      <c r="S800" s="8">
        <v>6.5088634799999995E-4</v>
      </c>
      <c r="T800" s="8">
        <v>0.75</v>
      </c>
      <c r="U800" s="9">
        <f>Tabla13[[#This Row],[Precio unitario]]*Tabla13[[#This Row],[Tasa de ingresos cliente]]</f>
        <v>4.8816476099999996E-4</v>
      </c>
      <c r="V800" s="21">
        <v>22.631540000000001</v>
      </c>
      <c r="W800" s="15">
        <f>Tabla13[[#This Row],[tasa de cambio]]*Tabla13[[#This Row],[Ingresos netos]]</f>
        <v>1.1047920315161939E-2</v>
      </c>
      <c r="AK800" s="1" t="s">
        <v>100</v>
      </c>
      <c r="AL800" s="1" t="s">
        <v>21</v>
      </c>
      <c r="AM800" s="1" t="s">
        <v>104</v>
      </c>
      <c r="AN800" s="1" t="s">
        <v>11</v>
      </c>
      <c r="AO800" s="1" t="s">
        <v>12</v>
      </c>
      <c r="AP800" s="1" t="s">
        <v>13</v>
      </c>
      <c r="AQ800" s="8">
        <v>2.5206E-3</v>
      </c>
      <c r="AR800" s="8">
        <v>0.75</v>
      </c>
      <c r="AS800" s="9">
        <f>Tabla8[[#This Row],[Precio unitario]]*Tabla8[[#This Row],[Tasa de ingresos cliente]]</f>
        <v>1.8904500000000001E-3</v>
      </c>
      <c r="AT800" s="21">
        <v>21.6</v>
      </c>
      <c r="AU800" s="11">
        <f>Tabla8[[#This Row],[tasa de cambio]]*Tabla8[[#This Row],[Ingresos netos]]</f>
        <v>4.0833720000000004E-2</v>
      </c>
      <c r="AV800" s="23"/>
      <c r="AX800" s="23"/>
    </row>
    <row r="801" spans="13:50" x14ac:dyDescent="0.2">
      <c r="M801" s="2" t="s">
        <v>87</v>
      </c>
      <c r="N801" s="2" t="s">
        <v>55</v>
      </c>
      <c r="O801" s="2"/>
      <c r="P801" s="2" t="s">
        <v>11</v>
      </c>
      <c r="Q801" s="2" t="s">
        <v>12</v>
      </c>
      <c r="R801" s="2" t="s">
        <v>13</v>
      </c>
      <c r="S801" s="7">
        <v>5.5782026100000004E-4</v>
      </c>
      <c r="T801" s="7">
        <v>0.75</v>
      </c>
      <c r="U801" s="9">
        <f>Tabla13[[#This Row],[Precio unitario]]*Tabla13[[#This Row],[Tasa de ingresos cliente]]</f>
        <v>4.1836519575000005E-4</v>
      </c>
      <c r="V801" s="21">
        <v>22.631540000000001</v>
      </c>
      <c r="W801" s="15">
        <f>Tabla13[[#This Row],[tasa de cambio]]*Tabla13[[#This Row],[Ingresos netos]]</f>
        <v>9.4682486622239565E-3</v>
      </c>
      <c r="AK801" s="2" t="s">
        <v>100</v>
      </c>
      <c r="AL801" s="2" t="s">
        <v>21</v>
      </c>
      <c r="AM801" s="2" t="s">
        <v>104</v>
      </c>
      <c r="AN801" s="2" t="s">
        <v>11</v>
      </c>
      <c r="AO801" s="2" t="s">
        <v>12</v>
      </c>
      <c r="AP801" s="2" t="s">
        <v>13</v>
      </c>
      <c r="AQ801" s="7">
        <v>2.5206667000000002E-3</v>
      </c>
      <c r="AR801" s="7">
        <v>0.75</v>
      </c>
      <c r="AS801" s="9">
        <f>Tabla8[[#This Row],[Precio unitario]]*Tabla8[[#This Row],[Tasa de ingresos cliente]]</f>
        <v>1.8905000250000002E-3</v>
      </c>
      <c r="AT801" s="21">
        <v>21.6</v>
      </c>
      <c r="AU801" s="11">
        <f>Tabla8[[#This Row],[tasa de cambio]]*Tabla8[[#This Row],[Ingresos netos]]</f>
        <v>4.0834800540000007E-2</v>
      </c>
      <c r="AV801" s="23"/>
      <c r="AX801" s="23"/>
    </row>
    <row r="802" spans="13:50" x14ac:dyDescent="0.2">
      <c r="M802" s="1" t="s">
        <v>87</v>
      </c>
      <c r="N802" s="1" t="s">
        <v>16</v>
      </c>
      <c r="O802" s="1"/>
      <c r="P802" s="1" t="s">
        <v>11</v>
      </c>
      <c r="Q802" s="1" t="s">
        <v>12</v>
      </c>
      <c r="R802" s="1" t="s">
        <v>13</v>
      </c>
      <c r="S802" s="8">
        <v>3.2841091600000001E-3</v>
      </c>
      <c r="T802" s="8">
        <v>0.75</v>
      </c>
      <c r="U802" s="9">
        <f>Tabla13[[#This Row],[Precio unitario]]*Tabla13[[#This Row],[Tasa de ingresos cliente]]</f>
        <v>2.4630818700000002E-3</v>
      </c>
      <c r="V802" s="21">
        <v>22.631540000000001</v>
      </c>
      <c r="W802" s="15">
        <f>Tabla13[[#This Row],[tasa de cambio]]*Tabla13[[#This Row],[Ingresos netos]]</f>
        <v>5.5743335864179809E-2</v>
      </c>
      <c r="AK802" s="1" t="s">
        <v>100</v>
      </c>
      <c r="AL802" s="1" t="s">
        <v>21</v>
      </c>
      <c r="AM802" s="1" t="s">
        <v>104</v>
      </c>
      <c r="AN802" s="1" t="s">
        <v>11</v>
      </c>
      <c r="AO802" s="1" t="s">
        <v>12</v>
      </c>
      <c r="AP802" s="1" t="s">
        <v>13</v>
      </c>
      <c r="AQ802" s="8">
        <v>2.5206363999999998E-3</v>
      </c>
      <c r="AR802" s="8">
        <v>0.75</v>
      </c>
      <c r="AS802" s="9">
        <f>Tabla8[[#This Row],[Precio unitario]]*Tabla8[[#This Row],[Tasa de ingresos cliente]]</f>
        <v>1.8904772999999999E-3</v>
      </c>
      <c r="AT802" s="21">
        <v>21.6</v>
      </c>
      <c r="AU802" s="11">
        <f>Tabla8[[#This Row],[tasa de cambio]]*Tabla8[[#This Row],[Ingresos netos]]</f>
        <v>4.083430968E-2</v>
      </c>
      <c r="AV802" s="23"/>
      <c r="AX802" s="23"/>
    </row>
    <row r="803" spans="13:50" x14ac:dyDescent="0.2">
      <c r="M803" s="2" t="s">
        <v>87</v>
      </c>
      <c r="N803" s="2" t="s">
        <v>18</v>
      </c>
      <c r="O803" s="2"/>
      <c r="P803" s="2" t="s">
        <v>11</v>
      </c>
      <c r="Q803" s="2" t="s">
        <v>12</v>
      </c>
      <c r="R803" s="2" t="s">
        <v>13</v>
      </c>
      <c r="S803" s="7">
        <v>2.6826953000000001E-4</v>
      </c>
      <c r="T803" s="7">
        <v>0.75</v>
      </c>
      <c r="U803" s="9">
        <f>Tabla13[[#This Row],[Precio unitario]]*Tabla13[[#This Row],[Tasa de ingresos cliente]]</f>
        <v>2.012021475E-4</v>
      </c>
      <c r="V803" s="21">
        <v>22.631540000000001</v>
      </c>
      <c r="W803" s="15">
        <f>Tabla13[[#This Row],[tasa de cambio]]*Tabla13[[#This Row],[Ingresos netos]]</f>
        <v>4.5535144492321504E-3</v>
      </c>
      <c r="AK803" s="2" t="s">
        <v>100</v>
      </c>
      <c r="AL803" s="2" t="s">
        <v>21</v>
      </c>
      <c r="AM803" s="2" t="s">
        <v>104</v>
      </c>
      <c r="AN803" s="2" t="s">
        <v>11</v>
      </c>
      <c r="AO803" s="2" t="s">
        <v>12</v>
      </c>
      <c r="AP803" s="2" t="s">
        <v>13</v>
      </c>
      <c r="AQ803" s="7">
        <v>2.5206333000000001E-3</v>
      </c>
      <c r="AR803" s="7">
        <v>0.75</v>
      </c>
      <c r="AS803" s="9">
        <f>Tabla8[[#This Row],[Precio unitario]]*Tabla8[[#This Row],[Tasa de ingresos cliente]]</f>
        <v>1.8904749750000001E-3</v>
      </c>
      <c r="AT803" s="21">
        <v>21.6</v>
      </c>
      <c r="AU803" s="11">
        <f>Tabla8[[#This Row],[tasa de cambio]]*Tabla8[[#This Row],[Ingresos netos]]</f>
        <v>4.0834259460000001E-2</v>
      </c>
      <c r="AV803" s="23"/>
      <c r="AX803" s="23"/>
    </row>
    <row r="804" spans="13:50" x14ac:dyDescent="0.2">
      <c r="M804" s="1" t="s">
        <v>87</v>
      </c>
      <c r="N804" s="1" t="s">
        <v>19</v>
      </c>
      <c r="O804" s="1"/>
      <c r="P804" s="1" t="s">
        <v>11</v>
      </c>
      <c r="Q804" s="1" t="s">
        <v>12</v>
      </c>
      <c r="R804" s="1" t="s">
        <v>13</v>
      </c>
      <c r="S804" s="8">
        <v>2.6999854139999999E-3</v>
      </c>
      <c r="T804" s="8">
        <v>0.75</v>
      </c>
      <c r="U804" s="9">
        <f>Tabla13[[#This Row],[Precio unitario]]*Tabla13[[#This Row],[Tasa de ingresos cliente]]</f>
        <v>2.0249890605E-3</v>
      </c>
      <c r="V804" s="21">
        <v>22.631540000000001</v>
      </c>
      <c r="W804" s="15">
        <f>Tabla13[[#This Row],[tasa de cambio]]*Tabla13[[#This Row],[Ingresos netos]]</f>
        <v>4.5828620922268172E-2</v>
      </c>
      <c r="AK804" s="1" t="s">
        <v>100</v>
      </c>
      <c r="AL804" s="1" t="s">
        <v>21</v>
      </c>
      <c r="AM804" s="1" t="s">
        <v>104</v>
      </c>
      <c r="AN804" s="1" t="s">
        <v>11</v>
      </c>
      <c r="AO804" s="1" t="s">
        <v>12</v>
      </c>
      <c r="AP804" s="1" t="s">
        <v>13</v>
      </c>
      <c r="AQ804" s="8">
        <v>2.5205000000000002E-3</v>
      </c>
      <c r="AR804" s="8">
        <v>0.75</v>
      </c>
      <c r="AS804" s="9">
        <f>Tabla8[[#This Row],[Precio unitario]]*Tabla8[[#This Row],[Tasa de ingresos cliente]]</f>
        <v>1.8903750000000001E-3</v>
      </c>
      <c r="AT804" s="21">
        <v>21.6</v>
      </c>
      <c r="AU804" s="11">
        <f>Tabla8[[#This Row],[tasa de cambio]]*Tabla8[[#This Row],[Ingresos netos]]</f>
        <v>4.0832100000000003E-2</v>
      </c>
      <c r="AV804" s="23"/>
      <c r="AX804" s="23"/>
    </row>
    <row r="805" spans="13:50" x14ac:dyDescent="0.2">
      <c r="M805" s="2" t="s">
        <v>87</v>
      </c>
      <c r="N805" s="2" t="s">
        <v>19</v>
      </c>
      <c r="O805" s="2"/>
      <c r="P805" s="2" t="s">
        <v>11</v>
      </c>
      <c r="Q805" s="2" t="s">
        <v>12</v>
      </c>
      <c r="R805" s="2" t="s">
        <v>13</v>
      </c>
      <c r="S805" s="7">
        <v>3.9211974580000003E-3</v>
      </c>
      <c r="T805" s="7">
        <v>0.75</v>
      </c>
      <c r="U805" s="9">
        <f>Tabla13[[#This Row],[Precio unitario]]*Tabla13[[#This Row],[Tasa de ingresos cliente]]</f>
        <v>2.9408980935000002E-3</v>
      </c>
      <c r="V805" s="21">
        <v>22.631540000000001</v>
      </c>
      <c r="W805" s="15">
        <f>Tabla13[[#This Row],[tasa de cambio]]*Tabla13[[#This Row],[Ingresos netos]]</f>
        <v>6.6557052838968997E-2</v>
      </c>
      <c r="AK805" s="2" t="s">
        <v>100</v>
      </c>
      <c r="AL805" s="2" t="s">
        <v>21</v>
      </c>
      <c r="AM805" s="2" t="s">
        <v>104</v>
      </c>
      <c r="AN805" s="2" t="s">
        <v>11</v>
      </c>
      <c r="AO805" s="2" t="s">
        <v>12</v>
      </c>
      <c r="AP805" s="2" t="s">
        <v>13</v>
      </c>
      <c r="AQ805" s="7">
        <v>2.52075E-3</v>
      </c>
      <c r="AR805" s="7">
        <v>0.75</v>
      </c>
      <c r="AS805" s="9">
        <f>Tabla8[[#This Row],[Precio unitario]]*Tabla8[[#This Row],[Tasa de ingresos cliente]]</f>
        <v>1.8905624999999999E-3</v>
      </c>
      <c r="AT805" s="21">
        <v>21.6</v>
      </c>
      <c r="AU805" s="11">
        <f>Tabla8[[#This Row],[tasa de cambio]]*Tabla8[[#This Row],[Ingresos netos]]</f>
        <v>4.0836150000000002E-2</v>
      </c>
      <c r="AV805" s="23"/>
      <c r="AX805" s="23"/>
    </row>
    <row r="806" spans="13:50" x14ac:dyDescent="0.2">
      <c r="M806" s="1" t="s">
        <v>87</v>
      </c>
      <c r="N806" s="1" t="s">
        <v>45</v>
      </c>
      <c r="O806" s="1"/>
      <c r="P806" s="1" t="s">
        <v>11</v>
      </c>
      <c r="Q806" s="1" t="s">
        <v>12</v>
      </c>
      <c r="R806" s="1" t="s">
        <v>13</v>
      </c>
      <c r="S806" s="8">
        <v>5.1388039000000005E-4</v>
      </c>
      <c r="T806" s="8">
        <v>0.75</v>
      </c>
      <c r="U806" s="9">
        <f>Tabla13[[#This Row],[Precio unitario]]*Tabla13[[#This Row],[Tasa de ingresos cliente]]</f>
        <v>3.8541029250000001E-4</v>
      </c>
      <c r="V806" s="21">
        <v>22.631540000000001</v>
      </c>
      <c r="W806" s="15">
        <f>Tabla13[[#This Row],[tasa de cambio]]*Tabla13[[#This Row],[Ingresos netos]]</f>
        <v>8.7224284511254503E-3</v>
      </c>
      <c r="AK806" s="1" t="s">
        <v>100</v>
      </c>
      <c r="AL806" s="1" t="s">
        <v>21</v>
      </c>
      <c r="AM806" s="1" t="s">
        <v>101</v>
      </c>
      <c r="AN806" s="1" t="s">
        <v>11</v>
      </c>
      <c r="AO806" s="1" t="s">
        <v>12</v>
      </c>
      <c r="AP806" s="1" t="s">
        <v>13</v>
      </c>
      <c r="AQ806" s="8">
        <v>3.0990000000000002E-3</v>
      </c>
      <c r="AR806" s="8">
        <v>0.75</v>
      </c>
      <c r="AS806" s="9">
        <f>Tabla8[[#This Row],[Precio unitario]]*Tabla8[[#This Row],[Tasa de ingresos cliente]]</f>
        <v>2.3242499999999999E-3</v>
      </c>
      <c r="AT806" s="21">
        <v>21.6</v>
      </c>
      <c r="AU806" s="11">
        <f>Tabla8[[#This Row],[tasa de cambio]]*Tabla8[[#This Row],[Ingresos netos]]</f>
        <v>5.02038E-2</v>
      </c>
      <c r="AV806" s="23"/>
      <c r="AX806" s="23"/>
    </row>
    <row r="807" spans="13:50" x14ac:dyDescent="0.2">
      <c r="M807" s="2" t="s">
        <v>87</v>
      </c>
      <c r="N807" s="2" t="s">
        <v>73</v>
      </c>
      <c r="O807" s="2"/>
      <c r="P807" s="2" t="s">
        <v>11</v>
      </c>
      <c r="Q807" s="2" t="s">
        <v>12</v>
      </c>
      <c r="R807" s="2" t="s">
        <v>13</v>
      </c>
      <c r="S807" s="7">
        <v>2.67745082E-4</v>
      </c>
      <c r="T807" s="7">
        <v>0.75</v>
      </c>
      <c r="U807" s="9">
        <f>Tabla13[[#This Row],[Precio unitario]]*Tabla13[[#This Row],[Tasa de ingresos cliente]]</f>
        <v>2.008088115E-4</v>
      </c>
      <c r="V807" s="21">
        <v>22.631540000000001</v>
      </c>
      <c r="W807" s="15">
        <f>Tabla13[[#This Row],[tasa de cambio]]*Tabla13[[#This Row],[Ingresos netos]]</f>
        <v>4.5446126498147107E-3</v>
      </c>
      <c r="AK807" s="2" t="s">
        <v>100</v>
      </c>
      <c r="AL807" s="2" t="s">
        <v>21</v>
      </c>
      <c r="AM807" s="2" t="s">
        <v>104</v>
      </c>
      <c r="AN807" s="2" t="s">
        <v>11</v>
      </c>
      <c r="AO807" s="2" t="s">
        <v>12</v>
      </c>
      <c r="AP807" s="2" t="s">
        <v>13</v>
      </c>
      <c r="AQ807" s="7">
        <v>4.3759999999999997E-3</v>
      </c>
      <c r="AR807" s="7">
        <v>0.75</v>
      </c>
      <c r="AS807" s="9">
        <f>Tabla8[[#This Row],[Precio unitario]]*Tabla8[[#This Row],[Tasa de ingresos cliente]]</f>
        <v>3.2819999999999998E-3</v>
      </c>
      <c r="AT807" s="21">
        <v>21.6</v>
      </c>
      <c r="AU807" s="11">
        <f>Tabla8[[#This Row],[tasa de cambio]]*Tabla8[[#This Row],[Ingresos netos]]</f>
        <v>7.0891200000000001E-2</v>
      </c>
      <c r="AV807" s="23"/>
      <c r="AX807" s="23"/>
    </row>
    <row r="808" spans="13:50" x14ac:dyDescent="0.2">
      <c r="M808" s="1" t="s">
        <v>87</v>
      </c>
      <c r="N808" s="1" t="s">
        <v>39</v>
      </c>
      <c r="O808" s="1"/>
      <c r="P808" s="1" t="s">
        <v>11</v>
      </c>
      <c r="Q808" s="1" t="s">
        <v>12</v>
      </c>
      <c r="R808" s="1" t="s">
        <v>13</v>
      </c>
      <c r="S808" s="8">
        <v>2.76605088E-4</v>
      </c>
      <c r="T808" s="8">
        <v>0.75</v>
      </c>
      <c r="U808" s="9">
        <f>Tabla13[[#This Row],[Precio unitario]]*Tabla13[[#This Row],[Tasa de ingresos cliente]]</f>
        <v>2.0745381600000001E-4</v>
      </c>
      <c r="V808" s="21">
        <v>22.631540000000001</v>
      </c>
      <c r="W808" s="15">
        <f>Tabla13[[#This Row],[tasa de cambio]]*Tabla13[[#This Row],[Ingresos netos]]</f>
        <v>4.6949993349566406E-3</v>
      </c>
      <c r="AK808" s="2" t="s">
        <v>100</v>
      </c>
      <c r="AL808" s="2" t="s">
        <v>21</v>
      </c>
      <c r="AM808" s="2" t="s">
        <v>104</v>
      </c>
      <c r="AN808" s="2" t="s">
        <v>11</v>
      </c>
      <c r="AO808" s="2" t="s">
        <v>12</v>
      </c>
      <c r="AP808" s="2" t="s">
        <v>13</v>
      </c>
      <c r="AQ808" s="7">
        <v>5.1545000000000002E-3</v>
      </c>
      <c r="AR808" s="7">
        <v>0.75</v>
      </c>
      <c r="AS808" s="9">
        <f>Tabla8[[#This Row],[Precio unitario]]*Tabla8[[#This Row],[Tasa de ingresos cliente]]</f>
        <v>3.8658750000000004E-3</v>
      </c>
      <c r="AT808" s="21">
        <v>21.6</v>
      </c>
      <c r="AU808" s="11">
        <f>Tabla8[[#This Row],[tasa de cambio]]*Tabla8[[#This Row],[Ingresos netos]]</f>
        <v>8.3502900000000019E-2</v>
      </c>
      <c r="AV808" s="23"/>
      <c r="AX808" s="23"/>
    </row>
    <row r="809" spans="13:50" x14ac:dyDescent="0.2">
      <c r="M809" s="2" t="s">
        <v>87</v>
      </c>
      <c r="N809" s="2" t="s">
        <v>40</v>
      </c>
      <c r="O809" s="2"/>
      <c r="P809" s="2" t="s">
        <v>11</v>
      </c>
      <c r="Q809" s="2" t="s">
        <v>12</v>
      </c>
      <c r="R809" s="2" t="s">
        <v>13</v>
      </c>
      <c r="S809" s="7">
        <v>3.9706755700000002E-4</v>
      </c>
      <c r="T809" s="7">
        <v>0.75</v>
      </c>
      <c r="U809" s="9">
        <f>Tabla13[[#This Row],[Precio unitario]]*Tabla13[[#This Row],[Tasa de ingresos cliente]]</f>
        <v>2.9780066775000002E-4</v>
      </c>
      <c r="V809" s="21">
        <v>22.631540000000001</v>
      </c>
      <c r="W809" s="15">
        <f>Tabla13[[#This Row],[tasa de cambio]]*Tabla13[[#This Row],[Ingresos netos]]</f>
        <v>6.7396877242108357E-3</v>
      </c>
      <c r="AK809" s="1" t="s">
        <v>100</v>
      </c>
      <c r="AL809" s="1" t="s">
        <v>21</v>
      </c>
      <c r="AM809" s="1" t="s">
        <v>104</v>
      </c>
      <c r="AN809" s="1" t="s">
        <v>11</v>
      </c>
      <c r="AO809" s="1" t="s">
        <v>12</v>
      </c>
      <c r="AP809" s="1" t="s">
        <v>13</v>
      </c>
      <c r="AQ809" s="8">
        <v>5.1545832999999996E-3</v>
      </c>
      <c r="AR809" s="8">
        <v>0.75</v>
      </c>
      <c r="AS809" s="9">
        <f>Tabla8[[#This Row],[Precio unitario]]*Tabla8[[#This Row],[Tasa de ingresos cliente]]</f>
        <v>3.8659374749999997E-3</v>
      </c>
      <c r="AT809" s="21">
        <v>21.6</v>
      </c>
      <c r="AU809" s="11">
        <f>Tabla8[[#This Row],[tasa de cambio]]*Tabla8[[#This Row],[Ingresos netos]]</f>
        <v>8.3504249459999999E-2</v>
      </c>
      <c r="AV809" s="23"/>
      <c r="AX809" s="23"/>
    </row>
    <row r="810" spans="13:50" x14ac:dyDescent="0.2">
      <c r="M810" s="1" t="s">
        <v>87</v>
      </c>
      <c r="N810" s="1" t="s">
        <v>72</v>
      </c>
      <c r="O810" s="1"/>
      <c r="P810" s="1" t="s">
        <v>11</v>
      </c>
      <c r="Q810" s="1" t="s">
        <v>12</v>
      </c>
      <c r="R810" s="1" t="s">
        <v>13</v>
      </c>
      <c r="S810" s="8">
        <v>3.6909491400000002E-4</v>
      </c>
      <c r="T810" s="8">
        <v>0.75</v>
      </c>
      <c r="U810" s="9">
        <f>Tabla13[[#This Row],[Precio unitario]]*Tabla13[[#This Row],[Tasa de ingresos cliente]]</f>
        <v>2.7682118550000003E-4</v>
      </c>
      <c r="V810" s="21">
        <v>22.631540000000001</v>
      </c>
      <c r="W810" s="15">
        <f>Tabla13[[#This Row],[tasa de cambio]]*Tabla13[[#This Row],[Ingresos netos]]</f>
        <v>6.2648897324906706E-3</v>
      </c>
      <c r="AK810" s="2" t="s">
        <v>100</v>
      </c>
      <c r="AL810" s="2" t="s">
        <v>21</v>
      </c>
      <c r="AM810" s="2" t="s">
        <v>104</v>
      </c>
      <c r="AN810" s="2" t="s">
        <v>11</v>
      </c>
      <c r="AO810" s="2" t="s">
        <v>12</v>
      </c>
      <c r="AP810" s="2" t="s">
        <v>13</v>
      </c>
      <c r="AQ810" s="7">
        <v>5.0487173999999996E-3</v>
      </c>
      <c r="AR810" s="7">
        <v>0.75</v>
      </c>
      <c r="AS810" s="9">
        <f>Tabla8[[#This Row],[Precio unitario]]*Tabla8[[#This Row],[Tasa de ingresos cliente]]</f>
        <v>3.7865380499999997E-3</v>
      </c>
      <c r="AT810" s="21">
        <v>21.6</v>
      </c>
      <c r="AU810" s="11">
        <f>Tabla8[[#This Row],[tasa de cambio]]*Tabla8[[#This Row],[Ingresos netos]]</f>
        <v>8.1789221879999999E-2</v>
      </c>
      <c r="AV810" s="23"/>
      <c r="AX810" s="23"/>
    </row>
    <row r="811" spans="13:50" x14ac:dyDescent="0.2">
      <c r="M811" s="2" t="s">
        <v>87</v>
      </c>
      <c r="N811" s="2" t="s">
        <v>28</v>
      </c>
      <c r="O811" s="2"/>
      <c r="P811" s="2" t="s">
        <v>11</v>
      </c>
      <c r="Q811" s="2" t="s">
        <v>12</v>
      </c>
      <c r="R811" s="2" t="s">
        <v>13</v>
      </c>
      <c r="S811" s="7">
        <v>3.3884123299999998E-4</v>
      </c>
      <c r="T811" s="7">
        <v>0.75</v>
      </c>
      <c r="U811" s="9">
        <f>Tabla13[[#This Row],[Precio unitario]]*Tabla13[[#This Row],[Tasa de ingresos cliente]]</f>
        <v>2.5413092474999997E-4</v>
      </c>
      <c r="V811" s="21">
        <v>22.631540000000001</v>
      </c>
      <c r="W811" s="15">
        <f>Tabla13[[#This Row],[tasa de cambio]]*Tabla13[[#This Row],[Ingresos netos]]</f>
        <v>5.7513741887166145E-3</v>
      </c>
      <c r="AK811" s="1" t="s">
        <v>100</v>
      </c>
      <c r="AL811" s="1" t="s">
        <v>21</v>
      </c>
      <c r="AM811" s="1" t="s">
        <v>104</v>
      </c>
      <c r="AN811" s="1" t="s">
        <v>11</v>
      </c>
      <c r="AO811" s="1" t="s">
        <v>12</v>
      </c>
      <c r="AP811" s="1" t="s">
        <v>13</v>
      </c>
      <c r="AQ811" s="8">
        <v>5.0487500000000003E-3</v>
      </c>
      <c r="AR811" s="8">
        <v>0.75</v>
      </c>
      <c r="AS811" s="9">
        <f>Tabla8[[#This Row],[Precio unitario]]*Tabla8[[#This Row],[Tasa de ingresos cliente]]</f>
        <v>3.7865625E-3</v>
      </c>
      <c r="AT811" s="21">
        <v>21.6</v>
      </c>
      <c r="AU811" s="11">
        <f>Tabla8[[#This Row],[tasa de cambio]]*Tabla8[[#This Row],[Ingresos netos]]</f>
        <v>8.1789750000000008E-2</v>
      </c>
      <c r="AV811" s="23"/>
      <c r="AX811" s="23"/>
    </row>
    <row r="812" spans="13:50" x14ac:dyDescent="0.2">
      <c r="M812" s="1" t="s">
        <v>87</v>
      </c>
      <c r="N812" s="1" t="s">
        <v>14</v>
      </c>
      <c r="O812" s="1"/>
      <c r="P812" s="1" t="s">
        <v>11</v>
      </c>
      <c r="Q812" s="1" t="s">
        <v>12</v>
      </c>
      <c r="R812" s="1" t="s">
        <v>13</v>
      </c>
      <c r="S812" s="8">
        <v>4.4069529500000002E-4</v>
      </c>
      <c r="T812" s="8">
        <v>0.75</v>
      </c>
      <c r="U812" s="9">
        <f>Tabla13[[#This Row],[Precio unitario]]*Tabla13[[#This Row],[Tasa de ingresos cliente]]</f>
        <v>3.3052147125000003E-4</v>
      </c>
      <c r="V812" s="21">
        <v>22.631540000000001</v>
      </c>
      <c r="W812" s="15">
        <f>Tabla13[[#This Row],[tasa de cambio]]*Tabla13[[#This Row],[Ingresos netos]]</f>
        <v>7.4802098974532261E-3</v>
      </c>
      <c r="AK812" s="2" t="s">
        <v>100</v>
      </c>
      <c r="AL812" s="2" t="s">
        <v>21</v>
      </c>
      <c r="AM812" s="2" t="s">
        <v>104</v>
      </c>
      <c r="AN812" s="2" t="s">
        <v>11</v>
      </c>
      <c r="AO812" s="2" t="s">
        <v>12</v>
      </c>
      <c r="AP812" s="2" t="s">
        <v>13</v>
      </c>
      <c r="AQ812" s="7">
        <v>5.0485E-3</v>
      </c>
      <c r="AR812" s="7">
        <v>0.75</v>
      </c>
      <c r="AS812" s="9">
        <f>Tabla8[[#This Row],[Precio unitario]]*Tabla8[[#This Row],[Tasa de ingresos cliente]]</f>
        <v>3.7863749999999998E-3</v>
      </c>
      <c r="AT812" s="21">
        <v>21.6</v>
      </c>
      <c r="AU812" s="11">
        <f>Tabla8[[#This Row],[tasa de cambio]]*Tabla8[[#This Row],[Ingresos netos]]</f>
        <v>8.1785700000000003E-2</v>
      </c>
      <c r="AV812" s="23"/>
      <c r="AX812" s="23"/>
    </row>
    <row r="813" spans="13:50" x14ac:dyDescent="0.2">
      <c r="M813" s="2" t="s">
        <v>87</v>
      </c>
      <c r="N813" s="2" t="s">
        <v>17</v>
      </c>
      <c r="O813" s="2"/>
      <c r="P813" s="2" t="s">
        <v>11</v>
      </c>
      <c r="Q813" s="2" t="s">
        <v>12</v>
      </c>
      <c r="R813" s="2" t="s">
        <v>13</v>
      </c>
      <c r="S813" s="7">
        <v>2.5665009800000002E-4</v>
      </c>
      <c r="T813" s="7">
        <v>0.75</v>
      </c>
      <c r="U813" s="9">
        <f>Tabla13[[#This Row],[Precio unitario]]*Tabla13[[#This Row],[Tasa de ingresos cliente]]</f>
        <v>1.9248757350000001E-4</v>
      </c>
      <c r="V813" s="21">
        <v>22.631540000000001</v>
      </c>
      <c r="W813" s="15">
        <f>Tabla13[[#This Row],[tasa de cambio]]*Tabla13[[#This Row],[Ingresos netos]]</f>
        <v>4.3562902191681902E-3</v>
      </c>
      <c r="AK813" s="1" t="s">
        <v>100</v>
      </c>
      <c r="AL813" s="1" t="s">
        <v>21</v>
      </c>
      <c r="AM813" s="1" t="s">
        <v>104</v>
      </c>
      <c r="AN813" s="1" t="s">
        <v>11</v>
      </c>
      <c r="AO813" s="1" t="s">
        <v>12</v>
      </c>
      <c r="AP813" s="1" t="s">
        <v>13</v>
      </c>
      <c r="AQ813" s="8">
        <v>5.0489999999999997E-3</v>
      </c>
      <c r="AR813" s="8">
        <v>0.75</v>
      </c>
      <c r="AS813" s="9">
        <f>Tabla8[[#This Row],[Precio unitario]]*Tabla8[[#This Row],[Tasa de ingresos cliente]]</f>
        <v>3.7867499999999998E-3</v>
      </c>
      <c r="AT813" s="21">
        <v>21.6</v>
      </c>
      <c r="AU813" s="11">
        <f>Tabla8[[#This Row],[tasa de cambio]]*Tabla8[[#This Row],[Ingresos netos]]</f>
        <v>8.17938E-2</v>
      </c>
      <c r="AV813" s="23"/>
      <c r="AX813" s="23"/>
    </row>
    <row r="814" spans="13:50" x14ac:dyDescent="0.2">
      <c r="M814" s="1" t="s">
        <v>87</v>
      </c>
      <c r="N814" s="1" t="s">
        <v>20</v>
      </c>
      <c r="O814" s="1"/>
      <c r="P814" s="1" t="s">
        <v>11</v>
      </c>
      <c r="Q814" s="1" t="s">
        <v>12</v>
      </c>
      <c r="R814" s="1" t="s">
        <v>13</v>
      </c>
      <c r="S814" s="8">
        <v>3.1334170129999998E-3</v>
      </c>
      <c r="T814" s="8">
        <v>0.75</v>
      </c>
      <c r="U814" s="9">
        <f>Tabla13[[#This Row],[Precio unitario]]*Tabla13[[#This Row],[Tasa de ingresos cliente]]</f>
        <v>2.3500627597499999E-3</v>
      </c>
      <c r="V814" s="21">
        <v>22.631540000000001</v>
      </c>
      <c r="W814" s="15">
        <f>Tabla13[[#This Row],[tasa de cambio]]*Tabla13[[#This Row],[Ingresos netos]]</f>
        <v>5.3185539349792511E-2</v>
      </c>
      <c r="AK814" s="2" t="s">
        <v>100</v>
      </c>
      <c r="AL814" s="2" t="s">
        <v>21</v>
      </c>
      <c r="AM814" s="2" t="s">
        <v>104</v>
      </c>
      <c r="AN814" s="2" t="s">
        <v>11</v>
      </c>
      <c r="AO814" s="2" t="s">
        <v>12</v>
      </c>
      <c r="AP814" s="2" t="s">
        <v>13</v>
      </c>
      <c r="AQ814" s="7">
        <v>5.0486667000000001E-3</v>
      </c>
      <c r="AR814" s="7">
        <v>0.75</v>
      </c>
      <c r="AS814" s="9">
        <f>Tabla8[[#This Row],[Precio unitario]]*Tabla8[[#This Row],[Tasa de ingresos cliente]]</f>
        <v>3.7865000250000003E-3</v>
      </c>
      <c r="AT814" s="21">
        <v>21.6</v>
      </c>
      <c r="AU814" s="11">
        <f>Tabla8[[#This Row],[tasa de cambio]]*Tabla8[[#This Row],[Ingresos netos]]</f>
        <v>8.1788400540000014E-2</v>
      </c>
      <c r="AV814" s="23"/>
      <c r="AX814" s="23"/>
    </row>
    <row r="815" spans="13:50" x14ac:dyDescent="0.2">
      <c r="M815" s="2" t="s">
        <v>87</v>
      </c>
      <c r="N815" s="2" t="s">
        <v>21</v>
      </c>
      <c r="O815" s="2"/>
      <c r="P815" s="2" t="s">
        <v>11</v>
      </c>
      <c r="Q815" s="2" t="s">
        <v>12</v>
      </c>
      <c r="R815" s="2" t="s">
        <v>13</v>
      </c>
      <c r="S815" s="7">
        <v>8.7485003000000003E-4</v>
      </c>
      <c r="T815" s="7">
        <v>0.75</v>
      </c>
      <c r="U815" s="9">
        <f>Tabla13[[#This Row],[Precio unitario]]*Tabla13[[#This Row],[Tasa de ingresos cliente]]</f>
        <v>6.5613752250000008E-4</v>
      </c>
      <c r="V815" s="21">
        <v>22.631540000000001</v>
      </c>
      <c r="W815" s="15">
        <f>Tabla13[[#This Row],[tasa de cambio]]*Tabla13[[#This Row],[Ingresos netos]]</f>
        <v>1.4849402585959652E-2</v>
      </c>
      <c r="AK815" s="1" t="s">
        <v>100</v>
      </c>
      <c r="AL815" s="1" t="s">
        <v>21</v>
      </c>
      <c r="AM815" s="1" t="s">
        <v>104</v>
      </c>
      <c r="AN815" s="1" t="s">
        <v>11</v>
      </c>
      <c r="AO815" s="1" t="s">
        <v>12</v>
      </c>
      <c r="AP815" s="1" t="s">
        <v>13</v>
      </c>
      <c r="AQ815" s="8">
        <v>1.9954999999999999E-3</v>
      </c>
      <c r="AR815" s="8">
        <v>0.75</v>
      </c>
      <c r="AS815" s="9">
        <f>Tabla8[[#This Row],[Precio unitario]]*Tabla8[[#This Row],[Tasa de ingresos cliente]]</f>
        <v>1.4966249999999999E-3</v>
      </c>
      <c r="AT815" s="21">
        <v>21.6</v>
      </c>
      <c r="AU815" s="11">
        <f>Tabla8[[#This Row],[tasa de cambio]]*Tabla8[[#This Row],[Ingresos netos]]</f>
        <v>3.2327099999999998E-2</v>
      </c>
      <c r="AV815" s="23"/>
      <c r="AX815" s="23"/>
    </row>
    <row r="816" spans="13:50" x14ac:dyDescent="0.2">
      <c r="M816" s="1" t="s">
        <v>87</v>
      </c>
      <c r="N816" s="1" t="s">
        <v>37</v>
      </c>
      <c r="O816" s="1"/>
      <c r="P816" s="1" t="s">
        <v>11</v>
      </c>
      <c r="Q816" s="1" t="s">
        <v>12</v>
      </c>
      <c r="R816" s="1" t="s">
        <v>13</v>
      </c>
      <c r="S816" s="8">
        <v>1.50224853E-4</v>
      </c>
      <c r="T816" s="8">
        <v>0.75</v>
      </c>
      <c r="U816" s="9">
        <f>Tabla13[[#This Row],[Precio unitario]]*Tabla13[[#This Row],[Tasa de ingresos cliente]]</f>
        <v>1.1266863975E-4</v>
      </c>
      <c r="V816" s="21">
        <v>22.631540000000001</v>
      </c>
      <c r="W816" s="15">
        <f>Tabla13[[#This Row],[tasa de cambio]]*Tabla13[[#This Row],[Ingresos netos]]</f>
        <v>2.5498648272477154E-3</v>
      </c>
      <c r="AK816" s="2" t="s">
        <v>100</v>
      </c>
      <c r="AL816" s="2" t="s">
        <v>21</v>
      </c>
      <c r="AM816" s="2" t="s">
        <v>104</v>
      </c>
      <c r="AN816" s="2" t="s">
        <v>11</v>
      </c>
      <c r="AO816" s="2" t="s">
        <v>12</v>
      </c>
      <c r="AP816" s="2" t="s">
        <v>13</v>
      </c>
      <c r="AQ816" s="7">
        <v>1.9949999999999998E-3</v>
      </c>
      <c r="AR816" s="7">
        <v>0.75</v>
      </c>
      <c r="AS816" s="9">
        <f>Tabla8[[#This Row],[Precio unitario]]*Tabla8[[#This Row],[Tasa de ingresos cliente]]</f>
        <v>1.4962499999999998E-3</v>
      </c>
      <c r="AT816" s="21">
        <v>21.6</v>
      </c>
      <c r="AU816" s="11">
        <f>Tabla8[[#This Row],[tasa de cambio]]*Tabla8[[#This Row],[Ingresos netos]]</f>
        <v>3.2318999999999994E-2</v>
      </c>
      <c r="AV816" s="23"/>
      <c r="AX816" s="23"/>
    </row>
    <row r="817" spans="13:50" x14ac:dyDescent="0.2">
      <c r="M817" s="2" t="s">
        <v>87</v>
      </c>
      <c r="N817" s="2" t="s">
        <v>23</v>
      </c>
      <c r="O817" s="2"/>
      <c r="P817" s="2" t="s">
        <v>11</v>
      </c>
      <c r="Q817" s="2" t="s">
        <v>12</v>
      </c>
      <c r="R817" s="2" t="s">
        <v>13</v>
      </c>
      <c r="S817" s="7">
        <v>4.54641634E-4</v>
      </c>
      <c r="T817" s="7">
        <v>0.75</v>
      </c>
      <c r="U817" s="9">
        <f>Tabla13[[#This Row],[Precio unitario]]*Tabla13[[#This Row],[Tasa de ingresos cliente]]</f>
        <v>3.4098122549999999E-4</v>
      </c>
      <c r="V817" s="21">
        <v>22.631540000000001</v>
      </c>
      <c r="W817" s="15">
        <f>Tabla13[[#This Row],[tasa de cambio]]*Tabla13[[#This Row],[Ingresos netos]]</f>
        <v>7.7169302441522699E-3</v>
      </c>
      <c r="AK817" s="1" t="s">
        <v>100</v>
      </c>
      <c r="AL817" s="1" t="s">
        <v>21</v>
      </c>
      <c r="AM817" s="1" t="s">
        <v>104</v>
      </c>
      <c r="AN817" s="1" t="s">
        <v>11</v>
      </c>
      <c r="AO817" s="1" t="s">
        <v>12</v>
      </c>
      <c r="AP817" s="1" t="s">
        <v>13</v>
      </c>
      <c r="AQ817" s="8">
        <v>1.9954E-3</v>
      </c>
      <c r="AR817" s="8">
        <v>0.75</v>
      </c>
      <c r="AS817" s="9">
        <f>Tabla8[[#This Row],[Precio unitario]]*Tabla8[[#This Row],[Tasa de ingresos cliente]]</f>
        <v>1.4965500000000001E-3</v>
      </c>
      <c r="AT817" s="21">
        <v>21.6</v>
      </c>
      <c r="AU817" s="11">
        <f>Tabla8[[#This Row],[tasa de cambio]]*Tabla8[[#This Row],[Ingresos netos]]</f>
        <v>3.2325480000000004E-2</v>
      </c>
      <c r="AV817" s="23"/>
      <c r="AX817" s="23"/>
    </row>
    <row r="818" spans="13:50" x14ac:dyDescent="0.2">
      <c r="M818" s="1" t="s">
        <v>87</v>
      </c>
      <c r="N818" s="1" t="s">
        <v>14</v>
      </c>
      <c r="O818" s="1"/>
      <c r="P818" s="1" t="s">
        <v>11</v>
      </c>
      <c r="Q818" s="1" t="s">
        <v>12</v>
      </c>
      <c r="R818" s="1" t="s">
        <v>13</v>
      </c>
      <c r="S818" s="8">
        <v>4.3542751999999999E-4</v>
      </c>
      <c r="T818" s="8">
        <v>0.75</v>
      </c>
      <c r="U818" s="9">
        <f>Tabla13[[#This Row],[Precio unitario]]*Tabla13[[#This Row],[Tasa de ingresos cliente]]</f>
        <v>3.2657063999999998E-4</v>
      </c>
      <c r="V818" s="21">
        <v>22.631540000000001</v>
      </c>
      <c r="W818" s="15">
        <f>Tabla13[[#This Row],[tasa de cambio]]*Tabla13[[#This Row],[Ingresos netos]]</f>
        <v>7.3907965019855996E-3</v>
      </c>
      <c r="AK818" s="2" t="s">
        <v>100</v>
      </c>
      <c r="AL818" s="2" t="s">
        <v>21</v>
      </c>
      <c r="AM818" s="2" t="s">
        <v>104</v>
      </c>
      <c r="AN818" s="2" t="s">
        <v>11</v>
      </c>
      <c r="AO818" s="2" t="s">
        <v>12</v>
      </c>
      <c r="AP818" s="2" t="s">
        <v>13</v>
      </c>
      <c r="AQ818" s="7">
        <v>1.9953332999999998E-3</v>
      </c>
      <c r="AR818" s="7">
        <v>0.75</v>
      </c>
      <c r="AS818" s="9">
        <f>Tabla8[[#This Row],[Precio unitario]]*Tabla8[[#This Row],[Tasa de ingresos cliente]]</f>
        <v>1.4964999749999999E-3</v>
      </c>
      <c r="AT818" s="21">
        <v>21.6</v>
      </c>
      <c r="AU818" s="11">
        <f>Tabla8[[#This Row],[tasa de cambio]]*Tabla8[[#This Row],[Ingresos netos]]</f>
        <v>3.232439946E-2</v>
      </c>
      <c r="AV818" s="23"/>
      <c r="AX818" s="23"/>
    </row>
    <row r="819" spans="13:50" x14ac:dyDescent="0.2">
      <c r="M819" s="2" t="s">
        <v>87</v>
      </c>
      <c r="N819" s="2" t="s">
        <v>45</v>
      </c>
      <c r="O819" s="2"/>
      <c r="P819" s="2" t="s">
        <v>11</v>
      </c>
      <c r="Q819" s="2" t="s">
        <v>12</v>
      </c>
      <c r="R819" s="2" t="s">
        <v>13</v>
      </c>
      <c r="S819" s="7">
        <v>3.78462091E-4</v>
      </c>
      <c r="T819" s="7">
        <v>0.75</v>
      </c>
      <c r="U819" s="9">
        <f>Tabla13[[#This Row],[Precio unitario]]*Tabla13[[#This Row],[Tasa de ingresos cliente]]</f>
        <v>2.8384656824999999E-4</v>
      </c>
      <c r="V819" s="21">
        <v>22.631540000000001</v>
      </c>
      <c r="W819" s="15">
        <f>Tabla13[[#This Row],[tasa de cambio]]*Tabla13[[#This Row],[Ingresos netos]]</f>
        <v>6.4238849632126047E-3</v>
      </c>
      <c r="AK819" s="2" t="s">
        <v>100</v>
      </c>
      <c r="AL819" s="2" t="s">
        <v>21</v>
      </c>
      <c r="AM819" s="2" t="s">
        <v>104</v>
      </c>
      <c r="AN819" s="2" t="s">
        <v>11</v>
      </c>
      <c r="AO819" s="2" t="s">
        <v>12</v>
      </c>
      <c r="AP819" s="2" t="s">
        <v>13</v>
      </c>
      <c r="AQ819" s="7">
        <v>3.3605000000000002E-3</v>
      </c>
      <c r="AR819" s="7">
        <v>0.75</v>
      </c>
      <c r="AS819" s="9">
        <f>Tabla8[[#This Row],[Precio unitario]]*Tabla8[[#This Row],[Tasa de ingresos cliente]]</f>
        <v>2.520375E-3</v>
      </c>
      <c r="AT819" s="21">
        <v>21.6</v>
      </c>
      <c r="AU819" s="11">
        <f>Tabla8[[#This Row],[tasa de cambio]]*Tabla8[[#This Row],[Ingresos netos]]</f>
        <v>5.4440100000000005E-2</v>
      </c>
      <c r="AV819" s="23"/>
      <c r="AX819" s="23"/>
    </row>
    <row r="820" spans="13:50" x14ac:dyDescent="0.2">
      <c r="M820" s="1" t="s">
        <v>87</v>
      </c>
      <c r="N820" s="1" t="s">
        <v>14</v>
      </c>
      <c r="O820" s="1"/>
      <c r="P820" s="1" t="s">
        <v>11</v>
      </c>
      <c r="Q820" s="1" t="s">
        <v>12</v>
      </c>
      <c r="R820" s="1" t="s">
        <v>13</v>
      </c>
      <c r="S820" s="8">
        <v>3.2168639799999999E-4</v>
      </c>
      <c r="T820" s="8">
        <v>0.75</v>
      </c>
      <c r="U820" s="9">
        <f>Tabla13[[#This Row],[Precio unitario]]*Tabla13[[#This Row],[Tasa de ingresos cliente]]</f>
        <v>2.4126479849999999E-4</v>
      </c>
      <c r="V820" s="21">
        <v>22.631540000000001</v>
      </c>
      <c r="W820" s="15">
        <f>Tabla13[[#This Row],[tasa de cambio]]*Tabla13[[#This Row],[Ingresos netos]]</f>
        <v>5.4601939378446903E-3</v>
      </c>
      <c r="AK820" s="2" t="s">
        <v>100</v>
      </c>
      <c r="AL820" s="2" t="s">
        <v>21</v>
      </c>
      <c r="AM820" s="2" t="s">
        <v>114</v>
      </c>
      <c r="AN820" s="2" t="s">
        <v>11</v>
      </c>
      <c r="AO820" s="2" t="s">
        <v>12</v>
      </c>
      <c r="AP820" s="2" t="s">
        <v>13</v>
      </c>
      <c r="AQ820" s="7">
        <v>3.1500000000000001E-4</v>
      </c>
      <c r="AR820" s="7">
        <v>0.75</v>
      </c>
      <c r="AS820" s="9">
        <f>Tabla8[[#This Row],[Precio unitario]]*Tabla8[[#This Row],[Tasa de ingresos cliente]]</f>
        <v>2.3625000000000002E-4</v>
      </c>
      <c r="AT820" s="21">
        <v>21.6</v>
      </c>
      <c r="AU820" s="11">
        <f>Tabla8[[#This Row],[tasa de cambio]]*Tabla8[[#This Row],[Ingresos netos]]</f>
        <v>5.1030000000000008E-3</v>
      </c>
      <c r="AV820" s="23"/>
      <c r="AX820" s="23"/>
    </row>
    <row r="821" spans="13:50" x14ac:dyDescent="0.2">
      <c r="M821" s="2" t="s">
        <v>87</v>
      </c>
      <c r="N821" s="2" t="s">
        <v>42</v>
      </c>
      <c r="O821" s="2"/>
      <c r="P821" s="2" t="s">
        <v>11</v>
      </c>
      <c r="Q821" s="2" t="s">
        <v>12</v>
      </c>
      <c r="R821" s="2" t="s">
        <v>13</v>
      </c>
      <c r="S821" s="7">
        <v>9.0466463000000004E-5</v>
      </c>
      <c r="T821" s="7">
        <v>0.75</v>
      </c>
      <c r="U821" s="9">
        <f>Tabla13[[#This Row],[Precio unitario]]*Tabla13[[#This Row],[Tasa de ingresos cliente]]</f>
        <v>6.784984725000001E-5</v>
      </c>
      <c r="V821" s="21">
        <v>22.631540000000001</v>
      </c>
      <c r="W821" s="15">
        <f>Tabla13[[#This Row],[tasa de cambio]]*Tabla13[[#This Row],[Ingresos netos]]</f>
        <v>1.5355465320322653E-3</v>
      </c>
      <c r="AK821" s="1" t="s">
        <v>100</v>
      </c>
      <c r="AL821" s="1" t="s">
        <v>21</v>
      </c>
      <c r="AM821" s="1" t="s">
        <v>114</v>
      </c>
      <c r="AN821" s="1" t="s">
        <v>11</v>
      </c>
      <c r="AO821" s="1" t="s">
        <v>12</v>
      </c>
      <c r="AP821" s="1" t="s">
        <v>13</v>
      </c>
      <c r="AQ821" s="8">
        <v>3.1485710000000002E-4</v>
      </c>
      <c r="AR821" s="8">
        <v>0.75</v>
      </c>
      <c r="AS821" s="9">
        <f>Tabla8[[#This Row],[Precio unitario]]*Tabla8[[#This Row],[Tasa de ingresos cliente]]</f>
        <v>2.3614282500000001E-4</v>
      </c>
      <c r="AT821" s="21">
        <v>21.6</v>
      </c>
      <c r="AU821" s="11">
        <f>Tabla8[[#This Row],[tasa de cambio]]*Tabla8[[#This Row],[Ingresos netos]]</f>
        <v>5.1006850200000006E-3</v>
      </c>
      <c r="AV821" s="23"/>
      <c r="AX821" s="23"/>
    </row>
    <row r="822" spans="13:50" x14ac:dyDescent="0.2">
      <c r="M822" s="1" t="s">
        <v>87</v>
      </c>
      <c r="N822" s="1" t="s">
        <v>42</v>
      </c>
      <c r="O822" s="1"/>
      <c r="P822" s="1" t="s">
        <v>11</v>
      </c>
      <c r="Q822" s="1" t="s">
        <v>12</v>
      </c>
      <c r="R822" s="1" t="s">
        <v>13</v>
      </c>
      <c r="S822" s="8">
        <v>1.0408891700000001E-4</v>
      </c>
      <c r="T822" s="8">
        <v>0.75</v>
      </c>
      <c r="U822" s="9">
        <f>Tabla13[[#This Row],[Precio unitario]]*Tabla13[[#This Row],[Tasa de ingresos cliente]]</f>
        <v>7.8066687749999997E-5</v>
      </c>
      <c r="V822" s="21">
        <v>22.631540000000001</v>
      </c>
      <c r="W822" s="15">
        <f>Tabla13[[#This Row],[tasa de cambio]]*Tabla13[[#This Row],[Ingresos netos]]</f>
        <v>1.766769366481635E-3</v>
      </c>
      <c r="AK822" s="2" t="s">
        <v>100</v>
      </c>
      <c r="AL822" s="2" t="s">
        <v>21</v>
      </c>
      <c r="AM822" s="2" t="s">
        <v>114</v>
      </c>
      <c r="AN822" s="2" t="s">
        <v>11</v>
      </c>
      <c r="AO822" s="2" t="s">
        <v>12</v>
      </c>
      <c r="AP822" s="2" t="s">
        <v>13</v>
      </c>
      <c r="AQ822" s="7">
        <v>3.1488890000000002E-4</v>
      </c>
      <c r="AR822" s="7">
        <v>0.75</v>
      </c>
      <c r="AS822" s="9">
        <f>Tabla8[[#This Row],[Precio unitario]]*Tabla8[[#This Row],[Tasa de ingresos cliente]]</f>
        <v>2.3616667500000002E-4</v>
      </c>
      <c r="AT822" s="21">
        <v>21.6</v>
      </c>
      <c r="AU822" s="11">
        <f>Tabla8[[#This Row],[tasa de cambio]]*Tabla8[[#This Row],[Ingresos netos]]</f>
        <v>5.1012001800000003E-3</v>
      </c>
      <c r="AV822" s="23"/>
      <c r="AX822" s="23"/>
    </row>
    <row r="823" spans="13:50" x14ac:dyDescent="0.2">
      <c r="M823" s="2" t="s">
        <v>87</v>
      </c>
      <c r="N823" s="2" t="s">
        <v>90</v>
      </c>
      <c r="O823" s="2"/>
      <c r="P823" s="2" t="s">
        <v>11</v>
      </c>
      <c r="Q823" s="2" t="s">
        <v>12</v>
      </c>
      <c r="R823" s="2" t="s">
        <v>13</v>
      </c>
      <c r="S823" s="7">
        <v>5.2641405799999999E-4</v>
      </c>
      <c r="T823" s="7">
        <v>0.75</v>
      </c>
      <c r="U823" s="9">
        <f>Tabla13[[#This Row],[Precio unitario]]*Tabla13[[#This Row],[Tasa de ingresos cliente]]</f>
        <v>3.9481054349999999E-4</v>
      </c>
      <c r="V823" s="21">
        <v>22.631540000000001</v>
      </c>
      <c r="W823" s="15">
        <f>Tabla13[[#This Row],[tasa de cambio]]*Tabla13[[#This Row],[Ingresos netos]]</f>
        <v>8.9351706076419898E-3</v>
      </c>
      <c r="AK823" s="1" t="s">
        <v>100</v>
      </c>
      <c r="AL823" s="1" t="s">
        <v>21</v>
      </c>
      <c r="AM823" s="1" t="s">
        <v>114</v>
      </c>
      <c r="AN823" s="1" t="s">
        <v>11</v>
      </c>
      <c r="AO823" s="1" t="s">
        <v>12</v>
      </c>
      <c r="AP823" s="1" t="s">
        <v>13</v>
      </c>
      <c r="AQ823" s="8">
        <v>3.1485999999999998E-4</v>
      </c>
      <c r="AR823" s="8">
        <v>0.75</v>
      </c>
      <c r="AS823" s="9">
        <f>Tabla8[[#This Row],[Precio unitario]]*Tabla8[[#This Row],[Tasa de ingresos cliente]]</f>
        <v>2.36145E-4</v>
      </c>
      <c r="AT823" s="21">
        <v>21.6</v>
      </c>
      <c r="AU823" s="11">
        <f>Tabla8[[#This Row],[tasa de cambio]]*Tabla8[[#This Row],[Ingresos netos]]</f>
        <v>5.1007320000000002E-3</v>
      </c>
      <c r="AV823" s="23"/>
      <c r="AX823" s="23"/>
    </row>
    <row r="824" spans="13:50" x14ac:dyDescent="0.2">
      <c r="M824" s="1" t="s">
        <v>87</v>
      </c>
      <c r="N824" s="1" t="s">
        <v>17</v>
      </c>
      <c r="O824" s="1"/>
      <c r="P824" s="1" t="s">
        <v>11</v>
      </c>
      <c r="Q824" s="1" t="s">
        <v>12</v>
      </c>
      <c r="R824" s="1" t="s">
        <v>13</v>
      </c>
      <c r="S824" s="8">
        <v>2.5172697499999998E-4</v>
      </c>
      <c r="T824" s="8">
        <v>0.75</v>
      </c>
      <c r="U824" s="9">
        <f>Tabla13[[#This Row],[Precio unitario]]*Tabla13[[#This Row],[Tasa de ingresos cliente]]</f>
        <v>1.8879523124999998E-4</v>
      </c>
      <c r="V824" s="21">
        <v>22.631540000000001</v>
      </c>
      <c r="W824" s="15">
        <f>Tabla13[[#This Row],[tasa de cambio]]*Tabla13[[#This Row],[Ingresos netos]]</f>
        <v>4.2727268278436245E-3</v>
      </c>
      <c r="AK824" s="2" t="s">
        <v>100</v>
      </c>
      <c r="AL824" s="2" t="s">
        <v>21</v>
      </c>
      <c r="AM824" s="2" t="s">
        <v>114</v>
      </c>
      <c r="AN824" s="2" t="s">
        <v>11</v>
      </c>
      <c r="AO824" s="2" t="s">
        <v>12</v>
      </c>
      <c r="AP824" s="2" t="s">
        <v>13</v>
      </c>
      <c r="AQ824" s="7">
        <v>3.1480000000000001E-4</v>
      </c>
      <c r="AR824" s="7">
        <v>0.75</v>
      </c>
      <c r="AS824" s="9">
        <f>Tabla8[[#This Row],[Precio unitario]]*Tabla8[[#This Row],[Tasa de ingresos cliente]]</f>
        <v>2.3609999999999999E-4</v>
      </c>
      <c r="AT824" s="21">
        <v>21.6</v>
      </c>
      <c r="AU824" s="11">
        <f>Tabla8[[#This Row],[tasa de cambio]]*Tabla8[[#This Row],[Ingresos netos]]</f>
        <v>5.0997600000000001E-3</v>
      </c>
      <c r="AV824" s="23"/>
      <c r="AX824" s="23"/>
    </row>
    <row r="825" spans="13:50" x14ac:dyDescent="0.2">
      <c r="M825" s="2" t="s">
        <v>87</v>
      </c>
      <c r="N825" s="2" t="s">
        <v>35</v>
      </c>
      <c r="O825" s="2"/>
      <c r="P825" s="2" t="s">
        <v>11</v>
      </c>
      <c r="Q825" s="2" t="s">
        <v>12</v>
      </c>
      <c r="R825" s="2" t="s">
        <v>13</v>
      </c>
      <c r="S825" s="7">
        <v>1.10161818E-4</v>
      </c>
      <c r="T825" s="7">
        <v>0.75</v>
      </c>
      <c r="U825" s="9">
        <f>Tabla13[[#This Row],[Precio unitario]]*Tabla13[[#This Row],[Tasa de ingresos cliente]]</f>
        <v>8.2621363500000005E-5</v>
      </c>
      <c r="V825" s="21">
        <v>22.631540000000001</v>
      </c>
      <c r="W825" s="15">
        <f>Tabla13[[#This Row],[tasa de cambio]]*Tabla13[[#This Row],[Ingresos netos]]</f>
        <v>1.8698486929047903E-3</v>
      </c>
      <c r="AK825" s="1" t="s">
        <v>100</v>
      </c>
      <c r="AL825" s="1" t="s">
        <v>21</v>
      </c>
      <c r="AM825" s="1" t="s">
        <v>114</v>
      </c>
      <c r="AN825" s="1" t="s">
        <v>11</v>
      </c>
      <c r="AO825" s="1" t="s">
        <v>12</v>
      </c>
      <c r="AP825" s="1" t="s">
        <v>13</v>
      </c>
      <c r="AQ825" s="8">
        <v>3.1490000000000001E-4</v>
      </c>
      <c r="AR825" s="8">
        <v>0.75</v>
      </c>
      <c r="AS825" s="9">
        <f>Tabla8[[#This Row],[Precio unitario]]*Tabla8[[#This Row],[Tasa de ingresos cliente]]</f>
        <v>2.3617500000000001E-4</v>
      </c>
      <c r="AT825" s="21">
        <v>21.6</v>
      </c>
      <c r="AU825" s="11">
        <f>Tabla8[[#This Row],[tasa de cambio]]*Tabla8[[#This Row],[Ingresos netos]]</f>
        <v>5.1013800000000008E-3</v>
      </c>
      <c r="AV825" s="23"/>
      <c r="AX825" s="23"/>
    </row>
    <row r="826" spans="13:50" x14ac:dyDescent="0.2">
      <c r="M826" s="1" t="s">
        <v>87</v>
      </c>
      <c r="N826" s="1" t="s">
        <v>19</v>
      </c>
      <c r="O826" s="1"/>
      <c r="P826" s="1" t="s">
        <v>11</v>
      </c>
      <c r="Q826" s="1" t="s">
        <v>12</v>
      </c>
      <c r="R826" s="1" t="s">
        <v>13</v>
      </c>
      <c r="S826" s="8">
        <v>3.4489388979999998E-3</v>
      </c>
      <c r="T826" s="8">
        <v>0.75</v>
      </c>
      <c r="U826" s="9">
        <f>Tabla13[[#This Row],[Precio unitario]]*Tabla13[[#This Row],[Tasa de ingresos cliente]]</f>
        <v>2.5867041735E-3</v>
      </c>
      <c r="V826" s="21">
        <v>22.631540000000001</v>
      </c>
      <c r="W826" s="15">
        <f>Tabla13[[#This Row],[tasa de cambio]]*Tabla13[[#This Row],[Ingresos netos]]</f>
        <v>5.8541098970732189E-2</v>
      </c>
      <c r="AK826" s="2" t="s">
        <v>100</v>
      </c>
      <c r="AL826" s="2" t="s">
        <v>21</v>
      </c>
      <c r="AM826" s="2" t="s">
        <v>114</v>
      </c>
      <c r="AN826" s="2" t="s">
        <v>11</v>
      </c>
      <c r="AO826" s="2" t="s">
        <v>12</v>
      </c>
      <c r="AP826" s="2" t="s">
        <v>13</v>
      </c>
      <c r="AQ826" s="7">
        <v>3.14875E-4</v>
      </c>
      <c r="AR826" s="7">
        <v>0.75</v>
      </c>
      <c r="AS826" s="9">
        <f>Tabla8[[#This Row],[Precio unitario]]*Tabla8[[#This Row],[Tasa de ingresos cliente]]</f>
        <v>2.3615624999999998E-4</v>
      </c>
      <c r="AT826" s="21">
        <v>21.6</v>
      </c>
      <c r="AU826" s="11">
        <f>Tabla8[[#This Row],[tasa de cambio]]*Tabla8[[#This Row],[Ingresos netos]]</f>
        <v>5.1009749999999998E-3</v>
      </c>
      <c r="AV826" s="23"/>
      <c r="AX826" s="23"/>
    </row>
    <row r="827" spans="13:50" x14ac:dyDescent="0.2">
      <c r="M827" s="2" t="s">
        <v>87</v>
      </c>
      <c r="N827" s="2" t="s">
        <v>52</v>
      </c>
      <c r="O827" s="2"/>
      <c r="P827" s="2" t="s">
        <v>11</v>
      </c>
      <c r="Q827" s="2" t="s">
        <v>12</v>
      </c>
      <c r="R827" s="2" t="s">
        <v>13</v>
      </c>
      <c r="S827" s="7">
        <v>3.4934042200000001E-4</v>
      </c>
      <c r="T827" s="7">
        <v>0.75</v>
      </c>
      <c r="U827" s="9">
        <f>Tabla13[[#This Row],[Precio unitario]]*Tabla13[[#This Row],[Tasa de ingresos cliente]]</f>
        <v>2.6200531649999998E-4</v>
      </c>
      <c r="V827" s="21">
        <v>22.631540000000001</v>
      </c>
      <c r="W827" s="15">
        <f>Tabla13[[#This Row],[tasa de cambio]]*Tabla13[[#This Row],[Ingresos netos]]</f>
        <v>5.9295838005824098E-3</v>
      </c>
      <c r="AK827" s="1" t="s">
        <v>100</v>
      </c>
      <c r="AL827" s="1" t="s">
        <v>21</v>
      </c>
      <c r="AM827" s="1" t="s">
        <v>114</v>
      </c>
      <c r="AN827" s="1" t="s">
        <v>11</v>
      </c>
      <c r="AO827" s="1" t="s">
        <v>12</v>
      </c>
      <c r="AP827" s="1" t="s">
        <v>13</v>
      </c>
      <c r="AQ827" s="8">
        <v>3.1485950000000002E-4</v>
      </c>
      <c r="AR827" s="8">
        <v>0.75</v>
      </c>
      <c r="AS827" s="9">
        <f>Tabla8[[#This Row],[Precio unitario]]*Tabla8[[#This Row],[Tasa de ingresos cliente]]</f>
        <v>2.3614462500000003E-4</v>
      </c>
      <c r="AT827" s="21">
        <v>21.6</v>
      </c>
      <c r="AU827" s="11">
        <f>Tabla8[[#This Row],[tasa de cambio]]*Tabla8[[#This Row],[Ingresos netos]]</f>
        <v>5.1007239000000013E-3</v>
      </c>
      <c r="AV827" s="23"/>
      <c r="AX827" s="23"/>
    </row>
    <row r="828" spans="13:50" x14ac:dyDescent="0.2">
      <c r="M828" s="1" t="s">
        <v>87</v>
      </c>
      <c r="N828" s="1" t="s">
        <v>38</v>
      </c>
      <c r="O828" s="1"/>
      <c r="P828" s="1" t="s">
        <v>11</v>
      </c>
      <c r="Q828" s="1" t="s">
        <v>12</v>
      </c>
      <c r="R828" s="1" t="s">
        <v>13</v>
      </c>
      <c r="S828" s="8">
        <v>6.7076733800000002E-4</v>
      </c>
      <c r="T828" s="8">
        <v>0.75</v>
      </c>
      <c r="U828" s="9">
        <f>Tabla13[[#This Row],[Precio unitario]]*Tabla13[[#This Row],[Tasa de ingresos cliente]]</f>
        <v>5.0307550350000001E-4</v>
      </c>
      <c r="V828" s="21">
        <v>22.631540000000001</v>
      </c>
      <c r="W828" s="15">
        <f>Tabla13[[#This Row],[tasa de cambio]]*Tabla13[[#This Row],[Ingresos netos]]</f>
        <v>1.1385373380480391E-2</v>
      </c>
      <c r="AK828" s="2" t="s">
        <v>100</v>
      </c>
      <c r="AL828" s="2" t="s">
        <v>21</v>
      </c>
      <c r="AM828" s="2" t="s">
        <v>114</v>
      </c>
      <c r="AN828" s="2" t="s">
        <v>11</v>
      </c>
      <c r="AO828" s="2" t="s">
        <v>12</v>
      </c>
      <c r="AP828" s="2" t="s">
        <v>13</v>
      </c>
      <c r="AQ828" s="7">
        <v>3.1474999999999998E-4</v>
      </c>
      <c r="AR828" s="7">
        <v>0.75</v>
      </c>
      <c r="AS828" s="9">
        <f>Tabla8[[#This Row],[Precio unitario]]*Tabla8[[#This Row],[Tasa de ingresos cliente]]</f>
        <v>2.360625E-4</v>
      </c>
      <c r="AT828" s="21">
        <v>21.6</v>
      </c>
      <c r="AU828" s="11">
        <f>Tabla8[[#This Row],[tasa de cambio]]*Tabla8[[#This Row],[Ingresos netos]]</f>
        <v>5.0989500000000005E-3</v>
      </c>
      <c r="AV828" s="23"/>
      <c r="AX828" s="23"/>
    </row>
    <row r="829" spans="13:50" x14ac:dyDescent="0.2">
      <c r="M829" s="2" t="s">
        <v>87</v>
      </c>
      <c r="N829" s="2" t="s">
        <v>91</v>
      </c>
      <c r="O829" s="2"/>
      <c r="P829" s="2" t="s">
        <v>11</v>
      </c>
      <c r="Q829" s="2" t="s">
        <v>12</v>
      </c>
      <c r="R829" s="2" t="s">
        <v>13</v>
      </c>
      <c r="S829" s="7">
        <v>1.243858505E-3</v>
      </c>
      <c r="T829" s="7">
        <v>0.75</v>
      </c>
      <c r="U829" s="9">
        <f>Tabla13[[#This Row],[Precio unitario]]*Tabla13[[#This Row],[Tasa de ingresos cliente]]</f>
        <v>9.3289387875000003E-4</v>
      </c>
      <c r="V829" s="21">
        <v>22.631540000000001</v>
      </c>
      <c r="W829" s="15">
        <f>Tabla13[[#This Row],[tasa de cambio]]*Tabla13[[#This Row],[Ingresos netos]]</f>
        <v>2.1112825132685777E-2</v>
      </c>
      <c r="AK829" s="1" t="s">
        <v>100</v>
      </c>
      <c r="AL829" s="1" t="s">
        <v>21</v>
      </c>
      <c r="AM829" s="1" t="s">
        <v>114</v>
      </c>
      <c r="AN829" s="1" t="s">
        <v>11</v>
      </c>
      <c r="AO829" s="1" t="s">
        <v>12</v>
      </c>
      <c r="AP829" s="1" t="s">
        <v>13</v>
      </c>
      <c r="AQ829" s="8">
        <v>3.1486490000000002E-4</v>
      </c>
      <c r="AR829" s="8">
        <v>0.75</v>
      </c>
      <c r="AS829" s="9">
        <f>Tabla8[[#This Row],[Precio unitario]]*Tabla8[[#This Row],[Tasa de ingresos cliente]]</f>
        <v>2.36148675E-4</v>
      </c>
      <c r="AT829" s="21">
        <v>21.6</v>
      </c>
      <c r="AU829" s="11">
        <f>Tabla8[[#This Row],[tasa de cambio]]*Tabla8[[#This Row],[Ingresos netos]]</f>
        <v>5.1008113800000005E-3</v>
      </c>
      <c r="AV829" s="23"/>
      <c r="AX829" s="23"/>
    </row>
    <row r="830" spans="13:50" x14ac:dyDescent="0.2">
      <c r="M830" s="1" t="s">
        <v>87</v>
      </c>
      <c r="N830" s="1" t="s">
        <v>39</v>
      </c>
      <c r="O830" s="1"/>
      <c r="P830" s="1" t="s">
        <v>11</v>
      </c>
      <c r="Q830" s="1" t="s">
        <v>12</v>
      </c>
      <c r="R830" s="1" t="s">
        <v>13</v>
      </c>
      <c r="S830" s="8">
        <v>1.0728603753000001E-2</v>
      </c>
      <c r="T830" s="8">
        <v>0.75</v>
      </c>
      <c r="U830" s="9">
        <f>Tabla13[[#This Row],[Precio unitario]]*Tabla13[[#This Row],[Tasa de ingresos cliente]]</f>
        <v>8.0464528147500009E-3</v>
      </c>
      <c r="V830" s="21">
        <v>22.631540000000001</v>
      </c>
      <c r="W830" s="15">
        <f>Tabla13[[#This Row],[tasa de cambio]]*Tabla13[[#This Row],[Ingresos netos]]</f>
        <v>0.18210361873512723</v>
      </c>
      <c r="AK830" s="2" t="s">
        <v>100</v>
      </c>
      <c r="AL830" s="2" t="s">
        <v>21</v>
      </c>
      <c r="AM830" s="2" t="s">
        <v>114</v>
      </c>
      <c r="AN830" s="2" t="s">
        <v>11</v>
      </c>
      <c r="AO830" s="2" t="s">
        <v>12</v>
      </c>
      <c r="AP830" s="2" t="s">
        <v>13</v>
      </c>
      <c r="AQ830" s="7">
        <v>3.148696E-4</v>
      </c>
      <c r="AR830" s="7">
        <v>0.75</v>
      </c>
      <c r="AS830" s="9">
        <f>Tabla8[[#This Row],[Precio unitario]]*Tabla8[[#This Row],[Tasa de ingresos cliente]]</f>
        <v>2.3615220000000001E-4</v>
      </c>
      <c r="AT830" s="21">
        <v>21.6</v>
      </c>
      <c r="AU830" s="11">
        <f>Tabla8[[#This Row],[tasa de cambio]]*Tabla8[[#This Row],[Ingresos netos]]</f>
        <v>5.1008875200000007E-3</v>
      </c>
      <c r="AV830" s="23"/>
      <c r="AX830" s="23"/>
    </row>
    <row r="831" spans="13:50" x14ac:dyDescent="0.2">
      <c r="M831" s="2" t="s">
        <v>87</v>
      </c>
      <c r="N831" s="2" t="s">
        <v>25</v>
      </c>
      <c r="O831" s="2"/>
      <c r="P831" s="2" t="s">
        <v>11</v>
      </c>
      <c r="Q831" s="2" t="s">
        <v>12</v>
      </c>
      <c r="R831" s="2" t="s">
        <v>13</v>
      </c>
      <c r="S831" s="7">
        <v>6.6846230000000006E-5</v>
      </c>
      <c r="T831" s="7">
        <v>0.75</v>
      </c>
      <c r="U831" s="9">
        <f>Tabla13[[#This Row],[Precio unitario]]*Tabla13[[#This Row],[Tasa de ingresos cliente]]</f>
        <v>5.0134672500000001E-5</v>
      </c>
      <c r="V831" s="21">
        <v>22.631540000000001</v>
      </c>
      <c r="W831" s="15">
        <f>Tabla13[[#This Row],[tasa de cambio]]*Tabla13[[#This Row],[Ingresos netos]]</f>
        <v>1.13462484607065E-3</v>
      </c>
      <c r="AK831" s="1" t="s">
        <v>100</v>
      </c>
      <c r="AL831" s="1" t="s">
        <v>21</v>
      </c>
      <c r="AM831" s="1" t="s">
        <v>114</v>
      </c>
      <c r="AN831" s="1" t="s">
        <v>11</v>
      </c>
      <c r="AO831" s="1" t="s">
        <v>12</v>
      </c>
      <c r="AP831" s="1" t="s">
        <v>13</v>
      </c>
      <c r="AQ831" s="8">
        <v>3.1484999999999998E-4</v>
      </c>
      <c r="AR831" s="8">
        <v>0.75</v>
      </c>
      <c r="AS831" s="9">
        <f>Tabla8[[#This Row],[Precio unitario]]*Tabla8[[#This Row],[Tasa de ingresos cliente]]</f>
        <v>2.3613749999999999E-4</v>
      </c>
      <c r="AT831" s="21">
        <v>21.6</v>
      </c>
      <c r="AU831" s="11">
        <f>Tabla8[[#This Row],[tasa de cambio]]*Tabla8[[#This Row],[Ingresos netos]]</f>
        <v>5.1005700000000005E-3</v>
      </c>
      <c r="AV831" s="23"/>
      <c r="AX831" s="23"/>
    </row>
    <row r="832" spans="13:50" x14ac:dyDescent="0.2">
      <c r="M832" s="1" t="s">
        <v>87</v>
      </c>
      <c r="N832" s="1" t="s">
        <v>10</v>
      </c>
      <c r="O832" s="1"/>
      <c r="P832" s="1" t="s">
        <v>11</v>
      </c>
      <c r="Q832" s="1" t="s">
        <v>12</v>
      </c>
      <c r="R832" s="1" t="s">
        <v>13</v>
      </c>
      <c r="S832" s="8">
        <v>5.5775960199999999E-4</v>
      </c>
      <c r="T832" s="8">
        <v>0.75</v>
      </c>
      <c r="U832" s="9">
        <f>Tabla13[[#This Row],[Precio unitario]]*Tabla13[[#This Row],[Tasa de ingresos cliente]]</f>
        <v>4.1831970150000002E-4</v>
      </c>
      <c r="V832" s="21">
        <v>22.631540000000001</v>
      </c>
      <c r="W832" s="15">
        <f>Tabla13[[#This Row],[tasa de cambio]]*Tabla13[[#This Row],[Ingresos netos]]</f>
        <v>9.4672190572853109E-3</v>
      </c>
      <c r="AK832" s="2" t="s">
        <v>100</v>
      </c>
      <c r="AL832" s="2" t="s">
        <v>21</v>
      </c>
      <c r="AM832" s="2" t="s">
        <v>114</v>
      </c>
      <c r="AN832" s="2" t="s">
        <v>11</v>
      </c>
      <c r="AO832" s="2" t="s">
        <v>12</v>
      </c>
      <c r="AP832" s="2" t="s">
        <v>13</v>
      </c>
      <c r="AQ832" s="7">
        <v>3.1484619999999999E-4</v>
      </c>
      <c r="AR832" s="7">
        <v>0.75</v>
      </c>
      <c r="AS832" s="9">
        <f>Tabla8[[#This Row],[Precio unitario]]*Tabla8[[#This Row],[Tasa de ingresos cliente]]</f>
        <v>2.3613464999999999E-4</v>
      </c>
      <c r="AT832" s="21">
        <v>21.6</v>
      </c>
      <c r="AU832" s="11">
        <f>Tabla8[[#This Row],[tasa de cambio]]*Tabla8[[#This Row],[Ingresos netos]]</f>
        <v>5.1005084400000001E-3</v>
      </c>
      <c r="AV832" s="23"/>
      <c r="AX832" s="23"/>
    </row>
    <row r="833" spans="13:50" x14ac:dyDescent="0.2">
      <c r="M833" s="2" t="s">
        <v>87</v>
      </c>
      <c r="N833" s="2" t="s">
        <v>28</v>
      </c>
      <c r="O833" s="2"/>
      <c r="P833" s="2" t="s">
        <v>11</v>
      </c>
      <c r="Q833" s="2" t="s">
        <v>12</v>
      </c>
      <c r="R833" s="2" t="s">
        <v>13</v>
      </c>
      <c r="S833" s="7">
        <v>1.3805698699999999E-4</v>
      </c>
      <c r="T833" s="7">
        <v>0.75</v>
      </c>
      <c r="U833" s="9">
        <f>Tabla13[[#This Row],[Precio unitario]]*Tabla13[[#This Row],[Tasa de ingresos cliente]]</f>
        <v>1.0354274025E-4</v>
      </c>
      <c r="V833" s="21">
        <v>22.631540000000001</v>
      </c>
      <c r="W833" s="15">
        <f>Tabla13[[#This Row],[tasa de cambio]]*Tabla13[[#This Row],[Ingresos netos]]</f>
        <v>2.3433316676774851E-3</v>
      </c>
      <c r="AK833" s="2" t="s">
        <v>100</v>
      </c>
      <c r="AL833" s="2" t="s">
        <v>21</v>
      </c>
      <c r="AM833" s="2" t="s">
        <v>101</v>
      </c>
      <c r="AN833" s="2" t="s">
        <v>11</v>
      </c>
      <c r="AO833" s="2" t="s">
        <v>12</v>
      </c>
      <c r="AP833" s="2" t="s">
        <v>13</v>
      </c>
      <c r="AQ833" s="7">
        <v>2.0165000000000001E-3</v>
      </c>
      <c r="AR833" s="7">
        <v>0.75</v>
      </c>
      <c r="AS833" s="9">
        <f>Tabla8[[#This Row],[Precio unitario]]*Tabla8[[#This Row],[Tasa de ingresos cliente]]</f>
        <v>1.512375E-3</v>
      </c>
      <c r="AT833" s="21">
        <v>21.6</v>
      </c>
      <c r="AU833" s="11">
        <f>Tabla8[[#This Row],[tasa de cambio]]*Tabla8[[#This Row],[Ingresos netos]]</f>
        <v>3.2667300000000003E-2</v>
      </c>
      <c r="AV833" s="23"/>
      <c r="AX833" s="23"/>
    </row>
    <row r="834" spans="13:50" x14ac:dyDescent="0.2">
      <c r="M834" s="1" t="s">
        <v>87</v>
      </c>
      <c r="N834" s="1" t="s">
        <v>32</v>
      </c>
      <c r="O834" s="1"/>
      <c r="P834" s="1" t="s">
        <v>11</v>
      </c>
      <c r="Q834" s="1" t="s">
        <v>12</v>
      </c>
      <c r="R834" s="1" t="s">
        <v>13</v>
      </c>
      <c r="S834" s="8">
        <v>2.251162034E-3</v>
      </c>
      <c r="T834" s="8">
        <v>0.75</v>
      </c>
      <c r="U834" s="9">
        <f>Tabla13[[#This Row],[Precio unitario]]*Tabla13[[#This Row],[Tasa de ingresos cliente]]</f>
        <v>1.6883715255E-3</v>
      </c>
      <c r="V834" s="21">
        <v>22.631540000000001</v>
      </c>
      <c r="W834" s="15">
        <f>Tabla13[[#This Row],[tasa de cambio]]*Tabla13[[#This Row],[Ingresos netos]]</f>
        <v>3.8210447714214273E-2</v>
      </c>
      <c r="AK834" s="1" t="s">
        <v>100</v>
      </c>
      <c r="AL834" s="1" t="s">
        <v>21</v>
      </c>
      <c r="AM834" s="1" t="s">
        <v>104</v>
      </c>
      <c r="AN834" s="1" t="s">
        <v>11</v>
      </c>
      <c r="AO834" s="1" t="s">
        <v>129</v>
      </c>
      <c r="AP834" s="1" t="s">
        <v>13</v>
      </c>
      <c r="AQ834" s="8">
        <v>-1.1146655999999999E-3</v>
      </c>
      <c r="AR834" s="8">
        <v>0.75</v>
      </c>
      <c r="AS834" s="9">
        <f>Tabla8[[#This Row],[Precio unitario]]*Tabla8[[#This Row],[Tasa de ingresos cliente]]</f>
        <v>-8.3599919999999988E-4</v>
      </c>
      <c r="AT834" s="21">
        <v>21.6</v>
      </c>
      <c r="AU834" s="11">
        <f>Tabla8[[#This Row],[tasa de cambio]]*Tabla8[[#This Row],[Ingresos netos]]</f>
        <v>-1.805758272E-2</v>
      </c>
      <c r="AV834" s="23"/>
      <c r="AX834" s="23"/>
    </row>
    <row r="835" spans="13:50" x14ac:dyDescent="0.2">
      <c r="M835" s="2" t="s">
        <v>87</v>
      </c>
      <c r="N835" s="2" t="s">
        <v>14</v>
      </c>
      <c r="O835" s="2"/>
      <c r="P835" s="2" t="s">
        <v>11</v>
      </c>
      <c r="Q835" s="2" t="s">
        <v>12</v>
      </c>
      <c r="R835" s="2" t="s">
        <v>13</v>
      </c>
      <c r="S835" s="7">
        <v>3.1192916100000002E-4</v>
      </c>
      <c r="T835" s="7">
        <v>0.75</v>
      </c>
      <c r="U835" s="9">
        <f>Tabla13[[#This Row],[Precio unitario]]*Tabla13[[#This Row],[Tasa de ingresos cliente]]</f>
        <v>2.3394687075E-4</v>
      </c>
      <c r="V835" s="21">
        <v>22.631540000000001</v>
      </c>
      <c r="W835" s="15">
        <f>Tabla13[[#This Row],[tasa de cambio]]*Tabla13[[#This Row],[Ingresos netos]]</f>
        <v>5.2945779632534553E-3</v>
      </c>
      <c r="AK835" s="2" t="s">
        <v>100</v>
      </c>
      <c r="AL835" s="2" t="s">
        <v>21</v>
      </c>
      <c r="AM835" s="2" t="s">
        <v>114</v>
      </c>
      <c r="AN835" s="2" t="s">
        <v>11</v>
      </c>
      <c r="AO835" s="2" t="s">
        <v>129</v>
      </c>
      <c r="AP835" s="2" t="s">
        <v>13</v>
      </c>
      <c r="AQ835" s="7">
        <v>-9.4457999999999996E-5</v>
      </c>
      <c r="AR835" s="7">
        <v>0.75</v>
      </c>
      <c r="AS835" s="9">
        <f>Tabla8[[#This Row],[Precio unitario]]*Tabla8[[#This Row],[Tasa de ingresos cliente]]</f>
        <v>-7.0843499999999993E-5</v>
      </c>
      <c r="AT835" s="21">
        <v>21.6</v>
      </c>
      <c r="AU835" s="11">
        <f>Tabla8[[#This Row],[tasa de cambio]]*Tabla8[[#This Row],[Ingresos netos]]</f>
        <v>-1.5302196E-3</v>
      </c>
      <c r="AV835" s="23"/>
      <c r="AX835" s="23"/>
    </row>
    <row r="836" spans="13:50" x14ac:dyDescent="0.2">
      <c r="M836" s="1" t="s">
        <v>87</v>
      </c>
      <c r="N836" s="1" t="s">
        <v>42</v>
      </c>
      <c r="O836" s="1"/>
      <c r="P836" s="1" t="s">
        <v>11</v>
      </c>
      <c r="Q836" s="1" t="s">
        <v>12</v>
      </c>
      <c r="R836" s="1" t="s">
        <v>13</v>
      </c>
      <c r="S836" s="8">
        <v>1.3578140400000001E-4</v>
      </c>
      <c r="T836" s="8">
        <v>0.75</v>
      </c>
      <c r="U836" s="9">
        <f>Tabla13[[#This Row],[Precio unitario]]*Tabla13[[#This Row],[Tasa de ingresos cliente]]</f>
        <v>1.0183605300000001E-4</v>
      </c>
      <c r="V836" s="21">
        <v>22.631540000000001</v>
      </c>
      <c r="W836" s="15">
        <f>Tabla13[[#This Row],[tasa de cambio]]*Tabla13[[#This Row],[Ingresos netos]]</f>
        <v>2.3047067069116205E-3</v>
      </c>
      <c r="AK836" s="2" t="s">
        <v>100</v>
      </c>
      <c r="AL836" s="2" t="s">
        <v>115</v>
      </c>
      <c r="AM836" s="2" t="s">
        <v>114</v>
      </c>
      <c r="AN836" s="2" t="s">
        <v>11</v>
      </c>
      <c r="AO836" s="2" t="s">
        <v>12</v>
      </c>
      <c r="AP836" s="2" t="s">
        <v>13</v>
      </c>
      <c r="AQ836" s="7">
        <v>3.0000000000000001E-6</v>
      </c>
      <c r="AR836" s="7">
        <v>0.75</v>
      </c>
      <c r="AS836" s="9">
        <f>Tabla8[[#This Row],[Precio unitario]]*Tabla8[[#This Row],[Tasa de ingresos cliente]]</f>
        <v>2.2500000000000001E-6</v>
      </c>
      <c r="AT836" s="21">
        <v>21.6</v>
      </c>
      <c r="AU836" s="11">
        <f>Tabla8[[#This Row],[tasa de cambio]]*Tabla8[[#This Row],[Ingresos netos]]</f>
        <v>4.8600000000000002E-5</v>
      </c>
      <c r="AV836" s="23"/>
      <c r="AX836" s="23"/>
    </row>
    <row r="837" spans="13:50" x14ac:dyDescent="0.2">
      <c r="M837" s="2" t="s">
        <v>87</v>
      </c>
      <c r="N837" s="2" t="s">
        <v>60</v>
      </c>
      <c r="O837" s="2"/>
      <c r="P837" s="2" t="s">
        <v>11</v>
      </c>
      <c r="Q837" s="2" t="s">
        <v>12</v>
      </c>
      <c r="R837" s="2" t="s">
        <v>13</v>
      </c>
      <c r="S837" s="7">
        <v>9.5947389899999995E-4</v>
      </c>
      <c r="T837" s="7">
        <v>0.75</v>
      </c>
      <c r="U837" s="9">
        <f>Tabla13[[#This Row],[Precio unitario]]*Tabla13[[#This Row],[Tasa de ingresos cliente]]</f>
        <v>7.1960542424999994E-4</v>
      </c>
      <c r="V837" s="21">
        <v>22.631540000000001</v>
      </c>
      <c r="W837" s="15">
        <f>Tabla13[[#This Row],[tasa de cambio]]*Tabla13[[#This Row],[Ingresos netos]]</f>
        <v>1.6285778943130845E-2</v>
      </c>
      <c r="AK837" s="2" t="s">
        <v>100</v>
      </c>
      <c r="AL837" s="2" t="s">
        <v>22</v>
      </c>
      <c r="AM837" s="2" t="s">
        <v>101</v>
      </c>
      <c r="AN837" s="2" t="s">
        <v>11</v>
      </c>
      <c r="AO837" s="2" t="s">
        <v>12</v>
      </c>
      <c r="AP837" s="2" t="s">
        <v>13</v>
      </c>
      <c r="AQ837" s="7">
        <v>1.8116E-3</v>
      </c>
      <c r="AR837" s="7">
        <v>0.75</v>
      </c>
      <c r="AS837" s="9">
        <f>Tabla8[[#This Row],[Precio unitario]]*Tabla8[[#This Row],[Tasa de ingresos cliente]]</f>
        <v>1.3587E-3</v>
      </c>
      <c r="AT837" s="21">
        <v>21.6</v>
      </c>
      <c r="AU837" s="11">
        <f>Tabla8[[#This Row],[tasa de cambio]]*Tabla8[[#This Row],[Ingresos netos]]</f>
        <v>2.9347920000000003E-2</v>
      </c>
      <c r="AV837" s="23"/>
      <c r="AX837" s="23"/>
    </row>
    <row r="838" spans="13:50" x14ac:dyDescent="0.2">
      <c r="M838" s="1" t="s">
        <v>87</v>
      </c>
      <c r="N838" s="1" t="s">
        <v>25</v>
      </c>
      <c r="O838" s="1"/>
      <c r="P838" s="1" t="s">
        <v>11</v>
      </c>
      <c r="Q838" s="1" t="s">
        <v>12</v>
      </c>
      <c r="R838" s="1" t="s">
        <v>13</v>
      </c>
      <c r="S838" s="8">
        <v>3.3133467800000002E-4</v>
      </c>
      <c r="T838" s="8">
        <v>0.75</v>
      </c>
      <c r="U838" s="9">
        <f>Tabla13[[#This Row],[Precio unitario]]*Tabla13[[#This Row],[Tasa de ingresos cliente]]</f>
        <v>2.485010085E-4</v>
      </c>
      <c r="V838" s="21">
        <v>22.631540000000001</v>
      </c>
      <c r="W838" s="15">
        <f>Tabla13[[#This Row],[tasa de cambio]]*Tabla13[[#This Row],[Ingresos netos]]</f>
        <v>5.6239605139080905E-3</v>
      </c>
      <c r="AK838" s="1" t="s">
        <v>100</v>
      </c>
      <c r="AL838" s="1" t="s">
        <v>22</v>
      </c>
      <c r="AM838" s="1" t="s">
        <v>101</v>
      </c>
      <c r="AN838" s="1" t="s">
        <v>11</v>
      </c>
      <c r="AO838" s="1" t="s">
        <v>12</v>
      </c>
      <c r="AP838" s="1" t="s">
        <v>13</v>
      </c>
      <c r="AQ838" s="8">
        <v>1.812E-3</v>
      </c>
      <c r="AR838" s="8">
        <v>0.75</v>
      </c>
      <c r="AS838" s="9">
        <f>Tabla8[[#This Row],[Precio unitario]]*Tabla8[[#This Row],[Tasa de ingresos cliente]]</f>
        <v>1.359E-3</v>
      </c>
      <c r="AT838" s="21">
        <v>21.6</v>
      </c>
      <c r="AU838" s="11">
        <f>Tabla8[[#This Row],[tasa de cambio]]*Tabla8[[#This Row],[Ingresos netos]]</f>
        <v>2.9354400000000003E-2</v>
      </c>
      <c r="AV838" s="23"/>
      <c r="AX838" s="23"/>
    </row>
    <row r="839" spans="13:50" x14ac:dyDescent="0.2">
      <c r="M839" s="2" t="s">
        <v>87</v>
      </c>
      <c r="N839" s="2" t="s">
        <v>40</v>
      </c>
      <c r="O839" s="2"/>
      <c r="P839" s="2" t="s">
        <v>11</v>
      </c>
      <c r="Q839" s="2" t="s">
        <v>12</v>
      </c>
      <c r="R839" s="2" t="s">
        <v>13</v>
      </c>
      <c r="S839" s="7">
        <v>1.37529151E-4</v>
      </c>
      <c r="T839" s="7">
        <v>0.75</v>
      </c>
      <c r="U839" s="9">
        <f>Tabla13[[#This Row],[Precio unitario]]*Tabla13[[#This Row],[Tasa de ingresos cliente]]</f>
        <v>1.0314686325E-4</v>
      </c>
      <c r="V839" s="21">
        <v>22.631540000000001</v>
      </c>
      <c r="W839" s="15">
        <f>Tabla13[[#This Row],[tasa de cambio]]*Tabla13[[#This Row],[Ingresos netos]]</f>
        <v>2.3343723615169049E-3</v>
      </c>
      <c r="AK839" s="1" t="s">
        <v>100</v>
      </c>
      <c r="AL839" s="1" t="s">
        <v>22</v>
      </c>
      <c r="AM839" s="1" t="s">
        <v>104</v>
      </c>
      <c r="AN839" s="1" t="s">
        <v>11</v>
      </c>
      <c r="AO839" s="1" t="s">
        <v>12</v>
      </c>
      <c r="AP839" s="1" t="s">
        <v>13</v>
      </c>
      <c r="AQ839" s="8">
        <v>2.31E-3</v>
      </c>
      <c r="AR839" s="8">
        <v>0.75</v>
      </c>
      <c r="AS839" s="9">
        <f>Tabla8[[#This Row],[Precio unitario]]*Tabla8[[#This Row],[Tasa de ingresos cliente]]</f>
        <v>1.7325000000000001E-3</v>
      </c>
      <c r="AT839" s="21">
        <v>21.6</v>
      </c>
      <c r="AU839" s="11">
        <f>Tabla8[[#This Row],[tasa de cambio]]*Tabla8[[#This Row],[Ingresos netos]]</f>
        <v>3.7422000000000004E-2</v>
      </c>
      <c r="AV839" s="23"/>
      <c r="AX839" s="23"/>
    </row>
    <row r="840" spans="13:50" x14ac:dyDescent="0.2">
      <c r="M840" s="1" t="s">
        <v>87</v>
      </c>
      <c r="N840" s="1" t="s">
        <v>47</v>
      </c>
      <c r="O840" s="1"/>
      <c r="P840" s="1" t="s">
        <v>11</v>
      </c>
      <c r="Q840" s="1" t="s">
        <v>12</v>
      </c>
      <c r="R840" s="1" t="s">
        <v>13</v>
      </c>
      <c r="S840" s="8">
        <v>1.27411209E-4</v>
      </c>
      <c r="T840" s="8">
        <v>0.75</v>
      </c>
      <c r="U840" s="9">
        <f>Tabla13[[#This Row],[Precio unitario]]*Tabla13[[#This Row],[Tasa de ingresos cliente]]</f>
        <v>9.5558406749999996E-5</v>
      </c>
      <c r="V840" s="21">
        <v>22.631540000000001</v>
      </c>
      <c r="W840" s="15">
        <f>Tabla13[[#This Row],[tasa de cambio]]*Tabla13[[#This Row],[Ingresos netos]]</f>
        <v>2.162633904698895E-3</v>
      </c>
      <c r="AK840" s="2" t="s">
        <v>100</v>
      </c>
      <c r="AL840" s="2" t="s">
        <v>22</v>
      </c>
      <c r="AM840" s="2" t="s">
        <v>104</v>
      </c>
      <c r="AN840" s="2" t="s">
        <v>11</v>
      </c>
      <c r="AO840" s="2" t="s">
        <v>12</v>
      </c>
      <c r="AP840" s="2" t="s">
        <v>13</v>
      </c>
      <c r="AQ840" s="7">
        <v>2.3102999999999999E-3</v>
      </c>
      <c r="AR840" s="7">
        <v>0.75</v>
      </c>
      <c r="AS840" s="9">
        <f>Tabla8[[#This Row],[Precio unitario]]*Tabla8[[#This Row],[Tasa de ingresos cliente]]</f>
        <v>1.7327250000000001E-3</v>
      </c>
      <c r="AT840" s="21">
        <v>21.6</v>
      </c>
      <c r="AU840" s="11">
        <f>Tabla8[[#This Row],[tasa de cambio]]*Tabla8[[#This Row],[Ingresos netos]]</f>
        <v>3.7426860000000006E-2</v>
      </c>
      <c r="AV840" s="23"/>
      <c r="AX840" s="23"/>
    </row>
    <row r="841" spans="13:50" x14ac:dyDescent="0.2">
      <c r="M841" s="2" t="s">
        <v>87</v>
      </c>
      <c r="N841" s="2" t="s">
        <v>47</v>
      </c>
      <c r="O841" s="2"/>
      <c r="P841" s="2" t="s">
        <v>11</v>
      </c>
      <c r="Q841" s="2" t="s">
        <v>12</v>
      </c>
      <c r="R841" s="2" t="s">
        <v>13</v>
      </c>
      <c r="S841" s="7">
        <v>1.058014462E-3</v>
      </c>
      <c r="T841" s="7">
        <v>0.75</v>
      </c>
      <c r="U841" s="9">
        <f>Tabla13[[#This Row],[Precio unitario]]*Tabla13[[#This Row],[Tasa de ingresos cliente]]</f>
        <v>7.9351084649999996E-4</v>
      </c>
      <c r="V841" s="21">
        <v>22.631540000000001</v>
      </c>
      <c r="W841" s="15">
        <f>Tabla13[[#This Row],[tasa de cambio]]*Tabla13[[#This Row],[Ingresos netos]]</f>
        <v>1.7958372462998608E-2</v>
      </c>
      <c r="AK841" s="1" t="s">
        <v>100</v>
      </c>
      <c r="AL841" s="1" t="s">
        <v>22</v>
      </c>
      <c r="AM841" s="1" t="s">
        <v>104</v>
      </c>
      <c r="AN841" s="1" t="s">
        <v>11</v>
      </c>
      <c r="AO841" s="1" t="s">
        <v>12</v>
      </c>
      <c r="AP841" s="1" t="s">
        <v>13</v>
      </c>
      <c r="AQ841" s="8">
        <v>2.3102856999999998E-3</v>
      </c>
      <c r="AR841" s="8">
        <v>0.75</v>
      </c>
      <c r="AS841" s="9">
        <f>Tabla8[[#This Row],[Precio unitario]]*Tabla8[[#This Row],[Tasa de ingresos cliente]]</f>
        <v>1.732714275E-3</v>
      </c>
      <c r="AT841" s="21">
        <v>21.6</v>
      </c>
      <c r="AU841" s="11">
        <f>Tabla8[[#This Row],[tasa de cambio]]*Tabla8[[#This Row],[Ingresos netos]]</f>
        <v>3.7426628340000004E-2</v>
      </c>
      <c r="AV841" s="23"/>
      <c r="AX841" s="23"/>
    </row>
    <row r="842" spans="13:50" x14ac:dyDescent="0.2">
      <c r="M842" s="1" t="s">
        <v>87</v>
      </c>
      <c r="N842" s="1" t="s">
        <v>31</v>
      </c>
      <c r="O842" s="1"/>
      <c r="P842" s="1" t="s">
        <v>11</v>
      </c>
      <c r="Q842" s="1" t="s">
        <v>12</v>
      </c>
      <c r="R842" s="1" t="s">
        <v>13</v>
      </c>
      <c r="S842" s="8">
        <v>2.0831820699999999E-4</v>
      </c>
      <c r="T842" s="8">
        <v>0.75</v>
      </c>
      <c r="U842" s="9">
        <f>Tabla13[[#This Row],[Precio unitario]]*Tabla13[[#This Row],[Tasa de ingresos cliente]]</f>
        <v>1.5623865524999999E-4</v>
      </c>
      <c r="V842" s="21">
        <v>22.631540000000001</v>
      </c>
      <c r="W842" s="15">
        <f>Tabla13[[#This Row],[tasa de cambio]]*Tabla13[[#This Row],[Ingresos netos]]</f>
        <v>3.535921375836585E-3</v>
      </c>
      <c r="AK842" s="2" t="s">
        <v>100</v>
      </c>
      <c r="AL842" s="2" t="s">
        <v>22</v>
      </c>
      <c r="AM842" s="2" t="s">
        <v>104</v>
      </c>
      <c r="AN842" s="2" t="s">
        <v>11</v>
      </c>
      <c r="AO842" s="2" t="s">
        <v>12</v>
      </c>
      <c r="AP842" s="2" t="s">
        <v>13</v>
      </c>
      <c r="AQ842" s="7">
        <v>2.3105000000000001E-3</v>
      </c>
      <c r="AR842" s="7">
        <v>0.75</v>
      </c>
      <c r="AS842" s="9">
        <f>Tabla8[[#This Row],[Precio unitario]]*Tabla8[[#This Row],[Tasa de ingresos cliente]]</f>
        <v>1.732875E-3</v>
      </c>
      <c r="AT842" s="21">
        <v>21.6</v>
      </c>
      <c r="AU842" s="11">
        <f>Tabla8[[#This Row],[tasa de cambio]]*Tabla8[[#This Row],[Ingresos netos]]</f>
        <v>3.7430100000000001E-2</v>
      </c>
      <c r="AV842" s="23"/>
      <c r="AX842" s="23"/>
    </row>
    <row r="843" spans="13:50" x14ac:dyDescent="0.2">
      <c r="M843" s="2" t="s">
        <v>87</v>
      </c>
      <c r="N843" s="2" t="s">
        <v>41</v>
      </c>
      <c r="O843" s="2"/>
      <c r="P843" s="2" t="s">
        <v>11</v>
      </c>
      <c r="Q843" s="2" t="s">
        <v>12</v>
      </c>
      <c r="R843" s="2" t="s">
        <v>13</v>
      </c>
      <c r="S843" s="7">
        <v>9.8291612000000006E-5</v>
      </c>
      <c r="T843" s="7">
        <v>0.75</v>
      </c>
      <c r="U843" s="9">
        <f>Tabla13[[#This Row],[Precio unitario]]*Tabla13[[#This Row],[Tasa de ingresos cliente]]</f>
        <v>7.3718709000000001E-5</v>
      </c>
      <c r="V843" s="21">
        <v>22.631540000000001</v>
      </c>
      <c r="W843" s="15">
        <f>Tabla13[[#This Row],[tasa de cambio]]*Tabla13[[#This Row],[Ingresos netos]]</f>
        <v>1.6683679114818601E-3</v>
      </c>
      <c r="AK843" s="1" t="s">
        <v>100</v>
      </c>
      <c r="AL843" s="1" t="s">
        <v>22</v>
      </c>
      <c r="AM843" s="1" t="s">
        <v>104</v>
      </c>
      <c r="AN843" s="1" t="s">
        <v>11</v>
      </c>
      <c r="AO843" s="1" t="s">
        <v>12</v>
      </c>
      <c r="AP843" s="1" t="s">
        <v>13</v>
      </c>
      <c r="AQ843" s="8">
        <v>2.3102932999999998E-3</v>
      </c>
      <c r="AR843" s="8">
        <v>0.75</v>
      </c>
      <c r="AS843" s="9">
        <f>Tabla8[[#This Row],[Precio unitario]]*Tabla8[[#This Row],[Tasa de ingresos cliente]]</f>
        <v>1.7327199749999998E-3</v>
      </c>
      <c r="AT843" s="21">
        <v>21.6</v>
      </c>
      <c r="AU843" s="11">
        <f>Tabla8[[#This Row],[tasa de cambio]]*Tabla8[[#This Row],[Ingresos netos]]</f>
        <v>3.7426751459999998E-2</v>
      </c>
      <c r="AV843" s="23"/>
      <c r="AX843" s="23"/>
    </row>
    <row r="844" spans="13:50" x14ac:dyDescent="0.2">
      <c r="M844" s="1" t="s">
        <v>87</v>
      </c>
      <c r="N844" s="1" t="s">
        <v>41</v>
      </c>
      <c r="O844" s="1"/>
      <c r="P844" s="1" t="s">
        <v>11</v>
      </c>
      <c r="Q844" s="1" t="s">
        <v>12</v>
      </c>
      <c r="R844" s="1" t="s">
        <v>13</v>
      </c>
      <c r="S844" s="8">
        <v>1.2469204600000001E-4</v>
      </c>
      <c r="T844" s="8">
        <v>0.75</v>
      </c>
      <c r="U844" s="9">
        <f>Tabla13[[#This Row],[Precio unitario]]*Tabla13[[#This Row],[Tasa de ingresos cliente]]</f>
        <v>9.3519034500000008E-5</v>
      </c>
      <c r="V844" s="21">
        <v>22.631540000000001</v>
      </c>
      <c r="W844" s="15">
        <f>Tabla13[[#This Row],[tasa de cambio]]*Tabla13[[#This Row],[Ingresos netos]]</f>
        <v>2.1164797700481304E-3</v>
      </c>
      <c r="AK844" s="2" t="s">
        <v>100</v>
      </c>
      <c r="AL844" s="2" t="s">
        <v>22</v>
      </c>
      <c r="AM844" s="2" t="s">
        <v>104</v>
      </c>
      <c r="AN844" s="2" t="s">
        <v>11</v>
      </c>
      <c r="AO844" s="2" t="s">
        <v>12</v>
      </c>
      <c r="AP844" s="2" t="s">
        <v>13</v>
      </c>
      <c r="AQ844" s="7">
        <v>2.3103333E-3</v>
      </c>
      <c r="AR844" s="7">
        <v>0.75</v>
      </c>
      <c r="AS844" s="9">
        <f>Tabla8[[#This Row],[Precio unitario]]*Tabla8[[#This Row],[Tasa de ingresos cliente]]</f>
        <v>1.732749975E-3</v>
      </c>
      <c r="AT844" s="21">
        <v>21.6</v>
      </c>
      <c r="AU844" s="11">
        <f>Tabla8[[#This Row],[tasa de cambio]]*Tabla8[[#This Row],[Ingresos netos]]</f>
        <v>3.7427399460000003E-2</v>
      </c>
      <c r="AV844" s="23"/>
      <c r="AX844" s="23"/>
    </row>
    <row r="845" spans="13:50" x14ac:dyDescent="0.2">
      <c r="M845" s="2" t="s">
        <v>87</v>
      </c>
      <c r="N845" s="2" t="s">
        <v>14</v>
      </c>
      <c r="O845" s="2"/>
      <c r="P845" s="2" t="s">
        <v>11</v>
      </c>
      <c r="Q845" s="2" t="s">
        <v>12</v>
      </c>
      <c r="R845" s="2" t="s">
        <v>13</v>
      </c>
      <c r="S845" s="7">
        <v>4.50325613E-4</v>
      </c>
      <c r="T845" s="7">
        <v>0.75</v>
      </c>
      <c r="U845" s="9">
        <f>Tabla13[[#This Row],[Precio unitario]]*Tabla13[[#This Row],[Tasa de ingresos cliente]]</f>
        <v>3.3774420974999999E-4</v>
      </c>
      <c r="V845" s="21">
        <v>22.631540000000001</v>
      </c>
      <c r="W845" s="15">
        <f>Tabla13[[#This Row],[tasa de cambio]]*Tabla13[[#This Row],[Ingresos netos]]</f>
        <v>7.6436715927255148E-3</v>
      </c>
      <c r="AK845" s="1" t="s">
        <v>100</v>
      </c>
      <c r="AL845" s="1" t="s">
        <v>22</v>
      </c>
      <c r="AM845" s="1" t="s">
        <v>104</v>
      </c>
      <c r="AN845" s="1" t="s">
        <v>11</v>
      </c>
      <c r="AO845" s="1" t="s">
        <v>12</v>
      </c>
      <c r="AP845" s="1" t="s">
        <v>13</v>
      </c>
      <c r="AQ845" s="8">
        <v>2.3102000000000001E-3</v>
      </c>
      <c r="AR845" s="8">
        <v>0.75</v>
      </c>
      <c r="AS845" s="9">
        <f>Tabla8[[#This Row],[Precio unitario]]*Tabla8[[#This Row],[Tasa de ingresos cliente]]</f>
        <v>1.7326500000000001E-3</v>
      </c>
      <c r="AT845" s="21">
        <v>21.6</v>
      </c>
      <c r="AU845" s="11">
        <f>Tabla8[[#This Row],[tasa de cambio]]*Tabla8[[#This Row],[Ingresos netos]]</f>
        <v>3.7425240000000005E-2</v>
      </c>
      <c r="AV845" s="23"/>
      <c r="AX845" s="23"/>
    </row>
    <row r="846" spans="13:50" x14ac:dyDescent="0.2">
      <c r="M846" s="1" t="s">
        <v>87</v>
      </c>
      <c r="N846" s="1" t="s">
        <v>49</v>
      </c>
      <c r="O846" s="1"/>
      <c r="P846" s="1" t="s">
        <v>11</v>
      </c>
      <c r="Q846" s="1" t="s">
        <v>12</v>
      </c>
      <c r="R846" s="1" t="s">
        <v>13</v>
      </c>
      <c r="S846" s="8">
        <v>6.2279364399999999E-4</v>
      </c>
      <c r="T846" s="8">
        <v>0.75</v>
      </c>
      <c r="U846" s="9">
        <f>Tabla13[[#This Row],[Precio unitario]]*Tabla13[[#This Row],[Tasa de ingresos cliente]]</f>
        <v>4.6709523299999999E-4</v>
      </c>
      <c r="V846" s="21">
        <v>22.631540000000001</v>
      </c>
      <c r="W846" s="15">
        <f>Tabla13[[#This Row],[tasa de cambio]]*Tabla13[[#This Row],[Ingresos netos]]</f>
        <v>1.057108444944882E-2</v>
      </c>
      <c r="AK846" s="1" t="s">
        <v>100</v>
      </c>
      <c r="AL846" s="1" t="s">
        <v>22</v>
      </c>
      <c r="AM846" s="1" t="s">
        <v>104</v>
      </c>
      <c r="AN846" s="1" t="s">
        <v>11</v>
      </c>
      <c r="AO846" s="1" t="s">
        <v>12</v>
      </c>
      <c r="AP846" s="1" t="s">
        <v>13</v>
      </c>
      <c r="AQ846" s="8">
        <v>3.2429999999999998E-3</v>
      </c>
      <c r="AR846" s="8">
        <v>0.75</v>
      </c>
      <c r="AS846" s="9">
        <f>Tabla8[[#This Row],[Precio unitario]]*Tabla8[[#This Row],[Tasa de ingresos cliente]]</f>
        <v>2.43225E-3</v>
      </c>
      <c r="AT846" s="21">
        <v>21.6</v>
      </c>
      <c r="AU846" s="11">
        <f>Tabla8[[#This Row],[tasa de cambio]]*Tabla8[[#This Row],[Ingresos netos]]</f>
        <v>5.2536600000000003E-2</v>
      </c>
      <c r="AV846" s="23"/>
      <c r="AX846" s="23"/>
    </row>
    <row r="847" spans="13:50" x14ac:dyDescent="0.2">
      <c r="M847" s="2" t="s">
        <v>87</v>
      </c>
      <c r="N847" s="2" t="s">
        <v>49</v>
      </c>
      <c r="O847" s="2"/>
      <c r="P847" s="2" t="s">
        <v>11</v>
      </c>
      <c r="Q847" s="2" t="s">
        <v>12</v>
      </c>
      <c r="R847" s="2" t="s">
        <v>13</v>
      </c>
      <c r="S847" s="7">
        <v>2.2647041600000001E-4</v>
      </c>
      <c r="T847" s="7">
        <v>0.75</v>
      </c>
      <c r="U847" s="9">
        <f>Tabla13[[#This Row],[Precio unitario]]*Tabla13[[#This Row],[Tasa de ingresos cliente]]</f>
        <v>1.6985281200000002E-4</v>
      </c>
      <c r="V847" s="21">
        <v>22.631540000000001</v>
      </c>
      <c r="W847" s="15">
        <f>Tabla13[[#This Row],[tasa de cambio]]*Tabla13[[#This Row],[Ingresos netos]]</f>
        <v>3.8440307088904806E-3</v>
      </c>
      <c r="AK847" s="1" t="s">
        <v>100</v>
      </c>
      <c r="AL847" s="1" t="s">
        <v>22</v>
      </c>
      <c r="AM847" s="1" t="s">
        <v>104</v>
      </c>
      <c r="AN847" s="1" t="s">
        <v>11</v>
      </c>
      <c r="AO847" s="1" t="s">
        <v>12</v>
      </c>
      <c r="AP847" s="1" t="s">
        <v>13</v>
      </c>
      <c r="AQ847" s="8">
        <v>4.1254999999999998E-3</v>
      </c>
      <c r="AR847" s="8">
        <v>0.75</v>
      </c>
      <c r="AS847" s="9">
        <f>Tabla8[[#This Row],[Precio unitario]]*Tabla8[[#This Row],[Tasa de ingresos cliente]]</f>
        <v>3.0941249999999997E-3</v>
      </c>
      <c r="AT847" s="21">
        <v>21.6</v>
      </c>
      <c r="AU847" s="11">
        <f>Tabla8[[#This Row],[tasa de cambio]]*Tabla8[[#This Row],[Ingresos netos]]</f>
        <v>6.6833099999999993E-2</v>
      </c>
      <c r="AV847" s="23"/>
      <c r="AX847" s="23"/>
    </row>
    <row r="848" spans="13:50" x14ac:dyDescent="0.2">
      <c r="M848" s="1" t="s">
        <v>87</v>
      </c>
      <c r="N848" s="1" t="s">
        <v>50</v>
      </c>
      <c r="O848" s="1"/>
      <c r="P848" s="1" t="s">
        <v>11</v>
      </c>
      <c r="Q848" s="1" t="s">
        <v>12</v>
      </c>
      <c r="R848" s="1" t="s">
        <v>13</v>
      </c>
      <c r="S848" s="8">
        <v>1.098640834E-3</v>
      </c>
      <c r="T848" s="8">
        <v>0.75</v>
      </c>
      <c r="U848" s="9">
        <f>Tabla13[[#This Row],[Precio unitario]]*Tabla13[[#This Row],[Tasa de ingresos cliente]]</f>
        <v>8.2398062550000008E-4</v>
      </c>
      <c r="V848" s="21">
        <v>22.631540000000001</v>
      </c>
      <c r="W848" s="15">
        <f>Tabla13[[#This Row],[tasa de cambio]]*Tabla13[[#This Row],[Ingresos netos]]</f>
        <v>1.8647950485228274E-2</v>
      </c>
      <c r="AK848" s="2" t="s">
        <v>100</v>
      </c>
      <c r="AL848" s="2" t="s">
        <v>22</v>
      </c>
      <c r="AM848" s="2" t="s">
        <v>104</v>
      </c>
      <c r="AN848" s="2" t="s">
        <v>11</v>
      </c>
      <c r="AO848" s="2" t="s">
        <v>12</v>
      </c>
      <c r="AP848" s="2" t="s">
        <v>13</v>
      </c>
      <c r="AQ848" s="7">
        <v>4.1253888999999997E-3</v>
      </c>
      <c r="AR848" s="7">
        <v>0.75</v>
      </c>
      <c r="AS848" s="9">
        <f>Tabla8[[#This Row],[Precio unitario]]*Tabla8[[#This Row],[Tasa de ingresos cliente]]</f>
        <v>3.094041675E-3</v>
      </c>
      <c r="AT848" s="21">
        <v>21.6</v>
      </c>
      <c r="AU848" s="11">
        <f>Tabla8[[#This Row],[tasa de cambio]]*Tabla8[[#This Row],[Ingresos netos]]</f>
        <v>6.6831300179999997E-2</v>
      </c>
      <c r="AV848" s="23"/>
      <c r="AX848" s="23"/>
    </row>
    <row r="849" spans="13:50" x14ac:dyDescent="0.2">
      <c r="M849" s="2" t="s">
        <v>87</v>
      </c>
      <c r="N849" s="2" t="s">
        <v>34</v>
      </c>
      <c r="O849" s="2"/>
      <c r="P849" s="2" t="s">
        <v>11</v>
      </c>
      <c r="Q849" s="2" t="s">
        <v>12</v>
      </c>
      <c r="R849" s="2" t="s">
        <v>13</v>
      </c>
      <c r="S849" s="7">
        <v>2.4048858299999999E-4</v>
      </c>
      <c r="T849" s="7">
        <v>0.75</v>
      </c>
      <c r="U849" s="9">
        <f>Tabla13[[#This Row],[Precio unitario]]*Tabla13[[#This Row],[Tasa de ingresos cliente]]</f>
        <v>1.8036643724999999E-4</v>
      </c>
      <c r="V849" s="21">
        <v>22.631540000000001</v>
      </c>
      <c r="W849" s="15">
        <f>Tabla13[[#This Row],[tasa de cambio]]*Tabla13[[#This Row],[Ingresos netos]]</f>
        <v>4.081970239280865E-3</v>
      </c>
      <c r="AK849" s="1" t="s">
        <v>100</v>
      </c>
      <c r="AL849" s="1" t="s">
        <v>22</v>
      </c>
      <c r="AM849" s="1" t="s">
        <v>104</v>
      </c>
      <c r="AN849" s="1" t="s">
        <v>11</v>
      </c>
      <c r="AO849" s="1" t="s">
        <v>12</v>
      </c>
      <c r="AP849" s="1" t="s">
        <v>13</v>
      </c>
      <c r="AQ849" s="8">
        <v>4.1250000000000002E-3</v>
      </c>
      <c r="AR849" s="8">
        <v>0.75</v>
      </c>
      <c r="AS849" s="9">
        <f>Tabla8[[#This Row],[Precio unitario]]*Tabla8[[#This Row],[Tasa de ingresos cliente]]</f>
        <v>3.0937500000000001E-3</v>
      </c>
      <c r="AT849" s="21">
        <v>21.6</v>
      </c>
      <c r="AU849" s="11">
        <f>Tabla8[[#This Row],[tasa de cambio]]*Tabla8[[#This Row],[Ingresos netos]]</f>
        <v>6.6825000000000009E-2</v>
      </c>
      <c r="AV849" s="23"/>
      <c r="AX849" s="23"/>
    </row>
    <row r="850" spans="13:50" x14ac:dyDescent="0.2">
      <c r="M850" s="1" t="s">
        <v>87</v>
      </c>
      <c r="N850" s="1" t="s">
        <v>36</v>
      </c>
      <c r="O850" s="1"/>
      <c r="P850" s="1" t="s">
        <v>11</v>
      </c>
      <c r="Q850" s="1" t="s">
        <v>12</v>
      </c>
      <c r="R850" s="1" t="s">
        <v>13</v>
      </c>
      <c r="S850" s="8">
        <v>1.3681579170000001E-3</v>
      </c>
      <c r="T850" s="8">
        <v>0.75</v>
      </c>
      <c r="U850" s="9">
        <f>Tabla13[[#This Row],[Precio unitario]]*Tabla13[[#This Row],[Tasa de ingresos cliente]]</f>
        <v>1.02611843775E-3</v>
      </c>
      <c r="V850" s="21">
        <v>22.631540000000001</v>
      </c>
      <c r="W850" s="15">
        <f>Tabla13[[#This Row],[tasa de cambio]]*Tabla13[[#This Row],[Ingresos netos]]</f>
        <v>2.3222640468676635E-2</v>
      </c>
      <c r="AK850" s="1" t="s">
        <v>100</v>
      </c>
      <c r="AL850" s="1" t="s">
        <v>22</v>
      </c>
      <c r="AM850" s="1" t="s">
        <v>104</v>
      </c>
      <c r="AN850" s="1" t="s">
        <v>11</v>
      </c>
      <c r="AO850" s="1" t="s">
        <v>12</v>
      </c>
      <c r="AP850" s="1" t="s">
        <v>13</v>
      </c>
      <c r="AQ850" s="8">
        <v>5.1590000000000004E-3</v>
      </c>
      <c r="AR850" s="8">
        <v>0.75</v>
      </c>
      <c r="AS850" s="9">
        <f>Tabla8[[#This Row],[Precio unitario]]*Tabla8[[#This Row],[Tasa de ingresos cliente]]</f>
        <v>3.8692500000000003E-3</v>
      </c>
      <c r="AT850" s="21">
        <v>21.6</v>
      </c>
      <c r="AU850" s="11">
        <f>Tabla8[[#This Row],[tasa de cambio]]*Tabla8[[#This Row],[Ingresos netos]]</f>
        <v>8.3575800000000006E-2</v>
      </c>
      <c r="AV850" s="23"/>
      <c r="AX850" s="23"/>
    </row>
    <row r="851" spans="13:50" x14ac:dyDescent="0.2">
      <c r="M851" s="2" t="s">
        <v>87</v>
      </c>
      <c r="N851" s="2" t="s">
        <v>36</v>
      </c>
      <c r="O851" s="2"/>
      <c r="P851" s="2" t="s">
        <v>11</v>
      </c>
      <c r="Q851" s="2" t="s">
        <v>12</v>
      </c>
      <c r="R851" s="2" t="s">
        <v>13</v>
      </c>
      <c r="S851" s="7">
        <v>2.4323959929999999E-3</v>
      </c>
      <c r="T851" s="7">
        <v>0.75</v>
      </c>
      <c r="U851" s="9">
        <f>Tabla13[[#This Row],[Precio unitario]]*Tabla13[[#This Row],[Tasa de ingresos cliente]]</f>
        <v>1.8242969947499998E-3</v>
      </c>
      <c r="V851" s="21">
        <v>22.631540000000001</v>
      </c>
      <c r="W851" s="15">
        <f>Tabla13[[#This Row],[tasa de cambio]]*Tabla13[[#This Row],[Ingresos netos]]</f>
        <v>4.1286650408564413E-2</v>
      </c>
      <c r="AK851" s="2" t="s">
        <v>100</v>
      </c>
      <c r="AL851" s="2" t="s">
        <v>22</v>
      </c>
      <c r="AM851" s="2" t="s">
        <v>104</v>
      </c>
      <c r="AN851" s="2" t="s">
        <v>11</v>
      </c>
      <c r="AO851" s="2" t="s">
        <v>12</v>
      </c>
      <c r="AP851" s="2" t="s">
        <v>13</v>
      </c>
      <c r="AQ851" s="7">
        <v>4.1660000000000004E-3</v>
      </c>
      <c r="AR851" s="7">
        <v>0.75</v>
      </c>
      <c r="AS851" s="9">
        <f>Tabla8[[#This Row],[Precio unitario]]*Tabla8[[#This Row],[Tasa de ingresos cliente]]</f>
        <v>3.1245000000000005E-3</v>
      </c>
      <c r="AT851" s="21">
        <v>21.6</v>
      </c>
      <c r="AU851" s="11">
        <f>Tabla8[[#This Row],[tasa de cambio]]*Tabla8[[#This Row],[Ingresos netos]]</f>
        <v>6.7489200000000013E-2</v>
      </c>
      <c r="AV851" s="23"/>
      <c r="AX851" s="23"/>
    </row>
    <row r="852" spans="13:50" x14ac:dyDescent="0.2">
      <c r="M852" s="1" t="s">
        <v>87</v>
      </c>
      <c r="N852" s="1" t="s">
        <v>19</v>
      </c>
      <c r="O852" s="1"/>
      <c r="P852" s="1" t="s">
        <v>11</v>
      </c>
      <c r="Q852" s="1" t="s">
        <v>12</v>
      </c>
      <c r="R852" s="1" t="s">
        <v>13</v>
      </c>
      <c r="S852" s="8">
        <v>2.775164565E-3</v>
      </c>
      <c r="T852" s="8">
        <v>0.75</v>
      </c>
      <c r="U852" s="9">
        <f>Tabla13[[#This Row],[Precio unitario]]*Tabla13[[#This Row],[Tasa de ingresos cliente]]</f>
        <v>2.08137342375E-3</v>
      </c>
      <c r="V852" s="21">
        <v>22.631540000000001</v>
      </c>
      <c r="W852" s="15">
        <f>Tabla13[[#This Row],[tasa de cambio]]*Tabla13[[#This Row],[Ingresos netos]]</f>
        <v>4.7104685894535078E-2</v>
      </c>
      <c r="AK852" s="1" t="s">
        <v>100</v>
      </c>
      <c r="AL852" s="1" t="s">
        <v>22</v>
      </c>
      <c r="AM852" s="1" t="s">
        <v>104</v>
      </c>
      <c r="AN852" s="1" t="s">
        <v>11</v>
      </c>
      <c r="AO852" s="1" t="s">
        <v>12</v>
      </c>
      <c r="AP852" s="1" t="s">
        <v>13</v>
      </c>
      <c r="AQ852" s="8">
        <v>4.1656773999999997E-3</v>
      </c>
      <c r="AR852" s="8">
        <v>0.75</v>
      </c>
      <c r="AS852" s="9">
        <f>Tabla8[[#This Row],[Precio unitario]]*Tabla8[[#This Row],[Tasa de ingresos cliente]]</f>
        <v>3.1242580499999998E-3</v>
      </c>
      <c r="AT852" s="21">
        <v>21.6</v>
      </c>
      <c r="AU852" s="11">
        <f>Tabla8[[#This Row],[tasa de cambio]]*Tabla8[[#This Row],[Ingresos netos]]</f>
        <v>6.7483973880000006E-2</v>
      </c>
      <c r="AV852" s="23"/>
      <c r="AX852" s="23"/>
    </row>
    <row r="853" spans="13:50" x14ac:dyDescent="0.2">
      <c r="M853" s="2" t="s">
        <v>87</v>
      </c>
      <c r="N853" s="2" t="s">
        <v>19</v>
      </c>
      <c r="O853" s="2"/>
      <c r="P853" s="2" t="s">
        <v>11</v>
      </c>
      <c r="Q853" s="2" t="s">
        <v>12</v>
      </c>
      <c r="R853" s="2" t="s">
        <v>13</v>
      </c>
      <c r="S853" s="7">
        <v>3.788742188E-3</v>
      </c>
      <c r="T853" s="7">
        <v>0.75</v>
      </c>
      <c r="U853" s="9">
        <f>Tabla13[[#This Row],[Precio unitario]]*Tabla13[[#This Row],[Tasa de ingresos cliente]]</f>
        <v>2.8415566409999999E-3</v>
      </c>
      <c r="V853" s="21">
        <v>22.631540000000001</v>
      </c>
      <c r="W853" s="15">
        <f>Tabla13[[#This Row],[tasa de cambio]]*Tabla13[[#This Row],[Ingresos netos]]</f>
        <v>6.4308802783057145E-2</v>
      </c>
      <c r="AK853" s="2" t="s">
        <v>100</v>
      </c>
      <c r="AL853" s="2" t="s">
        <v>22</v>
      </c>
      <c r="AM853" s="2" t="s">
        <v>104</v>
      </c>
      <c r="AN853" s="2" t="s">
        <v>11</v>
      </c>
      <c r="AO853" s="2" t="s">
        <v>12</v>
      </c>
      <c r="AP853" s="2" t="s">
        <v>13</v>
      </c>
      <c r="AQ853" s="7">
        <v>4.9540000000000001E-3</v>
      </c>
      <c r="AR853" s="7">
        <v>0.75</v>
      </c>
      <c r="AS853" s="9">
        <f>Tabla8[[#This Row],[Precio unitario]]*Tabla8[[#This Row],[Tasa de ingresos cliente]]</f>
        <v>3.7155000000000001E-3</v>
      </c>
      <c r="AT853" s="21">
        <v>21.6</v>
      </c>
      <c r="AU853" s="11">
        <f>Tabla8[[#This Row],[tasa de cambio]]*Tabla8[[#This Row],[Ingresos netos]]</f>
        <v>8.0254800000000001E-2</v>
      </c>
      <c r="AV853" s="23"/>
      <c r="AX853" s="23"/>
    </row>
    <row r="854" spans="13:50" x14ac:dyDescent="0.2">
      <c r="M854" s="1" t="s">
        <v>87</v>
      </c>
      <c r="N854" s="1" t="s">
        <v>52</v>
      </c>
      <c r="O854" s="1"/>
      <c r="P854" s="1" t="s">
        <v>11</v>
      </c>
      <c r="Q854" s="1" t="s">
        <v>12</v>
      </c>
      <c r="R854" s="1" t="s">
        <v>13</v>
      </c>
      <c r="S854" s="8">
        <v>2.8017638500000002E-4</v>
      </c>
      <c r="T854" s="8">
        <v>0.75</v>
      </c>
      <c r="U854" s="9">
        <f>Tabla13[[#This Row],[Precio unitario]]*Tabla13[[#This Row],[Tasa de ingresos cliente]]</f>
        <v>2.1013228875000001E-4</v>
      </c>
      <c r="V854" s="21">
        <v>22.631540000000001</v>
      </c>
      <c r="W854" s="15">
        <f>Tabla13[[#This Row],[tasa de cambio]]*Tabla13[[#This Row],[Ingresos netos]]</f>
        <v>4.7556172981371757E-3</v>
      </c>
      <c r="AK854" s="1" t="s">
        <v>100</v>
      </c>
      <c r="AL854" s="1" t="s">
        <v>22</v>
      </c>
      <c r="AM854" s="1" t="s">
        <v>104</v>
      </c>
      <c r="AN854" s="1" t="s">
        <v>11</v>
      </c>
      <c r="AO854" s="1" t="s">
        <v>12</v>
      </c>
      <c r="AP854" s="1" t="s">
        <v>13</v>
      </c>
      <c r="AQ854" s="8">
        <v>4.9540844999999998E-3</v>
      </c>
      <c r="AR854" s="8">
        <v>0.75</v>
      </c>
      <c r="AS854" s="9">
        <f>Tabla8[[#This Row],[Precio unitario]]*Tabla8[[#This Row],[Tasa de ingresos cliente]]</f>
        <v>3.7155633749999997E-3</v>
      </c>
      <c r="AT854" s="21">
        <v>21.6</v>
      </c>
      <c r="AU854" s="11">
        <f>Tabla8[[#This Row],[tasa de cambio]]*Tabla8[[#This Row],[Ingresos netos]]</f>
        <v>8.0256168899999994E-2</v>
      </c>
      <c r="AV854" s="23"/>
      <c r="AX854" s="23"/>
    </row>
    <row r="855" spans="13:50" x14ac:dyDescent="0.2">
      <c r="M855" s="2" t="s">
        <v>87</v>
      </c>
      <c r="N855" s="2" t="s">
        <v>20</v>
      </c>
      <c r="O855" s="2"/>
      <c r="P855" s="2" t="s">
        <v>11</v>
      </c>
      <c r="Q855" s="2" t="s">
        <v>12</v>
      </c>
      <c r="R855" s="2" t="s">
        <v>13</v>
      </c>
      <c r="S855" s="7">
        <v>4.3532886709999998E-3</v>
      </c>
      <c r="T855" s="7">
        <v>0.75</v>
      </c>
      <c r="U855" s="9">
        <f>Tabla13[[#This Row],[Precio unitario]]*Tabla13[[#This Row],[Tasa de ingresos cliente]]</f>
        <v>3.2649665032500001E-3</v>
      </c>
      <c r="V855" s="21">
        <v>22.631540000000001</v>
      </c>
      <c r="W855" s="15">
        <f>Tabla13[[#This Row],[tasa de cambio]]*Tabla13[[#This Row],[Ingresos netos]]</f>
        <v>7.3891220016962508E-2</v>
      </c>
      <c r="AK855" s="2" t="s">
        <v>100</v>
      </c>
      <c r="AL855" s="2" t="s">
        <v>22</v>
      </c>
      <c r="AM855" s="2" t="s">
        <v>104</v>
      </c>
      <c r="AN855" s="2" t="s">
        <v>11</v>
      </c>
      <c r="AO855" s="2" t="s">
        <v>12</v>
      </c>
      <c r="AP855" s="2" t="s">
        <v>13</v>
      </c>
      <c r="AQ855" s="7">
        <v>2.0919443999999998E-3</v>
      </c>
      <c r="AR855" s="7">
        <v>0.75</v>
      </c>
      <c r="AS855" s="9">
        <f>Tabla8[[#This Row],[Precio unitario]]*Tabla8[[#This Row],[Tasa de ingresos cliente]]</f>
        <v>1.5689582999999997E-3</v>
      </c>
      <c r="AT855" s="21">
        <v>21.6</v>
      </c>
      <c r="AU855" s="11">
        <f>Tabla8[[#This Row],[tasa de cambio]]*Tabla8[[#This Row],[Ingresos netos]]</f>
        <v>3.3889499279999999E-2</v>
      </c>
      <c r="AV855" s="23"/>
      <c r="AX855" s="23"/>
    </row>
    <row r="856" spans="13:50" x14ac:dyDescent="0.2">
      <c r="M856" s="1" t="s">
        <v>87</v>
      </c>
      <c r="N856" s="1" t="s">
        <v>45</v>
      </c>
      <c r="O856" s="1"/>
      <c r="P856" s="1" t="s">
        <v>11</v>
      </c>
      <c r="Q856" s="1" t="s">
        <v>12</v>
      </c>
      <c r="R856" s="1" t="s">
        <v>13</v>
      </c>
      <c r="S856" s="8">
        <v>2.7433606199999999E-4</v>
      </c>
      <c r="T856" s="8">
        <v>0.75</v>
      </c>
      <c r="U856" s="9">
        <f>Tabla13[[#This Row],[Precio unitario]]*Tabla13[[#This Row],[Tasa de ingresos cliente]]</f>
        <v>2.057520465E-4</v>
      </c>
      <c r="V856" s="21">
        <v>22.631540000000001</v>
      </c>
      <c r="W856" s="15">
        <f>Tabla13[[#This Row],[tasa de cambio]]*Tabla13[[#This Row],[Ingresos netos]]</f>
        <v>4.6564856704466098E-3</v>
      </c>
      <c r="AK856" s="1" t="s">
        <v>100</v>
      </c>
      <c r="AL856" s="1" t="s">
        <v>22</v>
      </c>
      <c r="AM856" s="1" t="s">
        <v>104</v>
      </c>
      <c r="AN856" s="1" t="s">
        <v>11</v>
      </c>
      <c r="AO856" s="1" t="s">
        <v>12</v>
      </c>
      <c r="AP856" s="1" t="s">
        <v>13</v>
      </c>
      <c r="AQ856" s="8">
        <v>2.0920000000000001E-3</v>
      </c>
      <c r="AR856" s="8">
        <v>0.75</v>
      </c>
      <c r="AS856" s="9">
        <f>Tabla8[[#This Row],[Precio unitario]]*Tabla8[[#This Row],[Tasa de ingresos cliente]]</f>
        <v>1.5690000000000001E-3</v>
      </c>
      <c r="AT856" s="21">
        <v>21.6</v>
      </c>
      <c r="AU856" s="11">
        <f>Tabla8[[#This Row],[tasa de cambio]]*Tabla8[[#This Row],[Ingresos netos]]</f>
        <v>3.3890400000000001E-2</v>
      </c>
      <c r="AV856" s="23"/>
      <c r="AX856" s="23"/>
    </row>
    <row r="857" spans="13:50" x14ac:dyDescent="0.2">
      <c r="M857" s="2" t="s">
        <v>87</v>
      </c>
      <c r="N857" s="2" t="s">
        <v>53</v>
      </c>
      <c r="O857" s="2"/>
      <c r="P857" s="2" t="s">
        <v>11</v>
      </c>
      <c r="Q857" s="2" t="s">
        <v>12</v>
      </c>
      <c r="R857" s="2" t="s">
        <v>13</v>
      </c>
      <c r="S857" s="7">
        <v>1.2391507599999999E-4</v>
      </c>
      <c r="T857" s="7">
        <v>0.75</v>
      </c>
      <c r="U857" s="9">
        <f>Tabla13[[#This Row],[Precio unitario]]*Tabla13[[#This Row],[Tasa de ingresos cliente]]</f>
        <v>9.2936306999999999E-5</v>
      </c>
      <c r="V857" s="21">
        <v>22.631540000000001</v>
      </c>
      <c r="W857" s="15">
        <f>Tabla13[[#This Row],[tasa de cambio]]*Tabla13[[#This Row],[Ingresos netos]]</f>
        <v>2.1032917493227802E-3</v>
      </c>
      <c r="AK857" s="2" t="s">
        <v>100</v>
      </c>
      <c r="AL857" s="2" t="s">
        <v>22</v>
      </c>
      <c r="AM857" s="2" t="s">
        <v>114</v>
      </c>
      <c r="AN857" s="2" t="s">
        <v>11</v>
      </c>
      <c r="AO857" s="2" t="s">
        <v>12</v>
      </c>
      <c r="AP857" s="2" t="s">
        <v>13</v>
      </c>
      <c r="AQ857" s="7">
        <v>7.7300000000000003E-4</v>
      </c>
      <c r="AR857" s="7">
        <v>0.75</v>
      </c>
      <c r="AS857" s="9">
        <f>Tabla8[[#This Row],[Precio unitario]]*Tabla8[[#This Row],[Tasa de ingresos cliente]]</f>
        <v>5.7974999999999997E-4</v>
      </c>
      <c r="AT857" s="21">
        <v>21.6</v>
      </c>
      <c r="AU857" s="11">
        <f>Tabla8[[#This Row],[tasa de cambio]]*Tabla8[[#This Row],[Ingresos netos]]</f>
        <v>1.25226E-2</v>
      </c>
      <c r="AV857" s="23"/>
      <c r="AX857" s="23"/>
    </row>
    <row r="858" spans="13:50" x14ac:dyDescent="0.2">
      <c r="M858" s="1" t="s">
        <v>87</v>
      </c>
      <c r="N858" s="1" t="s">
        <v>22</v>
      </c>
      <c r="O858" s="1"/>
      <c r="P858" s="1" t="s">
        <v>11</v>
      </c>
      <c r="Q858" s="1" t="s">
        <v>12</v>
      </c>
      <c r="R858" s="1" t="s">
        <v>13</v>
      </c>
      <c r="S858" s="8">
        <v>1.6241905009999999E-3</v>
      </c>
      <c r="T858" s="8">
        <v>0.75</v>
      </c>
      <c r="U858" s="9">
        <f>Tabla13[[#This Row],[Precio unitario]]*Tabla13[[#This Row],[Tasa de ingresos cliente]]</f>
        <v>1.21814287575E-3</v>
      </c>
      <c r="V858" s="21">
        <v>22.631540000000001</v>
      </c>
      <c r="W858" s="15">
        <f>Tabla13[[#This Row],[tasa de cambio]]*Tabla13[[#This Row],[Ingresos netos]]</f>
        <v>2.7568449218251159E-2</v>
      </c>
      <c r="AK858" s="1" t="s">
        <v>100</v>
      </c>
      <c r="AL858" s="1" t="s">
        <v>22</v>
      </c>
      <c r="AM858" s="1" t="s">
        <v>114</v>
      </c>
      <c r="AN858" s="1" t="s">
        <v>11</v>
      </c>
      <c r="AO858" s="1" t="s">
        <v>12</v>
      </c>
      <c r="AP858" s="1" t="s">
        <v>13</v>
      </c>
      <c r="AQ858" s="8">
        <v>7.7291670000000003E-4</v>
      </c>
      <c r="AR858" s="8">
        <v>0.75</v>
      </c>
      <c r="AS858" s="9">
        <f>Tabla8[[#This Row],[Precio unitario]]*Tabla8[[#This Row],[Tasa de ingresos cliente]]</f>
        <v>5.7968752500000002E-4</v>
      </c>
      <c r="AT858" s="21">
        <v>21.6</v>
      </c>
      <c r="AU858" s="11">
        <f>Tabla8[[#This Row],[tasa de cambio]]*Tabla8[[#This Row],[Ingresos netos]]</f>
        <v>1.2521250540000001E-2</v>
      </c>
      <c r="AV858" s="23"/>
      <c r="AX858" s="23"/>
    </row>
    <row r="859" spans="13:50" x14ac:dyDescent="0.2">
      <c r="M859" s="2" t="s">
        <v>87</v>
      </c>
      <c r="N859" s="2" t="s">
        <v>45</v>
      </c>
      <c r="O859" s="2"/>
      <c r="P859" s="2" t="s">
        <v>11</v>
      </c>
      <c r="Q859" s="2" t="s">
        <v>12</v>
      </c>
      <c r="R859" s="2" t="s">
        <v>13</v>
      </c>
      <c r="S859" s="7">
        <v>2.6050926799999998E-4</v>
      </c>
      <c r="T859" s="7">
        <v>0.75</v>
      </c>
      <c r="U859" s="9">
        <f>Tabla13[[#This Row],[Precio unitario]]*Tabla13[[#This Row],[Tasa de ingresos cliente]]</f>
        <v>1.95381951E-4</v>
      </c>
      <c r="V859" s="21">
        <v>22.631540000000001</v>
      </c>
      <c r="W859" s="15">
        <f>Tabla13[[#This Row],[tasa de cambio]]*Tabla13[[#This Row],[Ingresos netos]]</f>
        <v>4.4217944393345398E-3</v>
      </c>
      <c r="AK859" s="2" t="s">
        <v>100</v>
      </c>
      <c r="AL859" s="2" t="s">
        <v>22</v>
      </c>
      <c r="AM859" s="2" t="s">
        <v>114</v>
      </c>
      <c r="AN859" s="2" t="s">
        <v>11</v>
      </c>
      <c r="AO859" s="2" t="s">
        <v>12</v>
      </c>
      <c r="AP859" s="2" t="s">
        <v>13</v>
      </c>
      <c r="AQ859" s="7">
        <v>7.7295E-4</v>
      </c>
      <c r="AR859" s="7">
        <v>0.75</v>
      </c>
      <c r="AS859" s="9">
        <f>Tabla8[[#This Row],[Precio unitario]]*Tabla8[[#This Row],[Tasa de ingresos cliente]]</f>
        <v>5.7971249999999998E-4</v>
      </c>
      <c r="AT859" s="21">
        <v>21.6</v>
      </c>
      <c r="AU859" s="11">
        <f>Tabla8[[#This Row],[tasa de cambio]]*Tabla8[[#This Row],[Ingresos netos]]</f>
        <v>1.252179E-2</v>
      </c>
      <c r="AV859" s="23"/>
      <c r="AX859" s="23"/>
    </row>
    <row r="860" spans="13:50" x14ac:dyDescent="0.2">
      <c r="M860" s="1" t="s">
        <v>87</v>
      </c>
      <c r="N860" s="1" t="s">
        <v>39</v>
      </c>
      <c r="O860" s="1"/>
      <c r="P860" s="1" t="s">
        <v>11</v>
      </c>
      <c r="Q860" s="1" t="s">
        <v>12</v>
      </c>
      <c r="R860" s="1" t="s">
        <v>13</v>
      </c>
      <c r="S860" s="8">
        <v>2.18690898E-4</v>
      </c>
      <c r="T860" s="8">
        <v>0.75</v>
      </c>
      <c r="U860" s="9">
        <f>Tabla13[[#This Row],[Precio unitario]]*Tabla13[[#This Row],[Tasa de ingresos cliente]]</f>
        <v>1.640181735E-4</v>
      </c>
      <c r="V860" s="21">
        <v>22.631540000000001</v>
      </c>
      <c r="W860" s="15">
        <f>Tabla13[[#This Row],[tasa de cambio]]*Tabla13[[#This Row],[Ingresos netos]]</f>
        <v>3.7119838542921902E-3</v>
      </c>
      <c r="AK860" s="1" t="s">
        <v>100</v>
      </c>
      <c r="AL860" s="1" t="s">
        <v>22</v>
      </c>
      <c r="AM860" s="1" t="s">
        <v>114</v>
      </c>
      <c r="AN860" s="1" t="s">
        <v>11</v>
      </c>
      <c r="AO860" s="1" t="s">
        <v>12</v>
      </c>
      <c r="AP860" s="1" t="s">
        <v>13</v>
      </c>
      <c r="AQ860" s="8">
        <v>7.7292310000000005E-4</v>
      </c>
      <c r="AR860" s="8">
        <v>0.75</v>
      </c>
      <c r="AS860" s="9">
        <f>Tabla8[[#This Row],[Precio unitario]]*Tabla8[[#This Row],[Tasa de ingresos cliente]]</f>
        <v>5.7969232500000004E-4</v>
      </c>
      <c r="AT860" s="21">
        <v>21.6</v>
      </c>
      <c r="AU860" s="11">
        <f>Tabla8[[#This Row],[tasa de cambio]]*Tabla8[[#This Row],[Ingresos netos]]</f>
        <v>1.2521354220000001E-2</v>
      </c>
      <c r="AV860" s="23"/>
      <c r="AX860" s="23"/>
    </row>
    <row r="861" spans="13:50" x14ac:dyDescent="0.2">
      <c r="M861" s="2" t="s">
        <v>87</v>
      </c>
      <c r="N861" s="2" t="s">
        <v>23</v>
      </c>
      <c r="O861" s="2"/>
      <c r="P861" s="2" t="s">
        <v>11</v>
      </c>
      <c r="Q861" s="2" t="s">
        <v>12</v>
      </c>
      <c r="R861" s="2" t="s">
        <v>13</v>
      </c>
      <c r="S861" s="7">
        <v>8.7713061999999996E-4</v>
      </c>
      <c r="T861" s="7">
        <v>0.75</v>
      </c>
      <c r="U861" s="9">
        <f>Tabla13[[#This Row],[Precio unitario]]*Tabla13[[#This Row],[Tasa de ingresos cliente]]</f>
        <v>6.5784796499999997E-4</v>
      </c>
      <c r="V861" s="21">
        <v>22.631540000000001</v>
      </c>
      <c r="W861" s="15">
        <f>Tabla13[[#This Row],[tasa de cambio]]*Tabla13[[#This Row],[Ingresos netos]]</f>
        <v>1.4888112533816101E-2</v>
      </c>
      <c r="AK861" s="2" t="s">
        <v>100</v>
      </c>
      <c r="AL861" s="2" t="s">
        <v>22</v>
      </c>
      <c r="AM861" s="2" t="s">
        <v>114</v>
      </c>
      <c r="AN861" s="2" t="s">
        <v>11</v>
      </c>
      <c r="AO861" s="2" t="s">
        <v>12</v>
      </c>
      <c r="AP861" s="2" t="s">
        <v>13</v>
      </c>
      <c r="AQ861" s="7">
        <v>7.7289999999999998E-4</v>
      </c>
      <c r="AR861" s="7">
        <v>0.75</v>
      </c>
      <c r="AS861" s="9">
        <f>Tabla8[[#This Row],[Precio unitario]]*Tabla8[[#This Row],[Tasa de ingresos cliente]]</f>
        <v>5.7967499999999998E-4</v>
      </c>
      <c r="AT861" s="21">
        <v>21.6</v>
      </c>
      <c r="AU861" s="11">
        <f>Tabla8[[#This Row],[tasa de cambio]]*Tabla8[[#This Row],[Ingresos netos]]</f>
        <v>1.2520980000000001E-2</v>
      </c>
      <c r="AV861" s="23"/>
      <c r="AX861" s="23"/>
    </row>
    <row r="862" spans="13:50" x14ac:dyDescent="0.2">
      <c r="M862" s="1" t="s">
        <v>87</v>
      </c>
      <c r="N862" s="1" t="s">
        <v>40</v>
      </c>
      <c r="O862" s="1"/>
      <c r="P862" s="1" t="s">
        <v>11</v>
      </c>
      <c r="Q862" s="1" t="s">
        <v>12</v>
      </c>
      <c r="R862" s="1" t="s">
        <v>13</v>
      </c>
      <c r="S862" s="8">
        <v>3.8436581999999999E-4</v>
      </c>
      <c r="T862" s="8">
        <v>0.75</v>
      </c>
      <c r="U862" s="9">
        <f>Tabla13[[#This Row],[Precio unitario]]*Tabla13[[#This Row],[Tasa de ingresos cliente]]</f>
        <v>2.8827436499999999E-4</v>
      </c>
      <c r="V862" s="21">
        <v>22.631540000000001</v>
      </c>
      <c r="W862" s="15">
        <f>Tabla13[[#This Row],[tasa de cambio]]*Tabla13[[#This Row],[Ingresos netos]]</f>
        <v>6.5240928224721004E-3</v>
      </c>
      <c r="AK862" s="1" t="s">
        <v>100</v>
      </c>
      <c r="AL862" s="1" t="s">
        <v>22</v>
      </c>
      <c r="AM862" s="1" t="s">
        <v>114</v>
      </c>
      <c r="AN862" s="1" t="s">
        <v>11</v>
      </c>
      <c r="AO862" s="1" t="s">
        <v>12</v>
      </c>
      <c r="AP862" s="1" t="s">
        <v>13</v>
      </c>
      <c r="AQ862" s="8">
        <v>7.7295290000000002E-4</v>
      </c>
      <c r="AR862" s="8">
        <v>0.75</v>
      </c>
      <c r="AS862" s="9">
        <f>Tabla8[[#This Row],[Precio unitario]]*Tabla8[[#This Row],[Tasa de ingresos cliente]]</f>
        <v>5.7971467499999996E-4</v>
      </c>
      <c r="AT862" s="21">
        <v>21.6</v>
      </c>
      <c r="AU862" s="11">
        <f>Tabla8[[#This Row],[tasa de cambio]]*Tabla8[[#This Row],[Ingresos netos]]</f>
        <v>1.2521836979999999E-2</v>
      </c>
      <c r="AV862" s="23"/>
      <c r="AX862" s="23"/>
    </row>
    <row r="863" spans="13:50" x14ac:dyDescent="0.2">
      <c r="M863" s="2" t="s">
        <v>87</v>
      </c>
      <c r="N863" s="2" t="s">
        <v>47</v>
      </c>
      <c r="O863" s="2"/>
      <c r="P863" s="2" t="s">
        <v>11</v>
      </c>
      <c r="Q863" s="2" t="s">
        <v>12</v>
      </c>
      <c r="R863" s="2" t="s">
        <v>13</v>
      </c>
      <c r="S863" s="7">
        <v>2.9293247199999999E-4</v>
      </c>
      <c r="T863" s="7">
        <v>0.75</v>
      </c>
      <c r="U863" s="9">
        <f>Tabla13[[#This Row],[Precio unitario]]*Tabla13[[#This Row],[Tasa de ingresos cliente]]</f>
        <v>2.1969935400000001E-4</v>
      </c>
      <c r="V863" s="21">
        <v>22.631540000000001</v>
      </c>
      <c r="W863" s="15">
        <f>Tabla13[[#This Row],[tasa de cambio]]*Tabla13[[#This Row],[Ingresos netos]]</f>
        <v>4.9721347180251606E-3</v>
      </c>
      <c r="AK863" s="2" t="s">
        <v>100</v>
      </c>
      <c r="AL863" s="2" t="s">
        <v>22</v>
      </c>
      <c r="AM863" s="2" t="s">
        <v>114</v>
      </c>
      <c r="AN863" s="2" t="s">
        <v>11</v>
      </c>
      <c r="AO863" s="2" t="s">
        <v>12</v>
      </c>
      <c r="AP863" s="2" t="s">
        <v>13</v>
      </c>
      <c r="AQ863" s="7">
        <v>7.7293329999999995E-4</v>
      </c>
      <c r="AR863" s="7">
        <v>0.75</v>
      </c>
      <c r="AS863" s="9">
        <f>Tabla8[[#This Row],[Precio unitario]]*Tabla8[[#This Row],[Tasa de ingresos cliente]]</f>
        <v>5.7969997499999993E-4</v>
      </c>
      <c r="AT863" s="21">
        <v>21.6</v>
      </c>
      <c r="AU863" s="11">
        <f>Tabla8[[#This Row],[tasa de cambio]]*Tabla8[[#This Row],[Ingresos netos]]</f>
        <v>1.252151946E-2</v>
      </c>
      <c r="AV863" s="23"/>
      <c r="AX863" s="23"/>
    </row>
    <row r="864" spans="13:50" x14ac:dyDescent="0.2">
      <c r="M864" s="1" t="s">
        <v>87</v>
      </c>
      <c r="N864" s="1" t="s">
        <v>54</v>
      </c>
      <c r="O864" s="1"/>
      <c r="P864" s="1" t="s">
        <v>11</v>
      </c>
      <c r="Q864" s="1" t="s">
        <v>12</v>
      </c>
      <c r="R864" s="1" t="s">
        <v>13</v>
      </c>
      <c r="S864" s="8">
        <v>1.0612060520000001E-3</v>
      </c>
      <c r="T864" s="8">
        <v>0.75</v>
      </c>
      <c r="U864" s="9">
        <f>Tabla13[[#This Row],[Precio unitario]]*Tabla13[[#This Row],[Tasa de ingresos cliente]]</f>
        <v>7.9590453900000007E-4</v>
      </c>
      <c r="V864" s="21">
        <v>22.631540000000001</v>
      </c>
      <c r="W864" s="15">
        <f>Tabla13[[#This Row],[tasa de cambio]]*Tabla13[[#This Row],[Ingresos netos]]</f>
        <v>1.8012545410560063E-2</v>
      </c>
      <c r="AK864" s="1" t="s">
        <v>100</v>
      </c>
      <c r="AL864" s="1" t="s">
        <v>22</v>
      </c>
      <c r="AM864" s="1" t="s">
        <v>114</v>
      </c>
      <c r="AN864" s="1" t="s">
        <v>11</v>
      </c>
      <c r="AO864" s="1" t="s">
        <v>12</v>
      </c>
      <c r="AP864" s="1" t="s">
        <v>13</v>
      </c>
      <c r="AQ864" s="8">
        <v>7.7290910000000004E-4</v>
      </c>
      <c r="AR864" s="8">
        <v>0.75</v>
      </c>
      <c r="AS864" s="9">
        <f>Tabla8[[#This Row],[Precio unitario]]*Tabla8[[#This Row],[Tasa de ingresos cliente]]</f>
        <v>5.7968182500000003E-4</v>
      </c>
      <c r="AT864" s="21">
        <v>21.6</v>
      </c>
      <c r="AU864" s="11">
        <f>Tabla8[[#This Row],[tasa de cambio]]*Tabla8[[#This Row],[Ingresos netos]]</f>
        <v>1.2521127420000002E-2</v>
      </c>
      <c r="AV864" s="23"/>
      <c r="AX864" s="23"/>
    </row>
    <row r="865" spans="13:50" x14ac:dyDescent="0.2">
      <c r="M865" s="2" t="s">
        <v>87</v>
      </c>
      <c r="N865" s="2" t="s">
        <v>32</v>
      </c>
      <c r="O865" s="2"/>
      <c r="P865" s="2" t="s">
        <v>11</v>
      </c>
      <c r="Q865" s="2" t="s">
        <v>12</v>
      </c>
      <c r="R865" s="2" t="s">
        <v>13</v>
      </c>
      <c r="S865" s="7">
        <v>8.0129036400000003E-4</v>
      </c>
      <c r="T865" s="7">
        <v>0.75</v>
      </c>
      <c r="U865" s="9">
        <f>Tabla13[[#This Row],[Precio unitario]]*Tabla13[[#This Row],[Tasa de ingresos cliente]]</f>
        <v>6.0096777300000005E-4</v>
      </c>
      <c r="V865" s="21">
        <v>22.631540000000001</v>
      </c>
      <c r="W865" s="15">
        <f>Tabla13[[#This Row],[tasa de cambio]]*Tabla13[[#This Row],[Ingresos netos]]</f>
        <v>1.3600826193360421E-2</v>
      </c>
      <c r="AK865" s="2" t="s">
        <v>100</v>
      </c>
      <c r="AL865" s="2" t="s">
        <v>22</v>
      </c>
      <c r="AM865" s="2" t="s">
        <v>104</v>
      </c>
      <c r="AN865" s="2" t="s">
        <v>11</v>
      </c>
      <c r="AO865" s="2" t="s">
        <v>129</v>
      </c>
      <c r="AP865" s="2" t="s">
        <v>13</v>
      </c>
      <c r="AQ865" s="7">
        <v>-9.9631200000000007E-4</v>
      </c>
      <c r="AR865" s="7">
        <v>0.75</v>
      </c>
      <c r="AS865" s="9">
        <f>Tabla8[[#This Row],[Precio unitario]]*Tabla8[[#This Row],[Tasa de ingresos cliente]]</f>
        <v>-7.4723400000000005E-4</v>
      </c>
      <c r="AT865" s="21">
        <v>21.6</v>
      </c>
      <c r="AU865" s="11">
        <f>Tabla8[[#This Row],[tasa de cambio]]*Tabla8[[#This Row],[Ingresos netos]]</f>
        <v>-1.6140254400000002E-2</v>
      </c>
      <c r="AV865" s="23"/>
      <c r="AX865" s="23"/>
    </row>
    <row r="866" spans="13:50" x14ac:dyDescent="0.2">
      <c r="M866" s="1" t="s">
        <v>87</v>
      </c>
      <c r="N866" s="1" t="s">
        <v>41</v>
      </c>
      <c r="O866" s="1"/>
      <c r="P866" s="1" t="s">
        <v>11</v>
      </c>
      <c r="Q866" s="1" t="s">
        <v>12</v>
      </c>
      <c r="R866" s="1" t="s">
        <v>13</v>
      </c>
      <c r="S866" s="8">
        <v>9.6284174999999994E-5</v>
      </c>
      <c r="T866" s="8">
        <v>0.75</v>
      </c>
      <c r="U866" s="9">
        <f>Tabla13[[#This Row],[Precio unitario]]*Tabla13[[#This Row],[Tasa de ingresos cliente]]</f>
        <v>7.2213131249999999E-5</v>
      </c>
      <c r="V866" s="21">
        <v>22.631540000000001</v>
      </c>
      <c r="W866" s="15">
        <f>Tabla13[[#This Row],[tasa de cambio]]*Tabla13[[#This Row],[Ingresos netos]]</f>
        <v>1.634294368409625E-3</v>
      </c>
      <c r="AK866" s="1" t="s">
        <v>100</v>
      </c>
      <c r="AL866" s="1" t="s">
        <v>22</v>
      </c>
      <c r="AM866" s="1" t="s">
        <v>114</v>
      </c>
      <c r="AN866" s="1" t="s">
        <v>11</v>
      </c>
      <c r="AO866" s="1" t="s">
        <v>129</v>
      </c>
      <c r="AP866" s="1" t="s">
        <v>13</v>
      </c>
      <c r="AQ866" s="8">
        <v>-2.3188500000000001E-4</v>
      </c>
      <c r="AR866" s="8">
        <v>0.75</v>
      </c>
      <c r="AS866" s="9">
        <f>Tabla8[[#This Row],[Precio unitario]]*Tabla8[[#This Row],[Tasa de ingresos cliente]]</f>
        <v>-1.7391375E-4</v>
      </c>
      <c r="AT866" s="21">
        <v>21.6</v>
      </c>
      <c r="AU866" s="11">
        <f>Tabla8[[#This Row],[tasa de cambio]]*Tabla8[[#This Row],[Ingresos netos]]</f>
        <v>-3.7565370000000003E-3</v>
      </c>
      <c r="AV866" s="23"/>
      <c r="AX866" s="23"/>
    </row>
    <row r="867" spans="13:50" x14ac:dyDescent="0.2">
      <c r="M867" s="2" t="s">
        <v>87</v>
      </c>
      <c r="N867" s="2" t="s">
        <v>41</v>
      </c>
      <c r="O867" s="2"/>
      <c r="P867" s="2" t="s">
        <v>11</v>
      </c>
      <c r="Q867" s="2" t="s">
        <v>12</v>
      </c>
      <c r="R867" s="2" t="s">
        <v>13</v>
      </c>
      <c r="S867" s="7">
        <v>6.6763637999999996E-5</v>
      </c>
      <c r="T867" s="7">
        <v>0.75</v>
      </c>
      <c r="U867" s="9">
        <f>Tabla13[[#This Row],[Precio unitario]]*Tabla13[[#This Row],[Tasa de ingresos cliente]]</f>
        <v>5.0072728499999994E-5</v>
      </c>
      <c r="V867" s="21">
        <v>22.631540000000001</v>
      </c>
      <c r="W867" s="15">
        <f>Tabla13[[#This Row],[tasa de cambio]]*Tabla13[[#This Row],[Ingresos netos]]</f>
        <v>1.1332229579568899E-3</v>
      </c>
      <c r="AK867" s="1" t="s">
        <v>100</v>
      </c>
      <c r="AL867" s="1" t="s">
        <v>22</v>
      </c>
      <c r="AM867" s="1" t="s">
        <v>101</v>
      </c>
      <c r="AN867" s="1" t="s">
        <v>11</v>
      </c>
      <c r="AO867" s="1" t="s">
        <v>12</v>
      </c>
      <c r="AP867" s="1" t="s">
        <v>13</v>
      </c>
      <c r="AQ867" s="8">
        <v>2.0890000000000001E-3</v>
      </c>
      <c r="AR867" s="8">
        <v>0.75</v>
      </c>
      <c r="AS867" s="9">
        <f>Tabla8[[#This Row],[Precio unitario]]*Tabla8[[#This Row],[Tasa de ingresos cliente]]</f>
        <v>1.56675E-3</v>
      </c>
      <c r="AT867" s="21">
        <v>21.6</v>
      </c>
      <c r="AU867" s="11">
        <f>Tabla8[[#This Row],[tasa de cambio]]*Tabla8[[#This Row],[Ingresos netos]]</f>
        <v>3.3841800000000005E-2</v>
      </c>
      <c r="AV867" s="23"/>
      <c r="AX867" s="23"/>
    </row>
    <row r="868" spans="13:50" x14ac:dyDescent="0.2">
      <c r="M868" s="1" t="s">
        <v>87</v>
      </c>
      <c r="N868" s="1" t="s">
        <v>49</v>
      </c>
      <c r="O868" s="1"/>
      <c r="P868" s="1" t="s">
        <v>11</v>
      </c>
      <c r="Q868" s="1" t="s">
        <v>12</v>
      </c>
      <c r="R868" s="1" t="s">
        <v>13</v>
      </c>
      <c r="S868" s="8">
        <v>6.0795492999999998E-5</v>
      </c>
      <c r="T868" s="8">
        <v>0.75</v>
      </c>
      <c r="U868" s="9">
        <f>Tabla13[[#This Row],[Precio unitario]]*Tabla13[[#This Row],[Tasa de ingresos cliente]]</f>
        <v>4.5596619749999999E-5</v>
      </c>
      <c r="V868" s="21">
        <v>22.631540000000001</v>
      </c>
      <c r="W868" s="15">
        <f>Tabla13[[#This Row],[tasa de cambio]]*Tabla13[[#This Row],[Ingresos netos]]</f>
        <v>1.0319217237369151E-3</v>
      </c>
      <c r="AK868" s="1" t="s">
        <v>100</v>
      </c>
      <c r="AL868" s="1" t="s">
        <v>88</v>
      </c>
      <c r="AM868" s="1" t="s">
        <v>114</v>
      </c>
      <c r="AN868" s="1" t="s">
        <v>11</v>
      </c>
      <c r="AO868" s="1" t="s">
        <v>12</v>
      </c>
      <c r="AP868" s="1" t="s">
        <v>13</v>
      </c>
      <c r="AQ868" s="8">
        <v>2.1500000000000001E-5</v>
      </c>
      <c r="AR868" s="8">
        <v>0.75</v>
      </c>
      <c r="AS868" s="9">
        <f>Tabla8[[#This Row],[Precio unitario]]*Tabla8[[#This Row],[Tasa de ingresos cliente]]</f>
        <v>1.6124999999999999E-5</v>
      </c>
      <c r="AT868" s="21">
        <v>21.6</v>
      </c>
      <c r="AU868" s="11">
        <f>Tabla8[[#This Row],[tasa de cambio]]*Tabla8[[#This Row],[Ingresos netos]]</f>
        <v>3.4830000000000001E-4</v>
      </c>
      <c r="AV868" s="23"/>
      <c r="AX868" s="23"/>
    </row>
    <row r="869" spans="13:50" x14ac:dyDescent="0.2">
      <c r="M869" s="2" t="s">
        <v>87</v>
      </c>
      <c r="N869" s="2" t="s">
        <v>43</v>
      </c>
      <c r="O869" s="2"/>
      <c r="P869" s="2" t="s">
        <v>11</v>
      </c>
      <c r="Q869" s="2" t="s">
        <v>12</v>
      </c>
      <c r="R869" s="2" t="s">
        <v>13</v>
      </c>
      <c r="S869" s="7">
        <v>2.5240214300000001E-4</v>
      </c>
      <c r="T869" s="7">
        <v>0.75</v>
      </c>
      <c r="U869" s="9">
        <f>Tabla13[[#This Row],[Precio unitario]]*Tabla13[[#This Row],[Tasa de ingresos cliente]]</f>
        <v>1.8930160725000002E-4</v>
      </c>
      <c r="V869" s="21">
        <v>22.631540000000001</v>
      </c>
      <c r="W869" s="15">
        <f>Tabla13[[#This Row],[tasa de cambio]]*Tabla13[[#This Row],[Ingresos netos]]</f>
        <v>4.2841868965426654E-3</v>
      </c>
      <c r="AK869" s="2" t="s">
        <v>100</v>
      </c>
      <c r="AL869" s="2" t="s">
        <v>54</v>
      </c>
      <c r="AM869" s="2" t="s">
        <v>104</v>
      </c>
      <c r="AN869" s="2" t="s">
        <v>11</v>
      </c>
      <c r="AO869" s="2" t="s">
        <v>12</v>
      </c>
      <c r="AP869" s="2" t="s">
        <v>13</v>
      </c>
      <c r="AQ869" s="7">
        <v>1.647E-3</v>
      </c>
      <c r="AR869" s="7">
        <v>0.75</v>
      </c>
      <c r="AS869" s="9">
        <f>Tabla8[[#This Row],[Precio unitario]]*Tabla8[[#This Row],[Tasa de ingresos cliente]]</f>
        <v>1.23525E-3</v>
      </c>
      <c r="AT869" s="21">
        <v>21.6</v>
      </c>
      <c r="AU869" s="11">
        <f>Tabla8[[#This Row],[tasa de cambio]]*Tabla8[[#This Row],[Ingresos netos]]</f>
        <v>2.6681400000000001E-2</v>
      </c>
      <c r="AV869" s="23"/>
      <c r="AX869" s="23"/>
    </row>
    <row r="870" spans="13:50" x14ac:dyDescent="0.2">
      <c r="M870" s="1" t="s">
        <v>87</v>
      </c>
      <c r="N870" s="1" t="s">
        <v>44</v>
      </c>
      <c r="O870" s="1"/>
      <c r="P870" s="1" t="s">
        <v>11</v>
      </c>
      <c r="Q870" s="1" t="s">
        <v>12</v>
      </c>
      <c r="R870" s="1" t="s">
        <v>13</v>
      </c>
      <c r="S870" s="8">
        <v>2.2933844E-4</v>
      </c>
      <c r="T870" s="8">
        <v>0.75</v>
      </c>
      <c r="U870" s="9">
        <f>Tabla13[[#This Row],[Precio unitario]]*Tabla13[[#This Row],[Tasa de ingresos cliente]]</f>
        <v>1.7200382999999999E-4</v>
      </c>
      <c r="V870" s="21">
        <v>22.631540000000001</v>
      </c>
      <c r="W870" s="15">
        <f>Tabla13[[#This Row],[tasa de cambio]]*Tabla13[[#This Row],[Ingresos netos]]</f>
        <v>3.8927115587982001E-3</v>
      </c>
      <c r="AK870" s="1" t="s">
        <v>100</v>
      </c>
      <c r="AL870" s="1" t="s">
        <v>54</v>
      </c>
      <c r="AM870" s="1" t="s">
        <v>104</v>
      </c>
      <c r="AN870" s="1" t="s">
        <v>11</v>
      </c>
      <c r="AO870" s="1" t="s">
        <v>12</v>
      </c>
      <c r="AP870" s="1" t="s">
        <v>13</v>
      </c>
      <c r="AQ870" s="8">
        <v>1.6475000000000001E-3</v>
      </c>
      <c r="AR870" s="8">
        <v>0.75</v>
      </c>
      <c r="AS870" s="9">
        <f>Tabla8[[#This Row],[Precio unitario]]*Tabla8[[#This Row],[Tasa de ingresos cliente]]</f>
        <v>1.2356250000000002E-3</v>
      </c>
      <c r="AT870" s="21">
        <v>21.6</v>
      </c>
      <c r="AU870" s="11">
        <f>Tabla8[[#This Row],[tasa de cambio]]*Tabla8[[#This Row],[Ingresos netos]]</f>
        <v>2.6689500000000005E-2</v>
      </c>
      <c r="AV870" s="23"/>
      <c r="AX870" s="23"/>
    </row>
    <row r="871" spans="13:50" x14ac:dyDescent="0.2">
      <c r="M871" s="2" t="s">
        <v>87</v>
      </c>
      <c r="N871" s="2" t="s">
        <v>44</v>
      </c>
      <c r="O871" s="2"/>
      <c r="P871" s="2" t="s">
        <v>11</v>
      </c>
      <c r="Q871" s="2" t="s">
        <v>12</v>
      </c>
      <c r="R871" s="2" t="s">
        <v>13</v>
      </c>
      <c r="S871" s="7">
        <v>4.919248601E-3</v>
      </c>
      <c r="T871" s="7">
        <v>0.75</v>
      </c>
      <c r="U871" s="9">
        <f>Tabla13[[#This Row],[Precio unitario]]*Tabla13[[#This Row],[Tasa de ingresos cliente]]</f>
        <v>3.6894364507499998E-3</v>
      </c>
      <c r="V871" s="21">
        <v>22.631540000000001</v>
      </c>
      <c r="W871" s="15">
        <f>Tabla13[[#This Row],[tasa de cambio]]*Tabla13[[#This Row],[Ingresos netos]]</f>
        <v>8.349762861260665E-2</v>
      </c>
      <c r="AK871" s="2" t="s">
        <v>100</v>
      </c>
      <c r="AL871" s="2" t="s">
        <v>54</v>
      </c>
      <c r="AM871" s="2" t="s">
        <v>104</v>
      </c>
      <c r="AN871" s="2" t="s">
        <v>11</v>
      </c>
      <c r="AO871" s="2" t="s">
        <v>12</v>
      </c>
      <c r="AP871" s="2" t="s">
        <v>13</v>
      </c>
      <c r="AQ871" s="7">
        <v>1.6473333000000001E-3</v>
      </c>
      <c r="AR871" s="7">
        <v>0.75</v>
      </c>
      <c r="AS871" s="9">
        <f>Tabla8[[#This Row],[Precio unitario]]*Tabla8[[#This Row],[Tasa de ingresos cliente]]</f>
        <v>1.2354999750000002E-3</v>
      </c>
      <c r="AT871" s="21">
        <v>21.6</v>
      </c>
      <c r="AU871" s="11">
        <f>Tabla8[[#This Row],[tasa de cambio]]*Tabla8[[#This Row],[Ingresos netos]]</f>
        <v>2.6686799460000004E-2</v>
      </c>
      <c r="AV871" s="23"/>
      <c r="AX871" s="23"/>
    </row>
    <row r="872" spans="13:50" x14ac:dyDescent="0.2">
      <c r="M872" s="1" t="s">
        <v>87</v>
      </c>
      <c r="N872" s="1" t="s">
        <v>16</v>
      </c>
      <c r="O872" s="1"/>
      <c r="P872" s="1" t="s">
        <v>11</v>
      </c>
      <c r="Q872" s="1" t="s">
        <v>12</v>
      </c>
      <c r="R872" s="1" t="s">
        <v>13</v>
      </c>
      <c r="S872" s="8">
        <v>3.1290950579999999E-3</v>
      </c>
      <c r="T872" s="8">
        <v>0.75</v>
      </c>
      <c r="U872" s="9">
        <f>Tabla13[[#This Row],[Precio unitario]]*Tabla13[[#This Row],[Tasa de ingresos cliente]]</f>
        <v>2.3468212935000001E-3</v>
      </c>
      <c r="V872" s="21">
        <v>22.631540000000001</v>
      </c>
      <c r="W872" s="15">
        <f>Tabla13[[#This Row],[tasa de cambio]]*Tabla13[[#This Row],[Ingresos netos]]</f>
        <v>5.3112179976696997E-2</v>
      </c>
      <c r="AK872" s="1" t="s">
        <v>100</v>
      </c>
      <c r="AL872" s="1" t="s">
        <v>54</v>
      </c>
      <c r="AM872" s="1" t="s">
        <v>104</v>
      </c>
      <c r="AN872" s="1" t="s">
        <v>11</v>
      </c>
      <c r="AO872" s="1" t="s">
        <v>12</v>
      </c>
      <c r="AP872" s="1" t="s">
        <v>13</v>
      </c>
      <c r="AQ872" s="8">
        <v>3.9379999999999997E-3</v>
      </c>
      <c r="AR872" s="8">
        <v>0.75</v>
      </c>
      <c r="AS872" s="9">
        <f>Tabla8[[#This Row],[Precio unitario]]*Tabla8[[#This Row],[Tasa de ingresos cliente]]</f>
        <v>2.9534999999999995E-3</v>
      </c>
      <c r="AT872" s="21">
        <v>21.6</v>
      </c>
      <c r="AU872" s="11">
        <f>Tabla8[[#This Row],[tasa de cambio]]*Tabla8[[#This Row],[Ingresos netos]]</f>
        <v>6.3795599999999994E-2</v>
      </c>
      <c r="AV872" s="23"/>
      <c r="AX872" s="23"/>
    </row>
    <row r="873" spans="13:50" x14ac:dyDescent="0.2">
      <c r="M873" s="2" t="s">
        <v>87</v>
      </c>
      <c r="N873" s="2" t="s">
        <v>17</v>
      </c>
      <c r="O873" s="2"/>
      <c r="P873" s="2" t="s">
        <v>11</v>
      </c>
      <c r="Q873" s="2" t="s">
        <v>12</v>
      </c>
      <c r="R873" s="2" t="s">
        <v>13</v>
      </c>
      <c r="S873" s="7">
        <v>3.1118072400000002E-4</v>
      </c>
      <c r="T873" s="7">
        <v>0.75</v>
      </c>
      <c r="U873" s="9">
        <f>Tabla13[[#This Row],[Precio unitario]]*Tabla13[[#This Row],[Tasa de ingresos cliente]]</f>
        <v>2.3338554300000001E-4</v>
      </c>
      <c r="V873" s="21">
        <v>22.631540000000001</v>
      </c>
      <c r="W873" s="15">
        <f>Tabla13[[#This Row],[tasa de cambio]]*Tabla13[[#This Row],[Ingresos netos]]</f>
        <v>5.2818742518262202E-3</v>
      </c>
      <c r="AK873" s="1" t="s">
        <v>100</v>
      </c>
      <c r="AL873" s="1" t="s">
        <v>54</v>
      </c>
      <c r="AM873" s="1" t="s">
        <v>104</v>
      </c>
      <c r="AN873" s="1" t="s">
        <v>11</v>
      </c>
      <c r="AO873" s="1" t="s">
        <v>12</v>
      </c>
      <c r="AP873" s="1" t="s">
        <v>13</v>
      </c>
      <c r="AQ873" s="8">
        <v>1.557E-3</v>
      </c>
      <c r="AR873" s="8">
        <v>0.75</v>
      </c>
      <c r="AS873" s="9">
        <f>Tabla8[[#This Row],[Precio unitario]]*Tabla8[[#This Row],[Tasa de ingresos cliente]]</f>
        <v>1.16775E-3</v>
      </c>
      <c r="AT873" s="21">
        <v>21.6</v>
      </c>
      <c r="AU873" s="11">
        <f>Tabla8[[#This Row],[tasa de cambio]]*Tabla8[[#This Row],[Ingresos netos]]</f>
        <v>2.52234E-2</v>
      </c>
      <c r="AV873" s="23"/>
      <c r="AX873" s="23"/>
    </row>
    <row r="874" spans="13:50" x14ac:dyDescent="0.2">
      <c r="M874" s="1" t="s">
        <v>87</v>
      </c>
      <c r="N874" s="1" t="s">
        <v>17</v>
      </c>
      <c r="O874" s="1"/>
      <c r="P874" s="1" t="s">
        <v>11</v>
      </c>
      <c r="Q874" s="1" t="s">
        <v>12</v>
      </c>
      <c r="R874" s="1" t="s">
        <v>13</v>
      </c>
      <c r="S874" s="8">
        <v>2.4911378099999999E-4</v>
      </c>
      <c r="T874" s="8">
        <v>0.75</v>
      </c>
      <c r="U874" s="9">
        <f>Tabla13[[#This Row],[Precio unitario]]*Tabla13[[#This Row],[Tasa de ingresos cliente]]</f>
        <v>1.8683533575000001E-4</v>
      </c>
      <c r="V874" s="21">
        <v>22.631540000000001</v>
      </c>
      <c r="W874" s="15">
        <f>Tabla13[[#This Row],[tasa de cambio]]*Tabla13[[#This Row],[Ingresos netos]]</f>
        <v>4.2283713744395556E-3</v>
      </c>
      <c r="AK874" s="1" t="s">
        <v>100</v>
      </c>
      <c r="AL874" s="1" t="s">
        <v>54</v>
      </c>
      <c r="AM874" s="1" t="s">
        <v>114</v>
      </c>
      <c r="AN874" s="1" t="s">
        <v>11</v>
      </c>
      <c r="AO874" s="1" t="s">
        <v>12</v>
      </c>
      <c r="AP874" s="1" t="s">
        <v>13</v>
      </c>
      <c r="AQ874" s="8">
        <v>3.1000000000000001E-5</v>
      </c>
      <c r="AR874" s="8">
        <v>0.75</v>
      </c>
      <c r="AS874" s="9">
        <f>Tabla8[[#This Row],[Precio unitario]]*Tabla8[[#This Row],[Tasa de ingresos cliente]]</f>
        <v>2.3250000000000003E-5</v>
      </c>
      <c r="AT874" s="21">
        <v>21.6</v>
      </c>
      <c r="AU874" s="11">
        <f>Tabla8[[#This Row],[tasa de cambio]]*Tabla8[[#This Row],[Ingresos netos]]</f>
        <v>5.0220000000000006E-4</v>
      </c>
      <c r="AV874" s="23"/>
      <c r="AX874" s="23"/>
    </row>
    <row r="875" spans="13:50" x14ac:dyDescent="0.2">
      <c r="M875" s="2" t="s">
        <v>87</v>
      </c>
      <c r="N875" s="2" t="s">
        <v>61</v>
      </c>
      <c r="O875" s="2"/>
      <c r="P875" s="2" t="s">
        <v>11</v>
      </c>
      <c r="Q875" s="2" t="s">
        <v>12</v>
      </c>
      <c r="R875" s="2" t="s">
        <v>13</v>
      </c>
      <c r="S875" s="7">
        <v>2.305064E-6</v>
      </c>
      <c r="T875" s="7">
        <v>0.75</v>
      </c>
      <c r="U875" s="9">
        <f>Tabla13[[#This Row],[Precio unitario]]*Tabla13[[#This Row],[Tasa de ingresos cliente]]</f>
        <v>1.728798E-6</v>
      </c>
      <c r="V875" s="21">
        <v>22.631540000000001</v>
      </c>
      <c r="W875" s="15">
        <f>Tabla13[[#This Row],[tasa de cambio]]*Tabla13[[#This Row],[Ingresos netos]]</f>
        <v>3.9125361088920004E-5</v>
      </c>
      <c r="AK875" s="2" t="s">
        <v>100</v>
      </c>
      <c r="AL875" s="2" t="s">
        <v>54</v>
      </c>
      <c r="AM875" s="2" t="s">
        <v>114</v>
      </c>
      <c r="AN875" s="2" t="s">
        <v>11</v>
      </c>
      <c r="AO875" s="2" t="s">
        <v>12</v>
      </c>
      <c r="AP875" s="2" t="s">
        <v>13</v>
      </c>
      <c r="AQ875" s="7">
        <v>3.15E-5</v>
      </c>
      <c r="AR875" s="7">
        <v>0.75</v>
      </c>
      <c r="AS875" s="9">
        <f>Tabla8[[#This Row],[Precio unitario]]*Tabla8[[#This Row],[Tasa de ingresos cliente]]</f>
        <v>2.3624999999999998E-5</v>
      </c>
      <c r="AT875" s="21">
        <v>21.6</v>
      </c>
      <c r="AU875" s="11">
        <f>Tabla8[[#This Row],[tasa de cambio]]*Tabla8[[#This Row],[Ingresos netos]]</f>
        <v>5.1029999999999999E-4</v>
      </c>
      <c r="AV875" s="23"/>
      <c r="AX875" s="23"/>
    </row>
    <row r="876" spans="13:50" x14ac:dyDescent="0.2">
      <c r="M876" s="1" t="s">
        <v>87</v>
      </c>
      <c r="N876" s="1" t="s">
        <v>19</v>
      </c>
      <c r="O876" s="1"/>
      <c r="P876" s="1" t="s">
        <v>11</v>
      </c>
      <c r="Q876" s="1" t="s">
        <v>12</v>
      </c>
      <c r="R876" s="1" t="s">
        <v>13</v>
      </c>
      <c r="S876" s="8">
        <v>2.89746503E-3</v>
      </c>
      <c r="T876" s="8">
        <v>0.75</v>
      </c>
      <c r="U876" s="9">
        <f>Tabla13[[#This Row],[Precio unitario]]*Tabla13[[#This Row],[Tasa de ingresos cliente]]</f>
        <v>2.1730987724999998E-3</v>
      </c>
      <c r="V876" s="21">
        <v>22.631540000000001</v>
      </c>
      <c r="W876" s="15">
        <f>Tabla13[[#This Row],[tasa de cambio]]*Tabla13[[#This Row],[Ingresos netos]]</f>
        <v>4.9180571793784648E-2</v>
      </c>
      <c r="AK876" s="1" t="s">
        <v>100</v>
      </c>
      <c r="AL876" s="1" t="s">
        <v>54</v>
      </c>
      <c r="AM876" s="1" t="s">
        <v>114</v>
      </c>
      <c r="AN876" s="1" t="s">
        <v>11</v>
      </c>
      <c r="AO876" s="1" t="s">
        <v>12</v>
      </c>
      <c r="AP876" s="1" t="s">
        <v>13</v>
      </c>
      <c r="AQ876" s="8">
        <v>3.1285699999999998E-5</v>
      </c>
      <c r="AR876" s="8">
        <v>0.75</v>
      </c>
      <c r="AS876" s="9">
        <f>Tabla8[[#This Row],[Precio unitario]]*Tabla8[[#This Row],[Tasa de ingresos cliente]]</f>
        <v>2.3464274999999997E-5</v>
      </c>
      <c r="AT876" s="21">
        <v>21.6</v>
      </c>
      <c r="AU876" s="11">
        <f>Tabla8[[#This Row],[tasa de cambio]]*Tabla8[[#This Row],[Ingresos netos]]</f>
        <v>5.0682833999999991E-4</v>
      </c>
      <c r="AV876" s="23"/>
      <c r="AX876" s="23"/>
    </row>
    <row r="877" spans="13:50" x14ac:dyDescent="0.2">
      <c r="M877" s="2" t="s">
        <v>87</v>
      </c>
      <c r="N877" s="2" t="s">
        <v>37</v>
      </c>
      <c r="O877" s="2"/>
      <c r="P877" s="2" t="s">
        <v>11</v>
      </c>
      <c r="Q877" s="2" t="s">
        <v>12</v>
      </c>
      <c r="R877" s="2" t="s">
        <v>13</v>
      </c>
      <c r="S877" s="7">
        <v>8.4698242999999999E-5</v>
      </c>
      <c r="T877" s="7">
        <v>0.75</v>
      </c>
      <c r="U877" s="9">
        <f>Tabla13[[#This Row],[Precio unitario]]*Tabla13[[#This Row],[Tasa de ingresos cliente]]</f>
        <v>6.3523682249999993E-5</v>
      </c>
      <c r="V877" s="21">
        <v>22.631540000000001</v>
      </c>
      <c r="W877" s="15">
        <f>Tabla13[[#This Row],[tasa de cambio]]*Tabla13[[#This Row],[Ingresos netos]]</f>
        <v>1.4376387557881649E-3</v>
      </c>
      <c r="AK877" s="2" t="s">
        <v>100</v>
      </c>
      <c r="AL877" s="2" t="s">
        <v>54</v>
      </c>
      <c r="AM877" s="2" t="s">
        <v>114</v>
      </c>
      <c r="AN877" s="2" t="s">
        <v>11</v>
      </c>
      <c r="AO877" s="2" t="s">
        <v>12</v>
      </c>
      <c r="AP877" s="2" t="s">
        <v>13</v>
      </c>
      <c r="AQ877" s="7">
        <v>3.13333E-5</v>
      </c>
      <c r="AR877" s="7">
        <v>0.75</v>
      </c>
      <c r="AS877" s="9">
        <f>Tabla8[[#This Row],[Precio unitario]]*Tabla8[[#This Row],[Tasa de ingresos cliente]]</f>
        <v>2.3499975E-5</v>
      </c>
      <c r="AT877" s="21">
        <v>21.6</v>
      </c>
      <c r="AU877" s="11">
        <f>Tabla8[[#This Row],[tasa de cambio]]*Tabla8[[#This Row],[Ingresos netos]]</f>
        <v>5.0759946000000008E-4</v>
      </c>
      <c r="AV877" s="23"/>
      <c r="AX877" s="23"/>
    </row>
    <row r="878" spans="13:50" x14ac:dyDescent="0.2">
      <c r="M878" s="1" t="s">
        <v>87</v>
      </c>
      <c r="N878" s="1" t="s">
        <v>40</v>
      </c>
      <c r="O878" s="1"/>
      <c r="P878" s="1" t="s">
        <v>11</v>
      </c>
      <c r="Q878" s="1" t="s">
        <v>12</v>
      </c>
      <c r="R878" s="1" t="s">
        <v>13</v>
      </c>
      <c r="S878" s="8">
        <v>3.0685878399999998E-4</v>
      </c>
      <c r="T878" s="8">
        <v>0.75</v>
      </c>
      <c r="U878" s="9">
        <f>Tabla13[[#This Row],[Precio unitario]]*Tabla13[[#This Row],[Tasa de ingresos cliente]]</f>
        <v>2.3014408799999997E-4</v>
      </c>
      <c r="V878" s="21">
        <v>22.631540000000001</v>
      </c>
      <c r="W878" s="15">
        <f>Tabla13[[#This Row],[tasa de cambio]]*Tabla13[[#This Row],[Ingresos netos]]</f>
        <v>5.2085151333355192E-3</v>
      </c>
      <c r="AK878" s="2" t="s">
        <v>100</v>
      </c>
      <c r="AL878" s="2" t="s">
        <v>54</v>
      </c>
      <c r="AM878" s="2" t="s">
        <v>104</v>
      </c>
      <c r="AN878" s="2" t="s">
        <v>11</v>
      </c>
      <c r="AO878" s="2" t="s">
        <v>129</v>
      </c>
      <c r="AP878" s="2" t="s">
        <v>13</v>
      </c>
      <c r="AQ878" s="7">
        <v>-8.18486E-4</v>
      </c>
      <c r="AR878" s="7">
        <v>0.75</v>
      </c>
      <c r="AS878" s="9">
        <f>Tabla8[[#This Row],[Precio unitario]]*Tabla8[[#This Row],[Tasa de ingresos cliente]]</f>
        <v>-6.1386449999999994E-4</v>
      </c>
      <c r="AT878" s="21">
        <v>21.6</v>
      </c>
      <c r="AU878" s="11">
        <f>Tabla8[[#This Row],[tasa de cambio]]*Tabla8[[#This Row],[Ingresos netos]]</f>
        <v>-1.32594732E-2</v>
      </c>
      <c r="AV878" s="23"/>
      <c r="AX878" s="23"/>
    </row>
    <row r="879" spans="13:50" x14ac:dyDescent="0.2">
      <c r="M879" s="2" t="s">
        <v>87</v>
      </c>
      <c r="N879" s="2" t="s">
        <v>40</v>
      </c>
      <c r="O879" s="2"/>
      <c r="P879" s="2" t="s">
        <v>11</v>
      </c>
      <c r="Q879" s="2" t="s">
        <v>12</v>
      </c>
      <c r="R879" s="2" t="s">
        <v>13</v>
      </c>
      <c r="S879" s="7">
        <v>4.8816476100000002E-4</v>
      </c>
      <c r="T879" s="7">
        <v>0.75</v>
      </c>
      <c r="U879" s="9">
        <f>Tabla13[[#This Row],[Precio unitario]]*Tabla13[[#This Row],[Tasa de ingresos cliente]]</f>
        <v>3.6612357074999999E-4</v>
      </c>
      <c r="V879" s="21">
        <v>22.631540000000001</v>
      </c>
      <c r="W879" s="15">
        <f>Tabla13[[#This Row],[tasa de cambio]]*Tabla13[[#This Row],[Ingresos netos]]</f>
        <v>8.2859402363714557E-3</v>
      </c>
      <c r="AK879" s="1" t="s">
        <v>100</v>
      </c>
      <c r="AL879" s="1" t="s">
        <v>54</v>
      </c>
      <c r="AM879" s="1" t="s">
        <v>104</v>
      </c>
      <c r="AN879" s="1" t="s">
        <v>11</v>
      </c>
      <c r="AO879" s="1" t="s">
        <v>129</v>
      </c>
      <c r="AP879" s="1" t="s">
        <v>13</v>
      </c>
      <c r="AQ879" s="8">
        <v>-8.1848629999999999E-4</v>
      </c>
      <c r="AR879" s="8">
        <v>0.75</v>
      </c>
      <c r="AS879" s="9">
        <f>Tabla8[[#This Row],[Precio unitario]]*Tabla8[[#This Row],[Tasa de ingresos cliente]]</f>
        <v>-6.1386472500000002E-4</v>
      </c>
      <c r="AT879" s="21">
        <v>21.6</v>
      </c>
      <c r="AU879" s="11">
        <f>Tabla8[[#This Row],[tasa de cambio]]*Tabla8[[#This Row],[Ingresos netos]]</f>
        <v>-1.3259478060000001E-2</v>
      </c>
      <c r="AV879" s="23"/>
      <c r="AX879" s="23"/>
    </row>
    <row r="880" spans="13:50" x14ac:dyDescent="0.2">
      <c r="M880" s="1" t="s">
        <v>87</v>
      </c>
      <c r="N880" s="1" t="s">
        <v>10</v>
      </c>
      <c r="O880" s="1"/>
      <c r="P880" s="1" t="s">
        <v>11</v>
      </c>
      <c r="Q880" s="1" t="s">
        <v>12</v>
      </c>
      <c r="R880" s="1" t="s">
        <v>13</v>
      </c>
      <c r="S880" s="8">
        <v>9.5793419999999998E-4</v>
      </c>
      <c r="T880" s="8">
        <v>0.75</v>
      </c>
      <c r="U880" s="9">
        <f>Tabla13[[#This Row],[Precio unitario]]*Tabla13[[#This Row],[Tasa de ingresos cliente]]</f>
        <v>7.1845065000000004E-4</v>
      </c>
      <c r="V880" s="21">
        <v>22.631540000000001</v>
      </c>
      <c r="W880" s="15">
        <f>Tabla13[[#This Row],[tasa de cambio]]*Tabla13[[#This Row],[Ingresos netos]]</f>
        <v>1.6259644623501001E-2</v>
      </c>
      <c r="AK880" s="2" t="s">
        <v>100</v>
      </c>
      <c r="AL880" s="2" t="s">
        <v>54</v>
      </c>
      <c r="AM880" s="2" t="s">
        <v>114</v>
      </c>
      <c r="AN880" s="2" t="s">
        <v>11</v>
      </c>
      <c r="AO880" s="2" t="s">
        <v>129</v>
      </c>
      <c r="AP880" s="2" t="s">
        <v>13</v>
      </c>
      <c r="AQ880" s="7">
        <v>-9.3950000000000007E-6</v>
      </c>
      <c r="AR880" s="7">
        <v>0.75</v>
      </c>
      <c r="AS880" s="9">
        <f>Tabla8[[#This Row],[Precio unitario]]*Tabla8[[#This Row],[Tasa de ingresos cliente]]</f>
        <v>-7.0462500000000005E-6</v>
      </c>
      <c r="AT880" s="21">
        <v>21.6</v>
      </c>
      <c r="AU880" s="11">
        <f>Tabla8[[#This Row],[tasa de cambio]]*Tabla8[[#This Row],[Ingresos netos]]</f>
        <v>-1.5219900000000002E-4</v>
      </c>
      <c r="AV880" s="23"/>
      <c r="AX880" s="23"/>
    </row>
    <row r="881" spans="13:50" x14ac:dyDescent="0.2">
      <c r="M881" s="2" t="s">
        <v>87</v>
      </c>
      <c r="N881" s="2" t="s">
        <v>32</v>
      </c>
      <c r="O881" s="2"/>
      <c r="P881" s="2" t="s">
        <v>11</v>
      </c>
      <c r="Q881" s="2" t="s">
        <v>12</v>
      </c>
      <c r="R881" s="2" t="s">
        <v>13</v>
      </c>
      <c r="S881" s="7">
        <v>5.3505796699999995E-4</v>
      </c>
      <c r="T881" s="7">
        <v>0.75</v>
      </c>
      <c r="U881" s="9">
        <f>Tabla13[[#This Row],[Precio unitario]]*Tabla13[[#This Row],[Tasa de ingresos cliente]]</f>
        <v>4.0129347524999999E-4</v>
      </c>
      <c r="V881" s="21">
        <v>22.631540000000001</v>
      </c>
      <c r="W881" s="15">
        <f>Tabla13[[#This Row],[tasa de cambio]]*Tabla13[[#This Row],[Ingresos netos]]</f>
        <v>9.0818893368593851E-3</v>
      </c>
      <c r="AK881" s="2" t="s">
        <v>100</v>
      </c>
      <c r="AL881" s="2" t="s">
        <v>37</v>
      </c>
      <c r="AM881" s="2" t="s">
        <v>101</v>
      </c>
      <c r="AN881" s="2" t="s">
        <v>11</v>
      </c>
      <c r="AO881" s="2" t="s">
        <v>12</v>
      </c>
      <c r="AP881" s="2" t="s">
        <v>13</v>
      </c>
      <c r="AQ881" s="7">
        <v>8.0422220000000001E-4</v>
      </c>
      <c r="AR881" s="7">
        <v>0.75</v>
      </c>
      <c r="AS881" s="9">
        <f>Tabla8[[#This Row],[Precio unitario]]*Tabla8[[#This Row],[Tasa de ingresos cliente]]</f>
        <v>6.0316665000000004E-4</v>
      </c>
      <c r="AT881" s="21">
        <v>21.6</v>
      </c>
      <c r="AU881" s="11">
        <f>Tabla8[[#This Row],[tasa de cambio]]*Tabla8[[#This Row],[Ingresos netos]]</f>
        <v>1.3028399640000002E-2</v>
      </c>
      <c r="AV881" s="23"/>
      <c r="AX881" s="23"/>
    </row>
    <row r="882" spans="13:50" x14ac:dyDescent="0.2">
      <c r="M882" s="1" t="s">
        <v>87</v>
      </c>
      <c r="N882" s="1" t="s">
        <v>49</v>
      </c>
      <c r="O882" s="1"/>
      <c r="P882" s="1" t="s">
        <v>11</v>
      </c>
      <c r="Q882" s="1" t="s">
        <v>12</v>
      </c>
      <c r="R882" s="1" t="s">
        <v>13</v>
      </c>
      <c r="S882" s="8">
        <v>9.6494094000000005E-5</v>
      </c>
      <c r="T882" s="8">
        <v>0.75</v>
      </c>
      <c r="U882" s="9">
        <f>Tabla13[[#This Row],[Precio unitario]]*Tabla13[[#This Row],[Tasa de ingresos cliente]]</f>
        <v>7.2370570500000011E-5</v>
      </c>
      <c r="V882" s="21">
        <v>22.631540000000001</v>
      </c>
      <c r="W882" s="15">
        <f>Tabla13[[#This Row],[tasa de cambio]]*Tabla13[[#This Row],[Ingresos netos]]</f>
        <v>1.6378574610935704E-3</v>
      </c>
      <c r="AK882" s="1" t="s">
        <v>100</v>
      </c>
      <c r="AL882" s="1" t="s">
        <v>37</v>
      </c>
      <c r="AM882" s="1" t="s">
        <v>101</v>
      </c>
      <c r="AN882" s="1" t="s">
        <v>11</v>
      </c>
      <c r="AO882" s="1" t="s">
        <v>12</v>
      </c>
      <c r="AP882" s="1" t="s">
        <v>13</v>
      </c>
      <c r="AQ882" s="8">
        <v>8.0418180000000001E-4</v>
      </c>
      <c r="AR882" s="8">
        <v>0.75</v>
      </c>
      <c r="AS882" s="9">
        <f>Tabla8[[#This Row],[Precio unitario]]*Tabla8[[#This Row],[Tasa de ingresos cliente]]</f>
        <v>6.0313635E-4</v>
      </c>
      <c r="AT882" s="21">
        <v>21.6</v>
      </c>
      <c r="AU882" s="11">
        <f>Tabla8[[#This Row],[tasa de cambio]]*Tabla8[[#This Row],[Ingresos netos]]</f>
        <v>1.3027745160000001E-2</v>
      </c>
      <c r="AV882" s="23"/>
      <c r="AX882" s="23"/>
    </row>
    <row r="883" spans="13:50" x14ac:dyDescent="0.2">
      <c r="M883" s="2" t="s">
        <v>87</v>
      </c>
      <c r="N883" s="2" t="s">
        <v>21</v>
      </c>
      <c r="O883" s="2"/>
      <c r="P883" s="2" t="s">
        <v>11</v>
      </c>
      <c r="Q883" s="2" t="s">
        <v>12</v>
      </c>
      <c r="R883" s="2" t="s">
        <v>13</v>
      </c>
      <c r="S883" s="7">
        <v>9.0285629599999996E-4</v>
      </c>
      <c r="T883" s="7">
        <v>0.75</v>
      </c>
      <c r="U883" s="9">
        <f>Tabla13[[#This Row],[Precio unitario]]*Tabla13[[#This Row],[Tasa de ingresos cliente]]</f>
        <v>6.7714222199999992E-4</v>
      </c>
      <c r="V883" s="21">
        <v>22.631540000000001</v>
      </c>
      <c r="W883" s="15">
        <f>Tabla13[[#This Row],[tasa de cambio]]*Tabla13[[#This Row],[Ingresos netos]]</f>
        <v>1.5324771282881879E-2</v>
      </c>
      <c r="AK883" s="2" t="s">
        <v>100</v>
      </c>
      <c r="AL883" s="2" t="s">
        <v>37</v>
      </c>
      <c r="AM883" s="2" t="s">
        <v>101</v>
      </c>
      <c r="AN883" s="2" t="s">
        <v>11</v>
      </c>
      <c r="AO883" s="2" t="s">
        <v>12</v>
      </c>
      <c r="AP883" s="2" t="s">
        <v>13</v>
      </c>
      <c r="AQ883" s="7">
        <v>8.0400000000000003E-4</v>
      </c>
      <c r="AR883" s="7">
        <v>0.75</v>
      </c>
      <c r="AS883" s="9">
        <f>Tabla8[[#This Row],[Precio unitario]]*Tabla8[[#This Row],[Tasa de ingresos cliente]]</f>
        <v>6.0300000000000002E-4</v>
      </c>
      <c r="AT883" s="21">
        <v>21.6</v>
      </c>
      <c r="AU883" s="11">
        <f>Tabla8[[#This Row],[tasa de cambio]]*Tabla8[[#This Row],[Ingresos netos]]</f>
        <v>1.3024800000000001E-2</v>
      </c>
      <c r="AV883" s="23"/>
      <c r="AX883" s="23"/>
    </row>
    <row r="884" spans="13:50" x14ac:dyDescent="0.2">
      <c r="M884" s="1" t="s">
        <v>87</v>
      </c>
      <c r="N884" s="1" t="s">
        <v>23</v>
      </c>
      <c r="O884" s="1"/>
      <c r="P884" s="1" t="s">
        <v>11</v>
      </c>
      <c r="Q884" s="1" t="s">
        <v>12</v>
      </c>
      <c r="R884" s="1" t="s">
        <v>13</v>
      </c>
      <c r="S884" s="8">
        <v>1.516489268E-3</v>
      </c>
      <c r="T884" s="8">
        <v>0.75</v>
      </c>
      <c r="U884" s="9">
        <f>Tabla13[[#This Row],[Precio unitario]]*Tabla13[[#This Row],[Tasa de ingresos cliente]]</f>
        <v>1.137366951E-3</v>
      </c>
      <c r="V884" s="21">
        <v>22.631540000000001</v>
      </c>
      <c r="W884" s="15">
        <f>Tabla13[[#This Row],[tasa de cambio]]*Tabla13[[#This Row],[Ingresos netos]]</f>
        <v>2.5740365646234543E-2</v>
      </c>
      <c r="AK884" s="1" t="s">
        <v>100</v>
      </c>
      <c r="AL884" s="1" t="s">
        <v>37</v>
      </c>
      <c r="AM884" s="1" t="s">
        <v>101</v>
      </c>
      <c r="AN884" s="1" t="s">
        <v>11</v>
      </c>
      <c r="AO884" s="1" t="s">
        <v>12</v>
      </c>
      <c r="AP884" s="1" t="s">
        <v>13</v>
      </c>
      <c r="AQ884" s="8">
        <v>8.0414289999999997E-4</v>
      </c>
      <c r="AR884" s="8">
        <v>0.75</v>
      </c>
      <c r="AS884" s="9">
        <f>Tabla8[[#This Row],[Precio unitario]]*Tabla8[[#This Row],[Tasa de ingresos cliente]]</f>
        <v>6.0310717500000003E-4</v>
      </c>
      <c r="AT884" s="21">
        <v>21.6</v>
      </c>
      <c r="AU884" s="11">
        <f>Tabla8[[#This Row],[tasa de cambio]]*Tabla8[[#This Row],[Ingresos netos]]</f>
        <v>1.3027114980000001E-2</v>
      </c>
      <c r="AV884" s="23"/>
      <c r="AX884" s="23"/>
    </row>
    <row r="885" spans="13:50" x14ac:dyDescent="0.2">
      <c r="M885" s="2" t="s">
        <v>87</v>
      </c>
      <c r="N885" s="2" t="s">
        <v>92</v>
      </c>
      <c r="O885" s="2"/>
      <c r="P885" s="2" t="s">
        <v>11</v>
      </c>
      <c r="Q885" s="2" t="s">
        <v>12</v>
      </c>
      <c r="R885" s="2" t="s">
        <v>13</v>
      </c>
      <c r="S885" s="7">
        <v>2.5240214300000001E-4</v>
      </c>
      <c r="T885" s="7">
        <v>0.75</v>
      </c>
      <c r="U885" s="9">
        <f>Tabla13[[#This Row],[Precio unitario]]*Tabla13[[#This Row],[Tasa de ingresos cliente]]</f>
        <v>1.8930160725000002E-4</v>
      </c>
      <c r="V885" s="21">
        <v>22.631540000000001</v>
      </c>
      <c r="W885" s="15">
        <f>Tabla13[[#This Row],[tasa de cambio]]*Tabla13[[#This Row],[Ingresos netos]]</f>
        <v>4.2841868965426654E-3</v>
      </c>
      <c r="AK885" s="2" t="s">
        <v>100</v>
      </c>
      <c r="AL885" s="2" t="s">
        <v>37</v>
      </c>
      <c r="AM885" s="2" t="s">
        <v>101</v>
      </c>
      <c r="AN885" s="2" t="s">
        <v>11</v>
      </c>
      <c r="AO885" s="2" t="s">
        <v>12</v>
      </c>
      <c r="AP885" s="2" t="s">
        <v>13</v>
      </c>
      <c r="AQ885" s="7">
        <v>8.0424999999999995E-4</v>
      </c>
      <c r="AR885" s="7">
        <v>0.75</v>
      </c>
      <c r="AS885" s="9">
        <f>Tabla8[[#This Row],[Precio unitario]]*Tabla8[[#This Row],[Tasa de ingresos cliente]]</f>
        <v>6.0318749999999999E-4</v>
      </c>
      <c r="AT885" s="21">
        <v>21.6</v>
      </c>
      <c r="AU885" s="11">
        <f>Tabla8[[#This Row],[tasa de cambio]]*Tabla8[[#This Row],[Ingresos netos]]</f>
        <v>1.302885E-2</v>
      </c>
      <c r="AV885" s="23"/>
      <c r="AX885" s="23"/>
    </row>
    <row r="886" spans="13:50" x14ac:dyDescent="0.2">
      <c r="M886" s="1" t="s">
        <v>87</v>
      </c>
      <c r="N886" s="1" t="s">
        <v>15</v>
      </c>
      <c r="O886" s="1"/>
      <c r="P886" s="1" t="s">
        <v>11</v>
      </c>
      <c r="Q886" s="1" t="s">
        <v>12</v>
      </c>
      <c r="R886" s="1" t="s">
        <v>13</v>
      </c>
      <c r="S886" s="8">
        <v>1.130623297E-3</v>
      </c>
      <c r="T886" s="8">
        <v>0.75</v>
      </c>
      <c r="U886" s="9">
        <f>Tabla13[[#This Row],[Precio unitario]]*Tabla13[[#This Row],[Tasa de ingresos cliente]]</f>
        <v>8.4796747274999999E-4</v>
      </c>
      <c r="V886" s="21">
        <v>22.631540000000001</v>
      </c>
      <c r="W886" s="15">
        <f>Tabla13[[#This Row],[tasa de cambio]]*Tabla13[[#This Row],[Ingresos netos]]</f>
        <v>1.9190809778240534E-2</v>
      </c>
      <c r="AK886" s="1" t="s">
        <v>100</v>
      </c>
      <c r="AL886" s="1" t="s">
        <v>37</v>
      </c>
      <c r="AM886" s="1" t="s">
        <v>101</v>
      </c>
      <c r="AN886" s="1" t="s">
        <v>11</v>
      </c>
      <c r="AO886" s="1" t="s">
        <v>12</v>
      </c>
      <c r="AP886" s="1" t="s">
        <v>13</v>
      </c>
      <c r="AQ886" s="8">
        <v>8.0433329999999995E-4</v>
      </c>
      <c r="AR886" s="8">
        <v>0.75</v>
      </c>
      <c r="AS886" s="9">
        <f>Tabla8[[#This Row],[Precio unitario]]*Tabla8[[#This Row],[Tasa de ingresos cliente]]</f>
        <v>6.0324997499999994E-4</v>
      </c>
      <c r="AT886" s="21">
        <v>21.6</v>
      </c>
      <c r="AU886" s="11">
        <f>Tabla8[[#This Row],[tasa de cambio]]*Tabla8[[#This Row],[Ingresos netos]]</f>
        <v>1.3030199459999999E-2</v>
      </c>
      <c r="AV886" s="23"/>
      <c r="AX886" s="23"/>
    </row>
    <row r="887" spans="13:50" x14ac:dyDescent="0.2">
      <c r="M887" s="2" t="s">
        <v>87</v>
      </c>
      <c r="N887" s="2" t="s">
        <v>57</v>
      </c>
      <c r="O887" s="2"/>
      <c r="P887" s="2" t="s">
        <v>11</v>
      </c>
      <c r="Q887" s="2" t="s">
        <v>12</v>
      </c>
      <c r="R887" s="2" t="s">
        <v>13</v>
      </c>
      <c r="S887" s="7">
        <v>1.5387922600000001E-4</v>
      </c>
      <c r="T887" s="7">
        <v>0.75</v>
      </c>
      <c r="U887" s="9">
        <f>Tabla13[[#This Row],[Precio unitario]]*Tabla13[[#This Row],[Tasa de ingresos cliente]]</f>
        <v>1.1540941950000001E-4</v>
      </c>
      <c r="V887" s="21">
        <v>22.631540000000001</v>
      </c>
      <c r="W887" s="15">
        <f>Tabla13[[#This Row],[tasa de cambio]]*Tabla13[[#This Row],[Ingresos netos]]</f>
        <v>2.6118928937910305E-3</v>
      </c>
      <c r="AK887" s="2" t="s">
        <v>100</v>
      </c>
      <c r="AL887" s="2" t="s">
        <v>37</v>
      </c>
      <c r="AM887" s="2" t="s">
        <v>101</v>
      </c>
      <c r="AN887" s="2" t="s">
        <v>11</v>
      </c>
      <c r="AO887" s="2" t="s">
        <v>12</v>
      </c>
      <c r="AP887" s="2" t="s">
        <v>13</v>
      </c>
      <c r="AQ887" s="7">
        <v>8.0420000000000003E-4</v>
      </c>
      <c r="AR887" s="7">
        <v>0.75</v>
      </c>
      <c r="AS887" s="9">
        <f>Tabla8[[#This Row],[Precio unitario]]*Tabla8[[#This Row],[Tasa de ingresos cliente]]</f>
        <v>6.0315E-4</v>
      </c>
      <c r="AT887" s="21">
        <v>21.6</v>
      </c>
      <c r="AU887" s="11">
        <f>Tabla8[[#This Row],[tasa de cambio]]*Tabla8[[#This Row],[Ingresos netos]]</f>
        <v>1.3028040000000001E-2</v>
      </c>
      <c r="AV887" s="23"/>
      <c r="AX887" s="23"/>
    </row>
    <row r="888" spans="13:50" x14ac:dyDescent="0.2">
      <c r="M888" s="1" t="s">
        <v>87</v>
      </c>
      <c r="N888" s="1" t="s">
        <v>49</v>
      </c>
      <c r="O888" s="1"/>
      <c r="P888" s="1" t="s">
        <v>11</v>
      </c>
      <c r="Q888" s="1" t="s">
        <v>12</v>
      </c>
      <c r="R888" s="1" t="s">
        <v>13</v>
      </c>
      <c r="S888" s="8">
        <v>4.3508933999999999E-5</v>
      </c>
      <c r="T888" s="8">
        <v>0.75</v>
      </c>
      <c r="U888" s="9">
        <f>Tabla13[[#This Row],[Precio unitario]]*Tabla13[[#This Row],[Tasa de ingresos cliente]]</f>
        <v>3.2631700499999999E-5</v>
      </c>
      <c r="V888" s="21">
        <v>22.631540000000001</v>
      </c>
      <c r="W888" s="15">
        <f>Tabla13[[#This Row],[tasa de cambio]]*Tabla13[[#This Row],[Ingresos netos]]</f>
        <v>7.3850563513376999E-4</v>
      </c>
      <c r="AK888" s="1" t="s">
        <v>100</v>
      </c>
      <c r="AL888" s="1" t="s">
        <v>37</v>
      </c>
      <c r="AM888" s="1" t="s">
        <v>104</v>
      </c>
      <c r="AN888" s="1" t="s">
        <v>11</v>
      </c>
      <c r="AO888" s="1" t="s">
        <v>12</v>
      </c>
      <c r="AP888" s="1" t="s">
        <v>13</v>
      </c>
      <c r="AQ888" s="8">
        <v>8.0424999999999995E-4</v>
      </c>
      <c r="AR888" s="8">
        <v>0.75</v>
      </c>
      <c r="AS888" s="9">
        <f>Tabla8[[#This Row],[Precio unitario]]*Tabla8[[#This Row],[Tasa de ingresos cliente]]</f>
        <v>6.0318749999999999E-4</v>
      </c>
      <c r="AT888" s="21">
        <v>21.6</v>
      </c>
      <c r="AU888" s="11">
        <f>Tabla8[[#This Row],[tasa de cambio]]*Tabla8[[#This Row],[Ingresos netos]]</f>
        <v>1.302885E-2</v>
      </c>
      <c r="AV888" s="23"/>
      <c r="AX888" s="23"/>
    </row>
    <row r="889" spans="13:50" x14ac:dyDescent="0.2">
      <c r="M889" s="2" t="s">
        <v>87</v>
      </c>
      <c r="N889" s="2" t="s">
        <v>44</v>
      </c>
      <c r="O889" s="2"/>
      <c r="P889" s="2" t="s">
        <v>11</v>
      </c>
      <c r="Q889" s="2" t="s">
        <v>12</v>
      </c>
      <c r="R889" s="2" t="s">
        <v>13</v>
      </c>
      <c r="S889" s="7">
        <v>2.3979395799999999E-4</v>
      </c>
      <c r="T889" s="7">
        <v>0.75</v>
      </c>
      <c r="U889" s="9">
        <f>Tabla13[[#This Row],[Precio unitario]]*Tabla13[[#This Row],[Tasa de ingresos cliente]]</f>
        <v>1.7984546850000001E-4</v>
      </c>
      <c r="V889" s="21">
        <v>22.631540000000001</v>
      </c>
      <c r="W889" s="15">
        <f>Tabla13[[#This Row],[tasa de cambio]]*Tabla13[[#This Row],[Ingresos netos]]</f>
        <v>4.0701799141764907E-3</v>
      </c>
      <c r="AK889" s="2" t="s">
        <v>100</v>
      </c>
      <c r="AL889" s="2" t="s">
        <v>37</v>
      </c>
      <c r="AM889" s="2" t="s">
        <v>104</v>
      </c>
      <c r="AN889" s="2" t="s">
        <v>11</v>
      </c>
      <c r="AO889" s="2" t="s">
        <v>12</v>
      </c>
      <c r="AP889" s="2" t="s">
        <v>13</v>
      </c>
      <c r="AQ889" s="7">
        <v>8.0420000000000003E-4</v>
      </c>
      <c r="AR889" s="7">
        <v>0.75</v>
      </c>
      <c r="AS889" s="9">
        <f>Tabla8[[#This Row],[Precio unitario]]*Tabla8[[#This Row],[Tasa de ingresos cliente]]</f>
        <v>6.0315E-4</v>
      </c>
      <c r="AT889" s="21">
        <v>21.6</v>
      </c>
      <c r="AU889" s="11">
        <f>Tabla8[[#This Row],[tasa de cambio]]*Tabla8[[#This Row],[Ingresos netos]]</f>
        <v>1.3028040000000001E-2</v>
      </c>
      <c r="AV889" s="23"/>
      <c r="AX889" s="23"/>
    </row>
    <row r="890" spans="13:50" x14ac:dyDescent="0.2">
      <c r="M890" s="1" t="s">
        <v>87</v>
      </c>
      <c r="N890" s="1" t="s">
        <v>17</v>
      </c>
      <c r="O890" s="1"/>
      <c r="P890" s="1" t="s">
        <v>11</v>
      </c>
      <c r="Q890" s="1" t="s">
        <v>12</v>
      </c>
      <c r="R890" s="1" t="s">
        <v>13</v>
      </c>
      <c r="S890" s="8">
        <v>2.0236009199999999E-4</v>
      </c>
      <c r="T890" s="8">
        <v>0.75</v>
      </c>
      <c r="U890" s="9">
        <f>Tabla13[[#This Row],[Precio unitario]]*Tabla13[[#This Row],[Tasa de ingresos cliente]]</f>
        <v>1.5177006899999999E-4</v>
      </c>
      <c r="V890" s="21">
        <v>22.631540000000001</v>
      </c>
      <c r="W890" s="15">
        <f>Tabla13[[#This Row],[tasa de cambio]]*Tabla13[[#This Row],[Ingresos netos]]</f>
        <v>3.43479038737626E-3</v>
      </c>
      <c r="AK890" s="1" t="s">
        <v>100</v>
      </c>
      <c r="AL890" s="1" t="s">
        <v>37</v>
      </c>
      <c r="AM890" s="1" t="s">
        <v>104</v>
      </c>
      <c r="AN890" s="1" t="s">
        <v>11</v>
      </c>
      <c r="AO890" s="1" t="s">
        <v>12</v>
      </c>
      <c r="AP890" s="1" t="s">
        <v>13</v>
      </c>
      <c r="AQ890" s="8">
        <v>8.0421050000000003E-4</v>
      </c>
      <c r="AR890" s="8">
        <v>0.75</v>
      </c>
      <c r="AS890" s="9">
        <f>Tabla8[[#This Row],[Precio unitario]]*Tabla8[[#This Row],[Tasa de ingresos cliente]]</f>
        <v>6.0315787499999997E-4</v>
      </c>
      <c r="AT890" s="21">
        <v>21.6</v>
      </c>
      <c r="AU890" s="11">
        <f>Tabla8[[#This Row],[tasa de cambio]]*Tabla8[[#This Row],[Ingresos netos]]</f>
        <v>1.30282101E-2</v>
      </c>
      <c r="AV890" s="23"/>
      <c r="AX890" s="23"/>
    </row>
    <row r="891" spans="13:50" x14ac:dyDescent="0.2">
      <c r="M891" s="2" t="s">
        <v>87</v>
      </c>
      <c r="N891" s="2" t="s">
        <v>33</v>
      </c>
      <c r="O891" s="2"/>
      <c r="P891" s="2" t="s">
        <v>11</v>
      </c>
      <c r="Q891" s="2" t="s">
        <v>12</v>
      </c>
      <c r="R891" s="2" t="s">
        <v>13</v>
      </c>
      <c r="S891" s="7">
        <v>2.9475729689999999E-3</v>
      </c>
      <c r="T891" s="7">
        <v>0.75</v>
      </c>
      <c r="U891" s="9">
        <f>Tabla13[[#This Row],[Precio unitario]]*Tabla13[[#This Row],[Tasa de ingresos cliente]]</f>
        <v>2.2106797267499997E-3</v>
      </c>
      <c r="V891" s="21">
        <v>22.631540000000001</v>
      </c>
      <c r="W891" s="15">
        <f>Tabla13[[#This Row],[tasa de cambio]]*Tabla13[[#This Row],[Ingresos netos]]</f>
        <v>5.0031086663131691E-2</v>
      </c>
      <c r="AK891" s="2" t="s">
        <v>100</v>
      </c>
      <c r="AL891" s="2" t="s">
        <v>37</v>
      </c>
      <c r="AM891" s="2" t="s">
        <v>104</v>
      </c>
      <c r="AN891" s="2" t="s">
        <v>11</v>
      </c>
      <c r="AO891" s="2" t="s">
        <v>12</v>
      </c>
      <c r="AP891" s="2" t="s">
        <v>13</v>
      </c>
      <c r="AQ891" s="7">
        <v>8.0418180000000001E-4</v>
      </c>
      <c r="AR891" s="7">
        <v>0.75</v>
      </c>
      <c r="AS891" s="9">
        <f>Tabla8[[#This Row],[Precio unitario]]*Tabla8[[#This Row],[Tasa de ingresos cliente]]</f>
        <v>6.0313635E-4</v>
      </c>
      <c r="AT891" s="21">
        <v>21.6</v>
      </c>
      <c r="AU891" s="11">
        <f>Tabla8[[#This Row],[tasa de cambio]]*Tabla8[[#This Row],[Ingresos netos]]</f>
        <v>1.3027745160000001E-2</v>
      </c>
      <c r="AV891" s="23"/>
      <c r="AX891" s="23"/>
    </row>
    <row r="892" spans="13:50" x14ac:dyDescent="0.2">
      <c r="M892" s="1" t="s">
        <v>87</v>
      </c>
      <c r="N892" s="1" t="s">
        <v>18</v>
      </c>
      <c r="O892" s="1"/>
      <c r="P892" s="1" t="s">
        <v>11</v>
      </c>
      <c r="Q892" s="1" t="s">
        <v>12</v>
      </c>
      <c r="R892" s="1" t="s">
        <v>13</v>
      </c>
      <c r="S892" s="8">
        <v>1.9630654199999999E-4</v>
      </c>
      <c r="T892" s="8">
        <v>0.75</v>
      </c>
      <c r="U892" s="9">
        <f>Tabla13[[#This Row],[Precio unitario]]*Tabla13[[#This Row],[Tasa de ingresos cliente]]</f>
        <v>1.4722990649999998E-4</v>
      </c>
      <c r="V892" s="21">
        <v>22.631540000000001</v>
      </c>
      <c r="W892" s="15">
        <f>Tabla13[[#This Row],[tasa de cambio]]*Tabla13[[#This Row],[Ingresos netos]]</f>
        <v>3.3320395181510097E-3</v>
      </c>
      <c r="AK892" s="1" t="s">
        <v>100</v>
      </c>
      <c r="AL892" s="1" t="s">
        <v>37</v>
      </c>
      <c r="AM892" s="1" t="s">
        <v>104</v>
      </c>
      <c r="AN892" s="1" t="s">
        <v>11</v>
      </c>
      <c r="AO892" s="1" t="s">
        <v>12</v>
      </c>
      <c r="AP892" s="1" t="s">
        <v>13</v>
      </c>
      <c r="AQ892" s="8">
        <v>8.0423080000000002E-4</v>
      </c>
      <c r="AR892" s="8">
        <v>0.75</v>
      </c>
      <c r="AS892" s="9">
        <f>Tabla8[[#This Row],[Precio unitario]]*Tabla8[[#This Row],[Tasa de ingresos cliente]]</f>
        <v>6.0317310000000007E-4</v>
      </c>
      <c r="AT892" s="21">
        <v>21.6</v>
      </c>
      <c r="AU892" s="11">
        <f>Tabla8[[#This Row],[tasa de cambio]]*Tabla8[[#This Row],[Ingresos netos]]</f>
        <v>1.3028538960000002E-2</v>
      </c>
      <c r="AV892" s="23"/>
      <c r="AX892" s="23"/>
    </row>
    <row r="893" spans="13:50" x14ac:dyDescent="0.2">
      <c r="M893" s="2" t="s">
        <v>87</v>
      </c>
      <c r="N893" s="2" t="s">
        <v>34</v>
      </c>
      <c r="O893" s="2"/>
      <c r="P893" s="2" t="s">
        <v>11</v>
      </c>
      <c r="Q893" s="2" t="s">
        <v>12</v>
      </c>
      <c r="R893" s="2" t="s">
        <v>13</v>
      </c>
      <c r="S893" s="7">
        <v>1.36297159E-4</v>
      </c>
      <c r="T893" s="7">
        <v>0.75</v>
      </c>
      <c r="U893" s="9">
        <f>Tabla13[[#This Row],[Precio unitario]]*Tabla13[[#This Row],[Tasa de ingresos cliente]]</f>
        <v>1.0222286925000001E-4</v>
      </c>
      <c r="V893" s="21">
        <v>22.631540000000001</v>
      </c>
      <c r="W893" s="15">
        <f>Tabla13[[#This Row],[tasa de cambio]]*Tabla13[[#This Row],[Ingresos netos]]</f>
        <v>2.3134609543461453E-3</v>
      </c>
      <c r="AK893" s="2" t="s">
        <v>100</v>
      </c>
      <c r="AL893" s="2" t="s">
        <v>37</v>
      </c>
      <c r="AM893" s="2" t="s">
        <v>104</v>
      </c>
      <c r="AN893" s="2" t="s">
        <v>11</v>
      </c>
      <c r="AO893" s="2" t="s">
        <v>12</v>
      </c>
      <c r="AP893" s="2" t="s">
        <v>13</v>
      </c>
      <c r="AQ893" s="7">
        <v>8.0420589999999998E-4</v>
      </c>
      <c r="AR893" s="7">
        <v>0.75</v>
      </c>
      <c r="AS893" s="9">
        <f>Tabla8[[#This Row],[Precio unitario]]*Tabla8[[#This Row],[Tasa de ingresos cliente]]</f>
        <v>6.0315442499999999E-4</v>
      </c>
      <c r="AT893" s="21">
        <v>21.6</v>
      </c>
      <c r="AU893" s="11">
        <f>Tabla8[[#This Row],[tasa de cambio]]*Tabla8[[#This Row],[Ingresos netos]]</f>
        <v>1.3028135580000001E-2</v>
      </c>
      <c r="AV893" s="23"/>
      <c r="AX893" s="23"/>
    </row>
    <row r="894" spans="13:50" x14ac:dyDescent="0.2">
      <c r="M894" s="1" t="s">
        <v>87</v>
      </c>
      <c r="N894" s="1" t="s">
        <v>69</v>
      </c>
      <c r="O894" s="1"/>
      <c r="P894" s="1" t="s">
        <v>11</v>
      </c>
      <c r="Q894" s="1" t="s">
        <v>12</v>
      </c>
      <c r="R894" s="1" t="s">
        <v>13</v>
      </c>
      <c r="S894" s="8">
        <v>5.3160040400000003E-4</v>
      </c>
      <c r="T894" s="8">
        <v>0.75</v>
      </c>
      <c r="U894" s="9">
        <f>Tabla13[[#This Row],[Precio unitario]]*Tabla13[[#This Row],[Tasa de ingresos cliente]]</f>
        <v>3.9870030300000002E-4</v>
      </c>
      <c r="V894" s="21">
        <v>22.631540000000001</v>
      </c>
      <c r="W894" s="15">
        <f>Tabla13[[#This Row],[tasa de cambio]]*Tabla13[[#This Row],[Ingresos netos]]</f>
        <v>9.0232018553566204E-3</v>
      </c>
      <c r="AK894" s="1" t="s">
        <v>100</v>
      </c>
      <c r="AL894" s="1" t="s">
        <v>37</v>
      </c>
      <c r="AM894" s="1" t="s">
        <v>104</v>
      </c>
      <c r="AN894" s="1" t="s">
        <v>11</v>
      </c>
      <c r="AO894" s="1" t="s">
        <v>12</v>
      </c>
      <c r="AP894" s="1" t="s">
        <v>13</v>
      </c>
      <c r="AQ894" s="8">
        <v>8.0419539999999998E-4</v>
      </c>
      <c r="AR894" s="8">
        <v>0.75</v>
      </c>
      <c r="AS894" s="9">
        <f>Tabla8[[#This Row],[Precio unitario]]*Tabla8[[#This Row],[Tasa de ingresos cliente]]</f>
        <v>6.0314655000000001E-4</v>
      </c>
      <c r="AT894" s="21">
        <v>21.6</v>
      </c>
      <c r="AU894" s="11">
        <f>Tabla8[[#This Row],[tasa de cambio]]*Tabla8[[#This Row],[Ingresos netos]]</f>
        <v>1.3027965480000001E-2</v>
      </c>
      <c r="AV894" s="23"/>
      <c r="AX894" s="23"/>
    </row>
    <row r="895" spans="13:50" x14ac:dyDescent="0.2">
      <c r="M895" s="2" t="s">
        <v>87</v>
      </c>
      <c r="N895" s="2" t="s">
        <v>22</v>
      </c>
      <c r="O895" s="2"/>
      <c r="P895" s="2" t="s">
        <v>11</v>
      </c>
      <c r="Q895" s="2" t="s">
        <v>12</v>
      </c>
      <c r="R895" s="2" t="s">
        <v>13</v>
      </c>
      <c r="S895" s="7">
        <v>1.4556342759999999E-3</v>
      </c>
      <c r="T895" s="7">
        <v>0.75</v>
      </c>
      <c r="U895" s="9">
        <f>Tabla13[[#This Row],[Precio unitario]]*Tabla13[[#This Row],[Tasa de ingresos cliente]]</f>
        <v>1.091725707E-3</v>
      </c>
      <c r="V895" s="21">
        <v>22.631540000000001</v>
      </c>
      <c r="W895" s="15">
        <f>Tabla13[[#This Row],[tasa de cambio]]*Tabla13[[#This Row],[Ingresos netos]]</f>
        <v>2.470743400699878E-2</v>
      </c>
      <c r="AK895" s="2" t="s">
        <v>100</v>
      </c>
      <c r="AL895" s="2" t="s">
        <v>37</v>
      </c>
      <c r="AM895" s="2" t="s">
        <v>104</v>
      </c>
      <c r="AN895" s="2" t="s">
        <v>11</v>
      </c>
      <c r="AO895" s="2" t="s">
        <v>12</v>
      </c>
      <c r="AP895" s="2" t="s">
        <v>13</v>
      </c>
      <c r="AQ895" s="7">
        <v>8.0420510000000004E-4</v>
      </c>
      <c r="AR895" s="7">
        <v>0.75</v>
      </c>
      <c r="AS895" s="9">
        <f>Tabla8[[#This Row],[Precio unitario]]*Tabla8[[#This Row],[Tasa de ingresos cliente]]</f>
        <v>6.03153825E-4</v>
      </c>
      <c r="AT895" s="21">
        <v>21.6</v>
      </c>
      <c r="AU895" s="11">
        <f>Tabla8[[#This Row],[tasa de cambio]]*Tabla8[[#This Row],[Ingresos netos]]</f>
        <v>1.3028122620000001E-2</v>
      </c>
      <c r="AV895" s="23"/>
      <c r="AX895" s="23"/>
    </row>
    <row r="896" spans="13:50" x14ac:dyDescent="0.2">
      <c r="M896" s="1" t="s">
        <v>87</v>
      </c>
      <c r="N896" s="1" t="s">
        <v>10</v>
      </c>
      <c r="O896" s="1"/>
      <c r="P896" s="1" t="s">
        <v>11</v>
      </c>
      <c r="Q896" s="1" t="s">
        <v>12</v>
      </c>
      <c r="R896" s="1" t="s">
        <v>13</v>
      </c>
      <c r="S896" s="8">
        <v>6.7534468200000002E-4</v>
      </c>
      <c r="T896" s="8">
        <v>0.75</v>
      </c>
      <c r="U896" s="9">
        <f>Tabla13[[#This Row],[Precio unitario]]*Tabla13[[#This Row],[Tasa de ingresos cliente]]</f>
        <v>5.0650851150000004E-4</v>
      </c>
      <c r="V896" s="21">
        <v>22.631540000000001</v>
      </c>
      <c r="W896" s="15">
        <f>Tabla13[[#This Row],[tasa de cambio]]*Tabla13[[#This Row],[Ingresos netos]]</f>
        <v>1.1463067638352711E-2</v>
      </c>
      <c r="AK896" s="1" t="s">
        <v>100</v>
      </c>
      <c r="AL896" s="1" t="s">
        <v>37</v>
      </c>
      <c r="AM896" s="1" t="s">
        <v>104</v>
      </c>
      <c r="AN896" s="1" t="s">
        <v>11</v>
      </c>
      <c r="AO896" s="1" t="s">
        <v>12</v>
      </c>
      <c r="AP896" s="1" t="s">
        <v>13</v>
      </c>
      <c r="AQ896" s="8">
        <v>8.0419119999999996E-4</v>
      </c>
      <c r="AR896" s="8">
        <v>0.75</v>
      </c>
      <c r="AS896" s="9">
        <f>Tabla8[[#This Row],[Precio unitario]]*Tabla8[[#This Row],[Tasa de ingresos cliente]]</f>
        <v>6.0314339999999991E-4</v>
      </c>
      <c r="AT896" s="21">
        <v>21.6</v>
      </c>
      <c r="AU896" s="11">
        <f>Tabla8[[#This Row],[tasa de cambio]]*Tabla8[[#This Row],[Ingresos netos]]</f>
        <v>1.3027897439999998E-2</v>
      </c>
      <c r="AV896" s="23"/>
      <c r="AX896" s="23"/>
    </row>
    <row r="897" spans="13:50" x14ac:dyDescent="0.2">
      <c r="M897" s="2" t="s">
        <v>87</v>
      </c>
      <c r="N897" s="2" t="s">
        <v>28</v>
      </c>
      <c r="O897" s="2"/>
      <c r="P897" s="2" t="s">
        <v>11</v>
      </c>
      <c r="Q897" s="2" t="s">
        <v>12</v>
      </c>
      <c r="R897" s="2" t="s">
        <v>13</v>
      </c>
      <c r="S897" s="7">
        <v>1.8814908000000001E-4</v>
      </c>
      <c r="T897" s="7">
        <v>0.75</v>
      </c>
      <c r="U897" s="9">
        <f>Tabla13[[#This Row],[Precio unitario]]*Tabla13[[#This Row],[Tasa de ingresos cliente]]</f>
        <v>1.4111181000000001E-4</v>
      </c>
      <c r="V897" s="21">
        <v>22.631540000000001</v>
      </c>
      <c r="W897" s="15">
        <f>Tabla13[[#This Row],[tasa de cambio]]*Tabla13[[#This Row],[Ingresos netos]]</f>
        <v>3.1935775724874003E-3</v>
      </c>
      <c r="AK897" s="2" t="s">
        <v>100</v>
      </c>
      <c r="AL897" s="2" t="s">
        <v>37</v>
      </c>
      <c r="AM897" s="2" t="s">
        <v>104</v>
      </c>
      <c r="AN897" s="2" t="s">
        <v>11</v>
      </c>
      <c r="AO897" s="2" t="s">
        <v>12</v>
      </c>
      <c r="AP897" s="2" t="s">
        <v>13</v>
      </c>
      <c r="AQ897" s="7">
        <v>8.0418869999999997E-4</v>
      </c>
      <c r="AR897" s="7">
        <v>0.75</v>
      </c>
      <c r="AS897" s="9">
        <f>Tabla8[[#This Row],[Precio unitario]]*Tabla8[[#This Row],[Tasa de ingresos cliente]]</f>
        <v>6.0314152500000003E-4</v>
      </c>
      <c r="AT897" s="21">
        <v>21.6</v>
      </c>
      <c r="AU897" s="11">
        <f>Tabla8[[#This Row],[tasa de cambio]]*Tabla8[[#This Row],[Ingresos netos]]</f>
        <v>1.3027856940000002E-2</v>
      </c>
      <c r="AV897" s="23"/>
      <c r="AX897" s="23"/>
    </row>
    <row r="898" spans="13:50" x14ac:dyDescent="0.2">
      <c r="M898" s="1" t="s">
        <v>87</v>
      </c>
      <c r="N898" s="1" t="s">
        <v>16</v>
      </c>
      <c r="O898" s="1"/>
      <c r="P898" s="1" t="s">
        <v>11</v>
      </c>
      <c r="Q898" s="1" t="s">
        <v>12</v>
      </c>
      <c r="R898" s="1" t="s">
        <v>13</v>
      </c>
      <c r="S898" s="8">
        <v>2.8006265200000003E-4</v>
      </c>
      <c r="T898" s="8">
        <v>0.75</v>
      </c>
      <c r="U898" s="9">
        <f>Tabla13[[#This Row],[Precio unitario]]*Tabla13[[#This Row],[Tasa de ingresos cliente]]</f>
        <v>2.1004698900000003E-4</v>
      </c>
      <c r="V898" s="21">
        <v>22.631540000000001</v>
      </c>
      <c r="W898" s="15">
        <f>Tabla13[[#This Row],[tasa de cambio]]*Tabla13[[#This Row],[Ingresos netos]]</f>
        <v>4.7536868334330613E-3</v>
      </c>
      <c r="AK898" s="1" t="s">
        <v>100</v>
      </c>
      <c r="AL898" s="1" t="s">
        <v>37</v>
      </c>
      <c r="AM898" s="1" t="s">
        <v>104</v>
      </c>
      <c r="AN898" s="1" t="s">
        <v>11</v>
      </c>
      <c r="AO898" s="1" t="s">
        <v>12</v>
      </c>
      <c r="AP898" s="1" t="s">
        <v>13</v>
      </c>
      <c r="AQ898" s="8">
        <v>8.0419149999999995E-4</v>
      </c>
      <c r="AR898" s="8">
        <v>0.75</v>
      </c>
      <c r="AS898" s="9">
        <f>Tabla8[[#This Row],[Precio unitario]]*Tabla8[[#This Row],[Tasa de ingresos cliente]]</f>
        <v>6.0314362499999999E-4</v>
      </c>
      <c r="AT898" s="21">
        <v>21.6</v>
      </c>
      <c r="AU898" s="11">
        <f>Tabla8[[#This Row],[tasa de cambio]]*Tabla8[[#This Row],[Ingresos netos]]</f>
        <v>1.3027902300000001E-2</v>
      </c>
      <c r="AV898" s="23"/>
      <c r="AX898" s="23"/>
    </row>
    <row r="899" spans="13:50" x14ac:dyDescent="0.2">
      <c r="M899" s="2" t="s">
        <v>87</v>
      </c>
      <c r="N899" s="2" t="s">
        <v>33</v>
      </c>
      <c r="O899" s="2"/>
      <c r="P899" s="2" t="s">
        <v>11</v>
      </c>
      <c r="Q899" s="2" t="s">
        <v>12</v>
      </c>
      <c r="R899" s="2" t="s">
        <v>13</v>
      </c>
      <c r="S899" s="7">
        <v>1.0517908649999999E-3</v>
      </c>
      <c r="T899" s="7">
        <v>0.75</v>
      </c>
      <c r="U899" s="9">
        <f>Tabla13[[#This Row],[Precio unitario]]*Tabla13[[#This Row],[Tasa de ingresos cliente]]</f>
        <v>7.8884314874999996E-4</v>
      </c>
      <c r="V899" s="21">
        <v>22.631540000000001</v>
      </c>
      <c r="W899" s="15">
        <f>Tabla13[[#This Row],[tasa de cambio]]*Tabla13[[#This Row],[Ingresos netos]]</f>
        <v>1.7852735274661576E-2</v>
      </c>
      <c r="AK899" s="2" t="s">
        <v>100</v>
      </c>
      <c r="AL899" s="2" t="s">
        <v>37</v>
      </c>
      <c r="AM899" s="2" t="s">
        <v>104</v>
      </c>
      <c r="AN899" s="2" t="s">
        <v>11</v>
      </c>
      <c r="AO899" s="2" t="s">
        <v>12</v>
      </c>
      <c r="AP899" s="2" t="s">
        <v>13</v>
      </c>
      <c r="AQ899" s="7">
        <v>8.0419230000000001E-4</v>
      </c>
      <c r="AR899" s="7">
        <v>0.75</v>
      </c>
      <c r="AS899" s="9">
        <f>Tabla8[[#This Row],[Precio unitario]]*Tabla8[[#This Row],[Tasa de ingresos cliente]]</f>
        <v>6.0314422499999998E-4</v>
      </c>
      <c r="AT899" s="21">
        <v>21.6</v>
      </c>
      <c r="AU899" s="11">
        <f>Tabla8[[#This Row],[tasa de cambio]]*Tabla8[[#This Row],[Ingresos netos]]</f>
        <v>1.302791526E-2</v>
      </c>
      <c r="AV899" s="23"/>
      <c r="AX899" s="23"/>
    </row>
    <row r="900" spans="13:50" x14ac:dyDescent="0.2">
      <c r="M900" s="1" t="s">
        <v>87</v>
      </c>
      <c r="N900" s="1" t="s">
        <v>18</v>
      </c>
      <c r="O900" s="1"/>
      <c r="P900" s="1" t="s">
        <v>11</v>
      </c>
      <c r="Q900" s="1" t="s">
        <v>12</v>
      </c>
      <c r="R900" s="1" t="s">
        <v>13</v>
      </c>
      <c r="S900" s="8">
        <v>2.6312547099999997E-4</v>
      </c>
      <c r="T900" s="8">
        <v>0.75</v>
      </c>
      <c r="U900" s="9">
        <f>Tabla13[[#This Row],[Precio unitario]]*Tabla13[[#This Row],[Tasa de ingresos cliente]]</f>
        <v>1.9734410324999998E-4</v>
      </c>
      <c r="V900" s="21">
        <v>22.631540000000001</v>
      </c>
      <c r="W900" s="15">
        <f>Tabla13[[#This Row],[tasa de cambio]]*Tabla13[[#This Row],[Ingresos netos]]</f>
        <v>4.4662009664665049E-3</v>
      </c>
      <c r="AK900" s="1" t="s">
        <v>100</v>
      </c>
      <c r="AL900" s="1" t="s">
        <v>37</v>
      </c>
      <c r="AM900" s="1" t="s">
        <v>104</v>
      </c>
      <c r="AN900" s="1" t="s">
        <v>11</v>
      </c>
      <c r="AO900" s="1" t="s">
        <v>12</v>
      </c>
      <c r="AP900" s="1" t="s">
        <v>13</v>
      </c>
      <c r="AQ900" s="8">
        <v>8.0419569999999998E-4</v>
      </c>
      <c r="AR900" s="8">
        <v>0.75</v>
      </c>
      <c r="AS900" s="9">
        <f>Tabla8[[#This Row],[Precio unitario]]*Tabla8[[#This Row],[Tasa de ingresos cliente]]</f>
        <v>6.0314677499999998E-4</v>
      </c>
      <c r="AT900" s="21">
        <v>21.6</v>
      </c>
      <c r="AU900" s="11">
        <f>Tabla8[[#This Row],[tasa de cambio]]*Tabla8[[#This Row],[Ingresos netos]]</f>
        <v>1.302797034E-2</v>
      </c>
      <c r="AV900" s="23"/>
      <c r="AX900" s="23"/>
    </row>
    <row r="901" spans="13:50" x14ac:dyDescent="0.2">
      <c r="M901" s="2" t="s">
        <v>87</v>
      </c>
      <c r="N901" s="2" t="s">
        <v>34</v>
      </c>
      <c r="O901" s="2"/>
      <c r="P901" s="2" t="s">
        <v>11</v>
      </c>
      <c r="Q901" s="2" t="s">
        <v>12</v>
      </c>
      <c r="R901" s="2" t="s">
        <v>13</v>
      </c>
      <c r="S901" s="7">
        <v>4.7707112300000002E-4</v>
      </c>
      <c r="T901" s="7">
        <v>0.75</v>
      </c>
      <c r="U901" s="9">
        <f>Tabla13[[#This Row],[Precio unitario]]*Tabla13[[#This Row],[Tasa de ingresos cliente]]</f>
        <v>3.5780334225E-4</v>
      </c>
      <c r="V901" s="21">
        <v>22.631540000000001</v>
      </c>
      <c r="W901" s="15">
        <f>Tabla13[[#This Row],[tasa de cambio]]*Tabla13[[#This Row],[Ingresos netos]]</f>
        <v>8.097640652264565E-3</v>
      </c>
      <c r="AK901" s="2" t="s">
        <v>100</v>
      </c>
      <c r="AL901" s="2" t="s">
        <v>37</v>
      </c>
      <c r="AM901" s="2" t="s">
        <v>104</v>
      </c>
      <c r="AN901" s="2" t="s">
        <v>11</v>
      </c>
      <c r="AO901" s="2" t="s">
        <v>12</v>
      </c>
      <c r="AP901" s="2" t="s">
        <v>13</v>
      </c>
      <c r="AQ901" s="7">
        <v>8.0420199999999996E-4</v>
      </c>
      <c r="AR901" s="7">
        <v>0.75</v>
      </c>
      <c r="AS901" s="9">
        <f>Tabla8[[#This Row],[Precio unitario]]*Tabla8[[#This Row],[Tasa de ingresos cliente]]</f>
        <v>6.0315149999999997E-4</v>
      </c>
      <c r="AT901" s="21">
        <v>21.6</v>
      </c>
      <c r="AU901" s="11">
        <f>Tabla8[[#This Row],[tasa de cambio]]*Tabla8[[#This Row],[Ingresos netos]]</f>
        <v>1.30280724E-2</v>
      </c>
      <c r="AV901" s="23"/>
      <c r="AX901" s="23"/>
    </row>
    <row r="902" spans="13:50" x14ac:dyDescent="0.2">
      <c r="M902" s="1" t="s">
        <v>87</v>
      </c>
      <c r="N902" s="1" t="s">
        <v>52</v>
      </c>
      <c r="O902" s="1"/>
      <c r="P902" s="1" t="s">
        <v>11</v>
      </c>
      <c r="Q902" s="1" t="s">
        <v>12</v>
      </c>
      <c r="R902" s="1" t="s">
        <v>13</v>
      </c>
      <c r="S902" s="8">
        <v>3.2933293300000001E-4</v>
      </c>
      <c r="T902" s="8">
        <v>0.75</v>
      </c>
      <c r="U902" s="9">
        <f>Tabla13[[#This Row],[Precio unitario]]*Tabla13[[#This Row],[Tasa de ingresos cliente]]</f>
        <v>2.4699969974999999E-4</v>
      </c>
      <c r="V902" s="21">
        <v>22.631540000000001</v>
      </c>
      <c r="W902" s="15">
        <f>Tabla13[[#This Row],[tasa de cambio]]*Tabla13[[#This Row],[Ingresos netos]]</f>
        <v>5.5899835848801155E-3</v>
      </c>
      <c r="AK902" s="1" t="s">
        <v>100</v>
      </c>
      <c r="AL902" s="1" t="s">
        <v>37</v>
      </c>
      <c r="AM902" s="1" t="s">
        <v>104</v>
      </c>
      <c r="AN902" s="1" t="s">
        <v>11</v>
      </c>
      <c r="AO902" s="1" t="s">
        <v>12</v>
      </c>
      <c r="AP902" s="1" t="s">
        <v>13</v>
      </c>
      <c r="AQ902" s="8">
        <v>8.0419699999999998E-4</v>
      </c>
      <c r="AR902" s="8">
        <v>0.75</v>
      </c>
      <c r="AS902" s="9">
        <f>Tabla8[[#This Row],[Precio unitario]]*Tabla8[[#This Row],[Tasa de ingresos cliente]]</f>
        <v>6.0314774999999999E-4</v>
      </c>
      <c r="AT902" s="21">
        <v>21.6</v>
      </c>
      <c r="AU902" s="11">
        <f>Tabla8[[#This Row],[tasa de cambio]]*Tabla8[[#This Row],[Ingresos netos]]</f>
        <v>1.3027991400000001E-2</v>
      </c>
      <c r="AV902" s="23"/>
      <c r="AX902" s="23"/>
    </row>
    <row r="903" spans="13:50" x14ac:dyDescent="0.2">
      <c r="M903" s="2" t="s">
        <v>87</v>
      </c>
      <c r="N903" s="2" t="s">
        <v>73</v>
      </c>
      <c r="O903" s="2"/>
      <c r="P903" s="2" t="s">
        <v>11</v>
      </c>
      <c r="Q903" s="2" t="s">
        <v>12</v>
      </c>
      <c r="R903" s="2" t="s">
        <v>13</v>
      </c>
      <c r="S903" s="7">
        <v>2.7919826100000002E-4</v>
      </c>
      <c r="T903" s="7">
        <v>0.75</v>
      </c>
      <c r="U903" s="9">
        <f>Tabla13[[#This Row],[Precio unitario]]*Tabla13[[#This Row],[Tasa de ingresos cliente]]</f>
        <v>2.0939869575E-4</v>
      </c>
      <c r="V903" s="21">
        <v>22.631540000000001</v>
      </c>
      <c r="W903" s="15">
        <f>Tabla13[[#This Row],[tasa de cambio]]*Tabla13[[#This Row],[Ingresos netos]]</f>
        <v>4.739014958813955E-3</v>
      </c>
      <c r="AK903" s="2" t="s">
        <v>100</v>
      </c>
      <c r="AL903" s="2" t="s">
        <v>37</v>
      </c>
      <c r="AM903" s="2" t="s">
        <v>104</v>
      </c>
      <c r="AN903" s="2" t="s">
        <v>11</v>
      </c>
      <c r="AO903" s="2" t="s">
        <v>12</v>
      </c>
      <c r="AP903" s="2" t="s">
        <v>13</v>
      </c>
      <c r="AQ903" s="7">
        <v>8.0419300000000003E-4</v>
      </c>
      <c r="AR903" s="7">
        <v>0.75</v>
      </c>
      <c r="AS903" s="9">
        <f>Tabla8[[#This Row],[Precio unitario]]*Tabla8[[#This Row],[Tasa de ingresos cliente]]</f>
        <v>6.0314475000000005E-4</v>
      </c>
      <c r="AT903" s="21">
        <v>21.6</v>
      </c>
      <c r="AU903" s="11">
        <f>Tabla8[[#This Row],[tasa de cambio]]*Tabla8[[#This Row],[Ingresos netos]]</f>
        <v>1.3027926600000002E-2</v>
      </c>
      <c r="AV903" s="23"/>
      <c r="AX903" s="23"/>
    </row>
    <row r="904" spans="13:50" x14ac:dyDescent="0.2">
      <c r="M904" s="1" t="s">
        <v>87</v>
      </c>
      <c r="N904" s="1" t="s">
        <v>23</v>
      </c>
      <c r="O904" s="1"/>
      <c r="P904" s="1" t="s">
        <v>11</v>
      </c>
      <c r="Q904" s="1" t="s">
        <v>12</v>
      </c>
      <c r="R904" s="1" t="s">
        <v>13</v>
      </c>
      <c r="S904" s="8">
        <v>9.9434209499999989E-4</v>
      </c>
      <c r="T904" s="8">
        <v>0.75</v>
      </c>
      <c r="U904" s="9">
        <f>Tabla13[[#This Row],[Precio unitario]]*Tabla13[[#This Row],[Tasa de ingresos cliente]]</f>
        <v>7.4575657124999997E-4</v>
      </c>
      <c r="V904" s="21">
        <v>22.631540000000001</v>
      </c>
      <c r="W904" s="15">
        <f>Tabla13[[#This Row],[tasa de cambio]]*Tabla13[[#This Row],[Ingresos netos]]</f>
        <v>1.6877619672507227E-2</v>
      </c>
      <c r="AK904" s="1" t="s">
        <v>100</v>
      </c>
      <c r="AL904" s="1" t="s">
        <v>37</v>
      </c>
      <c r="AM904" s="1" t="s">
        <v>104</v>
      </c>
      <c r="AN904" s="1" t="s">
        <v>11</v>
      </c>
      <c r="AO904" s="1" t="s">
        <v>12</v>
      </c>
      <c r="AP904" s="1" t="s">
        <v>13</v>
      </c>
      <c r="AQ904" s="8">
        <v>8.0419710000000002E-4</v>
      </c>
      <c r="AR904" s="8">
        <v>0.75</v>
      </c>
      <c r="AS904" s="9">
        <f>Tabla8[[#This Row],[Precio unitario]]*Tabla8[[#This Row],[Tasa de ingresos cliente]]</f>
        <v>6.0314782500000001E-4</v>
      </c>
      <c r="AT904" s="21">
        <v>21.6</v>
      </c>
      <c r="AU904" s="11">
        <f>Tabla8[[#This Row],[tasa de cambio]]*Tabla8[[#This Row],[Ingresos netos]]</f>
        <v>1.3027993020000002E-2</v>
      </c>
      <c r="AV904" s="23"/>
      <c r="AX904" s="23"/>
    </row>
    <row r="905" spans="13:50" x14ac:dyDescent="0.2">
      <c r="M905" s="2" t="s">
        <v>87</v>
      </c>
      <c r="N905" s="2" t="s">
        <v>41</v>
      </c>
      <c r="O905" s="2"/>
      <c r="P905" s="2" t="s">
        <v>11</v>
      </c>
      <c r="Q905" s="2" t="s">
        <v>12</v>
      </c>
      <c r="R905" s="2" t="s">
        <v>13</v>
      </c>
      <c r="S905" s="7">
        <v>3.2713870299999999E-4</v>
      </c>
      <c r="T905" s="7">
        <v>0.75</v>
      </c>
      <c r="U905" s="9">
        <f>Tabla13[[#This Row],[Precio unitario]]*Tabla13[[#This Row],[Tasa de ingresos cliente]]</f>
        <v>2.4535402724999998E-4</v>
      </c>
      <c r="V905" s="21">
        <v>22.631540000000001</v>
      </c>
      <c r="W905" s="15">
        <f>Tabla13[[#This Row],[tasa de cambio]]*Tabla13[[#This Row],[Ingresos netos]]</f>
        <v>5.5527394818694646E-3</v>
      </c>
      <c r="AK905" s="2" t="s">
        <v>100</v>
      </c>
      <c r="AL905" s="2" t="s">
        <v>37</v>
      </c>
      <c r="AM905" s="2" t="s">
        <v>104</v>
      </c>
      <c r="AN905" s="2" t="s">
        <v>11</v>
      </c>
      <c r="AO905" s="2" t="s">
        <v>12</v>
      </c>
      <c r="AP905" s="2" t="s">
        <v>13</v>
      </c>
      <c r="AQ905" s="7">
        <v>8.0417650000000004E-4</v>
      </c>
      <c r="AR905" s="7">
        <v>0.75</v>
      </c>
      <c r="AS905" s="9">
        <f>Tabla8[[#This Row],[Precio unitario]]*Tabla8[[#This Row],[Tasa de ingresos cliente]]</f>
        <v>6.0313237500000006E-4</v>
      </c>
      <c r="AT905" s="21">
        <v>21.6</v>
      </c>
      <c r="AU905" s="11">
        <f>Tabla8[[#This Row],[tasa de cambio]]*Tabla8[[#This Row],[Ingresos netos]]</f>
        <v>1.3027659300000003E-2</v>
      </c>
      <c r="AV905" s="23"/>
      <c r="AX905" s="23"/>
    </row>
    <row r="906" spans="13:50" x14ac:dyDescent="0.2">
      <c r="M906" s="1" t="s">
        <v>87</v>
      </c>
      <c r="N906" s="1" t="s">
        <v>42</v>
      </c>
      <c r="O906" s="1"/>
      <c r="P906" s="1" t="s">
        <v>11</v>
      </c>
      <c r="Q906" s="1" t="s">
        <v>12</v>
      </c>
      <c r="R906" s="1" t="s">
        <v>13</v>
      </c>
      <c r="S906" s="8">
        <v>5.3116820899999997E-4</v>
      </c>
      <c r="T906" s="8">
        <v>0.75</v>
      </c>
      <c r="U906" s="9">
        <f>Tabla13[[#This Row],[Precio unitario]]*Tabla13[[#This Row],[Tasa de ingresos cliente]]</f>
        <v>3.9837615675000001E-4</v>
      </c>
      <c r="V906" s="21">
        <v>22.631540000000001</v>
      </c>
      <c r="W906" s="15">
        <f>Tabla13[[#This Row],[tasa de cambio]]*Tabla13[[#This Row],[Ingresos netos]]</f>
        <v>9.0158659265338961E-3</v>
      </c>
      <c r="AK906" s="1" t="s">
        <v>100</v>
      </c>
      <c r="AL906" s="1" t="s">
        <v>37</v>
      </c>
      <c r="AM906" s="1" t="s">
        <v>104</v>
      </c>
      <c r="AN906" s="1" t="s">
        <v>11</v>
      </c>
      <c r="AO906" s="1" t="s">
        <v>12</v>
      </c>
      <c r="AP906" s="1" t="s">
        <v>13</v>
      </c>
      <c r="AQ906" s="8">
        <v>8.0416669999999995E-4</v>
      </c>
      <c r="AR906" s="8">
        <v>0.75</v>
      </c>
      <c r="AS906" s="9">
        <f>Tabla8[[#This Row],[Precio unitario]]*Tabla8[[#This Row],[Tasa de ingresos cliente]]</f>
        <v>6.0312502499999994E-4</v>
      </c>
      <c r="AT906" s="21">
        <v>21.6</v>
      </c>
      <c r="AU906" s="11">
        <f>Tabla8[[#This Row],[tasa de cambio]]*Tabla8[[#This Row],[Ingresos netos]]</f>
        <v>1.3027500539999999E-2</v>
      </c>
      <c r="AV906" s="23"/>
      <c r="AX906" s="23"/>
    </row>
    <row r="907" spans="13:50" x14ac:dyDescent="0.2">
      <c r="M907" s="2" t="s">
        <v>87</v>
      </c>
      <c r="N907" s="2" t="s">
        <v>42</v>
      </c>
      <c r="O907" s="2"/>
      <c r="P907" s="2" t="s">
        <v>11</v>
      </c>
      <c r="Q907" s="2" t="s">
        <v>12</v>
      </c>
      <c r="R907" s="2" t="s">
        <v>13</v>
      </c>
      <c r="S907" s="7">
        <v>1.4806831800000001E-4</v>
      </c>
      <c r="T907" s="7">
        <v>0.75</v>
      </c>
      <c r="U907" s="9">
        <f>Tabla13[[#This Row],[Precio unitario]]*Tabla13[[#This Row],[Tasa de ingresos cliente]]</f>
        <v>1.110512385E-4</v>
      </c>
      <c r="V907" s="21">
        <v>22.631540000000001</v>
      </c>
      <c r="W907" s="15">
        <f>Tabla13[[#This Row],[tasa de cambio]]*Tabla13[[#This Row],[Ingresos netos]]</f>
        <v>2.5132605461622901E-3</v>
      </c>
      <c r="AK907" s="2" t="s">
        <v>100</v>
      </c>
      <c r="AL907" s="2" t="s">
        <v>37</v>
      </c>
      <c r="AM907" s="2" t="s">
        <v>104</v>
      </c>
      <c r="AN907" s="2" t="s">
        <v>11</v>
      </c>
      <c r="AO907" s="2" t="s">
        <v>12</v>
      </c>
      <c r="AP907" s="2" t="s">
        <v>13</v>
      </c>
      <c r="AQ907" s="7">
        <v>8.0433329999999995E-4</v>
      </c>
      <c r="AR907" s="7">
        <v>0.75</v>
      </c>
      <c r="AS907" s="9">
        <f>Tabla8[[#This Row],[Precio unitario]]*Tabla8[[#This Row],[Tasa de ingresos cliente]]</f>
        <v>6.0324997499999994E-4</v>
      </c>
      <c r="AT907" s="21">
        <v>21.6</v>
      </c>
      <c r="AU907" s="11">
        <f>Tabla8[[#This Row],[tasa de cambio]]*Tabla8[[#This Row],[Ingresos netos]]</f>
        <v>1.3030199459999999E-2</v>
      </c>
      <c r="AV907" s="23"/>
      <c r="AX907" s="23"/>
    </row>
    <row r="908" spans="13:50" x14ac:dyDescent="0.2">
      <c r="M908" s="1" t="s">
        <v>87</v>
      </c>
      <c r="N908" s="1" t="s">
        <v>42</v>
      </c>
      <c r="O908" s="1"/>
      <c r="P908" s="1" t="s">
        <v>11</v>
      </c>
      <c r="Q908" s="1" t="s">
        <v>12</v>
      </c>
      <c r="R908" s="1" t="s">
        <v>13</v>
      </c>
      <c r="S908" s="8">
        <v>1.0656047E-4</v>
      </c>
      <c r="T908" s="8">
        <v>0.75</v>
      </c>
      <c r="U908" s="9">
        <f>Tabla13[[#This Row],[Precio unitario]]*Tabla13[[#This Row],[Tasa de ingresos cliente]]</f>
        <v>7.9920352500000008E-5</v>
      </c>
      <c r="V908" s="21">
        <v>22.631540000000001</v>
      </c>
      <c r="W908" s="15">
        <f>Tabla13[[#This Row],[tasa de cambio]]*Tabla13[[#This Row],[Ingresos netos]]</f>
        <v>1.8087206544178502E-3</v>
      </c>
      <c r="AK908" s="1" t="s">
        <v>100</v>
      </c>
      <c r="AL908" s="1" t="s">
        <v>37</v>
      </c>
      <c r="AM908" s="1" t="s">
        <v>104</v>
      </c>
      <c r="AN908" s="1" t="s">
        <v>11</v>
      </c>
      <c r="AO908" s="1" t="s">
        <v>12</v>
      </c>
      <c r="AP908" s="1" t="s">
        <v>13</v>
      </c>
      <c r="AQ908" s="8">
        <v>8.0400000000000003E-4</v>
      </c>
      <c r="AR908" s="8">
        <v>0.75</v>
      </c>
      <c r="AS908" s="9">
        <f>Tabla8[[#This Row],[Precio unitario]]*Tabla8[[#This Row],[Tasa de ingresos cliente]]</f>
        <v>6.0300000000000002E-4</v>
      </c>
      <c r="AT908" s="21">
        <v>21.6</v>
      </c>
      <c r="AU908" s="11">
        <f>Tabla8[[#This Row],[tasa de cambio]]*Tabla8[[#This Row],[Ingresos netos]]</f>
        <v>1.3024800000000001E-2</v>
      </c>
      <c r="AV908" s="23"/>
      <c r="AX908" s="23"/>
    </row>
    <row r="909" spans="13:50" x14ac:dyDescent="0.2">
      <c r="M909" s="2" t="s">
        <v>87</v>
      </c>
      <c r="N909" s="2" t="s">
        <v>15</v>
      </c>
      <c r="O909" s="2"/>
      <c r="P909" s="2" t="s">
        <v>11</v>
      </c>
      <c r="Q909" s="2" t="s">
        <v>12</v>
      </c>
      <c r="R909" s="2" t="s">
        <v>13</v>
      </c>
      <c r="S909" s="7">
        <v>4.3277171100000001E-4</v>
      </c>
      <c r="T909" s="7">
        <v>0.75</v>
      </c>
      <c r="U909" s="9">
        <f>Tabla13[[#This Row],[Precio unitario]]*Tabla13[[#This Row],[Tasa de ingresos cliente]]</f>
        <v>3.2457878325000002E-4</v>
      </c>
      <c r="V909" s="21">
        <v>22.631540000000001</v>
      </c>
      <c r="W909" s="15">
        <f>Tabla13[[#This Row],[tasa de cambio]]*Tabla13[[#This Row],[Ingresos netos]]</f>
        <v>7.345717716273706E-3</v>
      </c>
      <c r="AK909" s="1" t="s">
        <v>100</v>
      </c>
      <c r="AL909" s="1" t="s">
        <v>37</v>
      </c>
      <c r="AM909" s="1" t="s">
        <v>104</v>
      </c>
      <c r="AN909" s="1" t="s">
        <v>11</v>
      </c>
      <c r="AO909" s="1" t="s">
        <v>12</v>
      </c>
      <c r="AP909" s="1" t="s">
        <v>13</v>
      </c>
      <c r="AQ909" s="8">
        <v>8.042174E-4</v>
      </c>
      <c r="AR909" s="8">
        <v>0.75</v>
      </c>
      <c r="AS909" s="9">
        <f>Tabla8[[#This Row],[Precio unitario]]*Tabla8[[#This Row],[Tasa de ingresos cliente]]</f>
        <v>6.0316305E-4</v>
      </c>
      <c r="AT909" s="21">
        <v>21.6</v>
      </c>
      <c r="AU909" s="11">
        <f>Tabla8[[#This Row],[tasa de cambio]]*Tabla8[[#This Row],[Ingresos netos]]</f>
        <v>1.3028321880000001E-2</v>
      </c>
      <c r="AV909" s="23"/>
      <c r="AX909" s="23"/>
    </row>
    <row r="910" spans="13:50" x14ac:dyDescent="0.2">
      <c r="M910" s="1" t="s">
        <v>87</v>
      </c>
      <c r="N910" s="1" t="s">
        <v>55</v>
      </c>
      <c r="O910" s="1"/>
      <c r="P910" s="1" t="s">
        <v>11</v>
      </c>
      <c r="Q910" s="1" t="s">
        <v>12</v>
      </c>
      <c r="R910" s="1" t="s">
        <v>13</v>
      </c>
      <c r="S910" s="8">
        <v>5.1258380399999998E-4</v>
      </c>
      <c r="T910" s="8">
        <v>0.75</v>
      </c>
      <c r="U910" s="9">
        <f>Tabla13[[#This Row],[Precio unitario]]*Tabla13[[#This Row],[Tasa de ingresos cliente]]</f>
        <v>3.8443785300000001E-4</v>
      </c>
      <c r="V910" s="21">
        <v>22.631540000000001</v>
      </c>
      <c r="W910" s="15">
        <f>Tabla13[[#This Row],[tasa de cambio]]*Tabla13[[#This Row],[Ingresos netos]]</f>
        <v>8.7004206476836207E-3</v>
      </c>
      <c r="AK910" s="2" t="s">
        <v>100</v>
      </c>
      <c r="AL910" s="2" t="s">
        <v>37</v>
      </c>
      <c r="AM910" s="2" t="s">
        <v>104</v>
      </c>
      <c r="AN910" s="2" t="s">
        <v>11</v>
      </c>
      <c r="AO910" s="2" t="s">
        <v>12</v>
      </c>
      <c r="AP910" s="2" t="s">
        <v>13</v>
      </c>
      <c r="AQ910" s="7">
        <v>8.0421430000000003E-4</v>
      </c>
      <c r="AR910" s="7">
        <v>0.75</v>
      </c>
      <c r="AS910" s="9">
        <f>Tabla8[[#This Row],[Precio unitario]]*Tabla8[[#This Row],[Tasa de ingresos cliente]]</f>
        <v>6.0316072500000008E-4</v>
      </c>
      <c r="AT910" s="21">
        <v>21.6</v>
      </c>
      <c r="AU910" s="11">
        <f>Tabla8[[#This Row],[tasa de cambio]]*Tabla8[[#This Row],[Ingresos netos]]</f>
        <v>1.3028271660000002E-2</v>
      </c>
      <c r="AV910" s="23"/>
      <c r="AX910" s="23"/>
    </row>
    <row r="911" spans="13:50" x14ac:dyDescent="0.2">
      <c r="M911" s="2" t="s">
        <v>87</v>
      </c>
      <c r="N911" s="2" t="s">
        <v>55</v>
      </c>
      <c r="O911" s="2"/>
      <c r="P911" s="2" t="s">
        <v>11</v>
      </c>
      <c r="Q911" s="2" t="s">
        <v>12</v>
      </c>
      <c r="R911" s="2" t="s">
        <v>13</v>
      </c>
      <c r="S911" s="7">
        <v>1.15896297E-3</v>
      </c>
      <c r="T911" s="7">
        <v>0.75</v>
      </c>
      <c r="U911" s="9">
        <f>Tabla13[[#This Row],[Precio unitario]]*Tabla13[[#This Row],[Tasa de ingresos cliente]]</f>
        <v>8.6922222749999997E-4</v>
      </c>
      <c r="V911" s="21">
        <v>22.631540000000001</v>
      </c>
      <c r="W911" s="15">
        <f>Tabla13[[#This Row],[tasa de cambio]]*Tabla13[[#This Row],[Ingresos netos]]</f>
        <v>1.967183761055535E-2</v>
      </c>
      <c r="AK911" s="1" t="s">
        <v>100</v>
      </c>
      <c r="AL911" s="1" t="s">
        <v>37</v>
      </c>
      <c r="AM911" s="1" t="s">
        <v>104</v>
      </c>
      <c r="AN911" s="1" t="s">
        <v>11</v>
      </c>
      <c r="AO911" s="1" t="s">
        <v>12</v>
      </c>
      <c r="AP911" s="1" t="s">
        <v>13</v>
      </c>
      <c r="AQ911" s="8">
        <v>8.0419279999999996E-4</v>
      </c>
      <c r="AR911" s="8">
        <v>0.75</v>
      </c>
      <c r="AS911" s="9">
        <f>Tabla8[[#This Row],[Precio unitario]]*Tabla8[[#This Row],[Tasa de ingresos cliente]]</f>
        <v>6.031446E-4</v>
      </c>
      <c r="AT911" s="21">
        <v>21.6</v>
      </c>
      <c r="AU911" s="11">
        <f>Tabla8[[#This Row],[tasa de cambio]]*Tabla8[[#This Row],[Ingresos netos]]</f>
        <v>1.3027923360000001E-2</v>
      </c>
      <c r="AV911" s="23"/>
      <c r="AX911" s="23"/>
    </row>
    <row r="912" spans="13:50" x14ac:dyDescent="0.2">
      <c r="M912" s="1" t="s">
        <v>87</v>
      </c>
      <c r="N912" s="1" t="s">
        <v>56</v>
      </c>
      <c r="O912" s="1"/>
      <c r="P912" s="1" t="s">
        <v>11</v>
      </c>
      <c r="Q912" s="1" t="s">
        <v>12</v>
      </c>
      <c r="R912" s="1" t="s">
        <v>13</v>
      </c>
      <c r="S912" s="8">
        <v>3.0694520859999999E-3</v>
      </c>
      <c r="T912" s="8">
        <v>0.75</v>
      </c>
      <c r="U912" s="9">
        <f>Tabla13[[#This Row],[Precio unitario]]*Tabla13[[#This Row],[Tasa de ingresos cliente]]</f>
        <v>2.3020890645000002E-3</v>
      </c>
      <c r="V912" s="21">
        <v>22.631540000000001</v>
      </c>
      <c r="W912" s="15">
        <f>Tabla13[[#This Row],[tasa de cambio]]*Tabla13[[#This Row],[Ingresos netos]]</f>
        <v>5.209982074679434E-2</v>
      </c>
      <c r="AK912" s="2" t="s">
        <v>100</v>
      </c>
      <c r="AL912" s="2" t="s">
        <v>37</v>
      </c>
      <c r="AM912" s="2" t="s">
        <v>104</v>
      </c>
      <c r="AN912" s="2" t="s">
        <v>11</v>
      </c>
      <c r="AO912" s="2" t="s">
        <v>12</v>
      </c>
      <c r="AP912" s="2" t="s">
        <v>13</v>
      </c>
      <c r="AQ912" s="7">
        <v>8.0422220000000001E-4</v>
      </c>
      <c r="AR912" s="7">
        <v>0.75</v>
      </c>
      <c r="AS912" s="9">
        <f>Tabla8[[#This Row],[Precio unitario]]*Tabla8[[#This Row],[Tasa de ingresos cliente]]</f>
        <v>6.0316665000000004E-4</v>
      </c>
      <c r="AT912" s="21">
        <v>21.6</v>
      </c>
      <c r="AU912" s="11">
        <f>Tabla8[[#This Row],[tasa de cambio]]*Tabla8[[#This Row],[Ingresos netos]]</f>
        <v>1.3028399640000002E-2</v>
      </c>
      <c r="AV912" s="23"/>
      <c r="AX912" s="23"/>
    </row>
    <row r="913" spans="13:50" x14ac:dyDescent="0.2">
      <c r="M913" s="2" t="s">
        <v>87</v>
      </c>
      <c r="N913" s="2" t="s">
        <v>44</v>
      </c>
      <c r="O913" s="2"/>
      <c r="P913" s="2" t="s">
        <v>11</v>
      </c>
      <c r="Q913" s="2" t="s">
        <v>12</v>
      </c>
      <c r="R913" s="2" t="s">
        <v>13</v>
      </c>
      <c r="S913" s="7">
        <v>3.6198031199999997E-4</v>
      </c>
      <c r="T913" s="7">
        <v>0.75</v>
      </c>
      <c r="U913" s="9">
        <f>Tabla13[[#This Row],[Precio unitario]]*Tabla13[[#This Row],[Tasa de ingresos cliente]]</f>
        <v>2.7148523399999995E-4</v>
      </c>
      <c r="V913" s="21">
        <v>22.631540000000001</v>
      </c>
      <c r="W913" s="15">
        <f>Tabla13[[#This Row],[tasa de cambio]]*Tabla13[[#This Row],[Ingresos netos]]</f>
        <v>6.1441289326803596E-3</v>
      </c>
      <c r="AK913" s="1" t="s">
        <v>100</v>
      </c>
      <c r="AL913" s="1" t="s">
        <v>37</v>
      </c>
      <c r="AM913" s="1" t="s">
        <v>104</v>
      </c>
      <c r="AN913" s="1" t="s">
        <v>11</v>
      </c>
      <c r="AO913" s="1" t="s">
        <v>12</v>
      </c>
      <c r="AP913" s="1" t="s">
        <v>13</v>
      </c>
      <c r="AQ913" s="8">
        <v>8.0414289999999997E-4</v>
      </c>
      <c r="AR913" s="8">
        <v>0.75</v>
      </c>
      <c r="AS913" s="9">
        <f>Tabla8[[#This Row],[Precio unitario]]*Tabla8[[#This Row],[Tasa de ingresos cliente]]</f>
        <v>6.0310717500000003E-4</v>
      </c>
      <c r="AT913" s="21">
        <v>21.6</v>
      </c>
      <c r="AU913" s="11">
        <f>Tabla8[[#This Row],[tasa de cambio]]*Tabla8[[#This Row],[Ingresos netos]]</f>
        <v>1.3027114980000001E-2</v>
      </c>
      <c r="AV913" s="23"/>
      <c r="AX913" s="23"/>
    </row>
    <row r="914" spans="13:50" x14ac:dyDescent="0.2">
      <c r="M914" s="1" t="s">
        <v>87</v>
      </c>
      <c r="N914" s="1" t="s">
        <v>50</v>
      </c>
      <c r="O914" s="1"/>
      <c r="P914" s="1" t="s">
        <v>11</v>
      </c>
      <c r="Q914" s="1" t="s">
        <v>12</v>
      </c>
      <c r="R914" s="1" t="s">
        <v>13</v>
      </c>
      <c r="S914" s="8">
        <v>8.0114629919999999E-3</v>
      </c>
      <c r="T914" s="8">
        <v>0.75</v>
      </c>
      <c r="U914" s="9">
        <f>Tabla13[[#This Row],[Precio unitario]]*Tabla13[[#This Row],[Tasa de ingresos cliente]]</f>
        <v>6.008597244E-3</v>
      </c>
      <c r="V914" s="21">
        <v>22.631540000000001</v>
      </c>
      <c r="W914" s="15">
        <f>Tabla13[[#This Row],[tasa de cambio]]*Tabla13[[#This Row],[Ingresos netos]]</f>
        <v>0.13598380887147576</v>
      </c>
      <c r="AK914" s="1" t="s">
        <v>100</v>
      </c>
      <c r="AL914" s="1" t="s">
        <v>37</v>
      </c>
      <c r="AM914" s="1" t="s">
        <v>114</v>
      </c>
      <c r="AN914" s="1" t="s">
        <v>11</v>
      </c>
      <c r="AO914" s="1" t="s">
        <v>12</v>
      </c>
      <c r="AP914" s="1" t="s">
        <v>13</v>
      </c>
      <c r="AQ914" s="8">
        <v>8.0419680000000002E-4</v>
      </c>
      <c r="AR914" s="8">
        <v>0.75</v>
      </c>
      <c r="AS914" s="9">
        <f>Tabla8[[#This Row],[Precio unitario]]*Tabla8[[#This Row],[Tasa de ingresos cliente]]</f>
        <v>6.0314760000000005E-4</v>
      </c>
      <c r="AT914" s="21">
        <v>21.6</v>
      </c>
      <c r="AU914" s="11">
        <f>Tabla8[[#This Row],[tasa de cambio]]*Tabla8[[#This Row],[Ingresos netos]]</f>
        <v>1.3027988160000002E-2</v>
      </c>
      <c r="AV914" s="23"/>
      <c r="AX914" s="23"/>
    </row>
    <row r="915" spans="13:50" x14ac:dyDescent="0.2">
      <c r="M915" s="2" t="s">
        <v>87</v>
      </c>
      <c r="N915" s="2" t="s">
        <v>16</v>
      </c>
      <c r="O915" s="2"/>
      <c r="P915" s="2" t="s">
        <v>11</v>
      </c>
      <c r="Q915" s="2" t="s">
        <v>12</v>
      </c>
      <c r="R915" s="2" t="s">
        <v>13</v>
      </c>
      <c r="S915" s="7">
        <v>4.9114690940000004E-3</v>
      </c>
      <c r="T915" s="7">
        <v>0.75</v>
      </c>
      <c r="U915" s="9">
        <f>Tabla13[[#This Row],[Precio unitario]]*Tabla13[[#This Row],[Tasa de ingresos cliente]]</f>
        <v>3.6836018205000003E-3</v>
      </c>
      <c r="V915" s="21">
        <v>22.631540000000001</v>
      </c>
      <c r="W915" s="15">
        <f>Tabla13[[#This Row],[tasa de cambio]]*Tabla13[[#This Row],[Ingresos netos]]</f>
        <v>8.3365581944718575E-2</v>
      </c>
      <c r="AK915" s="2" t="s">
        <v>100</v>
      </c>
      <c r="AL915" s="2" t="s">
        <v>37</v>
      </c>
      <c r="AM915" s="2" t="s">
        <v>114</v>
      </c>
      <c r="AN915" s="2" t="s">
        <v>11</v>
      </c>
      <c r="AO915" s="2" t="s">
        <v>12</v>
      </c>
      <c r="AP915" s="2" t="s">
        <v>13</v>
      </c>
      <c r="AQ915" s="7">
        <v>8.0419479999999999E-4</v>
      </c>
      <c r="AR915" s="7">
        <v>0.75</v>
      </c>
      <c r="AS915" s="9">
        <f>Tabla8[[#This Row],[Precio unitario]]*Tabla8[[#This Row],[Tasa de ingresos cliente]]</f>
        <v>6.0314609999999997E-4</v>
      </c>
      <c r="AT915" s="21">
        <v>21.6</v>
      </c>
      <c r="AU915" s="11">
        <f>Tabla8[[#This Row],[tasa de cambio]]*Tabla8[[#This Row],[Ingresos netos]]</f>
        <v>1.3027955759999999E-2</v>
      </c>
      <c r="AV915" s="23"/>
      <c r="AX915" s="23"/>
    </row>
    <row r="916" spans="13:50" x14ac:dyDescent="0.2">
      <c r="M916" s="1" t="s">
        <v>87</v>
      </c>
      <c r="N916" s="1" t="s">
        <v>18</v>
      </c>
      <c r="O916" s="1"/>
      <c r="P916" s="1" t="s">
        <v>11</v>
      </c>
      <c r="Q916" s="1" t="s">
        <v>12</v>
      </c>
      <c r="R916" s="1" t="s">
        <v>13</v>
      </c>
      <c r="S916" s="8">
        <v>3.309579878E-3</v>
      </c>
      <c r="T916" s="8">
        <v>0.75</v>
      </c>
      <c r="U916" s="9">
        <f>Tabla13[[#This Row],[Precio unitario]]*Tabla13[[#This Row],[Tasa de ingresos cliente]]</f>
        <v>2.4821849085000002E-3</v>
      </c>
      <c r="V916" s="21">
        <v>22.631540000000001</v>
      </c>
      <c r="W916" s="15">
        <f>Tabla13[[#This Row],[tasa de cambio]]*Tabla13[[#This Row],[Ingresos netos]]</f>
        <v>5.61756670441141E-2</v>
      </c>
      <c r="AK916" s="1" t="s">
        <v>100</v>
      </c>
      <c r="AL916" s="1" t="s">
        <v>37</v>
      </c>
      <c r="AM916" s="1" t="s">
        <v>114</v>
      </c>
      <c r="AN916" s="1" t="s">
        <v>11</v>
      </c>
      <c r="AO916" s="1" t="s">
        <v>12</v>
      </c>
      <c r="AP916" s="1" t="s">
        <v>13</v>
      </c>
      <c r="AQ916" s="8">
        <v>8.0419629999999996E-4</v>
      </c>
      <c r="AR916" s="8">
        <v>0.75</v>
      </c>
      <c r="AS916" s="9">
        <f>Tabla8[[#This Row],[Precio unitario]]*Tabla8[[#This Row],[Tasa de ingresos cliente]]</f>
        <v>6.0314722500000003E-4</v>
      </c>
      <c r="AT916" s="21">
        <v>21.6</v>
      </c>
      <c r="AU916" s="11">
        <f>Tabla8[[#This Row],[tasa de cambio]]*Tabla8[[#This Row],[Ingresos netos]]</f>
        <v>1.3027980060000001E-2</v>
      </c>
      <c r="AV916" s="23"/>
      <c r="AX916" s="23"/>
    </row>
    <row r="917" spans="13:50" x14ac:dyDescent="0.2">
      <c r="M917" s="2" t="s">
        <v>87</v>
      </c>
      <c r="N917" s="2" t="s">
        <v>36</v>
      </c>
      <c r="O917" s="2"/>
      <c r="P917" s="2" t="s">
        <v>11</v>
      </c>
      <c r="Q917" s="2" t="s">
        <v>12</v>
      </c>
      <c r="R917" s="2" t="s">
        <v>13</v>
      </c>
      <c r="S917" s="7">
        <v>3.8819795319999999E-3</v>
      </c>
      <c r="T917" s="7">
        <v>0.75</v>
      </c>
      <c r="U917" s="9">
        <f>Tabla13[[#This Row],[Precio unitario]]*Tabla13[[#This Row],[Tasa de ingresos cliente]]</f>
        <v>2.9114846489999998E-3</v>
      </c>
      <c r="V917" s="21">
        <v>22.631540000000001</v>
      </c>
      <c r="W917" s="15">
        <f>Tabla13[[#This Row],[tasa de cambio]]*Tabla13[[#This Row],[Ingresos netos]]</f>
        <v>6.5891381293229453E-2</v>
      </c>
      <c r="AK917" s="2" t="s">
        <v>100</v>
      </c>
      <c r="AL917" s="2" t="s">
        <v>37</v>
      </c>
      <c r="AM917" s="2" t="s">
        <v>114</v>
      </c>
      <c r="AN917" s="2" t="s">
        <v>11</v>
      </c>
      <c r="AO917" s="2" t="s">
        <v>12</v>
      </c>
      <c r="AP917" s="2" t="s">
        <v>13</v>
      </c>
      <c r="AQ917" s="7">
        <v>8.0424999999999995E-4</v>
      </c>
      <c r="AR917" s="7">
        <v>0.75</v>
      </c>
      <c r="AS917" s="9">
        <f>Tabla8[[#This Row],[Precio unitario]]*Tabla8[[#This Row],[Tasa de ingresos cliente]]</f>
        <v>6.0318749999999999E-4</v>
      </c>
      <c r="AT917" s="21">
        <v>21.6</v>
      </c>
      <c r="AU917" s="11">
        <f>Tabla8[[#This Row],[tasa de cambio]]*Tabla8[[#This Row],[Ingresos netos]]</f>
        <v>1.302885E-2</v>
      </c>
      <c r="AV917" s="23"/>
      <c r="AX917" s="23"/>
    </row>
    <row r="918" spans="13:50" x14ac:dyDescent="0.2">
      <c r="M918" s="1" t="s">
        <v>87</v>
      </c>
      <c r="N918" s="1" t="s">
        <v>19</v>
      </c>
      <c r="O918" s="1"/>
      <c r="P918" s="1" t="s">
        <v>11</v>
      </c>
      <c r="Q918" s="1" t="s">
        <v>12</v>
      </c>
      <c r="R918" s="1" t="s">
        <v>13</v>
      </c>
      <c r="S918" s="8">
        <v>3.10964627E-3</v>
      </c>
      <c r="T918" s="8">
        <v>0.75</v>
      </c>
      <c r="U918" s="9">
        <f>Tabla13[[#This Row],[Precio unitario]]*Tabla13[[#This Row],[Tasa de ingresos cliente]]</f>
        <v>2.3322347024999999E-3</v>
      </c>
      <c r="V918" s="21">
        <v>22.631540000000001</v>
      </c>
      <c r="W918" s="15">
        <f>Tabla13[[#This Row],[tasa de cambio]]*Tabla13[[#This Row],[Ingresos netos]]</f>
        <v>5.278206295901685E-2</v>
      </c>
      <c r="AK918" s="1" t="s">
        <v>100</v>
      </c>
      <c r="AL918" s="1" t="s">
        <v>37</v>
      </c>
      <c r="AM918" s="1" t="s">
        <v>114</v>
      </c>
      <c r="AN918" s="1" t="s">
        <v>11</v>
      </c>
      <c r="AO918" s="1" t="s">
        <v>12</v>
      </c>
      <c r="AP918" s="1" t="s">
        <v>13</v>
      </c>
      <c r="AQ918" s="8">
        <v>8.0420000000000003E-4</v>
      </c>
      <c r="AR918" s="8">
        <v>0.75</v>
      </c>
      <c r="AS918" s="9">
        <f>Tabla8[[#This Row],[Precio unitario]]*Tabla8[[#This Row],[Tasa de ingresos cliente]]</f>
        <v>6.0315E-4</v>
      </c>
      <c r="AT918" s="21">
        <v>21.6</v>
      </c>
      <c r="AU918" s="11">
        <f>Tabla8[[#This Row],[tasa de cambio]]*Tabla8[[#This Row],[Ingresos netos]]</f>
        <v>1.3028040000000001E-2</v>
      </c>
      <c r="AV918" s="23"/>
      <c r="AX918" s="23"/>
    </row>
    <row r="919" spans="13:50" x14ac:dyDescent="0.2">
      <c r="M919" s="2" t="s">
        <v>87</v>
      </c>
      <c r="N919" s="2" t="s">
        <v>19</v>
      </c>
      <c r="O919" s="2"/>
      <c r="P919" s="2" t="s">
        <v>11</v>
      </c>
      <c r="Q919" s="2" t="s">
        <v>12</v>
      </c>
      <c r="R919" s="2" t="s">
        <v>13</v>
      </c>
      <c r="S919" s="7">
        <v>5.4748358630000004E-3</v>
      </c>
      <c r="T919" s="7">
        <v>0.75</v>
      </c>
      <c r="U919" s="9">
        <f>Tabla13[[#This Row],[Precio unitario]]*Tabla13[[#This Row],[Tasa de ingresos cliente]]</f>
        <v>4.1061268972499999E-3</v>
      </c>
      <c r="V919" s="21">
        <v>22.631540000000001</v>
      </c>
      <c r="W919" s="15">
        <f>Tabla13[[#This Row],[tasa de cambio]]*Tabla13[[#This Row],[Ingresos netos]]</f>
        <v>9.2927975120189271E-2</v>
      </c>
      <c r="AK919" s="2" t="s">
        <v>100</v>
      </c>
      <c r="AL919" s="2" t="s">
        <v>37</v>
      </c>
      <c r="AM919" s="2" t="s">
        <v>114</v>
      </c>
      <c r="AN919" s="2" t="s">
        <v>11</v>
      </c>
      <c r="AO919" s="2" t="s">
        <v>12</v>
      </c>
      <c r="AP919" s="2" t="s">
        <v>13</v>
      </c>
      <c r="AQ919" s="7">
        <v>8.0419759999999997E-4</v>
      </c>
      <c r="AR919" s="7">
        <v>0.75</v>
      </c>
      <c r="AS919" s="9">
        <f>Tabla8[[#This Row],[Precio unitario]]*Tabla8[[#This Row],[Tasa de ingresos cliente]]</f>
        <v>6.0314820000000003E-4</v>
      </c>
      <c r="AT919" s="21">
        <v>21.6</v>
      </c>
      <c r="AU919" s="11">
        <f>Tabla8[[#This Row],[tasa de cambio]]*Tabla8[[#This Row],[Ingresos netos]]</f>
        <v>1.3028001120000002E-2</v>
      </c>
      <c r="AV919" s="23"/>
      <c r="AX919" s="23"/>
    </row>
    <row r="920" spans="13:50" x14ac:dyDescent="0.2">
      <c r="M920" s="1" t="s">
        <v>87</v>
      </c>
      <c r="N920" s="1" t="s">
        <v>52</v>
      </c>
      <c r="O920" s="1"/>
      <c r="P920" s="1" t="s">
        <v>11</v>
      </c>
      <c r="Q920" s="1" t="s">
        <v>12</v>
      </c>
      <c r="R920" s="1" t="s">
        <v>13</v>
      </c>
      <c r="S920" s="8">
        <v>1.70230983E-4</v>
      </c>
      <c r="T920" s="8">
        <v>0.75</v>
      </c>
      <c r="U920" s="9">
        <f>Tabla13[[#This Row],[Precio unitario]]*Tabla13[[#This Row],[Tasa de ingresos cliente]]</f>
        <v>1.2767323725E-4</v>
      </c>
      <c r="V920" s="21">
        <v>22.631540000000001</v>
      </c>
      <c r="W920" s="15">
        <f>Tabla13[[#This Row],[tasa de cambio]]*Tabla13[[#This Row],[Ingresos netos]]</f>
        <v>2.8894419757528652E-3</v>
      </c>
      <c r="AK920" s="1" t="s">
        <v>100</v>
      </c>
      <c r="AL920" s="1" t="s">
        <v>37</v>
      </c>
      <c r="AM920" s="1" t="s">
        <v>114</v>
      </c>
      <c r="AN920" s="1" t="s">
        <v>11</v>
      </c>
      <c r="AO920" s="1" t="s">
        <v>12</v>
      </c>
      <c r="AP920" s="1" t="s">
        <v>13</v>
      </c>
      <c r="AQ920" s="8">
        <v>8.0419789999999997E-4</v>
      </c>
      <c r="AR920" s="8">
        <v>0.75</v>
      </c>
      <c r="AS920" s="9">
        <f>Tabla8[[#This Row],[Precio unitario]]*Tabla8[[#This Row],[Tasa de ingresos cliente]]</f>
        <v>6.03148425E-4</v>
      </c>
      <c r="AT920" s="21">
        <v>21.6</v>
      </c>
      <c r="AU920" s="11">
        <f>Tabla8[[#This Row],[tasa de cambio]]*Tabla8[[#This Row],[Ingresos netos]]</f>
        <v>1.302800598E-2</v>
      </c>
      <c r="AV920" s="23"/>
      <c r="AX920" s="23"/>
    </row>
    <row r="921" spans="13:50" x14ac:dyDescent="0.2">
      <c r="M921" s="2" t="s">
        <v>87</v>
      </c>
      <c r="N921" s="2" t="s">
        <v>45</v>
      </c>
      <c r="O921" s="2"/>
      <c r="P921" s="2" t="s">
        <v>11</v>
      </c>
      <c r="Q921" s="2" t="s">
        <v>12</v>
      </c>
      <c r="R921" s="2" t="s">
        <v>13</v>
      </c>
      <c r="S921" s="7">
        <v>1.4923708889999999E-3</v>
      </c>
      <c r="T921" s="7">
        <v>0.75</v>
      </c>
      <c r="U921" s="9">
        <f>Tabla13[[#This Row],[Precio unitario]]*Tabla13[[#This Row],[Tasa de ingresos cliente]]</f>
        <v>1.1192781667499999E-3</v>
      </c>
      <c r="V921" s="21">
        <v>22.631540000000001</v>
      </c>
      <c r="W921" s="15">
        <f>Tabla13[[#This Row],[tasa de cambio]]*Tabla13[[#This Row],[Ingresos netos]]</f>
        <v>2.5330988601929293E-2</v>
      </c>
      <c r="AK921" s="2" t="s">
        <v>100</v>
      </c>
      <c r="AL921" s="2" t="s">
        <v>37</v>
      </c>
      <c r="AM921" s="2" t="s">
        <v>114</v>
      </c>
      <c r="AN921" s="2" t="s">
        <v>11</v>
      </c>
      <c r="AO921" s="2" t="s">
        <v>12</v>
      </c>
      <c r="AP921" s="2" t="s">
        <v>13</v>
      </c>
      <c r="AQ921" s="7">
        <v>8.0419740000000001E-4</v>
      </c>
      <c r="AR921" s="7">
        <v>0.75</v>
      </c>
      <c r="AS921" s="9">
        <f>Tabla8[[#This Row],[Precio unitario]]*Tabla8[[#This Row],[Tasa de ingresos cliente]]</f>
        <v>6.0314804999999998E-4</v>
      </c>
      <c r="AT921" s="21">
        <v>21.6</v>
      </c>
      <c r="AU921" s="11">
        <f>Tabla8[[#This Row],[tasa de cambio]]*Tabla8[[#This Row],[Ingresos netos]]</f>
        <v>1.3027997880000001E-2</v>
      </c>
      <c r="AV921" s="23"/>
      <c r="AX921" s="23"/>
    </row>
    <row r="922" spans="13:50" x14ac:dyDescent="0.2">
      <c r="M922" s="1" t="s">
        <v>87</v>
      </c>
      <c r="N922" s="1" t="s">
        <v>23</v>
      </c>
      <c r="O922" s="1"/>
      <c r="P922" s="1" t="s">
        <v>11</v>
      </c>
      <c r="Q922" s="1" t="s">
        <v>12</v>
      </c>
      <c r="R922" s="1" t="s">
        <v>13</v>
      </c>
      <c r="S922" s="8">
        <v>7.58024718E-4</v>
      </c>
      <c r="T922" s="8">
        <v>0.75</v>
      </c>
      <c r="U922" s="9">
        <f>Tabla13[[#This Row],[Precio unitario]]*Tabla13[[#This Row],[Tasa de ingresos cliente]]</f>
        <v>5.6851853849999997E-4</v>
      </c>
      <c r="V922" s="21">
        <v>22.631540000000001</v>
      </c>
      <c r="W922" s="15">
        <f>Tabla13[[#This Row],[tasa de cambio]]*Tabla13[[#This Row],[Ingresos netos]]</f>
        <v>1.286645004480429E-2</v>
      </c>
      <c r="AK922" s="1" t="s">
        <v>100</v>
      </c>
      <c r="AL922" s="1" t="s">
        <v>37</v>
      </c>
      <c r="AM922" s="1" t="s">
        <v>114</v>
      </c>
      <c r="AN922" s="1" t="s">
        <v>11</v>
      </c>
      <c r="AO922" s="1" t="s">
        <v>12</v>
      </c>
      <c r="AP922" s="1" t="s">
        <v>13</v>
      </c>
      <c r="AQ922" s="8">
        <v>8.0419699999999998E-4</v>
      </c>
      <c r="AR922" s="8">
        <v>0.75</v>
      </c>
      <c r="AS922" s="9">
        <f>Tabla8[[#This Row],[Precio unitario]]*Tabla8[[#This Row],[Tasa de ingresos cliente]]</f>
        <v>6.0314774999999999E-4</v>
      </c>
      <c r="AT922" s="21">
        <v>21.6</v>
      </c>
      <c r="AU922" s="11">
        <f>Tabla8[[#This Row],[tasa de cambio]]*Tabla8[[#This Row],[Ingresos netos]]</f>
        <v>1.3027991400000001E-2</v>
      </c>
      <c r="AV922" s="23"/>
      <c r="AX922" s="23"/>
    </row>
    <row r="923" spans="13:50" x14ac:dyDescent="0.2">
      <c r="M923" s="2" t="s">
        <v>87</v>
      </c>
      <c r="N923" s="2" t="s">
        <v>25</v>
      </c>
      <c r="O923" s="2"/>
      <c r="P923" s="2" t="s">
        <v>11</v>
      </c>
      <c r="Q923" s="2" t="s">
        <v>12</v>
      </c>
      <c r="R923" s="2" t="s">
        <v>13</v>
      </c>
      <c r="S923" s="7">
        <v>5.2353275499999997E-4</v>
      </c>
      <c r="T923" s="7">
        <v>0.75</v>
      </c>
      <c r="U923" s="9">
        <f>Tabla13[[#This Row],[Precio unitario]]*Tabla13[[#This Row],[Tasa de ingresos cliente]]</f>
        <v>3.9264956624999997E-4</v>
      </c>
      <c r="V923" s="21">
        <v>22.631540000000001</v>
      </c>
      <c r="W923" s="15">
        <f>Tabla13[[#This Row],[tasa de cambio]]*Tabla13[[#This Row],[Ingresos netos]]</f>
        <v>8.8862643645695252E-3</v>
      </c>
      <c r="AK923" s="2" t="s">
        <v>100</v>
      </c>
      <c r="AL923" s="2" t="s">
        <v>37</v>
      </c>
      <c r="AM923" s="2" t="s">
        <v>114</v>
      </c>
      <c r="AN923" s="2" t="s">
        <v>11</v>
      </c>
      <c r="AO923" s="2" t="s">
        <v>12</v>
      </c>
      <c r="AP923" s="2" t="s">
        <v>13</v>
      </c>
      <c r="AQ923" s="7">
        <v>8.0419919999999998E-4</v>
      </c>
      <c r="AR923" s="7">
        <v>0.75</v>
      </c>
      <c r="AS923" s="9">
        <f>Tabla8[[#This Row],[Precio unitario]]*Tabla8[[#This Row],[Tasa de ingresos cliente]]</f>
        <v>6.0314940000000001E-4</v>
      </c>
      <c r="AT923" s="21">
        <v>21.6</v>
      </c>
      <c r="AU923" s="11">
        <f>Tabla8[[#This Row],[tasa de cambio]]*Tabla8[[#This Row],[Ingresos netos]]</f>
        <v>1.3028027040000001E-2</v>
      </c>
      <c r="AV923" s="23"/>
      <c r="AX923" s="23"/>
    </row>
    <row r="924" spans="13:50" x14ac:dyDescent="0.2">
      <c r="M924" s="1" t="s">
        <v>87</v>
      </c>
      <c r="N924" s="1" t="s">
        <v>28</v>
      </c>
      <c r="O924" s="1"/>
      <c r="P924" s="1" t="s">
        <v>11</v>
      </c>
      <c r="Q924" s="1" t="s">
        <v>12</v>
      </c>
      <c r="R924" s="1" t="s">
        <v>13</v>
      </c>
      <c r="S924" s="8">
        <v>3.70803557E-4</v>
      </c>
      <c r="T924" s="8">
        <v>0.75</v>
      </c>
      <c r="U924" s="9">
        <f>Tabla13[[#This Row],[Precio unitario]]*Tabla13[[#This Row],[Tasa de ingresos cliente]]</f>
        <v>2.7810266775E-4</v>
      </c>
      <c r="V924" s="21">
        <v>22.631540000000001</v>
      </c>
      <c r="W924" s="15">
        <f>Tabla13[[#This Row],[tasa de cambio]]*Tabla13[[#This Row],[Ingresos netos]]</f>
        <v>6.2938916492908357E-3</v>
      </c>
      <c r="AK924" s="1" t="s">
        <v>100</v>
      </c>
      <c r="AL924" s="1" t="s">
        <v>37</v>
      </c>
      <c r="AM924" s="1" t="s">
        <v>114</v>
      </c>
      <c r="AN924" s="1" t="s">
        <v>11</v>
      </c>
      <c r="AO924" s="1" t="s">
        <v>12</v>
      </c>
      <c r="AP924" s="1" t="s">
        <v>13</v>
      </c>
      <c r="AQ924" s="8">
        <v>8.0419829999999999E-4</v>
      </c>
      <c r="AR924" s="8">
        <v>0.75</v>
      </c>
      <c r="AS924" s="9">
        <f>Tabla8[[#This Row],[Precio unitario]]*Tabla8[[#This Row],[Tasa de ingresos cliente]]</f>
        <v>6.03148725E-4</v>
      </c>
      <c r="AT924" s="21">
        <v>21.6</v>
      </c>
      <c r="AU924" s="11">
        <f>Tabla8[[#This Row],[tasa de cambio]]*Tabla8[[#This Row],[Ingresos netos]]</f>
        <v>1.302801246E-2</v>
      </c>
      <c r="AV924" s="23"/>
      <c r="AX924" s="23"/>
    </row>
    <row r="925" spans="13:50" x14ac:dyDescent="0.2">
      <c r="M925" s="2" t="s">
        <v>87</v>
      </c>
      <c r="N925" s="2" t="s">
        <v>29</v>
      </c>
      <c r="O925" s="2"/>
      <c r="P925" s="2" t="s">
        <v>11</v>
      </c>
      <c r="Q925" s="2" t="s">
        <v>12</v>
      </c>
      <c r="R925" s="2" t="s">
        <v>13</v>
      </c>
      <c r="S925" s="7">
        <v>6.7336051100000004E-4</v>
      </c>
      <c r="T925" s="7">
        <v>0.75</v>
      </c>
      <c r="U925" s="9">
        <f>Tabla13[[#This Row],[Precio unitario]]*Tabla13[[#This Row],[Tasa de ingresos cliente]]</f>
        <v>5.0502038325E-4</v>
      </c>
      <c r="V925" s="21">
        <v>22.631540000000001</v>
      </c>
      <c r="W925" s="15">
        <f>Tabla13[[#This Row],[tasa de cambio]]*Tabla13[[#This Row],[Ingresos netos]]</f>
        <v>1.1429389004337705E-2</v>
      </c>
      <c r="AK925" s="2" t="s">
        <v>100</v>
      </c>
      <c r="AL925" s="2" t="s">
        <v>37</v>
      </c>
      <c r="AM925" s="2" t="s">
        <v>114</v>
      </c>
      <c r="AN925" s="2" t="s">
        <v>11</v>
      </c>
      <c r="AO925" s="2" t="s">
        <v>12</v>
      </c>
      <c r="AP925" s="2" t="s">
        <v>13</v>
      </c>
      <c r="AQ925" s="7">
        <v>8.0419720000000005E-4</v>
      </c>
      <c r="AR925" s="7">
        <v>0.75</v>
      </c>
      <c r="AS925" s="9">
        <f>Tabla8[[#This Row],[Precio unitario]]*Tabla8[[#This Row],[Tasa de ingresos cliente]]</f>
        <v>6.0314790000000004E-4</v>
      </c>
      <c r="AT925" s="21">
        <v>21.6</v>
      </c>
      <c r="AU925" s="11">
        <f>Tabla8[[#This Row],[tasa de cambio]]*Tabla8[[#This Row],[Ingresos netos]]</f>
        <v>1.3027994640000002E-2</v>
      </c>
      <c r="AV925" s="23"/>
      <c r="AX925" s="23"/>
    </row>
    <row r="926" spans="13:50" x14ac:dyDescent="0.2">
      <c r="M926" s="1" t="s">
        <v>87</v>
      </c>
      <c r="N926" s="1" t="s">
        <v>32</v>
      </c>
      <c r="O926" s="1"/>
      <c r="P926" s="1" t="s">
        <v>11</v>
      </c>
      <c r="Q926" s="1" t="s">
        <v>12</v>
      </c>
      <c r="R926" s="1" t="s">
        <v>13</v>
      </c>
      <c r="S926" s="8">
        <v>5.6271847599999997E-4</v>
      </c>
      <c r="T926" s="8">
        <v>0.75</v>
      </c>
      <c r="U926" s="9">
        <f>Tabla13[[#This Row],[Precio unitario]]*Tabla13[[#This Row],[Tasa de ingresos cliente]]</f>
        <v>4.2203885699999995E-4</v>
      </c>
      <c r="V926" s="21">
        <v>22.631540000000001</v>
      </c>
      <c r="W926" s="15">
        <f>Tabla13[[#This Row],[tasa de cambio]]*Tabla13[[#This Row],[Ingresos netos]]</f>
        <v>9.5513892737497802E-3</v>
      </c>
      <c r="AK926" s="1" t="s">
        <v>100</v>
      </c>
      <c r="AL926" s="1" t="s">
        <v>37</v>
      </c>
      <c r="AM926" s="1" t="s">
        <v>114</v>
      </c>
      <c r="AN926" s="1" t="s">
        <v>11</v>
      </c>
      <c r="AO926" s="1" t="s">
        <v>12</v>
      </c>
      <c r="AP926" s="1" t="s">
        <v>13</v>
      </c>
      <c r="AQ926" s="8">
        <v>8.0419859999999999E-4</v>
      </c>
      <c r="AR926" s="8">
        <v>0.75</v>
      </c>
      <c r="AS926" s="9">
        <f>Tabla8[[#This Row],[Precio unitario]]*Tabla8[[#This Row],[Tasa de ingresos cliente]]</f>
        <v>6.0314894999999996E-4</v>
      </c>
      <c r="AT926" s="21">
        <v>21.6</v>
      </c>
      <c r="AU926" s="11">
        <f>Tabla8[[#This Row],[tasa de cambio]]*Tabla8[[#This Row],[Ingresos netos]]</f>
        <v>1.302801732E-2</v>
      </c>
      <c r="AV926" s="23"/>
      <c r="AX926" s="23"/>
    </row>
    <row r="927" spans="13:50" x14ac:dyDescent="0.2">
      <c r="M927" s="2" t="s">
        <v>87</v>
      </c>
      <c r="N927" s="2" t="s">
        <v>41</v>
      </c>
      <c r="O927" s="2"/>
      <c r="P927" s="2" t="s">
        <v>11</v>
      </c>
      <c r="Q927" s="2" t="s">
        <v>12</v>
      </c>
      <c r="R927" s="2" t="s">
        <v>13</v>
      </c>
      <c r="S927" s="7">
        <v>6.7790736E-5</v>
      </c>
      <c r="T927" s="7">
        <v>0.75</v>
      </c>
      <c r="U927" s="9">
        <f>Tabla13[[#This Row],[Precio unitario]]*Tabla13[[#This Row],[Tasa de ingresos cliente]]</f>
        <v>5.0843051999999996E-5</v>
      </c>
      <c r="V927" s="21">
        <v>22.631540000000001</v>
      </c>
      <c r="W927" s="15">
        <f>Tabla13[[#This Row],[tasa de cambio]]*Tabla13[[#This Row],[Ingresos netos]]</f>
        <v>1.15065656506008E-3</v>
      </c>
      <c r="AK927" s="2" t="s">
        <v>100</v>
      </c>
      <c r="AL927" s="2" t="s">
        <v>37</v>
      </c>
      <c r="AM927" s="2" t="s">
        <v>114</v>
      </c>
      <c r="AN927" s="2" t="s">
        <v>11</v>
      </c>
      <c r="AO927" s="2" t="s">
        <v>12</v>
      </c>
      <c r="AP927" s="2" t="s">
        <v>13</v>
      </c>
      <c r="AQ927" s="7">
        <v>8.0419770000000001E-4</v>
      </c>
      <c r="AR927" s="7">
        <v>0.75</v>
      </c>
      <c r="AS927" s="9">
        <f>Tabla8[[#This Row],[Precio unitario]]*Tabla8[[#This Row],[Tasa de ingresos cliente]]</f>
        <v>6.0314827499999995E-4</v>
      </c>
      <c r="AT927" s="21">
        <v>21.6</v>
      </c>
      <c r="AU927" s="11">
        <f>Tabla8[[#This Row],[tasa de cambio]]*Tabla8[[#This Row],[Ingresos netos]]</f>
        <v>1.3028002739999999E-2</v>
      </c>
      <c r="AV927" s="23"/>
      <c r="AX927" s="23"/>
    </row>
    <row r="928" spans="13:50" x14ac:dyDescent="0.2">
      <c r="M928" s="1" t="s">
        <v>87</v>
      </c>
      <c r="N928" s="1" t="s">
        <v>14</v>
      </c>
      <c r="O928" s="1"/>
      <c r="P928" s="1" t="s">
        <v>11</v>
      </c>
      <c r="Q928" s="1" t="s">
        <v>12</v>
      </c>
      <c r="R928" s="1" t="s">
        <v>13</v>
      </c>
      <c r="S928" s="8">
        <v>6.0773329399999997E-4</v>
      </c>
      <c r="T928" s="8">
        <v>0.75</v>
      </c>
      <c r="U928" s="9">
        <f>Tabla13[[#This Row],[Precio unitario]]*Tabla13[[#This Row],[Tasa de ingresos cliente]]</f>
        <v>4.5579997049999998E-4</v>
      </c>
      <c r="V928" s="21">
        <v>22.631540000000001</v>
      </c>
      <c r="W928" s="15">
        <f>Tabla13[[#This Row],[tasa de cambio]]*Tabla13[[#This Row],[Ingresos netos]]</f>
        <v>1.0315455264369571E-2</v>
      </c>
      <c r="AK928" s="1" t="s">
        <v>100</v>
      </c>
      <c r="AL928" s="1" t="s">
        <v>37</v>
      </c>
      <c r="AM928" s="1" t="s">
        <v>114</v>
      </c>
      <c r="AN928" s="1" t="s">
        <v>11</v>
      </c>
      <c r="AO928" s="1" t="s">
        <v>12</v>
      </c>
      <c r="AP928" s="1" t="s">
        <v>13</v>
      </c>
      <c r="AQ928" s="8">
        <v>8.0419569999999998E-4</v>
      </c>
      <c r="AR928" s="8">
        <v>0.75</v>
      </c>
      <c r="AS928" s="9">
        <f>Tabla8[[#This Row],[Precio unitario]]*Tabla8[[#This Row],[Tasa de ingresos cliente]]</f>
        <v>6.0314677499999998E-4</v>
      </c>
      <c r="AT928" s="21">
        <v>21.6</v>
      </c>
      <c r="AU928" s="11">
        <f>Tabla8[[#This Row],[tasa de cambio]]*Tabla8[[#This Row],[Ingresos netos]]</f>
        <v>1.302797034E-2</v>
      </c>
      <c r="AV928" s="23"/>
      <c r="AX928" s="23"/>
    </row>
    <row r="929" spans="13:50" x14ac:dyDescent="0.2">
      <c r="M929" s="2" t="s">
        <v>87</v>
      </c>
      <c r="N929" s="2" t="s">
        <v>42</v>
      </c>
      <c r="O929" s="2"/>
      <c r="P929" s="2" t="s">
        <v>11</v>
      </c>
      <c r="Q929" s="2" t="s">
        <v>12</v>
      </c>
      <c r="R929" s="2" t="s">
        <v>13</v>
      </c>
      <c r="S929" s="7">
        <v>2.8596932600000001E-4</v>
      </c>
      <c r="T929" s="7">
        <v>0.75</v>
      </c>
      <c r="U929" s="9">
        <f>Tabla13[[#This Row],[Precio unitario]]*Tabla13[[#This Row],[Tasa de ingresos cliente]]</f>
        <v>2.1447699449999999E-4</v>
      </c>
      <c r="V929" s="21">
        <v>22.631540000000001</v>
      </c>
      <c r="W929" s="15">
        <f>Tabla13[[#This Row],[tasa de cambio]]*Tabla13[[#This Row],[Ingresos netos]]</f>
        <v>4.8539446801065299E-3</v>
      </c>
      <c r="AK929" s="2" t="s">
        <v>100</v>
      </c>
      <c r="AL929" s="2" t="s">
        <v>37</v>
      </c>
      <c r="AM929" s="2" t="s">
        <v>114</v>
      </c>
      <c r="AN929" s="2" t="s">
        <v>11</v>
      </c>
      <c r="AO929" s="2" t="s">
        <v>12</v>
      </c>
      <c r="AP929" s="2" t="s">
        <v>13</v>
      </c>
      <c r="AQ929" s="7">
        <v>8.0419780000000004E-4</v>
      </c>
      <c r="AR929" s="7">
        <v>0.75</v>
      </c>
      <c r="AS929" s="9">
        <f>Tabla8[[#This Row],[Precio unitario]]*Tabla8[[#This Row],[Tasa de ingresos cliente]]</f>
        <v>6.0314835000000008E-4</v>
      </c>
      <c r="AT929" s="21">
        <v>21.6</v>
      </c>
      <c r="AU929" s="11">
        <f>Tabla8[[#This Row],[tasa de cambio]]*Tabla8[[#This Row],[Ingresos netos]]</f>
        <v>1.3028004360000003E-2</v>
      </c>
      <c r="AV929" s="23"/>
      <c r="AX929" s="23"/>
    </row>
    <row r="930" spans="13:50" x14ac:dyDescent="0.2">
      <c r="M930" s="1" t="s">
        <v>87</v>
      </c>
      <c r="N930" s="1" t="s">
        <v>49</v>
      </c>
      <c r="O930" s="1"/>
      <c r="P930" s="1" t="s">
        <v>11</v>
      </c>
      <c r="Q930" s="1" t="s">
        <v>12</v>
      </c>
      <c r="R930" s="1" t="s">
        <v>13</v>
      </c>
      <c r="S930" s="8">
        <v>1.9042531200000001E-4</v>
      </c>
      <c r="T930" s="8">
        <v>0.75</v>
      </c>
      <c r="U930" s="9">
        <f>Tabla13[[#This Row],[Precio unitario]]*Tabla13[[#This Row],[Tasa de ingresos cliente]]</f>
        <v>1.4281898400000001E-4</v>
      </c>
      <c r="V930" s="21">
        <v>22.631540000000001</v>
      </c>
      <c r="W930" s="15">
        <f>Tabla13[[#This Row],[tasa de cambio]]*Tabla13[[#This Row],[Ingresos netos]]</f>
        <v>3.2322135491553603E-3</v>
      </c>
      <c r="AK930" s="1" t="s">
        <v>100</v>
      </c>
      <c r="AL930" s="1" t="s">
        <v>37</v>
      </c>
      <c r="AM930" s="1" t="s">
        <v>114</v>
      </c>
      <c r="AN930" s="1" t="s">
        <v>11</v>
      </c>
      <c r="AO930" s="1" t="s">
        <v>12</v>
      </c>
      <c r="AP930" s="1" t="s">
        <v>13</v>
      </c>
      <c r="AQ930" s="8">
        <v>8.0419849999999995E-4</v>
      </c>
      <c r="AR930" s="8">
        <v>0.75</v>
      </c>
      <c r="AS930" s="9">
        <f>Tabla8[[#This Row],[Precio unitario]]*Tabla8[[#This Row],[Tasa de ingresos cliente]]</f>
        <v>6.0314887499999994E-4</v>
      </c>
      <c r="AT930" s="21">
        <v>21.6</v>
      </c>
      <c r="AU930" s="11">
        <f>Tabla8[[#This Row],[tasa de cambio]]*Tabla8[[#This Row],[Ingresos netos]]</f>
        <v>1.3028015699999999E-2</v>
      </c>
      <c r="AV930" s="23"/>
      <c r="AX930" s="23"/>
    </row>
    <row r="931" spans="13:50" x14ac:dyDescent="0.2">
      <c r="M931" s="2" t="s">
        <v>87</v>
      </c>
      <c r="N931" s="2" t="s">
        <v>49</v>
      </c>
      <c r="O931" s="2"/>
      <c r="P931" s="2" t="s">
        <v>11</v>
      </c>
      <c r="Q931" s="2" t="s">
        <v>12</v>
      </c>
      <c r="R931" s="2" t="s">
        <v>13</v>
      </c>
      <c r="S931" s="7">
        <v>2.84314605E-4</v>
      </c>
      <c r="T931" s="7">
        <v>0.75</v>
      </c>
      <c r="U931" s="9">
        <f>Tabla13[[#This Row],[Precio unitario]]*Tabla13[[#This Row],[Tasa de ingresos cliente]]</f>
        <v>2.1323595375E-4</v>
      </c>
      <c r="V931" s="21">
        <v>22.631540000000001</v>
      </c>
      <c r="W931" s="15">
        <f>Tabla13[[#This Row],[tasa de cambio]]*Tabla13[[#This Row],[Ingresos netos]]</f>
        <v>4.8258580167312749E-3</v>
      </c>
      <c r="AK931" s="2" t="s">
        <v>100</v>
      </c>
      <c r="AL931" s="2" t="s">
        <v>37</v>
      </c>
      <c r="AM931" s="2" t="s">
        <v>114</v>
      </c>
      <c r="AN931" s="2" t="s">
        <v>11</v>
      </c>
      <c r="AO931" s="2" t="s">
        <v>12</v>
      </c>
      <c r="AP931" s="2" t="s">
        <v>13</v>
      </c>
      <c r="AQ931" s="7">
        <v>8.0419810000000003E-4</v>
      </c>
      <c r="AR931" s="7">
        <v>0.75</v>
      </c>
      <c r="AS931" s="9">
        <f>Tabla8[[#This Row],[Precio unitario]]*Tabla8[[#This Row],[Tasa de ingresos cliente]]</f>
        <v>6.0314857500000005E-4</v>
      </c>
      <c r="AT931" s="21">
        <v>21.6</v>
      </c>
      <c r="AU931" s="11">
        <f>Tabla8[[#This Row],[tasa de cambio]]*Tabla8[[#This Row],[Ingresos netos]]</f>
        <v>1.3028009220000003E-2</v>
      </c>
      <c r="AV931" s="23"/>
      <c r="AX931" s="23"/>
    </row>
    <row r="932" spans="13:50" x14ac:dyDescent="0.2">
      <c r="M932" s="1" t="s">
        <v>87</v>
      </c>
      <c r="N932" s="1" t="s">
        <v>15</v>
      </c>
      <c r="O932" s="1"/>
      <c r="P932" s="1" t="s">
        <v>11</v>
      </c>
      <c r="Q932" s="1" t="s">
        <v>12</v>
      </c>
      <c r="R932" s="1" t="s">
        <v>13</v>
      </c>
      <c r="S932" s="8">
        <v>4.6037459330000004E-3</v>
      </c>
      <c r="T932" s="8">
        <v>0.75</v>
      </c>
      <c r="U932" s="9">
        <f>Tabla13[[#This Row],[Precio unitario]]*Tabla13[[#This Row],[Tasa de ingresos cliente]]</f>
        <v>3.4528094497500005E-3</v>
      </c>
      <c r="V932" s="21">
        <v>22.631540000000001</v>
      </c>
      <c r="W932" s="15">
        <f>Tabla13[[#This Row],[tasa de cambio]]*Tabla13[[#This Row],[Ingresos netos]]</f>
        <v>7.8142395174395127E-2</v>
      </c>
      <c r="AK932" s="1" t="s">
        <v>100</v>
      </c>
      <c r="AL932" s="1" t="s">
        <v>37</v>
      </c>
      <c r="AM932" s="1" t="s">
        <v>114</v>
      </c>
      <c r="AN932" s="1" t="s">
        <v>11</v>
      </c>
      <c r="AO932" s="1" t="s">
        <v>12</v>
      </c>
      <c r="AP932" s="1" t="s">
        <v>13</v>
      </c>
      <c r="AQ932" s="8">
        <v>8.041961E-4</v>
      </c>
      <c r="AR932" s="8">
        <v>0.75</v>
      </c>
      <c r="AS932" s="9">
        <f>Tabla8[[#This Row],[Precio unitario]]*Tabla8[[#This Row],[Tasa de ingresos cliente]]</f>
        <v>6.0314707499999998E-4</v>
      </c>
      <c r="AT932" s="21">
        <v>21.6</v>
      </c>
      <c r="AU932" s="11">
        <f>Tabla8[[#This Row],[tasa de cambio]]*Tabla8[[#This Row],[Ingresos netos]]</f>
        <v>1.302797682E-2</v>
      </c>
      <c r="AV932" s="23"/>
      <c r="AX932" s="23"/>
    </row>
    <row r="933" spans="13:50" x14ac:dyDescent="0.2">
      <c r="M933" s="2" t="s">
        <v>87</v>
      </c>
      <c r="N933" s="2" t="s">
        <v>55</v>
      </c>
      <c r="O933" s="2"/>
      <c r="P933" s="2" t="s">
        <v>11</v>
      </c>
      <c r="Q933" s="2" t="s">
        <v>12</v>
      </c>
      <c r="R933" s="2" t="s">
        <v>13</v>
      </c>
      <c r="S933" s="7">
        <v>1.19559668E-3</v>
      </c>
      <c r="T933" s="7">
        <v>0.75</v>
      </c>
      <c r="U933" s="9">
        <f>Tabla13[[#This Row],[Precio unitario]]*Tabla13[[#This Row],[Tasa de ingresos cliente]]</f>
        <v>8.9669751000000003E-4</v>
      </c>
      <c r="V933" s="21">
        <v>22.631540000000001</v>
      </c>
      <c r="W933" s="15">
        <f>Tabla13[[#This Row],[tasa de cambio]]*Tabla13[[#This Row],[Ingresos netos]]</f>
        <v>2.0293645565465403E-2</v>
      </c>
      <c r="AK933" s="2" t="s">
        <v>100</v>
      </c>
      <c r="AL933" s="2" t="s">
        <v>37</v>
      </c>
      <c r="AM933" s="2" t="s">
        <v>114</v>
      </c>
      <c r="AN933" s="2" t="s">
        <v>11</v>
      </c>
      <c r="AO933" s="2" t="s">
        <v>12</v>
      </c>
      <c r="AP933" s="2" t="s">
        <v>13</v>
      </c>
      <c r="AQ933" s="7">
        <v>8.0419659999999996E-4</v>
      </c>
      <c r="AR933" s="7">
        <v>0.75</v>
      </c>
      <c r="AS933" s="9">
        <f>Tabla8[[#This Row],[Precio unitario]]*Tabla8[[#This Row],[Tasa de ingresos cliente]]</f>
        <v>6.0314744999999999E-4</v>
      </c>
      <c r="AT933" s="21">
        <v>21.6</v>
      </c>
      <c r="AU933" s="11">
        <f>Tabla8[[#This Row],[tasa de cambio]]*Tabla8[[#This Row],[Ingresos netos]]</f>
        <v>1.3027984920000001E-2</v>
      </c>
      <c r="AV933" s="23"/>
      <c r="AX933" s="23"/>
    </row>
    <row r="934" spans="13:50" x14ac:dyDescent="0.2">
      <c r="M934" s="1" t="s">
        <v>87</v>
      </c>
      <c r="N934" s="1" t="s">
        <v>44</v>
      </c>
      <c r="O934" s="1"/>
      <c r="P934" s="1" t="s">
        <v>11</v>
      </c>
      <c r="Q934" s="1" t="s">
        <v>12</v>
      </c>
      <c r="R934" s="1" t="s">
        <v>13</v>
      </c>
      <c r="S934" s="8">
        <v>1.3213468799999999E-4</v>
      </c>
      <c r="T934" s="8">
        <v>0.75</v>
      </c>
      <c r="U934" s="9">
        <f>Tabla13[[#This Row],[Precio unitario]]*Tabla13[[#This Row],[Tasa de ingresos cliente]]</f>
        <v>9.9101016000000002E-5</v>
      </c>
      <c r="V934" s="21">
        <v>22.631540000000001</v>
      </c>
      <c r="W934" s="15">
        <f>Tabla13[[#This Row],[tasa de cambio]]*Tabla13[[#This Row],[Ingresos netos]]</f>
        <v>2.2428086076446401E-3</v>
      </c>
      <c r="AK934" s="2" t="s">
        <v>100</v>
      </c>
      <c r="AL934" s="2" t="s">
        <v>37</v>
      </c>
      <c r="AM934" s="2" t="s">
        <v>104</v>
      </c>
      <c r="AN934" s="2" t="s">
        <v>11</v>
      </c>
      <c r="AO934" s="2" t="s">
        <v>129</v>
      </c>
      <c r="AP934" s="2" t="s">
        <v>13</v>
      </c>
      <c r="AQ934" s="7">
        <v>-5.1608999999999997E-4</v>
      </c>
      <c r="AR934" s="7">
        <v>0.75</v>
      </c>
      <c r="AS934" s="9">
        <f>Tabla8[[#This Row],[Precio unitario]]*Tabla8[[#This Row],[Tasa de ingresos cliente]]</f>
        <v>-3.8706750000000001E-4</v>
      </c>
      <c r="AT934" s="21">
        <v>21.6</v>
      </c>
      <c r="AU934" s="11">
        <f>Tabla8[[#This Row],[tasa de cambio]]*Tabla8[[#This Row],[Ingresos netos]]</f>
        <v>-8.360658E-3</v>
      </c>
      <c r="AV934" s="23"/>
      <c r="AX934" s="23"/>
    </row>
    <row r="935" spans="13:50" x14ac:dyDescent="0.2">
      <c r="M935" s="2" t="s">
        <v>87</v>
      </c>
      <c r="N935" s="2" t="s">
        <v>50</v>
      </c>
      <c r="O935" s="2"/>
      <c r="P935" s="2" t="s">
        <v>11</v>
      </c>
      <c r="Q935" s="2" t="s">
        <v>12</v>
      </c>
      <c r="R935" s="2" t="s">
        <v>13</v>
      </c>
      <c r="S935" s="7">
        <v>1.6579017460000001E-3</v>
      </c>
      <c r="T935" s="7">
        <v>0.75</v>
      </c>
      <c r="U935" s="9">
        <f>Tabla13[[#This Row],[Precio unitario]]*Tabla13[[#This Row],[Tasa de ingresos cliente]]</f>
        <v>1.2434263095E-3</v>
      </c>
      <c r="V935" s="21">
        <v>22.631540000000001</v>
      </c>
      <c r="W935" s="15">
        <f>Tabla13[[#This Row],[tasa de cambio]]*Tabla13[[#This Row],[Ingresos netos]]</f>
        <v>2.8140652260501633E-2</v>
      </c>
      <c r="AK935" s="1" t="s">
        <v>100</v>
      </c>
      <c r="AL935" s="1" t="s">
        <v>37</v>
      </c>
      <c r="AM935" s="1" t="s">
        <v>114</v>
      </c>
      <c r="AN935" s="1" t="s">
        <v>11</v>
      </c>
      <c r="AO935" s="1" t="s">
        <v>129</v>
      </c>
      <c r="AP935" s="1" t="s">
        <v>13</v>
      </c>
      <c r="AQ935" s="8">
        <v>-1.6198500000000001E-5</v>
      </c>
      <c r="AR935" s="8">
        <v>0.75</v>
      </c>
      <c r="AS935" s="9">
        <f>Tabla8[[#This Row],[Precio unitario]]*Tabla8[[#This Row],[Tasa de ingresos cliente]]</f>
        <v>-1.2148875E-5</v>
      </c>
      <c r="AT935" s="21">
        <v>21.6</v>
      </c>
      <c r="AU935" s="11">
        <f>Tabla8[[#This Row],[tasa de cambio]]*Tabla8[[#This Row],[Ingresos netos]]</f>
        <v>-2.6241570000000002E-4</v>
      </c>
      <c r="AV935" s="23"/>
      <c r="AX935" s="23"/>
    </row>
    <row r="936" spans="13:50" x14ac:dyDescent="0.2">
      <c r="M936" s="1" t="s">
        <v>87</v>
      </c>
      <c r="N936" s="1" t="s">
        <v>18</v>
      </c>
      <c r="O936" s="1"/>
      <c r="P936" s="1" t="s">
        <v>11</v>
      </c>
      <c r="Q936" s="1" t="s">
        <v>12</v>
      </c>
      <c r="R936" s="1" t="s">
        <v>13</v>
      </c>
      <c r="S936" s="8">
        <v>1.89546044E-4</v>
      </c>
      <c r="T936" s="8">
        <v>0.75</v>
      </c>
      <c r="U936" s="9">
        <f>Tabla13[[#This Row],[Precio unitario]]*Tabla13[[#This Row],[Tasa de ingresos cliente]]</f>
        <v>1.42159533E-4</v>
      </c>
      <c r="V936" s="21">
        <v>22.631540000000001</v>
      </c>
      <c r="W936" s="15">
        <f>Tabla13[[#This Row],[tasa de cambio]]*Tabla13[[#This Row],[Ingresos netos]]</f>
        <v>3.2172891574708202E-3</v>
      </c>
      <c r="AK936" s="1" t="s">
        <v>100</v>
      </c>
      <c r="AL936" s="1" t="s">
        <v>37</v>
      </c>
      <c r="AM936" s="1" t="s">
        <v>101</v>
      </c>
      <c r="AN936" s="1" t="s">
        <v>11</v>
      </c>
      <c r="AO936" s="1" t="s">
        <v>12</v>
      </c>
      <c r="AP936" s="1" t="s">
        <v>13</v>
      </c>
      <c r="AQ936" s="8">
        <v>8.0416669999999995E-4</v>
      </c>
      <c r="AR936" s="8">
        <v>0.75</v>
      </c>
      <c r="AS936" s="9">
        <f>Tabla8[[#This Row],[Precio unitario]]*Tabla8[[#This Row],[Tasa de ingresos cliente]]</f>
        <v>6.0312502499999994E-4</v>
      </c>
      <c r="AT936" s="21">
        <v>21.6</v>
      </c>
      <c r="AU936" s="11">
        <f>Tabla8[[#This Row],[tasa de cambio]]*Tabla8[[#This Row],[Ingresos netos]]</f>
        <v>1.3027500539999999E-2</v>
      </c>
      <c r="AV936" s="23"/>
      <c r="AX936" s="23"/>
    </row>
    <row r="937" spans="13:50" x14ac:dyDescent="0.2">
      <c r="M937" s="2" t="s">
        <v>87</v>
      </c>
      <c r="N937" s="2" t="s">
        <v>19</v>
      </c>
      <c r="O937" s="2"/>
      <c r="P937" s="2" t="s">
        <v>11</v>
      </c>
      <c r="Q937" s="2" t="s">
        <v>12</v>
      </c>
      <c r="R937" s="2" t="s">
        <v>13</v>
      </c>
      <c r="S937" s="7">
        <v>2.6635665909999998E-3</v>
      </c>
      <c r="T937" s="7">
        <v>0.75</v>
      </c>
      <c r="U937" s="9">
        <f>Tabla13[[#This Row],[Precio unitario]]*Tabla13[[#This Row],[Tasa de ingresos cliente]]</f>
        <v>1.9976749432499999E-3</v>
      </c>
      <c r="V937" s="21">
        <v>22.631540000000001</v>
      </c>
      <c r="W937" s="15">
        <f>Tabla13[[#This Row],[tasa de cambio]]*Tabla13[[#This Row],[Ingresos netos]]</f>
        <v>4.5210460385160106E-2</v>
      </c>
      <c r="AK937" s="1" t="s">
        <v>100</v>
      </c>
      <c r="AL937" s="1" t="s">
        <v>49</v>
      </c>
      <c r="AM937" s="1" t="s">
        <v>101</v>
      </c>
      <c r="AN937" s="1" t="s">
        <v>11</v>
      </c>
      <c r="AO937" s="1" t="s">
        <v>12</v>
      </c>
      <c r="AP937" s="1" t="s">
        <v>13</v>
      </c>
      <c r="AQ937" s="8">
        <v>1.007125E-3</v>
      </c>
      <c r="AR937" s="8">
        <v>0.75</v>
      </c>
      <c r="AS937" s="9">
        <f>Tabla8[[#This Row],[Precio unitario]]*Tabla8[[#This Row],[Tasa de ingresos cliente]]</f>
        <v>7.5534374999999994E-4</v>
      </c>
      <c r="AT937" s="21">
        <v>21.6</v>
      </c>
      <c r="AU937" s="11">
        <f>Tabla8[[#This Row],[tasa de cambio]]*Tabla8[[#This Row],[Ingresos netos]]</f>
        <v>1.6315425000000001E-2</v>
      </c>
      <c r="AV937" s="23"/>
      <c r="AX937" s="23"/>
    </row>
    <row r="938" spans="13:50" x14ac:dyDescent="0.2">
      <c r="M938" s="1" t="s">
        <v>87</v>
      </c>
      <c r="N938" s="1" t="s">
        <v>53</v>
      </c>
      <c r="O938" s="1"/>
      <c r="P938" s="1" t="s">
        <v>11</v>
      </c>
      <c r="Q938" s="1" t="s">
        <v>12</v>
      </c>
      <c r="R938" s="1" t="s">
        <v>13</v>
      </c>
      <c r="S938" s="8">
        <v>9.8038311000000003E-5</v>
      </c>
      <c r="T938" s="8">
        <v>0.75</v>
      </c>
      <c r="U938" s="9">
        <f>Tabla13[[#This Row],[Precio unitario]]*Tabla13[[#This Row],[Tasa de ingresos cliente]]</f>
        <v>7.3528733250000002E-5</v>
      </c>
      <c r="V938" s="21">
        <v>22.631540000000001</v>
      </c>
      <c r="W938" s="15">
        <f>Tabla13[[#This Row],[tasa de cambio]]*Tabla13[[#This Row],[Ingresos netos]]</f>
        <v>1.664068467696705E-3</v>
      </c>
      <c r="AK938" s="2" t="s">
        <v>100</v>
      </c>
      <c r="AL938" s="2" t="s">
        <v>49</v>
      </c>
      <c r="AM938" s="2" t="s">
        <v>101</v>
      </c>
      <c r="AN938" s="2" t="s">
        <v>11</v>
      </c>
      <c r="AO938" s="2" t="s">
        <v>12</v>
      </c>
      <c r="AP938" s="2" t="s">
        <v>13</v>
      </c>
      <c r="AQ938" s="7">
        <v>1.0071379000000001E-3</v>
      </c>
      <c r="AR938" s="7">
        <v>0.75</v>
      </c>
      <c r="AS938" s="9">
        <f>Tabla8[[#This Row],[Precio unitario]]*Tabla8[[#This Row],[Tasa de ingresos cliente]]</f>
        <v>7.5535342500000009E-4</v>
      </c>
      <c r="AT938" s="21">
        <v>21.6</v>
      </c>
      <c r="AU938" s="11">
        <f>Tabla8[[#This Row],[tasa de cambio]]*Tabla8[[#This Row],[Ingresos netos]]</f>
        <v>1.6315633980000004E-2</v>
      </c>
      <c r="AV938" s="23"/>
      <c r="AX938" s="23"/>
    </row>
    <row r="939" spans="13:50" x14ac:dyDescent="0.2">
      <c r="M939" s="2" t="s">
        <v>87</v>
      </c>
      <c r="N939" s="2" t="s">
        <v>21</v>
      </c>
      <c r="O939" s="2"/>
      <c r="P939" s="2" t="s">
        <v>11</v>
      </c>
      <c r="Q939" s="2" t="s">
        <v>12</v>
      </c>
      <c r="R939" s="2" t="s">
        <v>13</v>
      </c>
      <c r="S939" s="7">
        <v>3.5980271200000002E-4</v>
      </c>
      <c r="T939" s="7">
        <v>0.75</v>
      </c>
      <c r="U939" s="9">
        <f>Tabla13[[#This Row],[Precio unitario]]*Tabla13[[#This Row],[Tasa de ingresos cliente]]</f>
        <v>2.6985203400000003E-4</v>
      </c>
      <c r="V939" s="21">
        <v>22.631540000000001</v>
      </c>
      <c r="W939" s="15">
        <f>Tabla13[[#This Row],[tasa de cambio]]*Tabla13[[#This Row],[Ingresos netos]]</f>
        <v>6.1071671015523613E-3</v>
      </c>
      <c r="AK939" s="1" t="s">
        <v>100</v>
      </c>
      <c r="AL939" s="1" t="s">
        <v>49</v>
      </c>
      <c r="AM939" s="1" t="s">
        <v>101</v>
      </c>
      <c r="AN939" s="1" t="s">
        <v>11</v>
      </c>
      <c r="AO939" s="1" t="s">
        <v>12</v>
      </c>
      <c r="AP939" s="1" t="s">
        <v>13</v>
      </c>
      <c r="AQ939" s="8">
        <v>1.0071282E-3</v>
      </c>
      <c r="AR939" s="8">
        <v>0.75</v>
      </c>
      <c r="AS939" s="9">
        <f>Tabla8[[#This Row],[Precio unitario]]*Tabla8[[#This Row],[Tasa de ingresos cliente]]</f>
        <v>7.5534615E-4</v>
      </c>
      <c r="AT939" s="21">
        <v>21.6</v>
      </c>
      <c r="AU939" s="11">
        <f>Tabla8[[#This Row],[tasa de cambio]]*Tabla8[[#This Row],[Ingresos netos]]</f>
        <v>1.6315476840000002E-2</v>
      </c>
      <c r="AV939" s="23"/>
      <c r="AX939" s="23"/>
    </row>
    <row r="940" spans="13:50" x14ac:dyDescent="0.2">
      <c r="M940" s="1" t="s">
        <v>87</v>
      </c>
      <c r="N940" s="1" t="s">
        <v>37</v>
      </c>
      <c r="O940" s="1"/>
      <c r="P940" s="1" t="s">
        <v>11</v>
      </c>
      <c r="Q940" s="1" t="s">
        <v>12</v>
      </c>
      <c r="R940" s="1" t="s">
        <v>13</v>
      </c>
      <c r="S940" s="8">
        <v>1.059743243E-3</v>
      </c>
      <c r="T940" s="8">
        <v>0.75</v>
      </c>
      <c r="U940" s="9">
        <f>Tabla13[[#This Row],[Precio unitario]]*Tabla13[[#This Row],[Tasa de ingresos cliente]]</f>
        <v>7.9480743225000003E-4</v>
      </c>
      <c r="V940" s="21">
        <v>22.631540000000001</v>
      </c>
      <c r="W940" s="15">
        <f>Tabla13[[#This Row],[tasa de cambio]]*Tabla13[[#This Row],[Ingresos netos]]</f>
        <v>1.7987716195263168E-2</v>
      </c>
      <c r="AK940" s="2" t="s">
        <v>100</v>
      </c>
      <c r="AL940" s="2" t="s">
        <v>49</v>
      </c>
      <c r="AM940" s="2" t="s">
        <v>101</v>
      </c>
      <c r="AN940" s="2" t="s">
        <v>11</v>
      </c>
      <c r="AO940" s="2" t="s">
        <v>12</v>
      </c>
      <c r="AP940" s="2" t="s">
        <v>13</v>
      </c>
      <c r="AQ940" s="7">
        <v>1.0070000000000001E-3</v>
      </c>
      <c r="AR940" s="7">
        <v>0.75</v>
      </c>
      <c r="AS940" s="9">
        <f>Tabla8[[#This Row],[Precio unitario]]*Tabla8[[#This Row],[Tasa de ingresos cliente]]</f>
        <v>7.5525000000000006E-4</v>
      </c>
      <c r="AT940" s="21">
        <v>21.6</v>
      </c>
      <c r="AU940" s="11">
        <f>Tabla8[[#This Row],[tasa de cambio]]*Tabla8[[#This Row],[Ingresos netos]]</f>
        <v>1.6313400000000002E-2</v>
      </c>
      <c r="AV940" s="23"/>
      <c r="AX940" s="23"/>
    </row>
    <row r="941" spans="13:50" x14ac:dyDescent="0.2">
      <c r="M941" s="2" t="s">
        <v>87</v>
      </c>
      <c r="N941" s="2" t="s">
        <v>22</v>
      </c>
      <c r="O941" s="2"/>
      <c r="P941" s="2" t="s">
        <v>11</v>
      </c>
      <c r="Q941" s="2" t="s">
        <v>12</v>
      </c>
      <c r="R941" s="2" t="s">
        <v>13</v>
      </c>
      <c r="S941" s="7">
        <v>7.8573132800000001E-4</v>
      </c>
      <c r="T941" s="7">
        <v>0.75</v>
      </c>
      <c r="U941" s="9">
        <f>Tabla13[[#This Row],[Precio unitario]]*Tabla13[[#This Row],[Tasa de ingresos cliente]]</f>
        <v>5.89298496E-4</v>
      </c>
      <c r="V941" s="21">
        <v>22.631540000000001</v>
      </c>
      <c r="W941" s="15">
        <f>Tabla13[[#This Row],[tasa de cambio]]*Tabla13[[#This Row],[Ingresos netos]]</f>
        <v>1.3336732484163841E-2</v>
      </c>
      <c r="AK941" s="1" t="s">
        <v>100</v>
      </c>
      <c r="AL941" s="1" t="s">
        <v>49</v>
      </c>
      <c r="AM941" s="1" t="s">
        <v>101</v>
      </c>
      <c r="AN941" s="1" t="s">
        <v>11</v>
      </c>
      <c r="AO941" s="1" t="s">
        <v>12</v>
      </c>
      <c r="AP941" s="1" t="s">
        <v>13</v>
      </c>
      <c r="AQ941" s="8">
        <v>1.0071304000000001E-3</v>
      </c>
      <c r="AR941" s="8">
        <v>0.75</v>
      </c>
      <c r="AS941" s="9">
        <f>Tabla8[[#This Row],[Precio unitario]]*Tabla8[[#This Row],[Tasa de ingresos cliente]]</f>
        <v>7.5534780000000002E-4</v>
      </c>
      <c r="AT941" s="21">
        <v>21.6</v>
      </c>
      <c r="AU941" s="11">
        <f>Tabla8[[#This Row],[tasa de cambio]]*Tabla8[[#This Row],[Ingresos netos]]</f>
        <v>1.6315512480000002E-2</v>
      </c>
      <c r="AV941" s="23"/>
      <c r="AX941" s="23"/>
    </row>
    <row r="942" spans="13:50" x14ac:dyDescent="0.2">
      <c r="M942" s="1" t="s">
        <v>87</v>
      </c>
      <c r="N942" s="1" t="s">
        <v>39</v>
      </c>
      <c r="O942" s="1"/>
      <c r="P942" s="1" t="s">
        <v>11</v>
      </c>
      <c r="Q942" s="1" t="s">
        <v>12</v>
      </c>
      <c r="R942" s="1" t="s">
        <v>13</v>
      </c>
      <c r="S942" s="8">
        <v>1.5221923749999999E-3</v>
      </c>
      <c r="T942" s="8">
        <v>0.75</v>
      </c>
      <c r="U942" s="9">
        <f>Tabla13[[#This Row],[Precio unitario]]*Tabla13[[#This Row],[Tasa de ingresos cliente]]</f>
        <v>1.1416442812499999E-3</v>
      </c>
      <c r="V942" s="21">
        <v>22.631540000000001</v>
      </c>
      <c r="W942" s="15">
        <f>Tabla13[[#This Row],[tasa de cambio]]*Tabla13[[#This Row],[Ingresos netos]]</f>
        <v>2.5837168216880625E-2</v>
      </c>
      <c r="AK942" s="2" t="s">
        <v>100</v>
      </c>
      <c r="AL942" s="2" t="s">
        <v>49</v>
      </c>
      <c r="AM942" s="2" t="s">
        <v>101</v>
      </c>
      <c r="AN942" s="2" t="s">
        <v>11</v>
      </c>
      <c r="AO942" s="2" t="s">
        <v>12</v>
      </c>
      <c r="AP942" s="2" t="s">
        <v>13</v>
      </c>
      <c r="AQ942" s="7">
        <v>1.0071285999999999E-3</v>
      </c>
      <c r="AR942" s="7">
        <v>0.75</v>
      </c>
      <c r="AS942" s="9">
        <f>Tabla8[[#This Row],[Precio unitario]]*Tabla8[[#This Row],[Tasa de ingresos cliente]]</f>
        <v>7.5534644999999999E-4</v>
      </c>
      <c r="AT942" s="21">
        <v>21.6</v>
      </c>
      <c r="AU942" s="11">
        <f>Tabla8[[#This Row],[tasa de cambio]]*Tabla8[[#This Row],[Ingresos netos]]</f>
        <v>1.6315483320000001E-2</v>
      </c>
      <c r="AV942" s="23"/>
      <c r="AX942" s="23"/>
    </row>
    <row r="943" spans="13:50" x14ac:dyDescent="0.2">
      <c r="M943" s="2" t="s">
        <v>87</v>
      </c>
      <c r="N943" s="2" t="s">
        <v>23</v>
      </c>
      <c r="O943" s="2"/>
      <c r="P943" s="2" t="s">
        <v>11</v>
      </c>
      <c r="Q943" s="2" t="s">
        <v>12</v>
      </c>
      <c r="R943" s="2" t="s">
        <v>13</v>
      </c>
      <c r="S943" s="7">
        <v>8.4369061600000005E-4</v>
      </c>
      <c r="T943" s="7">
        <v>0.75</v>
      </c>
      <c r="U943" s="9">
        <f>Tabla13[[#This Row],[Precio unitario]]*Tabla13[[#This Row],[Tasa de ingresos cliente]]</f>
        <v>6.3276796200000007E-4</v>
      </c>
      <c r="V943" s="21">
        <v>22.631540000000001</v>
      </c>
      <c r="W943" s="15">
        <f>Tabla13[[#This Row],[tasa de cambio]]*Tabla13[[#This Row],[Ingresos netos]]</f>
        <v>1.4320513442721483E-2</v>
      </c>
      <c r="AK943" s="1" t="s">
        <v>100</v>
      </c>
      <c r="AL943" s="1" t="s">
        <v>49</v>
      </c>
      <c r="AM943" s="1" t="s">
        <v>101</v>
      </c>
      <c r="AN943" s="1" t="s">
        <v>11</v>
      </c>
      <c r="AO943" s="1" t="s">
        <v>12</v>
      </c>
      <c r="AP943" s="1" t="s">
        <v>13</v>
      </c>
      <c r="AQ943" s="8">
        <v>1.0071111E-3</v>
      </c>
      <c r="AR943" s="8">
        <v>0.75</v>
      </c>
      <c r="AS943" s="9">
        <f>Tabla8[[#This Row],[Precio unitario]]*Tabla8[[#This Row],[Tasa de ingresos cliente]]</f>
        <v>7.5533332499999996E-4</v>
      </c>
      <c r="AT943" s="21">
        <v>21.6</v>
      </c>
      <c r="AU943" s="11">
        <f>Tabla8[[#This Row],[tasa de cambio]]*Tabla8[[#This Row],[Ingresos netos]]</f>
        <v>1.6315199820000001E-2</v>
      </c>
      <c r="AV943" s="23"/>
      <c r="AX943" s="23"/>
    </row>
    <row r="944" spans="13:50" x14ac:dyDescent="0.2">
      <c r="M944" s="1" t="s">
        <v>87</v>
      </c>
      <c r="N944" s="1" t="s">
        <v>25</v>
      </c>
      <c r="O944" s="1"/>
      <c r="P944" s="1" t="s">
        <v>11</v>
      </c>
      <c r="Q944" s="1" t="s">
        <v>12</v>
      </c>
      <c r="R944" s="1" t="s">
        <v>13</v>
      </c>
      <c r="S944" s="8">
        <v>2.78918602E-4</v>
      </c>
      <c r="T944" s="8">
        <v>0.75</v>
      </c>
      <c r="U944" s="9">
        <f>Tabla13[[#This Row],[Precio unitario]]*Tabla13[[#This Row],[Tasa de ingresos cliente]]</f>
        <v>2.0918895150000001E-4</v>
      </c>
      <c r="V944" s="21">
        <v>22.631540000000001</v>
      </c>
      <c r="W944" s="15">
        <f>Tabla13[[#This Row],[tasa de cambio]]*Tabla13[[#This Row],[Ingresos netos]]</f>
        <v>4.7342681234303101E-3</v>
      </c>
      <c r="AK944" s="2" t="s">
        <v>100</v>
      </c>
      <c r="AL944" s="2" t="s">
        <v>49</v>
      </c>
      <c r="AM944" s="2" t="s">
        <v>101</v>
      </c>
      <c r="AN944" s="2" t="s">
        <v>11</v>
      </c>
      <c r="AO944" s="2" t="s">
        <v>12</v>
      </c>
      <c r="AP944" s="2" t="s">
        <v>13</v>
      </c>
      <c r="AQ944" s="7">
        <v>1.0071136E-3</v>
      </c>
      <c r="AR944" s="7">
        <v>0.75</v>
      </c>
      <c r="AS944" s="9">
        <f>Tabla8[[#This Row],[Precio unitario]]*Tabla8[[#This Row],[Tasa de ingresos cliente]]</f>
        <v>7.5533520000000006E-4</v>
      </c>
      <c r="AT944" s="21">
        <v>21.6</v>
      </c>
      <c r="AU944" s="11">
        <f>Tabla8[[#This Row],[tasa de cambio]]*Tabla8[[#This Row],[Ingresos netos]]</f>
        <v>1.6315240320000004E-2</v>
      </c>
      <c r="AV944" s="23"/>
      <c r="AX944" s="23"/>
    </row>
    <row r="945" spans="13:50" x14ac:dyDescent="0.2">
      <c r="M945" s="2" t="s">
        <v>87</v>
      </c>
      <c r="N945" s="2" t="s">
        <v>32</v>
      </c>
      <c r="O945" s="2"/>
      <c r="P945" s="2" t="s">
        <v>11</v>
      </c>
      <c r="Q945" s="2" t="s">
        <v>12</v>
      </c>
      <c r="R945" s="2" t="s">
        <v>13</v>
      </c>
      <c r="S945" s="7">
        <v>1.1742750380000001E-3</v>
      </c>
      <c r="T945" s="7">
        <v>0.75</v>
      </c>
      <c r="U945" s="9">
        <f>Tabla13[[#This Row],[Precio unitario]]*Tabla13[[#This Row],[Tasa de ingresos cliente]]</f>
        <v>8.8070627850000006E-4</v>
      </c>
      <c r="V945" s="21">
        <v>22.631540000000001</v>
      </c>
      <c r="W945" s="15">
        <f>Tabla13[[#This Row],[tasa de cambio]]*Tabla13[[#This Row],[Ingresos netos]]</f>
        <v>1.9931739370123894E-2</v>
      </c>
      <c r="AK945" s="1" t="s">
        <v>100</v>
      </c>
      <c r="AL945" s="1" t="s">
        <v>49</v>
      </c>
      <c r="AM945" s="1" t="s">
        <v>104</v>
      </c>
      <c r="AN945" s="1" t="s">
        <v>11</v>
      </c>
      <c r="AO945" s="1" t="s">
        <v>12</v>
      </c>
      <c r="AP945" s="1" t="s">
        <v>13</v>
      </c>
      <c r="AQ945" s="8">
        <v>1.256E-3</v>
      </c>
      <c r="AR945" s="8">
        <v>0.75</v>
      </c>
      <c r="AS945" s="9">
        <f>Tabla8[[#This Row],[Precio unitario]]*Tabla8[[#This Row],[Tasa de ingresos cliente]]</f>
        <v>9.4199999999999991E-4</v>
      </c>
      <c r="AT945" s="21">
        <v>21.6</v>
      </c>
      <c r="AU945" s="11">
        <f>Tabla8[[#This Row],[tasa de cambio]]*Tabla8[[#This Row],[Ingresos netos]]</f>
        <v>2.0347199999999999E-2</v>
      </c>
      <c r="AV945" s="23"/>
      <c r="AX945" s="23"/>
    </row>
    <row r="946" spans="13:50" x14ac:dyDescent="0.2">
      <c r="M946" s="1" t="s">
        <v>87</v>
      </c>
      <c r="N946" s="1" t="s">
        <v>14</v>
      </c>
      <c r="O946" s="1"/>
      <c r="P946" s="1" t="s">
        <v>11</v>
      </c>
      <c r="Q946" s="1" t="s">
        <v>12</v>
      </c>
      <c r="R946" s="1" t="s">
        <v>13</v>
      </c>
      <c r="S946" s="8">
        <v>2.3394896E-4</v>
      </c>
      <c r="T946" s="8">
        <v>0.75</v>
      </c>
      <c r="U946" s="9">
        <f>Tabla13[[#This Row],[Precio unitario]]*Tabla13[[#This Row],[Tasa de ingresos cliente]]</f>
        <v>1.7546172000000002E-4</v>
      </c>
      <c r="V946" s="21">
        <v>22.631540000000001</v>
      </c>
      <c r="W946" s="15">
        <f>Tabla13[[#This Row],[tasa de cambio]]*Tabla13[[#This Row],[Ingresos netos]]</f>
        <v>3.9709689346488003E-3</v>
      </c>
      <c r="AK946" s="2" t="s">
        <v>100</v>
      </c>
      <c r="AL946" s="2" t="s">
        <v>49</v>
      </c>
      <c r="AM946" s="2" t="s">
        <v>104</v>
      </c>
      <c r="AN946" s="2" t="s">
        <v>11</v>
      </c>
      <c r="AO946" s="2" t="s">
        <v>12</v>
      </c>
      <c r="AP946" s="2" t="s">
        <v>13</v>
      </c>
      <c r="AQ946" s="7">
        <v>1.2555000000000001E-3</v>
      </c>
      <c r="AR946" s="7">
        <v>0.75</v>
      </c>
      <c r="AS946" s="9">
        <f>Tabla8[[#This Row],[Precio unitario]]*Tabla8[[#This Row],[Tasa de ingresos cliente]]</f>
        <v>9.4162500000000008E-4</v>
      </c>
      <c r="AT946" s="21">
        <v>21.6</v>
      </c>
      <c r="AU946" s="11">
        <f>Tabla8[[#This Row],[tasa de cambio]]*Tabla8[[#This Row],[Ingresos netos]]</f>
        <v>2.0339100000000002E-2</v>
      </c>
      <c r="AV946" s="23"/>
      <c r="AX946" s="23"/>
    </row>
    <row r="947" spans="13:50" x14ac:dyDescent="0.2">
      <c r="M947" s="2" t="s">
        <v>87</v>
      </c>
      <c r="N947" s="2" t="s">
        <v>55</v>
      </c>
      <c r="O947" s="2"/>
      <c r="P947" s="2" t="s">
        <v>11</v>
      </c>
      <c r="Q947" s="2" t="s">
        <v>12</v>
      </c>
      <c r="R947" s="2" t="s">
        <v>13</v>
      </c>
      <c r="S947" s="7">
        <v>6.6644538399999998E-4</v>
      </c>
      <c r="T947" s="7">
        <v>0.75</v>
      </c>
      <c r="U947" s="9">
        <f>Tabla13[[#This Row],[Precio unitario]]*Tabla13[[#This Row],[Tasa de ingresos cliente]]</f>
        <v>4.9983403799999996E-4</v>
      </c>
      <c r="V947" s="21">
        <v>22.631540000000001</v>
      </c>
      <c r="W947" s="15">
        <f>Tabla13[[#This Row],[tasa de cambio]]*Tabla13[[#This Row],[Ingresos netos]]</f>
        <v>1.1312014024358519E-2</v>
      </c>
      <c r="AK947" s="1" t="s">
        <v>100</v>
      </c>
      <c r="AL947" s="1" t="s">
        <v>49</v>
      </c>
      <c r="AM947" s="1" t="s">
        <v>104</v>
      </c>
      <c r="AN947" s="1" t="s">
        <v>11</v>
      </c>
      <c r="AO947" s="1" t="s">
        <v>12</v>
      </c>
      <c r="AP947" s="1" t="s">
        <v>13</v>
      </c>
      <c r="AQ947" s="8">
        <v>1.2555184999999999E-3</v>
      </c>
      <c r="AR947" s="8">
        <v>0.75</v>
      </c>
      <c r="AS947" s="9">
        <f>Tabla8[[#This Row],[Precio unitario]]*Tabla8[[#This Row],[Tasa de ingresos cliente]]</f>
        <v>9.4163887499999993E-4</v>
      </c>
      <c r="AT947" s="21">
        <v>21.6</v>
      </c>
      <c r="AU947" s="11">
        <f>Tabla8[[#This Row],[tasa de cambio]]*Tabla8[[#This Row],[Ingresos netos]]</f>
        <v>2.03393997E-2</v>
      </c>
      <c r="AV947" s="23"/>
      <c r="AX947" s="23"/>
    </row>
    <row r="948" spans="13:50" x14ac:dyDescent="0.2">
      <c r="M948" s="1" t="s">
        <v>87</v>
      </c>
      <c r="N948" s="1" t="s">
        <v>43</v>
      </c>
      <c r="O948" s="1"/>
      <c r="P948" s="1" t="s">
        <v>11</v>
      </c>
      <c r="Q948" s="1" t="s">
        <v>12</v>
      </c>
      <c r="R948" s="1" t="s">
        <v>13</v>
      </c>
      <c r="S948" s="8">
        <v>2.6003759600000002E-4</v>
      </c>
      <c r="T948" s="8">
        <v>0.75</v>
      </c>
      <c r="U948" s="9">
        <f>Tabla13[[#This Row],[Precio unitario]]*Tabla13[[#This Row],[Tasa de ingresos cliente]]</f>
        <v>1.95028197E-4</v>
      </c>
      <c r="V948" s="21">
        <v>22.631540000000001</v>
      </c>
      <c r="W948" s="15">
        <f>Tabla13[[#This Row],[tasa de cambio]]*Tabla13[[#This Row],[Ingresos netos]]</f>
        <v>4.4137884415333803E-3</v>
      </c>
      <c r="AK948" s="2" t="s">
        <v>100</v>
      </c>
      <c r="AL948" s="2" t="s">
        <v>49</v>
      </c>
      <c r="AM948" s="2" t="s">
        <v>104</v>
      </c>
      <c r="AN948" s="2" t="s">
        <v>11</v>
      </c>
      <c r="AO948" s="2" t="s">
        <v>12</v>
      </c>
      <c r="AP948" s="2" t="s">
        <v>13</v>
      </c>
      <c r="AQ948" s="7">
        <v>1.2556666999999999E-3</v>
      </c>
      <c r="AR948" s="7">
        <v>0.75</v>
      </c>
      <c r="AS948" s="9">
        <f>Tabla8[[#This Row],[Precio unitario]]*Tabla8[[#This Row],[Tasa de ingresos cliente]]</f>
        <v>9.41750025E-4</v>
      </c>
      <c r="AT948" s="21">
        <v>21.6</v>
      </c>
      <c r="AU948" s="11">
        <f>Tabla8[[#This Row],[tasa de cambio]]*Tabla8[[#This Row],[Ingresos netos]]</f>
        <v>2.034180054E-2</v>
      </c>
      <c r="AV948" s="23"/>
      <c r="AX948" s="23"/>
    </row>
    <row r="949" spans="13:50" x14ac:dyDescent="0.2">
      <c r="M949" s="2" t="s">
        <v>87</v>
      </c>
      <c r="N949" s="2" t="s">
        <v>85</v>
      </c>
      <c r="O949" s="2"/>
      <c r="P949" s="2" t="s">
        <v>11</v>
      </c>
      <c r="Q949" s="2" t="s">
        <v>12</v>
      </c>
      <c r="R949" s="2" t="s">
        <v>13</v>
      </c>
      <c r="S949" s="7">
        <v>3.1031633300000001E-4</v>
      </c>
      <c r="T949" s="7">
        <v>0.75</v>
      </c>
      <c r="U949" s="9">
        <f>Tabla13[[#This Row],[Precio unitario]]*Tabla13[[#This Row],[Tasa de ingresos cliente]]</f>
        <v>2.3273724975000001E-4</v>
      </c>
      <c r="V949" s="21">
        <v>22.631540000000001</v>
      </c>
      <c r="W949" s="15">
        <f>Tabla13[[#This Row],[tasa de cambio]]*Tabla13[[#This Row],[Ingresos netos]]</f>
        <v>5.2672023772071157E-3</v>
      </c>
      <c r="AK949" s="1" t="s">
        <v>100</v>
      </c>
      <c r="AL949" s="1" t="s">
        <v>49</v>
      </c>
      <c r="AM949" s="1" t="s">
        <v>104</v>
      </c>
      <c r="AN949" s="1" t="s">
        <v>11</v>
      </c>
      <c r="AO949" s="1" t="s">
        <v>12</v>
      </c>
      <c r="AP949" s="1" t="s">
        <v>13</v>
      </c>
      <c r="AQ949" s="8">
        <v>1.2555556E-3</v>
      </c>
      <c r="AR949" s="8">
        <v>0.75</v>
      </c>
      <c r="AS949" s="9">
        <f>Tabla8[[#This Row],[Precio unitario]]*Tabla8[[#This Row],[Tasa de ingresos cliente]]</f>
        <v>9.4166669999999999E-4</v>
      </c>
      <c r="AT949" s="21">
        <v>21.6</v>
      </c>
      <c r="AU949" s="11">
        <f>Tabla8[[#This Row],[tasa de cambio]]*Tabla8[[#This Row],[Ingresos netos]]</f>
        <v>2.0340000720000001E-2</v>
      </c>
      <c r="AV949" s="23"/>
      <c r="AX949" s="23"/>
    </row>
    <row r="950" spans="13:50" x14ac:dyDescent="0.2">
      <c r="M950" s="1" t="s">
        <v>87</v>
      </c>
      <c r="N950" s="1" t="s">
        <v>33</v>
      </c>
      <c r="O950" s="1"/>
      <c r="P950" s="1" t="s">
        <v>11</v>
      </c>
      <c r="Q950" s="1" t="s">
        <v>12</v>
      </c>
      <c r="R950" s="1" t="s">
        <v>13</v>
      </c>
      <c r="S950" s="8">
        <v>1.2341773269999999E-3</v>
      </c>
      <c r="T950" s="8">
        <v>0.75</v>
      </c>
      <c r="U950" s="9">
        <f>Tabla13[[#This Row],[Precio unitario]]*Tabla13[[#This Row],[Tasa de ingresos cliente]]</f>
        <v>9.2563299524999994E-4</v>
      </c>
      <c r="V950" s="21">
        <v>22.631540000000001</v>
      </c>
      <c r="W950" s="15">
        <f>Tabla13[[#This Row],[tasa de cambio]]*Tabla13[[#This Row],[Ingresos netos]]</f>
        <v>2.0948500157320183E-2</v>
      </c>
      <c r="AK950" s="2" t="s">
        <v>100</v>
      </c>
      <c r="AL950" s="2" t="s">
        <v>49</v>
      </c>
      <c r="AM950" s="2" t="s">
        <v>104</v>
      </c>
      <c r="AN950" s="2" t="s">
        <v>11</v>
      </c>
      <c r="AO950" s="2" t="s">
        <v>12</v>
      </c>
      <c r="AP950" s="2" t="s">
        <v>13</v>
      </c>
      <c r="AQ950" s="7">
        <v>1.2555999999999999E-3</v>
      </c>
      <c r="AR950" s="7">
        <v>0.75</v>
      </c>
      <c r="AS950" s="9">
        <f>Tabla8[[#This Row],[Precio unitario]]*Tabla8[[#This Row],[Tasa de ingresos cliente]]</f>
        <v>9.4169999999999996E-4</v>
      </c>
      <c r="AT950" s="21">
        <v>21.6</v>
      </c>
      <c r="AU950" s="11">
        <f>Tabla8[[#This Row],[tasa de cambio]]*Tabla8[[#This Row],[Ingresos netos]]</f>
        <v>2.034072E-2</v>
      </c>
      <c r="AV950" s="23"/>
      <c r="AX950" s="23"/>
    </row>
    <row r="951" spans="13:50" x14ac:dyDescent="0.2">
      <c r="M951" s="2" t="s">
        <v>87</v>
      </c>
      <c r="N951" s="2" t="s">
        <v>18</v>
      </c>
      <c r="O951" s="2"/>
      <c r="P951" s="2" t="s">
        <v>11</v>
      </c>
      <c r="Q951" s="2" t="s">
        <v>12</v>
      </c>
      <c r="R951" s="2" t="s">
        <v>13</v>
      </c>
      <c r="S951" s="7">
        <v>2.8439329399999999E-4</v>
      </c>
      <c r="T951" s="7">
        <v>0.75</v>
      </c>
      <c r="U951" s="9">
        <f>Tabla13[[#This Row],[Precio unitario]]*Tabla13[[#This Row],[Tasa de ingresos cliente]]</f>
        <v>2.1329497049999999E-4</v>
      </c>
      <c r="V951" s="21">
        <v>22.631540000000001</v>
      </c>
      <c r="W951" s="15">
        <f>Tabla13[[#This Row],[tasa de cambio]]*Tabla13[[#This Row],[Ingresos netos]]</f>
        <v>4.8271936566695699E-3</v>
      </c>
      <c r="AK951" s="1" t="s">
        <v>100</v>
      </c>
      <c r="AL951" s="1" t="s">
        <v>49</v>
      </c>
      <c r="AM951" s="1" t="s">
        <v>104</v>
      </c>
      <c r="AN951" s="1" t="s">
        <v>11</v>
      </c>
      <c r="AO951" s="1" t="s">
        <v>12</v>
      </c>
      <c r="AP951" s="1" t="s">
        <v>13</v>
      </c>
      <c r="AQ951" s="8">
        <v>1.2555333E-3</v>
      </c>
      <c r="AR951" s="8">
        <v>0.75</v>
      </c>
      <c r="AS951" s="9">
        <f>Tabla8[[#This Row],[Precio unitario]]*Tabla8[[#This Row],[Tasa de ingresos cliente]]</f>
        <v>9.4164997499999992E-4</v>
      </c>
      <c r="AT951" s="21">
        <v>21.6</v>
      </c>
      <c r="AU951" s="11">
        <f>Tabla8[[#This Row],[tasa de cambio]]*Tabla8[[#This Row],[Ingresos netos]]</f>
        <v>2.033963946E-2</v>
      </c>
      <c r="AV951" s="23"/>
      <c r="AX951" s="23"/>
    </row>
    <row r="952" spans="13:50" x14ac:dyDescent="0.2">
      <c r="M952" s="1" t="s">
        <v>87</v>
      </c>
      <c r="N952" s="1" t="s">
        <v>34</v>
      </c>
      <c r="O952" s="1"/>
      <c r="P952" s="1" t="s">
        <v>11</v>
      </c>
      <c r="Q952" s="1" t="s">
        <v>12</v>
      </c>
      <c r="R952" s="1" t="s">
        <v>13</v>
      </c>
      <c r="S952" s="8">
        <v>1.4954717399999999E-4</v>
      </c>
      <c r="T952" s="8">
        <v>0.75</v>
      </c>
      <c r="U952" s="9">
        <f>Tabla13[[#This Row],[Precio unitario]]*Tabla13[[#This Row],[Tasa de ingresos cliente]]</f>
        <v>1.1216038049999999E-4</v>
      </c>
      <c r="V952" s="21">
        <v>22.631540000000001</v>
      </c>
      <c r="W952" s="15">
        <f>Tabla13[[#This Row],[tasa de cambio]]*Tabla13[[#This Row],[Ingresos netos]]</f>
        <v>2.5383621377009702E-3</v>
      </c>
      <c r="AK952" s="2" t="s">
        <v>100</v>
      </c>
      <c r="AL952" s="2" t="s">
        <v>49</v>
      </c>
      <c r="AM952" s="2" t="s">
        <v>104</v>
      </c>
      <c r="AN952" s="2" t="s">
        <v>11</v>
      </c>
      <c r="AO952" s="2" t="s">
        <v>12</v>
      </c>
      <c r="AP952" s="2" t="s">
        <v>13</v>
      </c>
      <c r="AQ952" s="7">
        <v>1.2555385E-3</v>
      </c>
      <c r="AR952" s="7">
        <v>0.75</v>
      </c>
      <c r="AS952" s="9">
        <f>Tabla8[[#This Row],[Precio unitario]]*Tabla8[[#This Row],[Tasa de ingresos cliente]]</f>
        <v>9.4165387499999995E-4</v>
      </c>
      <c r="AT952" s="21">
        <v>21.6</v>
      </c>
      <c r="AU952" s="11">
        <f>Tabla8[[#This Row],[tasa de cambio]]*Tabla8[[#This Row],[Ingresos netos]]</f>
        <v>2.0339723699999999E-2</v>
      </c>
      <c r="AV952" s="23"/>
      <c r="AX952" s="23"/>
    </row>
    <row r="953" spans="13:50" x14ac:dyDescent="0.2">
      <c r="M953" s="2" t="s">
        <v>87</v>
      </c>
      <c r="N953" s="2" t="s">
        <v>20</v>
      </c>
      <c r="O953" s="2"/>
      <c r="P953" s="2" t="s">
        <v>11</v>
      </c>
      <c r="Q953" s="2" t="s">
        <v>12</v>
      </c>
      <c r="R953" s="2" t="s">
        <v>13</v>
      </c>
      <c r="S953" s="7">
        <v>7.2032575E-4</v>
      </c>
      <c r="T953" s="7">
        <v>0.75</v>
      </c>
      <c r="U953" s="9">
        <f>Tabla13[[#This Row],[Precio unitario]]*Tabla13[[#This Row],[Tasa de ingresos cliente]]</f>
        <v>5.402443125E-4</v>
      </c>
      <c r="V953" s="21">
        <v>22.631540000000001</v>
      </c>
      <c r="W953" s="15">
        <f>Tabla13[[#This Row],[tasa de cambio]]*Tabla13[[#This Row],[Ingresos netos]]</f>
        <v>1.222656076811625E-2</v>
      </c>
      <c r="AK953" s="1" t="s">
        <v>100</v>
      </c>
      <c r="AL953" s="1" t="s">
        <v>49</v>
      </c>
      <c r="AM953" s="1" t="s">
        <v>104</v>
      </c>
      <c r="AN953" s="1" t="s">
        <v>11</v>
      </c>
      <c r="AO953" s="1" t="s">
        <v>12</v>
      </c>
      <c r="AP953" s="1" t="s">
        <v>13</v>
      </c>
      <c r="AQ953" s="8">
        <v>1.2555216999999999E-3</v>
      </c>
      <c r="AR953" s="8">
        <v>0.75</v>
      </c>
      <c r="AS953" s="9">
        <f>Tabla8[[#This Row],[Precio unitario]]*Tabla8[[#This Row],[Tasa de ingresos cliente]]</f>
        <v>9.4164127499999999E-4</v>
      </c>
      <c r="AT953" s="21">
        <v>21.6</v>
      </c>
      <c r="AU953" s="11">
        <f>Tabla8[[#This Row],[tasa de cambio]]*Tabla8[[#This Row],[Ingresos netos]]</f>
        <v>2.0339451540000001E-2</v>
      </c>
      <c r="AV953" s="23"/>
      <c r="AX953" s="23"/>
    </row>
    <row r="954" spans="13:50" x14ac:dyDescent="0.2">
      <c r="M954" s="1" t="s">
        <v>87</v>
      </c>
      <c r="N954" s="1" t="s">
        <v>39</v>
      </c>
      <c r="O954" s="1"/>
      <c r="P954" s="1" t="s">
        <v>11</v>
      </c>
      <c r="Q954" s="1" t="s">
        <v>12</v>
      </c>
      <c r="R954" s="1" t="s">
        <v>13</v>
      </c>
      <c r="S954" s="8">
        <v>1.2576887600000001E-3</v>
      </c>
      <c r="T954" s="8">
        <v>0.75</v>
      </c>
      <c r="U954" s="9">
        <f>Tabla13[[#This Row],[Precio unitario]]*Tabla13[[#This Row],[Tasa de ingresos cliente]]</f>
        <v>9.4326657E-4</v>
      </c>
      <c r="V954" s="21">
        <v>22.631540000000001</v>
      </c>
      <c r="W954" s="15">
        <f>Tabla13[[#This Row],[tasa de cambio]]*Tabla13[[#This Row],[Ingresos netos]]</f>
        <v>2.1347575109617802E-2</v>
      </c>
      <c r="AK954" s="2" t="s">
        <v>100</v>
      </c>
      <c r="AL954" s="2" t="s">
        <v>49</v>
      </c>
      <c r="AM954" s="2" t="s">
        <v>104</v>
      </c>
      <c r="AN954" s="2" t="s">
        <v>11</v>
      </c>
      <c r="AO954" s="2" t="s">
        <v>12</v>
      </c>
      <c r="AP954" s="2" t="s">
        <v>13</v>
      </c>
      <c r="AQ954" s="7">
        <v>1.2555625E-3</v>
      </c>
      <c r="AR954" s="7">
        <v>0.75</v>
      </c>
      <c r="AS954" s="9">
        <f>Tabla8[[#This Row],[Precio unitario]]*Tabla8[[#This Row],[Tasa de ingresos cliente]]</f>
        <v>9.4167187500000002E-4</v>
      </c>
      <c r="AT954" s="21">
        <v>21.6</v>
      </c>
      <c r="AU954" s="11">
        <f>Tabla8[[#This Row],[tasa de cambio]]*Tabla8[[#This Row],[Ingresos netos]]</f>
        <v>2.03401125E-2</v>
      </c>
      <c r="AV954" s="23"/>
      <c r="AX954" s="23"/>
    </row>
    <row r="955" spans="13:50" x14ac:dyDescent="0.2">
      <c r="M955" s="2" t="s">
        <v>87</v>
      </c>
      <c r="N955" s="2" t="s">
        <v>23</v>
      </c>
      <c r="O955" s="2"/>
      <c r="P955" s="2" t="s">
        <v>11</v>
      </c>
      <c r="Q955" s="2" t="s">
        <v>12</v>
      </c>
      <c r="R955" s="2" t="s">
        <v>13</v>
      </c>
      <c r="S955" s="7">
        <v>9.3102103199999996E-4</v>
      </c>
      <c r="T955" s="7">
        <v>0.75</v>
      </c>
      <c r="U955" s="9">
        <f>Tabla13[[#This Row],[Precio unitario]]*Tabla13[[#This Row],[Tasa de ingresos cliente]]</f>
        <v>6.9826577399999994E-4</v>
      </c>
      <c r="V955" s="21">
        <v>22.631540000000001</v>
      </c>
      <c r="W955" s="15">
        <f>Tabla13[[#This Row],[tasa de cambio]]*Tabla13[[#This Row],[Ingresos netos]]</f>
        <v>1.580282979491196E-2</v>
      </c>
      <c r="AK955" s="1" t="s">
        <v>100</v>
      </c>
      <c r="AL955" s="1" t="s">
        <v>49</v>
      </c>
      <c r="AM955" s="1" t="s">
        <v>104</v>
      </c>
      <c r="AN955" s="1" t="s">
        <v>11</v>
      </c>
      <c r="AO955" s="1" t="s">
        <v>12</v>
      </c>
      <c r="AP955" s="1" t="s">
        <v>13</v>
      </c>
      <c r="AQ955" s="8">
        <v>1.2555263E-3</v>
      </c>
      <c r="AR955" s="8">
        <v>0.75</v>
      </c>
      <c r="AS955" s="9">
        <f>Tabla8[[#This Row],[Precio unitario]]*Tabla8[[#This Row],[Tasa de ingresos cliente]]</f>
        <v>9.4164472499999997E-4</v>
      </c>
      <c r="AT955" s="21">
        <v>21.6</v>
      </c>
      <c r="AU955" s="11">
        <f>Tabla8[[#This Row],[tasa de cambio]]*Tabla8[[#This Row],[Ingresos netos]]</f>
        <v>2.0339526060000002E-2</v>
      </c>
      <c r="AV955" s="23"/>
      <c r="AX955" s="23"/>
    </row>
    <row r="956" spans="13:50" x14ac:dyDescent="0.2">
      <c r="M956" s="1" t="s">
        <v>87</v>
      </c>
      <c r="N956" s="1" t="s">
        <v>47</v>
      </c>
      <c r="O956" s="1"/>
      <c r="P956" s="1" t="s">
        <v>11</v>
      </c>
      <c r="Q956" s="1" t="s">
        <v>12</v>
      </c>
      <c r="R956" s="1" t="s">
        <v>13</v>
      </c>
      <c r="S956" s="8">
        <v>1.1850799239999999E-3</v>
      </c>
      <c r="T956" s="8">
        <v>0.75</v>
      </c>
      <c r="U956" s="9">
        <f>Tabla13[[#This Row],[Precio unitario]]*Tabla13[[#This Row],[Tasa de ingresos cliente]]</f>
        <v>8.8880994299999987E-4</v>
      </c>
      <c r="V956" s="21">
        <v>22.631540000000001</v>
      </c>
      <c r="W956" s="15">
        <f>Tabla13[[#This Row],[tasa de cambio]]*Tabla13[[#This Row],[Ingresos netos]]</f>
        <v>2.0115137777402217E-2</v>
      </c>
      <c r="AK956" s="2" t="s">
        <v>100</v>
      </c>
      <c r="AL956" s="2" t="s">
        <v>49</v>
      </c>
      <c r="AM956" s="2" t="s">
        <v>104</v>
      </c>
      <c r="AN956" s="2" t="s">
        <v>11</v>
      </c>
      <c r="AO956" s="2" t="s">
        <v>12</v>
      </c>
      <c r="AP956" s="2" t="s">
        <v>13</v>
      </c>
      <c r="AQ956" s="7">
        <v>1.2555714E-3</v>
      </c>
      <c r="AR956" s="7">
        <v>0.75</v>
      </c>
      <c r="AS956" s="9">
        <f>Tabla8[[#This Row],[Precio unitario]]*Tabla8[[#This Row],[Tasa de ingresos cliente]]</f>
        <v>9.4167855000000002E-4</v>
      </c>
      <c r="AT956" s="21">
        <v>21.6</v>
      </c>
      <c r="AU956" s="11">
        <f>Tabla8[[#This Row],[tasa de cambio]]*Tabla8[[#This Row],[Ingresos netos]]</f>
        <v>2.0340256680000002E-2</v>
      </c>
      <c r="AV956" s="23"/>
      <c r="AX956" s="23"/>
    </row>
    <row r="957" spans="13:50" x14ac:dyDescent="0.2">
      <c r="M957" s="2" t="s">
        <v>87</v>
      </c>
      <c r="N957" s="2" t="s">
        <v>41</v>
      </c>
      <c r="O957" s="2"/>
      <c r="P957" s="2" t="s">
        <v>11</v>
      </c>
      <c r="Q957" s="2" t="s">
        <v>12</v>
      </c>
      <c r="R957" s="2" t="s">
        <v>13</v>
      </c>
      <c r="S957" s="7">
        <v>9.8793620000000004E-5</v>
      </c>
      <c r="T957" s="7">
        <v>0.75</v>
      </c>
      <c r="U957" s="9">
        <f>Tabla13[[#This Row],[Precio unitario]]*Tabla13[[#This Row],[Tasa de ingresos cliente]]</f>
        <v>7.4095214999999996E-5</v>
      </c>
      <c r="V957" s="21">
        <v>22.631540000000001</v>
      </c>
      <c r="W957" s="15">
        <f>Tabla13[[#This Row],[tasa de cambio]]*Tabla13[[#This Row],[Ingresos netos]]</f>
        <v>1.6768888220810999E-3</v>
      </c>
      <c r="AK957" s="1" t="s">
        <v>100</v>
      </c>
      <c r="AL957" s="1" t="s">
        <v>49</v>
      </c>
      <c r="AM957" s="1" t="s">
        <v>104</v>
      </c>
      <c r="AN957" s="1" t="s">
        <v>11</v>
      </c>
      <c r="AO957" s="1" t="s">
        <v>12</v>
      </c>
      <c r="AP957" s="1" t="s">
        <v>13</v>
      </c>
      <c r="AQ957" s="8">
        <v>2.4464999999999999E-3</v>
      </c>
      <c r="AR957" s="8">
        <v>0.75</v>
      </c>
      <c r="AS957" s="9">
        <f>Tabla8[[#This Row],[Precio unitario]]*Tabla8[[#This Row],[Tasa de ingresos cliente]]</f>
        <v>1.8348749999999999E-3</v>
      </c>
      <c r="AT957" s="21">
        <v>21.6</v>
      </c>
      <c r="AU957" s="11">
        <f>Tabla8[[#This Row],[tasa de cambio]]*Tabla8[[#This Row],[Ingresos netos]]</f>
        <v>3.9633300000000003E-2</v>
      </c>
      <c r="AV957" s="23"/>
      <c r="AX957" s="23"/>
    </row>
    <row r="958" spans="13:50" x14ac:dyDescent="0.2">
      <c r="M958" s="1" t="s">
        <v>87</v>
      </c>
      <c r="N958" s="1" t="s">
        <v>32</v>
      </c>
      <c r="O958" s="1"/>
      <c r="P958" s="1" t="s">
        <v>11</v>
      </c>
      <c r="Q958" s="1" t="s">
        <v>12</v>
      </c>
      <c r="R958" s="1" t="s">
        <v>13</v>
      </c>
      <c r="S958" s="8">
        <v>7.6865960800000005E-4</v>
      </c>
      <c r="T958" s="8">
        <v>0.75</v>
      </c>
      <c r="U958" s="9">
        <f>Tabla13[[#This Row],[Precio unitario]]*Tabla13[[#This Row],[Tasa de ingresos cliente]]</f>
        <v>5.7649470600000009E-4</v>
      </c>
      <c r="V958" s="21">
        <v>22.631540000000001</v>
      </c>
      <c r="W958" s="15">
        <f>Tabla13[[#This Row],[tasa de cambio]]*Tabla13[[#This Row],[Ingresos netos]]</f>
        <v>1.3046962998627242E-2</v>
      </c>
      <c r="AK958" s="2" t="s">
        <v>100</v>
      </c>
      <c r="AL958" s="2" t="s">
        <v>49</v>
      </c>
      <c r="AM958" s="2" t="s">
        <v>104</v>
      </c>
      <c r="AN958" s="2" t="s">
        <v>11</v>
      </c>
      <c r="AO958" s="2" t="s">
        <v>12</v>
      </c>
      <c r="AP958" s="2" t="s">
        <v>13</v>
      </c>
      <c r="AQ958" s="7">
        <v>2.447E-3</v>
      </c>
      <c r="AR958" s="7">
        <v>0.75</v>
      </c>
      <c r="AS958" s="9">
        <f>Tabla8[[#This Row],[Precio unitario]]*Tabla8[[#This Row],[Tasa de ingresos cliente]]</f>
        <v>1.8352500000000001E-3</v>
      </c>
      <c r="AT958" s="21">
        <v>21.6</v>
      </c>
      <c r="AU958" s="11">
        <f>Tabla8[[#This Row],[tasa de cambio]]*Tabla8[[#This Row],[Ingresos netos]]</f>
        <v>3.9641400000000007E-2</v>
      </c>
      <c r="AV958" s="23"/>
      <c r="AX958" s="23"/>
    </row>
    <row r="959" spans="13:50" x14ac:dyDescent="0.2">
      <c r="M959" s="2" t="s">
        <v>87</v>
      </c>
      <c r="N959" s="2" t="s">
        <v>14</v>
      </c>
      <c r="O959" s="2"/>
      <c r="P959" s="2" t="s">
        <v>11</v>
      </c>
      <c r="Q959" s="2" t="s">
        <v>12</v>
      </c>
      <c r="R959" s="2" t="s">
        <v>13</v>
      </c>
      <c r="S959" s="7">
        <v>4.2339805300000002E-4</v>
      </c>
      <c r="T959" s="7">
        <v>0.75</v>
      </c>
      <c r="U959" s="9">
        <f>Tabla13[[#This Row],[Precio unitario]]*Tabla13[[#This Row],[Tasa de ingresos cliente]]</f>
        <v>3.1754853975000003E-4</v>
      </c>
      <c r="V959" s="21">
        <v>22.631540000000001</v>
      </c>
      <c r="W959" s="15">
        <f>Tabla13[[#This Row],[tasa de cambio]]*Tabla13[[#This Row],[Ingresos netos]]</f>
        <v>7.186612479293716E-3</v>
      </c>
      <c r="AK959" s="1" t="s">
        <v>100</v>
      </c>
      <c r="AL959" s="1" t="s">
        <v>49</v>
      </c>
      <c r="AM959" s="1" t="s">
        <v>104</v>
      </c>
      <c r="AN959" s="1" t="s">
        <v>11</v>
      </c>
      <c r="AO959" s="1" t="s">
        <v>12</v>
      </c>
      <c r="AP959" s="1" t="s">
        <v>13</v>
      </c>
      <c r="AQ959" s="8">
        <v>2.4465454999999998E-3</v>
      </c>
      <c r="AR959" s="8">
        <v>0.75</v>
      </c>
      <c r="AS959" s="9">
        <f>Tabla8[[#This Row],[Precio unitario]]*Tabla8[[#This Row],[Tasa de ingresos cliente]]</f>
        <v>1.834909125E-3</v>
      </c>
      <c r="AT959" s="21">
        <v>21.6</v>
      </c>
      <c r="AU959" s="11">
        <f>Tabla8[[#This Row],[tasa de cambio]]*Tabla8[[#This Row],[Ingresos netos]]</f>
        <v>3.9634037099999998E-2</v>
      </c>
      <c r="AV959" s="23"/>
      <c r="AX959" s="23"/>
    </row>
    <row r="960" spans="13:50" x14ac:dyDescent="0.2">
      <c r="M960" s="1" t="s">
        <v>87</v>
      </c>
      <c r="N960" s="1" t="s">
        <v>15</v>
      </c>
      <c r="O960" s="1"/>
      <c r="P960" s="1" t="s">
        <v>11</v>
      </c>
      <c r="Q960" s="1" t="s">
        <v>12</v>
      </c>
      <c r="R960" s="1" t="s">
        <v>13</v>
      </c>
      <c r="S960" s="8">
        <v>1.3613076190000001E-3</v>
      </c>
      <c r="T960" s="8">
        <v>0.75</v>
      </c>
      <c r="U960" s="9">
        <f>Tabla13[[#This Row],[Precio unitario]]*Tabla13[[#This Row],[Tasa de ingresos cliente]]</f>
        <v>1.0209807142500002E-3</v>
      </c>
      <c r="V960" s="21">
        <v>22.631540000000001</v>
      </c>
      <c r="W960" s="15">
        <f>Tabla13[[#This Row],[tasa de cambio]]*Tabla13[[#This Row],[Ingresos netos]]</f>
        <v>2.310636587377745E-2</v>
      </c>
      <c r="AK960" s="2" t="s">
        <v>100</v>
      </c>
      <c r="AL960" s="2" t="s">
        <v>49</v>
      </c>
      <c r="AM960" s="2" t="s">
        <v>104</v>
      </c>
      <c r="AN960" s="2" t="s">
        <v>11</v>
      </c>
      <c r="AO960" s="2" t="s">
        <v>12</v>
      </c>
      <c r="AP960" s="2" t="s">
        <v>13</v>
      </c>
      <c r="AQ960" s="7">
        <v>2.4466000000000002E-3</v>
      </c>
      <c r="AR960" s="7">
        <v>0.75</v>
      </c>
      <c r="AS960" s="9">
        <f>Tabla8[[#This Row],[Precio unitario]]*Tabla8[[#This Row],[Tasa de ingresos cliente]]</f>
        <v>1.8349500000000001E-3</v>
      </c>
      <c r="AT960" s="21">
        <v>21.6</v>
      </c>
      <c r="AU960" s="11">
        <f>Tabla8[[#This Row],[tasa de cambio]]*Tabla8[[#This Row],[Ingresos netos]]</f>
        <v>3.9634920000000004E-2</v>
      </c>
      <c r="AV960" s="23"/>
      <c r="AX960" s="23"/>
    </row>
    <row r="961" spans="13:50" x14ac:dyDescent="0.2">
      <c r="M961" s="2" t="s">
        <v>87</v>
      </c>
      <c r="N961" s="2" t="s">
        <v>15</v>
      </c>
      <c r="O961" s="2"/>
      <c r="P961" s="2" t="s">
        <v>11</v>
      </c>
      <c r="Q961" s="2" t="s">
        <v>12</v>
      </c>
      <c r="R961" s="2" t="s">
        <v>13</v>
      </c>
      <c r="S961" s="7">
        <v>1.4167366849999999E-3</v>
      </c>
      <c r="T961" s="7">
        <v>0.75</v>
      </c>
      <c r="U961" s="9">
        <f>Tabla13[[#This Row],[Precio unitario]]*Tabla13[[#This Row],[Tasa de ingresos cliente]]</f>
        <v>1.06255251375E-3</v>
      </c>
      <c r="V961" s="21">
        <v>22.631540000000001</v>
      </c>
      <c r="W961" s="15">
        <f>Tabla13[[#This Row],[tasa de cambio]]*Tabla13[[#This Row],[Ingresos netos]]</f>
        <v>2.4047199717033677E-2</v>
      </c>
      <c r="AK961" s="2" t="s">
        <v>100</v>
      </c>
      <c r="AL961" s="2" t="s">
        <v>49</v>
      </c>
      <c r="AM961" s="2" t="s">
        <v>104</v>
      </c>
      <c r="AN961" s="2" t="s">
        <v>11</v>
      </c>
      <c r="AO961" s="2" t="s">
        <v>12</v>
      </c>
      <c r="AP961" s="2" t="s">
        <v>13</v>
      </c>
      <c r="AQ961" s="7">
        <v>3.0279999999999999E-3</v>
      </c>
      <c r="AR961" s="7">
        <v>0.75</v>
      </c>
      <c r="AS961" s="9">
        <f>Tabla8[[#This Row],[Precio unitario]]*Tabla8[[#This Row],[Tasa de ingresos cliente]]</f>
        <v>2.271E-3</v>
      </c>
      <c r="AT961" s="21">
        <v>21.6</v>
      </c>
      <c r="AU961" s="11">
        <f>Tabla8[[#This Row],[tasa de cambio]]*Tabla8[[#This Row],[Ingresos netos]]</f>
        <v>4.9053600000000003E-2</v>
      </c>
      <c r="AV961" s="23"/>
      <c r="AX961" s="23"/>
    </row>
    <row r="962" spans="13:50" x14ac:dyDescent="0.2">
      <c r="M962" s="1" t="s">
        <v>87</v>
      </c>
      <c r="N962" s="1" t="s">
        <v>56</v>
      </c>
      <c r="O962" s="1"/>
      <c r="P962" s="1" t="s">
        <v>11</v>
      </c>
      <c r="Q962" s="1" t="s">
        <v>12</v>
      </c>
      <c r="R962" s="1" t="s">
        <v>13</v>
      </c>
      <c r="S962" s="8">
        <v>2.0736737689999998E-3</v>
      </c>
      <c r="T962" s="8">
        <v>0.75</v>
      </c>
      <c r="U962" s="9">
        <f>Tabla13[[#This Row],[Precio unitario]]*Tabla13[[#This Row],[Tasa de ingresos cliente]]</f>
        <v>1.5552553267499998E-3</v>
      </c>
      <c r="V962" s="21">
        <v>22.631540000000001</v>
      </c>
      <c r="W962" s="15">
        <f>Tabla13[[#This Row],[tasa de cambio]]*Tabla13[[#This Row],[Ingresos netos]]</f>
        <v>3.5197823137555692E-2</v>
      </c>
      <c r="AK962" s="1" t="s">
        <v>100</v>
      </c>
      <c r="AL962" s="1" t="s">
        <v>49</v>
      </c>
      <c r="AM962" s="1" t="s">
        <v>104</v>
      </c>
      <c r="AN962" s="1" t="s">
        <v>11</v>
      </c>
      <c r="AO962" s="1" t="s">
        <v>12</v>
      </c>
      <c r="AP962" s="1" t="s">
        <v>13</v>
      </c>
      <c r="AQ962" s="8">
        <v>3.0281666999999999E-3</v>
      </c>
      <c r="AR962" s="8">
        <v>0.75</v>
      </c>
      <c r="AS962" s="9">
        <f>Tabla8[[#This Row],[Precio unitario]]*Tabla8[[#This Row],[Tasa de ingresos cliente]]</f>
        <v>2.271125025E-3</v>
      </c>
      <c r="AT962" s="21">
        <v>21.6</v>
      </c>
      <c r="AU962" s="11">
        <f>Tabla8[[#This Row],[tasa de cambio]]*Tabla8[[#This Row],[Ingresos netos]]</f>
        <v>4.9056300540000007E-2</v>
      </c>
      <c r="AV962" s="23"/>
      <c r="AX962" s="23"/>
    </row>
    <row r="963" spans="13:50" x14ac:dyDescent="0.2">
      <c r="M963" s="2" t="s">
        <v>87</v>
      </c>
      <c r="N963" s="2" t="s">
        <v>44</v>
      </c>
      <c r="O963" s="2"/>
      <c r="P963" s="2" t="s">
        <v>11</v>
      </c>
      <c r="Q963" s="2" t="s">
        <v>12</v>
      </c>
      <c r="R963" s="2" t="s">
        <v>13</v>
      </c>
      <c r="S963" s="7">
        <v>1.3974319600000001E-4</v>
      </c>
      <c r="T963" s="7">
        <v>0.75</v>
      </c>
      <c r="U963" s="9">
        <f>Tabla13[[#This Row],[Precio unitario]]*Tabla13[[#This Row],[Tasa de ingresos cliente]]</f>
        <v>1.0480739700000001E-4</v>
      </c>
      <c r="V963" s="21">
        <v>22.631540000000001</v>
      </c>
      <c r="W963" s="15">
        <f>Tabla13[[#This Row],[tasa de cambio]]*Tabla13[[#This Row],[Ingresos netos]]</f>
        <v>2.3719527975013806E-3</v>
      </c>
      <c r="AK963" s="2" t="s">
        <v>100</v>
      </c>
      <c r="AL963" s="2" t="s">
        <v>49</v>
      </c>
      <c r="AM963" s="2" t="s">
        <v>104</v>
      </c>
      <c r="AN963" s="2" t="s">
        <v>11</v>
      </c>
      <c r="AO963" s="2" t="s">
        <v>12</v>
      </c>
      <c r="AP963" s="2" t="s">
        <v>13</v>
      </c>
      <c r="AQ963" s="7">
        <v>3.0281578999999999E-3</v>
      </c>
      <c r="AR963" s="7">
        <v>0.75</v>
      </c>
      <c r="AS963" s="9">
        <f>Tabla8[[#This Row],[Precio unitario]]*Tabla8[[#This Row],[Tasa de ingresos cliente]]</f>
        <v>2.271118425E-3</v>
      </c>
      <c r="AT963" s="21">
        <v>21.6</v>
      </c>
      <c r="AU963" s="11">
        <f>Tabla8[[#This Row],[tasa de cambio]]*Tabla8[[#This Row],[Ingresos netos]]</f>
        <v>4.9056157980000001E-2</v>
      </c>
      <c r="AV963" s="23"/>
      <c r="AX963" s="23"/>
    </row>
    <row r="964" spans="13:50" x14ac:dyDescent="0.2">
      <c r="M964" s="1" t="s">
        <v>87</v>
      </c>
      <c r="N964" s="1" t="s">
        <v>50</v>
      </c>
      <c r="O964" s="1"/>
      <c r="P964" s="1" t="s">
        <v>11</v>
      </c>
      <c r="Q964" s="1" t="s">
        <v>12</v>
      </c>
      <c r="R964" s="1" t="s">
        <v>13</v>
      </c>
      <c r="S964" s="8">
        <v>1.4485462530000001E-3</v>
      </c>
      <c r="T964" s="8">
        <v>0.75</v>
      </c>
      <c r="U964" s="9">
        <f>Tabla13[[#This Row],[Precio unitario]]*Tabla13[[#This Row],[Tasa de ingresos cliente]]</f>
        <v>1.0864096897500002E-3</v>
      </c>
      <c r="V964" s="21">
        <v>22.631540000000001</v>
      </c>
      <c r="W964" s="15">
        <f>Tabla13[[#This Row],[tasa de cambio]]*Tabla13[[#This Row],[Ingresos netos]]</f>
        <v>2.4587124349964719E-2</v>
      </c>
      <c r="AK964" s="1" t="s">
        <v>100</v>
      </c>
      <c r="AL964" s="1" t="s">
        <v>49</v>
      </c>
      <c r="AM964" s="1" t="s">
        <v>104</v>
      </c>
      <c r="AN964" s="1" t="s">
        <v>11</v>
      </c>
      <c r="AO964" s="1" t="s">
        <v>12</v>
      </c>
      <c r="AP964" s="1" t="s">
        <v>13</v>
      </c>
      <c r="AQ964" s="8">
        <v>3.0281817999999999E-3</v>
      </c>
      <c r="AR964" s="8">
        <v>0.75</v>
      </c>
      <c r="AS964" s="9">
        <f>Tabla8[[#This Row],[Precio unitario]]*Tabla8[[#This Row],[Tasa de ingresos cliente]]</f>
        <v>2.2711363499999999E-3</v>
      </c>
      <c r="AT964" s="21">
        <v>21.6</v>
      </c>
      <c r="AU964" s="11">
        <f>Tabla8[[#This Row],[tasa de cambio]]*Tabla8[[#This Row],[Ingresos netos]]</f>
        <v>4.9056545159999999E-2</v>
      </c>
      <c r="AV964" s="23"/>
      <c r="AX964" s="23"/>
    </row>
    <row r="965" spans="13:50" x14ac:dyDescent="0.2">
      <c r="M965" s="2" t="s">
        <v>87</v>
      </c>
      <c r="N965" s="2" t="s">
        <v>34</v>
      </c>
      <c r="O965" s="2"/>
      <c r="P965" s="2" t="s">
        <v>11</v>
      </c>
      <c r="Q965" s="2" t="s">
        <v>12</v>
      </c>
      <c r="R965" s="2" t="s">
        <v>13</v>
      </c>
      <c r="S965" s="7">
        <v>1.78139043E-4</v>
      </c>
      <c r="T965" s="7">
        <v>0.75</v>
      </c>
      <c r="U965" s="9">
        <f>Tabla13[[#This Row],[Precio unitario]]*Tabla13[[#This Row],[Tasa de ingresos cliente]]</f>
        <v>1.3360428225000001E-4</v>
      </c>
      <c r="V965" s="21">
        <v>22.631540000000001</v>
      </c>
      <c r="W965" s="15">
        <f>Tabla13[[#This Row],[tasa de cambio]]*Tabla13[[#This Row],[Ingresos netos]]</f>
        <v>3.0236706579121653E-3</v>
      </c>
      <c r="AK965" s="2" t="s">
        <v>100</v>
      </c>
      <c r="AL965" s="2" t="s">
        <v>49</v>
      </c>
      <c r="AM965" s="2" t="s">
        <v>104</v>
      </c>
      <c r="AN965" s="2" t="s">
        <v>11</v>
      </c>
      <c r="AO965" s="2" t="s">
        <v>12</v>
      </c>
      <c r="AP965" s="2" t="s">
        <v>13</v>
      </c>
      <c r="AQ965" s="7">
        <v>3.0281111E-3</v>
      </c>
      <c r="AR965" s="7">
        <v>0.75</v>
      </c>
      <c r="AS965" s="9">
        <f>Tabla8[[#This Row],[Precio unitario]]*Tabla8[[#This Row],[Tasa de ingresos cliente]]</f>
        <v>2.2710833250000001E-3</v>
      </c>
      <c r="AT965" s="21">
        <v>21.6</v>
      </c>
      <c r="AU965" s="11">
        <f>Tabla8[[#This Row],[tasa de cambio]]*Tabla8[[#This Row],[Ingresos netos]]</f>
        <v>4.9055399820000005E-2</v>
      </c>
      <c r="AV965" s="23"/>
      <c r="AX965" s="23"/>
    </row>
    <row r="966" spans="13:50" x14ac:dyDescent="0.2">
      <c r="M966" s="1" t="s">
        <v>87</v>
      </c>
      <c r="N966" s="1" t="s">
        <v>61</v>
      </c>
      <c r="O966" s="1"/>
      <c r="P966" s="1" t="s">
        <v>11</v>
      </c>
      <c r="Q966" s="1" t="s">
        <v>12</v>
      </c>
      <c r="R966" s="1" t="s">
        <v>13</v>
      </c>
      <c r="S966" s="8">
        <v>1.99674298E-4</v>
      </c>
      <c r="T966" s="8">
        <v>0.75</v>
      </c>
      <c r="U966" s="9">
        <f>Tabla13[[#This Row],[Precio unitario]]*Tabla13[[#This Row],[Tasa de ingresos cliente]]</f>
        <v>1.4975572349999999E-4</v>
      </c>
      <c r="V966" s="21">
        <v>22.631540000000001</v>
      </c>
      <c r="W966" s="15">
        <f>Tabla13[[#This Row],[tasa de cambio]]*Tabla13[[#This Row],[Ingresos netos]]</f>
        <v>3.3892026466191901E-3</v>
      </c>
      <c r="AK966" s="1" t="s">
        <v>100</v>
      </c>
      <c r="AL966" s="1" t="s">
        <v>49</v>
      </c>
      <c r="AM966" s="1" t="s">
        <v>104</v>
      </c>
      <c r="AN966" s="1" t="s">
        <v>11</v>
      </c>
      <c r="AO966" s="1" t="s">
        <v>12</v>
      </c>
      <c r="AP966" s="1" t="s">
        <v>13</v>
      </c>
      <c r="AQ966" s="8">
        <v>3.0281332999999998E-3</v>
      </c>
      <c r="AR966" s="8">
        <v>0.75</v>
      </c>
      <c r="AS966" s="9">
        <f>Tabla8[[#This Row],[Precio unitario]]*Tabla8[[#This Row],[Tasa de ingresos cliente]]</f>
        <v>2.271099975E-3</v>
      </c>
      <c r="AT966" s="21">
        <v>21.6</v>
      </c>
      <c r="AU966" s="11">
        <f>Tabla8[[#This Row],[tasa de cambio]]*Tabla8[[#This Row],[Ingresos netos]]</f>
        <v>4.9055759460000001E-2</v>
      </c>
      <c r="AV966" s="23"/>
      <c r="AX966" s="23"/>
    </row>
    <row r="967" spans="13:50" x14ac:dyDescent="0.2">
      <c r="M967" s="2" t="s">
        <v>87</v>
      </c>
      <c r="N967" s="2" t="s">
        <v>19</v>
      </c>
      <c r="O967" s="2"/>
      <c r="P967" s="2" t="s">
        <v>11</v>
      </c>
      <c r="Q967" s="2" t="s">
        <v>12</v>
      </c>
      <c r="R967" s="2" t="s">
        <v>13</v>
      </c>
      <c r="S967" s="7">
        <v>3.9147211960000004E-3</v>
      </c>
      <c r="T967" s="7">
        <v>0.75</v>
      </c>
      <c r="U967" s="9">
        <f>Tabla13[[#This Row],[Precio unitario]]*Tabla13[[#This Row],[Tasa de ingresos cliente]]</f>
        <v>2.9360408970000003E-3</v>
      </c>
      <c r="V967" s="21">
        <v>22.631540000000001</v>
      </c>
      <c r="W967" s="15">
        <f>Tabla13[[#This Row],[tasa de cambio]]*Tabla13[[#This Row],[Ingresos netos]]</f>
        <v>6.6447127002091391E-2</v>
      </c>
      <c r="AK967" s="2" t="s">
        <v>100</v>
      </c>
      <c r="AL967" s="2" t="s">
        <v>49</v>
      </c>
      <c r="AM967" s="2" t="s">
        <v>104</v>
      </c>
      <c r="AN967" s="2" t="s">
        <v>11</v>
      </c>
      <c r="AO967" s="2" t="s">
        <v>12</v>
      </c>
      <c r="AP967" s="2" t="s">
        <v>13</v>
      </c>
      <c r="AQ967" s="7">
        <v>3.0282E-3</v>
      </c>
      <c r="AR967" s="7">
        <v>0.75</v>
      </c>
      <c r="AS967" s="9">
        <f>Tabla8[[#This Row],[Precio unitario]]*Tabla8[[#This Row],[Tasa de ingresos cliente]]</f>
        <v>2.27115E-3</v>
      </c>
      <c r="AT967" s="21">
        <v>21.6</v>
      </c>
      <c r="AU967" s="11">
        <f>Tabla8[[#This Row],[tasa de cambio]]*Tabla8[[#This Row],[Ingresos netos]]</f>
        <v>4.9056840000000004E-2</v>
      </c>
      <c r="AV967" s="23"/>
      <c r="AX967" s="23"/>
    </row>
    <row r="968" spans="13:50" x14ac:dyDescent="0.2">
      <c r="M968" s="1" t="s">
        <v>87</v>
      </c>
      <c r="N968" s="1" t="s">
        <v>53</v>
      </c>
      <c r="O968" s="1"/>
      <c r="P968" s="1" t="s">
        <v>11</v>
      </c>
      <c r="Q968" s="1" t="s">
        <v>12</v>
      </c>
      <c r="R968" s="1" t="s">
        <v>13</v>
      </c>
      <c r="S968" s="8">
        <v>1.19532915E-4</v>
      </c>
      <c r="T968" s="8">
        <v>0.75</v>
      </c>
      <c r="U968" s="9">
        <f>Tabla13[[#This Row],[Precio unitario]]*Tabla13[[#This Row],[Tasa de ingresos cliente]]</f>
        <v>8.964968624999999E-5</v>
      </c>
      <c r="V968" s="21">
        <v>22.631540000000001</v>
      </c>
      <c r="W968" s="15">
        <f>Tabla13[[#This Row],[tasa de cambio]]*Tabla13[[#This Row],[Ingresos netos]]</f>
        <v>2.0289104603543251E-3</v>
      </c>
      <c r="AK968" s="1" t="s">
        <v>100</v>
      </c>
      <c r="AL968" s="1" t="s">
        <v>49</v>
      </c>
      <c r="AM968" s="1" t="s">
        <v>104</v>
      </c>
      <c r="AN968" s="1" t="s">
        <v>11</v>
      </c>
      <c r="AO968" s="1" t="s">
        <v>12</v>
      </c>
      <c r="AP968" s="1" t="s">
        <v>13</v>
      </c>
      <c r="AQ968" s="8">
        <v>3.0281537999999998E-3</v>
      </c>
      <c r="AR968" s="8">
        <v>0.75</v>
      </c>
      <c r="AS968" s="9">
        <f>Tabla8[[#This Row],[Precio unitario]]*Tabla8[[#This Row],[Tasa de ingresos cliente]]</f>
        <v>2.2711153500000001E-3</v>
      </c>
      <c r="AT968" s="21">
        <v>21.6</v>
      </c>
      <c r="AU968" s="11">
        <f>Tabla8[[#This Row],[tasa de cambio]]*Tabla8[[#This Row],[Ingresos netos]]</f>
        <v>4.9056091560000008E-2</v>
      </c>
      <c r="AV968" s="23"/>
      <c r="AX968" s="23"/>
    </row>
    <row r="969" spans="13:50" x14ac:dyDescent="0.2">
      <c r="M969" s="2" t="s">
        <v>87</v>
      </c>
      <c r="N969" s="2" t="s">
        <v>57</v>
      </c>
      <c r="O969" s="2"/>
      <c r="P969" s="2" t="s">
        <v>11</v>
      </c>
      <c r="Q969" s="2" t="s">
        <v>12</v>
      </c>
      <c r="R969" s="2" t="s">
        <v>13</v>
      </c>
      <c r="S969" s="7">
        <v>2.6183841000000001E-4</v>
      </c>
      <c r="T969" s="7">
        <v>0.75</v>
      </c>
      <c r="U969" s="9">
        <f>Tabla13[[#This Row],[Precio unitario]]*Tabla13[[#This Row],[Tasa de ingresos cliente]]</f>
        <v>1.9637880750000001E-4</v>
      </c>
      <c r="V969" s="21">
        <v>22.631540000000001</v>
      </c>
      <c r="W969" s="15">
        <f>Tabla13[[#This Row],[tasa de cambio]]*Tabla13[[#This Row],[Ingresos netos]]</f>
        <v>4.4443548370885506E-3</v>
      </c>
      <c r="AK969" s="2" t="s">
        <v>100</v>
      </c>
      <c r="AL969" s="2" t="s">
        <v>49</v>
      </c>
      <c r="AM969" s="2" t="s">
        <v>104</v>
      </c>
      <c r="AN969" s="2" t="s">
        <v>11</v>
      </c>
      <c r="AO969" s="2" t="s">
        <v>12</v>
      </c>
      <c r="AP969" s="2" t="s">
        <v>13</v>
      </c>
      <c r="AQ969" s="7">
        <v>3.0281429E-3</v>
      </c>
      <c r="AR969" s="7">
        <v>0.75</v>
      </c>
      <c r="AS969" s="9">
        <f>Tabla8[[#This Row],[Precio unitario]]*Tabla8[[#This Row],[Tasa de ingresos cliente]]</f>
        <v>2.2711071750000002E-3</v>
      </c>
      <c r="AT969" s="21">
        <v>21.6</v>
      </c>
      <c r="AU969" s="11">
        <f>Tabla8[[#This Row],[tasa de cambio]]*Tabla8[[#This Row],[Ingresos netos]]</f>
        <v>4.9055914980000011E-2</v>
      </c>
      <c r="AV969" s="23"/>
      <c r="AX969" s="23"/>
    </row>
    <row r="970" spans="13:50" x14ac:dyDescent="0.2">
      <c r="M970" s="1" t="s">
        <v>87</v>
      </c>
      <c r="N970" s="1" t="s">
        <v>51</v>
      </c>
      <c r="O970" s="1"/>
      <c r="P970" s="1" t="s">
        <v>11</v>
      </c>
      <c r="Q970" s="1" t="s">
        <v>12</v>
      </c>
      <c r="R970" s="1" t="s">
        <v>13</v>
      </c>
      <c r="S970" s="8">
        <v>2.17250217E-4</v>
      </c>
      <c r="T970" s="8">
        <v>0.75</v>
      </c>
      <c r="U970" s="9">
        <f>Tabla13[[#This Row],[Precio unitario]]*Tabla13[[#This Row],[Tasa de ingresos cliente]]</f>
        <v>1.6293766275E-4</v>
      </c>
      <c r="V970" s="21">
        <v>22.631540000000001</v>
      </c>
      <c r="W970" s="15">
        <f>Tabla13[[#This Row],[tasa de cambio]]*Tabla13[[#This Row],[Ingresos netos]]</f>
        <v>3.687530232033135E-3</v>
      </c>
      <c r="AK970" s="1" t="s">
        <v>100</v>
      </c>
      <c r="AL970" s="1" t="s">
        <v>49</v>
      </c>
      <c r="AM970" s="1" t="s">
        <v>114</v>
      </c>
      <c r="AN970" s="1" t="s">
        <v>11</v>
      </c>
      <c r="AO970" s="1" t="s">
        <v>12</v>
      </c>
      <c r="AP970" s="1" t="s">
        <v>13</v>
      </c>
      <c r="AQ970" s="8">
        <v>2.30833E-5</v>
      </c>
      <c r="AR970" s="8">
        <v>0.75</v>
      </c>
      <c r="AS970" s="9">
        <f>Tabla8[[#This Row],[Precio unitario]]*Tabla8[[#This Row],[Tasa de ingresos cliente]]</f>
        <v>1.7312474999999999E-5</v>
      </c>
      <c r="AT970" s="21">
        <v>21.6</v>
      </c>
      <c r="AU970" s="11">
        <f>Tabla8[[#This Row],[tasa de cambio]]*Tabla8[[#This Row],[Ingresos netos]]</f>
        <v>3.7394946E-4</v>
      </c>
      <c r="AV970" s="23"/>
      <c r="AX970" s="23"/>
    </row>
    <row r="971" spans="13:50" x14ac:dyDescent="0.2">
      <c r="M971" s="2" t="s">
        <v>87</v>
      </c>
      <c r="N971" s="2" t="s">
        <v>23</v>
      </c>
      <c r="O971" s="2"/>
      <c r="P971" s="2" t="s">
        <v>11</v>
      </c>
      <c r="Q971" s="2" t="s">
        <v>12</v>
      </c>
      <c r="R971" s="2" t="s">
        <v>13</v>
      </c>
      <c r="S971" s="7">
        <v>7.5248639799999995E-4</v>
      </c>
      <c r="T971" s="7">
        <v>0.75</v>
      </c>
      <c r="U971" s="9">
        <f>Tabla13[[#This Row],[Precio unitario]]*Tabla13[[#This Row],[Tasa de ingresos cliente]]</f>
        <v>5.6436479849999999E-4</v>
      </c>
      <c r="V971" s="21">
        <v>22.631540000000001</v>
      </c>
      <c r="W971" s="15">
        <f>Tabla13[[#This Row],[tasa de cambio]]*Tabla13[[#This Row],[Ingresos netos]]</f>
        <v>1.2772444511844691E-2</v>
      </c>
      <c r="AK971" s="2" t="s">
        <v>100</v>
      </c>
      <c r="AL971" s="2" t="s">
        <v>49</v>
      </c>
      <c r="AM971" s="2" t="s">
        <v>114</v>
      </c>
      <c r="AN971" s="2" t="s">
        <v>11</v>
      </c>
      <c r="AO971" s="2" t="s">
        <v>12</v>
      </c>
      <c r="AP971" s="2" t="s">
        <v>13</v>
      </c>
      <c r="AQ971" s="7">
        <v>2.3E-5</v>
      </c>
      <c r="AR971" s="7">
        <v>0.75</v>
      </c>
      <c r="AS971" s="9">
        <f>Tabla8[[#This Row],[Precio unitario]]*Tabla8[[#This Row],[Tasa de ingresos cliente]]</f>
        <v>1.7249999999999999E-5</v>
      </c>
      <c r="AT971" s="21">
        <v>21.6</v>
      </c>
      <c r="AU971" s="11">
        <f>Tabla8[[#This Row],[tasa de cambio]]*Tabla8[[#This Row],[Ingresos netos]]</f>
        <v>3.726E-4</v>
      </c>
      <c r="AV971" s="23"/>
      <c r="AX971" s="23"/>
    </row>
    <row r="972" spans="13:50" x14ac:dyDescent="0.2">
      <c r="M972" s="1" t="s">
        <v>87</v>
      </c>
      <c r="N972" s="1" t="s">
        <v>25</v>
      </c>
      <c r="O972" s="1"/>
      <c r="P972" s="1" t="s">
        <v>11</v>
      </c>
      <c r="Q972" s="1" t="s">
        <v>12</v>
      </c>
      <c r="R972" s="1" t="s">
        <v>13</v>
      </c>
      <c r="S972" s="8">
        <v>3.4118018600000003E-4</v>
      </c>
      <c r="T972" s="8">
        <v>0.75</v>
      </c>
      <c r="U972" s="9">
        <f>Tabla13[[#This Row],[Precio unitario]]*Tabla13[[#This Row],[Tasa de ingresos cliente]]</f>
        <v>2.5588513950000001E-4</v>
      </c>
      <c r="V972" s="21">
        <v>22.631540000000001</v>
      </c>
      <c r="W972" s="15">
        <f>Tabla13[[#This Row],[tasa de cambio]]*Tabla13[[#This Row],[Ingresos netos]]</f>
        <v>5.7910747699998306E-3</v>
      </c>
      <c r="AK972" s="1" t="s">
        <v>100</v>
      </c>
      <c r="AL972" s="1" t="s">
        <v>49</v>
      </c>
      <c r="AM972" s="1" t="s">
        <v>114</v>
      </c>
      <c r="AN972" s="1" t="s">
        <v>11</v>
      </c>
      <c r="AO972" s="1" t="s">
        <v>12</v>
      </c>
      <c r="AP972" s="1" t="s">
        <v>13</v>
      </c>
      <c r="AQ972" s="8">
        <v>2.30756E-5</v>
      </c>
      <c r="AR972" s="8">
        <v>0.75</v>
      </c>
      <c r="AS972" s="9">
        <f>Tabla8[[#This Row],[Precio unitario]]*Tabla8[[#This Row],[Tasa de ingresos cliente]]</f>
        <v>1.7306700000000002E-5</v>
      </c>
      <c r="AT972" s="21">
        <v>21.6</v>
      </c>
      <c r="AU972" s="11">
        <f>Tabla8[[#This Row],[tasa de cambio]]*Tabla8[[#This Row],[Ingresos netos]]</f>
        <v>3.7382472000000008E-4</v>
      </c>
      <c r="AV972" s="23"/>
      <c r="AX972" s="23"/>
    </row>
    <row r="973" spans="13:50" x14ac:dyDescent="0.2">
      <c r="M973" s="2" t="s">
        <v>87</v>
      </c>
      <c r="N973" s="2" t="s">
        <v>10</v>
      </c>
      <c r="O973" s="2"/>
      <c r="P973" s="2" t="s">
        <v>11</v>
      </c>
      <c r="Q973" s="2" t="s">
        <v>12</v>
      </c>
      <c r="R973" s="2" t="s">
        <v>13</v>
      </c>
      <c r="S973" s="7">
        <v>4.4778108899999998E-4</v>
      </c>
      <c r="T973" s="7">
        <v>0.75</v>
      </c>
      <c r="U973" s="9">
        <f>Tabla13[[#This Row],[Precio unitario]]*Tabla13[[#This Row],[Tasa de ingresos cliente]]</f>
        <v>3.3583581674999997E-4</v>
      </c>
      <c r="V973" s="21">
        <v>22.631540000000001</v>
      </c>
      <c r="W973" s="15">
        <f>Tabla13[[#This Row],[tasa de cambio]]*Tabla13[[#This Row],[Ingresos netos]]</f>
        <v>7.6004817202102951E-3</v>
      </c>
      <c r="AK973" s="2" t="s">
        <v>100</v>
      </c>
      <c r="AL973" s="2" t="s">
        <v>49</v>
      </c>
      <c r="AM973" s="2" t="s">
        <v>114</v>
      </c>
      <c r="AN973" s="2" t="s">
        <v>11</v>
      </c>
      <c r="AO973" s="2" t="s">
        <v>12</v>
      </c>
      <c r="AP973" s="2" t="s">
        <v>13</v>
      </c>
      <c r="AQ973" s="7">
        <v>2.3078199999999999E-5</v>
      </c>
      <c r="AR973" s="7">
        <v>0.75</v>
      </c>
      <c r="AS973" s="9">
        <f>Tabla8[[#This Row],[Precio unitario]]*Tabla8[[#This Row],[Tasa de ingresos cliente]]</f>
        <v>1.7308649999999999E-5</v>
      </c>
      <c r="AT973" s="21">
        <v>21.6</v>
      </c>
      <c r="AU973" s="11">
        <f>Tabla8[[#This Row],[tasa de cambio]]*Tabla8[[#This Row],[Ingresos netos]]</f>
        <v>3.7386683999999999E-4</v>
      </c>
      <c r="AV973" s="23"/>
      <c r="AX973" s="23"/>
    </row>
    <row r="974" spans="13:50" x14ac:dyDescent="0.2">
      <c r="M974" s="1" t="s">
        <v>87</v>
      </c>
      <c r="N974" s="1" t="s">
        <v>47</v>
      </c>
      <c r="O974" s="1"/>
      <c r="P974" s="1" t="s">
        <v>11</v>
      </c>
      <c r="Q974" s="1" t="s">
        <v>12</v>
      </c>
      <c r="R974" s="1" t="s">
        <v>13</v>
      </c>
      <c r="S974" s="8">
        <v>2.0736737689999998E-3</v>
      </c>
      <c r="T974" s="8">
        <v>0.75</v>
      </c>
      <c r="U974" s="9">
        <f>Tabla13[[#This Row],[Precio unitario]]*Tabla13[[#This Row],[Tasa de ingresos cliente]]</f>
        <v>1.5552553267499998E-3</v>
      </c>
      <c r="V974" s="21">
        <v>22.631540000000001</v>
      </c>
      <c r="W974" s="15">
        <f>Tabla13[[#This Row],[tasa de cambio]]*Tabla13[[#This Row],[Ingresos netos]]</f>
        <v>3.5197823137555692E-2</v>
      </c>
      <c r="AK974" s="1" t="s">
        <v>100</v>
      </c>
      <c r="AL974" s="1" t="s">
        <v>49</v>
      </c>
      <c r="AM974" s="1" t="s">
        <v>114</v>
      </c>
      <c r="AN974" s="1" t="s">
        <v>11</v>
      </c>
      <c r="AO974" s="1" t="s">
        <v>12</v>
      </c>
      <c r="AP974" s="1" t="s">
        <v>13</v>
      </c>
      <c r="AQ974" s="8">
        <v>2.3095199999999999E-5</v>
      </c>
      <c r="AR974" s="8">
        <v>0.75</v>
      </c>
      <c r="AS974" s="9">
        <f>Tabla8[[#This Row],[Precio unitario]]*Tabla8[[#This Row],[Tasa de ingresos cliente]]</f>
        <v>1.73214E-5</v>
      </c>
      <c r="AT974" s="21">
        <v>21.6</v>
      </c>
      <c r="AU974" s="11">
        <f>Tabla8[[#This Row],[tasa de cambio]]*Tabla8[[#This Row],[Ingresos netos]]</f>
        <v>3.7414224000000001E-4</v>
      </c>
      <c r="AV974" s="23"/>
      <c r="AX974" s="23"/>
    </row>
    <row r="975" spans="13:50" x14ac:dyDescent="0.2">
      <c r="M975" s="2" t="s">
        <v>87</v>
      </c>
      <c r="N975" s="2" t="s">
        <v>32</v>
      </c>
      <c r="O975" s="2"/>
      <c r="P975" s="2" t="s">
        <v>11</v>
      </c>
      <c r="Q975" s="2" t="s">
        <v>12</v>
      </c>
      <c r="R975" s="2" t="s">
        <v>13</v>
      </c>
      <c r="S975" s="7">
        <v>6.8805515600000005E-4</v>
      </c>
      <c r="T975" s="7">
        <v>0.75</v>
      </c>
      <c r="U975" s="9">
        <f>Tabla13[[#This Row],[Precio unitario]]*Tabla13[[#This Row],[Tasa de ingresos cliente]]</f>
        <v>5.1604136700000001E-4</v>
      </c>
      <c r="V975" s="21">
        <v>22.631540000000001</v>
      </c>
      <c r="W975" s="15">
        <f>Tabla13[[#This Row],[tasa de cambio]]*Tabla13[[#This Row],[Ingresos netos]]</f>
        <v>1.1678810838915182E-2</v>
      </c>
      <c r="AK975" s="2" t="s">
        <v>100</v>
      </c>
      <c r="AL975" s="2" t="s">
        <v>49</v>
      </c>
      <c r="AM975" s="2" t="s">
        <v>114</v>
      </c>
      <c r="AN975" s="2" t="s">
        <v>11</v>
      </c>
      <c r="AO975" s="2" t="s">
        <v>12</v>
      </c>
      <c r="AP975" s="2" t="s">
        <v>13</v>
      </c>
      <c r="AQ975" s="7">
        <v>2.3073799999999999E-5</v>
      </c>
      <c r="AR975" s="7">
        <v>0.75</v>
      </c>
      <c r="AS975" s="9">
        <f>Tabla8[[#This Row],[Precio unitario]]*Tabla8[[#This Row],[Tasa de ingresos cliente]]</f>
        <v>1.7305349999999999E-5</v>
      </c>
      <c r="AT975" s="21">
        <v>21.6</v>
      </c>
      <c r="AU975" s="11">
        <f>Tabla8[[#This Row],[tasa de cambio]]*Tabla8[[#This Row],[Ingresos netos]]</f>
        <v>3.7379555999999999E-4</v>
      </c>
      <c r="AV975" s="23"/>
      <c r="AX975" s="23"/>
    </row>
    <row r="976" spans="13:50" x14ac:dyDescent="0.2">
      <c r="M976" s="1" t="s">
        <v>87</v>
      </c>
      <c r="N976" s="1" t="s">
        <v>41</v>
      </c>
      <c r="O976" s="1"/>
      <c r="P976" s="1" t="s">
        <v>11</v>
      </c>
      <c r="Q976" s="1" t="s">
        <v>12</v>
      </c>
      <c r="R976" s="1" t="s">
        <v>13</v>
      </c>
      <c r="S976" s="8">
        <v>1.09681432E-4</v>
      </c>
      <c r="T976" s="8">
        <v>0.75</v>
      </c>
      <c r="U976" s="9">
        <f>Tabla13[[#This Row],[Precio unitario]]*Tabla13[[#This Row],[Tasa de ingresos cliente]]</f>
        <v>8.2261074000000007E-5</v>
      </c>
      <c r="V976" s="21">
        <v>22.631540000000001</v>
      </c>
      <c r="W976" s="15">
        <f>Tabla13[[#This Row],[tasa de cambio]]*Tabla13[[#This Row],[Ingresos netos]]</f>
        <v>1.8616947866739602E-3</v>
      </c>
      <c r="AK976" s="1" t="s">
        <v>100</v>
      </c>
      <c r="AL976" s="1" t="s">
        <v>49</v>
      </c>
      <c r="AM976" s="1" t="s">
        <v>114</v>
      </c>
      <c r="AN976" s="1" t="s">
        <v>11</v>
      </c>
      <c r="AO976" s="1" t="s">
        <v>12</v>
      </c>
      <c r="AP976" s="1" t="s">
        <v>13</v>
      </c>
      <c r="AQ976" s="8">
        <v>2.3060600000000001E-5</v>
      </c>
      <c r="AR976" s="8">
        <v>0.75</v>
      </c>
      <c r="AS976" s="9">
        <f>Tabla8[[#This Row],[Precio unitario]]*Tabla8[[#This Row],[Tasa de ingresos cliente]]</f>
        <v>1.7295450000000001E-5</v>
      </c>
      <c r="AT976" s="21">
        <v>21.6</v>
      </c>
      <c r="AU976" s="11">
        <f>Tabla8[[#This Row],[tasa de cambio]]*Tabla8[[#This Row],[Ingresos netos]]</f>
        <v>3.7358172000000005E-4</v>
      </c>
      <c r="AV976" s="23"/>
      <c r="AX976" s="23"/>
    </row>
    <row r="977" spans="13:50" x14ac:dyDescent="0.2">
      <c r="M977" s="2" t="s">
        <v>87</v>
      </c>
      <c r="N977" s="2" t="s">
        <v>14</v>
      </c>
      <c r="O977" s="2"/>
      <c r="P977" s="2" t="s">
        <v>11</v>
      </c>
      <c r="Q977" s="2" t="s">
        <v>12</v>
      </c>
      <c r="R977" s="2" t="s">
        <v>13</v>
      </c>
      <c r="S977" s="7">
        <v>4.75312089E-4</v>
      </c>
      <c r="T977" s="7">
        <v>0.75</v>
      </c>
      <c r="U977" s="9">
        <f>Tabla13[[#This Row],[Precio unitario]]*Tabla13[[#This Row],[Tasa de ingresos cliente]]</f>
        <v>3.5648406675000002E-4</v>
      </c>
      <c r="V977" s="21">
        <v>22.631540000000001</v>
      </c>
      <c r="W977" s="15">
        <f>Tabla13[[#This Row],[tasa de cambio]]*Tabla13[[#This Row],[Ingresos netos]]</f>
        <v>8.0677834160152954E-3</v>
      </c>
      <c r="AK977" s="2" t="s">
        <v>100</v>
      </c>
      <c r="AL977" s="2" t="s">
        <v>49</v>
      </c>
      <c r="AM977" s="2" t="s">
        <v>114</v>
      </c>
      <c r="AN977" s="2" t="s">
        <v>11</v>
      </c>
      <c r="AO977" s="2" t="s">
        <v>12</v>
      </c>
      <c r="AP977" s="2" t="s">
        <v>13</v>
      </c>
      <c r="AQ977" s="7">
        <v>2.3074800000000001E-5</v>
      </c>
      <c r="AR977" s="7">
        <v>0.75</v>
      </c>
      <c r="AS977" s="9">
        <f>Tabla8[[#This Row],[Precio unitario]]*Tabla8[[#This Row],[Tasa de ingresos cliente]]</f>
        <v>1.73061E-5</v>
      </c>
      <c r="AT977" s="21">
        <v>21.6</v>
      </c>
      <c r="AU977" s="11">
        <f>Tabla8[[#This Row],[tasa de cambio]]*Tabla8[[#This Row],[Ingresos netos]]</f>
        <v>3.7381176000000004E-4</v>
      </c>
      <c r="AV977" s="23"/>
      <c r="AX977" s="23"/>
    </row>
    <row r="978" spans="13:50" x14ac:dyDescent="0.2">
      <c r="M978" s="1" t="s">
        <v>87</v>
      </c>
      <c r="N978" s="1" t="s">
        <v>14</v>
      </c>
      <c r="O978" s="1"/>
      <c r="P978" s="1" t="s">
        <v>11</v>
      </c>
      <c r="Q978" s="1" t="s">
        <v>12</v>
      </c>
      <c r="R978" s="1" t="s">
        <v>13</v>
      </c>
      <c r="S978" s="8">
        <v>2.98721571E-4</v>
      </c>
      <c r="T978" s="8">
        <v>0.75</v>
      </c>
      <c r="U978" s="9">
        <f>Tabla13[[#This Row],[Precio unitario]]*Tabla13[[#This Row],[Tasa de ingresos cliente]]</f>
        <v>2.2404117825000001E-4</v>
      </c>
      <c r="V978" s="21">
        <v>22.631540000000001</v>
      </c>
      <c r="W978" s="15">
        <f>Tabla13[[#This Row],[tasa de cambio]]*Tabla13[[#This Row],[Ingresos netos]]</f>
        <v>5.0703968872120057E-3</v>
      </c>
      <c r="AK978" s="1" t="s">
        <v>100</v>
      </c>
      <c r="AL978" s="1" t="s">
        <v>49</v>
      </c>
      <c r="AM978" s="1" t="s">
        <v>114</v>
      </c>
      <c r="AN978" s="1" t="s">
        <v>11</v>
      </c>
      <c r="AO978" s="1" t="s">
        <v>12</v>
      </c>
      <c r="AP978" s="1" t="s">
        <v>13</v>
      </c>
      <c r="AQ978" s="8">
        <v>2.3079500000000002E-5</v>
      </c>
      <c r="AR978" s="8">
        <v>0.75</v>
      </c>
      <c r="AS978" s="9">
        <f>Tabla8[[#This Row],[Precio unitario]]*Tabla8[[#This Row],[Tasa de ingresos cliente]]</f>
        <v>1.7309625000000003E-5</v>
      </c>
      <c r="AT978" s="21">
        <v>21.6</v>
      </c>
      <c r="AU978" s="11">
        <f>Tabla8[[#This Row],[tasa de cambio]]*Tabla8[[#This Row],[Ingresos netos]]</f>
        <v>3.7388790000000008E-4</v>
      </c>
      <c r="AV978" s="23"/>
      <c r="AX978" s="23"/>
    </row>
    <row r="979" spans="13:50" x14ac:dyDescent="0.2">
      <c r="M979" s="2" t="s">
        <v>87</v>
      </c>
      <c r="N979" s="2" t="s">
        <v>14</v>
      </c>
      <c r="O979" s="2"/>
      <c r="P979" s="2" t="s">
        <v>11</v>
      </c>
      <c r="Q979" s="2" t="s">
        <v>12</v>
      </c>
      <c r="R979" s="2" t="s">
        <v>13</v>
      </c>
      <c r="S979" s="7">
        <v>5.7611652199999997E-4</v>
      </c>
      <c r="T979" s="7">
        <v>0.75</v>
      </c>
      <c r="U979" s="9">
        <f>Tabla13[[#This Row],[Precio unitario]]*Tabla13[[#This Row],[Tasa de ingresos cliente]]</f>
        <v>4.3208739150000001E-4</v>
      </c>
      <c r="V979" s="21">
        <v>22.631540000000001</v>
      </c>
      <c r="W979" s="15">
        <f>Tabla13[[#This Row],[tasa de cambio]]*Tabla13[[#This Row],[Ingresos netos]]</f>
        <v>9.7788030842279102E-3</v>
      </c>
      <c r="AK979" s="2" t="s">
        <v>100</v>
      </c>
      <c r="AL979" s="2" t="s">
        <v>49</v>
      </c>
      <c r="AM979" s="2" t="s">
        <v>114</v>
      </c>
      <c r="AN979" s="2" t="s">
        <v>11</v>
      </c>
      <c r="AO979" s="2" t="s">
        <v>12</v>
      </c>
      <c r="AP979" s="2" t="s">
        <v>13</v>
      </c>
      <c r="AQ979" s="7">
        <v>2.30882E-5</v>
      </c>
      <c r="AR979" s="7">
        <v>0.75</v>
      </c>
      <c r="AS979" s="9">
        <f>Tabla8[[#This Row],[Precio unitario]]*Tabla8[[#This Row],[Tasa de ingresos cliente]]</f>
        <v>1.7316149999999999E-5</v>
      </c>
      <c r="AT979" s="21">
        <v>21.6</v>
      </c>
      <c r="AU979" s="11">
        <f>Tabla8[[#This Row],[tasa de cambio]]*Tabla8[[#This Row],[Ingresos netos]]</f>
        <v>3.7402884E-4</v>
      </c>
      <c r="AV979" s="23"/>
      <c r="AX979" s="23"/>
    </row>
    <row r="980" spans="13:50" x14ac:dyDescent="0.2">
      <c r="M980" s="1" t="s">
        <v>87</v>
      </c>
      <c r="N980" s="1" t="s">
        <v>42</v>
      </c>
      <c r="O980" s="1"/>
      <c r="P980" s="1" t="s">
        <v>11</v>
      </c>
      <c r="Q980" s="1" t="s">
        <v>12</v>
      </c>
      <c r="R980" s="1" t="s">
        <v>13</v>
      </c>
      <c r="S980" s="8">
        <v>2.9182745899999999E-4</v>
      </c>
      <c r="T980" s="8">
        <v>0.75</v>
      </c>
      <c r="U980" s="9">
        <f>Tabla13[[#This Row],[Precio unitario]]*Tabla13[[#This Row],[Tasa de ingresos cliente]]</f>
        <v>2.1887059424999998E-4</v>
      </c>
      <c r="V980" s="21">
        <v>22.631540000000001</v>
      </c>
      <c r="W980" s="15">
        <f>Tabla13[[#This Row],[tasa de cambio]]*Tabla13[[#This Row],[Ingresos netos]]</f>
        <v>4.9533786085926446E-3</v>
      </c>
      <c r="AK980" s="1" t="s">
        <v>100</v>
      </c>
      <c r="AL980" s="1" t="s">
        <v>49</v>
      </c>
      <c r="AM980" s="1" t="s">
        <v>114</v>
      </c>
      <c r="AN980" s="1" t="s">
        <v>11</v>
      </c>
      <c r="AO980" s="1" t="s">
        <v>12</v>
      </c>
      <c r="AP980" s="1" t="s">
        <v>13</v>
      </c>
      <c r="AQ980" s="8">
        <v>2.3076899999999999E-5</v>
      </c>
      <c r="AR980" s="8">
        <v>0.75</v>
      </c>
      <c r="AS980" s="9">
        <f>Tabla8[[#This Row],[Precio unitario]]*Tabla8[[#This Row],[Tasa de ingresos cliente]]</f>
        <v>1.7307674999999999E-5</v>
      </c>
      <c r="AT980" s="21">
        <v>21.6</v>
      </c>
      <c r="AU980" s="11">
        <f>Tabla8[[#This Row],[tasa de cambio]]*Tabla8[[#This Row],[Ingresos netos]]</f>
        <v>3.7384578000000001E-4</v>
      </c>
      <c r="AV980" s="23"/>
      <c r="AX980" s="23"/>
    </row>
    <row r="981" spans="13:50" x14ac:dyDescent="0.2">
      <c r="M981" s="2" t="s">
        <v>87</v>
      </c>
      <c r="N981" s="2" t="s">
        <v>49</v>
      </c>
      <c r="O981" s="2"/>
      <c r="P981" s="2" t="s">
        <v>11</v>
      </c>
      <c r="Q981" s="2" t="s">
        <v>12</v>
      </c>
      <c r="R981" s="2" t="s">
        <v>13</v>
      </c>
      <c r="S981" s="7">
        <v>2.2754506499999999E-4</v>
      </c>
      <c r="T981" s="7">
        <v>0.75</v>
      </c>
      <c r="U981" s="9">
        <f>Tabla13[[#This Row],[Precio unitario]]*Tabla13[[#This Row],[Tasa de ingresos cliente]]</f>
        <v>1.7065879875E-4</v>
      </c>
      <c r="V981" s="21">
        <v>22.631540000000001</v>
      </c>
      <c r="W981" s="15">
        <f>Tabla13[[#This Row],[tasa de cambio]]*Tabla13[[#This Row],[Ingresos netos]]</f>
        <v>3.8622714302625752E-3</v>
      </c>
      <c r="AK981" s="2" t="s">
        <v>100</v>
      </c>
      <c r="AL981" s="2" t="s">
        <v>49</v>
      </c>
      <c r="AM981" s="2" t="s">
        <v>114</v>
      </c>
      <c r="AN981" s="2" t="s">
        <v>11</v>
      </c>
      <c r="AO981" s="2" t="s">
        <v>12</v>
      </c>
      <c r="AP981" s="2" t="s">
        <v>13</v>
      </c>
      <c r="AQ981" s="7">
        <v>2.3071999999999999E-5</v>
      </c>
      <c r="AR981" s="7">
        <v>0.75</v>
      </c>
      <c r="AS981" s="9">
        <f>Tabla8[[#This Row],[Precio unitario]]*Tabla8[[#This Row],[Tasa de ingresos cliente]]</f>
        <v>1.7303999999999999E-5</v>
      </c>
      <c r="AT981" s="21">
        <v>21.6</v>
      </c>
      <c r="AU981" s="11">
        <f>Tabla8[[#This Row],[tasa de cambio]]*Tabla8[[#This Row],[Ingresos netos]]</f>
        <v>3.7376640000000001E-4</v>
      </c>
      <c r="AV981" s="23"/>
      <c r="AX981" s="23"/>
    </row>
    <row r="982" spans="13:50" x14ac:dyDescent="0.2">
      <c r="M982" s="1" t="s">
        <v>87</v>
      </c>
      <c r="N982" s="1" t="s">
        <v>15</v>
      </c>
      <c r="O982" s="1"/>
      <c r="P982" s="1" t="s">
        <v>11</v>
      </c>
      <c r="Q982" s="1" t="s">
        <v>12</v>
      </c>
      <c r="R982" s="1" t="s">
        <v>13</v>
      </c>
      <c r="S982" s="8">
        <v>3.27839886E-4</v>
      </c>
      <c r="T982" s="8">
        <v>0.75</v>
      </c>
      <c r="U982" s="9">
        <f>Tabla13[[#This Row],[Precio unitario]]*Tabla13[[#This Row],[Tasa de ingresos cliente]]</f>
        <v>2.4587991449999999E-4</v>
      </c>
      <c r="V982" s="21">
        <v>22.631540000000001</v>
      </c>
      <c r="W982" s="15">
        <f>Tabla13[[#This Row],[tasa de cambio]]*Tabla13[[#This Row],[Ingresos netos]]</f>
        <v>5.5646411202033303E-3</v>
      </c>
      <c r="AK982" s="1" t="s">
        <v>100</v>
      </c>
      <c r="AL982" s="1" t="s">
        <v>49</v>
      </c>
      <c r="AM982" s="1" t="s">
        <v>114</v>
      </c>
      <c r="AN982" s="1" t="s">
        <v>11</v>
      </c>
      <c r="AO982" s="1" t="s">
        <v>12</v>
      </c>
      <c r="AP982" s="1" t="s">
        <v>13</v>
      </c>
      <c r="AQ982" s="8">
        <v>2.3078399999999999E-5</v>
      </c>
      <c r="AR982" s="8">
        <v>0.75</v>
      </c>
      <c r="AS982" s="9">
        <f>Tabla8[[#This Row],[Precio unitario]]*Tabla8[[#This Row],[Tasa de ingresos cliente]]</f>
        <v>1.7308799999999999E-5</v>
      </c>
      <c r="AT982" s="21">
        <v>21.6</v>
      </c>
      <c r="AU982" s="11">
        <f>Tabla8[[#This Row],[tasa de cambio]]*Tabla8[[#This Row],[Ingresos netos]]</f>
        <v>3.7387008E-4</v>
      </c>
      <c r="AV982" s="23"/>
      <c r="AX982" s="23"/>
    </row>
    <row r="983" spans="13:50" x14ac:dyDescent="0.2">
      <c r="M983" s="2" t="s">
        <v>87</v>
      </c>
      <c r="N983" s="2" t="s">
        <v>56</v>
      </c>
      <c r="O983" s="2"/>
      <c r="P983" s="2" t="s">
        <v>11</v>
      </c>
      <c r="Q983" s="2" t="s">
        <v>12</v>
      </c>
      <c r="R983" s="2" t="s">
        <v>13</v>
      </c>
      <c r="S983" s="7">
        <v>3.2786346840000002E-3</v>
      </c>
      <c r="T983" s="7">
        <v>0.75</v>
      </c>
      <c r="U983" s="9">
        <f>Tabla13[[#This Row],[Precio unitario]]*Tabla13[[#This Row],[Tasa de ingresos cliente]]</f>
        <v>2.4589760130000003E-3</v>
      </c>
      <c r="V983" s="21">
        <v>22.631540000000001</v>
      </c>
      <c r="W983" s="15">
        <f>Tabla13[[#This Row],[tasa de cambio]]*Tabla13[[#This Row],[Ingresos netos]]</f>
        <v>5.5650413997250028E-2</v>
      </c>
      <c r="AK983" s="2" t="s">
        <v>100</v>
      </c>
      <c r="AL983" s="2" t="s">
        <v>49</v>
      </c>
      <c r="AM983" s="2" t="s">
        <v>114</v>
      </c>
      <c r="AN983" s="2" t="s">
        <v>11</v>
      </c>
      <c r="AO983" s="2" t="s">
        <v>12</v>
      </c>
      <c r="AP983" s="2" t="s">
        <v>13</v>
      </c>
      <c r="AQ983" s="7">
        <v>2.3074999999999998E-5</v>
      </c>
      <c r="AR983" s="7">
        <v>0.75</v>
      </c>
      <c r="AS983" s="9">
        <f>Tabla8[[#This Row],[Precio unitario]]*Tabla8[[#This Row],[Tasa de ingresos cliente]]</f>
        <v>1.7306249999999997E-5</v>
      </c>
      <c r="AT983" s="21">
        <v>21.6</v>
      </c>
      <c r="AU983" s="11">
        <f>Tabla8[[#This Row],[tasa de cambio]]*Tabla8[[#This Row],[Ingresos netos]]</f>
        <v>3.7381499999999994E-4</v>
      </c>
      <c r="AV983" s="23"/>
      <c r="AX983" s="23"/>
    </row>
    <row r="984" spans="13:50" x14ac:dyDescent="0.2">
      <c r="M984" s="1" t="s">
        <v>87</v>
      </c>
      <c r="N984" s="1" t="s">
        <v>50</v>
      </c>
      <c r="O984" s="1"/>
      <c r="P984" s="1" t="s">
        <v>11</v>
      </c>
      <c r="Q984" s="1" t="s">
        <v>12</v>
      </c>
      <c r="R984" s="1" t="s">
        <v>13</v>
      </c>
      <c r="S984" s="8">
        <v>6.297087707E-3</v>
      </c>
      <c r="T984" s="8">
        <v>0.75</v>
      </c>
      <c r="U984" s="9">
        <f>Tabla13[[#This Row],[Precio unitario]]*Tabla13[[#This Row],[Tasa de ingresos cliente]]</f>
        <v>4.72281578025E-3</v>
      </c>
      <c r="V984" s="21">
        <v>22.631540000000001</v>
      </c>
      <c r="W984" s="15">
        <f>Tabla13[[#This Row],[tasa de cambio]]*Tabla13[[#This Row],[Ingresos netos]]</f>
        <v>0.1068845942433591</v>
      </c>
      <c r="AK984" s="1" t="s">
        <v>100</v>
      </c>
      <c r="AL984" s="1" t="s">
        <v>49</v>
      </c>
      <c r="AM984" s="1" t="s">
        <v>114</v>
      </c>
      <c r="AN984" s="1" t="s">
        <v>11</v>
      </c>
      <c r="AO984" s="1" t="s">
        <v>12</v>
      </c>
      <c r="AP984" s="1" t="s">
        <v>13</v>
      </c>
      <c r="AQ984" s="8">
        <v>2.3072900000000001E-5</v>
      </c>
      <c r="AR984" s="8">
        <v>0.75</v>
      </c>
      <c r="AS984" s="9">
        <f>Tabla8[[#This Row],[Precio unitario]]*Tabla8[[#This Row],[Tasa de ingresos cliente]]</f>
        <v>1.7304675000000002E-5</v>
      </c>
      <c r="AT984" s="21">
        <v>21.6</v>
      </c>
      <c r="AU984" s="11">
        <f>Tabla8[[#This Row],[tasa de cambio]]*Tabla8[[#This Row],[Ingresos netos]]</f>
        <v>3.7378098000000008E-4</v>
      </c>
      <c r="AV984" s="23"/>
      <c r="AX984" s="23"/>
    </row>
    <row r="985" spans="13:50" x14ac:dyDescent="0.2">
      <c r="M985" s="2" t="s">
        <v>87</v>
      </c>
      <c r="N985" s="2" t="s">
        <v>79</v>
      </c>
      <c r="O985" s="2"/>
      <c r="P985" s="2" t="s">
        <v>11</v>
      </c>
      <c r="Q985" s="2" t="s">
        <v>12</v>
      </c>
      <c r="R985" s="2" t="s">
        <v>13</v>
      </c>
      <c r="S985" s="7">
        <v>1.245587287E-3</v>
      </c>
      <c r="T985" s="7">
        <v>0.75</v>
      </c>
      <c r="U985" s="9">
        <f>Tabla13[[#This Row],[Precio unitario]]*Tabla13[[#This Row],[Tasa de ingresos cliente]]</f>
        <v>9.3419046524999998E-4</v>
      </c>
      <c r="V985" s="21">
        <v>22.631540000000001</v>
      </c>
      <c r="W985" s="15">
        <f>Tabla13[[#This Row],[tasa de cambio]]*Tabla13[[#This Row],[Ingresos netos]]</f>
        <v>2.1142168881923985E-2</v>
      </c>
      <c r="AK985" s="2" t="s">
        <v>100</v>
      </c>
      <c r="AL985" s="2" t="s">
        <v>49</v>
      </c>
      <c r="AM985" s="2" t="s">
        <v>114</v>
      </c>
      <c r="AN985" s="2" t="s">
        <v>11</v>
      </c>
      <c r="AO985" s="2" t="s">
        <v>12</v>
      </c>
      <c r="AP985" s="2" t="s">
        <v>13</v>
      </c>
      <c r="AQ985" s="7">
        <v>2.3090899999999999E-5</v>
      </c>
      <c r="AR985" s="7">
        <v>0.75</v>
      </c>
      <c r="AS985" s="9">
        <f>Tabla8[[#This Row],[Precio unitario]]*Tabla8[[#This Row],[Tasa de ingresos cliente]]</f>
        <v>1.7318174999999998E-5</v>
      </c>
      <c r="AT985" s="21">
        <v>21.6</v>
      </c>
      <c r="AU985" s="11">
        <f>Tabla8[[#This Row],[tasa de cambio]]*Tabla8[[#This Row],[Ingresos netos]]</f>
        <v>3.7407257999999999E-4</v>
      </c>
      <c r="AV985" s="23"/>
      <c r="AX985" s="23"/>
    </row>
    <row r="986" spans="13:50" x14ac:dyDescent="0.2">
      <c r="M986" s="1" t="s">
        <v>87</v>
      </c>
      <c r="N986" s="1" t="s">
        <v>17</v>
      </c>
      <c r="O986" s="1"/>
      <c r="P986" s="1" t="s">
        <v>11</v>
      </c>
      <c r="Q986" s="1" t="s">
        <v>12</v>
      </c>
      <c r="R986" s="1" t="s">
        <v>13</v>
      </c>
      <c r="S986" s="8">
        <v>1.89293379E-4</v>
      </c>
      <c r="T986" s="8">
        <v>0.75</v>
      </c>
      <c r="U986" s="9">
        <f>Tabla13[[#This Row],[Precio unitario]]*Tabla13[[#This Row],[Tasa de ingresos cliente]]</f>
        <v>1.4197003425E-4</v>
      </c>
      <c r="V986" s="21">
        <v>22.631540000000001</v>
      </c>
      <c r="W986" s="15">
        <f>Tabla13[[#This Row],[tasa de cambio]]*Tabla13[[#This Row],[Ingresos netos]]</f>
        <v>3.2130005089302449E-3</v>
      </c>
      <c r="AK986" s="1" t="s">
        <v>100</v>
      </c>
      <c r="AL986" s="1" t="s">
        <v>49</v>
      </c>
      <c r="AM986" s="1" t="s">
        <v>114</v>
      </c>
      <c r="AN986" s="1" t="s">
        <v>11</v>
      </c>
      <c r="AO986" s="1" t="s">
        <v>12</v>
      </c>
      <c r="AP986" s="1" t="s">
        <v>13</v>
      </c>
      <c r="AQ986" s="8">
        <v>2.3078099999999998E-5</v>
      </c>
      <c r="AR986" s="8">
        <v>0.75</v>
      </c>
      <c r="AS986" s="9">
        <f>Tabla8[[#This Row],[Precio unitario]]*Tabla8[[#This Row],[Tasa de ingresos cliente]]</f>
        <v>1.7308574999999997E-5</v>
      </c>
      <c r="AT986" s="21">
        <v>21.6</v>
      </c>
      <c r="AU986" s="11">
        <f>Tabla8[[#This Row],[tasa de cambio]]*Tabla8[[#This Row],[Ingresos netos]]</f>
        <v>3.7386521999999996E-4</v>
      </c>
      <c r="AV986" s="23"/>
      <c r="AX986" s="23"/>
    </row>
    <row r="987" spans="13:50" x14ac:dyDescent="0.2">
      <c r="M987" s="2" t="s">
        <v>87</v>
      </c>
      <c r="N987" s="2" t="s">
        <v>18</v>
      </c>
      <c r="O987" s="2"/>
      <c r="P987" s="2" t="s">
        <v>11</v>
      </c>
      <c r="Q987" s="2" t="s">
        <v>12</v>
      </c>
      <c r="R987" s="2" t="s">
        <v>13</v>
      </c>
      <c r="S987" s="7">
        <v>2.9065141900000001E-4</v>
      </c>
      <c r="T987" s="7">
        <v>0.75</v>
      </c>
      <c r="U987" s="9">
        <f>Tabla13[[#This Row],[Precio unitario]]*Tabla13[[#This Row],[Tasa de ingresos cliente]]</f>
        <v>2.1798856425000001E-4</v>
      </c>
      <c r="V987" s="21">
        <v>22.631540000000001</v>
      </c>
      <c r="W987" s="15">
        <f>Tabla13[[#This Row],[tasa de cambio]]*Tabla13[[#This Row],[Ingresos netos]]</f>
        <v>4.9334169113664453E-3</v>
      </c>
      <c r="AK987" s="2" t="s">
        <v>100</v>
      </c>
      <c r="AL987" s="2" t="s">
        <v>49</v>
      </c>
      <c r="AM987" s="2" t="s">
        <v>114</v>
      </c>
      <c r="AN987" s="2" t="s">
        <v>11</v>
      </c>
      <c r="AO987" s="2" t="s">
        <v>12</v>
      </c>
      <c r="AP987" s="2" t="s">
        <v>13</v>
      </c>
      <c r="AQ987" s="7">
        <v>2.3064499999999999E-5</v>
      </c>
      <c r="AR987" s="7">
        <v>0.75</v>
      </c>
      <c r="AS987" s="9">
        <f>Tabla8[[#This Row],[Precio unitario]]*Tabla8[[#This Row],[Tasa de ingresos cliente]]</f>
        <v>1.7298374999999999E-5</v>
      </c>
      <c r="AT987" s="21">
        <v>21.6</v>
      </c>
      <c r="AU987" s="11">
        <f>Tabla8[[#This Row],[tasa de cambio]]*Tabla8[[#This Row],[Ingresos netos]]</f>
        <v>3.736449E-4</v>
      </c>
      <c r="AV987" s="23"/>
      <c r="AX987" s="23"/>
    </row>
    <row r="988" spans="13:50" x14ac:dyDescent="0.2">
      <c r="M988" s="1" t="s">
        <v>87</v>
      </c>
      <c r="N988" s="1" t="s">
        <v>61</v>
      </c>
      <c r="O988" s="1"/>
      <c r="P988" s="1" t="s">
        <v>11</v>
      </c>
      <c r="Q988" s="1" t="s">
        <v>12</v>
      </c>
      <c r="R988" s="1" t="s">
        <v>13</v>
      </c>
      <c r="S988" s="8">
        <v>1.4694645299999999E-4</v>
      </c>
      <c r="T988" s="8">
        <v>0.75</v>
      </c>
      <c r="U988" s="9">
        <f>Tabla13[[#This Row],[Precio unitario]]*Tabla13[[#This Row],[Tasa de ingresos cliente]]</f>
        <v>1.1020983974999999E-4</v>
      </c>
      <c r="V988" s="21">
        <v>22.631540000000001</v>
      </c>
      <c r="W988" s="15">
        <f>Tabla13[[#This Row],[tasa de cambio]]*Tabla13[[#This Row],[Ingresos netos]]</f>
        <v>2.4942183966957148E-3</v>
      </c>
      <c r="AK988" s="1" t="s">
        <v>100</v>
      </c>
      <c r="AL988" s="1" t="s">
        <v>49</v>
      </c>
      <c r="AM988" s="1" t="s">
        <v>114</v>
      </c>
      <c r="AN988" s="1" t="s">
        <v>11</v>
      </c>
      <c r="AO988" s="1" t="s">
        <v>12</v>
      </c>
      <c r="AP988" s="1" t="s">
        <v>13</v>
      </c>
      <c r="AQ988" s="8">
        <v>2.3062500000000002E-5</v>
      </c>
      <c r="AR988" s="8">
        <v>0.75</v>
      </c>
      <c r="AS988" s="9">
        <f>Tabla8[[#This Row],[Precio unitario]]*Tabla8[[#This Row],[Tasa de ingresos cliente]]</f>
        <v>1.7296875000000002E-5</v>
      </c>
      <c r="AT988" s="21">
        <v>21.6</v>
      </c>
      <c r="AU988" s="11">
        <f>Tabla8[[#This Row],[tasa de cambio]]*Tabla8[[#This Row],[Ingresos netos]]</f>
        <v>3.7361250000000006E-4</v>
      </c>
      <c r="AV988" s="23"/>
      <c r="AX988" s="23"/>
    </row>
    <row r="989" spans="13:50" x14ac:dyDescent="0.2">
      <c r="M989" s="2" t="s">
        <v>87</v>
      </c>
      <c r="N989" s="2" t="s">
        <v>19</v>
      </c>
      <c r="O989" s="2"/>
      <c r="P989" s="2" t="s">
        <v>11</v>
      </c>
      <c r="Q989" s="2" t="s">
        <v>12</v>
      </c>
      <c r="R989" s="2" t="s">
        <v>13</v>
      </c>
      <c r="S989" s="7">
        <v>2.1027749290000002E-3</v>
      </c>
      <c r="T989" s="7">
        <v>0.75</v>
      </c>
      <c r="U989" s="9">
        <f>Tabla13[[#This Row],[Precio unitario]]*Tabla13[[#This Row],[Tasa de ingresos cliente]]</f>
        <v>1.5770811967500001E-3</v>
      </c>
      <c r="V989" s="21">
        <v>22.631540000000001</v>
      </c>
      <c r="W989" s="15">
        <f>Tabla13[[#This Row],[tasa de cambio]]*Tabla13[[#This Row],[Ingresos netos]]</f>
        <v>3.56917761874955E-2</v>
      </c>
      <c r="AK989" s="2" t="s">
        <v>100</v>
      </c>
      <c r="AL989" s="2" t="s">
        <v>49</v>
      </c>
      <c r="AM989" s="2" t="s">
        <v>114</v>
      </c>
      <c r="AN989" s="2" t="s">
        <v>11</v>
      </c>
      <c r="AO989" s="2" t="s">
        <v>12</v>
      </c>
      <c r="AP989" s="2" t="s">
        <v>13</v>
      </c>
      <c r="AQ989" s="7">
        <v>2.30588E-5</v>
      </c>
      <c r="AR989" s="7">
        <v>0.75</v>
      </c>
      <c r="AS989" s="9">
        <f>Tabla8[[#This Row],[Precio unitario]]*Tabla8[[#This Row],[Tasa de ingresos cliente]]</f>
        <v>1.7294100000000001E-5</v>
      </c>
      <c r="AT989" s="21">
        <v>21.6</v>
      </c>
      <c r="AU989" s="11">
        <f>Tabla8[[#This Row],[tasa de cambio]]*Tabla8[[#This Row],[Ingresos netos]]</f>
        <v>3.7355256000000007E-4</v>
      </c>
      <c r="AV989" s="23"/>
      <c r="AX989" s="23"/>
    </row>
    <row r="990" spans="13:50" x14ac:dyDescent="0.2">
      <c r="M990" s="1" t="s">
        <v>87</v>
      </c>
      <c r="N990" s="1" t="s">
        <v>52</v>
      </c>
      <c r="O990" s="1"/>
      <c r="P990" s="1" t="s">
        <v>11</v>
      </c>
      <c r="Q990" s="1" t="s">
        <v>12</v>
      </c>
      <c r="R990" s="1" t="s">
        <v>13</v>
      </c>
      <c r="S990" s="8">
        <v>3.86066492E-4</v>
      </c>
      <c r="T990" s="8">
        <v>0.75</v>
      </c>
      <c r="U990" s="9">
        <f>Tabla13[[#This Row],[Precio unitario]]*Tabla13[[#This Row],[Tasa de ingresos cliente]]</f>
        <v>2.89549869E-4</v>
      </c>
      <c r="V990" s="21">
        <v>22.631540000000001</v>
      </c>
      <c r="W990" s="15">
        <f>Tabla13[[#This Row],[tasa de cambio]]*Tabla13[[#This Row],[Ingresos netos]]</f>
        <v>6.5529594422682599E-3</v>
      </c>
      <c r="AK990" s="1" t="s">
        <v>100</v>
      </c>
      <c r="AL990" s="1" t="s">
        <v>49</v>
      </c>
      <c r="AM990" s="1" t="s">
        <v>104</v>
      </c>
      <c r="AN990" s="1" t="s">
        <v>11</v>
      </c>
      <c r="AO990" s="1" t="s">
        <v>129</v>
      </c>
      <c r="AP990" s="1" t="s">
        <v>13</v>
      </c>
      <c r="AQ990" s="8">
        <v>-5.5055220000000001E-4</v>
      </c>
      <c r="AR990" s="8">
        <v>0.75</v>
      </c>
      <c r="AS990" s="9">
        <f>Tabla8[[#This Row],[Precio unitario]]*Tabla8[[#This Row],[Tasa de ingresos cliente]]</f>
        <v>-4.1291415000000001E-4</v>
      </c>
      <c r="AT990" s="21">
        <v>21.6</v>
      </c>
      <c r="AU990" s="11">
        <f>Tabla8[[#This Row],[tasa de cambio]]*Tabla8[[#This Row],[Ingresos netos]]</f>
        <v>-8.9189456400000002E-3</v>
      </c>
      <c r="AV990" s="23"/>
      <c r="AX990" s="23"/>
    </row>
    <row r="991" spans="13:50" x14ac:dyDescent="0.2">
      <c r="M991" s="2" t="s">
        <v>87</v>
      </c>
      <c r="N991" s="2" t="s">
        <v>45</v>
      </c>
      <c r="O991" s="2"/>
      <c r="P991" s="2" t="s">
        <v>11</v>
      </c>
      <c r="Q991" s="2" t="s">
        <v>12</v>
      </c>
      <c r="R991" s="2" t="s">
        <v>13</v>
      </c>
      <c r="S991" s="7">
        <v>4.2830569099999998E-4</v>
      </c>
      <c r="T991" s="7">
        <v>0.75</v>
      </c>
      <c r="U991" s="9">
        <f>Tabla13[[#This Row],[Precio unitario]]*Tabla13[[#This Row],[Tasa de ingresos cliente]]</f>
        <v>3.2122926824999998E-4</v>
      </c>
      <c r="V991" s="21">
        <v>22.631540000000001</v>
      </c>
      <c r="W991" s="15">
        <f>Tabla13[[#This Row],[tasa de cambio]]*Tabla13[[#This Row],[Ingresos netos]]</f>
        <v>7.2699130335706049E-3</v>
      </c>
      <c r="AK991" s="2" t="s">
        <v>100</v>
      </c>
      <c r="AL991" s="2" t="s">
        <v>49</v>
      </c>
      <c r="AM991" s="2" t="s">
        <v>114</v>
      </c>
      <c r="AN991" s="2" t="s">
        <v>11</v>
      </c>
      <c r="AO991" s="2" t="s">
        <v>129</v>
      </c>
      <c r="AP991" s="2" t="s">
        <v>13</v>
      </c>
      <c r="AQ991" s="7">
        <v>-6.9228E-6</v>
      </c>
      <c r="AR991" s="7">
        <v>0.75</v>
      </c>
      <c r="AS991" s="9">
        <f>Tabla8[[#This Row],[Precio unitario]]*Tabla8[[#This Row],[Tasa de ingresos cliente]]</f>
        <v>-5.1920999999999998E-6</v>
      </c>
      <c r="AT991" s="21">
        <v>21.6</v>
      </c>
      <c r="AU991" s="11">
        <f>Tabla8[[#This Row],[tasa de cambio]]*Tabla8[[#This Row],[Ingresos netos]]</f>
        <v>-1.1214936E-4</v>
      </c>
      <c r="AV991" s="23"/>
      <c r="AX991" s="23"/>
    </row>
    <row r="992" spans="13:50" x14ac:dyDescent="0.2">
      <c r="M992" s="1" t="s">
        <v>87</v>
      </c>
      <c r="N992" s="1" t="s">
        <v>45</v>
      </c>
      <c r="O992" s="1"/>
      <c r="P992" s="1" t="s">
        <v>11</v>
      </c>
      <c r="Q992" s="1" t="s">
        <v>12</v>
      </c>
      <c r="R992" s="1" t="s">
        <v>13</v>
      </c>
      <c r="S992" s="8">
        <v>4.9961794099999998E-4</v>
      </c>
      <c r="T992" s="8">
        <v>0.75</v>
      </c>
      <c r="U992" s="9">
        <f>Tabla13[[#This Row],[Precio unitario]]*Tabla13[[#This Row],[Tasa de ingresos cliente]]</f>
        <v>3.7471345574999996E-4</v>
      </c>
      <c r="V992" s="21">
        <v>22.631540000000001</v>
      </c>
      <c r="W992" s="15">
        <f>Tabla13[[#This Row],[tasa de cambio]]*Tabla13[[#This Row],[Ingresos netos]]</f>
        <v>8.4803425623443552E-3</v>
      </c>
      <c r="AK992" s="1" t="s">
        <v>100</v>
      </c>
      <c r="AL992" s="1" t="s">
        <v>49</v>
      </c>
      <c r="AM992" s="1" t="s">
        <v>101</v>
      </c>
      <c r="AN992" s="1" t="s">
        <v>11</v>
      </c>
      <c r="AO992" s="1" t="s">
        <v>12</v>
      </c>
      <c r="AP992" s="1" t="s">
        <v>13</v>
      </c>
      <c r="AQ992" s="8">
        <v>1.1150000000000001E-3</v>
      </c>
      <c r="AR992" s="8">
        <v>0.75</v>
      </c>
      <c r="AS992" s="9">
        <f>Tabla8[[#This Row],[Precio unitario]]*Tabla8[[#This Row],[Tasa de ingresos cliente]]</f>
        <v>8.3625000000000008E-4</v>
      </c>
      <c r="AT992" s="21">
        <v>21.6</v>
      </c>
      <c r="AU992" s="11">
        <f>Tabla8[[#This Row],[tasa de cambio]]*Tabla8[[#This Row],[Ingresos netos]]</f>
        <v>1.8063000000000003E-2</v>
      </c>
      <c r="AV992" s="23"/>
      <c r="AX992" s="23"/>
    </row>
    <row r="993" spans="13:50" x14ac:dyDescent="0.2">
      <c r="M993" s="2" t="s">
        <v>87</v>
      </c>
      <c r="N993" s="2" t="s">
        <v>53</v>
      </c>
      <c r="O993" s="2"/>
      <c r="P993" s="2" t="s">
        <v>11</v>
      </c>
      <c r="Q993" s="2" t="s">
        <v>12</v>
      </c>
      <c r="R993" s="2" t="s">
        <v>13</v>
      </c>
      <c r="S993" s="7">
        <v>1.0942881E-4</v>
      </c>
      <c r="T993" s="7">
        <v>0.75</v>
      </c>
      <c r="U993" s="9">
        <f>Tabla13[[#This Row],[Precio unitario]]*Tabla13[[#This Row],[Tasa de ingresos cliente]]</f>
        <v>8.2071607500000006E-5</v>
      </c>
      <c r="V993" s="21">
        <v>22.631540000000001</v>
      </c>
      <c r="W993" s="15">
        <f>Tabla13[[#This Row],[tasa de cambio]]*Tabla13[[#This Row],[Ingresos netos]]</f>
        <v>1.8574068680005502E-3</v>
      </c>
      <c r="AK993" s="2" t="s">
        <v>100</v>
      </c>
      <c r="AL993" s="2" t="s">
        <v>49</v>
      </c>
      <c r="AM993" s="2" t="s">
        <v>101</v>
      </c>
      <c r="AN993" s="2" t="s">
        <v>11</v>
      </c>
      <c r="AO993" s="2" t="s">
        <v>12</v>
      </c>
      <c r="AP993" s="2" t="s">
        <v>13</v>
      </c>
      <c r="AQ993" s="7">
        <v>1.1155E-3</v>
      </c>
      <c r="AR993" s="7">
        <v>0.75</v>
      </c>
      <c r="AS993" s="9">
        <f>Tabla8[[#This Row],[Precio unitario]]*Tabla8[[#This Row],[Tasa de ingresos cliente]]</f>
        <v>8.3662499999999991E-4</v>
      </c>
      <c r="AT993" s="21">
        <v>21.6</v>
      </c>
      <c r="AU993" s="11">
        <f>Tabla8[[#This Row],[tasa de cambio]]*Tabla8[[#This Row],[Ingresos netos]]</f>
        <v>1.80711E-2</v>
      </c>
      <c r="AV993" s="23"/>
      <c r="AX993" s="23"/>
    </row>
    <row r="994" spans="13:50" x14ac:dyDescent="0.2">
      <c r="M994" s="1" t="s">
        <v>87</v>
      </c>
      <c r="N994" s="1" t="s">
        <v>21</v>
      </c>
      <c r="O994" s="1"/>
      <c r="P994" s="1" t="s">
        <v>11</v>
      </c>
      <c r="Q994" s="1" t="s">
        <v>12</v>
      </c>
      <c r="R994" s="1" t="s">
        <v>13</v>
      </c>
      <c r="S994" s="8">
        <v>1.280595118E-3</v>
      </c>
      <c r="T994" s="8">
        <v>0.75</v>
      </c>
      <c r="U994" s="9">
        <f>Tabla13[[#This Row],[Precio unitario]]*Tabla13[[#This Row],[Tasa de ingresos cliente]]</f>
        <v>9.6044633849999995E-4</v>
      </c>
      <c r="V994" s="21">
        <v>22.631540000000001</v>
      </c>
      <c r="W994" s="15">
        <f>Tabla13[[#This Row],[tasa de cambio]]*Tabla13[[#This Row],[Ingresos netos]]</f>
        <v>2.173637972761629E-2</v>
      </c>
      <c r="AK994" s="2" t="s">
        <v>100</v>
      </c>
      <c r="AL994" s="2" t="s">
        <v>103</v>
      </c>
      <c r="AM994" s="2" t="s">
        <v>101</v>
      </c>
      <c r="AN994" s="2" t="s">
        <v>11</v>
      </c>
      <c r="AO994" s="2" t="s">
        <v>12</v>
      </c>
      <c r="AP994" s="2" t="s">
        <v>13</v>
      </c>
      <c r="AQ994" s="7">
        <v>1.508E-3</v>
      </c>
      <c r="AR994" s="7">
        <v>0.75</v>
      </c>
      <c r="AS994" s="9">
        <f>Tabla8[[#This Row],[Precio unitario]]*Tabla8[[#This Row],[Tasa de ingresos cliente]]</f>
        <v>1.1310000000000001E-3</v>
      </c>
      <c r="AT994" s="21">
        <v>21.6</v>
      </c>
      <c r="AU994" s="11">
        <f>Tabla8[[#This Row],[tasa de cambio]]*Tabla8[[#This Row],[Ingresos netos]]</f>
        <v>2.4429600000000003E-2</v>
      </c>
      <c r="AV994" s="23"/>
      <c r="AX994" s="23"/>
    </row>
    <row r="995" spans="13:50" x14ac:dyDescent="0.2">
      <c r="M995" s="2" t="s">
        <v>87</v>
      </c>
      <c r="N995" s="2" t="s">
        <v>21</v>
      </c>
      <c r="O995" s="2"/>
      <c r="P995" s="2" t="s">
        <v>11</v>
      </c>
      <c r="Q995" s="2" t="s">
        <v>12</v>
      </c>
      <c r="R995" s="2" t="s">
        <v>13</v>
      </c>
      <c r="S995" s="7">
        <v>1.5507172750000001E-3</v>
      </c>
      <c r="T995" s="7">
        <v>0.75</v>
      </c>
      <c r="U995" s="9">
        <f>Tabla13[[#This Row],[Precio unitario]]*Tabla13[[#This Row],[Tasa de ingresos cliente]]</f>
        <v>1.16303795625E-3</v>
      </c>
      <c r="V995" s="21">
        <v>22.631540000000001</v>
      </c>
      <c r="W995" s="15">
        <f>Tabla13[[#This Row],[tasa de cambio]]*Tabla13[[#This Row],[Ingresos netos]]</f>
        <v>2.6321340028390126E-2</v>
      </c>
      <c r="AK995" s="1" t="s">
        <v>100</v>
      </c>
      <c r="AL995" s="1" t="s">
        <v>103</v>
      </c>
      <c r="AM995" s="1" t="s">
        <v>104</v>
      </c>
      <c r="AN995" s="1" t="s">
        <v>11</v>
      </c>
      <c r="AO995" s="1" t="s">
        <v>12</v>
      </c>
      <c r="AP995" s="1" t="s">
        <v>13</v>
      </c>
      <c r="AQ995" s="8">
        <v>1.9599999999999999E-3</v>
      </c>
      <c r="AR995" s="8">
        <v>0.75</v>
      </c>
      <c r="AS995" s="9">
        <f>Tabla8[[#This Row],[Precio unitario]]*Tabla8[[#This Row],[Tasa de ingresos cliente]]</f>
        <v>1.47E-3</v>
      </c>
      <c r="AT995" s="21">
        <v>21.6</v>
      </c>
      <c r="AU995" s="11">
        <f>Tabla8[[#This Row],[tasa de cambio]]*Tabla8[[#This Row],[Ingresos netos]]</f>
        <v>3.1752000000000002E-2</v>
      </c>
      <c r="AV995" s="23"/>
      <c r="AX995" s="23"/>
    </row>
    <row r="996" spans="13:50" x14ac:dyDescent="0.2">
      <c r="M996" s="1" t="s">
        <v>87</v>
      </c>
      <c r="N996" s="1" t="s">
        <v>37</v>
      </c>
      <c r="O996" s="1"/>
      <c r="P996" s="1" t="s">
        <v>11</v>
      </c>
      <c r="Q996" s="1" t="s">
        <v>12</v>
      </c>
      <c r="R996" s="1" t="s">
        <v>13</v>
      </c>
      <c r="S996" s="8">
        <v>3.2919995000000002E-4</v>
      </c>
      <c r="T996" s="8">
        <v>0.75</v>
      </c>
      <c r="U996" s="9">
        <f>Tabla13[[#This Row],[Precio unitario]]*Tabla13[[#This Row],[Tasa de ingresos cliente]]</f>
        <v>2.4689996250000003E-4</v>
      </c>
      <c r="V996" s="21">
        <v>22.631540000000001</v>
      </c>
      <c r="W996" s="15">
        <f>Tabla13[[#This Row],[tasa de cambio]]*Tabla13[[#This Row],[Ingresos netos]]</f>
        <v>5.5877263773172507E-3</v>
      </c>
      <c r="AK996" s="1" t="s">
        <v>100</v>
      </c>
      <c r="AL996" s="1" t="s">
        <v>103</v>
      </c>
      <c r="AM996" s="1" t="s">
        <v>114</v>
      </c>
      <c r="AN996" s="1" t="s">
        <v>11</v>
      </c>
      <c r="AO996" s="1" t="s">
        <v>12</v>
      </c>
      <c r="AP996" s="1" t="s">
        <v>13</v>
      </c>
      <c r="AQ996" s="8">
        <v>1.46E-4</v>
      </c>
      <c r="AR996" s="8">
        <v>0.75</v>
      </c>
      <c r="AS996" s="9">
        <f>Tabla8[[#This Row],[Precio unitario]]*Tabla8[[#This Row],[Tasa de ingresos cliente]]</f>
        <v>1.0950000000000001E-4</v>
      </c>
      <c r="AT996" s="21">
        <v>21.6</v>
      </c>
      <c r="AU996" s="11">
        <f>Tabla8[[#This Row],[tasa de cambio]]*Tabla8[[#This Row],[Ingresos netos]]</f>
        <v>2.3652000000000005E-3</v>
      </c>
      <c r="AV996" s="23"/>
      <c r="AX996" s="23"/>
    </row>
    <row r="997" spans="13:50" x14ac:dyDescent="0.2">
      <c r="M997" s="2" t="s">
        <v>87</v>
      </c>
      <c r="N997" s="2" t="s">
        <v>22</v>
      </c>
      <c r="O997" s="2"/>
      <c r="P997" s="2" t="s">
        <v>11</v>
      </c>
      <c r="Q997" s="2" t="s">
        <v>12</v>
      </c>
      <c r="R997" s="2" t="s">
        <v>13</v>
      </c>
      <c r="S997" s="7">
        <v>1.3294332039999999E-3</v>
      </c>
      <c r="T997" s="7">
        <v>0.75</v>
      </c>
      <c r="U997" s="9">
        <f>Tabla13[[#This Row],[Precio unitario]]*Tabla13[[#This Row],[Tasa de ingresos cliente]]</f>
        <v>9.97074903E-4</v>
      </c>
      <c r="V997" s="21">
        <v>22.631540000000001</v>
      </c>
      <c r="W997" s="15">
        <f>Tabla13[[#This Row],[tasa de cambio]]*Tabla13[[#This Row],[Ingresos netos]]</f>
        <v>2.256534055024062E-2</v>
      </c>
      <c r="AK997" s="2" t="s">
        <v>100</v>
      </c>
      <c r="AL997" s="2" t="s">
        <v>64</v>
      </c>
      <c r="AM997" s="2" t="s">
        <v>104</v>
      </c>
      <c r="AN997" s="2" t="s">
        <v>11</v>
      </c>
      <c r="AO997" s="2" t="s">
        <v>12</v>
      </c>
      <c r="AP997" s="2" t="s">
        <v>13</v>
      </c>
      <c r="AQ997" s="7">
        <v>1.343E-3</v>
      </c>
      <c r="AR997" s="7">
        <v>0.75</v>
      </c>
      <c r="AS997" s="9">
        <f>Tabla8[[#This Row],[Precio unitario]]*Tabla8[[#This Row],[Tasa de ingresos cliente]]</f>
        <v>1.0072499999999999E-3</v>
      </c>
      <c r="AT997" s="21">
        <v>21.6</v>
      </c>
      <c r="AU997" s="11">
        <f>Tabla8[[#This Row],[tasa de cambio]]*Tabla8[[#This Row],[Ingresos netos]]</f>
        <v>2.1756600000000001E-2</v>
      </c>
      <c r="AV997" s="23"/>
      <c r="AX997" s="23"/>
    </row>
    <row r="998" spans="13:50" x14ac:dyDescent="0.2">
      <c r="M998" s="1" t="s">
        <v>87</v>
      </c>
      <c r="N998" s="1" t="s">
        <v>40</v>
      </c>
      <c r="O998" s="1"/>
      <c r="P998" s="1" t="s">
        <v>11</v>
      </c>
      <c r="Q998" s="1" t="s">
        <v>12</v>
      </c>
      <c r="R998" s="1" t="s">
        <v>13</v>
      </c>
      <c r="S998" s="8">
        <v>2.83232085E-4</v>
      </c>
      <c r="T998" s="8">
        <v>0.75</v>
      </c>
      <c r="U998" s="9">
        <f>Tabla13[[#This Row],[Precio unitario]]*Tabla13[[#This Row],[Tasa de ingresos cliente]]</f>
        <v>2.1242406375E-4</v>
      </c>
      <c r="V998" s="21">
        <v>22.631540000000001</v>
      </c>
      <c r="W998" s="15">
        <f>Tabla13[[#This Row],[tasa de cambio]]*Tabla13[[#This Row],[Ingresos netos]]</f>
        <v>4.8074836957206751E-3</v>
      </c>
      <c r="AK998" s="1" t="s">
        <v>100</v>
      </c>
      <c r="AL998" s="1" t="s">
        <v>64</v>
      </c>
      <c r="AM998" s="1" t="s">
        <v>104</v>
      </c>
      <c r="AN998" s="1" t="s">
        <v>11</v>
      </c>
      <c r="AO998" s="1" t="s">
        <v>12</v>
      </c>
      <c r="AP998" s="1" t="s">
        <v>13</v>
      </c>
      <c r="AQ998" s="8">
        <v>1.3426935E-3</v>
      </c>
      <c r="AR998" s="8">
        <v>0.75</v>
      </c>
      <c r="AS998" s="9">
        <f>Tabla8[[#This Row],[Precio unitario]]*Tabla8[[#This Row],[Tasa de ingresos cliente]]</f>
        <v>1.0070201249999999E-3</v>
      </c>
      <c r="AT998" s="21">
        <v>21.6</v>
      </c>
      <c r="AU998" s="11">
        <f>Tabla8[[#This Row],[tasa de cambio]]*Tabla8[[#This Row],[Ingresos netos]]</f>
        <v>2.1751634699999998E-2</v>
      </c>
      <c r="AV998" s="23"/>
      <c r="AX998" s="23"/>
    </row>
    <row r="999" spans="13:50" x14ac:dyDescent="0.2">
      <c r="M999" s="2" t="s">
        <v>87</v>
      </c>
      <c r="N999" s="2" t="s">
        <v>26</v>
      </c>
      <c r="O999" s="2"/>
      <c r="P999" s="2" t="s">
        <v>11</v>
      </c>
      <c r="Q999" s="2" t="s">
        <v>12</v>
      </c>
      <c r="R999" s="2" t="s">
        <v>13</v>
      </c>
      <c r="S999" s="7">
        <v>1.8731350800000001E-3</v>
      </c>
      <c r="T999" s="7">
        <v>0.75</v>
      </c>
      <c r="U999" s="9">
        <f>Tabla13[[#This Row],[Precio unitario]]*Tabla13[[#This Row],[Tasa de ingresos cliente]]</f>
        <v>1.40485131E-3</v>
      </c>
      <c r="V999" s="21">
        <v>22.631540000000001</v>
      </c>
      <c r="W999" s="15">
        <f>Tabla13[[#This Row],[tasa de cambio]]*Tabla13[[#This Row],[Ingresos netos]]</f>
        <v>3.1793948616317402E-2</v>
      </c>
      <c r="AK999" s="1" t="s">
        <v>100</v>
      </c>
      <c r="AL999" s="1" t="s">
        <v>64</v>
      </c>
      <c r="AM999" s="1" t="s">
        <v>104</v>
      </c>
      <c r="AN999" s="1" t="s">
        <v>11</v>
      </c>
      <c r="AO999" s="1" t="s">
        <v>12</v>
      </c>
      <c r="AP999" s="1" t="s">
        <v>13</v>
      </c>
      <c r="AQ999" s="8">
        <v>2.3340000000000001E-3</v>
      </c>
      <c r="AR999" s="8">
        <v>0.75</v>
      </c>
      <c r="AS999" s="9">
        <f>Tabla8[[#This Row],[Precio unitario]]*Tabla8[[#This Row],[Tasa de ingresos cliente]]</f>
        <v>1.7505000000000001E-3</v>
      </c>
      <c r="AT999" s="21">
        <v>21.6</v>
      </c>
      <c r="AU999" s="11">
        <f>Tabla8[[#This Row],[tasa de cambio]]*Tabla8[[#This Row],[Ingresos netos]]</f>
        <v>3.7810800000000006E-2</v>
      </c>
      <c r="AV999" s="23"/>
      <c r="AX999" s="23"/>
    </row>
    <row r="1000" spans="13:50" x14ac:dyDescent="0.2">
      <c r="M1000" s="1" t="s">
        <v>87</v>
      </c>
      <c r="N1000" s="1" t="s">
        <v>28</v>
      </c>
      <c r="O1000" s="1"/>
      <c r="P1000" s="1" t="s">
        <v>11</v>
      </c>
      <c r="Q1000" s="1" t="s">
        <v>12</v>
      </c>
      <c r="R1000" s="1" t="s">
        <v>13</v>
      </c>
      <c r="S1000" s="8">
        <v>1.6144901200000001E-4</v>
      </c>
      <c r="T1000" s="8">
        <v>0.75</v>
      </c>
      <c r="U1000" s="9">
        <f>Tabla13[[#This Row],[Precio unitario]]*Tabla13[[#This Row],[Tasa de ingresos cliente]]</f>
        <v>1.2108675900000002E-4</v>
      </c>
      <c r="V1000" s="21">
        <v>22.631540000000001</v>
      </c>
      <c r="W1000" s="15">
        <f>Tabla13[[#This Row],[tasa de cambio]]*Tabla13[[#This Row],[Ingresos netos]]</f>
        <v>2.7403798297788605E-3</v>
      </c>
      <c r="AK1000" s="2" t="s">
        <v>100</v>
      </c>
      <c r="AL1000" s="2" t="s">
        <v>64</v>
      </c>
      <c r="AM1000" s="2" t="s">
        <v>104</v>
      </c>
      <c r="AN1000" s="2" t="s">
        <v>11</v>
      </c>
      <c r="AO1000" s="2" t="s">
        <v>12</v>
      </c>
      <c r="AP1000" s="2" t="s">
        <v>13</v>
      </c>
      <c r="AQ1000" s="7">
        <v>2.9654999999999998E-3</v>
      </c>
      <c r="AR1000" s="7">
        <v>0.75</v>
      </c>
      <c r="AS1000" s="9">
        <f>Tabla8[[#This Row],[Precio unitario]]*Tabla8[[#This Row],[Tasa de ingresos cliente]]</f>
        <v>2.224125E-3</v>
      </c>
      <c r="AT1000" s="21">
        <v>21.6</v>
      </c>
      <c r="AU1000" s="11">
        <f>Tabla8[[#This Row],[tasa de cambio]]*Tabla8[[#This Row],[Ingresos netos]]</f>
        <v>4.8041100000000003E-2</v>
      </c>
      <c r="AV1000" s="23"/>
      <c r="AX1000" s="23"/>
    </row>
    <row r="1001" spans="13:50" x14ac:dyDescent="0.2">
      <c r="M1001" s="2" t="s">
        <v>87</v>
      </c>
      <c r="N1001" s="2" t="s">
        <v>31</v>
      </c>
      <c r="O1001" s="2"/>
      <c r="P1001" s="2" t="s">
        <v>11</v>
      </c>
      <c r="Q1001" s="2" t="s">
        <v>12</v>
      </c>
      <c r="R1001" s="2" t="s">
        <v>13</v>
      </c>
      <c r="S1001" s="7">
        <v>3.28468542E-4</v>
      </c>
      <c r="T1001" s="7">
        <v>0.75</v>
      </c>
      <c r="U1001" s="9">
        <f>Tabla13[[#This Row],[Precio unitario]]*Tabla13[[#This Row],[Tasa de ingresos cliente]]</f>
        <v>2.4635140650000002E-4</v>
      </c>
      <c r="V1001" s="21">
        <v>22.631540000000001</v>
      </c>
      <c r="W1001" s="15">
        <f>Tabla13[[#This Row],[tasa de cambio]]*Tabla13[[#This Row],[Ingresos netos]]</f>
        <v>5.5753117102610109E-3</v>
      </c>
      <c r="AK1001" s="2" t="s">
        <v>100</v>
      </c>
      <c r="AL1001" s="2" t="s">
        <v>64</v>
      </c>
      <c r="AM1001" s="2" t="s">
        <v>104</v>
      </c>
      <c r="AN1001" s="2" t="s">
        <v>11</v>
      </c>
      <c r="AO1001" s="2" t="s">
        <v>12</v>
      </c>
      <c r="AP1001" s="2" t="s">
        <v>13</v>
      </c>
      <c r="AQ1001" s="7">
        <v>1.253E-3</v>
      </c>
      <c r="AR1001" s="7">
        <v>0.75</v>
      </c>
      <c r="AS1001" s="9">
        <f>Tabla8[[#This Row],[Precio unitario]]*Tabla8[[#This Row],[Tasa de ingresos cliente]]</f>
        <v>9.3975000000000005E-4</v>
      </c>
      <c r="AT1001" s="21">
        <v>21.6</v>
      </c>
      <c r="AU1001" s="11">
        <f>Tabla8[[#This Row],[tasa de cambio]]*Tabla8[[#This Row],[Ingresos netos]]</f>
        <v>2.0298600000000003E-2</v>
      </c>
      <c r="AV1001" s="23"/>
      <c r="AX1001" s="23"/>
    </row>
    <row r="1002" spans="13:50" x14ac:dyDescent="0.2">
      <c r="M1002" s="1" t="s">
        <v>87</v>
      </c>
      <c r="N1002" s="1" t="s">
        <v>41</v>
      </c>
      <c r="O1002" s="1"/>
      <c r="P1002" s="1" t="s">
        <v>11</v>
      </c>
      <c r="Q1002" s="1" t="s">
        <v>12</v>
      </c>
      <c r="R1002" s="1" t="s">
        <v>13</v>
      </c>
      <c r="S1002" s="8">
        <v>5.0439280999999998E-5</v>
      </c>
      <c r="T1002" s="8">
        <v>0.75</v>
      </c>
      <c r="U1002" s="9">
        <f>Tabla13[[#This Row],[Precio unitario]]*Tabla13[[#This Row],[Tasa de ingresos cliente]]</f>
        <v>3.7829460749999995E-5</v>
      </c>
      <c r="V1002" s="21">
        <v>22.631540000000001</v>
      </c>
      <c r="W1002" s="15">
        <f>Tabla13[[#This Row],[tasa de cambio]]*Tabla13[[#This Row],[Ingresos netos]]</f>
        <v>8.5613895414205496E-4</v>
      </c>
      <c r="AK1002" s="2" t="s">
        <v>100</v>
      </c>
      <c r="AL1002" s="2" t="s">
        <v>64</v>
      </c>
      <c r="AM1002" s="2" t="s">
        <v>114</v>
      </c>
      <c r="AN1002" s="2" t="s">
        <v>11</v>
      </c>
      <c r="AO1002" s="2" t="s">
        <v>12</v>
      </c>
      <c r="AP1002" s="2" t="s">
        <v>13</v>
      </c>
      <c r="AQ1002" s="7">
        <v>6.7000000000000002E-5</v>
      </c>
      <c r="AR1002" s="7">
        <v>0.75</v>
      </c>
      <c r="AS1002" s="9">
        <f>Tabla8[[#This Row],[Precio unitario]]*Tabla8[[#This Row],[Tasa de ingresos cliente]]</f>
        <v>5.0250000000000002E-5</v>
      </c>
      <c r="AT1002" s="21">
        <v>21.6</v>
      </c>
      <c r="AU1002" s="11">
        <f>Tabla8[[#This Row],[tasa de cambio]]*Tabla8[[#This Row],[Ingresos netos]]</f>
        <v>1.0854E-3</v>
      </c>
      <c r="AV1002" s="23"/>
      <c r="AX1002" s="23"/>
    </row>
    <row r="1003" spans="13:50" x14ac:dyDescent="0.2">
      <c r="M1003" s="2" t="s">
        <v>87</v>
      </c>
      <c r="N1003" s="2" t="s">
        <v>14</v>
      </c>
      <c r="O1003" s="2"/>
      <c r="P1003" s="2" t="s">
        <v>11</v>
      </c>
      <c r="Q1003" s="2" t="s">
        <v>12</v>
      </c>
      <c r="R1003" s="2" t="s">
        <v>13</v>
      </c>
      <c r="S1003" s="7">
        <v>2.1412197500000001E-4</v>
      </c>
      <c r="T1003" s="7">
        <v>0.75</v>
      </c>
      <c r="U1003" s="9">
        <f>Tabla13[[#This Row],[Precio unitario]]*Tabla13[[#This Row],[Tasa de ingresos cliente]]</f>
        <v>1.6059148125E-4</v>
      </c>
      <c r="V1003" s="21">
        <v>22.631540000000001</v>
      </c>
      <c r="W1003" s="15">
        <f>Tabla13[[#This Row],[tasa de cambio]]*Tabla13[[#This Row],[Ingresos netos]]</f>
        <v>3.634432531568625E-3</v>
      </c>
      <c r="AK1003" s="2" t="s">
        <v>100</v>
      </c>
      <c r="AL1003" s="2" t="s">
        <v>64</v>
      </c>
      <c r="AM1003" s="2" t="s">
        <v>104</v>
      </c>
      <c r="AN1003" s="2" t="s">
        <v>11</v>
      </c>
      <c r="AO1003" s="2" t="s">
        <v>129</v>
      </c>
      <c r="AP1003" s="2" t="s">
        <v>13</v>
      </c>
      <c r="AQ1003" s="7">
        <v>-6.1935419999999998E-4</v>
      </c>
      <c r="AR1003" s="7">
        <v>0.75</v>
      </c>
      <c r="AS1003" s="9">
        <f>Tabla8[[#This Row],[Precio unitario]]*Tabla8[[#This Row],[Tasa de ingresos cliente]]</f>
        <v>-4.6451564999999998E-4</v>
      </c>
      <c r="AT1003" s="21">
        <v>21.6</v>
      </c>
      <c r="AU1003" s="11">
        <f>Tabla8[[#This Row],[tasa de cambio]]*Tabla8[[#This Row],[Ingresos netos]]</f>
        <v>-1.003353804E-2</v>
      </c>
      <c r="AV1003" s="23"/>
      <c r="AX1003" s="23"/>
    </row>
    <row r="1004" spans="13:50" x14ac:dyDescent="0.2">
      <c r="M1004" s="1" t="s">
        <v>87</v>
      </c>
      <c r="N1004" s="1" t="s">
        <v>42</v>
      </c>
      <c r="O1004" s="1"/>
      <c r="P1004" s="1" t="s">
        <v>11</v>
      </c>
      <c r="Q1004" s="1" t="s">
        <v>12</v>
      </c>
      <c r="R1004" s="1" t="s">
        <v>13</v>
      </c>
      <c r="S1004" s="8">
        <v>2.2873242799999999E-4</v>
      </c>
      <c r="T1004" s="8">
        <v>0.75</v>
      </c>
      <c r="U1004" s="9">
        <f>Tabla13[[#This Row],[Precio unitario]]*Tabla13[[#This Row],[Tasa de ingresos cliente]]</f>
        <v>1.71549321E-4</v>
      </c>
      <c r="V1004" s="21">
        <v>22.631540000000001</v>
      </c>
      <c r="W1004" s="15">
        <f>Tabla13[[#This Row],[tasa de cambio]]*Tabla13[[#This Row],[Ingresos netos]]</f>
        <v>3.8824253201843401E-3</v>
      </c>
      <c r="AK1004" s="1" t="s">
        <v>100</v>
      </c>
      <c r="AL1004" s="1" t="s">
        <v>64</v>
      </c>
      <c r="AM1004" s="1" t="s">
        <v>114</v>
      </c>
      <c r="AN1004" s="1" t="s">
        <v>11</v>
      </c>
      <c r="AO1004" s="1" t="s">
        <v>129</v>
      </c>
      <c r="AP1004" s="1" t="s">
        <v>13</v>
      </c>
      <c r="AQ1004" s="8">
        <v>-2.0103999999999999E-5</v>
      </c>
      <c r="AR1004" s="8">
        <v>0.75</v>
      </c>
      <c r="AS1004" s="9">
        <f>Tabla8[[#This Row],[Precio unitario]]*Tabla8[[#This Row],[Tasa de ingresos cliente]]</f>
        <v>-1.5078E-5</v>
      </c>
      <c r="AT1004" s="21">
        <v>21.6</v>
      </c>
      <c r="AU1004" s="11">
        <f>Tabla8[[#This Row],[tasa de cambio]]*Tabla8[[#This Row],[Ingresos netos]]</f>
        <v>-3.2568480000000002E-4</v>
      </c>
      <c r="AV1004" s="23"/>
      <c r="AX1004" s="23"/>
    </row>
    <row r="1005" spans="13:50" x14ac:dyDescent="0.2">
      <c r="M1005" s="2" t="s">
        <v>87</v>
      </c>
      <c r="N1005" s="2" t="s">
        <v>17</v>
      </c>
      <c r="O1005" s="2"/>
      <c r="P1005" s="2" t="s">
        <v>11</v>
      </c>
      <c r="Q1005" s="2" t="s">
        <v>12</v>
      </c>
      <c r="R1005" s="2" t="s">
        <v>13</v>
      </c>
      <c r="S1005" s="7">
        <v>2.3057186399999999E-4</v>
      </c>
      <c r="T1005" s="7">
        <v>0.75</v>
      </c>
      <c r="U1005" s="9">
        <f>Tabla13[[#This Row],[Precio unitario]]*Tabla13[[#This Row],[Tasa de ingresos cliente]]</f>
        <v>1.72928898E-4</v>
      </c>
      <c r="V1005" s="21">
        <v>22.631540000000001</v>
      </c>
      <c r="W1005" s="15">
        <f>Tabla13[[#This Row],[tasa de cambio]]*Tabla13[[#This Row],[Ingresos netos]]</f>
        <v>3.9136472722429202E-3</v>
      </c>
      <c r="AK1005" s="2" t="s">
        <v>100</v>
      </c>
      <c r="AL1005" s="2" t="s">
        <v>105</v>
      </c>
      <c r="AM1005" s="2" t="s">
        <v>104</v>
      </c>
      <c r="AN1005" s="2" t="s">
        <v>11</v>
      </c>
      <c r="AO1005" s="2" t="s">
        <v>12</v>
      </c>
      <c r="AP1005" s="2" t="s">
        <v>13</v>
      </c>
      <c r="AQ1005" s="7">
        <v>4.8139999999999997E-3</v>
      </c>
      <c r="AR1005" s="7">
        <v>0.75</v>
      </c>
      <c r="AS1005" s="9">
        <f>Tabla8[[#This Row],[Precio unitario]]*Tabla8[[#This Row],[Tasa de ingresos cliente]]</f>
        <v>3.6105E-3</v>
      </c>
      <c r="AT1005" s="21">
        <v>21.6</v>
      </c>
      <c r="AU1005" s="11">
        <f>Tabla8[[#This Row],[tasa de cambio]]*Tabla8[[#This Row],[Ingresos netos]]</f>
        <v>7.7986800000000009E-2</v>
      </c>
      <c r="AV1005" s="23"/>
      <c r="AX1005" s="23"/>
    </row>
    <row r="1006" spans="13:50" x14ac:dyDescent="0.2">
      <c r="M1006" s="1" t="s">
        <v>87</v>
      </c>
      <c r="N1006" s="1" t="s">
        <v>17</v>
      </c>
      <c r="O1006" s="1"/>
      <c r="P1006" s="1" t="s">
        <v>11</v>
      </c>
      <c r="Q1006" s="1" t="s">
        <v>12</v>
      </c>
      <c r="R1006" s="1" t="s">
        <v>13</v>
      </c>
      <c r="S1006" s="8">
        <v>7.3062640799999995E-4</v>
      </c>
      <c r="T1006" s="8">
        <v>0.75</v>
      </c>
      <c r="U1006" s="9">
        <f>Tabla13[[#This Row],[Precio unitario]]*Tabla13[[#This Row],[Tasa de ingresos cliente]]</f>
        <v>5.4796980599999996E-4</v>
      </c>
      <c r="V1006" s="21">
        <v>22.631540000000001</v>
      </c>
      <c r="W1006" s="15">
        <f>Tabla13[[#This Row],[tasa de cambio]]*Tabla13[[#This Row],[Ingresos netos]]</f>
        <v>1.2401400583281239E-2</v>
      </c>
      <c r="AK1006" s="2" t="s">
        <v>100</v>
      </c>
      <c r="AL1006" s="2" t="s">
        <v>105</v>
      </c>
      <c r="AM1006" s="2" t="s">
        <v>104</v>
      </c>
      <c r="AN1006" s="2" t="s">
        <v>11</v>
      </c>
      <c r="AO1006" s="2" t="s">
        <v>12</v>
      </c>
      <c r="AP1006" s="2" t="s">
        <v>13</v>
      </c>
      <c r="AQ1006" s="7">
        <v>6.8504999999999998E-3</v>
      </c>
      <c r="AR1006" s="7">
        <v>0.75</v>
      </c>
      <c r="AS1006" s="9">
        <f>Tabla8[[#This Row],[Precio unitario]]*Tabla8[[#This Row],[Tasa de ingresos cliente]]</f>
        <v>5.1378750000000001E-3</v>
      </c>
      <c r="AT1006" s="21">
        <v>21.6</v>
      </c>
      <c r="AU1006" s="11">
        <f>Tabla8[[#This Row],[tasa de cambio]]*Tabla8[[#This Row],[Ingresos netos]]</f>
        <v>0.11097810000000001</v>
      </c>
      <c r="AV1006" s="23"/>
      <c r="AX1006" s="23"/>
    </row>
    <row r="1007" spans="13:50" x14ac:dyDescent="0.2">
      <c r="M1007" s="2" t="s">
        <v>87</v>
      </c>
      <c r="N1007" s="2" t="s">
        <v>34</v>
      </c>
      <c r="O1007" s="2"/>
      <c r="P1007" s="2" t="s">
        <v>11</v>
      </c>
      <c r="Q1007" s="2" t="s">
        <v>12</v>
      </c>
      <c r="R1007" s="2" t="s">
        <v>13</v>
      </c>
      <c r="S1007" s="7">
        <v>2.13689774E-4</v>
      </c>
      <c r="T1007" s="7">
        <v>0.75</v>
      </c>
      <c r="U1007" s="9">
        <f>Tabla13[[#This Row],[Precio unitario]]*Tabla13[[#This Row],[Tasa de ingresos cliente]]</f>
        <v>1.602673305E-4</v>
      </c>
      <c r="V1007" s="21">
        <v>22.631540000000001</v>
      </c>
      <c r="W1007" s="15">
        <f>Tabla13[[#This Row],[tasa de cambio]]*Tabla13[[#This Row],[Ingresos netos]]</f>
        <v>3.62709650090397E-3</v>
      </c>
      <c r="AK1007" s="1" t="s">
        <v>100</v>
      </c>
      <c r="AL1007" s="1" t="s">
        <v>105</v>
      </c>
      <c r="AM1007" s="1" t="s">
        <v>104</v>
      </c>
      <c r="AN1007" s="1" t="s">
        <v>11</v>
      </c>
      <c r="AO1007" s="1" t="s">
        <v>12</v>
      </c>
      <c r="AP1007" s="1" t="s">
        <v>13</v>
      </c>
      <c r="AQ1007" s="8">
        <v>8.3440000000000007E-3</v>
      </c>
      <c r="AR1007" s="8">
        <v>0.75</v>
      </c>
      <c r="AS1007" s="9">
        <f>Tabla8[[#This Row],[Precio unitario]]*Tabla8[[#This Row],[Tasa de ingresos cliente]]</f>
        <v>6.2580000000000005E-3</v>
      </c>
      <c r="AT1007" s="21">
        <v>21.6</v>
      </c>
      <c r="AU1007" s="11">
        <f>Tabla8[[#This Row],[tasa de cambio]]*Tabla8[[#This Row],[Ingresos netos]]</f>
        <v>0.13517280000000001</v>
      </c>
      <c r="AV1007" s="23"/>
      <c r="AX1007" s="23"/>
    </row>
    <row r="1008" spans="13:50" x14ac:dyDescent="0.2">
      <c r="M1008" s="1" t="s">
        <v>87</v>
      </c>
      <c r="N1008" s="1" t="s">
        <v>19</v>
      </c>
      <c r="O1008" s="1"/>
      <c r="P1008" s="1" t="s">
        <v>11</v>
      </c>
      <c r="Q1008" s="1" t="s">
        <v>12</v>
      </c>
      <c r="R1008" s="1" t="s">
        <v>13</v>
      </c>
      <c r="S1008" s="8">
        <v>3.31321032E-3</v>
      </c>
      <c r="T1008" s="8">
        <v>0.75</v>
      </c>
      <c r="U1008" s="9">
        <f>Tabla13[[#This Row],[Precio unitario]]*Tabla13[[#This Row],[Tasa de ingresos cliente]]</f>
        <v>2.4849077400000003E-3</v>
      </c>
      <c r="V1008" s="21">
        <v>22.631540000000001</v>
      </c>
      <c r="W1008" s="15">
        <f>Tabla13[[#This Row],[tasa de cambio]]*Tabla13[[#This Row],[Ingresos netos]]</f>
        <v>5.623728891411961E-2</v>
      </c>
      <c r="AK1008" s="1" t="s">
        <v>100</v>
      </c>
      <c r="AL1008" s="1" t="s">
        <v>105</v>
      </c>
      <c r="AM1008" s="1" t="s">
        <v>114</v>
      </c>
      <c r="AN1008" s="1" t="s">
        <v>11</v>
      </c>
      <c r="AO1008" s="1" t="s">
        <v>12</v>
      </c>
      <c r="AP1008" s="1" t="s">
        <v>13</v>
      </c>
      <c r="AQ1008" s="8">
        <v>1.6667000000000001E-6</v>
      </c>
      <c r="AR1008" s="8">
        <v>0.75</v>
      </c>
      <c r="AS1008" s="9">
        <f>Tabla8[[#This Row],[Precio unitario]]*Tabla8[[#This Row],[Tasa de ingresos cliente]]</f>
        <v>1.2500249999999999E-6</v>
      </c>
      <c r="AT1008" s="21">
        <v>21.6</v>
      </c>
      <c r="AU1008" s="11">
        <f>Tabla8[[#This Row],[tasa de cambio]]*Tabla8[[#This Row],[Ingresos netos]]</f>
        <v>2.7000539999999999E-5</v>
      </c>
      <c r="AV1008" s="23"/>
      <c r="AX1008" s="23"/>
    </row>
    <row r="1009" spans="13:50" x14ac:dyDescent="0.2">
      <c r="M1009" s="2" t="s">
        <v>87</v>
      </c>
      <c r="N1009" s="2" t="s">
        <v>52</v>
      </c>
      <c r="O1009" s="2"/>
      <c r="P1009" s="2" t="s">
        <v>11</v>
      </c>
      <c r="Q1009" s="2" t="s">
        <v>12</v>
      </c>
      <c r="R1009" s="2" t="s">
        <v>13</v>
      </c>
      <c r="S1009" s="7">
        <v>4.2456719800000001E-4</v>
      </c>
      <c r="T1009" s="7">
        <v>0.75</v>
      </c>
      <c r="U1009" s="9">
        <f>Tabla13[[#This Row],[Precio unitario]]*Tabla13[[#This Row],[Tasa de ingresos cliente]]</f>
        <v>3.1842539850000004E-4</v>
      </c>
      <c r="V1009" s="21">
        <v>22.631540000000001</v>
      </c>
      <c r="W1009" s="15">
        <f>Tabla13[[#This Row],[tasa de cambio]]*Tabla13[[#This Row],[Ingresos netos]]</f>
        <v>7.2064571431686908E-3</v>
      </c>
      <c r="AK1009" s="1" t="s">
        <v>100</v>
      </c>
      <c r="AL1009" s="1" t="s">
        <v>105</v>
      </c>
      <c r="AM1009" s="1" t="s">
        <v>104</v>
      </c>
      <c r="AN1009" s="1" t="s">
        <v>11</v>
      </c>
      <c r="AO1009" s="1" t="s">
        <v>129</v>
      </c>
      <c r="AP1009" s="1" t="s">
        <v>13</v>
      </c>
      <c r="AQ1009" s="8">
        <v>-1.9828273E-3</v>
      </c>
      <c r="AR1009" s="8">
        <v>0.75</v>
      </c>
      <c r="AS1009" s="9">
        <f>Tabla8[[#This Row],[Precio unitario]]*Tabla8[[#This Row],[Tasa de ingresos cliente]]</f>
        <v>-1.487120475E-3</v>
      </c>
      <c r="AT1009" s="21">
        <v>21.6</v>
      </c>
      <c r="AU1009" s="11">
        <f>Tabla8[[#This Row],[tasa de cambio]]*Tabla8[[#This Row],[Ingresos netos]]</f>
        <v>-3.2121802260000006E-2</v>
      </c>
      <c r="AV1009" s="23"/>
      <c r="AX1009" s="23"/>
    </row>
    <row r="1010" spans="13:50" x14ac:dyDescent="0.2">
      <c r="M1010" s="1" t="s">
        <v>87</v>
      </c>
      <c r="N1010" s="1" t="s">
        <v>45</v>
      </c>
      <c r="O1010" s="1"/>
      <c r="P1010" s="1" t="s">
        <v>11</v>
      </c>
      <c r="Q1010" s="1" t="s">
        <v>12</v>
      </c>
      <c r="R1010" s="1" t="s">
        <v>13</v>
      </c>
      <c r="S1010" s="8">
        <v>5.46727245E-4</v>
      </c>
      <c r="T1010" s="8">
        <v>0.75</v>
      </c>
      <c r="U1010" s="9">
        <f>Tabla13[[#This Row],[Precio unitario]]*Tabla13[[#This Row],[Tasa de ingresos cliente]]</f>
        <v>4.1004543375E-4</v>
      </c>
      <c r="V1010" s="21">
        <v>22.631540000000001</v>
      </c>
      <c r="W1010" s="15">
        <f>Tabla13[[#This Row],[tasa de cambio]]*Tabla13[[#This Row],[Ingresos netos]]</f>
        <v>9.279959635730476E-3</v>
      </c>
      <c r="AK1010" s="2" t="s">
        <v>100</v>
      </c>
      <c r="AL1010" s="2" t="s">
        <v>105</v>
      </c>
      <c r="AM1010" s="2" t="s">
        <v>114</v>
      </c>
      <c r="AN1010" s="2" t="s">
        <v>11</v>
      </c>
      <c r="AO1010" s="2" t="s">
        <v>129</v>
      </c>
      <c r="AP1010" s="2" t="s">
        <v>13</v>
      </c>
      <c r="AQ1010" s="7">
        <v>-4.75E-7</v>
      </c>
      <c r="AR1010" s="7">
        <v>0.75</v>
      </c>
      <c r="AS1010" s="9">
        <f>Tabla8[[#This Row],[Precio unitario]]*Tabla8[[#This Row],[Tasa de ingresos cliente]]</f>
        <v>-3.5624999999999998E-7</v>
      </c>
      <c r="AT1010" s="21">
        <v>21.6</v>
      </c>
      <c r="AU1010" s="11">
        <f>Tabla8[[#This Row],[tasa de cambio]]*Tabla8[[#This Row],[Ingresos netos]]</f>
        <v>-7.695E-6</v>
      </c>
      <c r="AV1010" s="23"/>
      <c r="AX1010" s="23"/>
    </row>
    <row r="1011" spans="13:50" x14ac:dyDescent="0.2">
      <c r="M1011" s="2" t="s">
        <v>87</v>
      </c>
      <c r="N1011" s="2" t="s">
        <v>45</v>
      </c>
      <c r="O1011" s="2"/>
      <c r="P1011" s="2" t="s">
        <v>11</v>
      </c>
      <c r="Q1011" s="2" t="s">
        <v>12</v>
      </c>
      <c r="R1011" s="2" t="s">
        <v>13</v>
      </c>
      <c r="S1011" s="7">
        <v>4.01749682E-4</v>
      </c>
      <c r="T1011" s="7">
        <v>0.75</v>
      </c>
      <c r="U1011" s="9">
        <f>Tabla13[[#This Row],[Precio unitario]]*Tabla13[[#This Row],[Tasa de ingresos cliente]]</f>
        <v>3.0131226150000002E-4</v>
      </c>
      <c r="V1011" s="21">
        <v>22.631540000000001</v>
      </c>
      <c r="W1011" s="15">
        <f>Tabla13[[#This Row],[tasa de cambio]]*Tabla13[[#This Row],[Ingresos netos]]</f>
        <v>6.8191604986277106E-3</v>
      </c>
      <c r="AK1011" s="2" t="s">
        <v>100</v>
      </c>
      <c r="AL1011" s="2" t="s">
        <v>35</v>
      </c>
      <c r="AM1011" s="2" t="s">
        <v>104</v>
      </c>
      <c r="AN1011" s="2" t="s">
        <v>11</v>
      </c>
      <c r="AO1011" s="2" t="s">
        <v>12</v>
      </c>
      <c r="AP1011" s="2" t="s">
        <v>13</v>
      </c>
      <c r="AQ1011" s="7">
        <v>8.3100000000000003E-4</v>
      </c>
      <c r="AR1011" s="7">
        <v>0.75</v>
      </c>
      <c r="AS1011" s="9">
        <f>Tabla8[[#This Row],[Precio unitario]]*Tabla8[[#This Row],[Tasa de ingresos cliente]]</f>
        <v>6.2325E-4</v>
      </c>
      <c r="AT1011" s="21">
        <v>21.6</v>
      </c>
      <c r="AU1011" s="11">
        <f>Tabla8[[#This Row],[tasa de cambio]]*Tabla8[[#This Row],[Ingresos netos]]</f>
        <v>1.3462200000000001E-2</v>
      </c>
      <c r="AV1011" s="23"/>
      <c r="AX1011" s="23"/>
    </row>
    <row r="1012" spans="13:50" x14ac:dyDescent="0.2">
      <c r="M1012" s="1" t="s">
        <v>87</v>
      </c>
      <c r="N1012" s="1" t="s">
        <v>21</v>
      </c>
      <c r="O1012" s="1"/>
      <c r="P1012" s="1" t="s">
        <v>11</v>
      </c>
      <c r="Q1012" s="1" t="s">
        <v>12</v>
      </c>
      <c r="R1012" s="1" t="s">
        <v>13</v>
      </c>
      <c r="S1012" s="8">
        <v>3.1818229029999998E-3</v>
      </c>
      <c r="T1012" s="8">
        <v>0.75</v>
      </c>
      <c r="U1012" s="9">
        <f>Tabla13[[#This Row],[Precio unitario]]*Tabla13[[#This Row],[Tasa de ingresos cliente]]</f>
        <v>2.3863671772499997E-3</v>
      </c>
      <c r="V1012" s="21">
        <v>22.631540000000001</v>
      </c>
      <c r="W1012" s="15">
        <f>Tabla13[[#This Row],[tasa de cambio]]*Tabla13[[#This Row],[Ingresos netos]]</f>
        <v>5.4007164226620462E-2</v>
      </c>
      <c r="AK1012" s="1" t="s">
        <v>100</v>
      </c>
      <c r="AL1012" s="1" t="s">
        <v>35</v>
      </c>
      <c r="AM1012" s="1" t="s">
        <v>104</v>
      </c>
      <c r="AN1012" s="1" t="s">
        <v>11</v>
      </c>
      <c r="AO1012" s="1" t="s">
        <v>12</v>
      </c>
      <c r="AP1012" s="1" t="s">
        <v>13</v>
      </c>
      <c r="AQ1012" s="8">
        <v>8.3149999999999999E-4</v>
      </c>
      <c r="AR1012" s="8">
        <v>0.75</v>
      </c>
      <c r="AS1012" s="9">
        <f>Tabla8[[#This Row],[Precio unitario]]*Tabla8[[#This Row],[Tasa de ingresos cliente]]</f>
        <v>6.2362500000000005E-4</v>
      </c>
      <c r="AT1012" s="21">
        <v>21.6</v>
      </c>
      <c r="AU1012" s="11">
        <f>Tabla8[[#This Row],[tasa de cambio]]*Tabla8[[#This Row],[Ingresos netos]]</f>
        <v>1.3470300000000003E-2</v>
      </c>
      <c r="AV1012" s="23"/>
      <c r="AX1012" s="23"/>
    </row>
    <row r="1013" spans="13:50" x14ac:dyDescent="0.2">
      <c r="M1013" s="2" t="s">
        <v>87</v>
      </c>
      <c r="N1013" s="2" t="s">
        <v>37</v>
      </c>
      <c r="O1013" s="2"/>
      <c r="P1013" s="2" t="s">
        <v>11</v>
      </c>
      <c r="Q1013" s="2" t="s">
        <v>12</v>
      </c>
      <c r="R1013" s="2" t="s">
        <v>13</v>
      </c>
      <c r="S1013" s="7">
        <v>1.45440445E-4</v>
      </c>
      <c r="T1013" s="7">
        <v>0.75</v>
      </c>
      <c r="U1013" s="9">
        <f>Tabla13[[#This Row],[Precio unitario]]*Tabla13[[#This Row],[Tasa de ingresos cliente]]</f>
        <v>1.0908033375E-4</v>
      </c>
      <c r="V1013" s="21">
        <v>22.631540000000001</v>
      </c>
      <c r="W1013" s="15">
        <f>Tabla13[[#This Row],[tasa de cambio]]*Tabla13[[#This Row],[Ingresos netos]]</f>
        <v>2.4686559364764751E-3</v>
      </c>
      <c r="AK1013" s="1" t="s">
        <v>100</v>
      </c>
      <c r="AL1013" s="1" t="s">
        <v>35</v>
      </c>
      <c r="AM1013" s="1" t="s">
        <v>104</v>
      </c>
      <c r="AN1013" s="1" t="s">
        <v>11</v>
      </c>
      <c r="AO1013" s="1" t="s">
        <v>12</v>
      </c>
      <c r="AP1013" s="1" t="s">
        <v>13</v>
      </c>
      <c r="AQ1013" s="8">
        <v>8.3133329999999996E-4</v>
      </c>
      <c r="AR1013" s="8">
        <v>0.75</v>
      </c>
      <c r="AS1013" s="9">
        <f>Tabla8[[#This Row],[Precio unitario]]*Tabla8[[#This Row],[Tasa de ingresos cliente]]</f>
        <v>6.2349997500000002E-4</v>
      </c>
      <c r="AT1013" s="21">
        <v>21.6</v>
      </c>
      <c r="AU1013" s="11">
        <f>Tabla8[[#This Row],[tasa de cambio]]*Tabla8[[#This Row],[Ingresos netos]]</f>
        <v>1.3467599460000002E-2</v>
      </c>
      <c r="AV1013" s="23"/>
      <c r="AX1013" s="23"/>
    </row>
    <row r="1014" spans="13:50" x14ac:dyDescent="0.2">
      <c r="M1014" s="1" t="s">
        <v>87</v>
      </c>
      <c r="N1014" s="1" t="s">
        <v>57</v>
      </c>
      <c r="O1014" s="1"/>
      <c r="P1014" s="1" t="s">
        <v>11</v>
      </c>
      <c r="Q1014" s="1" t="s">
        <v>12</v>
      </c>
      <c r="R1014" s="1" t="s">
        <v>13</v>
      </c>
      <c r="S1014" s="8">
        <v>1.2898632100000001E-4</v>
      </c>
      <c r="T1014" s="8">
        <v>0.75</v>
      </c>
      <c r="U1014" s="9">
        <f>Tabla13[[#This Row],[Precio unitario]]*Tabla13[[#This Row],[Tasa de ingresos cliente]]</f>
        <v>9.6739740750000005E-5</v>
      </c>
      <c r="V1014" s="21">
        <v>22.631540000000001</v>
      </c>
      <c r="W1014" s="15">
        <f>Tabla13[[#This Row],[tasa de cambio]]*Tabla13[[#This Row],[Ingresos netos]]</f>
        <v>2.1893693123732553E-3</v>
      </c>
      <c r="AK1014" s="1" t="s">
        <v>100</v>
      </c>
      <c r="AL1014" s="1" t="s">
        <v>35</v>
      </c>
      <c r="AM1014" s="1" t="s">
        <v>114</v>
      </c>
      <c r="AN1014" s="1" t="s">
        <v>11</v>
      </c>
      <c r="AO1014" s="1" t="s">
        <v>12</v>
      </c>
      <c r="AP1014" s="1" t="s">
        <v>13</v>
      </c>
      <c r="AQ1014" s="8">
        <v>8.3133329999999996E-4</v>
      </c>
      <c r="AR1014" s="8">
        <v>0.75</v>
      </c>
      <c r="AS1014" s="9">
        <f>Tabla8[[#This Row],[Precio unitario]]*Tabla8[[#This Row],[Tasa de ingresos cliente]]</f>
        <v>6.2349997500000002E-4</v>
      </c>
      <c r="AT1014" s="21">
        <v>21.6</v>
      </c>
      <c r="AU1014" s="11">
        <f>Tabla8[[#This Row],[tasa de cambio]]*Tabla8[[#This Row],[Ingresos netos]]</f>
        <v>1.3467599460000002E-2</v>
      </c>
      <c r="AV1014" s="23"/>
      <c r="AX1014" s="23"/>
    </row>
    <row r="1015" spans="13:50" x14ac:dyDescent="0.2">
      <c r="M1015" s="2" t="s">
        <v>87</v>
      </c>
      <c r="N1015" s="2" t="s">
        <v>73</v>
      </c>
      <c r="O1015" s="2"/>
      <c r="P1015" s="2" t="s">
        <v>11</v>
      </c>
      <c r="Q1015" s="2" t="s">
        <v>12</v>
      </c>
      <c r="R1015" s="2" t="s">
        <v>13</v>
      </c>
      <c r="S1015" s="7">
        <v>1.0502349440000001E-3</v>
      </c>
      <c r="T1015" s="7">
        <v>0.75</v>
      </c>
      <c r="U1015" s="9">
        <f>Tabla13[[#This Row],[Precio unitario]]*Tabla13[[#This Row],[Tasa de ingresos cliente]]</f>
        <v>7.8767620799999999E-4</v>
      </c>
      <c r="V1015" s="21">
        <v>22.631540000000001</v>
      </c>
      <c r="W1015" s="15">
        <f>Tabla13[[#This Row],[tasa de cambio]]*Tabla13[[#This Row],[Ingresos netos]]</f>
        <v>1.782632560840032E-2</v>
      </c>
      <c r="AK1015" s="2" t="s">
        <v>100</v>
      </c>
      <c r="AL1015" s="2" t="s">
        <v>35</v>
      </c>
      <c r="AM1015" s="2" t="s">
        <v>114</v>
      </c>
      <c r="AN1015" s="2" t="s">
        <v>11</v>
      </c>
      <c r="AO1015" s="2" t="s">
        <v>12</v>
      </c>
      <c r="AP1015" s="2" t="s">
        <v>13</v>
      </c>
      <c r="AQ1015" s="7">
        <v>8.3100000000000003E-4</v>
      </c>
      <c r="AR1015" s="7">
        <v>0.75</v>
      </c>
      <c r="AS1015" s="9">
        <f>Tabla8[[#This Row],[Precio unitario]]*Tabla8[[#This Row],[Tasa de ingresos cliente]]</f>
        <v>6.2325E-4</v>
      </c>
      <c r="AT1015" s="21">
        <v>21.6</v>
      </c>
      <c r="AU1015" s="11">
        <f>Tabla8[[#This Row],[tasa de cambio]]*Tabla8[[#This Row],[Ingresos netos]]</f>
        <v>1.3462200000000001E-2</v>
      </c>
      <c r="AV1015" s="23"/>
      <c r="AX1015" s="23"/>
    </row>
    <row r="1016" spans="13:50" x14ac:dyDescent="0.2">
      <c r="M1016" s="1" t="s">
        <v>87</v>
      </c>
      <c r="N1016" s="1" t="s">
        <v>23</v>
      </c>
      <c r="O1016" s="1"/>
      <c r="P1016" s="1" t="s">
        <v>11</v>
      </c>
      <c r="Q1016" s="1" t="s">
        <v>12</v>
      </c>
      <c r="R1016" s="1" t="s">
        <v>13</v>
      </c>
      <c r="S1016" s="8">
        <v>1.2274350779999999E-3</v>
      </c>
      <c r="T1016" s="8">
        <v>0.75</v>
      </c>
      <c r="U1016" s="9">
        <f>Tabla13[[#This Row],[Precio unitario]]*Tabla13[[#This Row],[Tasa de ingresos cliente]]</f>
        <v>9.2057630849999995E-4</v>
      </c>
      <c r="V1016" s="21">
        <v>22.631540000000001</v>
      </c>
      <c r="W1016" s="15">
        <f>Tabla13[[#This Row],[tasa de cambio]]*Tabla13[[#This Row],[Ingresos netos]]</f>
        <v>2.083405954887009E-2</v>
      </c>
      <c r="AK1016" s="1" t="s">
        <v>100</v>
      </c>
      <c r="AL1016" s="1" t="s">
        <v>35</v>
      </c>
      <c r="AM1016" s="1" t="s">
        <v>114</v>
      </c>
      <c r="AN1016" s="1" t="s">
        <v>11</v>
      </c>
      <c r="AO1016" s="1" t="s">
        <v>12</v>
      </c>
      <c r="AP1016" s="1" t="s">
        <v>13</v>
      </c>
      <c r="AQ1016" s="8">
        <v>8.3149999999999999E-4</v>
      </c>
      <c r="AR1016" s="8">
        <v>0.75</v>
      </c>
      <c r="AS1016" s="9">
        <f>Tabla8[[#This Row],[Precio unitario]]*Tabla8[[#This Row],[Tasa de ingresos cliente]]</f>
        <v>6.2362500000000005E-4</v>
      </c>
      <c r="AT1016" s="21">
        <v>21.6</v>
      </c>
      <c r="AU1016" s="11">
        <f>Tabla8[[#This Row],[tasa de cambio]]*Tabla8[[#This Row],[Ingresos netos]]</f>
        <v>1.3470300000000003E-2</v>
      </c>
      <c r="AV1016" s="23"/>
      <c r="AX1016" s="23"/>
    </row>
    <row r="1017" spans="13:50" x14ac:dyDescent="0.2">
      <c r="M1017" s="2" t="s">
        <v>87</v>
      </c>
      <c r="N1017" s="2" t="s">
        <v>40</v>
      </c>
      <c r="O1017" s="2"/>
      <c r="P1017" s="2" t="s">
        <v>11</v>
      </c>
      <c r="Q1017" s="2" t="s">
        <v>12</v>
      </c>
      <c r="R1017" s="2" t="s">
        <v>13</v>
      </c>
      <c r="S1017" s="7">
        <v>3.0109616399999999E-4</v>
      </c>
      <c r="T1017" s="7">
        <v>0.75</v>
      </c>
      <c r="U1017" s="9">
        <f>Tabla13[[#This Row],[Precio unitario]]*Tabla13[[#This Row],[Tasa de ingresos cliente]]</f>
        <v>2.2582212299999998E-4</v>
      </c>
      <c r="V1017" s="21">
        <v>22.631540000000001</v>
      </c>
      <c r="W1017" s="15">
        <f>Tabla13[[#This Row],[tasa de cambio]]*Tabla13[[#This Row],[Ingresos netos]]</f>
        <v>5.1107024095594193E-3</v>
      </c>
      <c r="AK1017" s="2" t="s">
        <v>100</v>
      </c>
      <c r="AL1017" s="2" t="s">
        <v>35</v>
      </c>
      <c r="AM1017" s="2" t="s">
        <v>114</v>
      </c>
      <c r="AN1017" s="2" t="s">
        <v>11</v>
      </c>
      <c r="AO1017" s="2" t="s">
        <v>12</v>
      </c>
      <c r="AP1017" s="2" t="s">
        <v>13</v>
      </c>
      <c r="AQ1017" s="7">
        <v>8.313913E-4</v>
      </c>
      <c r="AR1017" s="7">
        <v>0.75</v>
      </c>
      <c r="AS1017" s="9">
        <f>Tabla8[[#This Row],[Precio unitario]]*Tabla8[[#This Row],[Tasa de ingresos cliente]]</f>
        <v>6.23543475E-4</v>
      </c>
      <c r="AT1017" s="21">
        <v>21.6</v>
      </c>
      <c r="AU1017" s="11">
        <f>Tabla8[[#This Row],[tasa de cambio]]*Tabla8[[#This Row],[Ingresos netos]]</f>
        <v>1.3468539060000001E-2</v>
      </c>
      <c r="AV1017" s="23"/>
      <c r="AX1017" s="23"/>
    </row>
    <row r="1018" spans="13:50" x14ac:dyDescent="0.2">
      <c r="M1018" s="1" t="s">
        <v>87</v>
      </c>
      <c r="N1018" s="1" t="s">
        <v>47</v>
      </c>
      <c r="O1018" s="1"/>
      <c r="P1018" s="1" t="s">
        <v>11</v>
      </c>
      <c r="Q1018" s="1" t="s">
        <v>12</v>
      </c>
      <c r="R1018" s="1" t="s">
        <v>13</v>
      </c>
      <c r="S1018" s="8">
        <v>7.20902011E-4</v>
      </c>
      <c r="T1018" s="8">
        <v>0.75</v>
      </c>
      <c r="U1018" s="9">
        <f>Tabla13[[#This Row],[Precio unitario]]*Tabla13[[#This Row],[Tasa de ingresos cliente]]</f>
        <v>5.4067650824999995E-4</v>
      </c>
      <c r="V1018" s="21">
        <v>22.631540000000001</v>
      </c>
      <c r="W1018" s="15">
        <f>Tabla13[[#This Row],[tasa de cambio]]*Tabla13[[#This Row],[Ingresos netos]]</f>
        <v>1.2236342023520204E-2</v>
      </c>
      <c r="AK1018" s="1" t="s">
        <v>100</v>
      </c>
      <c r="AL1018" s="1" t="s">
        <v>35</v>
      </c>
      <c r="AM1018" s="1" t="s">
        <v>114</v>
      </c>
      <c r="AN1018" s="1" t="s">
        <v>11</v>
      </c>
      <c r="AO1018" s="1" t="s">
        <v>12</v>
      </c>
      <c r="AP1018" s="1" t="s">
        <v>13</v>
      </c>
      <c r="AQ1018" s="8">
        <v>8.3140000000000004E-4</v>
      </c>
      <c r="AR1018" s="8">
        <v>0.75</v>
      </c>
      <c r="AS1018" s="9">
        <f>Tabla8[[#This Row],[Precio unitario]]*Tabla8[[#This Row],[Tasa de ingresos cliente]]</f>
        <v>6.2355000000000006E-4</v>
      </c>
      <c r="AT1018" s="21">
        <v>21.6</v>
      </c>
      <c r="AU1018" s="11">
        <f>Tabla8[[#This Row],[tasa de cambio]]*Tabla8[[#This Row],[Ingresos netos]]</f>
        <v>1.3468680000000002E-2</v>
      </c>
      <c r="AV1018" s="23"/>
      <c r="AX1018" s="23"/>
    </row>
    <row r="1019" spans="13:50" x14ac:dyDescent="0.2">
      <c r="M1019" s="2" t="s">
        <v>87</v>
      </c>
      <c r="N1019" s="2" t="s">
        <v>47</v>
      </c>
      <c r="O1019" s="2"/>
      <c r="P1019" s="2" t="s">
        <v>11</v>
      </c>
      <c r="Q1019" s="2" t="s">
        <v>12</v>
      </c>
      <c r="R1019" s="2" t="s">
        <v>13</v>
      </c>
      <c r="S1019" s="7">
        <v>4.8665207699999998E-4</v>
      </c>
      <c r="T1019" s="7">
        <v>0.75</v>
      </c>
      <c r="U1019" s="9">
        <f>Tabla13[[#This Row],[Precio unitario]]*Tabla13[[#This Row],[Tasa de ingresos cliente]]</f>
        <v>3.6498905775000001E-4</v>
      </c>
      <c r="V1019" s="21">
        <v>22.631540000000001</v>
      </c>
      <c r="W1019" s="15">
        <f>Tabla13[[#This Row],[tasa de cambio]]*Tabla13[[#This Row],[Ingresos netos]]</f>
        <v>8.2602644600314364E-3</v>
      </c>
      <c r="AK1019" s="2" t="s">
        <v>100</v>
      </c>
      <c r="AL1019" s="2" t="s">
        <v>35</v>
      </c>
      <c r="AM1019" s="2" t="s">
        <v>104</v>
      </c>
      <c r="AN1019" s="2" t="s">
        <v>11</v>
      </c>
      <c r="AO1019" s="2" t="s">
        <v>129</v>
      </c>
      <c r="AP1019" s="2" t="s">
        <v>13</v>
      </c>
      <c r="AQ1019" s="7">
        <v>-2.0038999999999999E-3</v>
      </c>
      <c r="AR1019" s="7">
        <v>0.75</v>
      </c>
      <c r="AS1019" s="9">
        <f>Tabla8[[#This Row],[Precio unitario]]*Tabla8[[#This Row],[Tasa de ingresos cliente]]</f>
        <v>-1.502925E-3</v>
      </c>
      <c r="AT1019" s="21">
        <v>21.6</v>
      </c>
      <c r="AU1019" s="11">
        <f>Tabla8[[#This Row],[tasa de cambio]]*Tabla8[[#This Row],[Ingresos netos]]</f>
        <v>-3.2463180000000001E-2</v>
      </c>
      <c r="AV1019" s="23"/>
      <c r="AX1019" s="23"/>
    </row>
    <row r="1020" spans="13:50" x14ac:dyDescent="0.2">
      <c r="M1020" s="1" t="s">
        <v>87</v>
      </c>
      <c r="N1020" s="1" t="s">
        <v>28</v>
      </c>
      <c r="O1020" s="1"/>
      <c r="P1020" s="1" t="s">
        <v>11</v>
      </c>
      <c r="Q1020" s="1" t="s">
        <v>12</v>
      </c>
      <c r="R1020" s="1" t="s">
        <v>13</v>
      </c>
      <c r="S1020" s="8">
        <v>2.2532888900000001E-4</v>
      </c>
      <c r="T1020" s="8">
        <v>0.75</v>
      </c>
      <c r="U1020" s="9">
        <f>Tabla13[[#This Row],[Precio unitario]]*Tabla13[[#This Row],[Tasa de ingresos cliente]]</f>
        <v>1.6899666675E-4</v>
      </c>
      <c r="V1020" s="21">
        <v>22.631540000000001</v>
      </c>
      <c r="W1020" s="15">
        <f>Tabla13[[#This Row],[tasa de cambio]]*Tabla13[[#This Row],[Ingresos netos]]</f>
        <v>3.8246548234192952E-3</v>
      </c>
      <c r="AK1020" s="1" t="s">
        <v>100</v>
      </c>
      <c r="AL1020" s="1" t="s">
        <v>35</v>
      </c>
      <c r="AM1020" s="1" t="s">
        <v>114</v>
      </c>
      <c r="AN1020" s="1" t="s">
        <v>11</v>
      </c>
      <c r="AO1020" s="1" t="s">
        <v>129</v>
      </c>
      <c r="AP1020" s="1" t="s">
        <v>13</v>
      </c>
      <c r="AQ1020" s="8">
        <v>-1.3152119999999999E-4</v>
      </c>
      <c r="AR1020" s="8">
        <v>0.75</v>
      </c>
      <c r="AS1020" s="9">
        <f>Tabla8[[#This Row],[Precio unitario]]*Tabla8[[#This Row],[Tasa de ingresos cliente]]</f>
        <v>-9.8640899999999999E-5</v>
      </c>
      <c r="AT1020" s="21">
        <v>21.6</v>
      </c>
      <c r="AU1020" s="11">
        <f>Tabla8[[#This Row],[tasa de cambio]]*Tabla8[[#This Row],[Ingresos netos]]</f>
        <v>-2.1306434400000002E-3</v>
      </c>
      <c r="AV1020" s="23"/>
      <c r="AX1020" s="23"/>
    </row>
    <row r="1021" spans="13:50" x14ac:dyDescent="0.2">
      <c r="M1021" s="2" t="s">
        <v>87</v>
      </c>
      <c r="N1021" s="2" t="s">
        <v>49</v>
      </c>
      <c r="O1021" s="2"/>
      <c r="P1021" s="2" t="s">
        <v>11</v>
      </c>
      <c r="Q1021" s="2" t="s">
        <v>12</v>
      </c>
      <c r="R1021" s="2" t="s">
        <v>13</v>
      </c>
      <c r="S1021" s="7">
        <v>8.4049872000000007E-5</v>
      </c>
      <c r="T1021" s="7">
        <v>0.75</v>
      </c>
      <c r="U1021" s="9">
        <f>Tabla13[[#This Row],[Precio unitario]]*Tabla13[[#This Row],[Tasa de ingresos cliente]]</f>
        <v>6.3037404000000012E-5</v>
      </c>
      <c r="V1021" s="21">
        <v>22.631540000000001</v>
      </c>
      <c r="W1021" s="15">
        <f>Tabla13[[#This Row],[tasa de cambio]]*Tabla13[[#This Row],[Ingresos netos]]</f>
        <v>1.4266335301221604E-3</v>
      </c>
      <c r="AK1021" s="2" t="s">
        <v>100</v>
      </c>
      <c r="AL1021" s="2" t="s">
        <v>73</v>
      </c>
      <c r="AM1021" s="2" t="s">
        <v>104</v>
      </c>
      <c r="AN1021" s="2" t="s">
        <v>11</v>
      </c>
      <c r="AO1021" s="2" t="s">
        <v>12</v>
      </c>
      <c r="AP1021" s="2" t="s">
        <v>13</v>
      </c>
      <c r="AQ1021" s="7">
        <v>3.0075000000000002E-4</v>
      </c>
      <c r="AR1021" s="7">
        <v>0.75</v>
      </c>
      <c r="AS1021" s="9">
        <f>Tabla8[[#This Row],[Precio unitario]]*Tabla8[[#This Row],[Tasa de ingresos cliente]]</f>
        <v>2.2556250000000001E-4</v>
      </c>
      <c r="AT1021" s="21">
        <v>21.6</v>
      </c>
      <c r="AU1021" s="11">
        <f>Tabla8[[#This Row],[tasa de cambio]]*Tabla8[[#This Row],[Ingresos netos]]</f>
        <v>4.8721500000000004E-3</v>
      </c>
      <c r="AV1021" s="23"/>
      <c r="AX1021" s="23"/>
    </row>
    <row r="1022" spans="13:50" x14ac:dyDescent="0.2">
      <c r="M1022" s="1" t="s">
        <v>87</v>
      </c>
      <c r="N1022" s="1" t="s">
        <v>49</v>
      </c>
      <c r="O1022" s="1"/>
      <c r="P1022" s="1" t="s">
        <v>11</v>
      </c>
      <c r="Q1022" s="1" t="s">
        <v>12</v>
      </c>
      <c r="R1022" s="1" t="s">
        <v>13</v>
      </c>
      <c r="S1022" s="8">
        <v>2.4547450700000001E-4</v>
      </c>
      <c r="T1022" s="8">
        <v>0.75</v>
      </c>
      <c r="U1022" s="9">
        <f>Tabla13[[#This Row],[Precio unitario]]*Tabla13[[#This Row],[Tasa de ingresos cliente]]</f>
        <v>1.8410588025000001E-4</v>
      </c>
      <c r="V1022" s="21">
        <v>22.631540000000001</v>
      </c>
      <c r="W1022" s="15">
        <f>Tabla13[[#This Row],[tasa de cambio]]*Tabla13[[#This Row],[Ingresos netos]]</f>
        <v>4.1665995931130856E-3</v>
      </c>
      <c r="AK1022" s="2" t="s">
        <v>100</v>
      </c>
      <c r="AL1022" s="2" t="s">
        <v>73</v>
      </c>
      <c r="AM1022" s="2" t="s">
        <v>104</v>
      </c>
      <c r="AN1022" s="2" t="s">
        <v>11</v>
      </c>
      <c r="AO1022" s="2" t="s">
        <v>12</v>
      </c>
      <c r="AP1022" s="2" t="s">
        <v>13</v>
      </c>
      <c r="AQ1022" s="7">
        <v>3.01E-4</v>
      </c>
      <c r="AR1022" s="7">
        <v>0.75</v>
      </c>
      <c r="AS1022" s="9">
        <f>Tabla8[[#This Row],[Precio unitario]]*Tabla8[[#This Row],[Tasa de ingresos cliente]]</f>
        <v>2.2574999999999998E-4</v>
      </c>
      <c r="AT1022" s="21">
        <v>21.6</v>
      </c>
      <c r="AU1022" s="11">
        <f>Tabla8[[#This Row],[tasa de cambio]]*Tabla8[[#This Row],[Ingresos netos]]</f>
        <v>4.8761999999999998E-3</v>
      </c>
      <c r="AV1022" s="23"/>
      <c r="AX1022" s="23"/>
    </row>
    <row r="1023" spans="13:50" x14ac:dyDescent="0.2">
      <c r="M1023" s="2" t="s">
        <v>87</v>
      </c>
      <c r="N1023" s="2" t="s">
        <v>44</v>
      </c>
      <c r="O1023" s="2"/>
      <c r="P1023" s="2" t="s">
        <v>11</v>
      </c>
      <c r="Q1023" s="2" t="s">
        <v>12</v>
      </c>
      <c r="R1023" s="2" t="s">
        <v>13</v>
      </c>
      <c r="S1023" s="7">
        <v>2.99727545E-4</v>
      </c>
      <c r="T1023" s="7">
        <v>0.75</v>
      </c>
      <c r="U1023" s="9">
        <f>Tabla13[[#This Row],[Precio unitario]]*Tabla13[[#This Row],[Tasa de ingresos cliente]]</f>
        <v>2.2479565874999999E-4</v>
      </c>
      <c r="V1023" s="21">
        <v>22.631540000000001</v>
      </c>
      <c r="W1023" s="15">
        <f>Tabla13[[#This Row],[tasa de cambio]]*Tabla13[[#This Row],[Ingresos netos]]</f>
        <v>5.087471942826975E-3</v>
      </c>
      <c r="AK1023" s="2" t="s">
        <v>100</v>
      </c>
      <c r="AL1023" s="2" t="s">
        <v>73</v>
      </c>
      <c r="AM1023" s="2" t="s">
        <v>114</v>
      </c>
      <c r="AN1023" s="2" t="s">
        <v>11</v>
      </c>
      <c r="AO1023" s="2" t="s">
        <v>12</v>
      </c>
      <c r="AP1023" s="2" t="s">
        <v>13</v>
      </c>
      <c r="AQ1023" s="7">
        <v>3.01E-4</v>
      </c>
      <c r="AR1023" s="7">
        <v>0.75</v>
      </c>
      <c r="AS1023" s="9">
        <f>Tabla8[[#This Row],[Precio unitario]]*Tabla8[[#This Row],[Tasa de ingresos cliente]]</f>
        <v>2.2574999999999998E-4</v>
      </c>
      <c r="AT1023" s="21">
        <v>21.6</v>
      </c>
      <c r="AU1023" s="11">
        <f>Tabla8[[#This Row],[tasa de cambio]]*Tabla8[[#This Row],[Ingresos netos]]</f>
        <v>4.8761999999999998E-3</v>
      </c>
      <c r="AV1023" s="23"/>
      <c r="AX1023" s="23"/>
    </row>
    <row r="1024" spans="13:50" x14ac:dyDescent="0.2">
      <c r="M1024" s="1" t="s">
        <v>87</v>
      </c>
      <c r="N1024" s="1" t="s">
        <v>50</v>
      </c>
      <c r="O1024" s="1"/>
      <c r="P1024" s="1" t="s">
        <v>11</v>
      </c>
      <c r="Q1024" s="1" t="s">
        <v>12</v>
      </c>
      <c r="R1024" s="1" t="s">
        <v>13</v>
      </c>
      <c r="S1024" s="8">
        <v>5.3851553099999998E-4</v>
      </c>
      <c r="T1024" s="8">
        <v>0.75</v>
      </c>
      <c r="U1024" s="9">
        <f>Tabla13[[#This Row],[Precio unitario]]*Tabla13[[#This Row],[Tasa de ingresos cliente]]</f>
        <v>4.0388664825000001E-4</v>
      </c>
      <c r="V1024" s="21">
        <v>22.631540000000001</v>
      </c>
      <c r="W1024" s="15">
        <f>Tabla13[[#This Row],[tasa de cambio]]*Tabla13[[#This Row],[Ingresos netos]]</f>
        <v>9.140576835335805E-3</v>
      </c>
      <c r="AK1024" s="2" t="s">
        <v>100</v>
      </c>
      <c r="AL1024" s="2" t="s">
        <v>73</v>
      </c>
      <c r="AM1024" s="2" t="s">
        <v>114</v>
      </c>
      <c r="AN1024" s="2" t="s">
        <v>11</v>
      </c>
      <c r="AO1024" s="2" t="s">
        <v>12</v>
      </c>
      <c r="AP1024" s="2" t="s">
        <v>13</v>
      </c>
      <c r="AQ1024" s="7">
        <v>3.0083330000000002E-4</v>
      </c>
      <c r="AR1024" s="7">
        <v>0.75</v>
      </c>
      <c r="AS1024" s="9">
        <f>Tabla8[[#This Row],[Precio unitario]]*Tabla8[[#This Row],[Tasa de ingresos cliente]]</f>
        <v>2.2562497500000001E-4</v>
      </c>
      <c r="AT1024" s="21">
        <v>21.6</v>
      </c>
      <c r="AU1024" s="11">
        <f>Tabla8[[#This Row],[tasa de cambio]]*Tabla8[[#This Row],[Ingresos netos]]</f>
        <v>4.8734994600000007E-3</v>
      </c>
      <c r="AV1024" s="23"/>
      <c r="AX1024" s="23"/>
    </row>
    <row r="1025" spans="13:50" x14ac:dyDescent="0.2">
      <c r="M1025" s="2" t="s">
        <v>87</v>
      </c>
      <c r="N1025" s="2" t="s">
        <v>17</v>
      </c>
      <c r="O1025" s="2"/>
      <c r="P1025" s="2" t="s">
        <v>11</v>
      </c>
      <c r="Q1025" s="2" t="s">
        <v>12</v>
      </c>
      <c r="R1025" s="2" t="s">
        <v>13</v>
      </c>
      <c r="S1025" s="7">
        <v>1.8785871599999999E-4</v>
      </c>
      <c r="T1025" s="7">
        <v>0.75</v>
      </c>
      <c r="U1025" s="9">
        <f>Tabla13[[#This Row],[Precio unitario]]*Tabla13[[#This Row],[Tasa de ingresos cliente]]</f>
        <v>1.4089403699999998E-4</v>
      </c>
      <c r="V1025" s="21">
        <v>22.631540000000001</v>
      </c>
      <c r="W1025" s="15">
        <f>Tabla13[[#This Row],[tasa de cambio]]*Tabla13[[#This Row],[Ingresos netos]]</f>
        <v>3.1886490341269799E-3</v>
      </c>
      <c r="AK1025" s="1" t="s">
        <v>100</v>
      </c>
      <c r="AL1025" s="1" t="s">
        <v>73</v>
      </c>
      <c r="AM1025" s="1" t="s">
        <v>104</v>
      </c>
      <c r="AN1025" s="1" t="s">
        <v>11</v>
      </c>
      <c r="AO1025" s="1" t="s">
        <v>129</v>
      </c>
      <c r="AP1025" s="1" t="s">
        <v>13</v>
      </c>
      <c r="AQ1025" s="8">
        <v>-3.6864550000000003E-4</v>
      </c>
      <c r="AR1025" s="8">
        <v>0.75</v>
      </c>
      <c r="AS1025" s="9">
        <f>Tabla8[[#This Row],[Precio unitario]]*Tabla8[[#This Row],[Tasa de ingresos cliente]]</f>
        <v>-2.7648412500000001E-4</v>
      </c>
      <c r="AT1025" s="21">
        <v>21.6</v>
      </c>
      <c r="AU1025" s="11">
        <f>Tabla8[[#This Row],[tasa de cambio]]*Tabla8[[#This Row],[Ingresos netos]]</f>
        <v>-5.9720571000000007E-3</v>
      </c>
      <c r="AV1025" s="23"/>
      <c r="AX1025" s="23"/>
    </row>
    <row r="1026" spans="13:50" x14ac:dyDescent="0.2">
      <c r="M1026" s="1" t="s">
        <v>87</v>
      </c>
      <c r="N1026" s="1" t="s">
        <v>17</v>
      </c>
      <c r="O1026" s="1"/>
      <c r="P1026" s="1" t="s">
        <v>11</v>
      </c>
      <c r="Q1026" s="1" t="s">
        <v>12</v>
      </c>
      <c r="R1026" s="1" t="s">
        <v>13</v>
      </c>
      <c r="S1026" s="8">
        <v>1.79873343E-4</v>
      </c>
      <c r="T1026" s="8">
        <v>0.75</v>
      </c>
      <c r="U1026" s="9">
        <f>Tabla13[[#This Row],[Precio unitario]]*Tabla13[[#This Row],[Tasa de ingresos cliente]]</f>
        <v>1.3490500724999999E-4</v>
      </c>
      <c r="V1026" s="21">
        <v>22.631540000000001</v>
      </c>
      <c r="W1026" s="15">
        <f>Tabla13[[#This Row],[tasa de cambio]]*Tabla13[[#This Row],[Ingresos netos]]</f>
        <v>3.0531080677786652E-3</v>
      </c>
      <c r="AK1026" s="2" t="s">
        <v>100</v>
      </c>
      <c r="AL1026" s="2" t="s">
        <v>73</v>
      </c>
      <c r="AM1026" s="2" t="s">
        <v>114</v>
      </c>
      <c r="AN1026" s="2" t="s">
        <v>11</v>
      </c>
      <c r="AO1026" s="2" t="s">
        <v>129</v>
      </c>
      <c r="AP1026" s="2" t="s">
        <v>13</v>
      </c>
      <c r="AQ1026" s="7">
        <v>-1.3394799999999999E-5</v>
      </c>
      <c r="AR1026" s="7">
        <v>0.75</v>
      </c>
      <c r="AS1026" s="9">
        <f>Tabla8[[#This Row],[Precio unitario]]*Tabla8[[#This Row],[Tasa de ingresos cliente]]</f>
        <v>-1.0046099999999999E-5</v>
      </c>
      <c r="AT1026" s="21">
        <v>21.6</v>
      </c>
      <c r="AU1026" s="11">
        <f>Tabla8[[#This Row],[tasa de cambio]]*Tabla8[[#This Row],[Ingresos netos]]</f>
        <v>-2.1699575999999999E-4</v>
      </c>
      <c r="AV1026" s="23"/>
      <c r="AX1026" s="23"/>
    </row>
    <row r="1027" spans="13:50" x14ac:dyDescent="0.2">
      <c r="M1027" s="2" t="s">
        <v>87</v>
      </c>
      <c r="N1027" s="2" t="s">
        <v>82</v>
      </c>
      <c r="O1027" s="2"/>
      <c r="P1027" s="2" t="s">
        <v>11</v>
      </c>
      <c r="Q1027" s="2" t="s">
        <v>12</v>
      </c>
      <c r="R1027" s="2" t="s">
        <v>13</v>
      </c>
      <c r="S1027" s="7">
        <v>4.7878611949999997E-3</v>
      </c>
      <c r="T1027" s="7">
        <v>0.75</v>
      </c>
      <c r="U1027" s="9">
        <f>Tabla13[[#This Row],[Precio unitario]]*Tabla13[[#This Row],[Tasa de ingresos cliente]]</f>
        <v>3.5908958962499998E-3</v>
      </c>
      <c r="V1027" s="21">
        <v>22.631540000000001</v>
      </c>
      <c r="W1027" s="15">
        <f>Tabla13[[#This Row],[tasa de cambio]]*Tabla13[[#This Row],[Ingresos netos]]</f>
        <v>8.1267504111817726E-2</v>
      </c>
      <c r="AK1027" s="2" t="s">
        <v>100</v>
      </c>
      <c r="AL1027" s="2" t="s">
        <v>109</v>
      </c>
      <c r="AM1027" s="2" t="s">
        <v>104</v>
      </c>
      <c r="AN1027" s="2" t="s">
        <v>11</v>
      </c>
      <c r="AO1027" s="2" t="s">
        <v>12</v>
      </c>
      <c r="AP1027" s="2" t="s">
        <v>13</v>
      </c>
      <c r="AQ1027" s="7">
        <v>3.444E-3</v>
      </c>
      <c r="AR1027" s="7">
        <v>0.75</v>
      </c>
      <c r="AS1027" s="9">
        <f>Tabla8[[#This Row],[Precio unitario]]*Tabla8[[#This Row],[Tasa de ingresos cliente]]</f>
        <v>2.5830000000000002E-3</v>
      </c>
      <c r="AT1027" s="21">
        <v>21.6</v>
      </c>
      <c r="AU1027" s="11">
        <f>Tabla8[[#This Row],[tasa de cambio]]*Tabla8[[#This Row],[Ingresos netos]]</f>
        <v>5.579280000000001E-2</v>
      </c>
      <c r="AV1027" s="23"/>
      <c r="AX1027" s="23"/>
    </row>
    <row r="1028" spans="13:50" x14ac:dyDescent="0.2">
      <c r="M1028" s="1" t="s">
        <v>87</v>
      </c>
      <c r="N1028" s="1" t="s">
        <v>34</v>
      </c>
      <c r="O1028" s="1"/>
      <c r="P1028" s="1" t="s">
        <v>11</v>
      </c>
      <c r="Q1028" s="1" t="s">
        <v>12</v>
      </c>
      <c r="R1028" s="1" t="s">
        <v>13</v>
      </c>
      <c r="S1028" s="8">
        <v>1.68572211E-4</v>
      </c>
      <c r="T1028" s="8">
        <v>0.75</v>
      </c>
      <c r="U1028" s="9">
        <f>Tabla13[[#This Row],[Precio unitario]]*Tabla13[[#This Row],[Tasa de ingresos cliente]]</f>
        <v>1.2642915825E-4</v>
      </c>
      <c r="V1028" s="21">
        <v>22.631540000000001</v>
      </c>
      <c r="W1028" s="15">
        <f>Tabla13[[#This Row],[tasa de cambio]]*Tabla13[[#This Row],[Ingresos netos]]</f>
        <v>2.8612865521012052E-3</v>
      </c>
      <c r="AK1028" s="1" t="s">
        <v>100</v>
      </c>
      <c r="AL1028" s="1" t="s">
        <v>109</v>
      </c>
      <c r="AM1028" s="1" t="s">
        <v>104</v>
      </c>
      <c r="AN1028" s="1" t="s">
        <v>11</v>
      </c>
      <c r="AO1028" s="1" t="s">
        <v>12</v>
      </c>
      <c r="AP1028" s="1" t="s">
        <v>13</v>
      </c>
      <c r="AQ1028" s="8">
        <v>6.77E-3</v>
      </c>
      <c r="AR1028" s="8">
        <v>0.75</v>
      </c>
      <c r="AS1028" s="9">
        <f>Tabla8[[#This Row],[Precio unitario]]*Tabla8[[#This Row],[Tasa de ingresos cliente]]</f>
        <v>5.0775000000000004E-3</v>
      </c>
      <c r="AT1028" s="21">
        <v>21.6</v>
      </c>
      <c r="AU1028" s="11">
        <f>Tabla8[[#This Row],[tasa de cambio]]*Tabla8[[#This Row],[Ingresos netos]]</f>
        <v>0.10967400000000002</v>
      </c>
      <c r="AV1028" s="23"/>
      <c r="AX1028" s="23"/>
    </row>
    <row r="1029" spans="13:50" x14ac:dyDescent="0.2">
      <c r="M1029" s="2" t="s">
        <v>87</v>
      </c>
      <c r="N1029" s="2" t="s">
        <v>36</v>
      </c>
      <c r="O1029" s="2"/>
      <c r="P1029" s="2" t="s">
        <v>11</v>
      </c>
      <c r="Q1029" s="2" t="s">
        <v>12</v>
      </c>
      <c r="R1029" s="2" t="s">
        <v>13</v>
      </c>
      <c r="S1029" s="7">
        <v>6.8805515600000005E-4</v>
      </c>
      <c r="T1029" s="7">
        <v>0.75</v>
      </c>
      <c r="U1029" s="9">
        <f>Tabla13[[#This Row],[Precio unitario]]*Tabla13[[#This Row],[Tasa de ingresos cliente]]</f>
        <v>5.1604136700000001E-4</v>
      </c>
      <c r="V1029" s="21">
        <v>22.631540000000001</v>
      </c>
      <c r="W1029" s="15">
        <f>Tabla13[[#This Row],[tasa de cambio]]*Tabla13[[#This Row],[Ingresos netos]]</f>
        <v>1.1678810838915182E-2</v>
      </c>
      <c r="AK1029" s="1" t="s">
        <v>100</v>
      </c>
      <c r="AL1029" s="1" t="s">
        <v>109</v>
      </c>
      <c r="AM1029" s="1" t="s">
        <v>104</v>
      </c>
      <c r="AN1029" s="1" t="s">
        <v>11</v>
      </c>
      <c r="AO1029" s="1" t="s">
        <v>12</v>
      </c>
      <c r="AP1029" s="1" t="s">
        <v>13</v>
      </c>
      <c r="AQ1029" s="8">
        <v>2.9840000000000001E-3</v>
      </c>
      <c r="AR1029" s="8">
        <v>0.75</v>
      </c>
      <c r="AS1029" s="9">
        <f>Tabla8[[#This Row],[Precio unitario]]*Tabla8[[#This Row],[Tasa de ingresos cliente]]</f>
        <v>2.238E-3</v>
      </c>
      <c r="AT1029" s="21">
        <v>21.6</v>
      </c>
      <c r="AU1029" s="11">
        <f>Tabla8[[#This Row],[tasa de cambio]]*Tabla8[[#This Row],[Ingresos netos]]</f>
        <v>4.8340800000000003E-2</v>
      </c>
      <c r="AV1029" s="23"/>
      <c r="AX1029" s="23"/>
    </row>
    <row r="1030" spans="13:50" x14ac:dyDescent="0.2">
      <c r="M1030" s="1" t="s">
        <v>87</v>
      </c>
      <c r="N1030" s="1" t="s">
        <v>52</v>
      </c>
      <c r="O1030" s="1"/>
      <c r="P1030" s="1" t="s">
        <v>11</v>
      </c>
      <c r="Q1030" s="1" t="s">
        <v>12</v>
      </c>
      <c r="R1030" s="1" t="s">
        <v>13</v>
      </c>
      <c r="S1030" s="8">
        <v>1.7432171300000001E-4</v>
      </c>
      <c r="T1030" s="8">
        <v>0.75</v>
      </c>
      <c r="U1030" s="9">
        <f>Tabla13[[#This Row],[Precio unitario]]*Tabla13[[#This Row],[Tasa de ingresos cliente]]</f>
        <v>1.3074128475E-4</v>
      </c>
      <c r="V1030" s="21">
        <v>22.631540000000001</v>
      </c>
      <c r="W1030" s="15">
        <f>Tabla13[[#This Row],[tasa de cambio]]*Tabla13[[#This Row],[Ingresos netos]]</f>
        <v>2.9588766154710153E-3</v>
      </c>
      <c r="AK1030" s="2" t="s">
        <v>100</v>
      </c>
      <c r="AL1030" s="2" t="s">
        <v>109</v>
      </c>
      <c r="AM1030" s="2" t="s">
        <v>104</v>
      </c>
      <c r="AN1030" s="2" t="s">
        <v>11</v>
      </c>
      <c r="AO1030" s="2" t="s">
        <v>12</v>
      </c>
      <c r="AP1030" s="2" t="s">
        <v>13</v>
      </c>
      <c r="AQ1030" s="7">
        <v>2.9845000000000002E-3</v>
      </c>
      <c r="AR1030" s="7">
        <v>0.75</v>
      </c>
      <c r="AS1030" s="9">
        <f>Tabla8[[#This Row],[Precio unitario]]*Tabla8[[#This Row],[Tasa de ingresos cliente]]</f>
        <v>2.2383749999999999E-3</v>
      </c>
      <c r="AT1030" s="21">
        <v>21.6</v>
      </c>
      <c r="AU1030" s="11">
        <f>Tabla8[[#This Row],[tasa de cambio]]*Tabla8[[#This Row],[Ingresos netos]]</f>
        <v>4.83489E-2</v>
      </c>
      <c r="AV1030" s="23"/>
      <c r="AX1030" s="23"/>
    </row>
    <row r="1031" spans="13:50" x14ac:dyDescent="0.2">
      <c r="M1031" s="2" t="s">
        <v>87</v>
      </c>
      <c r="N1031" s="2" t="s">
        <v>20</v>
      </c>
      <c r="O1031" s="2"/>
      <c r="P1031" s="2" t="s">
        <v>11</v>
      </c>
      <c r="Q1031" s="2" t="s">
        <v>12</v>
      </c>
      <c r="R1031" s="2" t="s">
        <v>13</v>
      </c>
      <c r="S1031" s="7">
        <v>6.8295525010000002E-3</v>
      </c>
      <c r="T1031" s="7">
        <v>0.75</v>
      </c>
      <c r="U1031" s="9">
        <f>Tabla13[[#This Row],[Precio unitario]]*Tabla13[[#This Row],[Tasa de ingresos cliente]]</f>
        <v>5.1221643757499999E-3</v>
      </c>
      <c r="V1031" s="21">
        <v>22.631540000000001</v>
      </c>
      <c r="W1031" s="15">
        <f>Tabla13[[#This Row],[tasa de cambio]]*Tabla13[[#This Row],[Ingresos netos]]</f>
        <v>0.11592246795636116</v>
      </c>
      <c r="AK1031" s="2" t="s">
        <v>100</v>
      </c>
      <c r="AL1031" s="2" t="s">
        <v>109</v>
      </c>
      <c r="AM1031" s="2" t="s">
        <v>114</v>
      </c>
      <c r="AN1031" s="2" t="s">
        <v>11</v>
      </c>
      <c r="AO1031" s="2" t="s">
        <v>12</v>
      </c>
      <c r="AP1031" s="2" t="s">
        <v>13</v>
      </c>
      <c r="AQ1031" s="7">
        <v>6.6E-4</v>
      </c>
      <c r="AR1031" s="7">
        <v>0.75</v>
      </c>
      <c r="AS1031" s="9">
        <f>Tabla8[[#This Row],[Precio unitario]]*Tabla8[[#This Row],[Tasa de ingresos cliente]]</f>
        <v>4.95E-4</v>
      </c>
      <c r="AT1031" s="21">
        <v>21.6</v>
      </c>
      <c r="AU1031" s="11">
        <f>Tabla8[[#This Row],[tasa de cambio]]*Tabla8[[#This Row],[Ingresos netos]]</f>
        <v>1.0692E-2</v>
      </c>
      <c r="AV1031" s="23"/>
      <c r="AX1031" s="23"/>
    </row>
    <row r="1032" spans="13:50" x14ac:dyDescent="0.2">
      <c r="M1032" s="1" t="s">
        <v>87</v>
      </c>
      <c r="N1032" s="1" t="s">
        <v>53</v>
      </c>
      <c r="O1032" s="1"/>
      <c r="P1032" s="1" t="s">
        <v>11</v>
      </c>
      <c r="Q1032" s="1" t="s">
        <v>12</v>
      </c>
      <c r="R1032" s="1" t="s">
        <v>13</v>
      </c>
      <c r="S1032" s="8">
        <v>1.3525024400000001E-4</v>
      </c>
      <c r="T1032" s="8">
        <v>0.75</v>
      </c>
      <c r="U1032" s="9">
        <f>Tabla13[[#This Row],[Precio unitario]]*Tabla13[[#This Row],[Tasa de ingresos cliente]]</f>
        <v>1.0143768300000001E-4</v>
      </c>
      <c r="V1032" s="21">
        <v>22.631540000000001</v>
      </c>
      <c r="W1032" s="15">
        <f>Tabla13[[#This Row],[tasa de cambio]]*Tabla13[[#This Row],[Ingresos netos]]</f>
        <v>2.2956909803218202E-3</v>
      </c>
      <c r="AK1032" s="1" t="s">
        <v>100</v>
      </c>
      <c r="AL1032" s="1" t="s">
        <v>109</v>
      </c>
      <c r="AM1032" s="1" t="s">
        <v>114</v>
      </c>
      <c r="AN1032" s="1" t="s">
        <v>11</v>
      </c>
      <c r="AO1032" s="1" t="s">
        <v>12</v>
      </c>
      <c r="AP1032" s="1" t="s">
        <v>13</v>
      </c>
      <c r="AQ1032" s="8">
        <v>6.6033330000000003E-4</v>
      </c>
      <c r="AR1032" s="8">
        <v>0.75</v>
      </c>
      <c r="AS1032" s="9">
        <f>Tabla8[[#This Row],[Precio unitario]]*Tabla8[[#This Row],[Tasa de ingresos cliente]]</f>
        <v>4.9524997500000002E-4</v>
      </c>
      <c r="AT1032" s="21">
        <v>21.6</v>
      </c>
      <c r="AU1032" s="11">
        <f>Tabla8[[#This Row],[tasa de cambio]]*Tabla8[[#This Row],[Ingresos netos]]</f>
        <v>1.0697399460000001E-2</v>
      </c>
      <c r="AV1032" s="23"/>
      <c r="AX1032" s="23"/>
    </row>
    <row r="1033" spans="13:50" x14ac:dyDescent="0.2">
      <c r="M1033" s="2" t="s">
        <v>87</v>
      </c>
      <c r="N1033" s="2" t="s">
        <v>21</v>
      </c>
      <c r="O1033" s="2"/>
      <c r="P1033" s="2" t="s">
        <v>11</v>
      </c>
      <c r="Q1033" s="2" t="s">
        <v>12</v>
      </c>
      <c r="R1033" s="2" t="s">
        <v>13</v>
      </c>
      <c r="S1033" s="7">
        <v>5.5148139399999999E-4</v>
      </c>
      <c r="T1033" s="7">
        <v>0.75</v>
      </c>
      <c r="U1033" s="9">
        <f>Tabla13[[#This Row],[Precio unitario]]*Tabla13[[#This Row],[Tasa de ingresos cliente]]</f>
        <v>4.1361104549999996E-4</v>
      </c>
      <c r="V1033" s="21">
        <v>22.631540000000001</v>
      </c>
      <c r="W1033" s="15">
        <f>Tabla13[[#This Row],[tasa de cambio]]*Tabla13[[#This Row],[Ingresos netos]]</f>
        <v>9.3606549206750704E-3</v>
      </c>
      <c r="AK1033" s="1" t="s">
        <v>100</v>
      </c>
      <c r="AL1033" s="1" t="s">
        <v>109</v>
      </c>
      <c r="AM1033" s="1" t="s">
        <v>104</v>
      </c>
      <c r="AN1033" s="1" t="s">
        <v>11</v>
      </c>
      <c r="AO1033" s="1" t="s">
        <v>129</v>
      </c>
      <c r="AP1033" s="1" t="s">
        <v>13</v>
      </c>
      <c r="AQ1033" s="8">
        <v>-1.576622E-3</v>
      </c>
      <c r="AR1033" s="8">
        <v>0.75</v>
      </c>
      <c r="AS1033" s="9">
        <f>Tabla8[[#This Row],[Precio unitario]]*Tabla8[[#This Row],[Tasa de ingresos cliente]]</f>
        <v>-1.1824665E-3</v>
      </c>
      <c r="AT1033" s="21">
        <v>21.6</v>
      </c>
      <c r="AU1033" s="11">
        <f>Tabla8[[#This Row],[tasa de cambio]]*Tabla8[[#This Row],[Ingresos netos]]</f>
        <v>-2.5541276400000004E-2</v>
      </c>
      <c r="AV1033" s="23"/>
      <c r="AX1033" s="23"/>
    </row>
    <row r="1034" spans="13:50" x14ac:dyDescent="0.2">
      <c r="M1034" s="1" t="s">
        <v>87</v>
      </c>
      <c r="N1034" s="1" t="s">
        <v>57</v>
      </c>
      <c r="O1034" s="1"/>
      <c r="P1034" s="1" t="s">
        <v>11</v>
      </c>
      <c r="Q1034" s="1" t="s">
        <v>12</v>
      </c>
      <c r="R1034" s="1" t="s">
        <v>13</v>
      </c>
      <c r="S1034" s="8">
        <v>8.9529287499999998E-4</v>
      </c>
      <c r="T1034" s="8">
        <v>0.75</v>
      </c>
      <c r="U1034" s="9">
        <f>Tabla13[[#This Row],[Precio unitario]]*Tabla13[[#This Row],[Tasa de ingresos cliente]]</f>
        <v>6.7146965624999993E-4</v>
      </c>
      <c r="V1034" s="21">
        <v>22.631540000000001</v>
      </c>
      <c r="W1034" s="15">
        <f>Tabla13[[#This Row],[tasa de cambio]]*Tabla13[[#This Row],[Ingresos netos]]</f>
        <v>1.5196392384208125E-2</v>
      </c>
      <c r="AK1034" s="2" t="s">
        <v>100</v>
      </c>
      <c r="AL1034" s="2" t="s">
        <v>109</v>
      </c>
      <c r="AM1034" s="2" t="s">
        <v>114</v>
      </c>
      <c r="AN1034" s="2" t="s">
        <v>11</v>
      </c>
      <c r="AO1034" s="2" t="s">
        <v>129</v>
      </c>
      <c r="AP1034" s="2" t="s">
        <v>13</v>
      </c>
      <c r="AQ1034" s="7">
        <v>-1.9807599999999999E-4</v>
      </c>
      <c r="AR1034" s="7">
        <v>0.75</v>
      </c>
      <c r="AS1034" s="9">
        <f>Tabla8[[#This Row],[Precio unitario]]*Tabla8[[#This Row],[Tasa de ingresos cliente]]</f>
        <v>-1.4855700000000001E-4</v>
      </c>
      <c r="AT1034" s="21">
        <v>21.6</v>
      </c>
      <c r="AU1034" s="11">
        <f>Tabla8[[#This Row],[tasa de cambio]]*Tabla8[[#This Row],[Ingresos netos]]</f>
        <v>-3.2088312000000002E-3</v>
      </c>
      <c r="AV1034" s="23"/>
      <c r="AX1034" s="23"/>
    </row>
    <row r="1035" spans="13:50" x14ac:dyDescent="0.2">
      <c r="M1035" s="2" t="s">
        <v>87</v>
      </c>
      <c r="N1035" s="2" t="s">
        <v>39</v>
      </c>
      <c r="O1035" s="2"/>
      <c r="P1035" s="2" t="s">
        <v>11</v>
      </c>
      <c r="Q1035" s="2" t="s">
        <v>12</v>
      </c>
      <c r="R1035" s="2" t="s">
        <v>13</v>
      </c>
      <c r="S1035" s="7">
        <v>1.130623297E-3</v>
      </c>
      <c r="T1035" s="7">
        <v>0.75</v>
      </c>
      <c r="U1035" s="9">
        <f>Tabla13[[#This Row],[Precio unitario]]*Tabla13[[#This Row],[Tasa de ingresos cliente]]</f>
        <v>8.4796747274999999E-4</v>
      </c>
      <c r="V1035" s="21">
        <v>22.631540000000001</v>
      </c>
      <c r="W1035" s="15">
        <f>Tabla13[[#This Row],[tasa de cambio]]*Tabla13[[#This Row],[Ingresos netos]]</f>
        <v>1.9190809778240534E-2</v>
      </c>
      <c r="AK1035" s="2" t="s">
        <v>100</v>
      </c>
      <c r="AL1035" s="2" t="s">
        <v>33</v>
      </c>
      <c r="AM1035" s="2" t="s">
        <v>104</v>
      </c>
      <c r="AN1035" s="2" t="s">
        <v>11</v>
      </c>
      <c r="AO1035" s="2" t="s">
        <v>12</v>
      </c>
      <c r="AP1035" s="2" t="s">
        <v>13</v>
      </c>
      <c r="AQ1035" s="7">
        <v>2.2300000000000002E-3</v>
      </c>
      <c r="AR1035" s="7">
        <v>0.75</v>
      </c>
      <c r="AS1035" s="9">
        <f>Tabla8[[#This Row],[Precio unitario]]*Tabla8[[#This Row],[Tasa de ingresos cliente]]</f>
        <v>1.6725000000000002E-3</v>
      </c>
      <c r="AT1035" s="21">
        <v>21.6</v>
      </c>
      <c r="AU1035" s="11">
        <f>Tabla8[[#This Row],[tasa de cambio]]*Tabla8[[#This Row],[Ingresos netos]]</f>
        <v>3.6126000000000005E-2</v>
      </c>
      <c r="AV1035" s="23"/>
      <c r="AX1035" s="23"/>
    </row>
    <row r="1036" spans="13:50" x14ac:dyDescent="0.2">
      <c r="M1036" s="1" t="s">
        <v>87</v>
      </c>
      <c r="N1036" s="1" t="s">
        <v>40</v>
      </c>
      <c r="O1036" s="1"/>
      <c r="P1036" s="1" t="s">
        <v>11</v>
      </c>
      <c r="Q1036" s="1" t="s">
        <v>12</v>
      </c>
      <c r="R1036" s="1" t="s">
        <v>13</v>
      </c>
      <c r="S1036" s="8">
        <v>2.5533356700000001E-4</v>
      </c>
      <c r="T1036" s="8">
        <v>0.75</v>
      </c>
      <c r="U1036" s="9">
        <f>Tabla13[[#This Row],[Precio unitario]]*Tabla13[[#This Row],[Tasa de ingresos cliente]]</f>
        <v>1.9150017525E-4</v>
      </c>
      <c r="V1036" s="21">
        <v>22.631540000000001</v>
      </c>
      <c r="W1036" s="15">
        <f>Tabla13[[#This Row],[tasa de cambio]]*Tabla13[[#This Row],[Ingresos netos]]</f>
        <v>4.3339438761773848E-3</v>
      </c>
      <c r="AK1036" s="1" t="s">
        <v>100</v>
      </c>
      <c r="AL1036" s="1" t="s">
        <v>33</v>
      </c>
      <c r="AM1036" s="1" t="s">
        <v>104</v>
      </c>
      <c r="AN1036" s="1" t="s">
        <v>11</v>
      </c>
      <c r="AO1036" s="1" t="s">
        <v>12</v>
      </c>
      <c r="AP1036" s="1" t="s">
        <v>13</v>
      </c>
      <c r="AQ1036" s="8">
        <v>2.23025E-3</v>
      </c>
      <c r="AR1036" s="8">
        <v>0.75</v>
      </c>
      <c r="AS1036" s="9">
        <f>Tabla8[[#This Row],[Precio unitario]]*Tabla8[[#This Row],[Tasa de ingresos cliente]]</f>
        <v>1.6726875000000001E-3</v>
      </c>
      <c r="AT1036" s="21">
        <v>21.6</v>
      </c>
      <c r="AU1036" s="11">
        <f>Tabla8[[#This Row],[tasa de cambio]]*Tabla8[[#This Row],[Ingresos netos]]</f>
        <v>3.6130050000000004E-2</v>
      </c>
      <c r="AV1036" s="23"/>
      <c r="AX1036" s="23"/>
    </row>
    <row r="1037" spans="13:50" x14ac:dyDescent="0.2">
      <c r="M1037" s="2" t="s">
        <v>87</v>
      </c>
      <c r="N1037" s="2" t="s">
        <v>88</v>
      </c>
      <c r="O1037" s="2"/>
      <c r="P1037" s="2" t="s">
        <v>11</v>
      </c>
      <c r="Q1037" s="2" t="s">
        <v>12</v>
      </c>
      <c r="R1037" s="2" t="s">
        <v>13</v>
      </c>
      <c r="S1037" s="7">
        <v>5.3592235799999996E-4</v>
      </c>
      <c r="T1037" s="7">
        <v>0.75</v>
      </c>
      <c r="U1037" s="9">
        <f>Tabla13[[#This Row],[Precio unitario]]*Tabla13[[#This Row],[Tasa de ingresos cliente]]</f>
        <v>4.0194176849999997E-4</v>
      </c>
      <c r="V1037" s="21">
        <v>22.631540000000001</v>
      </c>
      <c r="W1037" s="15">
        <f>Tabla13[[#This Row],[tasa de cambio]]*Tabla13[[#This Row],[Ingresos netos]]</f>
        <v>9.0965612114784905E-3</v>
      </c>
      <c r="AK1037" s="2" t="s">
        <v>100</v>
      </c>
      <c r="AL1037" s="2" t="s">
        <v>33</v>
      </c>
      <c r="AM1037" s="2" t="s">
        <v>104</v>
      </c>
      <c r="AN1037" s="2" t="s">
        <v>11</v>
      </c>
      <c r="AO1037" s="2" t="s">
        <v>12</v>
      </c>
      <c r="AP1037" s="2" t="s">
        <v>13</v>
      </c>
      <c r="AQ1037" s="7">
        <v>3.7490000000000002E-3</v>
      </c>
      <c r="AR1037" s="7">
        <v>0.75</v>
      </c>
      <c r="AS1037" s="9">
        <f>Tabla8[[#This Row],[Precio unitario]]*Tabla8[[#This Row],[Tasa de ingresos cliente]]</f>
        <v>2.81175E-3</v>
      </c>
      <c r="AT1037" s="21">
        <v>21.6</v>
      </c>
      <c r="AU1037" s="11">
        <f>Tabla8[[#This Row],[tasa de cambio]]*Tabla8[[#This Row],[Ingresos netos]]</f>
        <v>6.0733800000000004E-2</v>
      </c>
      <c r="AV1037" s="23"/>
      <c r="AX1037" s="23"/>
    </row>
    <row r="1038" spans="13:50" x14ac:dyDescent="0.2">
      <c r="M1038" s="1" t="s">
        <v>87</v>
      </c>
      <c r="N1038" s="1" t="s">
        <v>41</v>
      </c>
      <c r="O1038" s="1"/>
      <c r="P1038" s="1" t="s">
        <v>11</v>
      </c>
      <c r="Q1038" s="1" t="s">
        <v>12</v>
      </c>
      <c r="R1038" s="1" t="s">
        <v>13</v>
      </c>
      <c r="S1038" s="8">
        <v>1.9160664899999999E-4</v>
      </c>
      <c r="T1038" s="8">
        <v>0.75</v>
      </c>
      <c r="U1038" s="9">
        <f>Tabla13[[#This Row],[Precio unitario]]*Tabla13[[#This Row],[Tasa de ingresos cliente]]</f>
        <v>1.4370498674999999E-4</v>
      </c>
      <c r="V1038" s="21">
        <v>22.631540000000001</v>
      </c>
      <c r="W1038" s="15">
        <f>Tabla13[[#This Row],[tasa de cambio]]*Tabla13[[#This Row],[Ingresos netos]]</f>
        <v>3.2522651558320949E-3</v>
      </c>
      <c r="AK1038" s="1" t="s">
        <v>100</v>
      </c>
      <c r="AL1038" s="1" t="s">
        <v>33</v>
      </c>
      <c r="AM1038" s="1" t="s">
        <v>104</v>
      </c>
      <c r="AN1038" s="1" t="s">
        <v>11</v>
      </c>
      <c r="AO1038" s="1" t="s">
        <v>12</v>
      </c>
      <c r="AP1038" s="1" t="s">
        <v>13</v>
      </c>
      <c r="AQ1038" s="8">
        <v>4.6705999999999996E-3</v>
      </c>
      <c r="AR1038" s="8">
        <v>0.75</v>
      </c>
      <c r="AS1038" s="9">
        <f>Tabla8[[#This Row],[Precio unitario]]*Tabla8[[#This Row],[Tasa de ingresos cliente]]</f>
        <v>3.5029499999999995E-3</v>
      </c>
      <c r="AT1038" s="21">
        <v>21.6</v>
      </c>
      <c r="AU1038" s="11">
        <f>Tabla8[[#This Row],[tasa de cambio]]*Tabla8[[#This Row],[Ingresos netos]]</f>
        <v>7.566371999999999E-2</v>
      </c>
      <c r="AV1038" s="23"/>
      <c r="AX1038" s="23"/>
    </row>
    <row r="1039" spans="13:50" x14ac:dyDescent="0.2">
      <c r="M1039" s="2" t="s">
        <v>87</v>
      </c>
      <c r="N1039" s="2" t="s">
        <v>41</v>
      </c>
      <c r="O1039" s="2"/>
      <c r="P1039" s="2" t="s">
        <v>11</v>
      </c>
      <c r="Q1039" s="2" t="s">
        <v>12</v>
      </c>
      <c r="R1039" s="2" t="s">
        <v>13</v>
      </c>
      <c r="S1039" s="7">
        <v>1.8824767399999999E-4</v>
      </c>
      <c r="T1039" s="7">
        <v>0.75</v>
      </c>
      <c r="U1039" s="9">
        <f>Tabla13[[#This Row],[Precio unitario]]*Tabla13[[#This Row],[Tasa de ingresos cliente]]</f>
        <v>1.4118575549999999E-4</v>
      </c>
      <c r="V1039" s="21">
        <v>22.631540000000001</v>
      </c>
      <c r="W1039" s="15">
        <f>Tabla13[[#This Row],[tasa de cambio]]*Tabla13[[#This Row],[Ingresos netos]]</f>
        <v>3.1952510730284701E-3</v>
      </c>
      <c r="AK1039" s="2" t="s">
        <v>100</v>
      </c>
      <c r="AL1039" s="2" t="s">
        <v>33</v>
      </c>
      <c r="AM1039" s="2" t="s">
        <v>104</v>
      </c>
      <c r="AN1039" s="2" t="s">
        <v>11</v>
      </c>
      <c r="AO1039" s="2" t="s">
        <v>12</v>
      </c>
      <c r="AP1039" s="2" t="s">
        <v>13</v>
      </c>
      <c r="AQ1039" s="7">
        <v>4.6709999999999998E-3</v>
      </c>
      <c r="AR1039" s="7">
        <v>0.75</v>
      </c>
      <c r="AS1039" s="9">
        <f>Tabla8[[#This Row],[Precio unitario]]*Tabla8[[#This Row],[Tasa de ingresos cliente]]</f>
        <v>3.5032499999999999E-3</v>
      </c>
      <c r="AT1039" s="21">
        <v>21.6</v>
      </c>
      <c r="AU1039" s="11">
        <f>Tabla8[[#This Row],[tasa de cambio]]*Tabla8[[#This Row],[Ingresos netos]]</f>
        <v>7.5670200000000007E-2</v>
      </c>
      <c r="AV1039" s="23"/>
      <c r="AX1039" s="23"/>
    </row>
    <row r="1040" spans="13:50" x14ac:dyDescent="0.2">
      <c r="M1040" s="1" t="s">
        <v>87</v>
      </c>
      <c r="N1040" s="1" t="s">
        <v>42</v>
      </c>
      <c r="O1040" s="1"/>
      <c r="P1040" s="1" t="s">
        <v>11</v>
      </c>
      <c r="Q1040" s="1" t="s">
        <v>12</v>
      </c>
      <c r="R1040" s="1" t="s">
        <v>13</v>
      </c>
      <c r="S1040" s="8">
        <v>4.61066106E-4</v>
      </c>
      <c r="T1040" s="8">
        <v>0.75</v>
      </c>
      <c r="U1040" s="9">
        <f>Tabla13[[#This Row],[Precio unitario]]*Tabla13[[#This Row],[Tasa de ingresos cliente]]</f>
        <v>3.457995795E-4</v>
      </c>
      <c r="V1040" s="21">
        <v>22.631540000000001</v>
      </c>
      <c r="W1040" s="15">
        <f>Tabla13[[#This Row],[tasa de cambio]]*Tabla13[[#This Row],[Ingresos netos]]</f>
        <v>7.8259770154374304E-3</v>
      </c>
      <c r="AK1040" s="1" t="s">
        <v>100</v>
      </c>
      <c r="AL1040" s="1" t="s">
        <v>33</v>
      </c>
      <c r="AM1040" s="1" t="s">
        <v>104</v>
      </c>
      <c r="AN1040" s="1" t="s">
        <v>11</v>
      </c>
      <c r="AO1040" s="1" t="s">
        <v>12</v>
      </c>
      <c r="AP1040" s="1" t="s">
        <v>13</v>
      </c>
      <c r="AQ1040" s="8">
        <v>4.6705000000000002E-3</v>
      </c>
      <c r="AR1040" s="8">
        <v>0.75</v>
      </c>
      <c r="AS1040" s="9">
        <f>Tabla8[[#This Row],[Precio unitario]]*Tabla8[[#This Row],[Tasa de ingresos cliente]]</f>
        <v>3.5028749999999999E-3</v>
      </c>
      <c r="AT1040" s="21">
        <v>21.6</v>
      </c>
      <c r="AU1040" s="11">
        <f>Tabla8[[#This Row],[tasa de cambio]]*Tabla8[[#This Row],[Ingresos netos]]</f>
        <v>7.566210000000001E-2</v>
      </c>
      <c r="AV1040" s="23"/>
      <c r="AX1040" s="23"/>
    </row>
    <row r="1041" spans="13:50" x14ac:dyDescent="0.2">
      <c r="M1041" s="2" t="s">
        <v>87</v>
      </c>
      <c r="N1041" s="2" t="s">
        <v>55</v>
      </c>
      <c r="O1041" s="2"/>
      <c r="P1041" s="2" t="s">
        <v>11</v>
      </c>
      <c r="Q1041" s="2" t="s">
        <v>12</v>
      </c>
      <c r="R1041" s="2" t="s">
        <v>13</v>
      </c>
      <c r="S1041" s="7">
        <v>1.0761666710000001E-3</v>
      </c>
      <c r="T1041" s="7">
        <v>0.75</v>
      </c>
      <c r="U1041" s="9">
        <f>Tabla13[[#This Row],[Precio unitario]]*Tabla13[[#This Row],[Tasa de ingresos cliente]]</f>
        <v>8.0712500325E-4</v>
      </c>
      <c r="V1041" s="21">
        <v>22.631540000000001</v>
      </c>
      <c r="W1041" s="15">
        <f>Tabla13[[#This Row],[tasa de cambio]]*Tabla13[[#This Row],[Ingresos netos]]</f>
        <v>1.8266481796052506E-2</v>
      </c>
      <c r="AK1041" s="2" t="s">
        <v>100</v>
      </c>
      <c r="AL1041" s="2" t="s">
        <v>33</v>
      </c>
      <c r="AM1041" s="2" t="s">
        <v>114</v>
      </c>
      <c r="AN1041" s="2" t="s">
        <v>11</v>
      </c>
      <c r="AO1041" s="2" t="s">
        <v>12</v>
      </c>
      <c r="AP1041" s="2" t="s">
        <v>13</v>
      </c>
      <c r="AQ1041" s="7">
        <v>2.5371429999999998E-4</v>
      </c>
      <c r="AR1041" s="7">
        <v>0.75</v>
      </c>
      <c r="AS1041" s="9">
        <f>Tabla8[[#This Row],[Precio unitario]]*Tabla8[[#This Row],[Tasa de ingresos cliente]]</f>
        <v>1.9028572499999997E-4</v>
      </c>
      <c r="AT1041" s="21">
        <v>21.6</v>
      </c>
      <c r="AU1041" s="11">
        <f>Tabla8[[#This Row],[tasa de cambio]]*Tabla8[[#This Row],[Ingresos netos]]</f>
        <v>4.1101716600000001E-3</v>
      </c>
      <c r="AV1041" s="23"/>
      <c r="AX1041" s="23"/>
    </row>
    <row r="1042" spans="13:50" x14ac:dyDescent="0.2">
      <c r="M1042" s="1" t="s">
        <v>87</v>
      </c>
      <c r="N1042" s="1" t="s">
        <v>62</v>
      </c>
      <c r="O1042" s="1"/>
      <c r="P1042" s="1" t="s">
        <v>11</v>
      </c>
      <c r="Q1042" s="1" t="s">
        <v>12</v>
      </c>
      <c r="R1042" s="1" t="s">
        <v>13</v>
      </c>
      <c r="S1042" s="8">
        <v>7.6585033699999995E-4</v>
      </c>
      <c r="T1042" s="8">
        <v>0.75</v>
      </c>
      <c r="U1042" s="9">
        <f>Tabla13[[#This Row],[Precio unitario]]*Tabla13[[#This Row],[Tasa de ingresos cliente]]</f>
        <v>5.7438775274999991E-4</v>
      </c>
      <c r="V1042" s="21">
        <v>22.631540000000001</v>
      </c>
      <c r="W1042" s="15">
        <f>Tabla13[[#This Row],[tasa de cambio]]*Tabla13[[#This Row],[Ingresos netos]]</f>
        <v>1.2999279401871733E-2</v>
      </c>
      <c r="AK1042" s="1" t="s">
        <v>100</v>
      </c>
      <c r="AL1042" s="1" t="s">
        <v>33</v>
      </c>
      <c r="AM1042" s="1" t="s">
        <v>114</v>
      </c>
      <c r="AN1042" s="1" t="s">
        <v>11</v>
      </c>
      <c r="AO1042" s="1" t="s">
        <v>12</v>
      </c>
      <c r="AP1042" s="1" t="s">
        <v>13</v>
      </c>
      <c r="AQ1042" s="8">
        <v>2.5366670000000002E-4</v>
      </c>
      <c r="AR1042" s="8">
        <v>0.75</v>
      </c>
      <c r="AS1042" s="9">
        <f>Tabla8[[#This Row],[Precio unitario]]*Tabla8[[#This Row],[Tasa de ingresos cliente]]</f>
        <v>1.90250025E-4</v>
      </c>
      <c r="AT1042" s="21">
        <v>21.6</v>
      </c>
      <c r="AU1042" s="11">
        <f>Tabla8[[#This Row],[tasa de cambio]]*Tabla8[[#This Row],[Ingresos netos]]</f>
        <v>4.1094005400000005E-3</v>
      </c>
      <c r="AV1042" s="23"/>
      <c r="AX1042" s="23"/>
    </row>
    <row r="1043" spans="13:50" x14ac:dyDescent="0.2">
      <c r="M1043" s="2" t="s">
        <v>87</v>
      </c>
      <c r="N1043" s="2" t="s">
        <v>53</v>
      </c>
      <c r="O1043" s="2"/>
      <c r="P1043" s="2" t="s">
        <v>11</v>
      </c>
      <c r="Q1043" s="2" t="s">
        <v>12</v>
      </c>
      <c r="R1043" s="2" t="s">
        <v>13</v>
      </c>
      <c r="S1043" s="7">
        <v>1.4331492899999999E-4</v>
      </c>
      <c r="T1043" s="7">
        <v>0.75</v>
      </c>
      <c r="U1043" s="9">
        <f>Tabla13[[#This Row],[Precio unitario]]*Tabla13[[#This Row],[Tasa de ingresos cliente]]</f>
        <v>1.0748619674999999E-4</v>
      </c>
      <c r="V1043" s="21">
        <v>22.631540000000001</v>
      </c>
      <c r="W1043" s="15">
        <f>Tabla13[[#This Row],[tasa de cambio]]*Tabla13[[#This Row],[Ingresos netos]]</f>
        <v>2.4325781611954948E-3</v>
      </c>
      <c r="AK1043" s="2" t="s">
        <v>100</v>
      </c>
      <c r="AL1043" s="2" t="s">
        <v>33</v>
      </c>
      <c r="AM1043" s="2" t="s">
        <v>114</v>
      </c>
      <c r="AN1043" s="2" t="s">
        <v>11</v>
      </c>
      <c r="AO1043" s="2" t="s">
        <v>12</v>
      </c>
      <c r="AP1043" s="2" t="s">
        <v>13</v>
      </c>
      <c r="AQ1043" s="7">
        <v>2.5349999999999998E-4</v>
      </c>
      <c r="AR1043" s="7">
        <v>0.75</v>
      </c>
      <c r="AS1043" s="9">
        <f>Tabla8[[#This Row],[Precio unitario]]*Tabla8[[#This Row],[Tasa de ingresos cliente]]</f>
        <v>1.9012499999999997E-4</v>
      </c>
      <c r="AT1043" s="21">
        <v>21.6</v>
      </c>
      <c r="AU1043" s="11">
        <f>Tabla8[[#This Row],[tasa de cambio]]*Tabla8[[#This Row],[Ingresos netos]]</f>
        <v>4.1066999999999996E-3</v>
      </c>
      <c r="AV1043" s="23"/>
      <c r="AX1043" s="23"/>
    </row>
    <row r="1044" spans="13:50" x14ac:dyDescent="0.2">
      <c r="M1044" s="1" t="s">
        <v>87</v>
      </c>
      <c r="N1044" s="1" t="s">
        <v>21</v>
      </c>
      <c r="O1044" s="1"/>
      <c r="P1044" s="1" t="s">
        <v>11</v>
      </c>
      <c r="Q1044" s="1" t="s">
        <v>12</v>
      </c>
      <c r="R1044" s="1" t="s">
        <v>13</v>
      </c>
      <c r="S1044" s="8">
        <v>2.4259130609999998E-3</v>
      </c>
      <c r="T1044" s="8">
        <v>0.75</v>
      </c>
      <c r="U1044" s="9">
        <f>Tabla13[[#This Row],[Precio unitario]]*Tabla13[[#This Row],[Tasa de ingresos cliente]]</f>
        <v>1.8194347957499997E-3</v>
      </c>
      <c r="V1044" s="21">
        <v>22.631540000000001</v>
      </c>
      <c r="W1044" s="15">
        <f>Tabla13[[#This Row],[tasa de cambio]]*Tabla13[[#This Row],[Ingresos netos]]</f>
        <v>4.1176611357407952E-2</v>
      </c>
      <c r="AK1044" s="1" t="s">
        <v>100</v>
      </c>
      <c r="AL1044" s="1" t="s">
        <v>33</v>
      </c>
      <c r="AM1044" s="1" t="s">
        <v>114</v>
      </c>
      <c r="AN1044" s="1" t="s">
        <v>11</v>
      </c>
      <c r="AO1044" s="1" t="s">
        <v>12</v>
      </c>
      <c r="AP1044" s="1" t="s">
        <v>13</v>
      </c>
      <c r="AQ1044" s="8">
        <v>2.5399999999999999E-4</v>
      </c>
      <c r="AR1044" s="8">
        <v>0.75</v>
      </c>
      <c r="AS1044" s="9">
        <f>Tabla8[[#This Row],[Precio unitario]]*Tabla8[[#This Row],[Tasa de ingresos cliente]]</f>
        <v>1.905E-4</v>
      </c>
      <c r="AT1044" s="21">
        <v>21.6</v>
      </c>
      <c r="AU1044" s="11">
        <f>Tabla8[[#This Row],[tasa de cambio]]*Tabla8[[#This Row],[Ingresos netos]]</f>
        <v>4.1148000000000001E-3</v>
      </c>
      <c r="AV1044" s="23"/>
      <c r="AX1044" s="23"/>
    </row>
    <row r="1045" spans="13:50" x14ac:dyDescent="0.2">
      <c r="M1045" s="2" t="s">
        <v>87</v>
      </c>
      <c r="N1045" s="2" t="s">
        <v>37</v>
      </c>
      <c r="O1045" s="2"/>
      <c r="P1045" s="2" t="s">
        <v>11</v>
      </c>
      <c r="Q1045" s="2" t="s">
        <v>12</v>
      </c>
      <c r="R1045" s="2" t="s">
        <v>13</v>
      </c>
      <c r="S1045" s="7">
        <v>1.94913288E-4</v>
      </c>
      <c r="T1045" s="7">
        <v>0.75</v>
      </c>
      <c r="U1045" s="9">
        <f>Tabla13[[#This Row],[Precio unitario]]*Tabla13[[#This Row],[Tasa de ingresos cliente]]</f>
        <v>1.4618496599999998E-4</v>
      </c>
      <c r="V1045" s="21">
        <v>22.631540000000001</v>
      </c>
      <c r="W1045" s="15">
        <f>Tabla13[[#This Row],[tasa de cambio]]*Tabla13[[#This Row],[Ingresos netos]]</f>
        <v>3.30839090542764E-3</v>
      </c>
      <c r="AK1045" s="1" t="s">
        <v>100</v>
      </c>
      <c r="AL1045" s="1" t="s">
        <v>33</v>
      </c>
      <c r="AM1045" s="1" t="s">
        <v>114</v>
      </c>
      <c r="AN1045" s="1" t="s">
        <v>11</v>
      </c>
      <c r="AO1045" s="1" t="s">
        <v>12</v>
      </c>
      <c r="AP1045" s="1" t="s">
        <v>13</v>
      </c>
      <c r="AQ1045" s="8">
        <v>2.5373680000000001E-4</v>
      </c>
      <c r="AR1045" s="8">
        <v>0.75</v>
      </c>
      <c r="AS1045" s="9">
        <f>Tabla8[[#This Row],[Precio unitario]]*Tabla8[[#This Row],[Tasa de ingresos cliente]]</f>
        <v>1.9030260000000001E-4</v>
      </c>
      <c r="AT1045" s="21">
        <v>21.6</v>
      </c>
      <c r="AU1045" s="11">
        <f>Tabla8[[#This Row],[tasa de cambio]]*Tabla8[[#This Row],[Ingresos netos]]</f>
        <v>4.1105361600000008E-3</v>
      </c>
      <c r="AV1045" s="23"/>
      <c r="AX1045" s="23"/>
    </row>
    <row r="1046" spans="13:50" x14ac:dyDescent="0.2">
      <c r="M1046" s="1" t="s">
        <v>87</v>
      </c>
      <c r="N1046" s="1" t="s">
        <v>37</v>
      </c>
      <c r="O1046" s="1"/>
      <c r="P1046" s="1" t="s">
        <v>11</v>
      </c>
      <c r="Q1046" s="1" t="s">
        <v>12</v>
      </c>
      <c r="R1046" s="1" t="s">
        <v>13</v>
      </c>
      <c r="S1046" s="8">
        <v>6.4989847199999995E-4</v>
      </c>
      <c r="T1046" s="8">
        <v>0.75</v>
      </c>
      <c r="U1046" s="9">
        <f>Tabla13[[#This Row],[Precio unitario]]*Tabla13[[#This Row],[Tasa de ingresos cliente]]</f>
        <v>4.8742385399999996E-4</v>
      </c>
      <c r="V1046" s="21">
        <v>22.631540000000001</v>
      </c>
      <c r="W1046" s="15">
        <f>Tabla13[[#This Row],[tasa de cambio]]*Tabla13[[#This Row],[Ingresos netos]]</f>
        <v>1.103115244875516E-2</v>
      </c>
      <c r="AK1046" s="1" t="s">
        <v>100</v>
      </c>
      <c r="AL1046" s="1" t="s">
        <v>33</v>
      </c>
      <c r="AM1046" s="1" t="s">
        <v>104</v>
      </c>
      <c r="AN1046" s="1" t="s">
        <v>11</v>
      </c>
      <c r="AO1046" s="1" t="s">
        <v>129</v>
      </c>
      <c r="AP1046" s="1" t="s">
        <v>13</v>
      </c>
      <c r="AQ1046" s="8">
        <v>-1.1101220000000001E-3</v>
      </c>
      <c r="AR1046" s="8">
        <v>0.75</v>
      </c>
      <c r="AS1046" s="9">
        <f>Tabla8[[#This Row],[Precio unitario]]*Tabla8[[#This Row],[Tasa de ingresos cliente]]</f>
        <v>-8.325915000000001E-4</v>
      </c>
      <c r="AT1046" s="21">
        <v>21.6</v>
      </c>
      <c r="AU1046" s="11">
        <f>Tabla8[[#This Row],[tasa de cambio]]*Tabla8[[#This Row],[Ingresos netos]]</f>
        <v>-1.7983976400000004E-2</v>
      </c>
      <c r="AV1046" s="23"/>
      <c r="AX1046" s="23"/>
    </row>
    <row r="1047" spans="13:50" x14ac:dyDescent="0.2">
      <c r="M1047" s="2" t="s">
        <v>87</v>
      </c>
      <c r="N1047" s="2" t="s">
        <v>47</v>
      </c>
      <c r="O1047" s="2"/>
      <c r="P1047" s="2" t="s">
        <v>11</v>
      </c>
      <c r="Q1047" s="2" t="s">
        <v>12</v>
      </c>
      <c r="R1047" s="2" t="s">
        <v>13</v>
      </c>
      <c r="S1047" s="7">
        <v>4.4408082499999997E-4</v>
      </c>
      <c r="T1047" s="7">
        <v>0.75</v>
      </c>
      <c r="U1047" s="9">
        <f>Tabla13[[#This Row],[Precio unitario]]*Tabla13[[#This Row],[Tasa de ingresos cliente]]</f>
        <v>3.3306061874999995E-4</v>
      </c>
      <c r="V1047" s="21">
        <v>22.631540000000001</v>
      </c>
      <c r="W1047" s="15">
        <f>Tabla13[[#This Row],[tasa de cambio]]*Tabla13[[#This Row],[Ingresos netos]]</f>
        <v>7.5376747156653745E-3</v>
      </c>
      <c r="AK1047" s="1" t="s">
        <v>100</v>
      </c>
      <c r="AL1047" s="1" t="s">
        <v>33</v>
      </c>
      <c r="AM1047" s="1" t="s">
        <v>114</v>
      </c>
      <c r="AN1047" s="1" t="s">
        <v>11</v>
      </c>
      <c r="AO1047" s="1" t="s">
        <v>129</v>
      </c>
      <c r="AP1047" s="1" t="s">
        <v>13</v>
      </c>
      <c r="AQ1047" s="8">
        <v>-7.6120199999999997E-5</v>
      </c>
      <c r="AR1047" s="8">
        <v>0.75</v>
      </c>
      <c r="AS1047" s="9">
        <f>Tabla8[[#This Row],[Precio unitario]]*Tabla8[[#This Row],[Tasa de ingresos cliente]]</f>
        <v>-5.7090149999999994E-5</v>
      </c>
      <c r="AT1047" s="21">
        <v>21.6</v>
      </c>
      <c r="AU1047" s="11">
        <f>Tabla8[[#This Row],[tasa de cambio]]*Tabla8[[#This Row],[Ingresos netos]]</f>
        <v>-1.2331472399999999E-3</v>
      </c>
      <c r="AV1047" s="23"/>
      <c r="AX1047" s="23"/>
    </row>
    <row r="1048" spans="13:50" x14ac:dyDescent="0.2">
      <c r="M1048" s="1" t="s">
        <v>87</v>
      </c>
      <c r="N1048" s="1" t="s">
        <v>28</v>
      </c>
      <c r="O1048" s="1"/>
      <c r="P1048" s="1" t="s">
        <v>11</v>
      </c>
      <c r="Q1048" s="1" t="s">
        <v>12</v>
      </c>
      <c r="R1048" s="1" t="s">
        <v>13</v>
      </c>
      <c r="S1048" s="8">
        <v>9.7340739000000001E-5</v>
      </c>
      <c r="T1048" s="8">
        <v>0.75</v>
      </c>
      <c r="U1048" s="9">
        <f>Tabla13[[#This Row],[Precio unitario]]*Tabla13[[#This Row],[Tasa de ingresos cliente]]</f>
        <v>7.3005554250000004E-5</v>
      </c>
      <c r="V1048" s="21">
        <v>22.631540000000001</v>
      </c>
      <c r="W1048" s="15">
        <f>Tabla13[[#This Row],[tasa de cambio]]*Tabla13[[#This Row],[Ingresos netos]]</f>
        <v>1.6522281212310451E-3</v>
      </c>
      <c r="AK1048" s="2" t="s">
        <v>100</v>
      </c>
      <c r="AL1048" s="2" t="s">
        <v>33</v>
      </c>
      <c r="AM1048" s="2" t="s">
        <v>114</v>
      </c>
      <c r="AN1048" s="2" t="s">
        <v>11</v>
      </c>
      <c r="AO1048" s="2" t="s">
        <v>129</v>
      </c>
      <c r="AP1048" s="2" t="s">
        <v>13</v>
      </c>
      <c r="AQ1048" s="7">
        <v>-7.6119999999999996E-5</v>
      </c>
      <c r="AR1048" s="7">
        <v>0.75</v>
      </c>
      <c r="AS1048" s="9">
        <f>Tabla8[[#This Row],[Precio unitario]]*Tabla8[[#This Row],[Tasa de ingresos cliente]]</f>
        <v>-5.7089999999999997E-5</v>
      </c>
      <c r="AT1048" s="21">
        <v>21.6</v>
      </c>
      <c r="AU1048" s="11">
        <f>Tabla8[[#This Row],[tasa de cambio]]*Tabla8[[#This Row],[Ingresos netos]]</f>
        <v>-1.233144E-3</v>
      </c>
      <c r="AV1048" s="23"/>
      <c r="AX1048" s="23"/>
    </row>
    <row r="1049" spans="13:50" x14ac:dyDescent="0.2">
      <c r="M1049" s="2" t="s">
        <v>87</v>
      </c>
      <c r="N1049" s="2" t="s">
        <v>86</v>
      </c>
      <c r="O1049" s="2"/>
      <c r="P1049" s="2" t="s">
        <v>11</v>
      </c>
      <c r="Q1049" s="2" t="s">
        <v>12</v>
      </c>
      <c r="R1049" s="2" t="s">
        <v>13</v>
      </c>
      <c r="S1049" s="7">
        <v>2.3692954569999999E-3</v>
      </c>
      <c r="T1049" s="7">
        <v>0.75</v>
      </c>
      <c r="U1049" s="9">
        <f>Tabla13[[#This Row],[Precio unitario]]*Tabla13[[#This Row],[Tasa de ingresos cliente]]</f>
        <v>1.7769715927499999E-3</v>
      </c>
      <c r="V1049" s="21">
        <v>22.631540000000001</v>
      </c>
      <c r="W1049" s="15">
        <f>Tabla13[[#This Row],[tasa de cambio]]*Tabla13[[#This Row],[Ingresos netos]]</f>
        <v>4.0215603680185334E-2</v>
      </c>
      <c r="AK1049" s="1" t="s">
        <v>100</v>
      </c>
      <c r="AL1049" s="1" t="s">
        <v>15</v>
      </c>
      <c r="AM1049" s="1" t="s">
        <v>101</v>
      </c>
      <c r="AN1049" s="1" t="s">
        <v>11</v>
      </c>
      <c r="AO1049" s="1" t="s">
        <v>12</v>
      </c>
      <c r="AP1049" s="1" t="s">
        <v>13</v>
      </c>
      <c r="AQ1049" s="8">
        <v>1.916E-3</v>
      </c>
      <c r="AR1049" s="8">
        <v>0.75</v>
      </c>
      <c r="AS1049" s="9">
        <f>Tabla8[[#This Row],[Precio unitario]]*Tabla8[[#This Row],[Tasa de ingresos cliente]]</f>
        <v>1.4369999999999999E-3</v>
      </c>
      <c r="AT1049" s="21">
        <v>21.6</v>
      </c>
      <c r="AU1049" s="11">
        <f>Tabla8[[#This Row],[tasa de cambio]]*Tabla8[[#This Row],[Ingresos netos]]</f>
        <v>3.1039199999999999E-2</v>
      </c>
      <c r="AV1049" s="23"/>
      <c r="AX1049" s="23"/>
    </row>
    <row r="1050" spans="13:50" x14ac:dyDescent="0.2">
      <c r="M1050" s="1" t="s">
        <v>87</v>
      </c>
      <c r="N1050" s="1" t="s">
        <v>32</v>
      </c>
      <c r="O1050" s="1"/>
      <c r="P1050" s="1" t="s">
        <v>11</v>
      </c>
      <c r="Q1050" s="1" t="s">
        <v>12</v>
      </c>
      <c r="R1050" s="1" t="s">
        <v>13</v>
      </c>
      <c r="S1050" s="8">
        <v>2.0886565449999999E-3</v>
      </c>
      <c r="T1050" s="8">
        <v>0.75</v>
      </c>
      <c r="U1050" s="9">
        <f>Tabla13[[#This Row],[Precio unitario]]*Tabla13[[#This Row],[Tasa de ingresos cliente]]</f>
        <v>1.5664924087500001E-3</v>
      </c>
      <c r="V1050" s="21">
        <v>22.631540000000001</v>
      </c>
      <c r="W1050" s="15">
        <f>Tabla13[[#This Row],[tasa de cambio]]*Tabla13[[#This Row],[Ingresos netos]]</f>
        <v>3.5452135608321979E-2</v>
      </c>
      <c r="AK1050" s="2" t="s">
        <v>100</v>
      </c>
      <c r="AL1050" s="2" t="s">
        <v>15</v>
      </c>
      <c r="AM1050" s="2" t="s">
        <v>101</v>
      </c>
      <c r="AN1050" s="2" t="s">
        <v>11</v>
      </c>
      <c r="AO1050" s="2" t="s">
        <v>12</v>
      </c>
      <c r="AP1050" s="2" t="s">
        <v>13</v>
      </c>
      <c r="AQ1050" s="7">
        <v>1.9158332999999999E-3</v>
      </c>
      <c r="AR1050" s="7">
        <v>0.75</v>
      </c>
      <c r="AS1050" s="9">
        <f>Tabla8[[#This Row],[Precio unitario]]*Tabla8[[#This Row],[Tasa de ingresos cliente]]</f>
        <v>1.4368749749999999E-3</v>
      </c>
      <c r="AT1050" s="21">
        <v>21.6</v>
      </c>
      <c r="AU1050" s="11">
        <f>Tabla8[[#This Row],[tasa de cambio]]*Tabla8[[#This Row],[Ingresos netos]]</f>
        <v>3.1036499459999999E-2</v>
      </c>
      <c r="AV1050" s="23"/>
      <c r="AX1050" s="23"/>
    </row>
    <row r="1051" spans="13:50" x14ac:dyDescent="0.2">
      <c r="M1051" s="2" t="s">
        <v>87</v>
      </c>
      <c r="N1051" s="2" t="s">
        <v>41</v>
      </c>
      <c r="O1051" s="2"/>
      <c r="P1051" s="2" t="s">
        <v>11</v>
      </c>
      <c r="Q1051" s="2" t="s">
        <v>12</v>
      </c>
      <c r="R1051" s="2" t="s">
        <v>13</v>
      </c>
      <c r="S1051" s="7">
        <v>1.8576172099999999E-4</v>
      </c>
      <c r="T1051" s="7">
        <v>0.75</v>
      </c>
      <c r="U1051" s="9">
        <f>Tabla13[[#This Row],[Precio unitario]]*Tabla13[[#This Row],[Tasa de ingresos cliente]]</f>
        <v>1.3932129075000001E-4</v>
      </c>
      <c r="V1051" s="21">
        <v>22.631540000000001</v>
      </c>
      <c r="W1051" s="15">
        <f>Tabla13[[#This Row],[tasa de cambio]]*Tabla13[[#This Row],[Ingresos netos]]</f>
        <v>3.1530553644602555E-3</v>
      </c>
      <c r="AK1051" s="1" t="s">
        <v>100</v>
      </c>
      <c r="AL1051" s="1" t="s">
        <v>15</v>
      </c>
      <c r="AM1051" s="1" t="s">
        <v>104</v>
      </c>
      <c r="AN1051" s="1" t="s">
        <v>11</v>
      </c>
      <c r="AO1051" s="1" t="s">
        <v>12</v>
      </c>
      <c r="AP1051" s="1" t="s">
        <v>13</v>
      </c>
      <c r="AQ1051" s="8">
        <v>2.3140000000000001E-3</v>
      </c>
      <c r="AR1051" s="8">
        <v>0.75</v>
      </c>
      <c r="AS1051" s="9">
        <f>Tabla8[[#This Row],[Precio unitario]]*Tabla8[[#This Row],[Tasa de ingresos cliente]]</f>
        <v>1.7355000000000001E-3</v>
      </c>
      <c r="AT1051" s="21">
        <v>21.6</v>
      </c>
      <c r="AU1051" s="11">
        <f>Tabla8[[#This Row],[tasa de cambio]]*Tabla8[[#This Row],[Ingresos netos]]</f>
        <v>3.7486800000000001E-2</v>
      </c>
      <c r="AV1051" s="23"/>
      <c r="AX1051" s="23"/>
    </row>
    <row r="1052" spans="13:50" x14ac:dyDescent="0.2">
      <c r="M1052" s="1" t="s">
        <v>87</v>
      </c>
      <c r="N1052" s="1" t="s">
        <v>14</v>
      </c>
      <c r="O1052" s="1"/>
      <c r="P1052" s="1" t="s">
        <v>11</v>
      </c>
      <c r="Q1052" s="1" t="s">
        <v>12</v>
      </c>
      <c r="R1052" s="1" t="s">
        <v>13</v>
      </c>
      <c r="S1052" s="8">
        <v>3.35819557E-4</v>
      </c>
      <c r="T1052" s="8">
        <v>0.75</v>
      </c>
      <c r="U1052" s="9">
        <f>Tabla13[[#This Row],[Precio unitario]]*Tabla13[[#This Row],[Tasa de ingresos cliente]]</f>
        <v>2.5186466775000001E-4</v>
      </c>
      <c r="V1052" s="21">
        <v>22.631540000000001</v>
      </c>
      <c r="W1052" s="15">
        <f>Tabla13[[#This Row],[tasa de cambio]]*Tabla13[[#This Row],[Ingresos netos]]</f>
        <v>5.7000853027708359E-3</v>
      </c>
      <c r="AK1052" s="2" t="s">
        <v>100</v>
      </c>
      <c r="AL1052" s="2" t="s">
        <v>15</v>
      </c>
      <c r="AM1052" s="2" t="s">
        <v>104</v>
      </c>
      <c r="AN1052" s="2" t="s">
        <v>11</v>
      </c>
      <c r="AO1052" s="2" t="s">
        <v>12</v>
      </c>
      <c r="AP1052" s="2" t="s">
        <v>13</v>
      </c>
      <c r="AQ1052" s="7">
        <v>2.3143E-3</v>
      </c>
      <c r="AR1052" s="7">
        <v>0.75</v>
      </c>
      <c r="AS1052" s="9">
        <f>Tabla8[[#This Row],[Precio unitario]]*Tabla8[[#This Row],[Tasa de ingresos cliente]]</f>
        <v>1.735725E-3</v>
      </c>
      <c r="AT1052" s="21">
        <v>21.6</v>
      </c>
      <c r="AU1052" s="11">
        <f>Tabla8[[#This Row],[tasa de cambio]]*Tabla8[[#This Row],[Ingresos netos]]</f>
        <v>3.7491660000000003E-2</v>
      </c>
      <c r="AV1052" s="23"/>
      <c r="AX1052" s="23"/>
    </row>
    <row r="1053" spans="13:50" x14ac:dyDescent="0.2">
      <c r="M1053" s="2" t="s">
        <v>87</v>
      </c>
      <c r="N1053" s="2" t="s">
        <v>49</v>
      </c>
      <c r="O1053" s="2"/>
      <c r="P1053" s="2" t="s">
        <v>11</v>
      </c>
      <c r="Q1053" s="2" t="s">
        <v>12</v>
      </c>
      <c r="R1053" s="2" t="s">
        <v>13</v>
      </c>
      <c r="S1053" s="7">
        <v>6.0664159000000002E-5</v>
      </c>
      <c r="T1053" s="7">
        <v>0.75</v>
      </c>
      <c r="U1053" s="9">
        <f>Tabla13[[#This Row],[Precio unitario]]*Tabla13[[#This Row],[Tasa de ingresos cliente]]</f>
        <v>4.5498119250000002E-5</v>
      </c>
      <c r="V1053" s="21">
        <v>22.631540000000001</v>
      </c>
      <c r="W1053" s="15">
        <f>Tabla13[[#This Row],[tasa de cambio]]*Tabla13[[#This Row],[Ingresos netos]]</f>
        <v>1.0296925057311451E-3</v>
      </c>
      <c r="AK1053" s="1" t="s">
        <v>100</v>
      </c>
      <c r="AL1053" s="1" t="s">
        <v>15</v>
      </c>
      <c r="AM1053" s="1" t="s">
        <v>104</v>
      </c>
      <c r="AN1053" s="1" t="s">
        <v>11</v>
      </c>
      <c r="AO1053" s="1" t="s">
        <v>12</v>
      </c>
      <c r="AP1053" s="1" t="s">
        <v>13</v>
      </c>
      <c r="AQ1053" s="8">
        <v>2.3142856999999999E-3</v>
      </c>
      <c r="AR1053" s="8">
        <v>0.75</v>
      </c>
      <c r="AS1053" s="9">
        <f>Tabla8[[#This Row],[Precio unitario]]*Tabla8[[#This Row],[Tasa de ingresos cliente]]</f>
        <v>1.7357142749999999E-3</v>
      </c>
      <c r="AT1053" s="21">
        <v>21.6</v>
      </c>
      <c r="AU1053" s="11">
        <f>Tabla8[[#This Row],[tasa de cambio]]*Tabla8[[#This Row],[Ingresos netos]]</f>
        <v>3.7491428340000001E-2</v>
      </c>
      <c r="AV1053" s="23"/>
      <c r="AX1053" s="23"/>
    </row>
    <row r="1054" spans="13:50" x14ac:dyDescent="0.2">
      <c r="M1054" s="1" t="s">
        <v>87</v>
      </c>
      <c r="N1054" s="1" t="s">
        <v>44</v>
      </c>
      <c r="O1054" s="1"/>
      <c r="P1054" s="1" t="s">
        <v>11</v>
      </c>
      <c r="Q1054" s="1" t="s">
        <v>12</v>
      </c>
      <c r="R1054" s="1" t="s">
        <v>13</v>
      </c>
      <c r="S1054" s="8">
        <v>6.1223759999999995E-4</v>
      </c>
      <c r="T1054" s="8">
        <v>0.75</v>
      </c>
      <c r="U1054" s="9">
        <f>Tabla13[[#This Row],[Precio unitario]]*Tabla13[[#This Row],[Tasa de ingresos cliente]]</f>
        <v>4.5917819999999993E-4</v>
      </c>
      <c r="V1054" s="21">
        <v>22.631540000000001</v>
      </c>
      <c r="W1054" s="15">
        <f>Tabla13[[#This Row],[tasa de cambio]]*Tabla13[[#This Row],[Ingresos netos]]</f>
        <v>1.0391909800427999E-2</v>
      </c>
      <c r="AK1054" s="2" t="s">
        <v>100</v>
      </c>
      <c r="AL1054" s="2" t="s">
        <v>15</v>
      </c>
      <c r="AM1054" s="2" t="s">
        <v>104</v>
      </c>
      <c r="AN1054" s="2" t="s">
        <v>11</v>
      </c>
      <c r="AO1054" s="2" t="s">
        <v>12</v>
      </c>
      <c r="AP1054" s="2" t="s">
        <v>13</v>
      </c>
      <c r="AQ1054" s="7">
        <v>2.3143333000000001E-3</v>
      </c>
      <c r="AR1054" s="7">
        <v>0.75</v>
      </c>
      <c r="AS1054" s="9">
        <f>Tabla8[[#This Row],[Precio unitario]]*Tabla8[[#This Row],[Tasa de ingresos cliente]]</f>
        <v>1.735749975E-3</v>
      </c>
      <c r="AT1054" s="21">
        <v>21.6</v>
      </c>
      <c r="AU1054" s="11">
        <f>Tabla8[[#This Row],[tasa de cambio]]*Tabla8[[#This Row],[Ingresos netos]]</f>
        <v>3.749219946E-2</v>
      </c>
      <c r="AV1054" s="23"/>
      <c r="AX1054" s="23"/>
    </row>
    <row r="1055" spans="13:50" x14ac:dyDescent="0.2">
      <c r="M1055" s="2" t="s">
        <v>87</v>
      </c>
      <c r="N1055" s="2" t="s">
        <v>36</v>
      </c>
      <c r="O1055" s="2"/>
      <c r="P1055" s="2" t="s">
        <v>11</v>
      </c>
      <c r="Q1055" s="2" t="s">
        <v>12</v>
      </c>
      <c r="R1055" s="2" t="s">
        <v>13</v>
      </c>
      <c r="S1055" s="7">
        <v>1.3916693500000001E-4</v>
      </c>
      <c r="T1055" s="7">
        <v>0.75</v>
      </c>
      <c r="U1055" s="9">
        <f>Tabla13[[#This Row],[Precio unitario]]*Tabla13[[#This Row],[Tasa de ingresos cliente]]</f>
        <v>1.0437520125000001E-4</v>
      </c>
      <c r="V1055" s="21">
        <v>22.631540000000001</v>
      </c>
      <c r="W1055" s="15">
        <f>Tabla13[[#This Row],[tasa de cambio]]*Tabla13[[#This Row],[Ingresos netos]]</f>
        <v>2.3621715420974253E-3</v>
      </c>
      <c r="AK1055" s="2" t="s">
        <v>100</v>
      </c>
      <c r="AL1055" s="2" t="s">
        <v>15</v>
      </c>
      <c r="AM1055" s="2" t="s">
        <v>104</v>
      </c>
      <c r="AN1055" s="2" t="s">
        <v>11</v>
      </c>
      <c r="AO1055" s="2" t="s">
        <v>12</v>
      </c>
      <c r="AP1055" s="2" t="s">
        <v>13</v>
      </c>
      <c r="AQ1055" s="7">
        <v>4.1172667000000003E-3</v>
      </c>
      <c r="AR1055" s="7">
        <v>0.75</v>
      </c>
      <c r="AS1055" s="9">
        <f>Tabla8[[#This Row],[Precio unitario]]*Tabla8[[#This Row],[Tasa de ingresos cliente]]</f>
        <v>3.0879500250000002E-3</v>
      </c>
      <c r="AT1055" s="21">
        <v>21.6</v>
      </c>
      <c r="AU1055" s="11">
        <f>Tabla8[[#This Row],[tasa de cambio]]*Tabla8[[#This Row],[Ingresos netos]]</f>
        <v>6.6699720540000007E-2</v>
      </c>
      <c r="AV1055" s="23"/>
      <c r="AX1055" s="23"/>
    </row>
    <row r="1056" spans="13:50" x14ac:dyDescent="0.2">
      <c r="M1056" s="1" t="s">
        <v>87</v>
      </c>
      <c r="N1056" s="1" t="s">
        <v>53</v>
      </c>
      <c r="O1056" s="1"/>
      <c r="P1056" s="1" t="s">
        <v>11</v>
      </c>
      <c r="Q1056" s="1" t="s">
        <v>12</v>
      </c>
      <c r="R1056" s="1" t="s">
        <v>13</v>
      </c>
      <c r="S1056" s="8">
        <v>3.55804904E-4</v>
      </c>
      <c r="T1056" s="8">
        <v>0.75</v>
      </c>
      <c r="U1056" s="9">
        <f>Tabla13[[#This Row],[Precio unitario]]*Tabla13[[#This Row],[Tasa de ingresos cliente]]</f>
        <v>2.66853678E-4</v>
      </c>
      <c r="V1056" s="21">
        <v>22.631540000000001</v>
      </c>
      <c r="W1056" s="15">
        <f>Tabla13[[#This Row],[tasa de cambio]]*Tabla13[[#This Row],[Ingresos netos]]</f>
        <v>6.0393096878041206E-3</v>
      </c>
      <c r="AK1056" s="1" t="s">
        <v>100</v>
      </c>
      <c r="AL1056" s="1" t="s">
        <v>15</v>
      </c>
      <c r="AM1056" s="1" t="s">
        <v>104</v>
      </c>
      <c r="AN1056" s="1" t="s">
        <v>11</v>
      </c>
      <c r="AO1056" s="1" t="s">
        <v>12</v>
      </c>
      <c r="AP1056" s="1" t="s">
        <v>13</v>
      </c>
      <c r="AQ1056" s="8">
        <v>4.5890000000000002E-3</v>
      </c>
      <c r="AR1056" s="8">
        <v>0.75</v>
      </c>
      <c r="AS1056" s="9">
        <f>Tabla8[[#This Row],[Precio unitario]]*Tabla8[[#This Row],[Tasa de ingresos cliente]]</f>
        <v>3.4417500000000004E-3</v>
      </c>
      <c r="AT1056" s="21">
        <v>21.6</v>
      </c>
      <c r="AU1056" s="11">
        <f>Tabla8[[#This Row],[tasa de cambio]]*Tabla8[[#This Row],[Ingresos netos]]</f>
        <v>7.4341800000000013E-2</v>
      </c>
      <c r="AV1056" s="23"/>
      <c r="AX1056" s="23"/>
    </row>
    <row r="1057" spans="13:50" x14ac:dyDescent="0.2">
      <c r="M1057" s="2" t="s">
        <v>87</v>
      </c>
      <c r="N1057" s="2" t="s">
        <v>47</v>
      </c>
      <c r="O1057" s="2"/>
      <c r="P1057" s="2" t="s">
        <v>11</v>
      </c>
      <c r="Q1057" s="2" t="s">
        <v>12</v>
      </c>
      <c r="R1057" s="2" t="s">
        <v>13</v>
      </c>
      <c r="S1057" s="7">
        <v>6.6269997999999995E-5</v>
      </c>
      <c r="T1057" s="7">
        <v>0.75</v>
      </c>
      <c r="U1057" s="9">
        <f>Tabla13[[#This Row],[Precio unitario]]*Tabla13[[#This Row],[Tasa de ingresos cliente]]</f>
        <v>4.9702498499999993E-5</v>
      </c>
      <c r="V1057" s="21">
        <v>22.631540000000001</v>
      </c>
      <c r="W1057" s="15">
        <f>Tabla13[[#This Row],[tasa de cambio]]*Tabla13[[#This Row],[Ingresos netos]]</f>
        <v>1.12484408290269E-3</v>
      </c>
      <c r="AK1057" s="1" t="s">
        <v>100</v>
      </c>
      <c r="AL1057" s="1" t="s">
        <v>15</v>
      </c>
      <c r="AM1057" s="1" t="s">
        <v>104</v>
      </c>
      <c r="AN1057" s="1" t="s">
        <v>11</v>
      </c>
      <c r="AO1057" s="1" t="s">
        <v>12</v>
      </c>
      <c r="AP1057" s="1" t="s">
        <v>13</v>
      </c>
      <c r="AQ1057" s="8">
        <v>5.5285999999999998E-3</v>
      </c>
      <c r="AR1057" s="8">
        <v>0.75</v>
      </c>
      <c r="AS1057" s="9">
        <f>Tabla8[[#This Row],[Precio unitario]]*Tabla8[[#This Row],[Tasa de ingresos cliente]]</f>
        <v>4.1464499999999994E-3</v>
      </c>
      <c r="AT1057" s="21">
        <v>21.6</v>
      </c>
      <c r="AU1057" s="11">
        <f>Tabla8[[#This Row],[tasa de cambio]]*Tabla8[[#This Row],[Ingresos netos]]</f>
        <v>8.9563319999999988E-2</v>
      </c>
      <c r="AV1057" s="23"/>
      <c r="AX1057" s="23"/>
    </row>
    <row r="1058" spans="13:50" x14ac:dyDescent="0.2">
      <c r="M1058" s="1" t="s">
        <v>87</v>
      </c>
      <c r="N1058" s="1" t="s">
        <v>28</v>
      </c>
      <c r="O1058" s="1"/>
      <c r="P1058" s="1" t="s">
        <v>11</v>
      </c>
      <c r="Q1058" s="1" t="s">
        <v>12</v>
      </c>
      <c r="R1058" s="1" t="s">
        <v>13</v>
      </c>
      <c r="S1058" s="8">
        <v>1.8106549400000001E-4</v>
      </c>
      <c r="T1058" s="8">
        <v>0.75</v>
      </c>
      <c r="U1058" s="9">
        <f>Tabla13[[#This Row],[Precio unitario]]*Tabla13[[#This Row],[Tasa de ingresos cliente]]</f>
        <v>1.3579912050000001E-4</v>
      </c>
      <c r="V1058" s="21">
        <v>22.631540000000001</v>
      </c>
      <c r="W1058" s="15">
        <f>Tabla13[[#This Row],[tasa de cambio]]*Tabla13[[#This Row],[Ingresos netos]]</f>
        <v>3.0733432275605703E-3</v>
      </c>
      <c r="AK1058" s="2" t="s">
        <v>100</v>
      </c>
      <c r="AL1058" s="2" t="s">
        <v>15</v>
      </c>
      <c r="AM1058" s="2" t="s">
        <v>104</v>
      </c>
      <c r="AN1058" s="2" t="s">
        <v>11</v>
      </c>
      <c r="AO1058" s="2" t="s">
        <v>12</v>
      </c>
      <c r="AP1058" s="2" t="s">
        <v>13</v>
      </c>
      <c r="AQ1058" s="7">
        <v>5.5290000000000001E-3</v>
      </c>
      <c r="AR1058" s="7">
        <v>0.75</v>
      </c>
      <c r="AS1058" s="9">
        <f>Tabla8[[#This Row],[Precio unitario]]*Tabla8[[#This Row],[Tasa de ingresos cliente]]</f>
        <v>4.1467500000000003E-3</v>
      </c>
      <c r="AT1058" s="21">
        <v>21.6</v>
      </c>
      <c r="AU1058" s="11">
        <f>Tabla8[[#This Row],[tasa de cambio]]*Tabla8[[#This Row],[Ingresos netos]]</f>
        <v>8.9569800000000005E-2</v>
      </c>
      <c r="AV1058" s="23"/>
      <c r="AX1058" s="23"/>
    </row>
    <row r="1059" spans="13:50" x14ac:dyDescent="0.2">
      <c r="M1059" s="2" t="s">
        <v>87</v>
      </c>
      <c r="N1059" s="2" t="s">
        <v>49</v>
      </c>
      <c r="O1059" s="2"/>
      <c r="P1059" s="2" t="s">
        <v>11</v>
      </c>
      <c r="Q1059" s="2" t="s">
        <v>12</v>
      </c>
      <c r="R1059" s="2" t="s">
        <v>13</v>
      </c>
      <c r="S1059" s="7">
        <v>1.73787484E-4</v>
      </c>
      <c r="T1059" s="7">
        <v>0.75</v>
      </c>
      <c r="U1059" s="9">
        <f>Tabla13[[#This Row],[Precio unitario]]*Tabla13[[#This Row],[Tasa de ingresos cliente]]</f>
        <v>1.3034061299999999E-4</v>
      </c>
      <c r="V1059" s="21">
        <v>22.631540000000001</v>
      </c>
      <c r="W1059" s="15">
        <f>Tabla13[[#This Row],[tasa de cambio]]*Tabla13[[#This Row],[Ingresos netos]]</f>
        <v>2.9498087967340198E-3</v>
      </c>
      <c r="AK1059" s="1" t="s">
        <v>100</v>
      </c>
      <c r="AL1059" s="1" t="s">
        <v>15</v>
      </c>
      <c r="AM1059" s="1" t="s">
        <v>104</v>
      </c>
      <c r="AN1059" s="1" t="s">
        <v>11</v>
      </c>
      <c r="AO1059" s="1" t="s">
        <v>12</v>
      </c>
      <c r="AP1059" s="1" t="s">
        <v>13</v>
      </c>
      <c r="AQ1059" s="8">
        <v>5.5285000000000004E-3</v>
      </c>
      <c r="AR1059" s="8">
        <v>0.75</v>
      </c>
      <c r="AS1059" s="9">
        <f>Tabla8[[#This Row],[Precio unitario]]*Tabla8[[#This Row],[Tasa de ingresos cliente]]</f>
        <v>4.1463750000000008E-3</v>
      </c>
      <c r="AT1059" s="21">
        <v>21.6</v>
      </c>
      <c r="AU1059" s="11">
        <f>Tabla8[[#This Row],[tasa de cambio]]*Tabla8[[#This Row],[Ingresos netos]]</f>
        <v>8.9561700000000022E-2</v>
      </c>
      <c r="AV1059" s="23"/>
      <c r="AX1059" s="23"/>
    </row>
    <row r="1060" spans="13:50" x14ac:dyDescent="0.2">
      <c r="M1060" s="1" t="s">
        <v>87</v>
      </c>
      <c r="N1060" s="1" t="s">
        <v>55</v>
      </c>
      <c r="O1060" s="1"/>
      <c r="P1060" s="1" t="s">
        <v>11</v>
      </c>
      <c r="Q1060" s="1" t="s">
        <v>12</v>
      </c>
      <c r="R1060" s="1" t="s">
        <v>13</v>
      </c>
      <c r="S1060" s="8">
        <v>5.2468527599999998E-4</v>
      </c>
      <c r="T1060" s="8">
        <v>0.75</v>
      </c>
      <c r="U1060" s="9">
        <f>Tabla13[[#This Row],[Precio unitario]]*Tabla13[[#This Row],[Tasa de ingresos cliente]]</f>
        <v>3.9351395699999998E-4</v>
      </c>
      <c r="V1060" s="21">
        <v>22.631540000000001</v>
      </c>
      <c r="W1060" s="15">
        <f>Tabla13[[#This Row],[tasa de cambio]]*Tabla13[[#This Row],[Ingresos netos]]</f>
        <v>8.9058268584037807E-3</v>
      </c>
      <c r="AK1060" s="2" t="s">
        <v>100</v>
      </c>
      <c r="AL1060" s="2" t="s">
        <v>15</v>
      </c>
      <c r="AM1060" s="2" t="s">
        <v>104</v>
      </c>
      <c r="AN1060" s="2" t="s">
        <v>11</v>
      </c>
      <c r="AO1060" s="2" t="s">
        <v>12</v>
      </c>
      <c r="AP1060" s="2" t="s">
        <v>13</v>
      </c>
      <c r="AQ1060" s="7">
        <v>5.5285745000000002E-3</v>
      </c>
      <c r="AR1060" s="7">
        <v>0.75</v>
      </c>
      <c r="AS1060" s="9">
        <f>Tabla8[[#This Row],[Precio unitario]]*Tabla8[[#This Row],[Tasa de ingresos cliente]]</f>
        <v>4.146430875E-3</v>
      </c>
      <c r="AT1060" s="21">
        <v>21.6</v>
      </c>
      <c r="AU1060" s="11">
        <f>Tabla8[[#This Row],[tasa de cambio]]*Tabla8[[#This Row],[Ingresos netos]]</f>
        <v>8.9562906900000003E-2</v>
      </c>
      <c r="AV1060" s="23"/>
      <c r="AX1060" s="23"/>
    </row>
    <row r="1061" spans="13:50" x14ac:dyDescent="0.2">
      <c r="M1061" s="2" t="s">
        <v>87</v>
      </c>
      <c r="N1061" s="2" t="s">
        <v>43</v>
      </c>
      <c r="O1061" s="2"/>
      <c r="P1061" s="2" t="s">
        <v>11</v>
      </c>
      <c r="Q1061" s="2" t="s">
        <v>12</v>
      </c>
      <c r="R1061" s="2" t="s">
        <v>13</v>
      </c>
      <c r="S1061" s="7">
        <v>8.4498139500000001E-4</v>
      </c>
      <c r="T1061" s="7">
        <v>0.75</v>
      </c>
      <c r="U1061" s="9">
        <f>Tabla13[[#This Row],[Precio unitario]]*Tabla13[[#This Row],[Tasa de ingresos cliente]]</f>
        <v>6.3373604625000001E-4</v>
      </c>
      <c r="V1061" s="21">
        <v>22.631540000000001</v>
      </c>
      <c r="W1061" s="15">
        <f>Tabla13[[#This Row],[tasa de cambio]]*Tabla13[[#This Row],[Ingresos netos]]</f>
        <v>1.4342422680148726E-2</v>
      </c>
      <c r="AK1061" s="2" t="s">
        <v>100</v>
      </c>
      <c r="AL1061" s="2" t="s">
        <v>15</v>
      </c>
      <c r="AM1061" s="2" t="s">
        <v>104</v>
      </c>
      <c r="AN1061" s="2" t="s">
        <v>11</v>
      </c>
      <c r="AO1061" s="2" t="s">
        <v>12</v>
      </c>
      <c r="AP1061" s="2" t="s">
        <v>13</v>
      </c>
      <c r="AQ1061" s="7">
        <v>2.771E-3</v>
      </c>
      <c r="AR1061" s="7">
        <v>0.75</v>
      </c>
      <c r="AS1061" s="9">
        <f>Tabla8[[#This Row],[Precio unitario]]*Tabla8[[#This Row],[Tasa de ingresos cliente]]</f>
        <v>2.0782500000000002E-3</v>
      </c>
      <c r="AT1061" s="21">
        <v>21.6</v>
      </c>
      <c r="AU1061" s="11">
        <f>Tabla8[[#This Row],[tasa de cambio]]*Tabla8[[#This Row],[Ingresos netos]]</f>
        <v>4.4890200000000005E-2</v>
      </c>
      <c r="AV1061" s="23"/>
      <c r="AX1061" s="23"/>
    </row>
    <row r="1062" spans="13:50" x14ac:dyDescent="0.2">
      <c r="M1062" s="1" t="s">
        <v>87</v>
      </c>
      <c r="N1062" s="1" t="s">
        <v>47</v>
      </c>
      <c r="O1062" s="1"/>
      <c r="P1062" s="1" t="s">
        <v>11</v>
      </c>
      <c r="Q1062" s="1" t="s">
        <v>12</v>
      </c>
      <c r="R1062" s="1" t="s">
        <v>13</v>
      </c>
      <c r="S1062" s="8">
        <v>1.5213279800000001E-4</v>
      </c>
      <c r="T1062" s="8">
        <v>0.75</v>
      </c>
      <c r="U1062" s="9">
        <f>Tabla13[[#This Row],[Precio unitario]]*Tabla13[[#This Row],[Tasa de ingresos cliente]]</f>
        <v>1.1409959850000001E-4</v>
      </c>
      <c r="V1062" s="21">
        <v>22.631540000000001</v>
      </c>
      <c r="W1062" s="15">
        <f>Tabla13[[#This Row],[tasa de cambio]]*Tabla13[[#This Row],[Ingresos netos]]</f>
        <v>2.5822496274366903E-3</v>
      </c>
      <c r="AK1062" s="1" t="s">
        <v>100</v>
      </c>
      <c r="AL1062" s="1" t="s">
        <v>15</v>
      </c>
      <c r="AM1062" s="1" t="s">
        <v>114</v>
      </c>
      <c r="AN1062" s="1" t="s">
        <v>11</v>
      </c>
      <c r="AO1062" s="1" t="s">
        <v>12</v>
      </c>
      <c r="AP1062" s="1" t="s">
        <v>13</v>
      </c>
      <c r="AQ1062" s="8">
        <v>2.4744440000000001E-4</v>
      </c>
      <c r="AR1062" s="8">
        <v>0.75</v>
      </c>
      <c r="AS1062" s="9">
        <f>Tabla8[[#This Row],[Precio unitario]]*Tabla8[[#This Row],[Tasa de ingresos cliente]]</f>
        <v>1.8558330000000001E-4</v>
      </c>
      <c r="AT1062" s="21">
        <v>21.6</v>
      </c>
      <c r="AU1062" s="11">
        <f>Tabla8[[#This Row],[tasa de cambio]]*Tabla8[[#This Row],[Ingresos netos]]</f>
        <v>4.0085992800000005E-3</v>
      </c>
      <c r="AV1062" s="23"/>
      <c r="AX1062" s="23"/>
    </row>
    <row r="1063" spans="13:50" x14ac:dyDescent="0.2">
      <c r="M1063" s="2" t="s">
        <v>87</v>
      </c>
      <c r="N1063" s="2" t="s">
        <v>44</v>
      </c>
      <c r="O1063" s="2"/>
      <c r="P1063" s="2" t="s">
        <v>11</v>
      </c>
      <c r="Q1063" s="2" t="s">
        <v>12</v>
      </c>
      <c r="R1063" s="2" t="s">
        <v>13</v>
      </c>
      <c r="S1063" s="7">
        <v>1.0064446099999999E-4</v>
      </c>
      <c r="T1063" s="7">
        <v>0.75</v>
      </c>
      <c r="U1063" s="9">
        <f>Tabla13[[#This Row],[Precio unitario]]*Tabla13[[#This Row],[Tasa de ingresos cliente]]</f>
        <v>7.5483345749999996E-5</v>
      </c>
      <c r="V1063" s="21">
        <v>22.631540000000001</v>
      </c>
      <c r="W1063" s="15">
        <f>Tabla13[[#This Row],[tasa de cambio]]*Tabla13[[#This Row],[Ingresos netos]]</f>
        <v>1.7083043586749551E-3</v>
      </c>
      <c r="AK1063" s="2" t="s">
        <v>100</v>
      </c>
      <c r="AL1063" s="2" t="s">
        <v>15</v>
      </c>
      <c r="AM1063" s="2" t="s">
        <v>114</v>
      </c>
      <c r="AN1063" s="2" t="s">
        <v>11</v>
      </c>
      <c r="AO1063" s="2" t="s">
        <v>12</v>
      </c>
      <c r="AP1063" s="2" t="s">
        <v>13</v>
      </c>
      <c r="AQ1063" s="7">
        <v>2.4699999999999999E-4</v>
      </c>
      <c r="AR1063" s="7">
        <v>0.75</v>
      </c>
      <c r="AS1063" s="9">
        <f>Tabla8[[#This Row],[Precio unitario]]*Tabla8[[#This Row],[Tasa de ingresos cliente]]</f>
        <v>1.8524999999999998E-4</v>
      </c>
      <c r="AT1063" s="21">
        <v>21.6</v>
      </c>
      <c r="AU1063" s="11">
        <f>Tabla8[[#This Row],[tasa de cambio]]*Tabla8[[#This Row],[Ingresos netos]]</f>
        <v>4.0013999999999996E-3</v>
      </c>
      <c r="AV1063" s="23"/>
      <c r="AX1063" s="23"/>
    </row>
    <row r="1064" spans="13:50" x14ac:dyDescent="0.2">
      <c r="M1064" s="1" t="s">
        <v>87</v>
      </c>
      <c r="N1064" s="1" t="s">
        <v>50</v>
      </c>
      <c r="O1064" s="1"/>
      <c r="P1064" s="1" t="s">
        <v>11</v>
      </c>
      <c r="Q1064" s="1" t="s">
        <v>12</v>
      </c>
      <c r="R1064" s="1" t="s">
        <v>13</v>
      </c>
      <c r="S1064" s="8">
        <v>7.1513940499999995E-4</v>
      </c>
      <c r="T1064" s="8">
        <v>0.75</v>
      </c>
      <c r="U1064" s="9">
        <f>Tabla13[[#This Row],[Precio unitario]]*Tabla13[[#This Row],[Tasa de ingresos cliente]]</f>
        <v>5.3635455375000002E-4</v>
      </c>
      <c r="V1064" s="21">
        <v>22.631540000000001</v>
      </c>
      <c r="W1064" s="15">
        <f>Tabla13[[#This Row],[tasa de cambio]]*Tabla13[[#This Row],[Ingresos netos]]</f>
        <v>1.2138529537375277E-2</v>
      </c>
      <c r="AK1064" s="1" t="s">
        <v>100</v>
      </c>
      <c r="AL1064" s="1" t="s">
        <v>15</v>
      </c>
      <c r="AM1064" s="1" t="s">
        <v>114</v>
      </c>
      <c r="AN1064" s="1" t="s">
        <v>11</v>
      </c>
      <c r="AO1064" s="1" t="s">
        <v>12</v>
      </c>
      <c r="AP1064" s="1" t="s">
        <v>13</v>
      </c>
      <c r="AQ1064" s="8">
        <v>2.474E-4</v>
      </c>
      <c r="AR1064" s="8">
        <v>0.75</v>
      </c>
      <c r="AS1064" s="9">
        <f>Tabla8[[#This Row],[Precio unitario]]*Tabla8[[#This Row],[Tasa de ingresos cliente]]</f>
        <v>1.8554999999999998E-4</v>
      </c>
      <c r="AT1064" s="21">
        <v>21.6</v>
      </c>
      <c r="AU1064" s="11">
        <f>Tabla8[[#This Row],[tasa de cambio]]*Tabla8[[#This Row],[Ingresos netos]]</f>
        <v>4.0078800000000001E-3</v>
      </c>
      <c r="AV1064" s="23"/>
      <c r="AX1064" s="23"/>
    </row>
    <row r="1065" spans="13:50" x14ac:dyDescent="0.2">
      <c r="M1065" s="2" t="s">
        <v>87</v>
      </c>
      <c r="N1065" s="2" t="s">
        <v>16</v>
      </c>
      <c r="O1065" s="2"/>
      <c r="P1065" s="2" t="s">
        <v>11</v>
      </c>
      <c r="Q1065" s="2" t="s">
        <v>12</v>
      </c>
      <c r="R1065" s="2" t="s">
        <v>13</v>
      </c>
      <c r="S1065" s="7">
        <v>2.653680063E-3</v>
      </c>
      <c r="T1065" s="7">
        <v>0.75</v>
      </c>
      <c r="U1065" s="9">
        <f>Tabla13[[#This Row],[Precio unitario]]*Tabla13[[#This Row],[Tasa de ingresos cliente]]</f>
        <v>1.9902600472500001E-3</v>
      </c>
      <c r="V1065" s="21">
        <v>22.631540000000001</v>
      </c>
      <c r="W1065" s="15">
        <f>Tabla13[[#This Row],[tasa de cambio]]*Tabla13[[#This Row],[Ingresos netos]]</f>
        <v>4.504264986974027E-2</v>
      </c>
      <c r="AK1065" s="2" t="s">
        <v>100</v>
      </c>
      <c r="AL1065" s="2" t="s">
        <v>15</v>
      </c>
      <c r="AM1065" s="2" t="s">
        <v>114</v>
      </c>
      <c r="AN1065" s="2" t="s">
        <v>11</v>
      </c>
      <c r="AO1065" s="2" t="s">
        <v>12</v>
      </c>
      <c r="AP1065" s="2" t="s">
        <v>13</v>
      </c>
      <c r="AQ1065" s="7">
        <v>2.4745609999999999E-4</v>
      </c>
      <c r="AR1065" s="7">
        <v>0.75</v>
      </c>
      <c r="AS1065" s="9">
        <f>Tabla8[[#This Row],[Precio unitario]]*Tabla8[[#This Row],[Tasa de ingresos cliente]]</f>
        <v>1.8559207499999999E-4</v>
      </c>
      <c r="AT1065" s="21">
        <v>21.6</v>
      </c>
      <c r="AU1065" s="11">
        <f>Tabla8[[#This Row],[tasa de cambio]]*Tabla8[[#This Row],[Ingresos netos]]</f>
        <v>4.0087888200000003E-3</v>
      </c>
      <c r="AV1065" s="23"/>
      <c r="AX1065" s="23"/>
    </row>
    <row r="1066" spans="13:50" x14ac:dyDescent="0.2">
      <c r="M1066" s="1" t="s">
        <v>87</v>
      </c>
      <c r="N1066" s="1" t="s">
        <v>17</v>
      </c>
      <c r="O1066" s="1"/>
      <c r="P1066" s="1" t="s">
        <v>11</v>
      </c>
      <c r="Q1066" s="1" t="s">
        <v>12</v>
      </c>
      <c r="R1066" s="1" t="s">
        <v>13</v>
      </c>
      <c r="S1066" s="8">
        <v>1.806577E-4</v>
      </c>
      <c r="T1066" s="8">
        <v>0.75</v>
      </c>
      <c r="U1066" s="9">
        <f>Tabla13[[#This Row],[Precio unitario]]*Tabla13[[#This Row],[Tasa de ingresos cliente]]</f>
        <v>1.35493275E-4</v>
      </c>
      <c r="V1066" s="21">
        <v>22.631540000000001</v>
      </c>
      <c r="W1066" s="15">
        <f>Tabla13[[#This Row],[tasa de cambio]]*Tabla13[[#This Row],[Ingresos netos]]</f>
        <v>3.0664214728935001E-3</v>
      </c>
      <c r="AK1066" s="1" t="s">
        <v>100</v>
      </c>
      <c r="AL1066" s="1" t="s">
        <v>15</v>
      </c>
      <c r="AM1066" s="1" t="s">
        <v>114</v>
      </c>
      <c r="AN1066" s="1" t="s">
        <v>11</v>
      </c>
      <c r="AO1066" s="1" t="s">
        <v>12</v>
      </c>
      <c r="AP1066" s="1" t="s">
        <v>13</v>
      </c>
      <c r="AQ1066" s="8">
        <v>2.4733330000000002E-4</v>
      </c>
      <c r="AR1066" s="8">
        <v>0.75</v>
      </c>
      <c r="AS1066" s="9">
        <f>Tabla8[[#This Row],[Precio unitario]]*Tabla8[[#This Row],[Tasa de ingresos cliente]]</f>
        <v>1.85499975E-4</v>
      </c>
      <c r="AT1066" s="21">
        <v>21.6</v>
      </c>
      <c r="AU1066" s="11">
        <f>Tabla8[[#This Row],[tasa de cambio]]*Tabla8[[#This Row],[Ingresos netos]]</f>
        <v>4.00679946E-3</v>
      </c>
      <c r="AV1066" s="23"/>
      <c r="AX1066" s="23"/>
    </row>
    <row r="1067" spans="13:50" x14ac:dyDescent="0.2">
      <c r="M1067" s="2" t="s">
        <v>87</v>
      </c>
      <c r="N1067" s="2" t="s">
        <v>18</v>
      </c>
      <c r="O1067" s="2"/>
      <c r="P1067" s="2" t="s">
        <v>11</v>
      </c>
      <c r="Q1067" s="2" t="s">
        <v>12</v>
      </c>
      <c r="R1067" s="2" t="s">
        <v>13</v>
      </c>
      <c r="S1067" s="7">
        <v>2.16423913E-4</v>
      </c>
      <c r="T1067" s="7">
        <v>0.75</v>
      </c>
      <c r="U1067" s="9">
        <f>Tabla13[[#This Row],[Precio unitario]]*Tabla13[[#This Row],[Tasa de ingresos cliente]]</f>
        <v>1.6231793474999999E-4</v>
      </c>
      <c r="V1067" s="21">
        <v>22.631540000000001</v>
      </c>
      <c r="W1067" s="15">
        <f>Tabla13[[#This Row],[tasa de cambio]]*Tabla13[[#This Row],[Ingresos netos]]</f>
        <v>3.673504833012015E-3</v>
      </c>
      <c r="AK1067" s="2" t="s">
        <v>100</v>
      </c>
      <c r="AL1067" s="2" t="s">
        <v>15</v>
      </c>
      <c r="AM1067" s="2" t="s">
        <v>114</v>
      </c>
      <c r="AN1067" s="2" t="s">
        <v>11</v>
      </c>
      <c r="AO1067" s="2" t="s">
        <v>12</v>
      </c>
      <c r="AP1067" s="2" t="s">
        <v>13</v>
      </c>
      <c r="AQ1067" s="7">
        <v>2.4745239999999998E-4</v>
      </c>
      <c r="AR1067" s="7">
        <v>0.75</v>
      </c>
      <c r="AS1067" s="9">
        <f>Tabla8[[#This Row],[Precio unitario]]*Tabla8[[#This Row],[Tasa de ingresos cliente]]</f>
        <v>1.855893E-4</v>
      </c>
      <c r="AT1067" s="21">
        <v>21.6</v>
      </c>
      <c r="AU1067" s="11">
        <f>Tabla8[[#This Row],[tasa de cambio]]*Tabla8[[#This Row],[Ingresos netos]]</f>
        <v>4.0087288800000004E-3</v>
      </c>
      <c r="AV1067" s="23"/>
      <c r="AX1067" s="23"/>
    </row>
    <row r="1068" spans="13:50" x14ac:dyDescent="0.2">
      <c r="M1068" s="1" t="s">
        <v>87</v>
      </c>
      <c r="N1068" s="1" t="s">
        <v>34</v>
      </c>
      <c r="O1068" s="1"/>
      <c r="P1068" s="1" t="s">
        <v>11</v>
      </c>
      <c r="Q1068" s="1" t="s">
        <v>12</v>
      </c>
      <c r="R1068" s="1" t="s">
        <v>13</v>
      </c>
      <c r="S1068" s="8">
        <v>1.8184275400000001E-4</v>
      </c>
      <c r="T1068" s="8">
        <v>0.75</v>
      </c>
      <c r="U1068" s="9">
        <f>Tabla13[[#This Row],[Precio unitario]]*Tabla13[[#This Row],[Tasa de ingresos cliente]]</f>
        <v>1.3638206550000001E-4</v>
      </c>
      <c r="V1068" s="21">
        <v>22.631540000000001</v>
      </c>
      <c r="W1068" s="15">
        <f>Tabla13[[#This Row],[tasa de cambio]]*Tabla13[[#This Row],[Ingresos netos]]</f>
        <v>3.0865361706458702E-3</v>
      </c>
      <c r="AK1068" s="1" t="s">
        <v>100</v>
      </c>
      <c r="AL1068" s="1" t="s">
        <v>15</v>
      </c>
      <c r="AM1068" s="1" t="s">
        <v>114</v>
      </c>
      <c r="AN1068" s="1" t="s">
        <v>11</v>
      </c>
      <c r="AO1068" s="1" t="s">
        <v>12</v>
      </c>
      <c r="AP1068" s="1" t="s">
        <v>13</v>
      </c>
      <c r="AQ1068" s="8">
        <v>2.475E-4</v>
      </c>
      <c r="AR1068" s="8">
        <v>0.75</v>
      </c>
      <c r="AS1068" s="9">
        <f>Tabla8[[#This Row],[Precio unitario]]*Tabla8[[#This Row],[Tasa de ingresos cliente]]</f>
        <v>1.85625E-4</v>
      </c>
      <c r="AT1068" s="21">
        <v>21.6</v>
      </c>
      <c r="AU1068" s="11">
        <f>Tabla8[[#This Row],[tasa de cambio]]*Tabla8[[#This Row],[Ingresos netos]]</f>
        <v>4.0095E-3</v>
      </c>
      <c r="AV1068" s="23"/>
      <c r="AX1068" s="23"/>
    </row>
    <row r="1069" spans="13:50" x14ac:dyDescent="0.2">
      <c r="M1069" s="2" t="s">
        <v>87</v>
      </c>
      <c r="N1069" s="2" t="s">
        <v>34</v>
      </c>
      <c r="O1069" s="2"/>
      <c r="P1069" s="2" t="s">
        <v>11</v>
      </c>
      <c r="Q1069" s="2" t="s">
        <v>12</v>
      </c>
      <c r="R1069" s="2" t="s">
        <v>13</v>
      </c>
      <c r="S1069" s="7">
        <v>2.44852106E-4</v>
      </c>
      <c r="T1069" s="7">
        <v>0.75</v>
      </c>
      <c r="U1069" s="9">
        <f>Tabla13[[#This Row],[Precio unitario]]*Tabla13[[#This Row],[Tasa de ingresos cliente]]</f>
        <v>1.8363907949999999E-4</v>
      </c>
      <c r="V1069" s="21">
        <v>22.631540000000001</v>
      </c>
      <c r="W1069" s="15">
        <f>Tabla13[[#This Row],[tasa de cambio]]*Tabla13[[#This Row],[Ingresos netos]]</f>
        <v>4.1560351732674297E-3</v>
      </c>
      <c r="AK1069" s="2" t="s">
        <v>100</v>
      </c>
      <c r="AL1069" s="2" t="s">
        <v>15</v>
      </c>
      <c r="AM1069" s="2" t="s">
        <v>114</v>
      </c>
      <c r="AN1069" s="2" t="s">
        <v>11</v>
      </c>
      <c r="AO1069" s="2" t="s">
        <v>12</v>
      </c>
      <c r="AP1069" s="2" t="s">
        <v>13</v>
      </c>
      <c r="AQ1069" s="7">
        <v>2.4743749999999999E-4</v>
      </c>
      <c r="AR1069" s="7">
        <v>0.75</v>
      </c>
      <c r="AS1069" s="9">
        <f>Tabla8[[#This Row],[Precio unitario]]*Tabla8[[#This Row],[Tasa de ingresos cliente]]</f>
        <v>1.8557812499999998E-4</v>
      </c>
      <c r="AT1069" s="21">
        <v>21.6</v>
      </c>
      <c r="AU1069" s="11">
        <f>Tabla8[[#This Row],[tasa de cambio]]*Tabla8[[#This Row],[Ingresos netos]]</f>
        <v>4.0084874999999996E-3</v>
      </c>
      <c r="AV1069" s="23"/>
      <c r="AX1069" s="23"/>
    </row>
    <row r="1070" spans="13:50" x14ac:dyDescent="0.2">
      <c r="M1070" s="1" t="s">
        <v>87</v>
      </c>
      <c r="N1070" s="1" t="s">
        <v>52</v>
      </c>
      <c r="O1070" s="1"/>
      <c r="P1070" s="1" t="s">
        <v>11</v>
      </c>
      <c r="Q1070" s="1" t="s">
        <v>12</v>
      </c>
      <c r="R1070" s="1" t="s">
        <v>13</v>
      </c>
      <c r="S1070" s="8">
        <v>8.36730391E-4</v>
      </c>
      <c r="T1070" s="8">
        <v>0.75</v>
      </c>
      <c r="U1070" s="9">
        <f>Tabla13[[#This Row],[Precio unitario]]*Tabla13[[#This Row],[Tasa de ingresos cliente]]</f>
        <v>6.2754779324999998E-4</v>
      </c>
      <c r="V1070" s="21">
        <v>22.631540000000001</v>
      </c>
      <c r="W1070" s="15">
        <f>Tabla13[[#This Row],[tasa de cambio]]*Tabla13[[#This Row],[Ingresos netos]]</f>
        <v>1.4202372984849105E-2</v>
      </c>
      <c r="AK1070" s="1" t="s">
        <v>100</v>
      </c>
      <c r="AL1070" s="1" t="s">
        <v>15</v>
      </c>
      <c r="AM1070" s="1" t="s">
        <v>114</v>
      </c>
      <c r="AN1070" s="1" t="s">
        <v>11</v>
      </c>
      <c r="AO1070" s="1" t="s">
        <v>12</v>
      </c>
      <c r="AP1070" s="1" t="s">
        <v>13</v>
      </c>
      <c r="AQ1070" s="8">
        <v>2.4745829999999998E-4</v>
      </c>
      <c r="AR1070" s="8">
        <v>0.75</v>
      </c>
      <c r="AS1070" s="9">
        <f>Tabla8[[#This Row],[Precio unitario]]*Tabla8[[#This Row],[Tasa de ingresos cliente]]</f>
        <v>1.8559372499999999E-4</v>
      </c>
      <c r="AT1070" s="21">
        <v>21.6</v>
      </c>
      <c r="AU1070" s="11">
        <f>Tabla8[[#This Row],[tasa de cambio]]*Tabla8[[#This Row],[Ingresos netos]]</f>
        <v>4.0088244600000001E-3</v>
      </c>
      <c r="AV1070" s="23"/>
      <c r="AX1070" s="23"/>
    </row>
    <row r="1071" spans="13:50" x14ac:dyDescent="0.2">
      <c r="M1071" s="2" t="s">
        <v>87</v>
      </c>
      <c r="N1071" s="2" t="s">
        <v>52</v>
      </c>
      <c r="O1071" s="2"/>
      <c r="P1071" s="2" t="s">
        <v>11</v>
      </c>
      <c r="Q1071" s="2" t="s">
        <v>12</v>
      </c>
      <c r="R1071" s="2" t="s">
        <v>13</v>
      </c>
      <c r="S1071" s="7">
        <v>1.2965863500000001E-4</v>
      </c>
      <c r="T1071" s="7">
        <v>0.75</v>
      </c>
      <c r="U1071" s="9">
        <f>Tabla13[[#This Row],[Precio unitario]]*Tabla13[[#This Row],[Tasa de ingresos cliente]]</f>
        <v>9.7243976250000006E-5</v>
      </c>
      <c r="V1071" s="21">
        <v>22.631540000000001</v>
      </c>
      <c r="W1071" s="15">
        <f>Tabla13[[#This Row],[tasa de cambio]]*Tabla13[[#This Row],[Ingresos netos]]</f>
        <v>2.2007809382609254E-3</v>
      </c>
      <c r="AK1071" s="2" t="s">
        <v>100</v>
      </c>
      <c r="AL1071" s="2" t="s">
        <v>15</v>
      </c>
      <c r="AM1071" s="2" t="s">
        <v>114</v>
      </c>
      <c r="AN1071" s="2" t="s">
        <v>11</v>
      </c>
      <c r="AO1071" s="2" t="s">
        <v>12</v>
      </c>
      <c r="AP1071" s="2" t="s">
        <v>13</v>
      </c>
      <c r="AQ1071" s="7">
        <v>2.4746669999999997E-4</v>
      </c>
      <c r="AR1071" s="7">
        <v>0.75</v>
      </c>
      <c r="AS1071" s="9">
        <f>Tabla8[[#This Row],[Precio unitario]]*Tabla8[[#This Row],[Tasa de ingresos cliente]]</f>
        <v>1.8560002499999997E-4</v>
      </c>
      <c r="AT1071" s="21">
        <v>21.6</v>
      </c>
      <c r="AU1071" s="11">
        <f>Tabla8[[#This Row],[tasa de cambio]]*Tabla8[[#This Row],[Ingresos netos]]</f>
        <v>4.0089605399999994E-3</v>
      </c>
      <c r="AV1071" s="23"/>
      <c r="AX1071" s="23"/>
    </row>
    <row r="1072" spans="13:50" x14ac:dyDescent="0.2">
      <c r="M1072" s="1" t="s">
        <v>87</v>
      </c>
      <c r="N1072" s="1" t="s">
        <v>20</v>
      </c>
      <c r="O1072" s="1"/>
      <c r="P1072" s="1" t="s">
        <v>11</v>
      </c>
      <c r="Q1072" s="1" t="s">
        <v>12</v>
      </c>
      <c r="R1072" s="1" t="s">
        <v>13</v>
      </c>
      <c r="S1072" s="8">
        <v>2.6787473990000001E-3</v>
      </c>
      <c r="T1072" s="8">
        <v>0.75</v>
      </c>
      <c r="U1072" s="9">
        <f>Tabla13[[#This Row],[Precio unitario]]*Tabla13[[#This Row],[Tasa de ingresos cliente]]</f>
        <v>2.0090605492500001E-3</v>
      </c>
      <c r="V1072" s="21">
        <v>22.631540000000001</v>
      </c>
      <c r="W1072" s="15">
        <f>Tabla13[[#This Row],[tasa de cambio]]*Tabla13[[#This Row],[Ingresos netos]]</f>
        <v>4.5468134182773352E-2</v>
      </c>
      <c r="AK1072" s="1" t="s">
        <v>100</v>
      </c>
      <c r="AL1072" s="1" t="s">
        <v>15</v>
      </c>
      <c r="AM1072" s="1" t="s">
        <v>114</v>
      </c>
      <c r="AN1072" s="1" t="s">
        <v>11</v>
      </c>
      <c r="AO1072" s="1" t="s">
        <v>12</v>
      </c>
      <c r="AP1072" s="1" t="s">
        <v>13</v>
      </c>
      <c r="AQ1072" s="8">
        <v>2.4746320000000003E-4</v>
      </c>
      <c r="AR1072" s="8">
        <v>0.75</v>
      </c>
      <c r="AS1072" s="9">
        <f>Tabla8[[#This Row],[Precio unitario]]*Tabla8[[#This Row],[Tasa de ingresos cliente]]</f>
        <v>1.8559740000000002E-4</v>
      </c>
      <c r="AT1072" s="21">
        <v>21.6</v>
      </c>
      <c r="AU1072" s="11">
        <f>Tabla8[[#This Row],[tasa de cambio]]*Tabla8[[#This Row],[Ingresos netos]]</f>
        <v>4.0089038400000004E-3</v>
      </c>
      <c r="AV1072" s="23"/>
      <c r="AX1072" s="23"/>
    </row>
    <row r="1073" spans="13:50" x14ac:dyDescent="0.2">
      <c r="M1073" s="2" t="s">
        <v>87</v>
      </c>
      <c r="N1073" s="2" t="s">
        <v>45</v>
      </c>
      <c r="O1073" s="2"/>
      <c r="P1073" s="2" t="s">
        <v>11</v>
      </c>
      <c r="Q1073" s="2" t="s">
        <v>12</v>
      </c>
      <c r="R1073" s="2" t="s">
        <v>13</v>
      </c>
      <c r="S1073" s="7">
        <v>3.6213038599999998E-4</v>
      </c>
      <c r="T1073" s="7">
        <v>0.75</v>
      </c>
      <c r="U1073" s="9">
        <f>Tabla13[[#This Row],[Precio unitario]]*Tabla13[[#This Row],[Tasa de ingresos cliente]]</f>
        <v>2.7159778949999998E-4</v>
      </c>
      <c r="V1073" s="21">
        <v>22.631540000000001</v>
      </c>
      <c r="W1073" s="15">
        <f>Tabla13[[#This Row],[tasa de cambio]]*Tabla13[[#This Row],[Ingresos netos]]</f>
        <v>6.1466762369808301E-3</v>
      </c>
      <c r="AK1073" s="2" t="s">
        <v>100</v>
      </c>
      <c r="AL1073" s="2" t="s">
        <v>15</v>
      </c>
      <c r="AM1073" s="2" t="s">
        <v>114</v>
      </c>
      <c r="AN1073" s="2" t="s">
        <v>11</v>
      </c>
      <c r="AO1073" s="2" t="s">
        <v>12</v>
      </c>
      <c r="AP1073" s="2" t="s">
        <v>13</v>
      </c>
      <c r="AQ1073" s="7">
        <v>2.4742859999999999E-4</v>
      </c>
      <c r="AR1073" s="7">
        <v>0.75</v>
      </c>
      <c r="AS1073" s="9">
        <f>Tabla8[[#This Row],[Precio unitario]]*Tabla8[[#This Row],[Tasa de ingresos cliente]]</f>
        <v>1.8557144999999998E-4</v>
      </c>
      <c r="AT1073" s="21">
        <v>21.6</v>
      </c>
      <c r="AU1073" s="11">
        <f>Tabla8[[#This Row],[tasa de cambio]]*Tabla8[[#This Row],[Ingresos netos]]</f>
        <v>4.0083433199999997E-3</v>
      </c>
      <c r="AV1073" s="23"/>
      <c r="AX1073" s="23"/>
    </row>
    <row r="1074" spans="13:50" x14ac:dyDescent="0.2">
      <c r="M1074" s="1" t="s">
        <v>87</v>
      </c>
      <c r="N1074" s="1" t="s">
        <v>53</v>
      </c>
      <c r="O1074" s="1"/>
      <c r="P1074" s="1" t="s">
        <v>11</v>
      </c>
      <c r="Q1074" s="1" t="s">
        <v>12</v>
      </c>
      <c r="R1074" s="1" t="s">
        <v>13</v>
      </c>
      <c r="S1074" s="8">
        <v>1.36421866E-4</v>
      </c>
      <c r="T1074" s="8">
        <v>0.75</v>
      </c>
      <c r="U1074" s="9">
        <f>Tabla13[[#This Row],[Precio unitario]]*Tabla13[[#This Row],[Tasa de ingresos cliente]]</f>
        <v>1.023163995E-4</v>
      </c>
      <c r="V1074" s="21">
        <v>22.631540000000001</v>
      </c>
      <c r="W1074" s="15">
        <f>Tabla13[[#This Row],[tasa de cambio]]*Tabla13[[#This Row],[Ingresos netos]]</f>
        <v>2.31557768794023E-3</v>
      </c>
      <c r="AK1074" s="1" t="s">
        <v>100</v>
      </c>
      <c r="AL1074" s="1" t="s">
        <v>15</v>
      </c>
      <c r="AM1074" s="1" t="s">
        <v>114</v>
      </c>
      <c r="AN1074" s="1" t="s">
        <v>11</v>
      </c>
      <c r="AO1074" s="1" t="s">
        <v>12</v>
      </c>
      <c r="AP1074" s="1" t="s">
        <v>13</v>
      </c>
      <c r="AQ1074" s="8">
        <v>2.4748000000000001E-4</v>
      </c>
      <c r="AR1074" s="8">
        <v>0.75</v>
      </c>
      <c r="AS1074" s="9">
        <f>Tabla8[[#This Row],[Precio unitario]]*Tabla8[[#This Row],[Tasa de ingresos cliente]]</f>
        <v>1.8561000000000001E-4</v>
      </c>
      <c r="AT1074" s="21">
        <v>21.6</v>
      </c>
      <c r="AU1074" s="11">
        <f>Tabla8[[#This Row],[tasa de cambio]]*Tabla8[[#This Row],[Ingresos netos]]</f>
        <v>4.0091760000000006E-3</v>
      </c>
      <c r="AV1074" s="23"/>
      <c r="AX1074" s="23"/>
    </row>
    <row r="1075" spans="13:50" x14ac:dyDescent="0.2">
      <c r="M1075" s="2" t="s">
        <v>87</v>
      </c>
      <c r="N1075" s="2" t="s">
        <v>57</v>
      </c>
      <c r="O1075" s="2"/>
      <c r="P1075" s="2" t="s">
        <v>11</v>
      </c>
      <c r="Q1075" s="2" t="s">
        <v>12</v>
      </c>
      <c r="R1075" s="2" t="s">
        <v>13</v>
      </c>
      <c r="S1075" s="7">
        <v>1.82386479E-4</v>
      </c>
      <c r="T1075" s="7">
        <v>0.75</v>
      </c>
      <c r="U1075" s="9">
        <f>Tabla13[[#This Row],[Precio unitario]]*Tabla13[[#This Row],[Tasa de ingresos cliente]]</f>
        <v>1.3678985924999999E-4</v>
      </c>
      <c r="V1075" s="21">
        <v>22.631540000000001</v>
      </c>
      <c r="W1075" s="15">
        <f>Tabla13[[#This Row],[tasa de cambio]]*Tabla13[[#This Row],[Ingresos netos]]</f>
        <v>3.0957651712107451E-3</v>
      </c>
      <c r="AK1075" s="2" t="s">
        <v>100</v>
      </c>
      <c r="AL1075" s="2" t="s">
        <v>15</v>
      </c>
      <c r="AM1075" s="2" t="s">
        <v>114</v>
      </c>
      <c r="AN1075" s="2" t="s">
        <v>11</v>
      </c>
      <c r="AO1075" s="2" t="s">
        <v>12</v>
      </c>
      <c r="AP1075" s="2" t="s">
        <v>13</v>
      </c>
      <c r="AQ1075" s="7">
        <v>2.4744829999999999E-4</v>
      </c>
      <c r="AR1075" s="7">
        <v>0.75</v>
      </c>
      <c r="AS1075" s="9">
        <f>Tabla8[[#This Row],[Precio unitario]]*Tabla8[[#This Row],[Tasa de ingresos cliente]]</f>
        <v>1.8558622499999998E-4</v>
      </c>
      <c r="AT1075" s="21">
        <v>21.6</v>
      </c>
      <c r="AU1075" s="11">
        <f>Tabla8[[#This Row],[tasa de cambio]]*Tabla8[[#This Row],[Ingresos netos]]</f>
        <v>4.0086624599999995E-3</v>
      </c>
      <c r="AV1075" s="23"/>
      <c r="AX1075" s="23"/>
    </row>
    <row r="1076" spans="13:50" x14ac:dyDescent="0.2">
      <c r="M1076" s="1" t="s">
        <v>87</v>
      </c>
      <c r="N1076" s="1" t="s">
        <v>69</v>
      </c>
      <c r="O1076" s="1"/>
      <c r="P1076" s="1" t="s">
        <v>11</v>
      </c>
      <c r="Q1076" s="1" t="s">
        <v>12</v>
      </c>
      <c r="R1076" s="1" t="s">
        <v>13</v>
      </c>
      <c r="S1076" s="8">
        <v>4.9616037699999995E-4</v>
      </c>
      <c r="T1076" s="8">
        <v>0.75</v>
      </c>
      <c r="U1076" s="9">
        <f>Tabla13[[#This Row],[Precio unitario]]*Tabla13[[#This Row],[Tasa de ingresos cliente]]</f>
        <v>3.7212028274999994E-4</v>
      </c>
      <c r="V1076" s="21">
        <v>22.631540000000001</v>
      </c>
      <c r="W1076" s="15">
        <f>Tabla13[[#This Row],[tasa de cambio]]*Tabla13[[#This Row],[Ingresos netos]]</f>
        <v>8.4216550638679336E-3</v>
      </c>
      <c r="AK1076" s="1" t="s">
        <v>100</v>
      </c>
      <c r="AL1076" s="1" t="s">
        <v>15</v>
      </c>
      <c r="AM1076" s="1" t="s">
        <v>114</v>
      </c>
      <c r="AN1076" s="1" t="s">
        <v>11</v>
      </c>
      <c r="AO1076" s="1" t="s">
        <v>12</v>
      </c>
      <c r="AP1076" s="1" t="s">
        <v>13</v>
      </c>
      <c r="AQ1076" s="8">
        <v>2.4746479999999998E-4</v>
      </c>
      <c r="AR1076" s="8">
        <v>0.75</v>
      </c>
      <c r="AS1076" s="9">
        <f>Tabla8[[#This Row],[Precio unitario]]*Tabla8[[#This Row],[Tasa de ingresos cliente]]</f>
        <v>1.8559859999999997E-4</v>
      </c>
      <c r="AT1076" s="21">
        <v>21.6</v>
      </c>
      <c r="AU1076" s="11">
        <f>Tabla8[[#This Row],[tasa de cambio]]*Tabla8[[#This Row],[Ingresos netos]]</f>
        <v>4.0089297599999992E-3</v>
      </c>
      <c r="AV1076" s="23"/>
      <c r="AX1076" s="23"/>
    </row>
    <row r="1077" spans="13:50" x14ac:dyDescent="0.2">
      <c r="M1077" s="2" t="s">
        <v>87</v>
      </c>
      <c r="N1077" s="2" t="s">
        <v>10</v>
      </c>
      <c r="O1077" s="2"/>
      <c r="P1077" s="2" t="s">
        <v>11</v>
      </c>
      <c r="Q1077" s="2" t="s">
        <v>12</v>
      </c>
      <c r="R1077" s="2" t="s">
        <v>13</v>
      </c>
      <c r="S1077" s="7">
        <v>3.0970045500000002E-4</v>
      </c>
      <c r="T1077" s="7">
        <v>0.75</v>
      </c>
      <c r="U1077" s="9">
        <f>Tabla13[[#This Row],[Precio unitario]]*Tabla13[[#This Row],[Tasa de ingresos cliente]]</f>
        <v>2.3227534125000001E-4</v>
      </c>
      <c r="V1077" s="21">
        <v>22.631540000000001</v>
      </c>
      <c r="W1077" s="15">
        <f>Tabla13[[#This Row],[tasa de cambio]]*Tabla13[[#This Row],[Ingresos netos]]</f>
        <v>5.2567486765130256E-3</v>
      </c>
      <c r="AK1077" s="2" t="s">
        <v>100</v>
      </c>
      <c r="AL1077" s="2" t="s">
        <v>15</v>
      </c>
      <c r="AM1077" s="2" t="s">
        <v>114</v>
      </c>
      <c r="AN1077" s="2" t="s">
        <v>11</v>
      </c>
      <c r="AO1077" s="2" t="s">
        <v>12</v>
      </c>
      <c r="AP1077" s="2" t="s">
        <v>13</v>
      </c>
      <c r="AQ1077" s="7">
        <v>2.4745449999999999E-4</v>
      </c>
      <c r="AR1077" s="7">
        <v>0.75</v>
      </c>
      <c r="AS1077" s="9">
        <f>Tabla8[[#This Row],[Precio unitario]]*Tabla8[[#This Row],[Tasa de ingresos cliente]]</f>
        <v>1.8559087499999999E-4</v>
      </c>
      <c r="AT1077" s="21">
        <v>21.6</v>
      </c>
      <c r="AU1077" s="11">
        <f>Tabla8[[#This Row],[tasa de cambio]]*Tabla8[[#This Row],[Ingresos netos]]</f>
        <v>4.0087628999999998E-3</v>
      </c>
      <c r="AV1077" s="23"/>
      <c r="AX1077" s="23"/>
    </row>
    <row r="1078" spans="13:50" x14ac:dyDescent="0.2">
      <c r="M1078" s="1" t="s">
        <v>87</v>
      </c>
      <c r="N1078" s="1" t="s">
        <v>10</v>
      </c>
      <c r="O1078" s="1"/>
      <c r="P1078" s="1" t="s">
        <v>11</v>
      </c>
      <c r="Q1078" s="1" t="s">
        <v>12</v>
      </c>
      <c r="R1078" s="1" t="s">
        <v>13</v>
      </c>
      <c r="S1078" s="8">
        <v>1.307416659E-3</v>
      </c>
      <c r="T1078" s="8">
        <v>0.75</v>
      </c>
      <c r="U1078" s="9">
        <f>Tabla13[[#This Row],[Precio unitario]]*Tabla13[[#This Row],[Tasa de ingresos cliente]]</f>
        <v>9.8056249425000001E-4</v>
      </c>
      <c r="V1078" s="21">
        <v>22.631540000000001</v>
      </c>
      <c r="W1078" s="15">
        <f>Tabla13[[#This Row],[tasa de cambio]]*Tabla13[[#This Row],[Ingresos netos]]</f>
        <v>2.2191639311118647E-2</v>
      </c>
      <c r="AK1078" s="1" t="s">
        <v>100</v>
      </c>
      <c r="AL1078" s="1" t="s">
        <v>15</v>
      </c>
      <c r="AM1078" s="1" t="s">
        <v>114</v>
      </c>
      <c r="AN1078" s="1" t="s">
        <v>11</v>
      </c>
      <c r="AO1078" s="1" t="s">
        <v>12</v>
      </c>
      <c r="AP1078" s="1" t="s">
        <v>13</v>
      </c>
      <c r="AQ1078" s="8">
        <v>2.4745159999999997E-4</v>
      </c>
      <c r="AR1078" s="8">
        <v>0.75</v>
      </c>
      <c r="AS1078" s="9">
        <f>Tabla8[[#This Row],[Precio unitario]]*Tabla8[[#This Row],[Tasa de ingresos cliente]]</f>
        <v>1.8558869999999998E-4</v>
      </c>
      <c r="AT1078" s="21">
        <v>21.6</v>
      </c>
      <c r="AU1078" s="11">
        <f>Tabla8[[#This Row],[tasa de cambio]]*Tabla8[[#This Row],[Ingresos netos]]</f>
        <v>4.0087159200000002E-3</v>
      </c>
      <c r="AV1078" s="23"/>
      <c r="AX1078" s="23"/>
    </row>
    <row r="1079" spans="13:50" x14ac:dyDescent="0.2">
      <c r="M1079" s="2" t="s">
        <v>87</v>
      </c>
      <c r="N1079" s="2" t="s">
        <v>54</v>
      </c>
      <c r="O1079" s="2"/>
      <c r="P1079" s="2" t="s">
        <v>11</v>
      </c>
      <c r="Q1079" s="2" t="s">
        <v>12</v>
      </c>
      <c r="R1079" s="2" t="s">
        <v>13</v>
      </c>
      <c r="S1079" s="7">
        <v>1.0571500709999999E-3</v>
      </c>
      <c r="T1079" s="7">
        <v>0.75</v>
      </c>
      <c r="U1079" s="9">
        <f>Tabla13[[#This Row],[Precio unitario]]*Tabla13[[#This Row],[Tasa de ingresos cliente]]</f>
        <v>7.9286255324999993E-4</v>
      </c>
      <c r="V1079" s="21">
        <v>22.631540000000001</v>
      </c>
      <c r="W1079" s="15">
        <f>Tabla13[[#This Row],[tasa de cambio]]*Tabla13[[#This Row],[Ingresos netos]]</f>
        <v>1.7943700588379505E-2</v>
      </c>
      <c r="AK1079" s="2" t="s">
        <v>100</v>
      </c>
      <c r="AL1079" s="2" t="s">
        <v>15</v>
      </c>
      <c r="AM1079" s="2" t="s">
        <v>114</v>
      </c>
      <c r="AN1079" s="2" t="s">
        <v>11</v>
      </c>
      <c r="AO1079" s="2" t="s">
        <v>12</v>
      </c>
      <c r="AP1079" s="2" t="s">
        <v>13</v>
      </c>
      <c r="AQ1079" s="7">
        <v>2.4746339999999999E-4</v>
      </c>
      <c r="AR1079" s="7">
        <v>0.75</v>
      </c>
      <c r="AS1079" s="9">
        <f>Tabla8[[#This Row],[Precio unitario]]*Tabla8[[#This Row],[Tasa de ingresos cliente]]</f>
        <v>1.8559754999999999E-4</v>
      </c>
      <c r="AT1079" s="21">
        <v>21.6</v>
      </c>
      <c r="AU1079" s="11">
        <f>Tabla8[[#This Row],[tasa de cambio]]*Tabla8[[#This Row],[Ingresos netos]]</f>
        <v>4.0089070800000005E-3</v>
      </c>
      <c r="AV1079" s="23"/>
      <c r="AX1079" s="23"/>
    </row>
    <row r="1080" spans="13:50" x14ac:dyDescent="0.2">
      <c r="M1080" s="1" t="s">
        <v>87</v>
      </c>
      <c r="N1080" s="1" t="s">
        <v>48</v>
      </c>
      <c r="O1080" s="1"/>
      <c r="P1080" s="1" t="s">
        <v>11</v>
      </c>
      <c r="Q1080" s="1" t="s">
        <v>12</v>
      </c>
      <c r="R1080" s="1" t="s">
        <v>13</v>
      </c>
      <c r="S1080" s="8">
        <v>6.5693708400000001E-4</v>
      </c>
      <c r="T1080" s="8">
        <v>0.75</v>
      </c>
      <c r="U1080" s="9">
        <f>Tabla13[[#This Row],[Precio unitario]]*Tabla13[[#This Row],[Tasa de ingresos cliente]]</f>
        <v>4.9270281300000003E-4</v>
      </c>
      <c r="V1080" s="21">
        <v>22.631540000000001</v>
      </c>
      <c r="W1080" s="15">
        <f>Tabla13[[#This Row],[tasa de cambio]]*Tabla13[[#This Row],[Ingresos netos]]</f>
        <v>1.1150623420522022E-2</v>
      </c>
      <c r="AK1080" s="2" t="s">
        <v>100</v>
      </c>
      <c r="AL1080" s="2" t="s">
        <v>15</v>
      </c>
      <c r="AM1080" s="2" t="s">
        <v>104</v>
      </c>
      <c r="AN1080" s="2" t="s">
        <v>11</v>
      </c>
      <c r="AO1080" s="2" t="s">
        <v>129</v>
      </c>
      <c r="AP1080" s="2" t="s">
        <v>13</v>
      </c>
      <c r="AQ1080" s="7">
        <v>-1.1057517000000001E-3</v>
      </c>
      <c r="AR1080" s="7">
        <v>0.75</v>
      </c>
      <c r="AS1080" s="9">
        <f>Tabla8[[#This Row],[Precio unitario]]*Tabla8[[#This Row],[Tasa de ingresos cliente]]</f>
        <v>-8.2931377500000008E-4</v>
      </c>
      <c r="AT1080" s="21">
        <v>21.6</v>
      </c>
      <c r="AU1080" s="11">
        <f>Tabla8[[#This Row],[tasa de cambio]]*Tabla8[[#This Row],[Ingresos netos]]</f>
        <v>-1.7913177540000002E-2</v>
      </c>
      <c r="AV1080" s="23"/>
      <c r="AX1080" s="23"/>
    </row>
    <row r="1081" spans="13:50" x14ac:dyDescent="0.2">
      <c r="M1081" s="2" t="s">
        <v>87</v>
      </c>
      <c r="N1081" s="2" t="s">
        <v>31</v>
      </c>
      <c r="O1081" s="2"/>
      <c r="P1081" s="2" t="s">
        <v>11</v>
      </c>
      <c r="Q1081" s="2" t="s">
        <v>12</v>
      </c>
      <c r="R1081" s="2" t="s">
        <v>13</v>
      </c>
      <c r="S1081" s="7">
        <v>1.4694645299999999E-4</v>
      </c>
      <c r="T1081" s="7">
        <v>0.75</v>
      </c>
      <c r="U1081" s="9">
        <f>Tabla13[[#This Row],[Precio unitario]]*Tabla13[[#This Row],[Tasa de ingresos cliente]]</f>
        <v>1.1020983974999999E-4</v>
      </c>
      <c r="V1081" s="21">
        <v>22.631540000000001</v>
      </c>
      <c r="W1081" s="15">
        <f>Tabla13[[#This Row],[tasa de cambio]]*Tabla13[[#This Row],[Ingresos netos]]</f>
        <v>2.4942183966957148E-3</v>
      </c>
      <c r="AK1081" s="1" t="s">
        <v>100</v>
      </c>
      <c r="AL1081" s="1" t="s">
        <v>15</v>
      </c>
      <c r="AM1081" s="1" t="s">
        <v>114</v>
      </c>
      <c r="AN1081" s="1" t="s">
        <v>11</v>
      </c>
      <c r="AO1081" s="1" t="s">
        <v>129</v>
      </c>
      <c r="AP1081" s="1" t="s">
        <v>13</v>
      </c>
      <c r="AQ1081" s="8">
        <v>-7.4239200000000006E-5</v>
      </c>
      <c r="AR1081" s="8">
        <v>0.75</v>
      </c>
      <c r="AS1081" s="9">
        <f>Tabla8[[#This Row],[Precio unitario]]*Tabla8[[#This Row],[Tasa de ingresos cliente]]</f>
        <v>-5.5679400000000008E-5</v>
      </c>
      <c r="AT1081" s="21">
        <v>21.6</v>
      </c>
      <c r="AU1081" s="11">
        <f>Tabla8[[#This Row],[tasa de cambio]]*Tabla8[[#This Row],[Ingresos netos]]</f>
        <v>-1.2026750400000003E-3</v>
      </c>
      <c r="AV1081" s="23"/>
      <c r="AX1081" s="23"/>
    </row>
    <row r="1082" spans="13:50" x14ac:dyDescent="0.2">
      <c r="M1082" s="1" t="s">
        <v>87</v>
      </c>
      <c r="N1082" s="1" t="s">
        <v>34</v>
      </c>
      <c r="O1082" s="1"/>
      <c r="P1082" s="1" t="s">
        <v>11</v>
      </c>
      <c r="Q1082" s="1" t="s">
        <v>12</v>
      </c>
      <c r="R1082" s="1" t="s">
        <v>13</v>
      </c>
      <c r="S1082" s="8">
        <v>2.23843121E-4</v>
      </c>
      <c r="T1082" s="8">
        <v>0.75</v>
      </c>
      <c r="U1082" s="9">
        <f>Tabla13[[#This Row],[Precio unitario]]*Tabla13[[#This Row],[Tasa de ingresos cliente]]</f>
        <v>1.6788234075E-4</v>
      </c>
      <c r="V1082" s="21">
        <v>22.631540000000001</v>
      </c>
      <c r="W1082" s="15">
        <f>Tabla13[[#This Row],[tasa de cambio]]*Tabla13[[#This Row],[Ingresos netos]]</f>
        <v>3.7994359099772553E-3</v>
      </c>
      <c r="AK1082" s="1" t="s">
        <v>100</v>
      </c>
      <c r="AL1082" s="1" t="s">
        <v>15</v>
      </c>
      <c r="AM1082" s="1" t="s">
        <v>101</v>
      </c>
      <c r="AN1082" s="1" t="s">
        <v>11</v>
      </c>
      <c r="AO1082" s="1" t="s">
        <v>12</v>
      </c>
      <c r="AP1082" s="1" t="s">
        <v>13</v>
      </c>
      <c r="AQ1082" s="8">
        <v>2.1970000000000002E-3</v>
      </c>
      <c r="AR1082" s="8">
        <v>0.75</v>
      </c>
      <c r="AS1082" s="9">
        <f>Tabla8[[#This Row],[Precio unitario]]*Tabla8[[#This Row],[Tasa de ingresos cliente]]</f>
        <v>1.6477500000000001E-3</v>
      </c>
      <c r="AT1082" s="21">
        <v>21.6</v>
      </c>
      <c r="AU1082" s="11">
        <f>Tabla8[[#This Row],[tasa de cambio]]*Tabla8[[#This Row],[Ingresos netos]]</f>
        <v>3.5591400000000002E-2</v>
      </c>
      <c r="AV1082" s="23"/>
      <c r="AX1082" s="23"/>
    </row>
    <row r="1083" spans="13:50" x14ac:dyDescent="0.2">
      <c r="M1083" s="2" t="s">
        <v>87</v>
      </c>
      <c r="N1083" s="2" t="s">
        <v>39</v>
      </c>
      <c r="O1083" s="2"/>
      <c r="P1083" s="2" t="s">
        <v>11</v>
      </c>
      <c r="Q1083" s="2" t="s">
        <v>12</v>
      </c>
      <c r="R1083" s="2" t="s">
        <v>13</v>
      </c>
      <c r="S1083" s="7">
        <v>1.410685949E-3</v>
      </c>
      <c r="T1083" s="7">
        <v>0.75</v>
      </c>
      <c r="U1083" s="9">
        <f>Tabla13[[#This Row],[Precio unitario]]*Tabla13[[#This Row],[Tasa de ingresos cliente]]</f>
        <v>1.0580144617499999E-3</v>
      </c>
      <c r="V1083" s="21">
        <v>22.631540000000001</v>
      </c>
      <c r="W1083" s="15">
        <f>Tabla13[[#This Row],[tasa de cambio]]*Tabla13[[#This Row],[Ingresos netos]]</f>
        <v>2.3944496611673593E-2</v>
      </c>
      <c r="AK1083" s="2" t="s">
        <v>100</v>
      </c>
      <c r="AL1083" s="2" t="s">
        <v>39</v>
      </c>
      <c r="AM1083" s="2" t="s">
        <v>101</v>
      </c>
      <c r="AN1083" s="2" t="s">
        <v>11</v>
      </c>
      <c r="AO1083" s="2" t="s">
        <v>12</v>
      </c>
      <c r="AP1083" s="2" t="s">
        <v>13</v>
      </c>
      <c r="AQ1083" s="7">
        <v>1.732E-3</v>
      </c>
      <c r="AR1083" s="7">
        <v>0.75</v>
      </c>
      <c r="AS1083" s="9">
        <f>Tabla8[[#This Row],[Precio unitario]]*Tabla8[[#This Row],[Tasa de ingresos cliente]]</f>
        <v>1.299E-3</v>
      </c>
      <c r="AT1083" s="21">
        <v>21.6</v>
      </c>
      <c r="AU1083" s="11">
        <f>Tabla8[[#This Row],[tasa de cambio]]*Tabla8[[#This Row],[Ingresos netos]]</f>
        <v>2.8058400000000001E-2</v>
      </c>
      <c r="AV1083" s="23"/>
      <c r="AX1083" s="23"/>
    </row>
    <row r="1084" spans="13:50" x14ac:dyDescent="0.2">
      <c r="M1084" s="1" t="s">
        <v>87</v>
      </c>
      <c r="N1084" s="1" t="s">
        <v>26</v>
      </c>
      <c r="O1084" s="1"/>
      <c r="P1084" s="1" t="s">
        <v>11</v>
      </c>
      <c r="Q1084" s="1" t="s">
        <v>12</v>
      </c>
      <c r="R1084" s="1" t="s">
        <v>13</v>
      </c>
      <c r="S1084" s="8">
        <v>5.3851553099999998E-4</v>
      </c>
      <c r="T1084" s="8">
        <v>0.75</v>
      </c>
      <c r="U1084" s="9">
        <f>Tabla13[[#This Row],[Precio unitario]]*Tabla13[[#This Row],[Tasa de ingresos cliente]]</f>
        <v>4.0388664825000001E-4</v>
      </c>
      <c r="V1084" s="21">
        <v>22.631540000000001</v>
      </c>
      <c r="W1084" s="15">
        <f>Tabla13[[#This Row],[tasa de cambio]]*Tabla13[[#This Row],[Ingresos netos]]</f>
        <v>9.140576835335805E-3</v>
      </c>
      <c r="AK1084" s="1" t="s">
        <v>100</v>
      </c>
      <c r="AL1084" s="1" t="s">
        <v>39</v>
      </c>
      <c r="AM1084" s="1" t="s">
        <v>104</v>
      </c>
      <c r="AN1084" s="1" t="s">
        <v>11</v>
      </c>
      <c r="AO1084" s="1" t="s">
        <v>12</v>
      </c>
      <c r="AP1084" s="1" t="s">
        <v>13</v>
      </c>
      <c r="AQ1084" s="8">
        <v>2.6348889E-3</v>
      </c>
      <c r="AR1084" s="8">
        <v>0.75</v>
      </c>
      <c r="AS1084" s="9">
        <f>Tabla8[[#This Row],[Precio unitario]]*Tabla8[[#This Row],[Tasa de ingresos cliente]]</f>
        <v>1.976166675E-3</v>
      </c>
      <c r="AT1084" s="21">
        <v>21.6</v>
      </c>
      <c r="AU1084" s="11">
        <f>Tabla8[[#This Row],[tasa de cambio]]*Tabla8[[#This Row],[Ingresos netos]]</f>
        <v>4.2685200180000001E-2</v>
      </c>
      <c r="AV1084" s="23"/>
      <c r="AX1084" s="23"/>
    </row>
    <row r="1085" spans="13:50" x14ac:dyDescent="0.2">
      <c r="M1085" s="2" t="s">
        <v>87</v>
      </c>
      <c r="N1085" s="2" t="s">
        <v>32</v>
      </c>
      <c r="O1085" s="2"/>
      <c r="P1085" s="2" t="s">
        <v>11</v>
      </c>
      <c r="Q1085" s="2" t="s">
        <v>12</v>
      </c>
      <c r="R1085" s="2" t="s">
        <v>13</v>
      </c>
      <c r="S1085" s="7">
        <v>3.0569184180000001E-3</v>
      </c>
      <c r="T1085" s="7">
        <v>0.75</v>
      </c>
      <c r="U1085" s="9">
        <f>Tabla13[[#This Row],[Precio unitario]]*Tabla13[[#This Row],[Tasa de ingresos cliente]]</f>
        <v>2.2926888135000002E-3</v>
      </c>
      <c r="V1085" s="21">
        <v>22.631540000000001</v>
      </c>
      <c r="W1085" s="15">
        <f>Tabla13[[#This Row],[tasa de cambio]]*Tabla13[[#This Row],[Ingresos netos]]</f>
        <v>5.1887078590277795E-2</v>
      </c>
      <c r="AK1085" s="1" t="s">
        <v>100</v>
      </c>
      <c r="AL1085" s="1" t="s">
        <v>39</v>
      </c>
      <c r="AM1085" s="1" t="s">
        <v>104</v>
      </c>
      <c r="AN1085" s="1" t="s">
        <v>11</v>
      </c>
      <c r="AO1085" s="1" t="s">
        <v>12</v>
      </c>
      <c r="AP1085" s="1" t="s">
        <v>13</v>
      </c>
      <c r="AQ1085" s="8">
        <v>4.1531110999999997E-3</v>
      </c>
      <c r="AR1085" s="8">
        <v>0.75</v>
      </c>
      <c r="AS1085" s="9">
        <f>Tabla8[[#This Row],[Precio unitario]]*Tabla8[[#This Row],[Tasa de ingresos cliente]]</f>
        <v>3.114833325E-3</v>
      </c>
      <c r="AT1085" s="21">
        <v>21.6</v>
      </c>
      <c r="AU1085" s="11">
        <f>Tabla8[[#This Row],[tasa de cambio]]*Tabla8[[#This Row],[Ingresos netos]]</f>
        <v>6.7280399820000003E-2</v>
      </c>
      <c r="AV1085" s="23"/>
      <c r="AX1085" s="23"/>
    </row>
    <row r="1086" spans="13:50" x14ac:dyDescent="0.2">
      <c r="M1086" s="1" t="s">
        <v>87</v>
      </c>
      <c r="N1086" s="1" t="s">
        <v>42</v>
      </c>
      <c r="O1086" s="1"/>
      <c r="P1086" s="1" t="s">
        <v>11</v>
      </c>
      <c r="Q1086" s="1" t="s">
        <v>12</v>
      </c>
      <c r="R1086" s="1" t="s">
        <v>13</v>
      </c>
      <c r="S1086" s="8">
        <v>1.2990430599999999E-4</v>
      </c>
      <c r="T1086" s="8">
        <v>0.75</v>
      </c>
      <c r="U1086" s="9">
        <f>Tabla13[[#This Row],[Precio unitario]]*Tabla13[[#This Row],[Tasa de ingresos cliente]]</f>
        <v>9.7428229499999994E-5</v>
      </c>
      <c r="V1086" s="21">
        <v>22.631540000000001</v>
      </c>
      <c r="W1086" s="15">
        <f>Tabla13[[#This Row],[tasa de cambio]]*Tabla13[[#This Row],[Ingresos netos]]</f>
        <v>2.20495087305843E-3</v>
      </c>
      <c r="AK1086" s="2" t="s">
        <v>100</v>
      </c>
      <c r="AL1086" s="2" t="s">
        <v>39</v>
      </c>
      <c r="AM1086" s="2" t="s">
        <v>104</v>
      </c>
      <c r="AN1086" s="2" t="s">
        <v>11</v>
      </c>
      <c r="AO1086" s="2" t="s">
        <v>12</v>
      </c>
      <c r="AP1086" s="2" t="s">
        <v>13</v>
      </c>
      <c r="AQ1086" s="7">
        <v>4.1529999999999996E-3</v>
      </c>
      <c r="AR1086" s="7">
        <v>0.75</v>
      </c>
      <c r="AS1086" s="9">
        <f>Tabla8[[#This Row],[Precio unitario]]*Tabla8[[#This Row],[Tasa de ingresos cliente]]</f>
        <v>3.1147499999999995E-3</v>
      </c>
      <c r="AT1086" s="21">
        <v>21.6</v>
      </c>
      <c r="AU1086" s="11">
        <f>Tabla8[[#This Row],[tasa de cambio]]*Tabla8[[#This Row],[Ingresos netos]]</f>
        <v>6.7278599999999994E-2</v>
      </c>
      <c r="AV1086" s="23"/>
      <c r="AX1086" s="23"/>
    </row>
    <row r="1087" spans="13:50" x14ac:dyDescent="0.2">
      <c r="M1087" s="2" t="s">
        <v>87</v>
      </c>
      <c r="N1087" s="2" t="s">
        <v>15</v>
      </c>
      <c r="O1087" s="2"/>
      <c r="P1087" s="2" t="s">
        <v>11</v>
      </c>
      <c r="Q1087" s="2" t="s">
        <v>12</v>
      </c>
      <c r="R1087" s="2" t="s">
        <v>13</v>
      </c>
      <c r="S1087" s="7">
        <v>9.7259411999999997E-4</v>
      </c>
      <c r="T1087" s="7">
        <v>0.75</v>
      </c>
      <c r="U1087" s="9">
        <f>Tabla13[[#This Row],[Precio unitario]]*Tabla13[[#This Row],[Tasa de ingresos cliente]]</f>
        <v>7.2944559000000003E-4</v>
      </c>
      <c r="V1087" s="21">
        <v>22.631540000000001</v>
      </c>
      <c r="W1087" s="15">
        <f>Tabla13[[#This Row],[tasa de cambio]]*Tabla13[[#This Row],[Ingresos netos]]</f>
        <v>1.6508477047908601E-2</v>
      </c>
      <c r="AK1087" s="1" t="s">
        <v>100</v>
      </c>
      <c r="AL1087" s="1" t="s">
        <v>39</v>
      </c>
      <c r="AM1087" s="1" t="s">
        <v>104</v>
      </c>
      <c r="AN1087" s="1" t="s">
        <v>11</v>
      </c>
      <c r="AO1087" s="1" t="s">
        <v>12</v>
      </c>
      <c r="AP1087" s="1" t="s">
        <v>13</v>
      </c>
      <c r="AQ1087" s="8">
        <v>4.1531666999999996E-3</v>
      </c>
      <c r="AR1087" s="8">
        <v>0.75</v>
      </c>
      <c r="AS1087" s="9">
        <f>Tabla8[[#This Row],[Precio unitario]]*Tabla8[[#This Row],[Tasa de ingresos cliente]]</f>
        <v>3.1148750249999999E-3</v>
      </c>
      <c r="AT1087" s="21">
        <v>21.6</v>
      </c>
      <c r="AU1087" s="11">
        <f>Tabla8[[#This Row],[tasa de cambio]]*Tabla8[[#This Row],[Ingresos netos]]</f>
        <v>6.7281300540000005E-2</v>
      </c>
      <c r="AV1087" s="23"/>
      <c r="AX1087" s="23"/>
    </row>
    <row r="1088" spans="13:50" x14ac:dyDescent="0.2">
      <c r="M1088" s="1" t="s">
        <v>87</v>
      </c>
      <c r="N1088" s="1" t="s">
        <v>15</v>
      </c>
      <c r="O1088" s="1"/>
      <c r="P1088" s="1" t="s">
        <v>11</v>
      </c>
      <c r="Q1088" s="1" t="s">
        <v>12</v>
      </c>
      <c r="R1088" s="1" t="s">
        <v>13</v>
      </c>
      <c r="S1088" s="8">
        <v>2.4436330739999999E-3</v>
      </c>
      <c r="T1088" s="8">
        <v>0.75</v>
      </c>
      <c r="U1088" s="9">
        <f>Tabla13[[#This Row],[Precio unitario]]*Tabla13[[#This Row],[Tasa de ingresos cliente]]</f>
        <v>1.8327248055E-3</v>
      </c>
      <c r="V1088" s="21">
        <v>22.631540000000001</v>
      </c>
      <c r="W1088" s="15">
        <f>Tabla13[[#This Row],[tasa de cambio]]*Tabla13[[#This Row],[Ingresos netos]]</f>
        <v>4.1477384744665474E-2</v>
      </c>
      <c r="AK1088" s="2" t="s">
        <v>100</v>
      </c>
      <c r="AL1088" s="2" t="s">
        <v>39</v>
      </c>
      <c r="AM1088" s="2" t="s">
        <v>104</v>
      </c>
      <c r="AN1088" s="2" t="s">
        <v>11</v>
      </c>
      <c r="AO1088" s="2" t="s">
        <v>12</v>
      </c>
      <c r="AP1088" s="2" t="s">
        <v>13</v>
      </c>
      <c r="AQ1088" s="7">
        <v>4.9690000000000003E-3</v>
      </c>
      <c r="AR1088" s="7">
        <v>0.75</v>
      </c>
      <c r="AS1088" s="9">
        <f>Tabla8[[#This Row],[Precio unitario]]*Tabla8[[#This Row],[Tasa de ingresos cliente]]</f>
        <v>3.72675E-3</v>
      </c>
      <c r="AT1088" s="21">
        <v>21.6</v>
      </c>
      <c r="AU1088" s="11">
        <f>Tabla8[[#This Row],[tasa de cambio]]*Tabla8[[#This Row],[Ingresos netos]]</f>
        <v>8.0497800000000008E-2</v>
      </c>
      <c r="AV1088" s="23"/>
      <c r="AX1088" s="23"/>
    </row>
    <row r="1089" spans="13:50" x14ac:dyDescent="0.2">
      <c r="M1089" s="2" t="s">
        <v>87</v>
      </c>
      <c r="N1089" s="2" t="s">
        <v>15</v>
      </c>
      <c r="O1089" s="2"/>
      <c r="P1089" s="2" t="s">
        <v>11</v>
      </c>
      <c r="Q1089" s="2" t="s">
        <v>12</v>
      </c>
      <c r="R1089" s="2" t="s">
        <v>13</v>
      </c>
      <c r="S1089" s="7">
        <v>1.611404719E-3</v>
      </c>
      <c r="T1089" s="7">
        <v>0.75</v>
      </c>
      <c r="U1089" s="9">
        <f>Tabla13[[#This Row],[Precio unitario]]*Tabla13[[#This Row],[Tasa de ingresos cliente]]</f>
        <v>1.2085535392499999E-3</v>
      </c>
      <c r="V1089" s="21">
        <v>22.631540000000001</v>
      </c>
      <c r="W1089" s="15">
        <f>Tabla13[[#This Row],[tasa de cambio]]*Tabla13[[#This Row],[Ingresos netos]]</f>
        <v>2.7351427765677946E-2</v>
      </c>
      <c r="AK1089" s="1" t="s">
        <v>100</v>
      </c>
      <c r="AL1089" s="1" t="s">
        <v>39</v>
      </c>
      <c r="AM1089" s="1" t="s">
        <v>104</v>
      </c>
      <c r="AN1089" s="1" t="s">
        <v>11</v>
      </c>
      <c r="AO1089" s="1" t="s">
        <v>12</v>
      </c>
      <c r="AP1089" s="1" t="s">
        <v>13</v>
      </c>
      <c r="AQ1089" s="8">
        <v>4.9693332999999999E-3</v>
      </c>
      <c r="AR1089" s="8">
        <v>0.75</v>
      </c>
      <c r="AS1089" s="9">
        <f>Tabla8[[#This Row],[Precio unitario]]*Tabla8[[#This Row],[Tasa de ingresos cliente]]</f>
        <v>3.7269999749999999E-3</v>
      </c>
      <c r="AT1089" s="21">
        <v>21.6</v>
      </c>
      <c r="AU1089" s="11">
        <f>Tabla8[[#This Row],[tasa de cambio]]*Tabla8[[#This Row],[Ingresos netos]]</f>
        <v>8.0503199460000008E-2</v>
      </c>
      <c r="AV1089" s="23"/>
      <c r="AX1089" s="23"/>
    </row>
    <row r="1090" spans="13:50" x14ac:dyDescent="0.2">
      <c r="M1090" s="1" t="s">
        <v>87</v>
      </c>
      <c r="N1090" s="1" t="s">
        <v>43</v>
      </c>
      <c r="O1090" s="1"/>
      <c r="P1090" s="1" t="s">
        <v>11</v>
      </c>
      <c r="Q1090" s="1" t="s">
        <v>12</v>
      </c>
      <c r="R1090" s="1" t="s">
        <v>13</v>
      </c>
      <c r="S1090" s="8">
        <v>2.06246046E-4</v>
      </c>
      <c r="T1090" s="8">
        <v>0.75</v>
      </c>
      <c r="U1090" s="9">
        <f>Tabla13[[#This Row],[Precio unitario]]*Tabla13[[#This Row],[Tasa de ingresos cliente]]</f>
        <v>1.5468453449999999E-4</v>
      </c>
      <c r="V1090" s="21">
        <v>22.631540000000001</v>
      </c>
      <c r="W1090" s="15">
        <f>Tabla13[[#This Row],[tasa de cambio]]*Tabla13[[#This Row],[Ingresos netos]]</f>
        <v>3.5007492299181302E-3</v>
      </c>
      <c r="AK1090" s="2" t="s">
        <v>100</v>
      </c>
      <c r="AL1090" s="2" t="s">
        <v>39</v>
      </c>
      <c r="AM1090" s="2" t="s">
        <v>104</v>
      </c>
      <c r="AN1090" s="2" t="s">
        <v>11</v>
      </c>
      <c r="AO1090" s="2" t="s">
        <v>12</v>
      </c>
      <c r="AP1090" s="2" t="s">
        <v>13</v>
      </c>
      <c r="AQ1090" s="7">
        <v>5.0262856999999999E-3</v>
      </c>
      <c r="AR1090" s="7">
        <v>0.75</v>
      </c>
      <c r="AS1090" s="9">
        <f>Tabla8[[#This Row],[Precio unitario]]*Tabla8[[#This Row],[Tasa de ingresos cliente]]</f>
        <v>3.7697142749999997E-3</v>
      </c>
      <c r="AT1090" s="21">
        <v>21.6</v>
      </c>
      <c r="AU1090" s="11">
        <f>Tabla8[[#This Row],[tasa de cambio]]*Tabla8[[#This Row],[Ingresos netos]]</f>
        <v>8.1425828340000006E-2</v>
      </c>
      <c r="AV1090" s="23"/>
      <c r="AX1090" s="23"/>
    </row>
    <row r="1091" spans="13:50" x14ac:dyDescent="0.2">
      <c r="M1091" s="2" t="s">
        <v>87</v>
      </c>
      <c r="N1091" s="2" t="s">
        <v>18</v>
      </c>
      <c r="O1091" s="2"/>
      <c r="P1091" s="2" t="s">
        <v>11</v>
      </c>
      <c r="Q1091" s="2" t="s">
        <v>12</v>
      </c>
      <c r="R1091" s="2" t="s">
        <v>13</v>
      </c>
      <c r="S1091" s="7">
        <v>1.80686691E-4</v>
      </c>
      <c r="T1091" s="7">
        <v>0.75</v>
      </c>
      <c r="U1091" s="9">
        <f>Tabla13[[#This Row],[Precio unitario]]*Tabla13[[#This Row],[Tasa de ingresos cliente]]</f>
        <v>1.3551501824999999E-4</v>
      </c>
      <c r="V1091" s="21">
        <v>22.631540000000001</v>
      </c>
      <c r="W1091" s="15">
        <f>Tabla13[[#This Row],[tasa de cambio]]*Tabla13[[#This Row],[Ingresos netos]]</f>
        <v>3.0669135561256049E-3</v>
      </c>
      <c r="AK1091" s="1" t="s">
        <v>100</v>
      </c>
      <c r="AL1091" s="1" t="s">
        <v>39</v>
      </c>
      <c r="AM1091" s="1" t="s">
        <v>104</v>
      </c>
      <c r="AN1091" s="1" t="s">
        <v>11</v>
      </c>
      <c r="AO1091" s="1" t="s">
        <v>12</v>
      </c>
      <c r="AP1091" s="1" t="s">
        <v>13</v>
      </c>
      <c r="AQ1091" s="8">
        <v>5.0260000000000001E-3</v>
      </c>
      <c r="AR1091" s="8">
        <v>0.75</v>
      </c>
      <c r="AS1091" s="9">
        <f>Tabla8[[#This Row],[Precio unitario]]*Tabla8[[#This Row],[Tasa de ingresos cliente]]</f>
        <v>3.7695000000000003E-3</v>
      </c>
      <c r="AT1091" s="21">
        <v>21.6</v>
      </c>
      <c r="AU1091" s="11">
        <f>Tabla8[[#This Row],[tasa de cambio]]*Tabla8[[#This Row],[Ingresos netos]]</f>
        <v>8.1421200000000013E-2</v>
      </c>
      <c r="AV1091" s="23"/>
      <c r="AX1091" s="23"/>
    </row>
    <row r="1092" spans="13:50" x14ac:dyDescent="0.2">
      <c r="M1092" s="1" t="s">
        <v>87</v>
      </c>
      <c r="N1092" s="1" t="s">
        <v>62</v>
      </c>
      <c r="O1092" s="1"/>
      <c r="P1092" s="1" t="s">
        <v>11</v>
      </c>
      <c r="Q1092" s="1" t="s">
        <v>12</v>
      </c>
      <c r="R1092" s="1" t="s">
        <v>13</v>
      </c>
      <c r="S1092" s="8">
        <v>1.0333793210000001E-3</v>
      </c>
      <c r="T1092" s="8">
        <v>0.75</v>
      </c>
      <c r="U1092" s="9">
        <f>Tabla13[[#This Row],[Precio unitario]]*Tabla13[[#This Row],[Tasa de ingresos cliente]]</f>
        <v>7.7503449075000007E-4</v>
      </c>
      <c r="V1092" s="21">
        <v>22.631540000000001</v>
      </c>
      <c r="W1092" s="15">
        <f>Tabla13[[#This Row],[tasa de cambio]]*Tabla13[[#This Row],[Ingresos netos]]</f>
        <v>1.7540224078788257E-2</v>
      </c>
      <c r="AK1092" s="2" t="s">
        <v>100</v>
      </c>
      <c r="AL1092" s="2" t="s">
        <v>39</v>
      </c>
      <c r="AM1092" s="2" t="s">
        <v>104</v>
      </c>
      <c r="AN1092" s="2" t="s">
        <v>11</v>
      </c>
      <c r="AO1092" s="2" t="s">
        <v>12</v>
      </c>
      <c r="AP1092" s="2" t="s">
        <v>13</v>
      </c>
      <c r="AQ1092" s="7">
        <v>5.0262500000000003E-3</v>
      </c>
      <c r="AR1092" s="7">
        <v>0.75</v>
      </c>
      <c r="AS1092" s="9">
        <f>Tabla8[[#This Row],[Precio unitario]]*Tabla8[[#This Row],[Tasa de ingresos cliente]]</f>
        <v>3.7696875000000005E-3</v>
      </c>
      <c r="AT1092" s="21">
        <v>21.6</v>
      </c>
      <c r="AU1092" s="11">
        <f>Tabla8[[#This Row],[tasa de cambio]]*Tabla8[[#This Row],[Ingresos netos]]</f>
        <v>8.1425250000000018E-2</v>
      </c>
      <c r="AV1092" s="23"/>
      <c r="AX1092" s="23"/>
    </row>
    <row r="1093" spans="13:50" x14ac:dyDescent="0.2">
      <c r="M1093" s="2" t="s">
        <v>87</v>
      </c>
      <c r="N1093" s="2" t="s">
        <v>52</v>
      </c>
      <c r="O1093" s="2"/>
      <c r="P1093" s="2" t="s">
        <v>11</v>
      </c>
      <c r="Q1093" s="2" t="s">
        <v>12</v>
      </c>
      <c r="R1093" s="2" t="s">
        <v>13</v>
      </c>
      <c r="S1093" s="7">
        <v>3.0379411100000002E-4</v>
      </c>
      <c r="T1093" s="7">
        <v>0.75</v>
      </c>
      <c r="U1093" s="9">
        <f>Tabla13[[#This Row],[Precio unitario]]*Tabla13[[#This Row],[Tasa de ingresos cliente]]</f>
        <v>2.2784558325000001E-4</v>
      </c>
      <c r="V1093" s="21">
        <v>22.631540000000001</v>
      </c>
      <c r="W1093" s="15">
        <f>Tabla13[[#This Row],[tasa de cambio]]*Tabla13[[#This Row],[Ingresos netos]]</f>
        <v>5.1564964311457059E-3</v>
      </c>
      <c r="AK1093" s="1" t="s">
        <v>100</v>
      </c>
      <c r="AL1093" s="1" t="s">
        <v>39</v>
      </c>
      <c r="AM1093" s="1" t="s">
        <v>104</v>
      </c>
      <c r="AN1093" s="1" t="s">
        <v>11</v>
      </c>
      <c r="AO1093" s="1" t="s">
        <v>12</v>
      </c>
      <c r="AP1093" s="1" t="s">
        <v>13</v>
      </c>
      <c r="AQ1093" s="8">
        <v>1.98E-3</v>
      </c>
      <c r="AR1093" s="8">
        <v>0.75</v>
      </c>
      <c r="AS1093" s="9">
        <f>Tabla8[[#This Row],[Precio unitario]]*Tabla8[[#This Row],[Tasa de ingresos cliente]]</f>
        <v>1.485E-3</v>
      </c>
      <c r="AT1093" s="21">
        <v>21.6</v>
      </c>
      <c r="AU1093" s="11">
        <f>Tabla8[[#This Row],[tasa de cambio]]*Tabla8[[#This Row],[Ingresos netos]]</f>
        <v>3.2076E-2</v>
      </c>
      <c r="AV1093" s="23"/>
      <c r="AX1093" s="23"/>
    </row>
    <row r="1094" spans="13:50" x14ac:dyDescent="0.2">
      <c r="M1094" s="1" t="s">
        <v>87</v>
      </c>
      <c r="N1094" s="1" t="s">
        <v>22</v>
      </c>
      <c r="O1094" s="1"/>
      <c r="P1094" s="1" t="s">
        <v>11</v>
      </c>
      <c r="Q1094" s="1" t="s">
        <v>12</v>
      </c>
      <c r="R1094" s="1" t="s">
        <v>13</v>
      </c>
      <c r="S1094" s="8">
        <v>7.2896936999999998E-5</v>
      </c>
      <c r="T1094" s="8">
        <v>0.75</v>
      </c>
      <c r="U1094" s="9">
        <f>Tabla13[[#This Row],[Precio unitario]]*Tabla13[[#This Row],[Tasa de ingresos cliente]]</f>
        <v>5.4672702749999998E-5</v>
      </c>
      <c r="V1094" s="21">
        <v>22.631540000000001</v>
      </c>
      <c r="W1094" s="15">
        <f>Tabla13[[#This Row],[tasa de cambio]]*Tabla13[[#This Row],[Ingresos netos]]</f>
        <v>1.2373274591947351E-3</v>
      </c>
      <c r="AK1094" s="2" t="s">
        <v>100</v>
      </c>
      <c r="AL1094" s="2" t="s">
        <v>39</v>
      </c>
      <c r="AM1094" s="2" t="s">
        <v>104</v>
      </c>
      <c r="AN1094" s="2" t="s">
        <v>11</v>
      </c>
      <c r="AO1094" s="2" t="s">
        <v>12</v>
      </c>
      <c r="AP1094" s="2" t="s">
        <v>13</v>
      </c>
      <c r="AQ1094" s="7">
        <v>1.9803333E-3</v>
      </c>
      <c r="AR1094" s="7">
        <v>0.75</v>
      </c>
      <c r="AS1094" s="9">
        <f>Tabla8[[#This Row],[Precio unitario]]*Tabla8[[#This Row],[Tasa de ingresos cliente]]</f>
        <v>1.4852499750000001E-3</v>
      </c>
      <c r="AT1094" s="21">
        <v>21.6</v>
      </c>
      <c r="AU1094" s="11">
        <f>Tabla8[[#This Row],[tasa de cambio]]*Tabla8[[#This Row],[Ingresos netos]]</f>
        <v>3.2081399460000007E-2</v>
      </c>
      <c r="AV1094" s="23"/>
      <c r="AX1094" s="23"/>
    </row>
    <row r="1095" spans="13:50" x14ac:dyDescent="0.2">
      <c r="M1095" s="2" t="s">
        <v>87</v>
      </c>
      <c r="N1095" s="2" t="s">
        <v>22</v>
      </c>
      <c r="O1095" s="2"/>
      <c r="P1095" s="2" t="s">
        <v>11</v>
      </c>
      <c r="Q1095" s="2" t="s">
        <v>12</v>
      </c>
      <c r="R1095" s="2" t="s">
        <v>13</v>
      </c>
      <c r="S1095" s="7">
        <v>1.849639372E-3</v>
      </c>
      <c r="T1095" s="7">
        <v>0.75</v>
      </c>
      <c r="U1095" s="9">
        <f>Tabla13[[#This Row],[Precio unitario]]*Tabla13[[#This Row],[Tasa de ingresos cliente]]</f>
        <v>1.3872295289999999E-3</v>
      </c>
      <c r="V1095" s="21">
        <v>22.631540000000001</v>
      </c>
      <c r="W1095" s="15">
        <f>Tabla13[[#This Row],[tasa de cambio]]*Tabla13[[#This Row],[Ingresos netos]]</f>
        <v>3.1395140574744657E-2</v>
      </c>
      <c r="AK1095" s="1" t="s">
        <v>100</v>
      </c>
      <c r="AL1095" s="1" t="s">
        <v>39</v>
      </c>
      <c r="AM1095" s="1" t="s">
        <v>114</v>
      </c>
      <c r="AN1095" s="1" t="s">
        <v>11</v>
      </c>
      <c r="AO1095" s="1" t="s">
        <v>12</v>
      </c>
      <c r="AP1095" s="1" t="s">
        <v>13</v>
      </c>
      <c r="AQ1095" s="8">
        <v>1.4999999999999999E-4</v>
      </c>
      <c r="AR1095" s="8">
        <v>0.75</v>
      </c>
      <c r="AS1095" s="9">
        <f>Tabla8[[#This Row],[Precio unitario]]*Tabla8[[#This Row],[Tasa de ingresos cliente]]</f>
        <v>1.125E-4</v>
      </c>
      <c r="AT1095" s="21">
        <v>21.6</v>
      </c>
      <c r="AU1095" s="11">
        <f>Tabla8[[#This Row],[tasa de cambio]]*Tabla8[[#This Row],[Ingresos netos]]</f>
        <v>2.4300000000000003E-3</v>
      </c>
      <c r="AV1095" s="23"/>
      <c r="AX1095" s="23"/>
    </row>
    <row r="1096" spans="13:50" x14ac:dyDescent="0.2">
      <c r="M1096" s="1" t="s">
        <v>87</v>
      </c>
      <c r="N1096" s="1" t="s">
        <v>25</v>
      </c>
      <c r="O1096" s="1"/>
      <c r="P1096" s="1" t="s">
        <v>11</v>
      </c>
      <c r="Q1096" s="1" t="s">
        <v>12</v>
      </c>
      <c r="R1096" s="1" t="s">
        <v>13</v>
      </c>
      <c r="S1096" s="8">
        <v>2.0501236200000001E-4</v>
      </c>
      <c r="T1096" s="8">
        <v>0.75</v>
      </c>
      <c r="U1096" s="9">
        <f>Tabla13[[#This Row],[Precio unitario]]*Tabla13[[#This Row],[Tasa de ingresos cliente]]</f>
        <v>1.537592715E-4</v>
      </c>
      <c r="V1096" s="21">
        <v>22.631540000000001</v>
      </c>
      <c r="W1096" s="15">
        <f>Tabla13[[#This Row],[tasa de cambio]]*Tabla13[[#This Row],[Ingresos netos]]</f>
        <v>3.4798091033231104E-3</v>
      </c>
      <c r="AK1096" s="2" t="s">
        <v>100</v>
      </c>
      <c r="AL1096" s="2" t="s">
        <v>39</v>
      </c>
      <c r="AM1096" s="2" t="s">
        <v>114</v>
      </c>
      <c r="AN1096" s="2" t="s">
        <v>11</v>
      </c>
      <c r="AO1096" s="2" t="s">
        <v>12</v>
      </c>
      <c r="AP1096" s="2" t="s">
        <v>13</v>
      </c>
      <c r="AQ1096" s="7">
        <v>1.4955559999999999E-4</v>
      </c>
      <c r="AR1096" s="7">
        <v>0.75</v>
      </c>
      <c r="AS1096" s="9">
        <f>Tabla8[[#This Row],[Precio unitario]]*Tabla8[[#This Row],[Tasa de ingresos cliente]]</f>
        <v>1.1216669999999999E-4</v>
      </c>
      <c r="AT1096" s="21">
        <v>21.6</v>
      </c>
      <c r="AU1096" s="11">
        <f>Tabla8[[#This Row],[tasa de cambio]]*Tabla8[[#This Row],[Ingresos netos]]</f>
        <v>2.4228007199999999E-3</v>
      </c>
      <c r="AV1096" s="23"/>
      <c r="AX1096" s="23"/>
    </row>
    <row r="1097" spans="13:50" x14ac:dyDescent="0.2">
      <c r="M1097" s="2" t="s">
        <v>87</v>
      </c>
      <c r="N1097" s="2" t="s">
        <v>25</v>
      </c>
      <c r="O1097" s="2"/>
      <c r="P1097" s="2" t="s">
        <v>11</v>
      </c>
      <c r="Q1097" s="2" t="s">
        <v>12</v>
      </c>
      <c r="R1097" s="2" t="s">
        <v>13</v>
      </c>
      <c r="S1097" s="7">
        <v>3.46260592E-4</v>
      </c>
      <c r="T1097" s="7">
        <v>0.75</v>
      </c>
      <c r="U1097" s="9">
        <f>Tabla13[[#This Row],[Precio unitario]]*Tabla13[[#This Row],[Tasa de ingresos cliente]]</f>
        <v>2.5969544400000001E-4</v>
      </c>
      <c r="V1097" s="21">
        <v>22.631540000000001</v>
      </c>
      <c r="W1097" s="15">
        <f>Tabla13[[#This Row],[tasa de cambio]]*Tabla13[[#This Row],[Ingresos netos]]</f>
        <v>5.877307828703761E-3</v>
      </c>
      <c r="AK1097" s="1" t="s">
        <v>100</v>
      </c>
      <c r="AL1097" s="1" t="s">
        <v>39</v>
      </c>
      <c r="AM1097" s="1" t="s">
        <v>114</v>
      </c>
      <c r="AN1097" s="1" t="s">
        <v>11</v>
      </c>
      <c r="AO1097" s="1" t="s">
        <v>12</v>
      </c>
      <c r="AP1097" s="1" t="s">
        <v>13</v>
      </c>
      <c r="AQ1097" s="8">
        <v>1.495E-4</v>
      </c>
      <c r="AR1097" s="8">
        <v>0.75</v>
      </c>
      <c r="AS1097" s="9">
        <f>Tabla8[[#This Row],[Precio unitario]]*Tabla8[[#This Row],[Tasa de ingresos cliente]]</f>
        <v>1.12125E-4</v>
      </c>
      <c r="AT1097" s="21">
        <v>21.6</v>
      </c>
      <c r="AU1097" s="11">
        <f>Tabla8[[#This Row],[tasa de cambio]]*Tabla8[[#This Row],[Ingresos netos]]</f>
        <v>2.4219000000000003E-3</v>
      </c>
      <c r="AV1097" s="23"/>
      <c r="AX1097" s="23"/>
    </row>
    <row r="1098" spans="13:50" x14ac:dyDescent="0.2">
      <c r="M1098" s="1" t="s">
        <v>87</v>
      </c>
      <c r="N1098" s="1" t="s">
        <v>10</v>
      </c>
      <c r="O1098" s="1"/>
      <c r="P1098" s="1" t="s">
        <v>11</v>
      </c>
      <c r="Q1098" s="1" t="s">
        <v>12</v>
      </c>
      <c r="R1098" s="1" t="s">
        <v>13</v>
      </c>
      <c r="S1098" s="8">
        <v>2.7391587399999999E-4</v>
      </c>
      <c r="T1098" s="8">
        <v>0.75</v>
      </c>
      <c r="U1098" s="9">
        <f>Tabla13[[#This Row],[Precio unitario]]*Tabla13[[#This Row],[Tasa de ingresos cliente]]</f>
        <v>2.0543690549999999E-4</v>
      </c>
      <c r="V1098" s="21">
        <v>22.631540000000001</v>
      </c>
      <c r="W1098" s="15">
        <f>Tabla13[[#This Row],[tasa de cambio]]*Tabla13[[#This Row],[Ingresos netos]]</f>
        <v>4.6493535442994702E-3</v>
      </c>
      <c r="AK1098" s="2" t="s">
        <v>100</v>
      </c>
      <c r="AL1098" s="2" t="s">
        <v>39</v>
      </c>
      <c r="AM1098" s="2" t="s">
        <v>114</v>
      </c>
      <c r="AN1098" s="2" t="s">
        <v>11</v>
      </c>
      <c r="AO1098" s="2" t="s">
        <v>12</v>
      </c>
      <c r="AP1098" s="2" t="s">
        <v>13</v>
      </c>
      <c r="AQ1098" s="7">
        <v>1.4966670000000001E-4</v>
      </c>
      <c r="AR1098" s="7">
        <v>0.75</v>
      </c>
      <c r="AS1098" s="9">
        <f>Tabla8[[#This Row],[Precio unitario]]*Tabla8[[#This Row],[Tasa de ingresos cliente]]</f>
        <v>1.12250025E-4</v>
      </c>
      <c r="AT1098" s="21">
        <v>21.6</v>
      </c>
      <c r="AU1098" s="11">
        <f>Tabla8[[#This Row],[tasa de cambio]]*Tabla8[[#This Row],[Ingresos netos]]</f>
        <v>2.4246005400000003E-3</v>
      </c>
      <c r="AV1098" s="23"/>
      <c r="AX1098" s="23"/>
    </row>
    <row r="1099" spans="13:50" x14ac:dyDescent="0.2">
      <c r="M1099" s="2" t="s">
        <v>87</v>
      </c>
      <c r="N1099" s="2" t="s">
        <v>42</v>
      </c>
      <c r="O1099" s="2"/>
      <c r="P1099" s="2" t="s">
        <v>11</v>
      </c>
      <c r="Q1099" s="2" t="s">
        <v>12</v>
      </c>
      <c r="R1099" s="2" t="s">
        <v>13</v>
      </c>
      <c r="S1099" s="7">
        <v>9.8170122000000004E-5</v>
      </c>
      <c r="T1099" s="7">
        <v>0.75</v>
      </c>
      <c r="U1099" s="9">
        <f>Tabla13[[#This Row],[Precio unitario]]*Tabla13[[#This Row],[Tasa de ingresos cliente]]</f>
        <v>7.36275915E-5</v>
      </c>
      <c r="V1099" s="21">
        <v>22.631540000000001</v>
      </c>
      <c r="W1099" s="15">
        <f>Tabla13[[#This Row],[tasa de cambio]]*Tabla13[[#This Row],[Ingresos netos]]</f>
        <v>1.6663057821359102E-3</v>
      </c>
      <c r="AK1099" s="1" t="s">
        <v>100</v>
      </c>
      <c r="AL1099" s="1" t="s">
        <v>39</v>
      </c>
      <c r="AM1099" s="1" t="s">
        <v>114</v>
      </c>
      <c r="AN1099" s="1" t="s">
        <v>11</v>
      </c>
      <c r="AO1099" s="1" t="s">
        <v>12</v>
      </c>
      <c r="AP1099" s="1" t="s">
        <v>13</v>
      </c>
      <c r="AQ1099" s="8">
        <v>1.4960710000000001E-4</v>
      </c>
      <c r="AR1099" s="8">
        <v>0.75</v>
      </c>
      <c r="AS1099" s="9">
        <f>Tabla8[[#This Row],[Precio unitario]]*Tabla8[[#This Row],[Tasa de ingresos cliente]]</f>
        <v>1.1220532500000002E-4</v>
      </c>
      <c r="AT1099" s="21">
        <v>21.6</v>
      </c>
      <c r="AU1099" s="11">
        <f>Tabla8[[#This Row],[tasa de cambio]]*Tabla8[[#This Row],[Ingresos netos]]</f>
        <v>2.4236350200000007E-3</v>
      </c>
      <c r="AV1099" s="23"/>
      <c r="AX1099" s="23"/>
    </row>
    <row r="1100" spans="13:50" x14ac:dyDescent="0.2">
      <c r="M1100" s="1" t="s">
        <v>87</v>
      </c>
      <c r="N1100" s="1" t="s">
        <v>57</v>
      </c>
      <c r="O1100" s="1"/>
      <c r="P1100" s="1" t="s">
        <v>11</v>
      </c>
      <c r="Q1100" s="1" t="s">
        <v>12</v>
      </c>
      <c r="R1100" s="1" t="s">
        <v>13</v>
      </c>
      <c r="S1100" s="8">
        <v>1.62355153E-4</v>
      </c>
      <c r="T1100" s="8">
        <v>0.75</v>
      </c>
      <c r="U1100" s="9">
        <f>Tabla13[[#This Row],[Precio unitario]]*Tabla13[[#This Row],[Tasa de ingresos cliente]]</f>
        <v>1.2176636474999999E-4</v>
      </c>
      <c r="V1100" s="21">
        <v>22.631540000000001</v>
      </c>
      <c r="W1100" s="15">
        <f>Tabla13[[#This Row],[tasa de cambio]]*Tabla13[[#This Row],[Ingresos netos]]</f>
        <v>2.7557603544942151E-3</v>
      </c>
      <c r="AK1100" s="2" t="s">
        <v>100</v>
      </c>
      <c r="AL1100" s="2" t="s">
        <v>39</v>
      </c>
      <c r="AM1100" s="2" t="s">
        <v>114</v>
      </c>
      <c r="AN1100" s="2" t="s">
        <v>11</v>
      </c>
      <c r="AO1100" s="2" t="s">
        <v>12</v>
      </c>
      <c r="AP1100" s="2" t="s">
        <v>13</v>
      </c>
      <c r="AQ1100" s="7">
        <v>1.4962499999999999E-4</v>
      </c>
      <c r="AR1100" s="7">
        <v>0.75</v>
      </c>
      <c r="AS1100" s="9">
        <f>Tabla8[[#This Row],[Precio unitario]]*Tabla8[[#This Row],[Tasa de ingresos cliente]]</f>
        <v>1.1221874999999999E-4</v>
      </c>
      <c r="AT1100" s="21">
        <v>21.6</v>
      </c>
      <c r="AU1100" s="11">
        <f>Tabla8[[#This Row],[tasa de cambio]]*Tabla8[[#This Row],[Ingresos netos]]</f>
        <v>2.423925E-3</v>
      </c>
      <c r="AV1100" s="23"/>
      <c r="AX1100" s="23"/>
    </row>
    <row r="1101" spans="13:50" x14ac:dyDescent="0.2">
      <c r="M1101" s="2" t="s">
        <v>87</v>
      </c>
      <c r="N1101" s="2" t="s">
        <v>25</v>
      </c>
      <c r="O1101" s="2"/>
      <c r="P1101" s="2" t="s">
        <v>11</v>
      </c>
      <c r="Q1101" s="2" t="s">
        <v>12</v>
      </c>
      <c r="R1101" s="2" t="s">
        <v>13</v>
      </c>
      <c r="S1101" s="7">
        <v>2.16334547E-4</v>
      </c>
      <c r="T1101" s="7">
        <v>0.75</v>
      </c>
      <c r="U1101" s="9">
        <f>Tabla13[[#This Row],[Precio unitario]]*Tabla13[[#This Row],[Tasa de ingresos cliente]]</f>
        <v>1.6225091025000001E-4</v>
      </c>
      <c r="V1101" s="21">
        <v>22.631540000000001</v>
      </c>
      <c r="W1101" s="15">
        <f>Tabla13[[#This Row],[tasa de cambio]]*Tabla13[[#This Row],[Ingresos netos]]</f>
        <v>3.6719879653592854E-3</v>
      </c>
      <c r="AK1101" s="1" t="s">
        <v>100</v>
      </c>
      <c r="AL1101" s="1" t="s">
        <v>39</v>
      </c>
      <c r="AM1101" s="1" t="s">
        <v>114</v>
      </c>
      <c r="AN1101" s="1" t="s">
        <v>11</v>
      </c>
      <c r="AO1101" s="1" t="s">
        <v>12</v>
      </c>
      <c r="AP1101" s="1" t="s">
        <v>13</v>
      </c>
      <c r="AQ1101" s="8">
        <v>1.496E-4</v>
      </c>
      <c r="AR1101" s="8">
        <v>0.75</v>
      </c>
      <c r="AS1101" s="9">
        <f>Tabla8[[#This Row],[Precio unitario]]*Tabla8[[#This Row],[Tasa de ingresos cliente]]</f>
        <v>1.122E-4</v>
      </c>
      <c r="AT1101" s="21">
        <v>21.6</v>
      </c>
      <c r="AU1101" s="11">
        <f>Tabla8[[#This Row],[tasa de cambio]]*Tabla8[[#This Row],[Ingresos netos]]</f>
        <v>2.4235200000000002E-3</v>
      </c>
      <c r="AV1101" s="23"/>
      <c r="AX1101" s="23"/>
    </row>
    <row r="1102" spans="13:50" x14ac:dyDescent="0.2">
      <c r="M1102" s="1" t="s">
        <v>87</v>
      </c>
      <c r="N1102" s="1" t="s">
        <v>40</v>
      </c>
      <c r="O1102" s="1"/>
      <c r="P1102" s="1" t="s">
        <v>11</v>
      </c>
      <c r="Q1102" s="1" t="s">
        <v>12</v>
      </c>
      <c r="R1102" s="1" t="s">
        <v>13</v>
      </c>
      <c r="S1102" s="8">
        <v>3.3256979900000001E-4</v>
      </c>
      <c r="T1102" s="8">
        <v>0.75</v>
      </c>
      <c r="U1102" s="9">
        <f>Tabla13[[#This Row],[Precio unitario]]*Tabla13[[#This Row],[Tasa de ingresos cliente]]</f>
        <v>2.4942734925E-4</v>
      </c>
      <c r="V1102" s="21">
        <v>22.631540000000001</v>
      </c>
      <c r="W1102" s="15">
        <f>Tabla13[[#This Row],[tasa de cambio]]*Tabla13[[#This Row],[Ingresos netos]]</f>
        <v>5.6449250316453455E-3</v>
      </c>
      <c r="AK1102" s="1" t="s">
        <v>100</v>
      </c>
      <c r="AL1102" s="1" t="s">
        <v>39</v>
      </c>
      <c r="AM1102" s="1" t="s">
        <v>104</v>
      </c>
      <c r="AN1102" s="1" t="s">
        <v>11</v>
      </c>
      <c r="AO1102" s="1" t="s">
        <v>129</v>
      </c>
      <c r="AP1102" s="1" t="s">
        <v>13</v>
      </c>
      <c r="AQ1102" s="8">
        <v>-1.2464240000000001E-3</v>
      </c>
      <c r="AR1102" s="8">
        <v>0.75</v>
      </c>
      <c r="AS1102" s="9">
        <f>Tabla8[[#This Row],[Precio unitario]]*Tabla8[[#This Row],[Tasa de ingresos cliente]]</f>
        <v>-9.3481800000000002E-4</v>
      </c>
      <c r="AT1102" s="21">
        <v>21.6</v>
      </c>
      <c r="AU1102" s="11">
        <f>Tabla8[[#This Row],[tasa de cambio]]*Tabla8[[#This Row],[Ingresos netos]]</f>
        <v>-2.0192068800000001E-2</v>
      </c>
      <c r="AV1102" s="23"/>
      <c r="AX1102" s="23"/>
    </row>
    <row r="1103" spans="13:50" x14ac:dyDescent="0.2">
      <c r="M1103" s="2" t="s">
        <v>87</v>
      </c>
      <c r="N1103" s="2" t="s">
        <v>10</v>
      </c>
      <c r="O1103" s="2"/>
      <c r="P1103" s="2" t="s">
        <v>11</v>
      </c>
      <c r="Q1103" s="2" t="s">
        <v>12</v>
      </c>
      <c r="R1103" s="2" t="s">
        <v>13</v>
      </c>
      <c r="S1103" s="7">
        <v>7.9623455100000001E-4</v>
      </c>
      <c r="T1103" s="7">
        <v>0.75</v>
      </c>
      <c r="U1103" s="9">
        <f>Tabla13[[#This Row],[Precio unitario]]*Tabla13[[#This Row],[Tasa de ingresos cliente]]</f>
        <v>5.9717591325000006E-4</v>
      </c>
      <c r="V1103" s="21">
        <v>22.631540000000001</v>
      </c>
      <c r="W1103" s="15">
        <f>Tabla13[[#This Row],[tasa de cambio]]*Tabla13[[#This Row],[Ingresos netos]]</f>
        <v>1.3515010567753907E-2</v>
      </c>
      <c r="AK1103" s="2" t="s">
        <v>100</v>
      </c>
      <c r="AL1103" s="2" t="s">
        <v>39</v>
      </c>
      <c r="AM1103" s="2" t="s">
        <v>104</v>
      </c>
      <c r="AN1103" s="2" t="s">
        <v>11</v>
      </c>
      <c r="AO1103" s="2" t="s">
        <v>129</v>
      </c>
      <c r="AP1103" s="2" t="s">
        <v>13</v>
      </c>
      <c r="AQ1103" s="7">
        <v>-1.2464245000000001E-3</v>
      </c>
      <c r="AR1103" s="7">
        <v>0.75</v>
      </c>
      <c r="AS1103" s="9">
        <f>Tabla8[[#This Row],[Precio unitario]]*Tabla8[[#This Row],[Tasa de ingresos cliente]]</f>
        <v>-9.3481837500000004E-4</v>
      </c>
      <c r="AT1103" s="21">
        <v>21.6</v>
      </c>
      <c r="AU1103" s="11">
        <f>Tabla8[[#This Row],[tasa de cambio]]*Tabla8[[#This Row],[Ingresos netos]]</f>
        <v>-2.0192076900000001E-2</v>
      </c>
      <c r="AV1103" s="23"/>
      <c r="AX1103" s="23"/>
    </row>
    <row r="1104" spans="13:50" x14ac:dyDescent="0.2">
      <c r="M1104" s="1" t="s">
        <v>87</v>
      </c>
      <c r="N1104" s="1" t="s">
        <v>28</v>
      </c>
      <c r="O1104" s="1"/>
      <c r="P1104" s="1" t="s">
        <v>11</v>
      </c>
      <c r="Q1104" s="1" t="s">
        <v>12</v>
      </c>
      <c r="R1104" s="1" t="s">
        <v>13</v>
      </c>
      <c r="S1104" s="8">
        <v>1.0571500709999999E-3</v>
      </c>
      <c r="T1104" s="8">
        <v>0.75</v>
      </c>
      <c r="U1104" s="9">
        <f>Tabla13[[#This Row],[Precio unitario]]*Tabla13[[#This Row],[Tasa de ingresos cliente]]</f>
        <v>7.9286255324999993E-4</v>
      </c>
      <c r="V1104" s="21">
        <v>22.631540000000001</v>
      </c>
      <c r="W1104" s="15">
        <f>Tabla13[[#This Row],[tasa de cambio]]*Tabla13[[#This Row],[Ingresos netos]]</f>
        <v>1.7943700588379505E-2</v>
      </c>
      <c r="AK1104" s="1" t="s">
        <v>100</v>
      </c>
      <c r="AL1104" s="1" t="s">
        <v>39</v>
      </c>
      <c r="AM1104" s="1" t="s">
        <v>104</v>
      </c>
      <c r="AN1104" s="1" t="s">
        <v>11</v>
      </c>
      <c r="AO1104" s="1" t="s">
        <v>129</v>
      </c>
      <c r="AP1104" s="1" t="s">
        <v>13</v>
      </c>
      <c r="AQ1104" s="8">
        <v>-1.2464244E-3</v>
      </c>
      <c r="AR1104" s="8">
        <v>0.75</v>
      </c>
      <c r="AS1104" s="9">
        <f>Tabla8[[#This Row],[Precio unitario]]*Tabla8[[#This Row],[Tasa de ingresos cliente]]</f>
        <v>-9.3481830000000001E-4</v>
      </c>
      <c r="AT1104" s="21">
        <v>21.6</v>
      </c>
      <c r="AU1104" s="11">
        <f>Tabla8[[#This Row],[tasa de cambio]]*Tabla8[[#This Row],[Ingresos netos]]</f>
        <v>-2.0192075280000003E-2</v>
      </c>
      <c r="AV1104" s="23"/>
      <c r="AX1104" s="23"/>
    </row>
    <row r="1105" spans="13:50" x14ac:dyDescent="0.2">
      <c r="M1105" s="2" t="s">
        <v>87</v>
      </c>
      <c r="N1105" s="2" t="s">
        <v>49</v>
      </c>
      <c r="O1105" s="2"/>
      <c r="P1105" s="2" t="s">
        <v>11</v>
      </c>
      <c r="Q1105" s="2" t="s">
        <v>12</v>
      </c>
      <c r="R1105" s="2" t="s">
        <v>13</v>
      </c>
      <c r="S1105" s="7">
        <v>8.4182777E-5</v>
      </c>
      <c r="T1105" s="7">
        <v>0.75</v>
      </c>
      <c r="U1105" s="9">
        <f>Tabla13[[#This Row],[Precio unitario]]*Tabla13[[#This Row],[Tasa de ingresos cliente]]</f>
        <v>6.3137082749999997E-5</v>
      </c>
      <c r="V1105" s="21">
        <v>22.631540000000001</v>
      </c>
      <c r="W1105" s="15">
        <f>Tabla13[[#This Row],[tasa de cambio]]*Tabla13[[#This Row],[Ingresos netos]]</f>
        <v>1.4288894137399349E-3</v>
      </c>
      <c r="AK1105" s="1" t="s">
        <v>100</v>
      </c>
      <c r="AL1105" s="1" t="s">
        <v>39</v>
      </c>
      <c r="AM1105" s="1" t="s">
        <v>114</v>
      </c>
      <c r="AN1105" s="1" t="s">
        <v>11</v>
      </c>
      <c r="AO1105" s="1" t="s">
        <v>129</v>
      </c>
      <c r="AP1105" s="1" t="s">
        <v>13</v>
      </c>
      <c r="AQ1105" s="8">
        <v>-4.4877499999999999E-5</v>
      </c>
      <c r="AR1105" s="8">
        <v>0.75</v>
      </c>
      <c r="AS1105" s="9">
        <f>Tabla8[[#This Row],[Precio unitario]]*Tabla8[[#This Row],[Tasa de ingresos cliente]]</f>
        <v>-3.3658124999999997E-5</v>
      </c>
      <c r="AT1105" s="21">
        <v>21.6</v>
      </c>
      <c r="AU1105" s="11">
        <f>Tabla8[[#This Row],[tasa de cambio]]*Tabla8[[#This Row],[Ingresos netos]]</f>
        <v>-7.2701549999999997E-4</v>
      </c>
      <c r="AV1105" s="23"/>
      <c r="AX1105" s="23"/>
    </row>
    <row r="1106" spans="13:50" x14ac:dyDescent="0.2">
      <c r="M1106" s="1" t="s">
        <v>87</v>
      </c>
      <c r="N1106" s="1" t="s">
        <v>15</v>
      </c>
      <c r="O1106" s="1"/>
      <c r="P1106" s="1" t="s">
        <v>11</v>
      </c>
      <c r="Q1106" s="1" t="s">
        <v>12</v>
      </c>
      <c r="R1106" s="1" t="s">
        <v>13</v>
      </c>
      <c r="S1106" s="8">
        <v>1.200963107E-3</v>
      </c>
      <c r="T1106" s="8">
        <v>0.75</v>
      </c>
      <c r="U1106" s="9">
        <f>Tabla13[[#This Row],[Precio unitario]]*Tabla13[[#This Row],[Tasa de ingresos cliente]]</f>
        <v>9.0072233024999994E-4</v>
      </c>
      <c r="V1106" s="21">
        <v>22.631540000000001</v>
      </c>
      <c r="W1106" s="15">
        <f>Tabla13[[#This Row],[tasa de cambio]]*Tabla13[[#This Row],[Ingresos netos]]</f>
        <v>2.0384733445946084E-2</v>
      </c>
      <c r="AK1106" s="2" t="s">
        <v>100</v>
      </c>
      <c r="AL1106" s="2" t="s">
        <v>39</v>
      </c>
      <c r="AM1106" s="2" t="s">
        <v>114</v>
      </c>
      <c r="AN1106" s="2" t="s">
        <v>11</v>
      </c>
      <c r="AO1106" s="2" t="s">
        <v>129</v>
      </c>
      <c r="AP1106" s="2" t="s">
        <v>13</v>
      </c>
      <c r="AQ1106" s="7">
        <v>-4.4877599999999999E-5</v>
      </c>
      <c r="AR1106" s="7">
        <v>0.75</v>
      </c>
      <c r="AS1106" s="9">
        <f>Tabla8[[#This Row],[Precio unitario]]*Tabla8[[#This Row],[Tasa de ingresos cliente]]</f>
        <v>-3.3658199999999996E-5</v>
      </c>
      <c r="AT1106" s="21">
        <v>21.6</v>
      </c>
      <c r="AU1106" s="11">
        <f>Tabla8[[#This Row],[tasa de cambio]]*Tabla8[[#This Row],[Ingresos netos]]</f>
        <v>-7.2701712E-4</v>
      </c>
      <c r="AV1106" s="23"/>
      <c r="AX1106" s="23"/>
    </row>
    <row r="1107" spans="13:50" x14ac:dyDescent="0.2">
      <c r="M1107" s="2" t="s">
        <v>87</v>
      </c>
      <c r="N1107" s="2" t="s">
        <v>55</v>
      </c>
      <c r="O1107" s="2"/>
      <c r="P1107" s="2" t="s">
        <v>11</v>
      </c>
      <c r="Q1107" s="2" t="s">
        <v>12</v>
      </c>
      <c r="R1107" s="2" t="s">
        <v>13</v>
      </c>
      <c r="S1107" s="7">
        <v>4.1541186E-4</v>
      </c>
      <c r="T1107" s="7">
        <v>0.75</v>
      </c>
      <c r="U1107" s="9">
        <f>Tabla13[[#This Row],[Precio unitario]]*Tabla13[[#This Row],[Tasa de ingresos cliente]]</f>
        <v>3.1155889499999998E-4</v>
      </c>
      <c r="V1107" s="21">
        <v>22.631540000000001</v>
      </c>
      <c r="W1107" s="15">
        <f>Tabla13[[#This Row],[tasa de cambio]]*Tabla13[[#This Row],[Ingresos netos]]</f>
        <v>7.0510575945482998E-3</v>
      </c>
      <c r="AK1107" s="1" t="s">
        <v>100</v>
      </c>
      <c r="AL1107" s="1" t="s">
        <v>112</v>
      </c>
      <c r="AM1107" s="1" t="s">
        <v>104</v>
      </c>
      <c r="AN1107" s="1" t="s">
        <v>11</v>
      </c>
      <c r="AO1107" s="1" t="s">
        <v>12</v>
      </c>
      <c r="AP1107" s="1" t="s">
        <v>13</v>
      </c>
      <c r="AQ1107" s="8">
        <v>2.5035000000000001E-3</v>
      </c>
      <c r="AR1107" s="8">
        <v>0.75</v>
      </c>
      <c r="AS1107" s="9">
        <f>Tabla8[[#This Row],[Precio unitario]]*Tabla8[[#This Row],[Tasa de ingresos cliente]]</f>
        <v>1.877625E-3</v>
      </c>
      <c r="AT1107" s="21">
        <v>21.6</v>
      </c>
      <c r="AU1107" s="11">
        <f>Tabla8[[#This Row],[tasa de cambio]]*Tabla8[[#This Row],[Ingresos netos]]</f>
        <v>4.0556700000000001E-2</v>
      </c>
      <c r="AV1107" s="23"/>
      <c r="AX1107" s="23"/>
    </row>
    <row r="1108" spans="13:50" x14ac:dyDescent="0.2">
      <c r="M1108" s="1" t="s">
        <v>87</v>
      </c>
      <c r="N1108" s="1" t="s">
        <v>18</v>
      </c>
      <c r="O1108" s="1"/>
      <c r="P1108" s="1" t="s">
        <v>11</v>
      </c>
      <c r="Q1108" s="1" t="s">
        <v>12</v>
      </c>
      <c r="R1108" s="1" t="s">
        <v>13</v>
      </c>
      <c r="S1108" s="8">
        <v>2.3835927500000001E-4</v>
      </c>
      <c r="T1108" s="8">
        <v>0.75</v>
      </c>
      <c r="U1108" s="9">
        <f>Tabla13[[#This Row],[Precio unitario]]*Tabla13[[#This Row],[Tasa de ingresos cliente]]</f>
        <v>1.7876945625E-4</v>
      </c>
      <c r="V1108" s="21">
        <v>22.631540000000001</v>
      </c>
      <c r="W1108" s="15">
        <f>Tabla13[[#This Row],[tasa de cambio]]*Tabla13[[#This Row],[Ingresos netos]]</f>
        <v>4.0458280999001251E-3</v>
      </c>
      <c r="AK1108" s="2" t="s">
        <v>100</v>
      </c>
      <c r="AL1108" s="2" t="s">
        <v>112</v>
      </c>
      <c r="AM1108" s="2" t="s">
        <v>104</v>
      </c>
      <c r="AN1108" s="2" t="s">
        <v>11</v>
      </c>
      <c r="AO1108" s="2" t="s">
        <v>12</v>
      </c>
      <c r="AP1108" s="2" t="s">
        <v>13</v>
      </c>
      <c r="AQ1108" s="7">
        <v>2.5035999999999999E-3</v>
      </c>
      <c r="AR1108" s="7">
        <v>0.75</v>
      </c>
      <c r="AS1108" s="9">
        <f>Tabla8[[#This Row],[Precio unitario]]*Tabla8[[#This Row],[Tasa de ingresos cliente]]</f>
        <v>1.8776999999999999E-3</v>
      </c>
      <c r="AT1108" s="21">
        <v>21.6</v>
      </c>
      <c r="AU1108" s="11">
        <f>Tabla8[[#This Row],[tasa de cambio]]*Tabla8[[#This Row],[Ingresos netos]]</f>
        <v>4.0558320000000002E-2</v>
      </c>
      <c r="AV1108" s="23"/>
      <c r="AX1108" s="23"/>
    </row>
    <row r="1109" spans="13:50" x14ac:dyDescent="0.2">
      <c r="M1109" s="2" t="s">
        <v>87</v>
      </c>
      <c r="N1109" s="2" t="s">
        <v>34</v>
      </c>
      <c r="O1109" s="2"/>
      <c r="P1109" s="2" t="s">
        <v>11</v>
      </c>
      <c r="Q1109" s="2" t="s">
        <v>12</v>
      </c>
      <c r="R1109" s="2" t="s">
        <v>13</v>
      </c>
      <c r="S1109" s="7">
        <v>1.9961175900000001E-4</v>
      </c>
      <c r="T1109" s="7">
        <v>0.75</v>
      </c>
      <c r="U1109" s="9">
        <f>Tabla13[[#This Row],[Precio unitario]]*Tabla13[[#This Row],[Tasa de ingresos cliente]]</f>
        <v>1.4970881925E-4</v>
      </c>
      <c r="V1109" s="21">
        <v>22.631540000000001</v>
      </c>
      <c r="W1109" s="15">
        <f>Tabla13[[#This Row],[tasa de cambio]]*Tabla13[[#This Row],[Ingresos netos]]</f>
        <v>3.3881411312091454E-3</v>
      </c>
      <c r="AK1109" s="1" t="s">
        <v>100</v>
      </c>
      <c r="AL1109" s="1" t="s">
        <v>112</v>
      </c>
      <c r="AM1109" s="1" t="s">
        <v>104</v>
      </c>
      <c r="AN1109" s="1" t="s">
        <v>11</v>
      </c>
      <c r="AO1109" s="1" t="s">
        <v>12</v>
      </c>
      <c r="AP1109" s="1" t="s">
        <v>13</v>
      </c>
      <c r="AQ1109" s="8">
        <v>2.5036667000000001E-3</v>
      </c>
      <c r="AR1109" s="8">
        <v>0.75</v>
      </c>
      <c r="AS1109" s="9">
        <f>Tabla8[[#This Row],[Precio unitario]]*Tabla8[[#This Row],[Tasa de ingresos cliente]]</f>
        <v>1.877750025E-3</v>
      </c>
      <c r="AT1109" s="21">
        <v>21.6</v>
      </c>
      <c r="AU1109" s="11">
        <f>Tabla8[[#This Row],[tasa de cambio]]*Tabla8[[#This Row],[Ingresos netos]]</f>
        <v>4.0559400540000005E-2</v>
      </c>
      <c r="AV1109" s="23"/>
      <c r="AX1109" s="23"/>
    </row>
    <row r="1110" spans="13:50" x14ac:dyDescent="0.2">
      <c r="M1110" s="1" t="s">
        <v>87</v>
      </c>
      <c r="N1110" s="1" t="s">
        <v>53</v>
      </c>
      <c r="O1110" s="1"/>
      <c r="P1110" s="1" t="s">
        <v>11</v>
      </c>
      <c r="Q1110" s="1" t="s">
        <v>12</v>
      </c>
      <c r="R1110" s="1" t="s">
        <v>13</v>
      </c>
      <c r="S1110" s="8">
        <v>1.71209011E-4</v>
      </c>
      <c r="T1110" s="8">
        <v>0.75</v>
      </c>
      <c r="U1110" s="9">
        <f>Tabla13[[#This Row],[Precio unitario]]*Tabla13[[#This Row],[Tasa de ingresos cliente]]</f>
        <v>1.2840675825E-4</v>
      </c>
      <c r="V1110" s="21">
        <v>22.631540000000001</v>
      </c>
      <c r="W1110" s="15">
        <f>Tabla13[[#This Row],[tasa de cambio]]*Tabla13[[#This Row],[Ingresos netos]]</f>
        <v>2.9060426856052052E-3</v>
      </c>
      <c r="AK1110" s="1" t="s">
        <v>100</v>
      </c>
      <c r="AL1110" s="1" t="s">
        <v>112</v>
      </c>
      <c r="AM1110" s="1" t="s">
        <v>104</v>
      </c>
      <c r="AN1110" s="1" t="s">
        <v>11</v>
      </c>
      <c r="AO1110" s="1" t="s">
        <v>129</v>
      </c>
      <c r="AP1110" s="1" t="s">
        <v>13</v>
      </c>
      <c r="AQ1110" s="8">
        <v>-4.8235800000000001E-4</v>
      </c>
      <c r="AR1110" s="8">
        <v>0.75</v>
      </c>
      <c r="AS1110" s="9">
        <f>Tabla8[[#This Row],[Precio unitario]]*Tabla8[[#This Row],[Tasa de ingresos cliente]]</f>
        <v>-3.617685E-4</v>
      </c>
      <c r="AT1110" s="21">
        <v>21.6</v>
      </c>
      <c r="AU1110" s="11">
        <f>Tabla8[[#This Row],[tasa de cambio]]*Tabla8[[#This Row],[Ingresos netos]]</f>
        <v>-7.8141996000000002E-3</v>
      </c>
      <c r="AV1110" s="23"/>
      <c r="AX1110" s="23"/>
    </row>
    <row r="1111" spans="13:50" x14ac:dyDescent="0.2">
      <c r="M1111" s="2" t="s">
        <v>87</v>
      </c>
      <c r="N1111" s="2" t="s">
        <v>17</v>
      </c>
      <c r="O1111" s="2"/>
      <c r="P1111" s="2" t="s">
        <v>11</v>
      </c>
      <c r="Q1111" s="2" t="s">
        <v>12</v>
      </c>
      <c r="R1111" s="2" t="s">
        <v>13</v>
      </c>
      <c r="S1111" s="7">
        <v>2.33074637E-4</v>
      </c>
      <c r="T1111" s="7">
        <v>0.75</v>
      </c>
      <c r="U1111" s="9">
        <f>Tabla13[[#This Row],[Precio unitario]]*Tabla13[[#This Row],[Tasa de ingresos cliente]]</f>
        <v>1.7480597774999999E-4</v>
      </c>
      <c r="V1111" s="21">
        <v>22.631540000000001</v>
      </c>
      <c r="W1111" s="15">
        <f>Tabla13[[#This Row],[tasa de cambio]]*Tabla13[[#This Row],[Ingresos netos]]</f>
        <v>3.956128477688235E-3</v>
      </c>
      <c r="AK1111" s="1" t="s">
        <v>100</v>
      </c>
      <c r="AL1111" s="1" t="s">
        <v>123</v>
      </c>
      <c r="AM1111" s="1" t="s">
        <v>114</v>
      </c>
      <c r="AN1111" s="1" t="s">
        <v>11</v>
      </c>
      <c r="AO1111" s="1" t="s">
        <v>12</v>
      </c>
      <c r="AP1111" s="1" t="s">
        <v>13</v>
      </c>
      <c r="AQ1111" s="8">
        <v>2.1999999999999999E-5</v>
      </c>
      <c r="AR1111" s="8">
        <v>0.75</v>
      </c>
      <c r="AS1111" s="9">
        <f>Tabla8[[#This Row],[Precio unitario]]*Tabla8[[#This Row],[Tasa de ingresos cliente]]</f>
        <v>1.6500000000000001E-5</v>
      </c>
      <c r="AT1111" s="21">
        <v>21.6</v>
      </c>
      <c r="AU1111" s="11">
        <f>Tabla8[[#This Row],[tasa de cambio]]*Tabla8[[#This Row],[Ingresos netos]]</f>
        <v>3.5640000000000004E-4</v>
      </c>
      <c r="AV1111" s="23"/>
      <c r="AX1111" s="23"/>
    </row>
    <row r="1112" spans="13:50" x14ac:dyDescent="0.2">
      <c r="M1112" s="1" t="s">
        <v>87</v>
      </c>
      <c r="N1112" s="1" t="s">
        <v>33</v>
      </c>
      <c r="O1112" s="1"/>
      <c r="P1112" s="1" t="s">
        <v>11</v>
      </c>
      <c r="Q1112" s="1" t="s">
        <v>12</v>
      </c>
      <c r="R1112" s="1" t="s">
        <v>13</v>
      </c>
      <c r="S1112" s="8">
        <v>3.4662075089999999E-3</v>
      </c>
      <c r="T1112" s="8">
        <v>0.75</v>
      </c>
      <c r="U1112" s="9">
        <f>Tabla13[[#This Row],[Precio unitario]]*Tabla13[[#This Row],[Tasa de ingresos cliente]]</f>
        <v>2.5996556317499997E-3</v>
      </c>
      <c r="V1112" s="21">
        <v>22.631540000000001</v>
      </c>
      <c r="W1112" s="15">
        <f>Tabla13[[#This Row],[tasa de cambio]]*Tabla13[[#This Row],[Ingresos netos]]</f>
        <v>5.8834210416175391E-2</v>
      </c>
      <c r="AK1112" s="1" t="s">
        <v>100</v>
      </c>
      <c r="AL1112" s="1" t="s">
        <v>30</v>
      </c>
      <c r="AM1112" s="1" t="s">
        <v>101</v>
      </c>
      <c r="AN1112" s="1" t="s">
        <v>11</v>
      </c>
      <c r="AO1112" s="1" t="s">
        <v>12</v>
      </c>
      <c r="AP1112" s="1" t="s">
        <v>13</v>
      </c>
      <c r="AQ1112" s="8">
        <v>1.5250000000000001E-3</v>
      </c>
      <c r="AR1112" s="8">
        <v>0.75</v>
      </c>
      <c r="AS1112" s="9">
        <f>Tabla8[[#This Row],[Precio unitario]]*Tabla8[[#This Row],[Tasa de ingresos cliente]]</f>
        <v>1.14375E-3</v>
      </c>
      <c r="AT1112" s="21">
        <v>21.6</v>
      </c>
      <c r="AU1112" s="11">
        <f>Tabla8[[#This Row],[tasa de cambio]]*Tabla8[[#This Row],[Ingresos netos]]</f>
        <v>2.4705000000000001E-2</v>
      </c>
      <c r="AV1112" s="23"/>
      <c r="AX1112" s="23"/>
    </row>
    <row r="1113" spans="13:50" x14ac:dyDescent="0.2">
      <c r="M1113" s="2" t="s">
        <v>87</v>
      </c>
      <c r="N1113" s="2" t="s">
        <v>33</v>
      </c>
      <c r="O1113" s="2"/>
      <c r="P1113" s="2" t="s">
        <v>11</v>
      </c>
      <c r="Q1113" s="2" t="s">
        <v>12</v>
      </c>
      <c r="R1113" s="2" t="s">
        <v>13</v>
      </c>
      <c r="S1113" s="7">
        <v>8.8945823600000001E-4</v>
      </c>
      <c r="T1113" s="7">
        <v>0.75</v>
      </c>
      <c r="U1113" s="9">
        <f>Tabla13[[#This Row],[Precio unitario]]*Tabla13[[#This Row],[Tasa de ingresos cliente]]</f>
        <v>6.6709367700000001E-4</v>
      </c>
      <c r="V1113" s="21">
        <v>22.631540000000001</v>
      </c>
      <c r="W1113" s="15">
        <f>Tabla13[[#This Row],[tasa de cambio]]*Tabla13[[#This Row],[Ingresos netos]]</f>
        <v>1.509735723477258E-2</v>
      </c>
      <c r="AK1113" s="2" t="s">
        <v>100</v>
      </c>
      <c r="AL1113" s="2" t="s">
        <v>30</v>
      </c>
      <c r="AM1113" s="2" t="s">
        <v>104</v>
      </c>
      <c r="AN1113" s="2" t="s">
        <v>11</v>
      </c>
      <c r="AO1113" s="2" t="s">
        <v>129</v>
      </c>
      <c r="AP1113" s="2" t="s">
        <v>13</v>
      </c>
      <c r="AQ1113" s="7">
        <v>-1.010494E-3</v>
      </c>
      <c r="AR1113" s="7">
        <v>0.75</v>
      </c>
      <c r="AS1113" s="9">
        <f>Tabla8[[#This Row],[Precio unitario]]*Tabla8[[#This Row],[Tasa de ingresos cliente]]</f>
        <v>-7.5787050000000007E-4</v>
      </c>
      <c r="AT1113" s="21">
        <v>21.6</v>
      </c>
      <c r="AU1113" s="11">
        <f>Tabla8[[#This Row],[tasa de cambio]]*Tabla8[[#This Row],[Ingresos netos]]</f>
        <v>-1.6370002800000002E-2</v>
      </c>
      <c r="AV1113" s="23"/>
      <c r="AX1113" s="23"/>
    </row>
    <row r="1114" spans="13:50" x14ac:dyDescent="0.2">
      <c r="M1114" s="1" t="s">
        <v>87</v>
      </c>
      <c r="N1114" s="1" t="s">
        <v>19</v>
      </c>
      <c r="O1114" s="1"/>
      <c r="P1114" s="1" t="s">
        <v>11</v>
      </c>
      <c r="Q1114" s="1" t="s">
        <v>12</v>
      </c>
      <c r="R1114" s="1" t="s">
        <v>13</v>
      </c>
      <c r="S1114" s="8">
        <v>3.324604342E-3</v>
      </c>
      <c r="T1114" s="8">
        <v>0.75</v>
      </c>
      <c r="U1114" s="9">
        <f>Tabla13[[#This Row],[Precio unitario]]*Tabla13[[#This Row],[Tasa de ingresos cliente]]</f>
        <v>2.4934532565000001E-3</v>
      </c>
      <c r="V1114" s="21">
        <v>22.631540000000001</v>
      </c>
      <c r="W1114" s="15">
        <f>Tabla13[[#This Row],[tasa de cambio]]*Tabla13[[#This Row],[Ingresos netos]]</f>
        <v>5.6430687112610019E-2</v>
      </c>
      <c r="AK1114" s="2" t="s">
        <v>100</v>
      </c>
      <c r="AL1114" s="2" t="s">
        <v>125</v>
      </c>
      <c r="AM1114" s="2" t="s">
        <v>114</v>
      </c>
      <c r="AN1114" s="2" t="s">
        <v>11</v>
      </c>
      <c r="AO1114" s="2" t="s">
        <v>12</v>
      </c>
      <c r="AP1114" s="2" t="s">
        <v>13</v>
      </c>
      <c r="AQ1114" s="7">
        <v>5.0000000000000004E-6</v>
      </c>
      <c r="AR1114" s="7">
        <v>0.75</v>
      </c>
      <c r="AS1114" s="9">
        <f>Tabla8[[#This Row],[Precio unitario]]*Tabla8[[#This Row],[Tasa de ingresos cliente]]</f>
        <v>3.7500000000000005E-6</v>
      </c>
      <c r="AT1114" s="21">
        <v>21.6</v>
      </c>
      <c r="AU1114" s="11">
        <f>Tabla8[[#This Row],[tasa de cambio]]*Tabla8[[#This Row],[Ingresos netos]]</f>
        <v>8.1000000000000017E-5</v>
      </c>
      <c r="AV1114" s="23"/>
      <c r="AX1114" s="23"/>
    </row>
    <row r="1115" spans="13:50" x14ac:dyDescent="0.2">
      <c r="M1115" s="2" t="s">
        <v>87</v>
      </c>
      <c r="N1115" s="2" t="s">
        <v>21</v>
      </c>
      <c r="O1115" s="2"/>
      <c r="P1115" s="2" t="s">
        <v>11</v>
      </c>
      <c r="Q1115" s="2" t="s">
        <v>12</v>
      </c>
      <c r="R1115" s="2" t="s">
        <v>13</v>
      </c>
      <c r="S1115" s="7">
        <v>1.101234007E-3</v>
      </c>
      <c r="T1115" s="7">
        <v>0.75</v>
      </c>
      <c r="U1115" s="9">
        <f>Tabla13[[#This Row],[Precio unitario]]*Tabla13[[#This Row],[Tasa de ingresos cliente]]</f>
        <v>8.2592550524999996E-4</v>
      </c>
      <c r="V1115" s="21">
        <v>22.631540000000001</v>
      </c>
      <c r="W1115" s="15">
        <f>Tabla13[[#This Row],[tasa de cambio]]*Tabla13[[#This Row],[Ingresos netos]]</f>
        <v>1.8691966109085585E-2</v>
      </c>
      <c r="AK1115" s="2" t="s">
        <v>100</v>
      </c>
      <c r="AL1115" s="2" t="s">
        <v>78</v>
      </c>
      <c r="AM1115" s="2" t="s">
        <v>114</v>
      </c>
      <c r="AN1115" s="2" t="s">
        <v>11</v>
      </c>
      <c r="AO1115" s="2" t="s">
        <v>12</v>
      </c>
      <c r="AP1115" s="2" t="s">
        <v>13</v>
      </c>
      <c r="AQ1115" s="7">
        <v>6.7999999999999999E-5</v>
      </c>
      <c r="AR1115" s="7">
        <v>0.75</v>
      </c>
      <c r="AS1115" s="9">
        <f>Tabla8[[#This Row],[Precio unitario]]*Tabla8[[#This Row],[Tasa de ingresos cliente]]</f>
        <v>5.1E-5</v>
      </c>
      <c r="AT1115" s="21">
        <v>21.6</v>
      </c>
      <c r="AU1115" s="11">
        <f>Tabla8[[#This Row],[tasa de cambio]]*Tabla8[[#This Row],[Ingresos netos]]</f>
        <v>1.1016000000000001E-3</v>
      </c>
      <c r="AV1115" s="23"/>
      <c r="AX1115" s="23"/>
    </row>
    <row r="1116" spans="13:50" x14ac:dyDescent="0.2">
      <c r="M1116" s="1" t="s">
        <v>87</v>
      </c>
      <c r="N1116" s="1" t="s">
        <v>57</v>
      </c>
      <c r="O1116" s="1"/>
      <c r="P1116" s="1" t="s">
        <v>11</v>
      </c>
      <c r="Q1116" s="1" t="s">
        <v>12</v>
      </c>
      <c r="R1116" s="1" t="s">
        <v>13</v>
      </c>
      <c r="S1116" s="8">
        <v>3.0504356599999997E-4</v>
      </c>
      <c r="T1116" s="8">
        <v>0.75</v>
      </c>
      <c r="U1116" s="9">
        <f>Tabla13[[#This Row],[Precio unitario]]*Tabla13[[#This Row],[Tasa de ingresos cliente]]</f>
        <v>2.2878267449999998E-4</v>
      </c>
      <c r="V1116" s="21">
        <v>22.631540000000001</v>
      </c>
      <c r="W1116" s="15">
        <f>Tabla13[[#This Row],[tasa de cambio]]*Tabla13[[#This Row],[Ingresos netos]]</f>
        <v>5.1777042492537296E-3</v>
      </c>
      <c r="AK1116" s="1" t="s">
        <v>100</v>
      </c>
      <c r="AL1116" s="1" t="s">
        <v>48</v>
      </c>
      <c r="AM1116" s="1" t="s">
        <v>104</v>
      </c>
      <c r="AN1116" s="1" t="s">
        <v>11</v>
      </c>
      <c r="AO1116" s="1" t="s">
        <v>12</v>
      </c>
      <c r="AP1116" s="1" t="s">
        <v>13</v>
      </c>
      <c r="AQ1116" s="8">
        <v>1.4009999999999999E-3</v>
      </c>
      <c r="AR1116" s="8">
        <v>0.75</v>
      </c>
      <c r="AS1116" s="9">
        <f>Tabla8[[#This Row],[Precio unitario]]*Tabla8[[#This Row],[Tasa de ingresos cliente]]</f>
        <v>1.05075E-3</v>
      </c>
      <c r="AT1116" s="21">
        <v>21.6</v>
      </c>
      <c r="AU1116" s="11">
        <f>Tabla8[[#This Row],[tasa de cambio]]*Tabla8[[#This Row],[Ingresos netos]]</f>
        <v>2.2696200000000003E-2</v>
      </c>
      <c r="AV1116" s="23"/>
      <c r="AX1116" s="23"/>
    </row>
    <row r="1117" spans="13:50" x14ac:dyDescent="0.2">
      <c r="M1117" s="2" t="s">
        <v>87</v>
      </c>
      <c r="N1117" s="2" t="s">
        <v>52</v>
      </c>
      <c r="O1117" s="2"/>
      <c r="P1117" s="2" t="s">
        <v>11</v>
      </c>
      <c r="Q1117" s="2" t="s">
        <v>12</v>
      </c>
      <c r="R1117" s="2" t="s">
        <v>13</v>
      </c>
      <c r="S1117" s="7">
        <v>3.1327996300000002E-4</v>
      </c>
      <c r="T1117" s="7">
        <v>0.75</v>
      </c>
      <c r="U1117" s="9">
        <f>Tabla13[[#This Row],[Precio unitario]]*Tabla13[[#This Row],[Tasa de ingresos cliente]]</f>
        <v>2.3495997225000002E-4</v>
      </c>
      <c r="V1117" s="21">
        <v>22.631540000000001</v>
      </c>
      <c r="W1117" s="15">
        <f>Tabla13[[#This Row],[tasa de cambio]]*Tabla13[[#This Row],[Ingresos netos]]</f>
        <v>5.3175060103747658E-3</v>
      </c>
      <c r="AK1117" s="2" t="s">
        <v>100</v>
      </c>
      <c r="AL1117" s="2" t="s">
        <v>48</v>
      </c>
      <c r="AM1117" s="2" t="s">
        <v>104</v>
      </c>
      <c r="AN1117" s="2" t="s">
        <v>11</v>
      </c>
      <c r="AO1117" s="2" t="s">
        <v>12</v>
      </c>
      <c r="AP1117" s="2" t="s">
        <v>13</v>
      </c>
      <c r="AQ1117" s="7">
        <v>3.2669999999999999E-3</v>
      </c>
      <c r="AR1117" s="7">
        <v>0.75</v>
      </c>
      <c r="AS1117" s="9">
        <f>Tabla8[[#This Row],[Precio unitario]]*Tabla8[[#This Row],[Tasa de ingresos cliente]]</f>
        <v>2.4502500000000002E-3</v>
      </c>
      <c r="AT1117" s="21">
        <v>21.6</v>
      </c>
      <c r="AU1117" s="11">
        <f>Tabla8[[#This Row],[tasa de cambio]]*Tabla8[[#This Row],[Ingresos netos]]</f>
        <v>5.2925400000000004E-2</v>
      </c>
      <c r="AV1117" s="23"/>
      <c r="AX1117" s="23"/>
    </row>
    <row r="1118" spans="13:50" x14ac:dyDescent="0.2">
      <c r="M1118" s="1" t="s">
        <v>87</v>
      </c>
      <c r="N1118" s="1" t="s">
        <v>20</v>
      </c>
      <c r="O1118" s="1"/>
      <c r="P1118" s="1" t="s">
        <v>11</v>
      </c>
      <c r="Q1118" s="1" t="s">
        <v>12</v>
      </c>
      <c r="R1118" s="1" t="s">
        <v>13</v>
      </c>
      <c r="S1118" s="8">
        <v>5.1465834190000002E-3</v>
      </c>
      <c r="T1118" s="8">
        <v>0.75</v>
      </c>
      <c r="U1118" s="9">
        <f>Tabla13[[#This Row],[Precio unitario]]*Tabla13[[#This Row],[Tasa de ingresos cliente]]</f>
        <v>3.8599375642499999E-3</v>
      </c>
      <c r="V1118" s="21">
        <v>22.631540000000001</v>
      </c>
      <c r="W1118" s="15">
        <f>Tabla13[[#This Row],[tasa de cambio]]*Tabla13[[#This Row],[Ingresos netos]]</f>
        <v>8.7356331382826446E-2</v>
      </c>
      <c r="AK1118" s="2" t="s">
        <v>100</v>
      </c>
      <c r="AL1118" s="2" t="s">
        <v>48</v>
      </c>
      <c r="AM1118" s="2" t="s">
        <v>104</v>
      </c>
      <c r="AN1118" s="2" t="s">
        <v>11</v>
      </c>
      <c r="AO1118" s="2" t="s">
        <v>12</v>
      </c>
      <c r="AP1118" s="2" t="s">
        <v>13</v>
      </c>
      <c r="AQ1118" s="7">
        <v>3.5205000000000002E-3</v>
      </c>
      <c r="AR1118" s="7">
        <v>0.75</v>
      </c>
      <c r="AS1118" s="9">
        <f>Tabla8[[#This Row],[Precio unitario]]*Tabla8[[#This Row],[Tasa de ingresos cliente]]</f>
        <v>2.6403750000000004E-3</v>
      </c>
      <c r="AT1118" s="21">
        <v>21.6</v>
      </c>
      <c r="AU1118" s="11">
        <f>Tabla8[[#This Row],[tasa de cambio]]*Tabla8[[#This Row],[Ingresos netos]]</f>
        <v>5.7032100000000009E-2</v>
      </c>
      <c r="AV1118" s="23"/>
      <c r="AX1118" s="23"/>
    </row>
    <row r="1119" spans="13:50" x14ac:dyDescent="0.2">
      <c r="M1119" s="2" t="s">
        <v>87</v>
      </c>
      <c r="N1119" s="2" t="s">
        <v>57</v>
      </c>
      <c r="O1119" s="2"/>
      <c r="P1119" s="2" t="s">
        <v>11</v>
      </c>
      <c r="Q1119" s="2" t="s">
        <v>12</v>
      </c>
      <c r="R1119" s="2" t="s">
        <v>13</v>
      </c>
      <c r="S1119" s="7">
        <v>1.6173369599999999E-4</v>
      </c>
      <c r="T1119" s="7">
        <v>0.75</v>
      </c>
      <c r="U1119" s="9">
        <f>Tabla13[[#This Row],[Precio unitario]]*Tabla13[[#This Row],[Tasa de ingresos cliente]]</f>
        <v>1.2130027199999999E-4</v>
      </c>
      <c r="V1119" s="21">
        <v>22.631540000000001</v>
      </c>
      <c r="W1119" s="15">
        <f>Tabla13[[#This Row],[tasa de cambio]]*Tabla13[[#This Row],[Ingresos netos]]</f>
        <v>2.7452119577788801E-3</v>
      </c>
      <c r="AK1119" s="1" t="s">
        <v>100</v>
      </c>
      <c r="AL1119" s="1" t="s">
        <v>48</v>
      </c>
      <c r="AM1119" s="1" t="s">
        <v>104</v>
      </c>
      <c r="AN1119" s="1" t="s">
        <v>11</v>
      </c>
      <c r="AO1119" s="1" t="s">
        <v>12</v>
      </c>
      <c r="AP1119" s="1" t="s">
        <v>13</v>
      </c>
      <c r="AQ1119" s="8">
        <v>3.5209999999999998E-3</v>
      </c>
      <c r="AR1119" s="8">
        <v>0.75</v>
      </c>
      <c r="AS1119" s="9">
        <f>Tabla8[[#This Row],[Precio unitario]]*Tabla8[[#This Row],[Tasa de ingresos cliente]]</f>
        <v>2.6407499999999999E-3</v>
      </c>
      <c r="AT1119" s="21">
        <v>21.6</v>
      </c>
      <c r="AU1119" s="11">
        <f>Tabla8[[#This Row],[tasa de cambio]]*Tabla8[[#This Row],[Ingresos netos]]</f>
        <v>5.7040199999999999E-2</v>
      </c>
      <c r="AV1119" s="23"/>
      <c r="AX1119" s="23"/>
    </row>
    <row r="1120" spans="13:50" x14ac:dyDescent="0.2">
      <c r="M1120" s="1" t="s">
        <v>87</v>
      </c>
      <c r="N1120" s="1" t="s">
        <v>69</v>
      </c>
      <c r="O1120" s="1"/>
      <c r="P1120" s="1" t="s">
        <v>11</v>
      </c>
      <c r="Q1120" s="1" t="s">
        <v>12</v>
      </c>
      <c r="R1120" s="1" t="s">
        <v>13</v>
      </c>
      <c r="S1120" s="8">
        <v>3.6592518999999998E-5</v>
      </c>
      <c r="T1120" s="8">
        <v>0.75</v>
      </c>
      <c r="U1120" s="9">
        <f>Tabla13[[#This Row],[Precio unitario]]*Tabla13[[#This Row],[Tasa de ingresos cliente]]</f>
        <v>2.744438925E-5</v>
      </c>
      <c r="V1120" s="21">
        <v>22.631540000000001</v>
      </c>
      <c r="W1120" s="15">
        <f>Tabla13[[#This Row],[tasa de cambio]]*Tabla13[[#This Row],[Ingresos netos]]</f>
        <v>6.2110879308694507E-4</v>
      </c>
      <c r="AK1120" s="1" t="s">
        <v>100</v>
      </c>
      <c r="AL1120" s="1" t="s">
        <v>48</v>
      </c>
      <c r="AM1120" s="1" t="s">
        <v>104</v>
      </c>
      <c r="AN1120" s="1" t="s">
        <v>11</v>
      </c>
      <c r="AO1120" s="1" t="s">
        <v>12</v>
      </c>
      <c r="AP1120" s="1" t="s">
        <v>13</v>
      </c>
      <c r="AQ1120" s="8">
        <v>1.5672500000000001E-3</v>
      </c>
      <c r="AR1120" s="8">
        <v>0.75</v>
      </c>
      <c r="AS1120" s="9">
        <f>Tabla8[[#This Row],[Precio unitario]]*Tabla8[[#This Row],[Tasa de ingresos cliente]]</f>
        <v>1.1754375000000001E-3</v>
      </c>
      <c r="AT1120" s="21">
        <v>21.6</v>
      </c>
      <c r="AU1120" s="11">
        <f>Tabla8[[#This Row],[tasa de cambio]]*Tabla8[[#This Row],[Ingresos netos]]</f>
        <v>2.5389450000000004E-2</v>
      </c>
      <c r="AV1120" s="23"/>
      <c r="AX1120" s="23"/>
    </row>
    <row r="1121" spans="13:50" x14ac:dyDescent="0.2">
      <c r="M1121" s="2" t="s">
        <v>87</v>
      </c>
      <c r="N1121" s="2" t="s">
        <v>59</v>
      </c>
      <c r="O1121" s="2"/>
      <c r="P1121" s="2" t="s">
        <v>11</v>
      </c>
      <c r="Q1121" s="2" t="s">
        <v>12</v>
      </c>
      <c r="R1121" s="2" t="s">
        <v>13</v>
      </c>
      <c r="S1121" s="7">
        <v>4.6461010880000002E-3</v>
      </c>
      <c r="T1121" s="7">
        <v>0.75</v>
      </c>
      <c r="U1121" s="9">
        <f>Tabla13[[#This Row],[Precio unitario]]*Tabla13[[#This Row],[Tasa de ingresos cliente]]</f>
        <v>3.4845758160000004E-3</v>
      </c>
      <c r="V1121" s="21">
        <v>22.631540000000001</v>
      </c>
      <c r="W1121" s="15">
        <f>Tabla13[[#This Row],[tasa de cambio]]*Tabla13[[#This Row],[Ingresos netos]]</f>
        <v>7.8861316962836658E-2</v>
      </c>
      <c r="AK1121" s="2" t="s">
        <v>100</v>
      </c>
      <c r="AL1121" s="2" t="s">
        <v>48</v>
      </c>
      <c r="AM1121" s="2" t="s">
        <v>104</v>
      </c>
      <c r="AN1121" s="2" t="s">
        <v>11</v>
      </c>
      <c r="AO1121" s="2" t="s">
        <v>12</v>
      </c>
      <c r="AP1121" s="2" t="s">
        <v>13</v>
      </c>
      <c r="AQ1121" s="7">
        <v>1.567E-3</v>
      </c>
      <c r="AR1121" s="7">
        <v>0.75</v>
      </c>
      <c r="AS1121" s="9">
        <f>Tabla8[[#This Row],[Precio unitario]]*Tabla8[[#This Row],[Tasa de ingresos cliente]]</f>
        <v>1.1752500000000001E-3</v>
      </c>
      <c r="AT1121" s="21">
        <v>21.6</v>
      </c>
      <c r="AU1121" s="11">
        <f>Tabla8[[#This Row],[tasa de cambio]]*Tabla8[[#This Row],[Ingresos netos]]</f>
        <v>2.5385400000000002E-2</v>
      </c>
      <c r="AV1121" s="23"/>
      <c r="AX1121" s="23"/>
    </row>
    <row r="1122" spans="13:50" x14ac:dyDescent="0.2">
      <c r="M1122" s="1" t="s">
        <v>87</v>
      </c>
      <c r="N1122" s="1" t="s">
        <v>10</v>
      </c>
      <c r="O1122" s="1"/>
      <c r="P1122" s="1" t="s">
        <v>11</v>
      </c>
      <c r="Q1122" s="1" t="s">
        <v>12</v>
      </c>
      <c r="R1122" s="1" t="s">
        <v>13</v>
      </c>
      <c r="S1122" s="8">
        <v>1.4100376600000001E-4</v>
      </c>
      <c r="T1122" s="8">
        <v>0.75</v>
      </c>
      <c r="U1122" s="9">
        <f>Tabla13[[#This Row],[Precio unitario]]*Tabla13[[#This Row],[Tasa de ingresos cliente]]</f>
        <v>1.0575282450000001E-4</v>
      </c>
      <c r="V1122" s="21">
        <v>22.631540000000001</v>
      </c>
      <c r="W1122" s="15">
        <f>Tabla13[[#This Row],[tasa de cambio]]*Tabla13[[#This Row],[Ingresos netos]]</f>
        <v>2.3933492777847305E-3</v>
      </c>
      <c r="AK1122" s="1" t="s">
        <v>100</v>
      </c>
      <c r="AL1122" s="1" t="s">
        <v>48</v>
      </c>
      <c r="AM1122" s="1" t="s">
        <v>104</v>
      </c>
      <c r="AN1122" s="1" t="s">
        <v>11</v>
      </c>
      <c r="AO1122" s="1" t="s">
        <v>12</v>
      </c>
      <c r="AP1122" s="1" t="s">
        <v>13</v>
      </c>
      <c r="AQ1122" s="8">
        <v>1.5673333000000001E-3</v>
      </c>
      <c r="AR1122" s="8">
        <v>0.75</v>
      </c>
      <c r="AS1122" s="9">
        <f>Tabla8[[#This Row],[Precio unitario]]*Tabla8[[#This Row],[Tasa de ingresos cliente]]</f>
        <v>1.175499975E-3</v>
      </c>
      <c r="AT1122" s="21">
        <v>21.6</v>
      </c>
      <c r="AU1122" s="11">
        <f>Tabla8[[#This Row],[tasa de cambio]]*Tabla8[[#This Row],[Ingresos netos]]</f>
        <v>2.5390799460000002E-2</v>
      </c>
      <c r="AV1122" s="23"/>
      <c r="AX1122" s="23"/>
    </row>
    <row r="1123" spans="13:50" x14ac:dyDescent="0.2">
      <c r="M1123" s="2" t="s">
        <v>87</v>
      </c>
      <c r="N1123" s="2" t="s">
        <v>10</v>
      </c>
      <c r="O1123" s="2"/>
      <c r="P1123" s="2" t="s">
        <v>11</v>
      </c>
      <c r="Q1123" s="2" t="s">
        <v>12</v>
      </c>
      <c r="R1123" s="2" t="s">
        <v>13</v>
      </c>
      <c r="S1123" s="7">
        <v>4.0946589600000002E-4</v>
      </c>
      <c r="T1123" s="7">
        <v>0.75</v>
      </c>
      <c r="U1123" s="9">
        <f>Tabla13[[#This Row],[Precio unitario]]*Tabla13[[#This Row],[Tasa de ingresos cliente]]</f>
        <v>3.0709942200000002E-4</v>
      </c>
      <c r="V1123" s="21">
        <v>22.631540000000001</v>
      </c>
      <c r="W1123" s="15">
        <f>Tabla13[[#This Row],[tasa de cambio]]*Tabla13[[#This Row],[Ingresos netos]]</f>
        <v>6.9501328529698808E-3</v>
      </c>
      <c r="AK1123" s="2" t="s">
        <v>100</v>
      </c>
      <c r="AL1123" s="2" t="s">
        <v>48</v>
      </c>
      <c r="AM1123" s="2" t="s">
        <v>104</v>
      </c>
      <c r="AN1123" s="2" t="s">
        <v>11</v>
      </c>
      <c r="AO1123" s="2" t="s">
        <v>12</v>
      </c>
      <c r="AP1123" s="2" t="s">
        <v>13</v>
      </c>
      <c r="AQ1123" s="7">
        <v>1.5675000000000001E-3</v>
      </c>
      <c r="AR1123" s="7">
        <v>0.75</v>
      </c>
      <c r="AS1123" s="9">
        <f>Tabla8[[#This Row],[Precio unitario]]*Tabla8[[#This Row],[Tasa de ingresos cliente]]</f>
        <v>1.175625E-3</v>
      </c>
      <c r="AT1123" s="21">
        <v>21.6</v>
      </c>
      <c r="AU1123" s="11">
        <f>Tabla8[[#This Row],[tasa de cambio]]*Tabla8[[#This Row],[Ingresos netos]]</f>
        <v>2.5393500000000003E-2</v>
      </c>
      <c r="AV1123" s="23"/>
      <c r="AX1123" s="23"/>
    </row>
    <row r="1124" spans="13:50" x14ac:dyDescent="0.2">
      <c r="M1124" s="1" t="s">
        <v>87</v>
      </c>
      <c r="N1124" s="1" t="s">
        <v>10</v>
      </c>
      <c r="O1124" s="1"/>
      <c r="P1124" s="1" t="s">
        <v>11</v>
      </c>
      <c r="Q1124" s="1" t="s">
        <v>12</v>
      </c>
      <c r="R1124" s="1" t="s">
        <v>13</v>
      </c>
      <c r="S1124" s="8">
        <v>4.37367551E-4</v>
      </c>
      <c r="T1124" s="8">
        <v>0.75</v>
      </c>
      <c r="U1124" s="9">
        <f>Tabla13[[#This Row],[Precio unitario]]*Tabla13[[#This Row],[Tasa de ingresos cliente]]</f>
        <v>3.2802566324999997E-4</v>
      </c>
      <c r="V1124" s="21">
        <v>22.631540000000001</v>
      </c>
      <c r="W1124" s="15">
        <f>Tabla13[[#This Row],[tasa de cambio]]*Tabla13[[#This Row],[Ingresos netos]]</f>
        <v>7.4237259188689045E-3</v>
      </c>
      <c r="AK1124" s="2" t="s">
        <v>100</v>
      </c>
      <c r="AL1124" s="2" t="s">
        <v>48</v>
      </c>
      <c r="AM1124" s="2" t="s">
        <v>114</v>
      </c>
      <c r="AN1124" s="2" t="s">
        <v>11</v>
      </c>
      <c r="AO1124" s="2" t="s">
        <v>12</v>
      </c>
      <c r="AP1124" s="2" t="s">
        <v>13</v>
      </c>
      <c r="AQ1124" s="7">
        <v>4.6999999999999997E-5</v>
      </c>
      <c r="AR1124" s="7">
        <v>0.75</v>
      </c>
      <c r="AS1124" s="9">
        <f>Tabla8[[#This Row],[Precio unitario]]*Tabla8[[#This Row],[Tasa de ingresos cliente]]</f>
        <v>3.5249999999999996E-5</v>
      </c>
      <c r="AT1124" s="21">
        <v>21.6</v>
      </c>
      <c r="AU1124" s="11">
        <f>Tabla8[[#This Row],[tasa de cambio]]*Tabla8[[#This Row],[Ingresos netos]]</f>
        <v>7.6139999999999997E-4</v>
      </c>
      <c r="AV1124" s="23"/>
      <c r="AX1124" s="23"/>
    </row>
    <row r="1125" spans="13:50" x14ac:dyDescent="0.2">
      <c r="M1125" s="2" t="s">
        <v>87</v>
      </c>
      <c r="N1125" s="2" t="s">
        <v>10</v>
      </c>
      <c r="O1125" s="2"/>
      <c r="P1125" s="2" t="s">
        <v>11</v>
      </c>
      <c r="Q1125" s="2" t="s">
        <v>12</v>
      </c>
      <c r="R1125" s="2" t="s">
        <v>13</v>
      </c>
      <c r="S1125" s="7">
        <v>4.3540980199999999E-4</v>
      </c>
      <c r="T1125" s="7">
        <v>0.75</v>
      </c>
      <c r="U1125" s="9">
        <f>Tabla13[[#This Row],[Precio unitario]]*Tabla13[[#This Row],[Tasa de ingresos cliente]]</f>
        <v>3.265573515E-4</v>
      </c>
      <c r="V1125" s="21">
        <v>22.631540000000001</v>
      </c>
      <c r="W1125" s="15">
        <f>Tabla13[[#This Row],[tasa de cambio]]*Tabla13[[#This Row],[Ingresos netos]]</f>
        <v>7.3904957627663106E-3</v>
      </c>
      <c r="AK1125" s="1" t="s">
        <v>100</v>
      </c>
      <c r="AL1125" s="1" t="s">
        <v>48</v>
      </c>
      <c r="AM1125" s="1" t="s">
        <v>114</v>
      </c>
      <c r="AN1125" s="1" t="s">
        <v>11</v>
      </c>
      <c r="AO1125" s="1" t="s">
        <v>12</v>
      </c>
      <c r="AP1125" s="1" t="s">
        <v>13</v>
      </c>
      <c r="AQ1125" s="8">
        <v>4.6600000000000001E-5</v>
      </c>
      <c r="AR1125" s="8">
        <v>0.75</v>
      </c>
      <c r="AS1125" s="9">
        <f>Tabla8[[#This Row],[Precio unitario]]*Tabla8[[#This Row],[Tasa de ingresos cliente]]</f>
        <v>3.4950000000000002E-5</v>
      </c>
      <c r="AT1125" s="21">
        <v>21.6</v>
      </c>
      <c r="AU1125" s="11">
        <f>Tabla8[[#This Row],[tasa de cambio]]*Tabla8[[#This Row],[Ingresos netos]]</f>
        <v>7.5492000000000007E-4</v>
      </c>
      <c r="AV1125" s="23"/>
      <c r="AX1125" s="23"/>
    </row>
    <row r="1126" spans="13:50" x14ac:dyDescent="0.2">
      <c r="M1126" s="1" t="s">
        <v>87</v>
      </c>
      <c r="N1126" s="1" t="s">
        <v>42</v>
      </c>
      <c r="O1126" s="1"/>
      <c r="P1126" s="1" t="s">
        <v>11</v>
      </c>
      <c r="Q1126" s="1" t="s">
        <v>12</v>
      </c>
      <c r="R1126" s="1" t="s">
        <v>13</v>
      </c>
      <c r="S1126" s="8">
        <v>3.8926403499999997E-4</v>
      </c>
      <c r="T1126" s="8">
        <v>0.75</v>
      </c>
      <c r="U1126" s="9">
        <f>Tabla13[[#This Row],[Precio unitario]]*Tabla13[[#This Row],[Tasa de ingresos cliente]]</f>
        <v>2.9194802624999999E-4</v>
      </c>
      <c r="V1126" s="21">
        <v>22.631540000000001</v>
      </c>
      <c r="W1126" s="15">
        <f>Tabla13[[#This Row],[tasa de cambio]]*Tabla13[[#This Row],[Ingresos netos]]</f>
        <v>6.607233433997925E-3</v>
      </c>
      <c r="AK1126" s="1" t="s">
        <v>100</v>
      </c>
      <c r="AL1126" s="1" t="s">
        <v>48</v>
      </c>
      <c r="AM1126" s="1" t="s">
        <v>104</v>
      </c>
      <c r="AN1126" s="1" t="s">
        <v>11</v>
      </c>
      <c r="AO1126" s="1" t="s">
        <v>129</v>
      </c>
      <c r="AP1126" s="1" t="s">
        <v>13</v>
      </c>
      <c r="AQ1126" s="8">
        <v>-6.9533750000000004E-4</v>
      </c>
      <c r="AR1126" s="8">
        <v>0.75</v>
      </c>
      <c r="AS1126" s="9">
        <f>Tabla8[[#This Row],[Precio unitario]]*Tabla8[[#This Row],[Tasa de ingresos cliente]]</f>
        <v>-5.2150312500000003E-4</v>
      </c>
      <c r="AT1126" s="21">
        <v>21.6</v>
      </c>
      <c r="AU1126" s="11">
        <f>Tabla8[[#This Row],[tasa de cambio]]*Tabla8[[#This Row],[Ingresos netos]]</f>
        <v>-1.1264467500000002E-2</v>
      </c>
      <c r="AV1126" s="23"/>
      <c r="AX1126" s="23"/>
    </row>
    <row r="1127" spans="13:50" x14ac:dyDescent="0.2">
      <c r="M1127" s="2" t="s">
        <v>87</v>
      </c>
      <c r="N1127" s="2" t="s">
        <v>43</v>
      </c>
      <c r="O1127" s="2"/>
      <c r="P1127" s="2" t="s">
        <v>11</v>
      </c>
      <c r="Q1127" s="2" t="s">
        <v>12</v>
      </c>
      <c r="R1127" s="2" t="s">
        <v>13</v>
      </c>
      <c r="S1127" s="7">
        <v>3.0945193299999999E-4</v>
      </c>
      <c r="T1127" s="7">
        <v>0.75</v>
      </c>
      <c r="U1127" s="9">
        <f>Tabla13[[#This Row],[Precio unitario]]*Tabla13[[#This Row],[Tasa de ingresos cliente]]</f>
        <v>2.3208894974999998E-4</v>
      </c>
      <c r="V1127" s="21">
        <v>22.631540000000001</v>
      </c>
      <c r="W1127" s="15">
        <f>Tabla13[[#This Row],[tasa de cambio]]*Tabla13[[#This Row],[Ingresos netos]]</f>
        <v>5.2525303498251151E-3</v>
      </c>
      <c r="AK1127" s="1" t="s">
        <v>100</v>
      </c>
      <c r="AL1127" s="1" t="s">
        <v>48</v>
      </c>
      <c r="AM1127" s="1" t="s">
        <v>114</v>
      </c>
      <c r="AN1127" s="1" t="s">
        <v>11</v>
      </c>
      <c r="AO1127" s="1" t="s">
        <v>129</v>
      </c>
      <c r="AP1127" s="1" t="s">
        <v>13</v>
      </c>
      <c r="AQ1127" s="8">
        <v>-1.3995999999999999E-5</v>
      </c>
      <c r="AR1127" s="8">
        <v>0.75</v>
      </c>
      <c r="AS1127" s="9">
        <f>Tabla8[[#This Row],[Precio unitario]]*Tabla8[[#This Row],[Tasa de ingresos cliente]]</f>
        <v>-1.0497E-5</v>
      </c>
      <c r="AT1127" s="21">
        <v>21.6</v>
      </c>
      <c r="AU1127" s="11">
        <f>Tabla8[[#This Row],[tasa de cambio]]*Tabla8[[#This Row],[Ingresos netos]]</f>
        <v>-2.267352E-4</v>
      </c>
      <c r="AV1127" s="23"/>
      <c r="AX1127" s="23"/>
    </row>
    <row r="1128" spans="13:50" x14ac:dyDescent="0.2">
      <c r="M1128" s="1" t="s">
        <v>87</v>
      </c>
      <c r="N1128" s="1" t="s">
        <v>43</v>
      </c>
      <c r="O1128" s="1"/>
      <c r="P1128" s="1" t="s">
        <v>11</v>
      </c>
      <c r="Q1128" s="1" t="s">
        <v>12</v>
      </c>
      <c r="R1128" s="1" t="s">
        <v>13</v>
      </c>
      <c r="S1128" s="8">
        <v>1.5529046800000001E-4</v>
      </c>
      <c r="T1128" s="8">
        <v>0.75</v>
      </c>
      <c r="U1128" s="9">
        <f>Tabla13[[#This Row],[Precio unitario]]*Tabla13[[#This Row],[Tasa de ingresos cliente]]</f>
        <v>1.1646785100000001E-4</v>
      </c>
      <c r="V1128" s="21">
        <v>22.631540000000001</v>
      </c>
      <c r="W1128" s="15">
        <f>Tabla13[[#This Row],[tasa de cambio]]*Tabla13[[#This Row],[Ingresos netos]]</f>
        <v>2.6358468286205405E-3</v>
      </c>
      <c r="AK1128" s="2" t="s">
        <v>100</v>
      </c>
      <c r="AL1128" s="2" t="s">
        <v>106</v>
      </c>
      <c r="AM1128" s="2" t="s">
        <v>104</v>
      </c>
      <c r="AN1128" s="2" t="s">
        <v>11</v>
      </c>
      <c r="AO1128" s="2" t="s">
        <v>12</v>
      </c>
      <c r="AP1128" s="2" t="s">
        <v>13</v>
      </c>
      <c r="AQ1128" s="7">
        <v>2.9581667000000002E-3</v>
      </c>
      <c r="AR1128" s="7">
        <v>0.75</v>
      </c>
      <c r="AS1128" s="9">
        <f>Tabla8[[#This Row],[Precio unitario]]*Tabla8[[#This Row],[Tasa de ingresos cliente]]</f>
        <v>2.218625025E-3</v>
      </c>
      <c r="AT1128" s="21">
        <v>21.6</v>
      </c>
      <c r="AU1128" s="11">
        <f>Tabla8[[#This Row],[tasa de cambio]]*Tabla8[[#This Row],[Ingresos netos]]</f>
        <v>4.7922300540000004E-2</v>
      </c>
      <c r="AV1128" s="23"/>
      <c r="AX1128" s="23"/>
    </row>
    <row r="1129" spans="13:50" x14ac:dyDescent="0.2">
      <c r="M1129" s="2" t="s">
        <v>87</v>
      </c>
      <c r="N1129" s="2" t="s">
        <v>80</v>
      </c>
      <c r="O1129" s="2"/>
      <c r="P1129" s="2" t="s">
        <v>11</v>
      </c>
      <c r="Q1129" s="2" t="s">
        <v>12</v>
      </c>
      <c r="R1129" s="2" t="s">
        <v>13</v>
      </c>
      <c r="S1129" s="7">
        <v>1.2133887260000001E-3</v>
      </c>
      <c r="T1129" s="7">
        <v>0.75</v>
      </c>
      <c r="U1129" s="9">
        <f>Tabla13[[#This Row],[Precio unitario]]*Tabla13[[#This Row],[Tasa de ingresos cliente]]</f>
        <v>9.100415445000001E-4</v>
      </c>
      <c r="V1129" s="21">
        <v>22.631540000000001</v>
      </c>
      <c r="W1129" s="15">
        <f>Tabla13[[#This Row],[tasa de cambio]]*Tabla13[[#This Row],[Ingresos netos]]</f>
        <v>2.0595641616013533E-2</v>
      </c>
      <c r="AK1129" s="1" t="s">
        <v>100</v>
      </c>
      <c r="AL1129" s="1" t="s">
        <v>106</v>
      </c>
      <c r="AM1129" s="1" t="s">
        <v>104</v>
      </c>
      <c r="AN1129" s="1" t="s">
        <v>11</v>
      </c>
      <c r="AO1129" s="1" t="s">
        <v>12</v>
      </c>
      <c r="AP1129" s="1" t="s">
        <v>13</v>
      </c>
      <c r="AQ1129" s="8">
        <v>5.0020000000000004E-3</v>
      </c>
      <c r="AR1129" s="8">
        <v>0.75</v>
      </c>
      <c r="AS1129" s="9">
        <f>Tabla8[[#This Row],[Precio unitario]]*Tabla8[[#This Row],[Tasa de ingresos cliente]]</f>
        <v>3.7515000000000005E-3</v>
      </c>
      <c r="AT1129" s="21">
        <v>21.6</v>
      </c>
      <c r="AU1129" s="11">
        <f>Tabla8[[#This Row],[tasa de cambio]]*Tabla8[[#This Row],[Ingresos netos]]</f>
        <v>8.1032400000000018E-2</v>
      </c>
      <c r="AV1129" s="23"/>
      <c r="AX1129" s="23"/>
    </row>
    <row r="1130" spans="13:50" x14ac:dyDescent="0.2">
      <c r="M1130" s="1" t="s">
        <v>87</v>
      </c>
      <c r="N1130" s="1" t="s">
        <v>34</v>
      </c>
      <c r="O1130" s="1"/>
      <c r="P1130" s="1" t="s">
        <v>11</v>
      </c>
      <c r="Q1130" s="1" t="s">
        <v>12</v>
      </c>
      <c r="R1130" s="1" t="s">
        <v>13</v>
      </c>
      <c r="S1130" s="8">
        <v>2.04514234E-4</v>
      </c>
      <c r="T1130" s="8">
        <v>0.75</v>
      </c>
      <c r="U1130" s="9">
        <f>Tabla13[[#This Row],[Precio unitario]]*Tabla13[[#This Row],[Tasa de ingresos cliente]]</f>
        <v>1.5338567550000001E-4</v>
      </c>
      <c r="V1130" s="21">
        <v>22.631540000000001</v>
      </c>
      <c r="W1130" s="15">
        <f>Tabla13[[#This Row],[tasa de cambio]]*Tabla13[[#This Row],[Ingresos netos]]</f>
        <v>3.4713540505052704E-3</v>
      </c>
      <c r="AK1130" s="2" t="s">
        <v>100</v>
      </c>
      <c r="AL1130" s="2" t="s">
        <v>106</v>
      </c>
      <c r="AM1130" s="2" t="s">
        <v>104</v>
      </c>
      <c r="AN1130" s="2" t="s">
        <v>11</v>
      </c>
      <c r="AO1130" s="2" t="s">
        <v>12</v>
      </c>
      <c r="AP1130" s="2" t="s">
        <v>13</v>
      </c>
      <c r="AQ1130" s="7">
        <v>5.8568750000000001E-3</v>
      </c>
      <c r="AR1130" s="7">
        <v>0.75</v>
      </c>
      <c r="AS1130" s="9">
        <f>Tabla8[[#This Row],[Precio unitario]]*Tabla8[[#This Row],[Tasa de ingresos cliente]]</f>
        <v>4.3926562499999999E-3</v>
      </c>
      <c r="AT1130" s="21">
        <v>21.6</v>
      </c>
      <c r="AU1130" s="11">
        <f>Tabla8[[#This Row],[tasa de cambio]]*Tabla8[[#This Row],[Ingresos netos]]</f>
        <v>9.4881375000000004E-2</v>
      </c>
      <c r="AV1130" s="23"/>
      <c r="AX1130" s="23"/>
    </row>
    <row r="1131" spans="13:50" x14ac:dyDescent="0.2">
      <c r="M1131" s="2" t="s">
        <v>87</v>
      </c>
      <c r="N1131" s="2" t="s">
        <v>61</v>
      </c>
      <c r="O1131" s="2"/>
      <c r="P1131" s="2" t="s">
        <v>11</v>
      </c>
      <c r="Q1131" s="2" t="s">
        <v>12</v>
      </c>
      <c r="R1131" s="2" t="s">
        <v>13</v>
      </c>
      <c r="S1131" s="7">
        <v>5.6185408999999997E-5</v>
      </c>
      <c r="T1131" s="7">
        <v>0.75</v>
      </c>
      <c r="U1131" s="9">
        <f>Tabla13[[#This Row],[Precio unitario]]*Tabla13[[#This Row],[Tasa de ingresos cliente]]</f>
        <v>4.2139056750000001E-5</v>
      </c>
      <c r="V1131" s="21">
        <v>22.631540000000001</v>
      </c>
      <c r="W1131" s="15">
        <f>Tabla13[[#This Row],[tasa de cambio]]*Tabla13[[#This Row],[Ingresos netos]]</f>
        <v>9.5367174839989502E-4</v>
      </c>
      <c r="AK1131" s="1" t="s">
        <v>100</v>
      </c>
      <c r="AL1131" s="1" t="s">
        <v>106</v>
      </c>
      <c r="AM1131" s="1" t="s">
        <v>104</v>
      </c>
      <c r="AN1131" s="1" t="s">
        <v>11</v>
      </c>
      <c r="AO1131" s="1" t="s">
        <v>12</v>
      </c>
      <c r="AP1131" s="1" t="s">
        <v>13</v>
      </c>
      <c r="AQ1131" s="8">
        <v>2.0855000000000001E-3</v>
      </c>
      <c r="AR1131" s="8">
        <v>0.75</v>
      </c>
      <c r="AS1131" s="9">
        <f>Tabla8[[#This Row],[Precio unitario]]*Tabla8[[#This Row],[Tasa de ingresos cliente]]</f>
        <v>1.564125E-3</v>
      </c>
      <c r="AT1131" s="21">
        <v>21.6</v>
      </c>
      <c r="AU1131" s="11">
        <f>Tabla8[[#This Row],[tasa de cambio]]*Tabla8[[#This Row],[Ingresos netos]]</f>
        <v>3.3785099999999998E-2</v>
      </c>
      <c r="AV1131" s="23"/>
      <c r="AX1131" s="23"/>
    </row>
    <row r="1132" spans="13:50" x14ac:dyDescent="0.2">
      <c r="M1132" s="1" t="s">
        <v>87</v>
      </c>
      <c r="N1132" s="1" t="s">
        <v>21</v>
      </c>
      <c r="O1132" s="1"/>
      <c r="P1132" s="1" t="s">
        <v>11</v>
      </c>
      <c r="Q1132" s="1" t="s">
        <v>12</v>
      </c>
      <c r="R1132" s="1" t="s">
        <v>13</v>
      </c>
      <c r="S1132" s="8">
        <v>3.8572003259999999E-3</v>
      </c>
      <c r="T1132" s="8">
        <v>0.75</v>
      </c>
      <c r="U1132" s="9">
        <f>Tabla13[[#This Row],[Precio unitario]]*Tabla13[[#This Row],[Tasa de ingresos cliente]]</f>
        <v>2.8929002445E-3</v>
      </c>
      <c r="V1132" s="21">
        <v>22.631540000000001</v>
      </c>
      <c r="W1132" s="15">
        <f>Tabla13[[#This Row],[tasa de cambio]]*Tabla13[[#This Row],[Ingresos netos]]</f>
        <v>6.5470787599411537E-2</v>
      </c>
      <c r="AK1132" s="2" t="s">
        <v>100</v>
      </c>
      <c r="AL1132" s="2" t="s">
        <v>106</v>
      </c>
      <c r="AM1132" s="2" t="s">
        <v>114</v>
      </c>
      <c r="AN1132" s="2" t="s">
        <v>11</v>
      </c>
      <c r="AO1132" s="2" t="s">
        <v>12</v>
      </c>
      <c r="AP1132" s="2" t="s">
        <v>13</v>
      </c>
      <c r="AQ1132" s="7">
        <v>1.9900000000000001E-4</v>
      </c>
      <c r="AR1132" s="7">
        <v>0.75</v>
      </c>
      <c r="AS1132" s="9">
        <f>Tabla8[[#This Row],[Precio unitario]]*Tabla8[[#This Row],[Tasa de ingresos cliente]]</f>
        <v>1.4925000000000002E-4</v>
      </c>
      <c r="AT1132" s="21">
        <v>21.6</v>
      </c>
      <c r="AU1132" s="11">
        <f>Tabla8[[#This Row],[tasa de cambio]]*Tabla8[[#This Row],[Ingresos netos]]</f>
        <v>3.2238000000000006E-3</v>
      </c>
      <c r="AV1132" s="23"/>
      <c r="AX1132" s="23"/>
    </row>
    <row r="1133" spans="13:50" x14ac:dyDescent="0.2">
      <c r="M1133" s="2" t="s">
        <v>87</v>
      </c>
      <c r="N1133" s="2" t="s">
        <v>21</v>
      </c>
      <c r="O1133" s="2"/>
      <c r="P1133" s="2" t="s">
        <v>11</v>
      </c>
      <c r="Q1133" s="2" t="s">
        <v>12</v>
      </c>
      <c r="R1133" s="2" t="s">
        <v>13</v>
      </c>
      <c r="S1133" s="7">
        <v>4.6417791300000001E-4</v>
      </c>
      <c r="T1133" s="7">
        <v>0.75</v>
      </c>
      <c r="U1133" s="9">
        <f>Tabla13[[#This Row],[Precio unitario]]*Tabla13[[#This Row],[Tasa de ingresos cliente]]</f>
        <v>3.4813343475000003E-4</v>
      </c>
      <c r="V1133" s="21">
        <v>22.631540000000001</v>
      </c>
      <c r="W1133" s="15">
        <f>Tabla13[[#This Row],[tasa de cambio]]*Tabla13[[#This Row],[Ingresos netos]]</f>
        <v>7.8787957538820168E-3</v>
      </c>
      <c r="AK1133" s="2" t="s">
        <v>100</v>
      </c>
      <c r="AL1133" s="2" t="s">
        <v>106</v>
      </c>
      <c r="AM1133" s="2" t="s">
        <v>104</v>
      </c>
      <c r="AN1133" s="2" t="s">
        <v>11</v>
      </c>
      <c r="AO1133" s="2" t="s">
        <v>129</v>
      </c>
      <c r="AP1133" s="2" t="s">
        <v>13</v>
      </c>
      <c r="AQ1133" s="7">
        <v>-1.2700751999999999E-3</v>
      </c>
      <c r="AR1133" s="7">
        <v>0.75</v>
      </c>
      <c r="AS1133" s="9">
        <f>Tabla8[[#This Row],[Precio unitario]]*Tabla8[[#This Row],[Tasa de ingresos cliente]]</f>
        <v>-9.5255639999999994E-4</v>
      </c>
      <c r="AT1133" s="21">
        <v>21.6</v>
      </c>
      <c r="AU1133" s="11">
        <f>Tabla8[[#This Row],[tasa de cambio]]*Tabla8[[#This Row],[Ingresos netos]]</f>
        <v>-2.0575218239999998E-2</v>
      </c>
      <c r="AV1133" s="23"/>
      <c r="AX1133" s="23"/>
    </row>
    <row r="1134" spans="13:50" x14ac:dyDescent="0.2">
      <c r="M1134" s="1" t="s">
        <v>87</v>
      </c>
      <c r="N1134" s="1" t="s">
        <v>34</v>
      </c>
      <c r="O1134" s="1"/>
      <c r="P1134" s="1" t="s">
        <v>11</v>
      </c>
      <c r="Q1134" s="1" t="s">
        <v>12</v>
      </c>
      <c r="R1134" s="1" t="s">
        <v>13</v>
      </c>
      <c r="S1134" s="8">
        <v>2.6895029300000003E-4</v>
      </c>
      <c r="T1134" s="8">
        <v>0.75</v>
      </c>
      <c r="U1134" s="9">
        <f>Tabla13[[#This Row],[Precio unitario]]*Tabla13[[#This Row],[Tasa de ingresos cliente]]</f>
        <v>2.0171271975000002E-4</v>
      </c>
      <c r="V1134" s="21">
        <v>22.631540000000001</v>
      </c>
      <c r="W1134" s="15">
        <f>Tabla13[[#This Row],[tasa de cambio]]*Tabla13[[#This Row],[Ingresos netos]]</f>
        <v>4.5650694855309155E-3</v>
      </c>
      <c r="AK1134" s="2" t="s">
        <v>100</v>
      </c>
      <c r="AL1134" s="2" t="s">
        <v>106</v>
      </c>
      <c r="AM1134" s="2" t="s">
        <v>114</v>
      </c>
      <c r="AN1134" s="2" t="s">
        <v>11</v>
      </c>
      <c r="AO1134" s="2" t="s">
        <v>129</v>
      </c>
      <c r="AP1134" s="2" t="s">
        <v>13</v>
      </c>
      <c r="AQ1134" s="7">
        <v>-5.9706500000000002E-5</v>
      </c>
      <c r="AR1134" s="7">
        <v>0.75</v>
      </c>
      <c r="AS1134" s="9">
        <f>Tabla8[[#This Row],[Precio unitario]]*Tabla8[[#This Row],[Tasa de ingresos cliente]]</f>
        <v>-4.4779875E-5</v>
      </c>
      <c r="AT1134" s="21">
        <v>21.6</v>
      </c>
      <c r="AU1134" s="11">
        <f>Tabla8[[#This Row],[tasa de cambio]]*Tabla8[[#This Row],[Ingresos netos]]</f>
        <v>-9.6724530000000003E-4</v>
      </c>
      <c r="AV1134" s="23"/>
      <c r="AX1134" s="23"/>
    </row>
    <row r="1135" spans="13:50" x14ac:dyDescent="0.2">
      <c r="M1135" s="2" t="s">
        <v>87</v>
      </c>
      <c r="N1135" s="2" t="s">
        <v>52</v>
      </c>
      <c r="O1135" s="2"/>
      <c r="P1135" s="2" t="s">
        <v>11</v>
      </c>
      <c r="Q1135" s="2" t="s">
        <v>12</v>
      </c>
      <c r="R1135" s="2" t="s">
        <v>13</v>
      </c>
      <c r="S1135" s="7">
        <v>2.7796341700000001E-4</v>
      </c>
      <c r="T1135" s="7">
        <v>0.75</v>
      </c>
      <c r="U1135" s="9">
        <f>Tabla13[[#This Row],[Precio unitario]]*Tabla13[[#This Row],[Tasa de ingresos cliente]]</f>
        <v>2.0847256274999999E-4</v>
      </c>
      <c r="V1135" s="21">
        <v>22.631540000000001</v>
      </c>
      <c r="W1135" s="15">
        <f>Tabla13[[#This Row],[tasa de cambio]]*Tabla13[[#This Row],[Ingresos netos]]</f>
        <v>4.7180551427791354E-3</v>
      </c>
      <c r="AK1135" s="1" t="s">
        <v>100</v>
      </c>
      <c r="AL1135" s="1" t="s">
        <v>118</v>
      </c>
      <c r="AM1135" s="1" t="s">
        <v>114</v>
      </c>
      <c r="AN1135" s="1" t="s">
        <v>11</v>
      </c>
      <c r="AO1135" s="1" t="s">
        <v>12</v>
      </c>
      <c r="AP1135" s="1" t="s">
        <v>13</v>
      </c>
      <c r="AQ1135" s="8">
        <v>3.4666699999999998E-5</v>
      </c>
      <c r="AR1135" s="8">
        <v>0.75</v>
      </c>
      <c r="AS1135" s="9">
        <f>Tabla8[[#This Row],[Precio unitario]]*Tabla8[[#This Row],[Tasa de ingresos cliente]]</f>
        <v>2.6000024999999997E-5</v>
      </c>
      <c r="AT1135" s="21">
        <v>21.6</v>
      </c>
      <c r="AU1135" s="11">
        <f>Tabla8[[#This Row],[tasa de cambio]]*Tabla8[[#This Row],[Ingresos netos]]</f>
        <v>5.6160054E-4</v>
      </c>
      <c r="AV1135" s="23"/>
      <c r="AX1135" s="23"/>
    </row>
    <row r="1136" spans="13:50" x14ac:dyDescent="0.2">
      <c r="M1136" s="1" t="s">
        <v>87</v>
      </c>
      <c r="N1136" s="1" t="s">
        <v>53</v>
      </c>
      <c r="O1136" s="1"/>
      <c r="P1136" s="1" t="s">
        <v>11</v>
      </c>
      <c r="Q1136" s="1" t="s">
        <v>12</v>
      </c>
      <c r="R1136" s="1" t="s">
        <v>13</v>
      </c>
      <c r="S1136" s="8">
        <v>2.0374616099999999E-4</v>
      </c>
      <c r="T1136" s="8">
        <v>0.75</v>
      </c>
      <c r="U1136" s="9">
        <f>Tabla13[[#This Row],[Precio unitario]]*Tabla13[[#This Row],[Tasa de ingresos cliente]]</f>
        <v>1.5280962074999999E-4</v>
      </c>
      <c r="V1136" s="21">
        <v>22.631540000000001</v>
      </c>
      <c r="W1136" s="15">
        <f>Tabla13[[#This Row],[tasa de cambio]]*Tabla13[[#This Row],[Ingresos netos]]</f>
        <v>3.458317044388455E-3</v>
      </c>
      <c r="AK1136" s="1" t="s">
        <v>100</v>
      </c>
      <c r="AL1136" s="1" t="s">
        <v>118</v>
      </c>
      <c r="AM1136" s="1" t="s">
        <v>114</v>
      </c>
      <c r="AN1136" s="1" t="s">
        <v>11</v>
      </c>
      <c r="AO1136" s="1" t="s">
        <v>129</v>
      </c>
      <c r="AP1136" s="1" t="s">
        <v>13</v>
      </c>
      <c r="AQ1136" s="8">
        <v>-1.0408700000000001E-5</v>
      </c>
      <c r="AR1136" s="8">
        <v>0.75</v>
      </c>
      <c r="AS1136" s="9">
        <f>Tabla8[[#This Row],[Precio unitario]]*Tabla8[[#This Row],[Tasa de ingresos cliente]]</f>
        <v>-7.8065250000000006E-6</v>
      </c>
      <c r="AT1136" s="21">
        <v>21.6</v>
      </c>
      <c r="AU1136" s="11">
        <f>Tabla8[[#This Row],[tasa de cambio]]*Tabla8[[#This Row],[Ingresos netos]]</f>
        <v>-1.6862094000000003E-4</v>
      </c>
      <c r="AV1136" s="23"/>
      <c r="AX1136" s="23"/>
    </row>
    <row r="1137" spans="13:50" x14ac:dyDescent="0.2">
      <c r="M1137" s="2" t="s">
        <v>87</v>
      </c>
      <c r="N1137" s="2" t="s">
        <v>37</v>
      </c>
      <c r="O1137" s="2"/>
      <c r="P1137" s="2" t="s">
        <v>11</v>
      </c>
      <c r="Q1137" s="2" t="s">
        <v>12</v>
      </c>
      <c r="R1137" s="2" t="s">
        <v>13</v>
      </c>
      <c r="S1137" s="7">
        <v>1.90000178E-4</v>
      </c>
      <c r="T1137" s="7">
        <v>0.75</v>
      </c>
      <c r="U1137" s="9">
        <f>Tabla13[[#This Row],[Precio unitario]]*Tabla13[[#This Row],[Tasa de ingresos cliente]]</f>
        <v>1.425001335E-4</v>
      </c>
      <c r="V1137" s="21">
        <v>22.631540000000001</v>
      </c>
      <c r="W1137" s="15">
        <f>Tabla13[[#This Row],[tasa de cambio]]*Tabla13[[#This Row],[Ingresos netos]]</f>
        <v>3.2249974713105902E-3</v>
      </c>
      <c r="AK1137" s="1" t="s">
        <v>100</v>
      </c>
      <c r="AL1137" s="1" t="s">
        <v>27</v>
      </c>
      <c r="AM1137" s="1" t="s">
        <v>104</v>
      </c>
      <c r="AN1137" s="1" t="s">
        <v>11</v>
      </c>
      <c r="AO1137" s="1" t="s">
        <v>12</v>
      </c>
      <c r="AP1137" s="1" t="s">
        <v>13</v>
      </c>
      <c r="AQ1137" s="8">
        <v>6.9999999999999999E-4</v>
      </c>
      <c r="AR1137" s="8">
        <v>0.75</v>
      </c>
      <c r="AS1137" s="9">
        <f>Tabla8[[#This Row],[Precio unitario]]*Tabla8[[#This Row],[Tasa de ingresos cliente]]</f>
        <v>5.2499999999999997E-4</v>
      </c>
      <c r="AT1137" s="21">
        <v>21.6</v>
      </c>
      <c r="AU1137" s="11">
        <f>Tabla8[[#This Row],[tasa de cambio]]*Tabla8[[#This Row],[Ingresos netos]]</f>
        <v>1.1339999999999999E-2</v>
      </c>
      <c r="AV1137" s="23"/>
      <c r="AX1137" s="23"/>
    </row>
    <row r="1138" spans="13:50" x14ac:dyDescent="0.2">
      <c r="M1138" s="1" t="s">
        <v>87</v>
      </c>
      <c r="N1138" s="1" t="s">
        <v>37</v>
      </c>
      <c r="O1138" s="1"/>
      <c r="P1138" s="1" t="s">
        <v>11</v>
      </c>
      <c r="Q1138" s="1" t="s">
        <v>12</v>
      </c>
      <c r="R1138" s="1" t="s">
        <v>13</v>
      </c>
      <c r="S1138" s="8">
        <v>1.1002390699999999E-4</v>
      </c>
      <c r="T1138" s="8">
        <v>0.75</v>
      </c>
      <c r="U1138" s="9">
        <f>Tabla13[[#This Row],[Precio unitario]]*Tabla13[[#This Row],[Tasa de ingresos cliente]]</f>
        <v>8.2517930249999992E-5</v>
      </c>
      <c r="V1138" s="21">
        <v>22.631540000000001</v>
      </c>
      <c r="W1138" s="15">
        <f>Tabla13[[#This Row],[tasa de cambio]]*Tabla13[[#This Row],[Ingresos netos]]</f>
        <v>1.867507839170085E-3</v>
      </c>
      <c r="AK1138" s="2" t="s">
        <v>100</v>
      </c>
      <c r="AL1138" s="2" t="s">
        <v>27</v>
      </c>
      <c r="AM1138" s="2" t="s">
        <v>104</v>
      </c>
      <c r="AN1138" s="2" t="s">
        <v>11</v>
      </c>
      <c r="AO1138" s="2" t="s">
        <v>12</v>
      </c>
      <c r="AP1138" s="2" t="s">
        <v>13</v>
      </c>
      <c r="AQ1138" s="7">
        <v>7.0049999999999995E-4</v>
      </c>
      <c r="AR1138" s="7">
        <v>0.75</v>
      </c>
      <c r="AS1138" s="9">
        <f>Tabla8[[#This Row],[Precio unitario]]*Tabla8[[#This Row],[Tasa de ingresos cliente]]</f>
        <v>5.2537500000000002E-4</v>
      </c>
      <c r="AT1138" s="21">
        <v>21.6</v>
      </c>
      <c r="AU1138" s="11">
        <f>Tabla8[[#This Row],[tasa de cambio]]*Tabla8[[#This Row],[Ingresos netos]]</f>
        <v>1.1348100000000002E-2</v>
      </c>
      <c r="AV1138" s="23"/>
      <c r="AX1138" s="23"/>
    </row>
    <row r="1139" spans="13:50" x14ac:dyDescent="0.2">
      <c r="M1139" s="2" t="s">
        <v>87</v>
      </c>
      <c r="N1139" s="2" t="s">
        <v>37</v>
      </c>
      <c r="O1139" s="2"/>
      <c r="P1139" s="2" t="s">
        <v>11</v>
      </c>
      <c r="Q1139" s="2" t="s">
        <v>12</v>
      </c>
      <c r="R1139" s="2" t="s">
        <v>13</v>
      </c>
      <c r="S1139" s="7">
        <v>1.3623849899999999E-4</v>
      </c>
      <c r="T1139" s="7">
        <v>0.75</v>
      </c>
      <c r="U1139" s="9">
        <f>Tabla13[[#This Row],[Precio unitario]]*Tabla13[[#This Row],[Tasa de ingresos cliente]]</f>
        <v>1.0217887425E-4</v>
      </c>
      <c r="V1139" s="21">
        <v>22.631540000000001</v>
      </c>
      <c r="W1139" s="15">
        <f>Tabla13[[#This Row],[tasa de cambio]]*Tabla13[[#This Row],[Ingresos netos]]</f>
        <v>2.3124652797438449E-3</v>
      </c>
      <c r="AK1139" s="1" t="s">
        <v>100</v>
      </c>
      <c r="AL1139" s="1" t="s">
        <v>27</v>
      </c>
      <c r="AM1139" s="1" t="s">
        <v>104</v>
      </c>
      <c r="AN1139" s="1" t="s">
        <v>11</v>
      </c>
      <c r="AO1139" s="1" t="s">
        <v>12</v>
      </c>
      <c r="AP1139" s="1" t="s">
        <v>13</v>
      </c>
      <c r="AQ1139" s="8">
        <v>2.0509999999999999E-3</v>
      </c>
      <c r="AR1139" s="8">
        <v>0.75</v>
      </c>
      <c r="AS1139" s="9">
        <f>Tabla8[[#This Row],[Precio unitario]]*Tabla8[[#This Row],[Tasa de ingresos cliente]]</f>
        <v>1.5382499999999999E-3</v>
      </c>
      <c r="AT1139" s="21">
        <v>21.6</v>
      </c>
      <c r="AU1139" s="11">
        <f>Tabla8[[#This Row],[tasa de cambio]]*Tabla8[[#This Row],[Ingresos netos]]</f>
        <v>3.3226199999999997E-2</v>
      </c>
      <c r="AV1139" s="23"/>
      <c r="AX1139" s="23"/>
    </row>
    <row r="1140" spans="13:50" x14ac:dyDescent="0.2">
      <c r="M1140" s="1" t="s">
        <v>87</v>
      </c>
      <c r="N1140" s="1" t="s">
        <v>37</v>
      </c>
      <c r="O1140" s="1"/>
      <c r="P1140" s="1" t="s">
        <v>11</v>
      </c>
      <c r="Q1140" s="1" t="s">
        <v>12</v>
      </c>
      <c r="R1140" s="1" t="s">
        <v>13</v>
      </c>
      <c r="S1140" s="8">
        <v>3.28468542E-4</v>
      </c>
      <c r="T1140" s="8">
        <v>0.75</v>
      </c>
      <c r="U1140" s="9">
        <f>Tabla13[[#This Row],[Precio unitario]]*Tabla13[[#This Row],[Tasa de ingresos cliente]]</f>
        <v>2.4635140650000002E-4</v>
      </c>
      <c r="V1140" s="21">
        <v>22.631540000000001</v>
      </c>
      <c r="W1140" s="15">
        <f>Tabla13[[#This Row],[tasa de cambio]]*Tabla13[[#This Row],[Ingresos netos]]</f>
        <v>5.5753117102610109E-3</v>
      </c>
      <c r="AK1140" s="1" t="s">
        <v>100</v>
      </c>
      <c r="AL1140" s="1" t="s">
        <v>27</v>
      </c>
      <c r="AM1140" s="1" t="s">
        <v>114</v>
      </c>
      <c r="AN1140" s="1" t="s">
        <v>11</v>
      </c>
      <c r="AO1140" s="1" t="s">
        <v>12</v>
      </c>
      <c r="AP1140" s="1" t="s">
        <v>13</v>
      </c>
      <c r="AQ1140" s="8">
        <v>9.6000000000000002E-5</v>
      </c>
      <c r="AR1140" s="8">
        <v>0.75</v>
      </c>
      <c r="AS1140" s="9">
        <f>Tabla8[[#This Row],[Precio unitario]]*Tabla8[[#This Row],[Tasa de ingresos cliente]]</f>
        <v>7.2000000000000002E-5</v>
      </c>
      <c r="AT1140" s="21">
        <v>21.6</v>
      </c>
      <c r="AU1140" s="11">
        <f>Tabla8[[#This Row],[tasa de cambio]]*Tabla8[[#This Row],[Ingresos netos]]</f>
        <v>1.5552000000000001E-3</v>
      </c>
      <c r="AV1140" s="23"/>
      <c r="AX1140" s="23"/>
    </row>
    <row r="1141" spans="13:50" x14ac:dyDescent="0.2">
      <c r="M1141" s="2" t="s">
        <v>87</v>
      </c>
      <c r="N1141" s="2" t="s">
        <v>60</v>
      </c>
      <c r="O1141" s="2"/>
      <c r="P1141" s="2" t="s">
        <v>11</v>
      </c>
      <c r="Q1141" s="2" t="s">
        <v>12</v>
      </c>
      <c r="R1141" s="2" t="s">
        <v>13</v>
      </c>
      <c r="S1141" s="7">
        <v>1.4893455210000001E-3</v>
      </c>
      <c r="T1141" s="7">
        <v>0.75</v>
      </c>
      <c r="U1141" s="9">
        <f>Tabla13[[#This Row],[Precio unitario]]*Tabla13[[#This Row],[Tasa de ingresos cliente]]</f>
        <v>1.1170091407500002E-3</v>
      </c>
      <c r="V1141" s="21">
        <v>22.631540000000001</v>
      </c>
      <c r="W1141" s="15">
        <f>Tabla13[[#This Row],[tasa de cambio]]*Tabla13[[#This Row],[Ingresos netos]]</f>
        <v>2.5279637049249262E-2</v>
      </c>
      <c r="AK1141" s="2" t="s">
        <v>100</v>
      </c>
      <c r="AL1141" s="2" t="s">
        <v>27</v>
      </c>
      <c r="AM1141" s="2" t="s">
        <v>114</v>
      </c>
      <c r="AN1141" s="2" t="s">
        <v>11</v>
      </c>
      <c r="AO1141" s="2" t="s">
        <v>12</v>
      </c>
      <c r="AP1141" s="2" t="s">
        <v>13</v>
      </c>
      <c r="AQ1141" s="7">
        <v>9.6333299999999995E-5</v>
      </c>
      <c r="AR1141" s="7">
        <v>0.75</v>
      </c>
      <c r="AS1141" s="9">
        <f>Tabla8[[#This Row],[Precio unitario]]*Tabla8[[#This Row],[Tasa de ingresos cliente]]</f>
        <v>7.2249974999999999E-5</v>
      </c>
      <c r="AT1141" s="21">
        <v>21.6</v>
      </c>
      <c r="AU1141" s="11">
        <f>Tabla8[[#This Row],[tasa de cambio]]*Tabla8[[#This Row],[Ingresos netos]]</f>
        <v>1.5605994600000001E-3</v>
      </c>
      <c r="AV1141" s="23"/>
      <c r="AX1141" s="23"/>
    </row>
    <row r="1142" spans="13:50" x14ac:dyDescent="0.2">
      <c r="M1142" s="1" t="s">
        <v>87</v>
      </c>
      <c r="N1142" s="1" t="s">
        <v>38</v>
      </c>
      <c r="O1142" s="1"/>
      <c r="P1142" s="1" t="s">
        <v>11</v>
      </c>
      <c r="Q1142" s="1" t="s">
        <v>12</v>
      </c>
      <c r="R1142" s="1" t="s">
        <v>13</v>
      </c>
      <c r="S1142" s="8">
        <v>5.7107425500000004E-4</v>
      </c>
      <c r="T1142" s="8">
        <v>0.75</v>
      </c>
      <c r="U1142" s="9">
        <f>Tabla13[[#This Row],[Precio unitario]]*Tabla13[[#This Row],[Tasa de ingresos cliente]]</f>
        <v>4.2830569125000003E-4</v>
      </c>
      <c r="V1142" s="21">
        <v>22.631540000000001</v>
      </c>
      <c r="W1142" s="15">
        <f>Tabla13[[#This Row],[tasa de cambio]]*Tabla13[[#This Row],[Ingresos netos]]</f>
        <v>9.6932173837520254E-3</v>
      </c>
      <c r="AK1142" s="1" t="s">
        <v>100</v>
      </c>
      <c r="AL1142" s="1" t="s">
        <v>27</v>
      </c>
      <c r="AM1142" s="1" t="s">
        <v>104</v>
      </c>
      <c r="AN1142" s="1" t="s">
        <v>11</v>
      </c>
      <c r="AO1142" s="1" t="s">
        <v>129</v>
      </c>
      <c r="AP1142" s="1" t="s">
        <v>13</v>
      </c>
      <c r="AQ1142" s="8">
        <v>-3.6000650000000002E-4</v>
      </c>
      <c r="AR1142" s="8">
        <v>0.75</v>
      </c>
      <c r="AS1142" s="9">
        <f>Tabla8[[#This Row],[Precio unitario]]*Tabla8[[#This Row],[Tasa de ingresos cliente]]</f>
        <v>-2.7000487499999999E-4</v>
      </c>
      <c r="AT1142" s="21">
        <v>21.6</v>
      </c>
      <c r="AU1142" s="11">
        <f>Tabla8[[#This Row],[tasa de cambio]]*Tabla8[[#This Row],[Ingresos netos]]</f>
        <v>-5.8321053000000003E-3</v>
      </c>
      <c r="AV1142" s="23"/>
      <c r="AX1142" s="23"/>
    </row>
    <row r="1143" spans="13:50" x14ac:dyDescent="0.2">
      <c r="M1143" s="2" t="s">
        <v>87</v>
      </c>
      <c r="N1143" s="2" t="s">
        <v>22</v>
      </c>
      <c r="O1143" s="2"/>
      <c r="P1143" s="2" t="s">
        <v>11</v>
      </c>
      <c r="Q1143" s="2" t="s">
        <v>12</v>
      </c>
      <c r="R1143" s="2" t="s">
        <v>13</v>
      </c>
      <c r="S1143" s="7">
        <v>2.0818854820000001E-3</v>
      </c>
      <c r="T1143" s="7">
        <v>0.75</v>
      </c>
      <c r="U1143" s="9">
        <f>Tabla13[[#This Row],[Precio unitario]]*Tabla13[[#This Row],[Tasa de ingresos cliente]]</f>
        <v>1.5614141115000001E-3</v>
      </c>
      <c r="V1143" s="21">
        <v>22.631540000000001</v>
      </c>
      <c r="W1143" s="15">
        <f>Tabla13[[#This Row],[tasa de cambio]]*Tabla13[[#This Row],[Ingresos netos]]</f>
        <v>3.5337205920976715E-2</v>
      </c>
      <c r="AK1143" s="2" t="s">
        <v>100</v>
      </c>
      <c r="AL1143" s="2" t="s">
        <v>27</v>
      </c>
      <c r="AM1143" s="2" t="s">
        <v>114</v>
      </c>
      <c r="AN1143" s="2" t="s">
        <v>11</v>
      </c>
      <c r="AO1143" s="2" t="s">
        <v>129</v>
      </c>
      <c r="AP1143" s="2" t="s">
        <v>13</v>
      </c>
      <c r="AQ1143" s="7">
        <v>-2.8861999999999999E-5</v>
      </c>
      <c r="AR1143" s="7">
        <v>0.75</v>
      </c>
      <c r="AS1143" s="9">
        <f>Tabla8[[#This Row],[Precio unitario]]*Tabla8[[#This Row],[Tasa de ingresos cliente]]</f>
        <v>-2.16465E-5</v>
      </c>
      <c r="AT1143" s="21">
        <v>21.6</v>
      </c>
      <c r="AU1143" s="11">
        <f>Tabla8[[#This Row],[tasa de cambio]]*Tabla8[[#This Row],[Ingresos netos]]</f>
        <v>-4.6756440000000004E-4</v>
      </c>
      <c r="AV1143" s="23"/>
      <c r="AX1143" s="23"/>
    </row>
    <row r="1144" spans="13:50" x14ac:dyDescent="0.2">
      <c r="M1144" s="1" t="s">
        <v>87</v>
      </c>
      <c r="N1144" s="1" t="s">
        <v>47</v>
      </c>
      <c r="O1144" s="1"/>
      <c r="P1144" s="1" t="s">
        <v>11</v>
      </c>
      <c r="Q1144" s="1" t="s">
        <v>12</v>
      </c>
      <c r="R1144" s="1" t="s">
        <v>13</v>
      </c>
      <c r="S1144" s="8">
        <v>3.5699344200000002E-4</v>
      </c>
      <c r="T1144" s="8">
        <v>0.75</v>
      </c>
      <c r="U1144" s="9">
        <f>Tabla13[[#This Row],[Precio unitario]]*Tabla13[[#This Row],[Tasa de ingresos cliente]]</f>
        <v>2.6774508150000001E-4</v>
      </c>
      <c r="V1144" s="21">
        <v>22.631540000000001</v>
      </c>
      <c r="W1144" s="15">
        <f>Tabla13[[#This Row],[tasa de cambio]]*Tabla13[[#This Row],[Ingresos netos]]</f>
        <v>6.0594835217705105E-3</v>
      </c>
      <c r="AK1144" s="1" t="s">
        <v>100</v>
      </c>
      <c r="AL1144" s="1" t="s">
        <v>107</v>
      </c>
      <c r="AM1144" s="1" t="s">
        <v>104</v>
      </c>
      <c r="AN1144" s="1" t="s">
        <v>11</v>
      </c>
      <c r="AO1144" s="1" t="s">
        <v>12</v>
      </c>
      <c r="AP1144" s="1" t="s">
        <v>13</v>
      </c>
      <c r="AQ1144" s="8">
        <v>1.6720000000000001E-3</v>
      </c>
      <c r="AR1144" s="8">
        <v>0.75</v>
      </c>
      <c r="AS1144" s="9">
        <f>Tabla8[[#This Row],[Precio unitario]]*Tabla8[[#This Row],[Tasa de ingresos cliente]]</f>
        <v>1.2540000000000001E-3</v>
      </c>
      <c r="AT1144" s="21">
        <v>21.6</v>
      </c>
      <c r="AU1144" s="11">
        <f>Tabla8[[#This Row],[tasa de cambio]]*Tabla8[[#This Row],[Ingresos netos]]</f>
        <v>2.7086400000000004E-2</v>
      </c>
      <c r="AV1144" s="23"/>
      <c r="AX1144" s="23"/>
    </row>
    <row r="1145" spans="13:50" x14ac:dyDescent="0.2">
      <c r="M1145" s="2" t="s">
        <v>87</v>
      </c>
      <c r="N1145" s="2" t="s">
        <v>28</v>
      </c>
      <c r="O1145" s="2"/>
      <c r="P1145" s="2" t="s">
        <v>11</v>
      </c>
      <c r="Q1145" s="2" t="s">
        <v>12</v>
      </c>
      <c r="R1145" s="2" t="s">
        <v>13</v>
      </c>
      <c r="S1145" s="7">
        <v>1.6287302599999999E-4</v>
      </c>
      <c r="T1145" s="7">
        <v>0.75</v>
      </c>
      <c r="U1145" s="9">
        <f>Tabla13[[#This Row],[Precio unitario]]*Tabla13[[#This Row],[Tasa de ingresos cliente]]</f>
        <v>1.2215476949999998E-4</v>
      </c>
      <c r="V1145" s="21">
        <v>22.631540000000001</v>
      </c>
      <c r="W1145" s="15">
        <f>Tabla13[[#This Row],[tasa de cambio]]*Tabla13[[#This Row],[Ingresos netos]]</f>
        <v>2.7645505521300298E-3</v>
      </c>
      <c r="AK1145" s="1" t="s">
        <v>100</v>
      </c>
      <c r="AL1145" s="1" t="s">
        <v>107</v>
      </c>
      <c r="AM1145" s="1" t="s">
        <v>104</v>
      </c>
      <c r="AN1145" s="1" t="s">
        <v>11</v>
      </c>
      <c r="AO1145" s="1" t="s">
        <v>12</v>
      </c>
      <c r="AP1145" s="1" t="s">
        <v>13</v>
      </c>
      <c r="AQ1145" s="8">
        <v>3.9490000000000003E-3</v>
      </c>
      <c r="AR1145" s="8">
        <v>0.75</v>
      </c>
      <c r="AS1145" s="9">
        <f>Tabla8[[#This Row],[Precio unitario]]*Tabla8[[#This Row],[Tasa de ingresos cliente]]</f>
        <v>2.96175E-3</v>
      </c>
      <c r="AT1145" s="21">
        <v>21.6</v>
      </c>
      <c r="AU1145" s="11">
        <f>Tabla8[[#This Row],[tasa de cambio]]*Tabla8[[#This Row],[Ingresos netos]]</f>
        <v>6.3973799999999997E-2</v>
      </c>
      <c r="AV1145" s="23"/>
      <c r="AX1145" s="23"/>
    </row>
    <row r="1146" spans="13:50" x14ac:dyDescent="0.2">
      <c r="M1146" s="1" t="s">
        <v>87</v>
      </c>
      <c r="N1146" s="1" t="s">
        <v>31</v>
      </c>
      <c r="O1146" s="1"/>
      <c r="P1146" s="1" t="s">
        <v>11</v>
      </c>
      <c r="Q1146" s="1" t="s">
        <v>12</v>
      </c>
      <c r="R1146" s="1" t="s">
        <v>13</v>
      </c>
      <c r="S1146" s="8">
        <v>5.3868485099999996E-4</v>
      </c>
      <c r="T1146" s="8">
        <v>0.75</v>
      </c>
      <c r="U1146" s="9">
        <f>Tabla13[[#This Row],[Precio unitario]]*Tabla13[[#This Row],[Tasa de ingresos cliente]]</f>
        <v>4.0401363824999999E-4</v>
      </c>
      <c r="V1146" s="21">
        <v>22.631540000000001</v>
      </c>
      <c r="W1146" s="15">
        <f>Tabla13[[#This Row],[tasa de cambio]]*Tabla13[[#This Row],[Ingresos netos]]</f>
        <v>9.1434508146004054E-3</v>
      </c>
      <c r="AK1146" s="1" t="s">
        <v>100</v>
      </c>
      <c r="AL1146" s="1" t="s">
        <v>107</v>
      </c>
      <c r="AM1146" s="1" t="s">
        <v>104</v>
      </c>
      <c r="AN1146" s="1" t="s">
        <v>11</v>
      </c>
      <c r="AO1146" s="1" t="s">
        <v>129</v>
      </c>
      <c r="AP1146" s="1" t="s">
        <v>13</v>
      </c>
      <c r="AQ1146" s="8">
        <v>-8.6381700000000001E-4</v>
      </c>
      <c r="AR1146" s="8">
        <v>0.75</v>
      </c>
      <c r="AS1146" s="9">
        <f>Tabla8[[#This Row],[Precio unitario]]*Tabla8[[#This Row],[Tasa de ingresos cliente]]</f>
        <v>-6.4786274999999996E-4</v>
      </c>
      <c r="AT1146" s="21">
        <v>21.6</v>
      </c>
      <c r="AU1146" s="11">
        <f>Tabla8[[#This Row],[tasa de cambio]]*Tabla8[[#This Row],[Ingresos netos]]</f>
        <v>-1.39938354E-2</v>
      </c>
      <c r="AV1146" s="23"/>
      <c r="AX1146" s="23"/>
    </row>
    <row r="1147" spans="13:50" x14ac:dyDescent="0.2">
      <c r="M1147" s="2" t="s">
        <v>87</v>
      </c>
      <c r="N1147" s="2" t="s">
        <v>32</v>
      </c>
      <c r="O1147" s="2"/>
      <c r="P1147" s="2" t="s">
        <v>11</v>
      </c>
      <c r="Q1147" s="2" t="s">
        <v>12</v>
      </c>
      <c r="R1147" s="2" t="s">
        <v>13</v>
      </c>
      <c r="S1147" s="7">
        <v>5.6660823499999995E-4</v>
      </c>
      <c r="T1147" s="7">
        <v>0.75</v>
      </c>
      <c r="U1147" s="9">
        <f>Tabla13[[#This Row],[Precio unitario]]*Tabla13[[#This Row],[Tasa de ingresos cliente]]</f>
        <v>4.2495617624999993E-4</v>
      </c>
      <c r="V1147" s="21">
        <v>22.631540000000001</v>
      </c>
      <c r="W1147" s="15">
        <f>Tabla13[[#This Row],[tasa de cambio]]*Tabla13[[#This Row],[Ingresos netos]]</f>
        <v>9.6174127010489243E-3</v>
      </c>
      <c r="AK1147" s="2" t="s">
        <v>100</v>
      </c>
      <c r="AL1147" s="2" t="s">
        <v>18</v>
      </c>
      <c r="AM1147" s="2" t="s">
        <v>101</v>
      </c>
      <c r="AN1147" s="2" t="s">
        <v>11</v>
      </c>
      <c r="AO1147" s="2" t="s">
        <v>12</v>
      </c>
      <c r="AP1147" s="2" t="s">
        <v>13</v>
      </c>
      <c r="AQ1147" s="7">
        <v>9.6906249999999998E-4</v>
      </c>
      <c r="AR1147" s="7">
        <v>0.75</v>
      </c>
      <c r="AS1147" s="9">
        <f>Tabla8[[#This Row],[Precio unitario]]*Tabla8[[#This Row],[Tasa de ingresos cliente]]</f>
        <v>7.2679687500000001E-4</v>
      </c>
      <c r="AT1147" s="21">
        <v>21.6</v>
      </c>
      <c r="AU1147" s="11">
        <f>Tabla8[[#This Row],[tasa de cambio]]*Tabla8[[#This Row],[Ingresos netos]]</f>
        <v>1.5698812500000003E-2</v>
      </c>
      <c r="AV1147" s="23"/>
      <c r="AX1147" s="23"/>
    </row>
    <row r="1148" spans="13:50" x14ac:dyDescent="0.2">
      <c r="M1148" s="1" t="s">
        <v>87</v>
      </c>
      <c r="N1148" s="1" t="s">
        <v>32</v>
      </c>
      <c r="O1148" s="1"/>
      <c r="P1148" s="1" t="s">
        <v>11</v>
      </c>
      <c r="Q1148" s="1" t="s">
        <v>12</v>
      </c>
      <c r="R1148" s="1" t="s">
        <v>13</v>
      </c>
      <c r="S1148" s="8">
        <v>6.7941124699999998E-4</v>
      </c>
      <c r="T1148" s="8">
        <v>0.75</v>
      </c>
      <c r="U1148" s="9">
        <f>Tabla13[[#This Row],[Precio unitario]]*Tabla13[[#This Row],[Tasa de ingresos cliente]]</f>
        <v>5.0955843525000001E-4</v>
      </c>
      <c r="V1148" s="21">
        <v>22.631540000000001</v>
      </c>
      <c r="W1148" s="15">
        <f>Tabla13[[#This Row],[tasa de cambio]]*Tabla13[[#This Row],[Ingresos netos]]</f>
        <v>1.1532092109697786E-2</v>
      </c>
      <c r="AK1148" s="1" t="s">
        <v>100</v>
      </c>
      <c r="AL1148" s="1" t="s">
        <v>18</v>
      </c>
      <c r="AM1148" s="1" t="s">
        <v>101</v>
      </c>
      <c r="AN1148" s="1" t="s">
        <v>11</v>
      </c>
      <c r="AO1148" s="1" t="s">
        <v>12</v>
      </c>
      <c r="AP1148" s="1" t="s">
        <v>13</v>
      </c>
      <c r="AQ1148" s="8">
        <v>9.6907000000000004E-4</v>
      </c>
      <c r="AR1148" s="8">
        <v>0.75</v>
      </c>
      <c r="AS1148" s="9">
        <f>Tabla8[[#This Row],[Precio unitario]]*Tabla8[[#This Row],[Tasa de ingresos cliente]]</f>
        <v>7.2680250000000009E-4</v>
      </c>
      <c r="AT1148" s="21">
        <v>21.6</v>
      </c>
      <c r="AU1148" s="11">
        <f>Tabla8[[#This Row],[tasa de cambio]]*Tabla8[[#This Row],[Ingresos netos]]</f>
        <v>1.5698934000000001E-2</v>
      </c>
      <c r="AV1148" s="23"/>
      <c r="AX1148" s="23"/>
    </row>
    <row r="1149" spans="13:50" x14ac:dyDescent="0.2">
      <c r="M1149" s="2" t="s">
        <v>87</v>
      </c>
      <c r="N1149" s="2" t="s">
        <v>41</v>
      </c>
      <c r="O1149" s="2"/>
      <c r="P1149" s="2" t="s">
        <v>11</v>
      </c>
      <c r="Q1149" s="2" t="s">
        <v>12</v>
      </c>
      <c r="R1149" s="2" t="s">
        <v>13</v>
      </c>
      <c r="S1149" s="7">
        <v>2.1350455300000001E-4</v>
      </c>
      <c r="T1149" s="7">
        <v>0.75</v>
      </c>
      <c r="U1149" s="9">
        <f>Tabla13[[#This Row],[Precio unitario]]*Tabla13[[#This Row],[Tasa de ingresos cliente]]</f>
        <v>1.6012841475000002E-4</v>
      </c>
      <c r="V1149" s="21">
        <v>22.631540000000001</v>
      </c>
      <c r="W1149" s="15">
        <f>Tabla13[[#This Row],[tasa de cambio]]*Tabla13[[#This Row],[Ingresos netos]]</f>
        <v>3.6239526235512156E-3</v>
      </c>
      <c r="AK1149" s="2" t="s">
        <v>100</v>
      </c>
      <c r="AL1149" s="2" t="s">
        <v>18</v>
      </c>
      <c r="AM1149" s="2" t="s">
        <v>101</v>
      </c>
      <c r="AN1149" s="2" t="s">
        <v>11</v>
      </c>
      <c r="AO1149" s="2" t="s">
        <v>12</v>
      </c>
      <c r="AP1149" s="2" t="s">
        <v>13</v>
      </c>
      <c r="AQ1149" s="7">
        <v>9.6907410000000003E-4</v>
      </c>
      <c r="AR1149" s="7">
        <v>0.75</v>
      </c>
      <c r="AS1149" s="9">
        <f>Tabla8[[#This Row],[Precio unitario]]*Tabla8[[#This Row],[Tasa de ingresos cliente]]</f>
        <v>7.2680557500000005E-4</v>
      </c>
      <c r="AT1149" s="21">
        <v>21.6</v>
      </c>
      <c r="AU1149" s="11">
        <f>Tabla8[[#This Row],[tasa de cambio]]*Tabla8[[#This Row],[Ingresos netos]]</f>
        <v>1.5699000420000001E-2</v>
      </c>
      <c r="AV1149" s="23"/>
      <c r="AX1149" s="23"/>
    </row>
    <row r="1150" spans="13:50" x14ac:dyDescent="0.2">
      <c r="M1150" s="1" t="s">
        <v>87</v>
      </c>
      <c r="N1150" s="1" t="s">
        <v>49</v>
      </c>
      <c r="O1150" s="1"/>
      <c r="P1150" s="1" t="s">
        <v>11</v>
      </c>
      <c r="Q1150" s="1" t="s">
        <v>12</v>
      </c>
      <c r="R1150" s="1" t="s">
        <v>13</v>
      </c>
      <c r="S1150" s="8">
        <v>4.28305713E-4</v>
      </c>
      <c r="T1150" s="8">
        <v>0.75</v>
      </c>
      <c r="U1150" s="9">
        <f>Tabla13[[#This Row],[Precio unitario]]*Tabla13[[#This Row],[Tasa de ingresos cliente]]</f>
        <v>3.2122928474999997E-4</v>
      </c>
      <c r="V1150" s="21">
        <v>22.631540000000001</v>
      </c>
      <c r="W1150" s="15">
        <f>Tabla13[[#This Row],[tasa de cambio]]*Tabla13[[#This Row],[Ingresos netos]]</f>
        <v>7.2699134069910149E-3</v>
      </c>
      <c r="AK1150" s="1" t="s">
        <v>100</v>
      </c>
      <c r="AL1150" s="1" t="s">
        <v>18</v>
      </c>
      <c r="AM1150" s="1" t="s">
        <v>101</v>
      </c>
      <c r="AN1150" s="1" t="s">
        <v>11</v>
      </c>
      <c r="AO1150" s="1" t="s">
        <v>12</v>
      </c>
      <c r="AP1150" s="1" t="s">
        <v>13</v>
      </c>
      <c r="AQ1150" s="8">
        <v>9.6906979999999998E-4</v>
      </c>
      <c r="AR1150" s="8">
        <v>0.75</v>
      </c>
      <c r="AS1150" s="9">
        <f>Tabla8[[#This Row],[Precio unitario]]*Tabla8[[#This Row],[Tasa de ingresos cliente]]</f>
        <v>7.2680235000000004E-4</v>
      </c>
      <c r="AT1150" s="21">
        <v>21.6</v>
      </c>
      <c r="AU1150" s="11">
        <f>Tabla8[[#This Row],[tasa de cambio]]*Tabla8[[#This Row],[Ingresos netos]]</f>
        <v>1.569893076E-2</v>
      </c>
      <c r="AV1150" s="23"/>
      <c r="AX1150" s="23"/>
    </row>
    <row r="1151" spans="13:50" x14ac:dyDescent="0.2">
      <c r="M1151" s="2" t="s">
        <v>87</v>
      </c>
      <c r="N1151" s="2" t="s">
        <v>15</v>
      </c>
      <c r="O1151" s="2"/>
      <c r="P1151" s="2" t="s">
        <v>11</v>
      </c>
      <c r="Q1151" s="2" t="s">
        <v>12</v>
      </c>
      <c r="R1151" s="2" t="s">
        <v>13</v>
      </c>
      <c r="S1151" s="7">
        <v>1.9593580730000002E-3</v>
      </c>
      <c r="T1151" s="7">
        <v>0.75</v>
      </c>
      <c r="U1151" s="9">
        <f>Tabla13[[#This Row],[Precio unitario]]*Tabla13[[#This Row],[Tasa de ingresos cliente]]</f>
        <v>1.4695185547500002E-3</v>
      </c>
      <c r="V1151" s="21">
        <v>22.631540000000001</v>
      </c>
      <c r="W1151" s="15">
        <f>Tabla13[[#This Row],[tasa de cambio]]*Tabla13[[#This Row],[Ingresos netos]]</f>
        <v>3.3257467952566823E-2</v>
      </c>
      <c r="AK1151" s="2" t="s">
        <v>100</v>
      </c>
      <c r="AL1151" s="2" t="s">
        <v>18</v>
      </c>
      <c r="AM1151" s="2" t="s">
        <v>101</v>
      </c>
      <c r="AN1151" s="2" t="s">
        <v>11</v>
      </c>
      <c r="AO1151" s="2" t="s">
        <v>12</v>
      </c>
      <c r="AP1151" s="2" t="s">
        <v>13</v>
      </c>
      <c r="AQ1151" s="7">
        <v>9.6907039999999996E-4</v>
      </c>
      <c r="AR1151" s="7">
        <v>0.75</v>
      </c>
      <c r="AS1151" s="9">
        <f>Tabla8[[#This Row],[Precio unitario]]*Tabla8[[#This Row],[Tasa de ingresos cliente]]</f>
        <v>7.2680279999999997E-4</v>
      </c>
      <c r="AT1151" s="21">
        <v>21.6</v>
      </c>
      <c r="AU1151" s="11">
        <f>Tabla8[[#This Row],[tasa de cambio]]*Tabla8[[#This Row],[Ingresos netos]]</f>
        <v>1.569894048E-2</v>
      </c>
      <c r="AV1151" s="23"/>
      <c r="AX1151" s="23"/>
    </row>
    <row r="1152" spans="13:50" x14ac:dyDescent="0.2">
      <c r="M1152" s="1" t="s">
        <v>87</v>
      </c>
      <c r="N1152" s="1" t="s">
        <v>43</v>
      </c>
      <c r="O1152" s="1"/>
      <c r="P1152" s="1" t="s">
        <v>11</v>
      </c>
      <c r="Q1152" s="1" t="s">
        <v>12</v>
      </c>
      <c r="R1152" s="1" t="s">
        <v>13</v>
      </c>
      <c r="S1152" s="8">
        <v>4.7195743100000002E-4</v>
      </c>
      <c r="T1152" s="8">
        <v>0.75</v>
      </c>
      <c r="U1152" s="9">
        <f>Tabla13[[#This Row],[Precio unitario]]*Tabla13[[#This Row],[Tasa de ingresos cliente]]</f>
        <v>3.5396807325E-4</v>
      </c>
      <c r="V1152" s="21">
        <v>22.631540000000001</v>
      </c>
      <c r="W1152" s="15">
        <f>Tabla13[[#This Row],[tasa de cambio]]*Tabla13[[#This Row],[Ingresos netos]]</f>
        <v>8.010842608480305E-3</v>
      </c>
      <c r="AK1152" s="1" t="s">
        <v>100</v>
      </c>
      <c r="AL1152" s="1" t="s">
        <v>18</v>
      </c>
      <c r="AM1152" s="1" t="s">
        <v>101</v>
      </c>
      <c r="AN1152" s="1" t="s">
        <v>11</v>
      </c>
      <c r="AO1152" s="1" t="s">
        <v>12</v>
      </c>
      <c r="AP1152" s="1" t="s">
        <v>13</v>
      </c>
      <c r="AQ1152" s="8">
        <v>9.6906789999999998E-4</v>
      </c>
      <c r="AR1152" s="8">
        <v>0.75</v>
      </c>
      <c r="AS1152" s="9">
        <f>Tabla8[[#This Row],[Precio unitario]]*Tabla8[[#This Row],[Tasa de ingresos cliente]]</f>
        <v>7.2680092499999998E-4</v>
      </c>
      <c r="AT1152" s="21">
        <v>21.6</v>
      </c>
      <c r="AU1152" s="11">
        <f>Tabla8[[#This Row],[tasa de cambio]]*Tabla8[[#This Row],[Ingresos netos]]</f>
        <v>1.569889998E-2</v>
      </c>
      <c r="AV1152" s="23"/>
      <c r="AX1152" s="23"/>
    </row>
    <row r="1153" spans="13:50" x14ac:dyDescent="0.2">
      <c r="M1153" s="2" t="s">
        <v>87</v>
      </c>
      <c r="N1153" s="2" t="s">
        <v>56</v>
      </c>
      <c r="O1153" s="2"/>
      <c r="P1153" s="2" t="s">
        <v>11</v>
      </c>
      <c r="Q1153" s="2" t="s">
        <v>12</v>
      </c>
      <c r="R1153" s="2" t="s">
        <v>13</v>
      </c>
      <c r="S1153" s="7">
        <v>1.3213943689E-2</v>
      </c>
      <c r="T1153" s="7">
        <v>0.75</v>
      </c>
      <c r="U1153" s="9">
        <f>Tabla13[[#This Row],[Precio unitario]]*Tabla13[[#This Row],[Tasa de ingresos cliente]]</f>
        <v>9.9104577667499996E-3</v>
      </c>
      <c r="V1153" s="21">
        <v>22.631540000000001</v>
      </c>
      <c r="W1153" s="15">
        <f>Tabla13[[#This Row],[tasa de cambio]]*Tabla13[[#This Row],[Ingresos netos]]</f>
        <v>0.22428892136651329</v>
      </c>
      <c r="AK1153" s="2" t="s">
        <v>100</v>
      </c>
      <c r="AL1153" s="2" t="s">
        <v>18</v>
      </c>
      <c r="AM1153" s="2" t="s">
        <v>101</v>
      </c>
      <c r="AN1153" s="2" t="s">
        <v>11</v>
      </c>
      <c r="AO1153" s="2" t="s">
        <v>12</v>
      </c>
      <c r="AP1153" s="2" t="s">
        <v>13</v>
      </c>
      <c r="AQ1153" s="7">
        <v>9.6907549999999997E-4</v>
      </c>
      <c r="AR1153" s="7">
        <v>0.75</v>
      </c>
      <c r="AS1153" s="9">
        <f>Tabla8[[#This Row],[Precio unitario]]*Tabla8[[#This Row],[Tasa de ingresos cliente]]</f>
        <v>7.2680662499999998E-4</v>
      </c>
      <c r="AT1153" s="21">
        <v>21.6</v>
      </c>
      <c r="AU1153" s="11">
        <f>Tabla8[[#This Row],[tasa de cambio]]*Tabla8[[#This Row],[Ingresos netos]]</f>
        <v>1.5699023100000001E-2</v>
      </c>
      <c r="AV1153" s="23"/>
      <c r="AX1153" s="23"/>
    </row>
    <row r="1154" spans="13:50" x14ac:dyDescent="0.2">
      <c r="M1154" s="1" t="s">
        <v>87</v>
      </c>
      <c r="N1154" s="1" t="s">
        <v>33</v>
      </c>
      <c r="O1154" s="1"/>
      <c r="P1154" s="1" t="s">
        <v>11</v>
      </c>
      <c r="Q1154" s="1" t="s">
        <v>12</v>
      </c>
      <c r="R1154" s="1" t="s">
        <v>13</v>
      </c>
      <c r="S1154" s="8">
        <v>9.5601633500000003E-4</v>
      </c>
      <c r="T1154" s="8">
        <v>0.75</v>
      </c>
      <c r="U1154" s="9">
        <f>Tabla13[[#This Row],[Precio unitario]]*Tabla13[[#This Row],[Tasa de ingresos cliente]]</f>
        <v>7.1701225125000002E-4</v>
      </c>
      <c r="V1154" s="21">
        <v>22.631540000000001</v>
      </c>
      <c r="W1154" s="15">
        <f>Tabla13[[#This Row],[tasa de cambio]]*Tabla13[[#This Row],[Ingresos netos]]</f>
        <v>1.6227091444654427E-2</v>
      </c>
      <c r="AK1154" s="1" t="s">
        <v>100</v>
      </c>
      <c r="AL1154" s="1" t="s">
        <v>18</v>
      </c>
      <c r="AM1154" s="1" t="s">
        <v>101</v>
      </c>
      <c r="AN1154" s="1" t="s">
        <v>11</v>
      </c>
      <c r="AO1154" s="1" t="s">
        <v>12</v>
      </c>
      <c r="AP1154" s="1" t="s">
        <v>13</v>
      </c>
      <c r="AQ1154" s="8">
        <v>9.690667E-4</v>
      </c>
      <c r="AR1154" s="8">
        <v>0.75</v>
      </c>
      <c r="AS1154" s="9">
        <f>Tabla8[[#This Row],[Precio unitario]]*Tabla8[[#This Row],[Tasa de ingresos cliente]]</f>
        <v>7.26800025E-4</v>
      </c>
      <c r="AT1154" s="21">
        <v>21.6</v>
      </c>
      <c r="AU1154" s="11">
        <f>Tabla8[[#This Row],[tasa de cambio]]*Tabla8[[#This Row],[Ingresos netos]]</f>
        <v>1.5698880540000001E-2</v>
      </c>
      <c r="AV1154" s="23"/>
      <c r="AX1154" s="23"/>
    </row>
    <row r="1155" spans="13:50" x14ac:dyDescent="0.2">
      <c r="M1155" s="2" t="s">
        <v>87</v>
      </c>
      <c r="N1155" s="2" t="s">
        <v>18</v>
      </c>
      <c r="O1155" s="2"/>
      <c r="P1155" s="2" t="s">
        <v>11</v>
      </c>
      <c r="Q1155" s="2" t="s">
        <v>12</v>
      </c>
      <c r="R1155" s="2" t="s">
        <v>13</v>
      </c>
      <c r="S1155" s="7">
        <v>4.9457496599999995E-4</v>
      </c>
      <c r="T1155" s="7">
        <v>0.75</v>
      </c>
      <c r="U1155" s="9">
        <f>Tabla13[[#This Row],[Precio unitario]]*Tabla13[[#This Row],[Tasa de ingresos cliente]]</f>
        <v>3.7093122449999999E-4</v>
      </c>
      <c r="V1155" s="21">
        <v>22.631540000000001</v>
      </c>
      <c r="W1155" s="15">
        <f>Tabla13[[#This Row],[tasa de cambio]]*Tabla13[[#This Row],[Ingresos netos]]</f>
        <v>8.3947448445207302E-3</v>
      </c>
      <c r="AK1155" s="2" t="s">
        <v>100</v>
      </c>
      <c r="AL1155" s="2" t="s">
        <v>18</v>
      </c>
      <c r="AM1155" s="2" t="s">
        <v>101</v>
      </c>
      <c r="AN1155" s="2" t="s">
        <v>11</v>
      </c>
      <c r="AO1155" s="2" t="s">
        <v>12</v>
      </c>
      <c r="AP1155" s="2" t="s">
        <v>13</v>
      </c>
      <c r="AQ1155" s="7">
        <v>9.6906960000000002E-4</v>
      </c>
      <c r="AR1155" s="7">
        <v>0.75</v>
      </c>
      <c r="AS1155" s="9">
        <f>Tabla8[[#This Row],[Precio unitario]]*Tabla8[[#This Row],[Tasa de ingresos cliente]]</f>
        <v>7.2680219999999999E-4</v>
      </c>
      <c r="AT1155" s="21">
        <v>21.6</v>
      </c>
      <c r="AU1155" s="11">
        <f>Tabla8[[#This Row],[tasa de cambio]]*Tabla8[[#This Row],[Ingresos netos]]</f>
        <v>1.5698927519999999E-2</v>
      </c>
      <c r="AV1155" s="23"/>
      <c r="AX1155" s="23"/>
    </row>
    <row r="1156" spans="13:50" x14ac:dyDescent="0.2">
      <c r="M1156" s="1" t="s">
        <v>87</v>
      </c>
      <c r="N1156" s="1" t="s">
        <v>34</v>
      </c>
      <c r="O1156" s="1"/>
      <c r="P1156" s="1" t="s">
        <v>11</v>
      </c>
      <c r="Q1156" s="1" t="s">
        <v>12</v>
      </c>
      <c r="R1156" s="1" t="s">
        <v>13</v>
      </c>
      <c r="S1156" s="8">
        <v>1.6542568800000001E-4</v>
      </c>
      <c r="T1156" s="8">
        <v>0.75</v>
      </c>
      <c r="U1156" s="9">
        <f>Tabla13[[#This Row],[Precio unitario]]*Tabla13[[#This Row],[Tasa de ingresos cliente]]</f>
        <v>1.24069266E-4</v>
      </c>
      <c r="V1156" s="21">
        <v>22.631540000000001</v>
      </c>
      <c r="W1156" s="15">
        <f>Tabla13[[#This Row],[tasa de cambio]]*Tabla13[[#This Row],[Ingresos netos]]</f>
        <v>2.8078785562496403E-3</v>
      </c>
      <c r="AK1156" s="1" t="s">
        <v>100</v>
      </c>
      <c r="AL1156" s="1" t="s">
        <v>18</v>
      </c>
      <c r="AM1156" s="1" t="s">
        <v>101</v>
      </c>
      <c r="AN1156" s="1" t="s">
        <v>11</v>
      </c>
      <c r="AO1156" s="1" t="s">
        <v>12</v>
      </c>
      <c r="AP1156" s="1" t="s">
        <v>13</v>
      </c>
      <c r="AQ1156" s="8">
        <v>9.6907380000000004E-4</v>
      </c>
      <c r="AR1156" s="8">
        <v>0.75</v>
      </c>
      <c r="AS1156" s="9">
        <f>Tabla8[[#This Row],[Precio unitario]]*Tabla8[[#This Row],[Tasa de ingresos cliente]]</f>
        <v>7.2680534999999998E-4</v>
      </c>
      <c r="AT1156" s="21">
        <v>21.6</v>
      </c>
      <c r="AU1156" s="11">
        <f>Tabla8[[#This Row],[tasa de cambio]]*Tabla8[[#This Row],[Ingresos netos]]</f>
        <v>1.5698995560000002E-2</v>
      </c>
      <c r="AV1156" s="23"/>
      <c r="AX1156" s="23"/>
    </row>
    <row r="1157" spans="13:50" x14ac:dyDescent="0.2">
      <c r="M1157" s="2" t="s">
        <v>87</v>
      </c>
      <c r="N1157" s="2" t="s">
        <v>19</v>
      </c>
      <c r="O1157" s="2"/>
      <c r="P1157" s="2" t="s">
        <v>11</v>
      </c>
      <c r="Q1157" s="2" t="s">
        <v>12</v>
      </c>
      <c r="R1157" s="2" t="s">
        <v>13</v>
      </c>
      <c r="S1157" s="7">
        <v>3.0583926180000002E-3</v>
      </c>
      <c r="T1157" s="7">
        <v>0.75</v>
      </c>
      <c r="U1157" s="9">
        <f>Tabla13[[#This Row],[Precio unitario]]*Tabla13[[#This Row],[Tasa de ingresos cliente]]</f>
        <v>2.2937944635000001E-3</v>
      </c>
      <c r="V1157" s="21">
        <v>22.631540000000001</v>
      </c>
      <c r="W1157" s="15">
        <f>Tabla13[[#This Row],[tasa de cambio]]*Tabla13[[#This Row],[Ingresos netos]]</f>
        <v>5.1912101152478796E-2</v>
      </c>
      <c r="AK1157" s="2" t="s">
        <v>100</v>
      </c>
      <c r="AL1157" s="2" t="s">
        <v>18</v>
      </c>
      <c r="AM1157" s="2" t="s">
        <v>101</v>
      </c>
      <c r="AN1157" s="2" t="s">
        <v>11</v>
      </c>
      <c r="AO1157" s="2" t="s">
        <v>12</v>
      </c>
      <c r="AP1157" s="2" t="s">
        <v>13</v>
      </c>
      <c r="AQ1157" s="7">
        <v>9.6907099999999995E-4</v>
      </c>
      <c r="AR1157" s="7">
        <v>0.75</v>
      </c>
      <c r="AS1157" s="9">
        <f>Tabla8[[#This Row],[Precio unitario]]*Tabla8[[#This Row],[Tasa de ingresos cliente]]</f>
        <v>7.2680324999999991E-4</v>
      </c>
      <c r="AT1157" s="21">
        <v>21.6</v>
      </c>
      <c r="AU1157" s="11">
        <f>Tabla8[[#This Row],[tasa de cambio]]*Tabla8[[#This Row],[Ingresos netos]]</f>
        <v>1.5698950199999999E-2</v>
      </c>
      <c r="AV1157" s="23"/>
      <c r="AX1157" s="23"/>
    </row>
    <row r="1158" spans="13:50" x14ac:dyDescent="0.2">
      <c r="M1158" s="1" t="s">
        <v>87</v>
      </c>
      <c r="N1158" s="1" t="s">
        <v>52</v>
      </c>
      <c r="O1158" s="1"/>
      <c r="P1158" s="1" t="s">
        <v>11</v>
      </c>
      <c r="Q1158" s="1" t="s">
        <v>12</v>
      </c>
      <c r="R1158" s="1" t="s">
        <v>13</v>
      </c>
      <c r="S1158" s="8">
        <v>1.5714626600000001E-4</v>
      </c>
      <c r="T1158" s="8">
        <v>0.75</v>
      </c>
      <c r="U1158" s="9">
        <f>Tabla13[[#This Row],[Precio unitario]]*Tabla13[[#This Row],[Tasa de ingresos cliente]]</f>
        <v>1.1785969950000001E-4</v>
      </c>
      <c r="V1158" s="21">
        <v>22.631540000000001</v>
      </c>
      <c r="W1158" s="15">
        <f>Tabla13[[#This Row],[tasa de cambio]]*Tabla13[[#This Row],[Ingresos netos]]</f>
        <v>2.6673465036222304E-3</v>
      </c>
      <c r="AK1158" s="1" t="s">
        <v>100</v>
      </c>
      <c r="AL1158" s="1" t="s">
        <v>18</v>
      </c>
      <c r="AM1158" s="1" t="s">
        <v>101</v>
      </c>
      <c r="AN1158" s="1" t="s">
        <v>11</v>
      </c>
      <c r="AO1158" s="1" t="s">
        <v>12</v>
      </c>
      <c r="AP1158" s="1" t="s">
        <v>13</v>
      </c>
      <c r="AQ1158" s="8">
        <v>9.690635E-4</v>
      </c>
      <c r="AR1158" s="8">
        <v>0.75</v>
      </c>
      <c r="AS1158" s="9">
        <f>Tabla8[[#This Row],[Precio unitario]]*Tabla8[[#This Row],[Tasa de ingresos cliente]]</f>
        <v>7.2679762500000005E-4</v>
      </c>
      <c r="AT1158" s="21">
        <v>21.6</v>
      </c>
      <c r="AU1158" s="11">
        <f>Tabla8[[#This Row],[tasa de cambio]]*Tabla8[[#This Row],[Ingresos netos]]</f>
        <v>1.56988287E-2</v>
      </c>
      <c r="AV1158" s="23"/>
      <c r="AX1158" s="23"/>
    </row>
    <row r="1159" spans="13:50" x14ac:dyDescent="0.2">
      <c r="M1159" s="2" t="s">
        <v>87</v>
      </c>
      <c r="N1159" s="2" t="s">
        <v>20</v>
      </c>
      <c r="O1159" s="2"/>
      <c r="P1159" s="2" t="s">
        <v>11</v>
      </c>
      <c r="Q1159" s="2" t="s">
        <v>12</v>
      </c>
      <c r="R1159" s="2" t="s">
        <v>13</v>
      </c>
      <c r="S1159" s="7">
        <v>2.5075980010000002E-3</v>
      </c>
      <c r="T1159" s="7">
        <v>0.75</v>
      </c>
      <c r="U1159" s="9">
        <f>Tabla13[[#This Row],[Precio unitario]]*Tabla13[[#This Row],[Tasa de ingresos cliente]]</f>
        <v>1.8806985007500002E-3</v>
      </c>
      <c r="V1159" s="21">
        <v>22.631540000000001</v>
      </c>
      <c r="W1159" s="15">
        <f>Tabla13[[#This Row],[tasa de cambio]]*Tabla13[[#This Row],[Ingresos netos]]</f>
        <v>4.256310334766366E-2</v>
      </c>
      <c r="AK1159" s="2" t="s">
        <v>100</v>
      </c>
      <c r="AL1159" s="2" t="s">
        <v>18</v>
      </c>
      <c r="AM1159" s="2" t="s">
        <v>101</v>
      </c>
      <c r="AN1159" s="2" t="s">
        <v>11</v>
      </c>
      <c r="AO1159" s="2" t="s">
        <v>12</v>
      </c>
      <c r="AP1159" s="2" t="s">
        <v>13</v>
      </c>
      <c r="AQ1159" s="7">
        <v>9.6907169999999997E-4</v>
      </c>
      <c r="AR1159" s="7">
        <v>0.75</v>
      </c>
      <c r="AS1159" s="9">
        <f>Tabla8[[#This Row],[Precio unitario]]*Tabla8[[#This Row],[Tasa de ingresos cliente]]</f>
        <v>7.2680377499999998E-4</v>
      </c>
      <c r="AT1159" s="21">
        <v>21.6</v>
      </c>
      <c r="AU1159" s="11">
        <f>Tabla8[[#This Row],[tasa de cambio]]*Tabla8[[#This Row],[Ingresos netos]]</f>
        <v>1.569896154E-2</v>
      </c>
      <c r="AV1159" s="23"/>
      <c r="AX1159" s="23"/>
    </row>
    <row r="1160" spans="13:50" x14ac:dyDescent="0.2">
      <c r="M1160" s="1" t="s">
        <v>87</v>
      </c>
      <c r="N1160" s="1" t="s">
        <v>53</v>
      </c>
      <c r="O1160" s="1"/>
      <c r="P1160" s="1" t="s">
        <v>11</v>
      </c>
      <c r="Q1160" s="1" t="s">
        <v>12</v>
      </c>
      <c r="R1160" s="1" t="s">
        <v>13</v>
      </c>
      <c r="S1160" s="8">
        <v>1.0372690800000001E-3</v>
      </c>
      <c r="T1160" s="8">
        <v>0.75</v>
      </c>
      <c r="U1160" s="9">
        <f>Tabla13[[#This Row],[Precio unitario]]*Tabla13[[#This Row],[Tasa de ingresos cliente]]</f>
        <v>7.7795181000000005E-4</v>
      </c>
      <c r="V1160" s="21">
        <v>22.631540000000001</v>
      </c>
      <c r="W1160" s="15">
        <f>Tabla13[[#This Row],[tasa de cambio]]*Tabla13[[#This Row],[Ingresos netos]]</f>
        <v>1.7606247506087403E-2</v>
      </c>
      <c r="AK1160" s="1" t="s">
        <v>100</v>
      </c>
      <c r="AL1160" s="1" t="s">
        <v>18</v>
      </c>
      <c r="AM1160" s="1" t="s">
        <v>101</v>
      </c>
      <c r="AN1160" s="1" t="s">
        <v>11</v>
      </c>
      <c r="AO1160" s="1" t="s">
        <v>12</v>
      </c>
      <c r="AP1160" s="1" t="s">
        <v>13</v>
      </c>
      <c r="AQ1160" s="8">
        <v>9.6907250000000003E-4</v>
      </c>
      <c r="AR1160" s="8">
        <v>0.75</v>
      </c>
      <c r="AS1160" s="9">
        <f>Tabla8[[#This Row],[Precio unitario]]*Tabla8[[#This Row],[Tasa de ingresos cliente]]</f>
        <v>7.2680437499999997E-4</v>
      </c>
      <c r="AT1160" s="21">
        <v>21.6</v>
      </c>
      <c r="AU1160" s="11">
        <f>Tabla8[[#This Row],[tasa de cambio]]*Tabla8[[#This Row],[Ingresos netos]]</f>
        <v>1.5698974500000001E-2</v>
      </c>
      <c r="AV1160" s="23"/>
      <c r="AX1160" s="23"/>
    </row>
    <row r="1161" spans="13:50" x14ac:dyDescent="0.2">
      <c r="M1161" s="2" t="s">
        <v>87</v>
      </c>
      <c r="N1161" s="2" t="s">
        <v>21</v>
      </c>
      <c r="O1161" s="2"/>
      <c r="P1161" s="2" t="s">
        <v>11</v>
      </c>
      <c r="Q1161" s="2" t="s">
        <v>12</v>
      </c>
      <c r="R1161" s="2" t="s">
        <v>13</v>
      </c>
      <c r="S1161" s="7">
        <v>1.3570937100000001E-4</v>
      </c>
      <c r="T1161" s="7">
        <v>0.75</v>
      </c>
      <c r="U1161" s="9">
        <f>Tabla13[[#This Row],[Precio unitario]]*Tabla13[[#This Row],[Tasa de ingresos cliente]]</f>
        <v>1.0178202825E-4</v>
      </c>
      <c r="V1161" s="21">
        <v>22.631540000000001</v>
      </c>
      <c r="W1161" s="15">
        <f>Tabla13[[#This Row],[tasa de cambio]]*Tabla13[[#This Row],[Ingresos netos]]</f>
        <v>2.3034840436210054E-3</v>
      </c>
      <c r="AK1161" s="2" t="s">
        <v>100</v>
      </c>
      <c r="AL1161" s="2" t="s">
        <v>18</v>
      </c>
      <c r="AM1161" s="2" t="s">
        <v>101</v>
      </c>
      <c r="AN1161" s="2" t="s">
        <v>11</v>
      </c>
      <c r="AO1161" s="2" t="s">
        <v>12</v>
      </c>
      <c r="AP1161" s="2" t="s">
        <v>13</v>
      </c>
      <c r="AQ1161" s="7">
        <v>9.6907479999999995E-4</v>
      </c>
      <c r="AR1161" s="7">
        <v>0.75</v>
      </c>
      <c r="AS1161" s="9">
        <f>Tabla8[[#This Row],[Precio unitario]]*Tabla8[[#This Row],[Tasa de ingresos cliente]]</f>
        <v>7.2680610000000001E-4</v>
      </c>
      <c r="AT1161" s="21">
        <v>21.6</v>
      </c>
      <c r="AU1161" s="11">
        <f>Tabla8[[#This Row],[tasa de cambio]]*Tabla8[[#This Row],[Ingresos netos]]</f>
        <v>1.5699011760000003E-2</v>
      </c>
      <c r="AV1161" s="23"/>
      <c r="AX1161" s="23"/>
    </row>
    <row r="1162" spans="13:50" x14ac:dyDescent="0.2">
      <c r="M1162" s="1" t="s">
        <v>87</v>
      </c>
      <c r="N1162" s="1" t="s">
        <v>37</v>
      </c>
      <c r="O1162" s="1"/>
      <c r="P1162" s="1" t="s">
        <v>11</v>
      </c>
      <c r="Q1162" s="1" t="s">
        <v>12</v>
      </c>
      <c r="R1162" s="1" t="s">
        <v>13</v>
      </c>
      <c r="S1162" s="8">
        <v>3.3243688400000002E-4</v>
      </c>
      <c r="T1162" s="8">
        <v>0.75</v>
      </c>
      <c r="U1162" s="9">
        <f>Tabla13[[#This Row],[Precio unitario]]*Tabla13[[#This Row],[Tasa de ingresos cliente]]</f>
        <v>2.4932766299999999E-4</v>
      </c>
      <c r="V1162" s="21">
        <v>22.631540000000001</v>
      </c>
      <c r="W1162" s="15">
        <f>Tabla13[[#This Row],[tasa de cambio]]*Tabla13[[#This Row],[Ingresos netos]]</f>
        <v>5.6426689782910202E-3</v>
      </c>
      <c r="AK1162" s="1" t="s">
        <v>100</v>
      </c>
      <c r="AL1162" s="1" t="s">
        <v>18</v>
      </c>
      <c r="AM1162" s="1" t="s">
        <v>101</v>
      </c>
      <c r="AN1162" s="1" t="s">
        <v>11</v>
      </c>
      <c r="AO1162" s="1" t="s">
        <v>12</v>
      </c>
      <c r="AP1162" s="1" t="s">
        <v>13</v>
      </c>
      <c r="AQ1162" s="8">
        <v>9.6900000000000003E-4</v>
      </c>
      <c r="AR1162" s="8">
        <v>0.75</v>
      </c>
      <c r="AS1162" s="9">
        <f>Tabla8[[#This Row],[Precio unitario]]*Tabla8[[#This Row],[Tasa de ingresos cliente]]</f>
        <v>7.2674999999999997E-4</v>
      </c>
      <c r="AT1162" s="21">
        <v>21.6</v>
      </c>
      <c r="AU1162" s="11">
        <f>Tabla8[[#This Row],[tasa de cambio]]*Tabla8[[#This Row],[Ingresos netos]]</f>
        <v>1.5697800000000001E-2</v>
      </c>
      <c r="AV1162" s="23"/>
      <c r="AX1162" s="23"/>
    </row>
    <row r="1163" spans="13:50" x14ac:dyDescent="0.2">
      <c r="M1163" s="2" t="s">
        <v>87</v>
      </c>
      <c r="N1163" s="2" t="s">
        <v>57</v>
      </c>
      <c r="O1163" s="2"/>
      <c r="P1163" s="2" t="s">
        <v>11</v>
      </c>
      <c r="Q1163" s="2" t="s">
        <v>12</v>
      </c>
      <c r="R1163" s="2" t="s">
        <v>13</v>
      </c>
      <c r="S1163" s="7">
        <v>2.0244034879999999E-3</v>
      </c>
      <c r="T1163" s="7">
        <v>0.75</v>
      </c>
      <c r="U1163" s="9">
        <f>Tabla13[[#This Row],[Precio unitario]]*Tabla13[[#This Row],[Tasa de ingresos cliente]]</f>
        <v>1.5183026159999999E-3</v>
      </c>
      <c r="V1163" s="21">
        <v>22.631540000000001</v>
      </c>
      <c r="W1163" s="15">
        <f>Tabla13[[#This Row],[tasa de cambio]]*Tabla13[[#This Row],[Ingresos netos]]</f>
        <v>3.4361526386108641E-2</v>
      </c>
      <c r="AK1163" s="2" t="s">
        <v>100</v>
      </c>
      <c r="AL1163" s="2" t="s">
        <v>18</v>
      </c>
      <c r="AM1163" s="2" t="s">
        <v>101</v>
      </c>
      <c r="AN1163" s="2" t="s">
        <v>11</v>
      </c>
      <c r="AO1163" s="2" t="s">
        <v>12</v>
      </c>
      <c r="AP1163" s="2" t="s">
        <v>13</v>
      </c>
      <c r="AQ1163" s="7">
        <v>9.6904999999999995E-4</v>
      </c>
      <c r="AR1163" s="7">
        <v>0.75</v>
      </c>
      <c r="AS1163" s="9">
        <f>Tabla8[[#This Row],[Precio unitario]]*Tabla8[[#This Row],[Tasa de ingresos cliente]]</f>
        <v>7.2678749999999996E-4</v>
      </c>
      <c r="AT1163" s="21">
        <v>21.6</v>
      </c>
      <c r="AU1163" s="11">
        <f>Tabla8[[#This Row],[tasa de cambio]]*Tabla8[[#This Row],[Ingresos netos]]</f>
        <v>1.5698610000000002E-2</v>
      </c>
      <c r="AV1163" s="23"/>
      <c r="AX1163" s="23"/>
    </row>
    <row r="1164" spans="13:50" x14ac:dyDescent="0.2">
      <c r="M1164" s="1" t="s">
        <v>87</v>
      </c>
      <c r="N1164" s="1" t="s">
        <v>51</v>
      </c>
      <c r="O1164" s="1"/>
      <c r="P1164" s="1" t="s">
        <v>11</v>
      </c>
      <c r="Q1164" s="1" t="s">
        <v>12</v>
      </c>
      <c r="R1164" s="1" t="s">
        <v>13</v>
      </c>
      <c r="S1164" s="8">
        <v>1.393686232E-3</v>
      </c>
      <c r="T1164" s="8">
        <v>0.75</v>
      </c>
      <c r="U1164" s="9">
        <f>Tabla13[[#This Row],[Precio unitario]]*Tabla13[[#This Row],[Tasa de ingresos cliente]]</f>
        <v>1.0452646740000001E-3</v>
      </c>
      <c r="V1164" s="21">
        <v>22.631540000000001</v>
      </c>
      <c r="W1164" s="15">
        <f>Tabla13[[#This Row],[tasa de cambio]]*Tabla13[[#This Row],[Ingresos netos]]</f>
        <v>2.3655949280217962E-2</v>
      </c>
      <c r="AK1164" s="1" t="s">
        <v>100</v>
      </c>
      <c r="AL1164" s="1" t="s">
        <v>18</v>
      </c>
      <c r="AM1164" s="1" t="s">
        <v>101</v>
      </c>
      <c r="AN1164" s="1" t="s">
        <v>11</v>
      </c>
      <c r="AO1164" s="1" t="s">
        <v>12</v>
      </c>
      <c r="AP1164" s="1" t="s">
        <v>13</v>
      </c>
      <c r="AQ1164" s="8">
        <v>9.6907109999999999E-4</v>
      </c>
      <c r="AR1164" s="8">
        <v>0.75</v>
      </c>
      <c r="AS1164" s="9">
        <f>Tabla8[[#This Row],[Precio unitario]]*Tabla8[[#This Row],[Tasa de ingresos cliente]]</f>
        <v>7.2680332500000004E-4</v>
      </c>
      <c r="AT1164" s="21">
        <v>21.6</v>
      </c>
      <c r="AU1164" s="11">
        <f>Tabla8[[#This Row],[tasa de cambio]]*Tabla8[[#This Row],[Ingresos netos]]</f>
        <v>1.5698951820000001E-2</v>
      </c>
      <c r="AV1164" s="23"/>
      <c r="AX1164" s="23"/>
    </row>
    <row r="1165" spans="13:50" x14ac:dyDescent="0.2">
      <c r="M1165" s="2" t="s">
        <v>87</v>
      </c>
      <c r="N1165" s="2" t="s">
        <v>66</v>
      </c>
      <c r="O1165" s="2"/>
      <c r="P1165" s="2" t="s">
        <v>11</v>
      </c>
      <c r="Q1165" s="2" t="s">
        <v>12</v>
      </c>
      <c r="R1165" s="2" t="s">
        <v>13</v>
      </c>
      <c r="S1165" s="7">
        <v>7.7103668299999999E-4</v>
      </c>
      <c r="T1165" s="7">
        <v>0.75</v>
      </c>
      <c r="U1165" s="9">
        <f>Tabla13[[#This Row],[Precio unitario]]*Tabla13[[#This Row],[Tasa de ingresos cliente]]</f>
        <v>5.7827751224999999E-4</v>
      </c>
      <c r="V1165" s="21">
        <v>22.631540000000001</v>
      </c>
      <c r="W1165" s="15">
        <f>Tabla13[[#This Row],[tasa de cambio]]*Tabla13[[#This Row],[Ingresos netos]]</f>
        <v>1.3087310649586365E-2</v>
      </c>
      <c r="AK1165" s="2" t="s">
        <v>100</v>
      </c>
      <c r="AL1165" s="2" t="s">
        <v>18</v>
      </c>
      <c r="AM1165" s="2" t="s">
        <v>101</v>
      </c>
      <c r="AN1165" s="2" t="s">
        <v>11</v>
      </c>
      <c r="AO1165" s="2" t="s">
        <v>12</v>
      </c>
      <c r="AP1165" s="2" t="s">
        <v>13</v>
      </c>
      <c r="AQ1165" s="7">
        <v>9.6907500000000001E-4</v>
      </c>
      <c r="AR1165" s="7">
        <v>0.75</v>
      </c>
      <c r="AS1165" s="9">
        <f>Tabla8[[#This Row],[Precio unitario]]*Tabla8[[#This Row],[Tasa de ingresos cliente]]</f>
        <v>7.2680625000000007E-4</v>
      </c>
      <c r="AT1165" s="21">
        <v>21.6</v>
      </c>
      <c r="AU1165" s="11">
        <f>Tabla8[[#This Row],[tasa de cambio]]*Tabla8[[#This Row],[Ingresos netos]]</f>
        <v>1.5699015000000004E-2</v>
      </c>
      <c r="AV1165" s="23"/>
      <c r="AX1165" s="23"/>
    </row>
    <row r="1166" spans="13:50" x14ac:dyDescent="0.2">
      <c r="M1166" s="1" t="s">
        <v>87</v>
      </c>
      <c r="N1166" s="1" t="s">
        <v>41</v>
      </c>
      <c r="O1166" s="1"/>
      <c r="P1166" s="1" t="s">
        <v>11</v>
      </c>
      <c r="Q1166" s="1" t="s">
        <v>12</v>
      </c>
      <c r="R1166" s="1" t="s">
        <v>13</v>
      </c>
      <c r="S1166" s="8">
        <v>7.5593095000000006E-5</v>
      </c>
      <c r="T1166" s="8">
        <v>0.75</v>
      </c>
      <c r="U1166" s="9">
        <f>Tabla13[[#This Row],[Precio unitario]]*Tabla13[[#This Row],[Tasa de ingresos cliente]]</f>
        <v>5.6694821250000008E-5</v>
      </c>
      <c r="V1166" s="21">
        <v>22.631540000000001</v>
      </c>
      <c r="W1166" s="15">
        <f>Tabla13[[#This Row],[tasa de cambio]]*Tabla13[[#This Row],[Ingresos netos]]</f>
        <v>1.2830911149122252E-3</v>
      </c>
      <c r="AK1166" s="1" t="s">
        <v>100</v>
      </c>
      <c r="AL1166" s="1" t="s">
        <v>18</v>
      </c>
      <c r="AM1166" s="1" t="s">
        <v>101</v>
      </c>
      <c r="AN1166" s="1" t="s">
        <v>11</v>
      </c>
      <c r="AO1166" s="1" t="s">
        <v>12</v>
      </c>
      <c r="AP1166" s="1" t="s">
        <v>13</v>
      </c>
      <c r="AQ1166" s="8">
        <v>9.6907069999999996E-4</v>
      </c>
      <c r="AR1166" s="8">
        <v>0.75</v>
      </c>
      <c r="AS1166" s="9">
        <f>Tabla8[[#This Row],[Precio unitario]]*Tabla8[[#This Row],[Tasa de ingresos cliente]]</f>
        <v>7.2680302499999994E-4</v>
      </c>
      <c r="AT1166" s="21">
        <v>21.6</v>
      </c>
      <c r="AU1166" s="11">
        <f>Tabla8[[#This Row],[tasa de cambio]]*Tabla8[[#This Row],[Ingresos netos]]</f>
        <v>1.5698945339999999E-2</v>
      </c>
      <c r="AV1166" s="23"/>
      <c r="AX1166" s="23"/>
    </row>
    <row r="1167" spans="13:50" x14ac:dyDescent="0.2">
      <c r="M1167" s="2" t="s">
        <v>87</v>
      </c>
      <c r="N1167" s="2" t="s">
        <v>41</v>
      </c>
      <c r="O1167" s="2"/>
      <c r="P1167" s="2" t="s">
        <v>11</v>
      </c>
      <c r="Q1167" s="2" t="s">
        <v>12</v>
      </c>
      <c r="R1167" s="2" t="s">
        <v>13</v>
      </c>
      <c r="S1167" s="7">
        <v>8.0658473000000007E-5</v>
      </c>
      <c r="T1167" s="7">
        <v>0.75</v>
      </c>
      <c r="U1167" s="9">
        <f>Tabla13[[#This Row],[Precio unitario]]*Tabla13[[#This Row],[Tasa de ingresos cliente]]</f>
        <v>6.0493854750000005E-5</v>
      </c>
      <c r="V1167" s="21">
        <v>22.631540000000001</v>
      </c>
      <c r="W1167" s="15">
        <f>Tabla13[[#This Row],[tasa de cambio]]*Tabla13[[#This Row],[Ingresos netos]]</f>
        <v>1.3690690935288152E-3</v>
      </c>
      <c r="AK1167" s="2" t="s">
        <v>100</v>
      </c>
      <c r="AL1167" s="2" t="s">
        <v>18</v>
      </c>
      <c r="AM1167" s="2" t="s">
        <v>101</v>
      </c>
      <c r="AN1167" s="2" t="s">
        <v>11</v>
      </c>
      <c r="AO1167" s="2" t="s">
        <v>12</v>
      </c>
      <c r="AP1167" s="2" t="s">
        <v>13</v>
      </c>
      <c r="AQ1167" s="7">
        <v>9.6907340000000001E-4</v>
      </c>
      <c r="AR1167" s="7">
        <v>0.75</v>
      </c>
      <c r="AS1167" s="9">
        <f>Tabla8[[#This Row],[Precio unitario]]*Tabla8[[#This Row],[Tasa de ingresos cliente]]</f>
        <v>7.2680504999999998E-4</v>
      </c>
      <c r="AT1167" s="21">
        <v>21.6</v>
      </c>
      <c r="AU1167" s="11">
        <f>Tabla8[[#This Row],[tasa de cambio]]*Tabla8[[#This Row],[Ingresos netos]]</f>
        <v>1.569898908E-2</v>
      </c>
      <c r="AV1167" s="23"/>
      <c r="AX1167" s="23"/>
    </row>
    <row r="1168" spans="13:50" x14ac:dyDescent="0.2">
      <c r="M1168" s="1" t="s">
        <v>87</v>
      </c>
      <c r="N1168" s="1" t="s">
        <v>49</v>
      </c>
      <c r="O1168" s="1"/>
      <c r="P1168" s="1" t="s">
        <v>11</v>
      </c>
      <c r="Q1168" s="1" t="s">
        <v>12</v>
      </c>
      <c r="R1168" s="1" t="s">
        <v>13</v>
      </c>
      <c r="S1168" s="8">
        <v>1.04534926E-4</v>
      </c>
      <c r="T1168" s="8">
        <v>0.75</v>
      </c>
      <c r="U1168" s="9">
        <f>Tabla13[[#This Row],[Precio unitario]]*Tabla13[[#This Row],[Tasa de ingresos cliente]]</f>
        <v>7.8401194500000006E-5</v>
      </c>
      <c r="V1168" s="21">
        <v>22.631540000000001</v>
      </c>
      <c r="W1168" s="15">
        <f>Tabla13[[#This Row],[tasa de cambio]]*Tabla13[[#This Row],[Ingresos netos]]</f>
        <v>1.7743397693745302E-3</v>
      </c>
      <c r="AK1168" s="1" t="s">
        <v>100</v>
      </c>
      <c r="AL1168" s="1" t="s">
        <v>18</v>
      </c>
      <c r="AM1168" s="1" t="s">
        <v>104</v>
      </c>
      <c r="AN1168" s="1" t="s">
        <v>11</v>
      </c>
      <c r="AO1168" s="1" t="s">
        <v>12</v>
      </c>
      <c r="AP1168" s="1" t="s">
        <v>13</v>
      </c>
      <c r="AQ1168" s="8">
        <v>9.6907079999999999E-4</v>
      </c>
      <c r="AR1168" s="8">
        <v>0.75</v>
      </c>
      <c r="AS1168" s="9">
        <f>Tabla8[[#This Row],[Precio unitario]]*Tabla8[[#This Row],[Tasa de ingresos cliente]]</f>
        <v>7.2680309999999997E-4</v>
      </c>
      <c r="AT1168" s="21">
        <v>21.6</v>
      </c>
      <c r="AU1168" s="11">
        <f>Tabla8[[#This Row],[tasa de cambio]]*Tabla8[[#This Row],[Ingresos netos]]</f>
        <v>1.5698946960000001E-2</v>
      </c>
      <c r="AV1168" s="23"/>
      <c r="AX1168" s="23"/>
    </row>
    <row r="1169" spans="13:50" x14ac:dyDescent="0.2">
      <c r="M1169" s="2" t="s">
        <v>87</v>
      </c>
      <c r="N1169" s="2" t="s">
        <v>55</v>
      </c>
      <c r="O1169" s="2"/>
      <c r="P1169" s="2" t="s">
        <v>11</v>
      </c>
      <c r="Q1169" s="2" t="s">
        <v>12</v>
      </c>
      <c r="R1169" s="2" t="s">
        <v>13</v>
      </c>
      <c r="S1169" s="7">
        <v>1.1040432770000001E-3</v>
      </c>
      <c r="T1169" s="7">
        <v>0.75</v>
      </c>
      <c r="U1169" s="9">
        <f>Tabla13[[#This Row],[Precio unitario]]*Tabla13[[#This Row],[Tasa de ingresos cliente]]</f>
        <v>8.2803245775000004E-4</v>
      </c>
      <c r="V1169" s="21">
        <v>22.631540000000001</v>
      </c>
      <c r="W1169" s="15">
        <f>Tabla13[[#This Row],[tasa de cambio]]*Tabla13[[#This Row],[Ingresos netos]]</f>
        <v>1.8739649688867436E-2</v>
      </c>
      <c r="AK1169" s="2" t="s">
        <v>100</v>
      </c>
      <c r="AL1169" s="2" t="s">
        <v>18</v>
      </c>
      <c r="AM1169" s="2" t="s">
        <v>104</v>
      </c>
      <c r="AN1169" s="2" t="s">
        <v>11</v>
      </c>
      <c r="AO1169" s="2" t="s">
        <v>12</v>
      </c>
      <c r="AP1169" s="2" t="s">
        <v>13</v>
      </c>
      <c r="AQ1169" s="7">
        <v>9.6907069999999996E-4</v>
      </c>
      <c r="AR1169" s="7">
        <v>0.75</v>
      </c>
      <c r="AS1169" s="9">
        <f>Tabla8[[#This Row],[Precio unitario]]*Tabla8[[#This Row],[Tasa de ingresos cliente]]</f>
        <v>7.2680302499999994E-4</v>
      </c>
      <c r="AT1169" s="21">
        <v>21.6</v>
      </c>
      <c r="AU1169" s="11">
        <f>Tabla8[[#This Row],[tasa de cambio]]*Tabla8[[#This Row],[Ingresos netos]]</f>
        <v>1.5698945339999999E-2</v>
      </c>
      <c r="AV1169" s="23"/>
      <c r="AX1169" s="23"/>
    </row>
    <row r="1170" spans="13:50" x14ac:dyDescent="0.2">
      <c r="M1170" s="1" t="s">
        <v>87</v>
      </c>
      <c r="N1170" s="1" t="s">
        <v>55</v>
      </c>
      <c r="O1170" s="1"/>
      <c r="P1170" s="1" t="s">
        <v>11</v>
      </c>
      <c r="Q1170" s="1" t="s">
        <v>12</v>
      </c>
      <c r="R1170" s="1" t="s">
        <v>13</v>
      </c>
      <c r="S1170" s="8">
        <v>7.0934647499999997E-4</v>
      </c>
      <c r="T1170" s="8">
        <v>0.75</v>
      </c>
      <c r="U1170" s="9">
        <f>Tabla13[[#This Row],[Precio unitario]]*Tabla13[[#This Row],[Tasa de ingresos cliente]]</f>
        <v>5.3200985625E-4</v>
      </c>
      <c r="V1170" s="21">
        <v>22.631540000000001</v>
      </c>
      <c r="W1170" s="15">
        <f>Tabla13[[#This Row],[tasa de cambio]]*Tabla13[[#This Row],[Ingresos netos]]</f>
        <v>1.2040202342116125E-2</v>
      </c>
      <c r="AK1170" s="1" t="s">
        <v>100</v>
      </c>
      <c r="AL1170" s="1" t="s">
        <v>18</v>
      </c>
      <c r="AM1170" s="1" t="s">
        <v>104</v>
      </c>
      <c r="AN1170" s="1" t="s">
        <v>11</v>
      </c>
      <c r="AO1170" s="1" t="s">
        <v>12</v>
      </c>
      <c r="AP1170" s="1" t="s">
        <v>13</v>
      </c>
      <c r="AQ1170" s="8">
        <v>9.690702E-4</v>
      </c>
      <c r="AR1170" s="8">
        <v>0.75</v>
      </c>
      <c r="AS1170" s="9">
        <f>Tabla8[[#This Row],[Precio unitario]]*Tabla8[[#This Row],[Tasa de ingresos cliente]]</f>
        <v>7.2680265000000003E-4</v>
      </c>
      <c r="AT1170" s="21">
        <v>21.6</v>
      </c>
      <c r="AU1170" s="11">
        <f>Tabla8[[#This Row],[tasa de cambio]]*Tabla8[[#This Row],[Ingresos netos]]</f>
        <v>1.5698937240000002E-2</v>
      </c>
      <c r="AV1170" s="23"/>
      <c r="AX1170" s="23"/>
    </row>
    <row r="1171" spans="13:50" x14ac:dyDescent="0.2">
      <c r="M1171" s="2" t="s">
        <v>87</v>
      </c>
      <c r="N1171" s="2" t="s">
        <v>43</v>
      </c>
      <c r="O1171" s="2"/>
      <c r="P1171" s="2" t="s">
        <v>11</v>
      </c>
      <c r="Q1171" s="2" t="s">
        <v>12</v>
      </c>
      <c r="R1171" s="2" t="s">
        <v>13</v>
      </c>
      <c r="S1171" s="7">
        <v>2.6882556999999999E-4</v>
      </c>
      <c r="T1171" s="7">
        <v>0.75</v>
      </c>
      <c r="U1171" s="9">
        <f>Tabla13[[#This Row],[Precio unitario]]*Tabla13[[#This Row],[Tasa de ingresos cliente]]</f>
        <v>2.0161917749999999E-4</v>
      </c>
      <c r="V1171" s="21">
        <v>22.631540000000001</v>
      </c>
      <c r="W1171" s="15">
        <f>Tabla13[[#This Row],[tasa de cambio]]*Tabla13[[#This Row],[Ingresos netos]]</f>
        <v>4.5629524803583498E-3</v>
      </c>
      <c r="AK1171" s="2" t="s">
        <v>100</v>
      </c>
      <c r="AL1171" s="2" t="s">
        <v>18</v>
      </c>
      <c r="AM1171" s="2" t="s">
        <v>104</v>
      </c>
      <c r="AN1171" s="2" t="s">
        <v>11</v>
      </c>
      <c r="AO1171" s="2" t="s">
        <v>12</v>
      </c>
      <c r="AP1171" s="2" t="s">
        <v>13</v>
      </c>
      <c r="AQ1171" s="7">
        <v>9.6907099999999995E-4</v>
      </c>
      <c r="AR1171" s="7">
        <v>0.75</v>
      </c>
      <c r="AS1171" s="9">
        <f>Tabla8[[#This Row],[Precio unitario]]*Tabla8[[#This Row],[Tasa de ingresos cliente]]</f>
        <v>7.2680324999999991E-4</v>
      </c>
      <c r="AT1171" s="21">
        <v>21.6</v>
      </c>
      <c r="AU1171" s="11">
        <f>Tabla8[[#This Row],[tasa de cambio]]*Tabla8[[#This Row],[Ingresos netos]]</f>
        <v>1.5698950199999999E-2</v>
      </c>
      <c r="AV1171" s="23"/>
      <c r="AX1171" s="23"/>
    </row>
    <row r="1172" spans="13:50" x14ac:dyDescent="0.2">
      <c r="M1172" s="1" t="s">
        <v>87</v>
      </c>
      <c r="N1172" s="1" t="s">
        <v>44</v>
      </c>
      <c r="O1172" s="1"/>
      <c r="P1172" s="1" t="s">
        <v>11</v>
      </c>
      <c r="Q1172" s="1" t="s">
        <v>12</v>
      </c>
      <c r="R1172" s="1" t="s">
        <v>13</v>
      </c>
      <c r="S1172" s="8">
        <v>2.14741816E-4</v>
      </c>
      <c r="T1172" s="8">
        <v>0.75</v>
      </c>
      <c r="U1172" s="9">
        <f>Tabla13[[#This Row],[Precio unitario]]*Tabla13[[#This Row],[Tasa de ingresos cliente]]</f>
        <v>1.6105636199999999E-4</v>
      </c>
      <c r="V1172" s="21">
        <v>22.631540000000001</v>
      </c>
      <c r="W1172" s="15">
        <f>Tabla13[[#This Row],[tasa de cambio]]*Tabla13[[#This Row],[Ingresos netos]]</f>
        <v>3.6449534988574799E-3</v>
      </c>
      <c r="AK1172" s="1" t="s">
        <v>100</v>
      </c>
      <c r="AL1172" s="1" t="s">
        <v>18</v>
      </c>
      <c r="AM1172" s="1" t="s">
        <v>104</v>
      </c>
      <c r="AN1172" s="1" t="s">
        <v>11</v>
      </c>
      <c r="AO1172" s="1" t="s">
        <v>12</v>
      </c>
      <c r="AP1172" s="1" t="s">
        <v>13</v>
      </c>
      <c r="AQ1172" s="8">
        <v>9.6907109999999999E-4</v>
      </c>
      <c r="AR1172" s="8">
        <v>0.75</v>
      </c>
      <c r="AS1172" s="9">
        <f>Tabla8[[#This Row],[Precio unitario]]*Tabla8[[#This Row],[Tasa de ingresos cliente]]</f>
        <v>7.2680332500000004E-4</v>
      </c>
      <c r="AT1172" s="21">
        <v>21.6</v>
      </c>
      <c r="AU1172" s="11">
        <f>Tabla8[[#This Row],[tasa de cambio]]*Tabla8[[#This Row],[Ingresos netos]]</f>
        <v>1.5698951820000001E-2</v>
      </c>
      <c r="AV1172" s="23"/>
      <c r="AX1172" s="23"/>
    </row>
    <row r="1173" spans="13:50" x14ac:dyDescent="0.2">
      <c r="M1173" s="2" t="s">
        <v>87</v>
      </c>
      <c r="N1173" s="2" t="s">
        <v>18</v>
      </c>
      <c r="O1173" s="2"/>
      <c r="P1173" s="2" t="s">
        <v>11</v>
      </c>
      <c r="Q1173" s="2" t="s">
        <v>12</v>
      </c>
      <c r="R1173" s="2" t="s">
        <v>13</v>
      </c>
      <c r="S1173" s="7">
        <v>2.4613633200000002E-4</v>
      </c>
      <c r="T1173" s="7">
        <v>0.75</v>
      </c>
      <c r="U1173" s="9">
        <f>Tabla13[[#This Row],[Precio unitario]]*Tabla13[[#This Row],[Tasa de ingresos cliente]]</f>
        <v>1.84602249E-4</v>
      </c>
      <c r="V1173" s="21">
        <v>22.631540000000001</v>
      </c>
      <c r="W1173" s="15">
        <f>Tabla13[[#This Row],[tasa de cambio]]*Tabla13[[#This Row],[Ingresos netos]]</f>
        <v>4.1778331823334606E-3</v>
      </c>
      <c r="AK1173" s="2" t="s">
        <v>100</v>
      </c>
      <c r="AL1173" s="2" t="s">
        <v>18</v>
      </c>
      <c r="AM1173" s="2" t="s">
        <v>104</v>
      </c>
      <c r="AN1173" s="2" t="s">
        <v>11</v>
      </c>
      <c r="AO1173" s="2" t="s">
        <v>12</v>
      </c>
      <c r="AP1173" s="2" t="s">
        <v>13</v>
      </c>
      <c r="AQ1173" s="7">
        <v>9.6907090000000003E-4</v>
      </c>
      <c r="AR1173" s="7">
        <v>0.75</v>
      </c>
      <c r="AS1173" s="9">
        <f>Tabla8[[#This Row],[Precio unitario]]*Tabla8[[#This Row],[Tasa de ingresos cliente]]</f>
        <v>7.2680317499999999E-4</v>
      </c>
      <c r="AT1173" s="21">
        <v>21.6</v>
      </c>
      <c r="AU1173" s="11">
        <f>Tabla8[[#This Row],[tasa de cambio]]*Tabla8[[#This Row],[Ingresos netos]]</f>
        <v>1.569894858E-2</v>
      </c>
      <c r="AV1173" s="23"/>
      <c r="AX1173" s="23"/>
    </row>
    <row r="1174" spans="13:50" x14ac:dyDescent="0.2">
      <c r="M1174" s="1" t="s">
        <v>87</v>
      </c>
      <c r="N1174" s="1" t="s">
        <v>34</v>
      </c>
      <c r="O1174" s="1"/>
      <c r="P1174" s="1" t="s">
        <v>11</v>
      </c>
      <c r="Q1174" s="1" t="s">
        <v>12</v>
      </c>
      <c r="R1174" s="1" t="s">
        <v>13</v>
      </c>
      <c r="S1174" s="8">
        <v>1.9019388300000001E-4</v>
      </c>
      <c r="T1174" s="8">
        <v>0.75</v>
      </c>
      <c r="U1174" s="9">
        <f>Tabla13[[#This Row],[Precio unitario]]*Tabla13[[#This Row],[Tasa de ingresos cliente]]</f>
        <v>1.4264541225000001E-4</v>
      </c>
      <c r="V1174" s="21">
        <v>22.631540000000001</v>
      </c>
      <c r="W1174" s="15">
        <f>Tabla13[[#This Row],[tasa de cambio]]*Tabla13[[#This Row],[Ingresos netos]]</f>
        <v>3.2282853531523654E-3</v>
      </c>
      <c r="AK1174" s="1" t="s">
        <v>100</v>
      </c>
      <c r="AL1174" s="1" t="s">
        <v>18</v>
      </c>
      <c r="AM1174" s="1" t="s">
        <v>104</v>
      </c>
      <c r="AN1174" s="1" t="s">
        <v>11</v>
      </c>
      <c r="AO1174" s="1" t="s">
        <v>12</v>
      </c>
      <c r="AP1174" s="1" t="s">
        <v>13</v>
      </c>
      <c r="AQ1174" s="8">
        <v>9.6907039999999996E-4</v>
      </c>
      <c r="AR1174" s="8">
        <v>0.75</v>
      </c>
      <c r="AS1174" s="9">
        <f>Tabla8[[#This Row],[Precio unitario]]*Tabla8[[#This Row],[Tasa de ingresos cliente]]</f>
        <v>7.2680279999999997E-4</v>
      </c>
      <c r="AT1174" s="21">
        <v>21.6</v>
      </c>
      <c r="AU1174" s="11">
        <f>Tabla8[[#This Row],[tasa de cambio]]*Tabla8[[#This Row],[Ingresos netos]]</f>
        <v>1.569894048E-2</v>
      </c>
      <c r="AV1174" s="23"/>
      <c r="AX1174" s="23"/>
    </row>
    <row r="1175" spans="13:50" x14ac:dyDescent="0.2">
      <c r="M1175" s="2" t="s">
        <v>87</v>
      </c>
      <c r="N1175" s="2" t="s">
        <v>36</v>
      </c>
      <c r="O1175" s="2"/>
      <c r="P1175" s="2" t="s">
        <v>11</v>
      </c>
      <c r="Q1175" s="2" t="s">
        <v>12</v>
      </c>
      <c r="R1175" s="2" t="s">
        <v>13</v>
      </c>
      <c r="S1175" s="7">
        <v>2.2880427119999999E-3</v>
      </c>
      <c r="T1175" s="7">
        <v>0.75</v>
      </c>
      <c r="U1175" s="9">
        <f>Tabla13[[#This Row],[Precio unitario]]*Tabla13[[#This Row],[Tasa de ingresos cliente]]</f>
        <v>1.716032034E-3</v>
      </c>
      <c r="V1175" s="21">
        <v>22.631540000000001</v>
      </c>
      <c r="W1175" s="15">
        <f>Tabla13[[#This Row],[tasa de cambio]]*Tabla13[[#This Row],[Ingresos netos]]</f>
        <v>3.8836447618752365E-2</v>
      </c>
      <c r="AK1175" s="2" t="s">
        <v>100</v>
      </c>
      <c r="AL1175" s="2" t="s">
        <v>18</v>
      </c>
      <c r="AM1175" s="2" t="s">
        <v>104</v>
      </c>
      <c r="AN1175" s="2" t="s">
        <v>11</v>
      </c>
      <c r="AO1175" s="2" t="s">
        <v>12</v>
      </c>
      <c r="AP1175" s="2" t="s">
        <v>13</v>
      </c>
      <c r="AQ1175" s="7">
        <v>9.6900000000000003E-4</v>
      </c>
      <c r="AR1175" s="7">
        <v>0.75</v>
      </c>
      <c r="AS1175" s="9">
        <f>Tabla8[[#This Row],[Precio unitario]]*Tabla8[[#This Row],[Tasa de ingresos cliente]]</f>
        <v>7.2674999999999997E-4</v>
      </c>
      <c r="AT1175" s="21">
        <v>21.6</v>
      </c>
      <c r="AU1175" s="11">
        <f>Tabla8[[#This Row],[tasa de cambio]]*Tabla8[[#This Row],[Ingresos netos]]</f>
        <v>1.5697800000000001E-2</v>
      </c>
      <c r="AV1175" s="23"/>
      <c r="AX1175" s="23"/>
    </row>
    <row r="1176" spans="13:50" x14ac:dyDescent="0.2">
      <c r="M1176" s="1" t="s">
        <v>87</v>
      </c>
      <c r="N1176" s="1" t="s">
        <v>62</v>
      </c>
      <c r="O1176" s="1"/>
      <c r="P1176" s="1" t="s">
        <v>11</v>
      </c>
      <c r="Q1176" s="1" t="s">
        <v>12</v>
      </c>
      <c r="R1176" s="1" t="s">
        <v>13</v>
      </c>
      <c r="S1176" s="8">
        <v>4.8636394599999998E-4</v>
      </c>
      <c r="T1176" s="8">
        <v>0.75</v>
      </c>
      <c r="U1176" s="9">
        <f>Tabla13[[#This Row],[Precio unitario]]*Tabla13[[#This Row],[Tasa de ingresos cliente]]</f>
        <v>3.6477295949999998E-4</v>
      </c>
      <c r="V1176" s="21">
        <v>22.631540000000001</v>
      </c>
      <c r="W1176" s="15">
        <f>Tabla13[[#This Row],[tasa de cambio]]*Tabla13[[#This Row],[Ingresos netos]]</f>
        <v>8.2553738238426294E-3</v>
      </c>
      <c r="AK1176" s="1" t="s">
        <v>100</v>
      </c>
      <c r="AL1176" s="1" t="s">
        <v>18</v>
      </c>
      <c r="AM1176" s="1" t="s">
        <v>104</v>
      </c>
      <c r="AN1176" s="1" t="s">
        <v>11</v>
      </c>
      <c r="AO1176" s="1" t="s">
        <v>12</v>
      </c>
      <c r="AP1176" s="1" t="s">
        <v>13</v>
      </c>
      <c r="AQ1176" s="8">
        <v>9.6907139999999998E-4</v>
      </c>
      <c r="AR1176" s="8">
        <v>0.75</v>
      </c>
      <c r="AS1176" s="9">
        <f>Tabla8[[#This Row],[Precio unitario]]*Tabla8[[#This Row],[Tasa de ingresos cliente]]</f>
        <v>7.2680355000000001E-4</v>
      </c>
      <c r="AT1176" s="21">
        <v>21.6</v>
      </c>
      <c r="AU1176" s="11">
        <f>Tabla8[[#This Row],[tasa de cambio]]*Tabla8[[#This Row],[Ingresos netos]]</f>
        <v>1.5698956680000001E-2</v>
      </c>
      <c r="AV1176" s="23"/>
      <c r="AX1176" s="23"/>
    </row>
    <row r="1177" spans="13:50" x14ac:dyDescent="0.2">
      <c r="M1177" s="2" t="s">
        <v>87</v>
      </c>
      <c r="N1177" s="2" t="s">
        <v>45</v>
      </c>
      <c r="O1177" s="2"/>
      <c r="P1177" s="2" t="s">
        <v>11</v>
      </c>
      <c r="Q1177" s="2" t="s">
        <v>12</v>
      </c>
      <c r="R1177" s="2" t="s">
        <v>13</v>
      </c>
      <c r="S1177" s="7">
        <v>2.4163962899999999E-4</v>
      </c>
      <c r="T1177" s="7">
        <v>0.75</v>
      </c>
      <c r="U1177" s="9">
        <f>Tabla13[[#This Row],[Precio unitario]]*Tabla13[[#This Row],[Tasa de ingresos cliente]]</f>
        <v>1.8122972175E-4</v>
      </c>
      <c r="V1177" s="21">
        <v>22.631540000000001</v>
      </c>
      <c r="W1177" s="15">
        <f>Tabla13[[#This Row],[tasa de cambio]]*Tabla13[[#This Row],[Ingresos netos]]</f>
        <v>4.1015076969739949E-3</v>
      </c>
      <c r="AK1177" s="2" t="s">
        <v>100</v>
      </c>
      <c r="AL1177" s="2" t="s">
        <v>18</v>
      </c>
      <c r="AM1177" s="2" t="s">
        <v>104</v>
      </c>
      <c r="AN1177" s="2" t="s">
        <v>11</v>
      </c>
      <c r="AO1177" s="2" t="s">
        <v>12</v>
      </c>
      <c r="AP1177" s="2" t="s">
        <v>13</v>
      </c>
      <c r="AQ1177" s="7">
        <v>9.6907000000000004E-4</v>
      </c>
      <c r="AR1177" s="7">
        <v>0.75</v>
      </c>
      <c r="AS1177" s="9">
        <f>Tabla8[[#This Row],[Precio unitario]]*Tabla8[[#This Row],[Tasa de ingresos cliente]]</f>
        <v>7.2680250000000009E-4</v>
      </c>
      <c r="AT1177" s="21">
        <v>21.6</v>
      </c>
      <c r="AU1177" s="11">
        <f>Tabla8[[#This Row],[tasa de cambio]]*Tabla8[[#This Row],[Ingresos netos]]</f>
        <v>1.5698934000000001E-2</v>
      </c>
      <c r="AV1177" s="23"/>
      <c r="AX1177" s="23"/>
    </row>
    <row r="1178" spans="13:50" x14ac:dyDescent="0.2">
      <c r="M1178" s="1" t="s">
        <v>87</v>
      </c>
      <c r="N1178" s="1" t="s">
        <v>25</v>
      </c>
      <c r="O1178" s="1"/>
      <c r="P1178" s="1" t="s">
        <v>11</v>
      </c>
      <c r="Q1178" s="1" t="s">
        <v>12</v>
      </c>
      <c r="R1178" s="1" t="s">
        <v>13</v>
      </c>
      <c r="S1178" s="8">
        <v>4.7541499499999999E-4</v>
      </c>
      <c r="T1178" s="8">
        <v>0.75</v>
      </c>
      <c r="U1178" s="9">
        <f>Tabla13[[#This Row],[Precio unitario]]*Tabla13[[#This Row],[Tasa de ingresos cliente]]</f>
        <v>3.5656124625000002E-4</v>
      </c>
      <c r="V1178" s="21">
        <v>22.631540000000001</v>
      </c>
      <c r="W1178" s="15">
        <f>Tabla13[[#This Row],[tasa de cambio]]*Tabla13[[#This Row],[Ingresos netos]]</f>
        <v>8.0695301069567266E-3</v>
      </c>
      <c r="AK1178" s="2" t="s">
        <v>100</v>
      </c>
      <c r="AL1178" s="2" t="s">
        <v>18</v>
      </c>
      <c r="AM1178" s="2" t="s">
        <v>104</v>
      </c>
      <c r="AN1178" s="2" t="s">
        <v>11</v>
      </c>
      <c r="AO1178" s="2" t="s">
        <v>12</v>
      </c>
      <c r="AP1178" s="2" t="s">
        <v>13</v>
      </c>
      <c r="AQ1178" s="7">
        <v>9.6906059999999998E-4</v>
      </c>
      <c r="AR1178" s="7">
        <v>0.75</v>
      </c>
      <c r="AS1178" s="9">
        <f>Tabla8[[#This Row],[Precio unitario]]*Tabla8[[#This Row],[Tasa de ingresos cliente]]</f>
        <v>7.2679544999999996E-4</v>
      </c>
      <c r="AT1178" s="21">
        <v>21.6</v>
      </c>
      <c r="AU1178" s="11">
        <f>Tabla8[[#This Row],[tasa de cambio]]*Tabla8[[#This Row],[Ingresos netos]]</f>
        <v>1.5698781719999999E-2</v>
      </c>
      <c r="AV1178" s="23"/>
      <c r="AX1178" s="23"/>
    </row>
    <row r="1179" spans="13:50" x14ac:dyDescent="0.2">
      <c r="M1179" s="2" t="s">
        <v>87</v>
      </c>
      <c r="N1179" s="2" t="s">
        <v>40</v>
      </c>
      <c r="O1179" s="2"/>
      <c r="P1179" s="2" t="s">
        <v>11</v>
      </c>
      <c r="Q1179" s="2" t="s">
        <v>12</v>
      </c>
      <c r="R1179" s="2" t="s">
        <v>13</v>
      </c>
      <c r="S1179" s="7">
        <v>1.01526293E-4</v>
      </c>
      <c r="T1179" s="7">
        <v>0.75</v>
      </c>
      <c r="U1179" s="9">
        <f>Tabla13[[#This Row],[Precio unitario]]*Tabla13[[#This Row],[Tasa de ingresos cliente]]</f>
        <v>7.6144719749999992E-5</v>
      </c>
      <c r="V1179" s="21">
        <v>22.631540000000001</v>
      </c>
      <c r="W1179" s="15">
        <f>Tabla13[[#This Row],[tasa de cambio]]*Tabla13[[#This Row],[Ingresos netos]]</f>
        <v>1.7232722708109148E-3</v>
      </c>
      <c r="AK1179" s="1" t="s">
        <v>100</v>
      </c>
      <c r="AL1179" s="1" t="s">
        <v>18</v>
      </c>
      <c r="AM1179" s="1" t="s">
        <v>104</v>
      </c>
      <c r="AN1179" s="1" t="s">
        <v>11</v>
      </c>
      <c r="AO1179" s="1" t="s">
        <v>12</v>
      </c>
      <c r="AP1179" s="1" t="s">
        <v>13</v>
      </c>
      <c r="AQ1179" s="8">
        <v>9.6912500000000004E-4</v>
      </c>
      <c r="AR1179" s="8">
        <v>0.75</v>
      </c>
      <c r="AS1179" s="9">
        <f>Tabla8[[#This Row],[Precio unitario]]*Tabla8[[#This Row],[Tasa de ingresos cliente]]</f>
        <v>7.2684375000000006E-4</v>
      </c>
      <c r="AT1179" s="21">
        <v>21.6</v>
      </c>
      <c r="AU1179" s="11">
        <f>Tabla8[[#This Row],[tasa de cambio]]*Tabla8[[#This Row],[Ingresos netos]]</f>
        <v>1.5699825000000001E-2</v>
      </c>
      <c r="AV1179" s="23"/>
      <c r="AX1179" s="23"/>
    </row>
    <row r="1180" spans="13:50" x14ac:dyDescent="0.2">
      <c r="M1180" s="1" t="s">
        <v>87</v>
      </c>
      <c r="N1180" s="1" t="s">
        <v>28</v>
      </c>
      <c r="O1180" s="1"/>
      <c r="P1180" s="1" t="s">
        <v>11</v>
      </c>
      <c r="Q1180" s="1" t="s">
        <v>12</v>
      </c>
      <c r="R1180" s="1" t="s">
        <v>13</v>
      </c>
      <c r="S1180" s="8">
        <v>1.94742243E-4</v>
      </c>
      <c r="T1180" s="8">
        <v>0.75</v>
      </c>
      <c r="U1180" s="9">
        <f>Tabla13[[#This Row],[Precio unitario]]*Tabla13[[#This Row],[Tasa de ingresos cliente]]</f>
        <v>1.4605668225E-4</v>
      </c>
      <c r="V1180" s="21">
        <v>22.631540000000001</v>
      </c>
      <c r="W1180" s="15">
        <f>Tabla13[[#This Row],[tasa de cambio]]*Tabla13[[#This Row],[Ingresos netos]]</f>
        <v>3.3054876466081652E-3</v>
      </c>
      <c r="AK1180" s="2" t="s">
        <v>100</v>
      </c>
      <c r="AL1180" s="2" t="s">
        <v>18</v>
      </c>
      <c r="AM1180" s="2" t="s">
        <v>104</v>
      </c>
      <c r="AN1180" s="2" t="s">
        <v>11</v>
      </c>
      <c r="AO1180" s="2" t="s">
        <v>12</v>
      </c>
      <c r="AP1180" s="2" t="s">
        <v>13</v>
      </c>
      <c r="AQ1180" s="7">
        <v>9.6911109999999996E-4</v>
      </c>
      <c r="AR1180" s="7">
        <v>0.75</v>
      </c>
      <c r="AS1180" s="9">
        <f>Tabla8[[#This Row],[Precio unitario]]*Tabla8[[#This Row],[Tasa de ingresos cliente]]</f>
        <v>7.2683332499999997E-4</v>
      </c>
      <c r="AT1180" s="21">
        <v>21.6</v>
      </c>
      <c r="AU1180" s="11">
        <f>Tabla8[[#This Row],[tasa de cambio]]*Tabla8[[#This Row],[Ingresos netos]]</f>
        <v>1.569959982E-2</v>
      </c>
      <c r="AV1180" s="23"/>
      <c r="AX1180" s="23"/>
    </row>
    <row r="1181" spans="13:50" x14ac:dyDescent="0.2">
      <c r="M1181" s="2" t="s">
        <v>87</v>
      </c>
      <c r="N1181" s="2" t="s">
        <v>31</v>
      </c>
      <c r="O1181" s="2"/>
      <c r="P1181" s="2" t="s">
        <v>11</v>
      </c>
      <c r="Q1181" s="2" t="s">
        <v>12</v>
      </c>
      <c r="R1181" s="2" t="s">
        <v>13</v>
      </c>
      <c r="S1181" s="7">
        <v>1.7105676899999999E-4</v>
      </c>
      <c r="T1181" s="7">
        <v>0.75</v>
      </c>
      <c r="U1181" s="9">
        <f>Tabla13[[#This Row],[Precio unitario]]*Tabla13[[#This Row],[Tasa de ingresos cliente]]</f>
        <v>1.2829257674999998E-4</v>
      </c>
      <c r="V1181" s="21">
        <v>22.631540000000001</v>
      </c>
      <c r="W1181" s="15">
        <f>Tabla13[[#This Row],[tasa de cambio]]*Tabla13[[#This Row],[Ingresos netos]]</f>
        <v>2.9034585824206948E-3</v>
      </c>
      <c r="AK1181" s="1" t="s">
        <v>100</v>
      </c>
      <c r="AL1181" s="1" t="s">
        <v>18</v>
      </c>
      <c r="AM1181" s="1" t="s">
        <v>104</v>
      </c>
      <c r="AN1181" s="1" t="s">
        <v>11</v>
      </c>
      <c r="AO1181" s="1" t="s">
        <v>12</v>
      </c>
      <c r="AP1181" s="1" t="s">
        <v>13</v>
      </c>
      <c r="AQ1181" s="8">
        <v>9.6907190000000004E-4</v>
      </c>
      <c r="AR1181" s="8">
        <v>0.75</v>
      </c>
      <c r="AS1181" s="9">
        <f>Tabla8[[#This Row],[Precio unitario]]*Tabla8[[#This Row],[Tasa de ingresos cliente]]</f>
        <v>7.2680392500000003E-4</v>
      </c>
      <c r="AT1181" s="21">
        <v>21.6</v>
      </c>
      <c r="AU1181" s="11">
        <f>Tabla8[[#This Row],[tasa de cambio]]*Tabla8[[#This Row],[Ingresos netos]]</f>
        <v>1.5698964780000001E-2</v>
      </c>
      <c r="AV1181" s="23"/>
      <c r="AX1181" s="23"/>
    </row>
    <row r="1182" spans="13:50" x14ac:dyDescent="0.2">
      <c r="M1182" s="1" t="s">
        <v>87</v>
      </c>
      <c r="N1182" s="1" t="s">
        <v>70</v>
      </c>
      <c r="O1182" s="1"/>
      <c r="P1182" s="1" t="s">
        <v>11</v>
      </c>
      <c r="Q1182" s="1" t="s">
        <v>12</v>
      </c>
      <c r="R1182" s="1" t="s">
        <v>13</v>
      </c>
      <c r="S1182" s="8">
        <v>3.7255247799999999E-4</v>
      </c>
      <c r="T1182" s="8">
        <v>0.75</v>
      </c>
      <c r="U1182" s="9">
        <f>Tabla13[[#This Row],[Precio unitario]]*Tabla13[[#This Row],[Tasa de ingresos cliente]]</f>
        <v>2.794143585E-4</v>
      </c>
      <c r="V1182" s="21">
        <v>22.631540000000001</v>
      </c>
      <c r="W1182" s="15">
        <f>Tabla13[[#This Row],[tasa de cambio]]*Tabla13[[#This Row],[Ingresos netos]]</f>
        <v>6.3235772309670904E-3</v>
      </c>
      <c r="AK1182" s="2" t="s">
        <v>100</v>
      </c>
      <c r="AL1182" s="2" t="s">
        <v>18</v>
      </c>
      <c r="AM1182" s="2" t="s">
        <v>104</v>
      </c>
      <c r="AN1182" s="2" t="s">
        <v>11</v>
      </c>
      <c r="AO1182" s="2" t="s">
        <v>12</v>
      </c>
      <c r="AP1182" s="2" t="s">
        <v>13</v>
      </c>
      <c r="AQ1182" s="7">
        <v>9.6906979999999998E-4</v>
      </c>
      <c r="AR1182" s="7">
        <v>0.75</v>
      </c>
      <c r="AS1182" s="9">
        <f>Tabla8[[#This Row],[Precio unitario]]*Tabla8[[#This Row],[Tasa de ingresos cliente]]</f>
        <v>7.2680235000000004E-4</v>
      </c>
      <c r="AT1182" s="21">
        <v>21.6</v>
      </c>
      <c r="AU1182" s="11">
        <f>Tabla8[[#This Row],[tasa de cambio]]*Tabla8[[#This Row],[Ingresos netos]]</f>
        <v>1.569893076E-2</v>
      </c>
      <c r="AV1182" s="23"/>
      <c r="AX1182" s="23"/>
    </row>
    <row r="1183" spans="13:50" x14ac:dyDescent="0.2">
      <c r="M1183" s="2" t="s">
        <v>87</v>
      </c>
      <c r="N1183" s="2" t="s">
        <v>42</v>
      </c>
      <c r="O1183" s="2"/>
      <c r="P1183" s="2" t="s">
        <v>11</v>
      </c>
      <c r="Q1183" s="2" t="s">
        <v>12</v>
      </c>
      <c r="R1183" s="2" t="s">
        <v>13</v>
      </c>
      <c r="S1183" s="7">
        <v>4.5947179100000002E-4</v>
      </c>
      <c r="T1183" s="7">
        <v>0.75</v>
      </c>
      <c r="U1183" s="9">
        <f>Tabla13[[#This Row],[Precio unitario]]*Tabla13[[#This Row],[Tasa de ingresos cliente]]</f>
        <v>3.4460384325000001E-4</v>
      </c>
      <c r="V1183" s="21">
        <v>22.631540000000001</v>
      </c>
      <c r="W1183" s="15">
        <f>Tabla13[[#This Row],[tasa de cambio]]*Tabla13[[#This Row],[Ingresos netos]]</f>
        <v>7.798915662666106E-3</v>
      </c>
      <c r="AK1183" s="1" t="s">
        <v>100</v>
      </c>
      <c r="AL1183" s="1" t="s">
        <v>18</v>
      </c>
      <c r="AM1183" s="1" t="s">
        <v>104</v>
      </c>
      <c r="AN1183" s="1" t="s">
        <v>11</v>
      </c>
      <c r="AO1183" s="1" t="s">
        <v>12</v>
      </c>
      <c r="AP1183" s="1" t="s">
        <v>13</v>
      </c>
      <c r="AQ1183" s="8">
        <v>9.6907060000000003E-4</v>
      </c>
      <c r="AR1183" s="8">
        <v>0.75</v>
      </c>
      <c r="AS1183" s="9">
        <f>Tabla8[[#This Row],[Precio unitario]]*Tabla8[[#This Row],[Tasa de ingresos cliente]]</f>
        <v>7.2680295000000002E-4</v>
      </c>
      <c r="AT1183" s="21">
        <v>21.6</v>
      </c>
      <c r="AU1183" s="11">
        <f>Tabla8[[#This Row],[tasa de cambio]]*Tabla8[[#This Row],[Ingresos netos]]</f>
        <v>1.5698943720000001E-2</v>
      </c>
      <c r="AV1183" s="23"/>
      <c r="AX1183" s="23"/>
    </row>
    <row r="1184" spans="13:50" x14ac:dyDescent="0.2">
      <c r="M1184" s="1" t="s">
        <v>87</v>
      </c>
      <c r="N1184" s="1" t="s">
        <v>42</v>
      </c>
      <c r="O1184" s="1"/>
      <c r="P1184" s="1" t="s">
        <v>11</v>
      </c>
      <c r="Q1184" s="1" t="s">
        <v>12</v>
      </c>
      <c r="R1184" s="1" t="s">
        <v>13</v>
      </c>
      <c r="S1184" s="8">
        <v>8.0613842000000006E-5</v>
      </c>
      <c r="T1184" s="8">
        <v>0.75</v>
      </c>
      <c r="U1184" s="9">
        <f>Tabla13[[#This Row],[Precio unitario]]*Tabla13[[#This Row],[Tasa de ingresos cliente]]</f>
        <v>6.0460381500000008E-5</v>
      </c>
      <c r="V1184" s="21">
        <v>22.631540000000001</v>
      </c>
      <c r="W1184" s="15">
        <f>Tabla13[[#This Row],[tasa de cambio]]*Tabla13[[#This Row],[Ingresos netos]]</f>
        <v>1.3683115423325102E-3</v>
      </c>
      <c r="AK1184" s="2" t="s">
        <v>100</v>
      </c>
      <c r="AL1184" s="2" t="s">
        <v>18</v>
      </c>
      <c r="AM1184" s="2" t="s">
        <v>104</v>
      </c>
      <c r="AN1184" s="2" t="s">
        <v>11</v>
      </c>
      <c r="AO1184" s="2" t="s">
        <v>12</v>
      </c>
      <c r="AP1184" s="2" t="s">
        <v>13</v>
      </c>
      <c r="AQ1184" s="7">
        <v>9.6906819999999997E-4</v>
      </c>
      <c r="AR1184" s="7">
        <v>0.75</v>
      </c>
      <c r="AS1184" s="9">
        <f>Tabla8[[#This Row],[Precio unitario]]*Tabla8[[#This Row],[Tasa de ingresos cliente]]</f>
        <v>7.2680114999999995E-4</v>
      </c>
      <c r="AT1184" s="21">
        <v>21.6</v>
      </c>
      <c r="AU1184" s="11">
        <f>Tabla8[[#This Row],[tasa de cambio]]*Tabla8[[#This Row],[Ingresos netos]]</f>
        <v>1.569890484E-2</v>
      </c>
      <c r="AV1184" s="23"/>
      <c r="AX1184" s="23"/>
    </row>
    <row r="1185" spans="13:50" x14ac:dyDescent="0.2">
      <c r="M1185" s="2" t="s">
        <v>87</v>
      </c>
      <c r="N1185" s="2" t="s">
        <v>15</v>
      </c>
      <c r="O1185" s="2"/>
      <c r="P1185" s="2" t="s">
        <v>11</v>
      </c>
      <c r="Q1185" s="2" t="s">
        <v>12</v>
      </c>
      <c r="R1185" s="2" t="s">
        <v>13</v>
      </c>
      <c r="S1185" s="7">
        <v>8.1454435800000003E-4</v>
      </c>
      <c r="T1185" s="7">
        <v>0.75</v>
      </c>
      <c r="U1185" s="9">
        <f>Tabla13[[#This Row],[Precio unitario]]*Tabla13[[#This Row],[Tasa de ingresos cliente]]</f>
        <v>6.1090826850000008E-4</v>
      </c>
      <c r="V1185" s="21">
        <v>22.631540000000001</v>
      </c>
      <c r="W1185" s="15">
        <f>Tabla13[[#This Row],[tasa de cambio]]*Tabla13[[#This Row],[Ingresos netos]]</f>
        <v>1.3825794914888492E-2</v>
      </c>
      <c r="AK1185" s="1" t="s">
        <v>100</v>
      </c>
      <c r="AL1185" s="1" t="s">
        <v>18</v>
      </c>
      <c r="AM1185" s="1" t="s">
        <v>104</v>
      </c>
      <c r="AN1185" s="1" t="s">
        <v>11</v>
      </c>
      <c r="AO1185" s="1" t="s">
        <v>12</v>
      </c>
      <c r="AP1185" s="1" t="s">
        <v>13</v>
      </c>
      <c r="AQ1185" s="8">
        <v>9.6906800000000001E-4</v>
      </c>
      <c r="AR1185" s="8">
        <v>0.75</v>
      </c>
      <c r="AS1185" s="9">
        <f>Tabla8[[#This Row],[Precio unitario]]*Tabla8[[#This Row],[Tasa de ingresos cliente]]</f>
        <v>7.2680100000000001E-4</v>
      </c>
      <c r="AT1185" s="21">
        <v>21.6</v>
      </c>
      <c r="AU1185" s="11">
        <f>Tabla8[[#This Row],[tasa de cambio]]*Tabla8[[#This Row],[Ingresos netos]]</f>
        <v>1.5698901600000002E-2</v>
      </c>
      <c r="AV1185" s="23"/>
      <c r="AX1185" s="23"/>
    </row>
    <row r="1186" spans="13:50" x14ac:dyDescent="0.2">
      <c r="M1186" s="1" t="s">
        <v>87</v>
      </c>
      <c r="N1186" s="1" t="s">
        <v>16</v>
      </c>
      <c r="O1186" s="1"/>
      <c r="P1186" s="1" t="s">
        <v>11</v>
      </c>
      <c r="Q1186" s="1" t="s">
        <v>12</v>
      </c>
      <c r="R1186" s="1" t="s">
        <v>13</v>
      </c>
      <c r="S1186" s="8">
        <v>4.9183842200000002E-4</v>
      </c>
      <c r="T1186" s="8">
        <v>0.75</v>
      </c>
      <c r="U1186" s="9">
        <f>Tabla13[[#This Row],[Precio unitario]]*Tabla13[[#This Row],[Tasa de ingresos cliente]]</f>
        <v>3.6887881649999999E-4</v>
      </c>
      <c r="V1186" s="21">
        <v>22.631540000000001</v>
      </c>
      <c r="W1186" s="15">
        <f>Tabla13[[#This Row],[tasa de cambio]]*Tabla13[[#This Row],[Ingresos netos]]</f>
        <v>8.3482956907724101E-3</v>
      </c>
      <c r="AK1186" s="2" t="s">
        <v>100</v>
      </c>
      <c r="AL1186" s="2" t="s">
        <v>18</v>
      </c>
      <c r="AM1186" s="2" t="s">
        <v>104</v>
      </c>
      <c r="AN1186" s="2" t="s">
        <v>11</v>
      </c>
      <c r="AO1186" s="2" t="s">
        <v>12</v>
      </c>
      <c r="AP1186" s="2" t="s">
        <v>13</v>
      </c>
      <c r="AQ1186" s="7">
        <v>9.6906960000000002E-4</v>
      </c>
      <c r="AR1186" s="7">
        <v>0.75</v>
      </c>
      <c r="AS1186" s="9">
        <f>Tabla8[[#This Row],[Precio unitario]]*Tabla8[[#This Row],[Tasa de ingresos cliente]]</f>
        <v>7.2680219999999999E-4</v>
      </c>
      <c r="AT1186" s="21">
        <v>21.6</v>
      </c>
      <c r="AU1186" s="11">
        <f>Tabla8[[#This Row],[tasa de cambio]]*Tabla8[[#This Row],[Ingresos netos]]</f>
        <v>1.5698927519999999E-2</v>
      </c>
      <c r="AV1186" s="23"/>
      <c r="AX1186" s="23"/>
    </row>
    <row r="1187" spans="13:50" x14ac:dyDescent="0.2">
      <c r="M1187" s="2" t="s">
        <v>87</v>
      </c>
      <c r="N1187" s="2" t="s">
        <v>20</v>
      </c>
      <c r="O1187" s="2"/>
      <c r="P1187" s="2" t="s">
        <v>11</v>
      </c>
      <c r="Q1187" s="2" t="s">
        <v>12</v>
      </c>
      <c r="R1187" s="2" t="s">
        <v>13</v>
      </c>
      <c r="S1187" s="7">
        <v>2.1125497499000001E-2</v>
      </c>
      <c r="T1187" s="7">
        <v>0.75</v>
      </c>
      <c r="U1187" s="9">
        <f>Tabla13[[#This Row],[Precio unitario]]*Tabla13[[#This Row],[Tasa de ingresos cliente]]</f>
        <v>1.5844123124250001E-2</v>
      </c>
      <c r="V1187" s="21">
        <v>22.631540000000001</v>
      </c>
      <c r="W1187" s="15">
        <f>Tabla13[[#This Row],[tasa de cambio]]*Tabla13[[#This Row],[Ingresos netos]]</f>
        <v>0.35857690625138888</v>
      </c>
      <c r="AK1187" s="1" t="s">
        <v>100</v>
      </c>
      <c r="AL1187" s="1" t="s">
        <v>18</v>
      </c>
      <c r="AM1187" s="1" t="s">
        <v>104</v>
      </c>
      <c r="AN1187" s="1" t="s">
        <v>11</v>
      </c>
      <c r="AO1187" s="1" t="s">
        <v>12</v>
      </c>
      <c r="AP1187" s="1" t="s">
        <v>13</v>
      </c>
      <c r="AQ1187" s="8">
        <v>9.690705E-4</v>
      </c>
      <c r="AR1187" s="8">
        <v>0.75</v>
      </c>
      <c r="AS1187" s="9">
        <f>Tabla8[[#This Row],[Precio unitario]]*Tabla8[[#This Row],[Tasa de ingresos cliente]]</f>
        <v>7.26802875E-4</v>
      </c>
      <c r="AT1187" s="21">
        <v>21.6</v>
      </c>
      <c r="AU1187" s="11">
        <f>Tabla8[[#This Row],[tasa de cambio]]*Tabla8[[#This Row],[Ingresos netos]]</f>
        <v>1.5698942100000002E-2</v>
      </c>
      <c r="AV1187" s="23"/>
      <c r="AX1187" s="23"/>
    </row>
    <row r="1188" spans="13:50" x14ac:dyDescent="0.2">
      <c r="M1188" s="1" t="s">
        <v>87</v>
      </c>
      <c r="N1188" s="1" t="s">
        <v>53</v>
      </c>
      <c r="O1188" s="1"/>
      <c r="P1188" s="1" t="s">
        <v>11</v>
      </c>
      <c r="Q1188" s="1" t="s">
        <v>12</v>
      </c>
      <c r="R1188" s="1" t="s">
        <v>13</v>
      </c>
      <c r="S1188" s="8">
        <v>9.7068529E-5</v>
      </c>
      <c r="T1188" s="8">
        <v>0.75</v>
      </c>
      <c r="U1188" s="9">
        <f>Tabla13[[#This Row],[Precio unitario]]*Tabla13[[#This Row],[Tasa de ingresos cliente]]</f>
        <v>7.2801396749999997E-5</v>
      </c>
      <c r="V1188" s="21">
        <v>22.631540000000001</v>
      </c>
      <c r="W1188" s="15">
        <f>Tabla13[[#This Row],[tasa de cambio]]*Tabla13[[#This Row],[Ingresos netos]]</f>
        <v>1.647607722603495E-3</v>
      </c>
      <c r="AK1188" s="2" t="s">
        <v>100</v>
      </c>
      <c r="AL1188" s="2" t="s">
        <v>18</v>
      </c>
      <c r="AM1188" s="2" t="s">
        <v>104</v>
      </c>
      <c r="AN1188" s="2" t="s">
        <v>11</v>
      </c>
      <c r="AO1188" s="2" t="s">
        <v>12</v>
      </c>
      <c r="AP1188" s="2" t="s">
        <v>13</v>
      </c>
      <c r="AQ1188" s="7">
        <v>9.6906919999999999E-4</v>
      </c>
      <c r="AR1188" s="7">
        <v>0.75</v>
      </c>
      <c r="AS1188" s="9">
        <f>Tabla8[[#This Row],[Precio unitario]]*Tabla8[[#This Row],[Tasa de ingresos cliente]]</f>
        <v>7.2680189999999999E-4</v>
      </c>
      <c r="AT1188" s="21">
        <v>21.6</v>
      </c>
      <c r="AU1188" s="11">
        <f>Tabla8[[#This Row],[tasa de cambio]]*Tabla8[[#This Row],[Ingresos netos]]</f>
        <v>1.5698921040000001E-2</v>
      </c>
      <c r="AV1188" s="23"/>
      <c r="AX1188" s="23"/>
    </row>
    <row r="1189" spans="13:50" x14ac:dyDescent="0.2">
      <c r="M1189" s="2" t="s">
        <v>87</v>
      </c>
      <c r="N1189" s="2" t="s">
        <v>23</v>
      </c>
      <c r="O1189" s="2"/>
      <c r="P1189" s="2" t="s">
        <v>11</v>
      </c>
      <c r="Q1189" s="2" t="s">
        <v>12</v>
      </c>
      <c r="R1189" s="2" t="s">
        <v>13</v>
      </c>
      <c r="S1189" s="7">
        <v>6.2390520999999996E-5</v>
      </c>
      <c r="T1189" s="7">
        <v>0.75</v>
      </c>
      <c r="U1189" s="9">
        <f>Tabla13[[#This Row],[Precio unitario]]*Tabla13[[#This Row],[Tasa de ingresos cliente]]</f>
        <v>4.679289075E-5</v>
      </c>
      <c r="V1189" s="21">
        <v>22.631540000000001</v>
      </c>
      <c r="W1189" s="15">
        <f>Tabla13[[#This Row],[tasa de cambio]]*Tabla13[[#This Row],[Ingresos netos]]</f>
        <v>1.0589951787242551E-3</v>
      </c>
      <c r="AK1189" s="1" t="s">
        <v>100</v>
      </c>
      <c r="AL1189" s="1" t="s">
        <v>18</v>
      </c>
      <c r="AM1189" s="1" t="s">
        <v>104</v>
      </c>
      <c r="AN1189" s="1" t="s">
        <v>11</v>
      </c>
      <c r="AO1189" s="1" t="s">
        <v>12</v>
      </c>
      <c r="AP1189" s="1" t="s">
        <v>13</v>
      </c>
      <c r="AQ1189" s="8">
        <v>9.6907690000000001E-4</v>
      </c>
      <c r="AR1189" s="8">
        <v>0.75</v>
      </c>
      <c r="AS1189" s="9">
        <f>Tabla8[[#This Row],[Precio unitario]]*Tabla8[[#This Row],[Tasa de ingresos cliente]]</f>
        <v>7.2680767500000001E-4</v>
      </c>
      <c r="AT1189" s="21">
        <v>21.6</v>
      </c>
      <c r="AU1189" s="11">
        <f>Tabla8[[#This Row],[tasa de cambio]]*Tabla8[[#This Row],[Ingresos netos]]</f>
        <v>1.569904578E-2</v>
      </c>
      <c r="AV1189" s="23"/>
      <c r="AX1189" s="23"/>
    </row>
    <row r="1190" spans="13:50" x14ac:dyDescent="0.2">
      <c r="M1190" s="1" t="s">
        <v>87</v>
      </c>
      <c r="N1190" s="1" t="s">
        <v>40</v>
      </c>
      <c r="O1190" s="1"/>
      <c r="P1190" s="1" t="s">
        <v>11</v>
      </c>
      <c r="Q1190" s="1" t="s">
        <v>12</v>
      </c>
      <c r="R1190" s="1" t="s">
        <v>13</v>
      </c>
      <c r="S1190" s="8">
        <v>2.82557029E-4</v>
      </c>
      <c r="T1190" s="8">
        <v>0.75</v>
      </c>
      <c r="U1190" s="9">
        <f>Tabla13[[#This Row],[Precio unitario]]*Tabla13[[#This Row],[Tasa de ingresos cliente]]</f>
        <v>2.1191777175E-4</v>
      </c>
      <c r="V1190" s="21">
        <v>22.631540000000001</v>
      </c>
      <c r="W1190" s="15">
        <f>Tabla13[[#This Row],[tasa de cambio]]*Tabla13[[#This Row],[Ingresos netos]]</f>
        <v>4.7960255280709956E-3</v>
      </c>
      <c r="AK1190" s="2" t="s">
        <v>100</v>
      </c>
      <c r="AL1190" s="2" t="s">
        <v>18</v>
      </c>
      <c r="AM1190" s="2" t="s">
        <v>104</v>
      </c>
      <c r="AN1190" s="2" t="s">
        <v>11</v>
      </c>
      <c r="AO1190" s="2" t="s">
        <v>12</v>
      </c>
      <c r="AP1190" s="2" t="s">
        <v>13</v>
      </c>
      <c r="AQ1190" s="7">
        <v>9.690635E-4</v>
      </c>
      <c r="AR1190" s="7">
        <v>0.75</v>
      </c>
      <c r="AS1190" s="9">
        <f>Tabla8[[#This Row],[Precio unitario]]*Tabla8[[#This Row],[Tasa de ingresos cliente]]</f>
        <v>7.2679762500000005E-4</v>
      </c>
      <c r="AT1190" s="21">
        <v>21.6</v>
      </c>
      <c r="AU1190" s="11">
        <f>Tabla8[[#This Row],[tasa de cambio]]*Tabla8[[#This Row],[Ingresos netos]]</f>
        <v>1.56988287E-2</v>
      </c>
      <c r="AV1190" s="23"/>
      <c r="AX1190" s="23"/>
    </row>
    <row r="1191" spans="13:50" x14ac:dyDescent="0.2">
      <c r="M1191" s="2" t="s">
        <v>87</v>
      </c>
      <c r="N1191" s="2" t="s">
        <v>55</v>
      </c>
      <c r="O1191" s="2"/>
      <c r="P1191" s="2" t="s">
        <v>11</v>
      </c>
      <c r="Q1191" s="2" t="s">
        <v>12</v>
      </c>
      <c r="R1191" s="2" t="s">
        <v>13</v>
      </c>
      <c r="S1191" s="7">
        <v>9.1765900000000003E-4</v>
      </c>
      <c r="T1191" s="7">
        <v>0.75</v>
      </c>
      <c r="U1191" s="9">
        <f>Tabla13[[#This Row],[Precio unitario]]*Tabla13[[#This Row],[Tasa de ingresos cliente]]</f>
        <v>6.8824425000000005E-4</v>
      </c>
      <c r="V1191" s="21">
        <v>22.631540000000001</v>
      </c>
      <c r="W1191" s="15">
        <f>Tabla13[[#This Row],[tasa de cambio]]*Tabla13[[#This Row],[Ingresos netos]]</f>
        <v>1.5576027273645002E-2</v>
      </c>
      <c r="AK1191" s="1" t="s">
        <v>100</v>
      </c>
      <c r="AL1191" s="1" t="s">
        <v>18</v>
      </c>
      <c r="AM1191" s="1" t="s">
        <v>104</v>
      </c>
      <c r="AN1191" s="1" t="s">
        <v>11</v>
      </c>
      <c r="AO1191" s="1" t="s">
        <v>12</v>
      </c>
      <c r="AP1191" s="1" t="s">
        <v>13</v>
      </c>
      <c r="AQ1191" s="8">
        <v>9.6907890000000004E-4</v>
      </c>
      <c r="AR1191" s="8">
        <v>0.75</v>
      </c>
      <c r="AS1191" s="9">
        <f>Tabla8[[#This Row],[Precio unitario]]*Tabla8[[#This Row],[Tasa de ingresos cliente]]</f>
        <v>7.2680917500000009E-4</v>
      </c>
      <c r="AT1191" s="21">
        <v>21.6</v>
      </c>
      <c r="AU1191" s="11">
        <f>Tabla8[[#This Row],[tasa de cambio]]*Tabla8[[#This Row],[Ingresos netos]]</f>
        <v>1.5699078180000003E-2</v>
      </c>
      <c r="AV1191" s="23"/>
      <c r="AX1191" s="23"/>
    </row>
    <row r="1192" spans="13:50" x14ac:dyDescent="0.2">
      <c r="M1192" s="1" t="s">
        <v>87</v>
      </c>
      <c r="N1192" s="1" t="s">
        <v>55</v>
      </c>
      <c r="O1192" s="1"/>
      <c r="P1192" s="1" t="s">
        <v>11</v>
      </c>
      <c r="Q1192" s="1" t="s">
        <v>12</v>
      </c>
      <c r="R1192" s="1" t="s">
        <v>13</v>
      </c>
      <c r="S1192" s="8">
        <v>1.2673411250000001E-3</v>
      </c>
      <c r="T1192" s="8">
        <v>0.75</v>
      </c>
      <c r="U1192" s="9">
        <f>Tabla13[[#This Row],[Precio unitario]]*Tabla13[[#This Row],[Tasa de ingresos cliente]]</f>
        <v>9.5050584375000013E-4</v>
      </c>
      <c r="V1192" s="21">
        <v>22.631540000000001</v>
      </c>
      <c r="W1192" s="15">
        <f>Tabla13[[#This Row],[tasa de cambio]]*Tabla13[[#This Row],[Ingresos netos]]</f>
        <v>2.151141102306188E-2</v>
      </c>
      <c r="AK1192" s="2" t="s">
        <v>100</v>
      </c>
      <c r="AL1192" s="2" t="s">
        <v>18</v>
      </c>
      <c r="AM1192" s="2" t="s">
        <v>104</v>
      </c>
      <c r="AN1192" s="2" t="s">
        <v>11</v>
      </c>
      <c r="AO1192" s="2" t="s">
        <v>12</v>
      </c>
      <c r="AP1192" s="2" t="s">
        <v>13</v>
      </c>
      <c r="AQ1192" s="7">
        <v>9.6907410000000003E-4</v>
      </c>
      <c r="AR1192" s="7">
        <v>0.75</v>
      </c>
      <c r="AS1192" s="9">
        <f>Tabla8[[#This Row],[Precio unitario]]*Tabla8[[#This Row],[Tasa de ingresos cliente]]</f>
        <v>7.2680557500000005E-4</v>
      </c>
      <c r="AT1192" s="21">
        <v>21.6</v>
      </c>
      <c r="AU1192" s="11">
        <f>Tabla8[[#This Row],[tasa de cambio]]*Tabla8[[#This Row],[Ingresos netos]]</f>
        <v>1.5699000420000001E-2</v>
      </c>
      <c r="AV1192" s="23"/>
      <c r="AX1192" s="23"/>
    </row>
    <row r="1193" spans="13:50" x14ac:dyDescent="0.2">
      <c r="M1193" s="2" t="s">
        <v>87</v>
      </c>
      <c r="N1193" s="2" t="s">
        <v>50</v>
      </c>
      <c r="O1193" s="2"/>
      <c r="P1193" s="2" t="s">
        <v>11</v>
      </c>
      <c r="Q1193" s="2" t="s">
        <v>12</v>
      </c>
      <c r="R1193" s="2" t="s">
        <v>13</v>
      </c>
      <c r="S1193" s="7">
        <v>8.5574699100000005E-4</v>
      </c>
      <c r="T1193" s="7">
        <v>0.75</v>
      </c>
      <c r="U1193" s="9">
        <f>Tabla13[[#This Row],[Precio unitario]]*Tabla13[[#This Row],[Tasa de ingresos cliente]]</f>
        <v>6.4181024325000004E-4</v>
      </c>
      <c r="V1193" s="21">
        <v>22.631540000000001</v>
      </c>
      <c r="W1193" s="15">
        <f>Tabla13[[#This Row],[tasa de cambio]]*Tabla13[[#This Row],[Ingresos netos]]</f>
        <v>1.4525154192522106E-2</v>
      </c>
      <c r="AK1193" s="1" t="s">
        <v>100</v>
      </c>
      <c r="AL1193" s="1" t="s">
        <v>18</v>
      </c>
      <c r="AM1193" s="1" t="s">
        <v>104</v>
      </c>
      <c r="AN1193" s="1" t="s">
        <v>11</v>
      </c>
      <c r="AO1193" s="1" t="s">
        <v>12</v>
      </c>
      <c r="AP1193" s="1" t="s">
        <v>13</v>
      </c>
      <c r="AQ1193" s="8">
        <v>9.6906930000000002E-4</v>
      </c>
      <c r="AR1193" s="8">
        <v>0.75</v>
      </c>
      <c r="AS1193" s="9">
        <f>Tabla8[[#This Row],[Precio unitario]]*Tabla8[[#This Row],[Tasa de ingresos cliente]]</f>
        <v>7.2680197500000002E-4</v>
      </c>
      <c r="AT1193" s="21">
        <v>21.6</v>
      </c>
      <c r="AU1193" s="11">
        <f>Tabla8[[#This Row],[tasa de cambio]]*Tabla8[[#This Row],[Ingresos netos]]</f>
        <v>1.569892266E-2</v>
      </c>
      <c r="AV1193" s="23"/>
      <c r="AX1193" s="23"/>
    </row>
    <row r="1194" spans="13:50" x14ac:dyDescent="0.2">
      <c r="M1194" s="1" t="s">
        <v>87</v>
      </c>
      <c r="N1194" s="1" t="s">
        <v>18</v>
      </c>
      <c r="O1194" s="1"/>
      <c r="P1194" s="1" t="s">
        <v>11</v>
      </c>
      <c r="Q1194" s="1" t="s">
        <v>12</v>
      </c>
      <c r="R1194" s="1" t="s">
        <v>13</v>
      </c>
      <c r="S1194" s="8">
        <v>1.70470647E-4</v>
      </c>
      <c r="T1194" s="8">
        <v>0.75</v>
      </c>
      <c r="U1194" s="9">
        <f>Tabla13[[#This Row],[Precio unitario]]*Tabla13[[#This Row],[Tasa de ingresos cliente]]</f>
        <v>1.2785298524999999E-4</v>
      </c>
      <c r="V1194" s="21">
        <v>22.631540000000001</v>
      </c>
      <c r="W1194" s="15">
        <f>Tabla13[[#This Row],[tasa de cambio]]*Tabla13[[#This Row],[Ingresos netos]]</f>
        <v>2.893509949804785E-3</v>
      </c>
      <c r="AK1194" s="1" t="s">
        <v>100</v>
      </c>
      <c r="AL1194" s="1" t="s">
        <v>18</v>
      </c>
      <c r="AM1194" s="1" t="s">
        <v>104</v>
      </c>
      <c r="AN1194" s="1" t="s">
        <v>11</v>
      </c>
      <c r="AO1194" s="1" t="s">
        <v>12</v>
      </c>
      <c r="AP1194" s="1" t="s">
        <v>13</v>
      </c>
      <c r="AQ1194" s="8">
        <v>9.6909090000000002E-4</v>
      </c>
      <c r="AR1194" s="8">
        <v>0.75</v>
      </c>
      <c r="AS1194" s="9">
        <f>Tabla8[[#This Row],[Precio unitario]]*Tabla8[[#This Row],[Tasa de ingresos cliente]]</f>
        <v>7.2681817500000001E-4</v>
      </c>
      <c r="AT1194" s="21">
        <v>21.6</v>
      </c>
      <c r="AU1194" s="11">
        <f>Tabla8[[#This Row],[tasa de cambio]]*Tabla8[[#This Row],[Ingresos netos]]</f>
        <v>1.569927258E-2</v>
      </c>
      <c r="AV1194" s="23"/>
      <c r="AX1194" s="23"/>
    </row>
    <row r="1195" spans="13:50" x14ac:dyDescent="0.2">
      <c r="M1195" s="2" t="s">
        <v>87</v>
      </c>
      <c r="N1195" s="2" t="s">
        <v>18</v>
      </c>
      <c r="O1195" s="2"/>
      <c r="P1195" s="2" t="s">
        <v>11</v>
      </c>
      <c r="Q1195" s="2" t="s">
        <v>12</v>
      </c>
      <c r="R1195" s="2" t="s">
        <v>13</v>
      </c>
      <c r="S1195" s="7">
        <v>2.30829059E-4</v>
      </c>
      <c r="T1195" s="7">
        <v>0.75</v>
      </c>
      <c r="U1195" s="9">
        <f>Tabla13[[#This Row],[Precio unitario]]*Tabla13[[#This Row],[Tasa de ingresos cliente]]</f>
        <v>1.7312179425000001E-4</v>
      </c>
      <c r="V1195" s="21">
        <v>22.631540000000001</v>
      </c>
      <c r="W1195" s="15">
        <f>Tabla13[[#This Row],[tasa de cambio]]*Tabla13[[#This Row],[Ingresos netos]]</f>
        <v>3.9180128114406458E-3</v>
      </c>
      <c r="AK1195" s="2" t="s">
        <v>100</v>
      </c>
      <c r="AL1195" s="2" t="s">
        <v>18</v>
      </c>
      <c r="AM1195" s="2" t="s">
        <v>104</v>
      </c>
      <c r="AN1195" s="2" t="s">
        <v>11</v>
      </c>
      <c r="AO1195" s="2" t="s">
        <v>12</v>
      </c>
      <c r="AP1195" s="2" t="s">
        <v>13</v>
      </c>
      <c r="AQ1195" s="7">
        <v>9.6905880000000002E-4</v>
      </c>
      <c r="AR1195" s="7">
        <v>0.75</v>
      </c>
      <c r="AS1195" s="9">
        <f>Tabla8[[#This Row],[Precio unitario]]*Tabla8[[#This Row],[Tasa de ingresos cliente]]</f>
        <v>7.2679410000000004E-4</v>
      </c>
      <c r="AT1195" s="21">
        <v>21.6</v>
      </c>
      <c r="AU1195" s="11">
        <f>Tabla8[[#This Row],[tasa de cambio]]*Tabla8[[#This Row],[Ingresos netos]]</f>
        <v>1.5698752560000001E-2</v>
      </c>
      <c r="AV1195" s="23"/>
      <c r="AX1195" s="23"/>
    </row>
    <row r="1196" spans="13:50" x14ac:dyDescent="0.2">
      <c r="M1196" s="1" t="s">
        <v>87</v>
      </c>
      <c r="N1196" s="1" t="s">
        <v>71</v>
      </c>
      <c r="O1196" s="1"/>
      <c r="P1196" s="1" t="s">
        <v>11</v>
      </c>
      <c r="Q1196" s="1" t="s">
        <v>12</v>
      </c>
      <c r="R1196" s="1" t="s">
        <v>13</v>
      </c>
      <c r="S1196" s="8">
        <v>1.6017163379999999E-3</v>
      </c>
      <c r="T1196" s="8">
        <v>0.75</v>
      </c>
      <c r="U1196" s="9">
        <f>Tabla13[[#This Row],[Precio unitario]]*Tabla13[[#This Row],[Tasa de ingresos cliente]]</f>
        <v>1.2012872535E-3</v>
      </c>
      <c r="V1196" s="21">
        <v>22.631540000000001</v>
      </c>
      <c r="W1196" s="15">
        <f>Tabla13[[#This Row],[tasa de cambio]]*Tabla13[[#This Row],[Ingresos netos]]</f>
        <v>2.7186980529075391E-2</v>
      </c>
      <c r="AK1196" s="2" t="s">
        <v>100</v>
      </c>
      <c r="AL1196" s="2" t="s">
        <v>18</v>
      </c>
      <c r="AM1196" s="2" t="s">
        <v>104</v>
      </c>
      <c r="AN1196" s="2" t="s">
        <v>11</v>
      </c>
      <c r="AO1196" s="2" t="s">
        <v>12</v>
      </c>
      <c r="AP1196" s="2" t="s">
        <v>13</v>
      </c>
      <c r="AQ1196" s="7">
        <v>9.6907150000000001E-4</v>
      </c>
      <c r="AR1196" s="7">
        <v>0.75</v>
      </c>
      <c r="AS1196" s="9">
        <f>Tabla8[[#This Row],[Precio unitario]]*Tabla8[[#This Row],[Tasa de ingresos cliente]]</f>
        <v>7.2680362500000004E-4</v>
      </c>
      <c r="AT1196" s="21">
        <v>21.6</v>
      </c>
      <c r="AU1196" s="11">
        <f>Tabla8[[#This Row],[tasa de cambio]]*Tabla8[[#This Row],[Ingresos netos]]</f>
        <v>1.5698958300000003E-2</v>
      </c>
      <c r="AV1196" s="23"/>
      <c r="AX1196" s="23"/>
    </row>
    <row r="1197" spans="13:50" x14ac:dyDescent="0.2">
      <c r="M1197" s="2" t="s">
        <v>87</v>
      </c>
      <c r="N1197" s="2" t="s">
        <v>36</v>
      </c>
      <c r="O1197" s="2"/>
      <c r="P1197" s="2" t="s">
        <v>11</v>
      </c>
      <c r="Q1197" s="2" t="s">
        <v>12</v>
      </c>
      <c r="R1197" s="2" t="s">
        <v>13</v>
      </c>
      <c r="S1197" s="7">
        <v>1.873999471E-3</v>
      </c>
      <c r="T1197" s="7">
        <v>0.75</v>
      </c>
      <c r="U1197" s="9">
        <f>Tabla13[[#This Row],[Precio unitario]]*Tabla13[[#This Row],[Tasa de ingresos cliente]]</f>
        <v>1.40549960325E-3</v>
      </c>
      <c r="V1197" s="21">
        <v>22.631540000000001</v>
      </c>
      <c r="W1197" s="15">
        <f>Tabla13[[#This Row],[tasa de cambio]]*Tabla13[[#This Row],[Ingresos netos]]</f>
        <v>3.1808620490936509E-2</v>
      </c>
      <c r="AK1197" s="1" t="s">
        <v>100</v>
      </c>
      <c r="AL1197" s="1" t="s">
        <v>18</v>
      </c>
      <c r="AM1197" s="1" t="s">
        <v>104</v>
      </c>
      <c r="AN1197" s="1" t="s">
        <v>11</v>
      </c>
      <c r="AO1197" s="1" t="s">
        <v>12</v>
      </c>
      <c r="AP1197" s="1" t="s">
        <v>13</v>
      </c>
      <c r="AQ1197" s="8">
        <v>9.6907120000000002E-4</v>
      </c>
      <c r="AR1197" s="8">
        <v>0.75</v>
      </c>
      <c r="AS1197" s="9">
        <f>Tabla8[[#This Row],[Precio unitario]]*Tabla8[[#This Row],[Tasa de ingresos cliente]]</f>
        <v>7.2680339999999996E-4</v>
      </c>
      <c r="AT1197" s="21">
        <v>21.6</v>
      </c>
      <c r="AU1197" s="11">
        <f>Tabla8[[#This Row],[tasa de cambio]]*Tabla8[[#This Row],[Ingresos netos]]</f>
        <v>1.569895344E-2</v>
      </c>
      <c r="AV1197" s="23"/>
      <c r="AX1197" s="23"/>
    </row>
    <row r="1198" spans="13:50" x14ac:dyDescent="0.2">
      <c r="M1198" s="1" t="s">
        <v>87</v>
      </c>
      <c r="N1198" s="1" t="s">
        <v>36</v>
      </c>
      <c r="O1198" s="1"/>
      <c r="P1198" s="1" t="s">
        <v>11</v>
      </c>
      <c r="Q1198" s="1" t="s">
        <v>12</v>
      </c>
      <c r="R1198" s="1" t="s">
        <v>13</v>
      </c>
      <c r="S1198" s="8">
        <v>1.4858879570000001E-3</v>
      </c>
      <c r="T1198" s="8">
        <v>0.75</v>
      </c>
      <c r="U1198" s="9">
        <f>Tabla13[[#This Row],[Precio unitario]]*Tabla13[[#This Row],[Tasa de ingresos cliente]]</f>
        <v>1.11441596775E-3</v>
      </c>
      <c r="V1198" s="21">
        <v>22.631540000000001</v>
      </c>
      <c r="W1198" s="15">
        <f>Tabla13[[#This Row],[tasa de cambio]]*Tabla13[[#This Row],[Ingresos netos]]</f>
        <v>2.5220949550772837E-2</v>
      </c>
      <c r="AK1198" s="2" t="s">
        <v>100</v>
      </c>
      <c r="AL1198" s="2" t="s">
        <v>18</v>
      </c>
      <c r="AM1198" s="2" t="s">
        <v>104</v>
      </c>
      <c r="AN1198" s="2" t="s">
        <v>11</v>
      </c>
      <c r="AO1198" s="2" t="s">
        <v>12</v>
      </c>
      <c r="AP1198" s="2" t="s">
        <v>13</v>
      </c>
      <c r="AQ1198" s="7">
        <v>9.6908699999999999E-4</v>
      </c>
      <c r="AR1198" s="7">
        <v>0.75</v>
      </c>
      <c r="AS1198" s="9">
        <f>Tabla8[[#This Row],[Precio unitario]]*Tabla8[[#This Row],[Tasa de ingresos cliente]]</f>
        <v>7.2681524999999999E-4</v>
      </c>
      <c r="AT1198" s="21">
        <v>21.6</v>
      </c>
      <c r="AU1198" s="11">
        <f>Tabla8[[#This Row],[tasa de cambio]]*Tabla8[[#This Row],[Ingresos netos]]</f>
        <v>1.5699209400000001E-2</v>
      </c>
      <c r="AV1198" s="23"/>
      <c r="AX1198" s="23"/>
    </row>
    <row r="1199" spans="13:50" x14ac:dyDescent="0.2">
      <c r="M1199" s="2" t="s">
        <v>87</v>
      </c>
      <c r="N1199" s="2" t="s">
        <v>45</v>
      </c>
      <c r="O1199" s="2"/>
      <c r="P1199" s="2" t="s">
        <v>11</v>
      </c>
      <c r="Q1199" s="2" t="s">
        <v>12</v>
      </c>
      <c r="R1199" s="2" t="s">
        <v>13</v>
      </c>
      <c r="S1199" s="7">
        <v>3.2789227600000002E-4</v>
      </c>
      <c r="T1199" s="7">
        <v>0.75</v>
      </c>
      <c r="U1199" s="9">
        <f>Tabla13[[#This Row],[Precio unitario]]*Tabla13[[#This Row],[Tasa de ingresos cliente]]</f>
        <v>2.4591920700000003E-4</v>
      </c>
      <c r="V1199" s="21">
        <v>22.631540000000001</v>
      </c>
      <c r="W1199" s="15">
        <f>Tabla13[[#This Row],[tasa de cambio]]*Tabla13[[#This Row],[Ingresos netos]]</f>
        <v>5.5655303699887809E-3</v>
      </c>
      <c r="AK1199" s="1" t="s">
        <v>100</v>
      </c>
      <c r="AL1199" s="1" t="s">
        <v>18</v>
      </c>
      <c r="AM1199" s="1" t="s">
        <v>104</v>
      </c>
      <c r="AN1199" s="1" t="s">
        <v>11</v>
      </c>
      <c r="AO1199" s="1" t="s">
        <v>12</v>
      </c>
      <c r="AP1199" s="1" t="s">
        <v>13</v>
      </c>
      <c r="AQ1199" s="8">
        <v>9.6907269999999999E-4</v>
      </c>
      <c r="AR1199" s="8">
        <v>0.75</v>
      </c>
      <c r="AS1199" s="9">
        <f>Tabla8[[#This Row],[Precio unitario]]*Tabla8[[#This Row],[Tasa de ingresos cliente]]</f>
        <v>7.2680452500000002E-4</v>
      </c>
      <c r="AT1199" s="21">
        <v>21.6</v>
      </c>
      <c r="AU1199" s="11">
        <f>Tabla8[[#This Row],[tasa de cambio]]*Tabla8[[#This Row],[Ingresos netos]]</f>
        <v>1.5698977740000002E-2</v>
      </c>
      <c r="AV1199" s="23"/>
      <c r="AX1199" s="23"/>
    </row>
    <row r="1200" spans="13:50" x14ac:dyDescent="0.2">
      <c r="M1200" s="1" t="s">
        <v>87</v>
      </c>
      <c r="N1200" s="1" t="s">
        <v>21</v>
      </c>
      <c r="O1200" s="1"/>
      <c r="P1200" s="1" t="s">
        <v>11</v>
      </c>
      <c r="Q1200" s="1" t="s">
        <v>12</v>
      </c>
      <c r="R1200" s="1" t="s">
        <v>13</v>
      </c>
      <c r="S1200" s="8">
        <v>3.3581586500000001E-4</v>
      </c>
      <c r="T1200" s="8">
        <v>0.75</v>
      </c>
      <c r="U1200" s="9">
        <f>Tabla13[[#This Row],[Precio unitario]]*Tabla13[[#This Row],[Tasa de ingresos cliente]]</f>
        <v>2.5186189875000002E-4</v>
      </c>
      <c r="V1200" s="21">
        <v>22.631540000000001</v>
      </c>
      <c r="W1200" s="15">
        <f>Tabla13[[#This Row],[tasa de cambio]]*Tabla13[[#This Row],[Ingresos netos]]</f>
        <v>5.7000226360365757E-3</v>
      </c>
      <c r="AK1200" s="1" t="s">
        <v>100</v>
      </c>
      <c r="AL1200" s="1" t="s">
        <v>18</v>
      </c>
      <c r="AM1200" s="1" t="s">
        <v>104</v>
      </c>
      <c r="AN1200" s="1" t="s">
        <v>11</v>
      </c>
      <c r="AO1200" s="1" t="s">
        <v>12</v>
      </c>
      <c r="AP1200" s="1" t="s">
        <v>13</v>
      </c>
      <c r="AQ1200" s="8">
        <v>9.6906990000000001E-4</v>
      </c>
      <c r="AR1200" s="8">
        <v>0.75</v>
      </c>
      <c r="AS1200" s="9">
        <f>Tabla8[[#This Row],[Precio unitario]]*Tabla8[[#This Row],[Tasa de ingresos cliente]]</f>
        <v>7.2680242499999995E-4</v>
      </c>
      <c r="AT1200" s="21">
        <v>21.6</v>
      </c>
      <c r="AU1200" s="11">
        <f>Tabla8[[#This Row],[tasa de cambio]]*Tabla8[[#This Row],[Ingresos netos]]</f>
        <v>1.5698932379999999E-2</v>
      </c>
      <c r="AV1200" s="23"/>
      <c r="AX1200" s="23"/>
    </row>
    <row r="1201" spans="13:50" x14ac:dyDescent="0.2">
      <c r="M1201" s="2" t="s">
        <v>87</v>
      </c>
      <c r="N1201" s="2" t="s">
        <v>21</v>
      </c>
      <c r="O1201" s="2"/>
      <c r="P1201" s="2" t="s">
        <v>11</v>
      </c>
      <c r="Q1201" s="2" t="s">
        <v>12</v>
      </c>
      <c r="R1201" s="2" t="s">
        <v>13</v>
      </c>
      <c r="S1201" s="7">
        <v>7.6887570600000003E-4</v>
      </c>
      <c r="T1201" s="7">
        <v>0.75</v>
      </c>
      <c r="U1201" s="9">
        <f>Tabla13[[#This Row],[Precio unitario]]*Tabla13[[#This Row],[Tasa de ingresos cliente]]</f>
        <v>5.7665677949999996E-4</v>
      </c>
      <c r="V1201" s="21">
        <v>22.631540000000001</v>
      </c>
      <c r="W1201" s="15">
        <f>Tabla13[[#This Row],[tasa de cambio]]*Tabla13[[#This Row],[Ingresos netos]]</f>
        <v>1.305063097152543E-2</v>
      </c>
      <c r="AK1201" s="2" t="s">
        <v>100</v>
      </c>
      <c r="AL1201" s="2" t="s">
        <v>18</v>
      </c>
      <c r="AM1201" s="2" t="s">
        <v>104</v>
      </c>
      <c r="AN1201" s="2" t="s">
        <v>11</v>
      </c>
      <c r="AO1201" s="2" t="s">
        <v>12</v>
      </c>
      <c r="AP1201" s="2" t="s">
        <v>13</v>
      </c>
      <c r="AQ1201" s="7">
        <v>9.6906949999999998E-4</v>
      </c>
      <c r="AR1201" s="7">
        <v>0.75</v>
      </c>
      <c r="AS1201" s="9">
        <f>Tabla8[[#This Row],[Precio unitario]]*Tabla8[[#This Row],[Tasa de ingresos cliente]]</f>
        <v>7.2680212499999996E-4</v>
      </c>
      <c r="AT1201" s="21">
        <v>21.6</v>
      </c>
      <c r="AU1201" s="11">
        <f>Tabla8[[#This Row],[tasa de cambio]]*Tabla8[[#This Row],[Ingresos netos]]</f>
        <v>1.5698925900000001E-2</v>
      </c>
      <c r="AV1201" s="23"/>
      <c r="AX1201" s="23"/>
    </row>
    <row r="1202" spans="13:50" x14ac:dyDescent="0.2">
      <c r="M1202" s="1" t="s">
        <v>87</v>
      </c>
      <c r="N1202" s="1" t="s">
        <v>23</v>
      </c>
      <c r="O1202" s="1"/>
      <c r="P1202" s="1" t="s">
        <v>11</v>
      </c>
      <c r="Q1202" s="1" t="s">
        <v>12</v>
      </c>
      <c r="R1202" s="1" t="s">
        <v>13</v>
      </c>
      <c r="S1202" s="8">
        <v>1.183949568E-3</v>
      </c>
      <c r="T1202" s="8">
        <v>0.75</v>
      </c>
      <c r="U1202" s="9">
        <f>Tabla13[[#This Row],[Precio unitario]]*Tabla13[[#This Row],[Tasa de ingresos cliente]]</f>
        <v>8.8796217600000001E-4</v>
      </c>
      <c r="V1202" s="21">
        <v>22.631540000000001</v>
      </c>
      <c r="W1202" s="15">
        <f>Tabla13[[#This Row],[tasa de cambio]]*Tabla13[[#This Row],[Ingresos netos]]</f>
        <v>2.0095951504631043E-2</v>
      </c>
      <c r="AK1202" s="1" t="s">
        <v>100</v>
      </c>
      <c r="AL1202" s="1" t="s">
        <v>18</v>
      </c>
      <c r="AM1202" s="1" t="s">
        <v>104</v>
      </c>
      <c r="AN1202" s="1" t="s">
        <v>11</v>
      </c>
      <c r="AO1202" s="1" t="s">
        <v>12</v>
      </c>
      <c r="AP1202" s="1" t="s">
        <v>13</v>
      </c>
      <c r="AQ1202" s="8">
        <v>9.690759E-4</v>
      </c>
      <c r="AR1202" s="8">
        <v>0.75</v>
      </c>
      <c r="AS1202" s="9">
        <f>Tabla8[[#This Row],[Precio unitario]]*Tabla8[[#This Row],[Tasa de ingresos cliente]]</f>
        <v>7.2680692499999997E-4</v>
      </c>
      <c r="AT1202" s="21">
        <v>21.6</v>
      </c>
      <c r="AU1202" s="11">
        <f>Tabla8[[#This Row],[tasa de cambio]]*Tabla8[[#This Row],[Ingresos netos]]</f>
        <v>1.5699029579999999E-2</v>
      </c>
      <c r="AV1202" s="23"/>
      <c r="AX1202" s="23"/>
    </row>
    <row r="1203" spans="13:50" x14ac:dyDescent="0.2">
      <c r="M1203" s="2" t="s">
        <v>87</v>
      </c>
      <c r="N1203" s="2" t="s">
        <v>40</v>
      </c>
      <c r="O1203" s="2"/>
      <c r="P1203" s="2" t="s">
        <v>11</v>
      </c>
      <c r="Q1203" s="2" t="s">
        <v>12</v>
      </c>
      <c r="R1203" s="2" t="s">
        <v>13</v>
      </c>
      <c r="S1203" s="7">
        <v>1.5885035300000001E-4</v>
      </c>
      <c r="T1203" s="7">
        <v>0.75</v>
      </c>
      <c r="U1203" s="9">
        <f>Tabla13[[#This Row],[Precio unitario]]*Tabla13[[#This Row],[Tasa de ingresos cliente]]</f>
        <v>1.1913776475000002E-4</v>
      </c>
      <c r="V1203" s="21">
        <v>22.631540000000001</v>
      </c>
      <c r="W1203" s="15">
        <f>Tabla13[[#This Row],[tasa de cambio]]*Tabla13[[#This Row],[Ingresos netos]]</f>
        <v>2.6962710884502156E-3</v>
      </c>
      <c r="AK1203" s="2" t="s">
        <v>100</v>
      </c>
      <c r="AL1203" s="2" t="s">
        <v>18</v>
      </c>
      <c r="AM1203" s="2" t="s">
        <v>104</v>
      </c>
      <c r="AN1203" s="2" t="s">
        <v>11</v>
      </c>
      <c r="AO1203" s="2" t="s">
        <v>12</v>
      </c>
      <c r="AP1203" s="2" t="s">
        <v>13</v>
      </c>
      <c r="AQ1203" s="7">
        <v>9.6907340000000001E-4</v>
      </c>
      <c r="AR1203" s="7">
        <v>0.75</v>
      </c>
      <c r="AS1203" s="9">
        <f>Tabla8[[#This Row],[Precio unitario]]*Tabla8[[#This Row],[Tasa de ingresos cliente]]</f>
        <v>7.2680504999999998E-4</v>
      </c>
      <c r="AT1203" s="21">
        <v>21.6</v>
      </c>
      <c r="AU1203" s="11">
        <f>Tabla8[[#This Row],[tasa de cambio]]*Tabla8[[#This Row],[Ingresos netos]]</f>
        <v>1.569898908E-2</v>
      </c>
      <c r="AV1203" s="23"/>
      <c r="AX1203" s="23"/>
    </row>
    <row r="1204" spans="13:50" x14ac:dyDescent="0.2">
      <c r="M1204" s="1" t="s">
        <v>87</v>
      </c>
      <c r="N1204" s="1" t="s">
        <v>28</v>
      </c>
      <c r="O1204" s="1"/>
      <c r="P1204" s="1" t="s">
        <v>11</v>
      </c>
      <c r="Q1204" s="1" t="s">
        <v>12</v>
      </c>
      <c r="R1204" s="1" t="s">
        <v>13</v>
      </c>
      <c r="S1204" s="8">
        <v>1.9795962600000001E-4</v>
      </c>
      <c r="T1204" s="8">
        <v>0.75</v>
      </c>
      <c r="U1204" s="9">
        <f>Tabla13[[#This Row],[Precio unitario]]*Tabla13[[#This Row],[Tasa de ingresos cliente]]</f>
        <v>1.484697195E-4</v>
      </c>
      <c r="V1204" s="21">
        <v>22.631540000000001</v>
      </c>
      <c r="W1204" s="15">
        <f>Tabla13[[#This Row],[tasa de cambio]]*Tabla13[[#This Row],[Ingresos netos]]</f>
        <v>3.36009839565303E-3</v>
      </c>
      <c r="AK1204" s="1" t="s">
        <v>100</v>
      </c>
      <c r="AL1204" s="1" t="s">
        <v>18</v>
      </c>
      <c r="AM1204" s="1" t="s">
        <v>104</v>
      </c>
      <c r="AN1204" s="1" t="s">
        <v>11</v>
      </c>
      <c r="AO1204" s="1" t="s">
        <v>12</v>
      </c>
      <c r="AP1204" s="1" t="s">
        <v>13</v>
      </c>
      <c r="AQ1204" s="8">
        <v>9.6907329999999998E-4</v>
      </c>
      <c r="AR1204" s="8">
        <v>0.75</v>
      </c>
      <c r="AS1204" s="9">
        <f>Tabla8[[#This Row],[Precio unitario]]*Tabla8[[#This Row],[Tasa de ingresos cliente]]</f>
        <v>7.2680497499999996E-4</v>
      </c>
      <c r="AT1204" s="21">
        <v>21.6</v>
      </c>
      <c r="AU1204" s="11">
        <f>Tabla8[[#This Row],[tasa de cambio]]*Tabla8[[#This Row],[Ingresos netos]]</f>
        <v>1.5698987460000001E-2</v>
      </c>
      <c r="AV1204" s="23"/>
      <c r="AX1204" s="23"/>
    </row>
    <row r="1205" spans="13:50" x14ac:dyDescent="0.2">
      <c r="M1205" s="2" t="s">
        <v>87</v>
      </c>
      <c r="N1205" s="2" t="s">
        <v>41</v>
      </c>
      <c r="O1205" s="2"/>
      <c r="P1205" s="2" t="s">
        <v>11</v>
      </c>
      <c r="Q1205" s="2" t="s">
        <v>12</v>
      </c>
      <c r="R1205" s="2" t="s">
        <v>13</v>
      </c>
      <c r="S1205" s="7">
        <v>7.8393605999999997E-5</v>
      </c>
      <c r="T1205" s="7">
        <v>0.75</v>
      </c>
      <c r="U1205" s="9">
        <f>Tabla13[[#This Row],[Precio unitario]]*Tabla13[[#This Row],[Tasa de ingresos cliente]]</f>
        <v>5.8795204499999998E-5</v>
      </c>
      <c r="V1205" s="21">
        <v>22.631540000000001</v>
      </c>
      <c r="W1205" s="15">
        <f>Tabla13[[#This Row],[tasa de cambio]]*Tabla13[[#This Row],[Ingresos netos]]</f>
        <v>1.3306260224499301E-3</v>
      </c>
      <c r="AK1205" s="2" t="s">
        <v>100</v>
      </c>
      <c r="AL1205" s="2" t="s">
        <v>18</v>
      </c>
      <c r="AM1205" s="2" t="s">
        <v>104</v>
      </c>
      <c r="AN1205" s="2" t="s">
        <v>11</v>
      </c>
      <c r="AO1205" s="2" t="s">
        <v>12</v>
      </c>
      <c r="AP1205" s="2" t="s">
        <v>13</v>
      </c>
      <c r="AQ1205" s="7">
        <v>9.6906840000000004E-4</v>
      </c>
      <c r="AR1205" s="7">
        <v>0.75</v>
      </c>
      <c r="AS1205" s="9">
        <f>Tabla8[[#This Row],[Precio unitario]]*Tabla8[[#This Row],[Tasa de ingresos cliente]]</f>
        <v>7.268013E-4</v>
      </c>
      <c r="AT1205" s="21">
        <v>21.6</v>
      </c>
      <c r="AU1205" s="11">
        <f>Tabla8[[#This Row],[tasa de cambio]]*Tabla8[[#This Row],[Ingresos netos]]</f>
        <v>1.5698908080000001E-2</v>
      </c>
      <c r="AV1205" s="23"/>
      <c r="AX1205" s="23"/>
    </row>
    <row r="1206" spans="13:50" x14ac:dyDescent="0.2">
      <c r="M1206" s="1" t="s">
        <v>87</v>
      </c>
      <c r="N1206" s="1" t="s">
        <v>14</v>
      </c>
      <c r="O1206" s="1"/>
      <c r="P1206" s="1" t="s">
        <v>11</v>
      </c>
      <c r="Q1206" s="1" t="s">
        <v>12</v>
      </c>
      <c r="R1206" s="1" t="s">
        <v>13</v>
      </c>
      <c r="S1206" s="8">
        <v>2.6427480900000002E-4</v>
      </c>
      <c r="T1206" s="8">
        <v>0.75</v>
      </c>
      <c r="U1206" s="9">
        <f>Tabla13[[#This Row],[Precio unitario]]*Tabla13[[#This Row],[Tasa de ingresos cliente]]</f>
        <v>1.9820610675000001E-4</v>
      </c>
      <c r="V1206" s="21">
        <v>22.631540000000001</v>
      </c>
      <c r="W1206" s="15">
        <f>Tabla13[[#This Row],[tasa de cambio]]*Tabla13[[#This Row],[Ingresos netos]]</f>
        <v>4.4857094331568958E-3</v>
      </c>
      <c r="AK1206" s="1" t="s">
        <v>100</v>
      </c>
      <c r="AL1206" s="1" t="s">
        <v>18</v>
      </c>
      <c r="AM1206" s="1" t="s">
        <v>104</v>
      </c>
      <c r="AN1206" s="1" t="s">
        <v>11</v>
      </c>
      <c r="AO1206" s="1" t="s">
        <v>12</v>
      </c>
      <c r="AP1206" s="1" t="s">
        <v>13</v>
      </c>
      <c r="AQ1206" s="8">
        <v>9.690667E-4</v>
      </c>
      <c r="AR1206" s="8">
        <v>0.75</v>
      </c>
      <c r="AS1206" s="9">
        <f>Tabla8[[#This Row],[Precio unitario]]*Tabla8[[#This Row],[Tasa de ingresos cliente]]</f>
        <v>7.26800025E-4</v>
      </c>
      <c r="AT1206" s="21">
        <v>21.6</v>
      </c>
      <c r="AU1206" s="11">
        <f>Tabla8[[#This Row],[tasa de cambio]]*Tabla8[[#This Row],[Ingresos netos]]</f>
        <v>1.5698880540000001E-2</v>
      </c>
      <c r="AV1206" s="23"/>
      <c r="AX1206" s="23"/>
    </row>
    <row r="1207" spans="13:50" x14ac:dyDescent="0.2">
      <c r="M1207" s="2" t="s">
        <v>87</v>
      </c>
      <c r="N1207" s="2" t="s">
        <v>56</v>
      </c>
      <c r="O1207" s="2"/>
      <c r="P1207" s="2" t="s">
        <v>11</v>
      </c>
      <c r="Q1207" s="2" t="s">
        <v>12</v>
      </c>
      <c r="R1207" s="2" t="s">
        <v>13</v>
      </c>
      <c r="S1207" s="7">
        <v>6.0853119400000003E-4</v>
      </c>
      <c r="T1207" s="7">
        <v>0.75</v>
      </c>
      <c r="U1207" s="9">
        <f>Tabla13[[#This Row],[Precio unitario]]*Tabla13[[#This Row],[Tasa de ingresos cliente]]</f>
        <v>4.5639839550000005E-4</v>
      </c>
      <c r="V1207" s="21">
        <v>22.631540000000001</v>
      </c>
      <c r="W1207" s="15">
        <f>Tabla13[[#This Row],[tasa de cambio]]*Tabla13[[#This Row],[Ingresos netos]]</f>
        <v>1.0328998543694071E-2</v>
      </c>
      <c r="AK1207" s="2" t="s">
        <v>100</v>
      </c>
      <c r="AL1207" s="2" t="s">
        <v>18</v>
      </c>
      <c r="AM1207" s="2" t="s">
        <v>104</v>
      </c>
      <c r="AN1207" s="2" t="s">
        <v>11</v>
      </c>
      <c r="AO1207" s="2" t="s">
        <v>12</v>
      </c>
      <c r="AP1207" s="2" t="s">
        <v>13</v>
      </c>
      <c r="AQ1207" s="7">
        <v>9.6907180000000001E-4</v>
      </c>
      <c r="AR1207" s="7">
        <v>0.75</v>
      </c>
      <c r="AS1207" s="9">
        <f>Tabla8[[#This Row],[Precio unitario]]*Tabla8[[#This Row],[Tasa de ingresos cliente]]</f>
        <v>7.2680385000000001E-4</v>
      </c>
      <c r="AT1207" s="21">
        <v>21.6</v>
      </c>
      <c r="AU1207" s="11">
        <f>Tabla8[[#This Row],[tasa de cambio]]*Tabla8[[#This Row],[Ingresos netos]]</f>
        <v>1.5698963160000003E-2</v>
      </c>
      <c r="AV1207" s="23"/>
      <c r="AX1207" s="23"/>
    </row>
    <row r="1208" spans="13:50" x14ac:dyDescent="0.2">
      <c r="M1208" s="1" t="s">
        <v>87</v>
      </c>
      <c r="N1208" s="1" t="s">
        <v>56</v>
      </c>
      <c r="O1208" s="1"/>
      <c r="P1208" s="1" t="s">
        <v>11</v>
      </c>
      <c r="Q1208" s="1" t="s">
        <v>12</v>
      </c>
      <c r="R1208" s="1" t="s">
        <v>13</v>
      </c>
      <c r="S1208" s="8">
        <v>4.4766804709999997E-3</v>
      </c>
      <c r="T1208" s="8">
        <v>0.75</v>
      </c>
      <c r="U1208" s="9">
        <f>Tabla13[[#This Row],[Precio unitario]]*Tabla13[[#This Row],[Tasa de ingresos cliente]]</f>
        <v>3.3575103532499997E-3</v>
      </c>
      <c r="V1208" s="21">
        <v>22.631540000000001</v>
      </c>
      <c r="W1208" s="15">
        <f>Tabla13[[#This Row],[tasa de cambio]]*Tabla13[[#This Row],[Ingresos netos]]</f>
        <v>7.5985629859991508E-2</v>
      </c>
      <c r="AK1208" s="1" t="s">
        <v>100</v>
      </c>
      <c r="AL1208" s="1" t="s">
        <v>18</v>
      </c>
      <c r="AM1208" s="1" t="s">
        <v>104</v>
      </c>
      <c r="AN1208" s="1" t="s">
        <v>11</v>
      </c>
      <c r="AO1208" s="1" t="s">
        <v>12</v>
      </c>
      <c r="AP1208" s="1" t="s">
        <v>13</v>
      </c>
      <c r="AQ1208" s="8">
        <v>9.6907009999999997E-4</v>
      </c>
      <c r="AR1208" s="8">
        <v>0.75</v>
      </c>
      <c r="AS1208" s="9">
        <f>Tabla8[[#This Row],[Precio unitario]]*Tabla8[[#This Row],[Tasa de ingresos cliente]]</f>
        <v>7.26802575E-4</v>
      </c>
      <c r="AT1208" s="21">
        <v>21.6</v>
      </c>
      <c r="AU1208" s="11">
        <f>Tabla8[[#This Row],[tasa de cambio]]*Tabla8[[#This Row],[Ingresos netos]]</f>
        <v>1.569893562E-2</v>
      </c>
      <c r="AV1208" s="23"/>
      <c r="AX1208" s="23"/>
    </row>
    <row r="1209" spans="13:50" x14ac:dyDescent="0.2">
      <c r="M1209" s="2" t="s">
        <v>87</v>
      </c>
      <c r="N1209" s="2" t="s">
        <v>44</v>
      </c>
      <c r="O1209" s="2"/>
      <c r="P1209" s="2" t="s">
        <v>11</v>
      </c>
      <c r="Q1209" s="2" t="s">
        <v>12</v>
      </c>
      <c r="R1209" s="2" t="s">
        <v>13</v>
      </c>
      <c r="S1209" s="7">
        <v>4.9903388999999999E-4</v>
      </c>
      <c r="T1209" s="7">
        <v>0.75</v>
      </c>
      <c r="U1209" s="9">
        <f>Tabla13[[#This Row],[Precio unitario]]*Tabla13[[#This Row],[Tasa de ingresos cliente]]</f>
        <v>3.7427541749999999E-4</v>
      </c>
      <c r="V1209" s="21">
        <v>22.631540000000001</v>
      </c>
      <c r="W1209" s="15">
        <f>Tabla13[[#This Row],[tasa de cambio]]*Tabla13[[#This Row],[Ingresos netos]]</f>
        <v>8.4704290821679493E-3</v>
      </c>
      <c r="AK1209" s="2" t="s">
        <v>100</v>
      </c>
      <c r="AL1209" s="2" t="s">
        <v>18</v>
      </c>
      <c r="AM1209" s="2" t="s">
        <v>104</v>
      </c>
      <c r="AN1209" s="2" t="s">
        <v>11</v>
      </c>
      <c r="AO1209" s="2" t="s">
        <v>12</v>
      </c>
      <c r="AP1209" s="2" t="s">
        <v>13</v>
      </c>
      <c r="AQ1209" s="7">
        <v>9.6906759999999998E-4</v>
      </c>
      <c r="AR1209" s="7">
        <v>0.75</v>
      </c>
      <c r="AS1209" s="9">
        <f>Tabla8[[#This Row],[Precio unitario]]*Tabla8[[#This Row],[Tasa de ingresos cliente]]</f>
        <v>7.2680070000000002E-4</v>
      </c>
      <c r="AT1209" s="21">
        <v>21.6</v>
      </c>
      <c r="AU1209" s="11">
        <f>Tabla8[[#This Row],[tasa de cambio]]*Tabla8[[#This Row],[Ingresos netos]]</f>
        <v>1.569889512E-2</v>
      </c>
      <c r="AV1209" s="23"/>
      <c r="AX1209" s="23"/>
    </row>
    <row r="1210" spans="13:50" x14ac:dyDescent="0.2">
      <c r="M1210" s="1" t="s">
        <v>87</v>
      </c>
      <c r="N1210" s="1" t="s">
        <v>50</v>
      </c>
      <c r="O1210" s="1"/>
      <c r="P1210" s="1" t="s">
        <v>11</v>
      </c>
      <c r="Q1210" s="1" t="s">
        <v>12</v>
      </c>
      <c r="R1210" s="1" t="s">
        <v>13</v>
      </c>
      <c r="S1210" s="8">
        <v>1.08913253E-4</v>
      </c>
      <c r="T1210" s="8">
        <v>0.75</v>
      </c>
      <c r="U1210" s="9">
        <f>Tabla13[[#This Row],[Precio unitario]]*Tabla13[[#This Row],[Tasa de ingresos cliente]]</f>
        <v>8.1684939749999998E-5</v>
      </c>
      <c r="V1210" s="21">
        <v>22.631540000000001</v>
      </c>
      <c r="W1210" s="15">
        <f>Tabla13[[#This Row],[tasa de cambio]]*Tabla13[[#This Row],[Ingresos netos]]</f>
        <v>1.8486559813497151E-3</v>
      </c>
      <c r="AK1210" s="1" t="s">
        <v>100</v>
      </c>
      <c r="AL1210" s="1" t="s">
        <v>18</v>
      </c>
      <c r="AM1210" s="1" t="s">
        <v>104</v>
      </c>
      <c r="AN1210" s="1" t="s">
        <v>11</v>
      </c>
      <c r="AO1210" s="1" t="s">
        <v>12</v>
      </c>
      <c r="AP1210" s="1" t="s">
        <v>13</v>
      </c>
      <c r="AQ1210" s="8">
        <v>9.6907229999999996E-4</v>
      </c>
      <c r="AR1210" s="8">
        <v>0.75</v>
      </c>
      <c r="AS1210" s="9">
        <f>Tabla8[[#This Row],[Precio unitario]]*Tabla8[[#This Row],[Tasa de ingresos cliente]]</f>
        <v>7.2680422499999992E-4</v>
      </c>
      <c r="AT1210" s="21">
        <v>21.6</v>
      </c>
      <c r="AU1210" s="11">
        <f>Tabla8[[#This Row],[tasa de cambio]]*Tabla8[[#This Row],[Ingresos netos]]</f>
        <v>1.569897126E-2</v>
      </c>
      <c r="AV1210" s="23"/>
      <c r="AX1210" s="23"/>
    </row>
    <row r="1211" spans="13:50" x14ac:dyDescent="0.2">
      <c r="M1211" s="2" t="s">
        <v>87</v>
      </c>
      <c r="N1211" s="2" t="s">
        <v>42</v>
      </c>
      <c r="O1211" s="2"/>
      <c r="P1211" s="2" t="s">
        <v>11</v>
      </c>
      <c r="Q1211" s="2" t="s">
        <v>12</v>
      </c>
      <c r="R1211" s="2" t="s">
        <v>13</v>
      </c>
      <c r="S1211" s="7">
        <v>1.7899329099999999E-4</v>
      </c>
      <c r="T1211" s="7">
        <v>0.75</v>
      </c>
      <c r="U1211" s="9">
        <f>Tabla13[[#This Row],[Precio unitario]]*Tabla13[[#This Row],[Tasa de ingresos cliente]]</f>
        <v>1.3424496824999998E-4</v>
      </c>
      <c r="V1211" s="21">
        <v>22.631540000000001</v>
      </c>
      <c r="W1211" s="15">
        <f>Tabla13[[#This Row],[tasa de cambio]]*Tabla13[[#This Row],[Ingresos netos]]</f>
        <v>3.0381703687486048E-3</v>
      </c>
      <c r="AK1211" s="1" t="s">
        <v>100</v>
      </c>
      <c r="AL1211" s="1" t="s">
        <v>18</v>
      </c>
      <c r="AM1211" s="1" t="s">
        <v>104</v>
      </c>
      <c r="AN1211" s="1" t="s">
        <v>11</v>
      </c>
      <c r="AO1211" s="1" t="s">
        <v>12</v>
      </c>
      <c r="AP1211" s="1" t="s">
        <v>13</v>
      </c>
      <c r="AQ1211" s="8">
        <v>9.690476E-4</v>
      </c>
      <c r="AR1211" s="8">
        <v>0.75</v>
      </c>
      <c r="AS1211" s="9">
        <f>Tabla8[[#This Row],[Precio unitario]]*Tabla8[[#This Row],[Tasa de ingresos cliente]]</f>
        <v>7.267857E-4</v>
      </c>
      <c r="AT1211" s="21">
        <v>21.6</v>
      </c>
      <c r="AU1211" s="11">
        <f>Tabla8[[#This Row],[tasa de cambio]]*Tabla8[[#This Row],[Ingresos netos]]</f>
        <v>1.5698571120000001E-2</v>
      </c>
      <c r="AV1211" s="23"/>
      <c r="AX1211" s="23"/>
    </row>
    <row r="1212" spans="13:50" x14ac:dyDescent="0.2">
      <c r="M1212" s="1" t="s">
        <v>87</v>
      </c>
      <c r="N1212" s="1" t="s">
        <v>44</v>
      </c>
      <c r="O1212" s="1"/>
      <c r="P1212" s="1" t="s">
        <v>11</v>
      </c>
      <c r="Q1212" s="1" t="s">
        <v>12</v>
      </c>
      <c r="R1212" s="1" t="s">
        <v>13</v>
      </c>
      <c r="S1212" s="8">
        <v>2.3223300800000001E-4</v>
      </c>
      <c r="T1212" s="8">
        <v>0.75</v>
      </c>
      <c r="U1212" s="9">
        <f>Tabla13[[#This Row],[Precio unitario]]*Tabla13[[#This Row],[Tasa de ingresos cliente]]</f>
        <v>1.7417475599999999E-4</v>
      </c>
      <c r="V1212" s="21">
        <v>22.631540000000001</v>
      </c>
      <c r="W1212" s="15">
        <f>Tabla13[[#This Row],[tasa de cambio]]*Tabla13[[#This Row],[Ingresos netos]]</f>
        <v>3.9418429574042402E-3</v>
      </c>
      <c r="AK1212" s="2" t="s">
        <v>100</v>
      </c>
      <c r="AL1212" s="2" t="s">
        <v>18</v>
      </c>
      <c r="AM1212" s="2" t="s">
        <v>104</v>
      </c>
      <c r="AN1212" s="2" t="s">
        <v>11</v>
      </c>
      <c r="AO1212" s="2" t="s">
        <v>12</v>
      </c>
      <c r="AP1212" s="2" t="s">
        <v>13</v>
      </c>
      <c r="AQ1212" s="7">
        <v>9.6908110000000003E-4</v>
      </c>
      <c r="AR1212" s="7">
        <v>0.75</v>
      </c>
      <c r="AS1212" s="9">
        <f>Tabla8[[#This Row],[Precio unitario]]*Tabla8[[#This Row],[Tasa de ingresos cliente]]</f>
        <v>7.26810825E-4</v>
      </c>
      <c r="AT1212" s="21">
        <v>21.6</v>
      </c>
      <c r="AU1212" s="11">
        <f>Tabla8[[#This Row],[tasa de cambio]]*Tabla8[[#This Row],[Ingresos netos]]</f>
        <v>1.5699113820000003E-2</v>
      </c>
      <c r="AV1212" s="23"/>
      <c r="AX1212" s="23"/>
    </row>
    <row r="1213" spans="13:50" x14ac:dyDescent="0.2">
      <c r="M1213" s="2" t="s">
        <v>87</v>
      </c>
      <c r="N1213" s="2" t="s">
        <v>16</v>
      </c>
      <c r="O1213" s="2"/>
      <c r="P1213" s="2" t="s">
        <v>11</v>
      </c>
      <c r="Q1213" s="2" t="s">
        <v>12</v>
      </c>
      <c r="R1213" s="2" t="s">
        <v>13</v>
      </c>
      <c r="S1213" s="7">
        <v>2.05725034E-4</v>
      </c>
      <c r="T1213" s="7">
        <v>0.75</v>
      </c>
      <c r="U1213" s="9">
        <f>Tabla13[[#This Row],[Precio unitario]]*Tabla13[[#This Row],[Tasa de ingresos cliente]]</f>
        <v>1.542937755E-4</v>
      </c>
      <c r="V1213" s="21">
        <v>22.631540000000001</v>
      </c>
      <c r="W1213" s="15">
        <f>Tabla13[[#This Row],[tasa de cambio]]*Tabla13[[#This Row],[Ingresos netos]]</f>
        <v>3.4919057519792701E-3</v>
      </c>
      <c r="AK1213" s="1" t="s">
        <v>100</v>
      </c>
      <c r="AL1213" s="1" t="s">
        <v>18</v>
      </c>
      <c r="AM1213" s="1" t="s">
        <v>114</v>
      </c>
      <c r="AN1213" s="1" t="s">
        <v>11</v>
      </c>
      <c r="AO1213" s="1" t="s">
        <v>12</v>
      </c>
      <c r="AP1213" s="1" t="s">
        <v>13</v>
      </c>
      <c r="AQ1213" s="8">
        <v>9.6907079999999999E-4</v>
      </c>
      <c r="AR1213" s="8">
        <v>0.75</v>
      </c>
      <c r="AS1213" s="9">
        <f>Tabla8[[#This Row],[Precio unitario]]*Tabla8[[#This Row],[Tasa de ingresos cliente]]</f>
        <v>7.2680309999999997E-4</v>
      </c>
      <c r="AT1213" s="21">
        <v>21.6</v>
      </c>
      <c r="AU1213" s="11">
        <f>Tabla8[[#This Row],[tasa de cambio]]*Tabla8[[#This Row],[Ingresos netos]]</f>
        <v>1.5698946960000001E-2</v>
      </c>
      <c r="AV1213" s="23"/>
      <c r="AX1213" s="23"/>
    </row>
    <row r="1214" spans="13:50" x14ac:dyDescent="0.2">
      <c r="M1214" s="1" t="s">
        <v>87</v>
      </c>
      <c r="N1214" s="1" t="s">
        <v>35</v>
      </c>
      <c r="O1214" s="1"/>
      <c r="P1214" s="1" t="s">
        <v>11</v>
      </c>
      <c r="Q1214" s="1" t="s">
        <v>12</v>
      </c>
      <c r="R1214" s="1" t="s">
        <v>13</v>
      </c>
      <c r="S1214" s="8">
        <v>5.7741312099999999E-4</v>
      </c>
      <c r="T1214" s="8">
        <v>0.75</v>
      </c>
      <c r="U1214" s="9">
        <f>Tabla13[[#This Row],[Precio unitario]]*Tabla13[[#This Row],[Tasa de ingresos cliente]]</f>
        <v>4.3305984074999996E-4</v>
      </c>
      <c r="V1214" s="21">
        <v>22.631540000000001</v>
      </c>
      <c r="W1214" s="15">
        <f>Tabla13[[#This Row],[tasa de cambio]]*Tabla13[[#This Row],[Ingresos netos]]</f>
        <v>9.8008111083272547E-3</v>
      </c>
      <c r="AK1214" s="2" t="s">
        <v>100</v>
      </c>
      <c r="AL1214" s="2" t="s">
        <v>18</v>
      </c>
      <c r="AM1214" s="2" t="s">
        <v>114</v>
      </c>
      <c r="AN1214" s="2" t="s">
        <v>11</v>
      </c>
      <c r="AO1214" s="2" t="s">
        <v>12</v>
      </c>
      <c r="AP1214" s="2" t="s">
        <v>13</v>
      </c>
      <c r="AQ1214" s="7">
        <v>9.6907090000000003E-4</v>
      </c>
      <c r="AR1214" s="7">
        <v>0.75</v>
      </c>
      <c r="AS1214" s="9">
        <f>Tabla8[[#This Row],[Precio unitario]]*Tabla8[[#This Row],[Tasa de ingresos cliente]]</f>
        <v>7.2680317499999999E-4</v>
      </c>
      <c r="AT1214" s="21">
        <v>21.6</v>
      </c>
      <c r="AU1214" s="11">
        <f>Tabla8[[#This Row],[tasa de cambio]]*Tabla8[[#This Row],[Ingresos netos]]</f>
        <v>1.569894858E-2</v>
      </c>
      <c r="AV1214" s="23"/>
      <c r="AX1214" s="23"/>
    </row>
    <row r="1215" spans="13:50" x14ac:dyDescent="0.2">
      <c r="M1215" s="2" t="s">
        <v>87</v>
      </c>
      <c r="N1215" s="2" t="s">
        <v>35</v>
      </c>
      <c r="O1215" s="2"/>
      <c r="P1215" s="2" t="s">
        <v>11</v>
      </c>
      <c r="Q1215" s="2" t="s">
        <v>12</v>
      </c>
      <c r="R1215" s="2" t="s">
        <v>13</v>
      </c>
      <c r="S1215" s="7">
        <v>3.9300971500000001E-4</v>
      </c>
      <c r="T1215" s="7">
        <v>0.75</v>
      </c>
      <c r="U1215" s="9">
        <f>Tabla13[[#This Row],[Precio unitario]]*Tabla13[[#This Row],[Tasa de ingresos cliente]]</f>
        <v>2.9475728625000003E-4</v>
      </c>
      <c r="V1215" s="21">
        <v>22.631540000000001</v>
      </c>
      <c r="W1215" s="15">
        <f>Tabla13[[#This Row],[tasa de cambio]]*Tabla13[[#This Row],[Ingresos netos]]</f>
        <v>6.6708113140583258E-3</v>
      </c>
      <c r="AK1215" s="1" t="s">
        <v>100</v>
      </c>
      <c r="AL1215" s="1" t="s">
        <v>18</v>
      </c>
      <c r="AM1215" s="1" t="s">
        <v>114</v>
      </c>
      <c r="AN1215" s="1" t="s">
        <v>11</v>
      </c>
      <c r="AO1215" s="1" t="s">
        <v>12</v>
      </c>
      <c r="AP1215" s="1" t="s">
        <v>13</v>
      </c>
      <c r="AQ1215" s="8">
        <v>9.6907099999999995E-4</v>
      </c>
      <c r="AR1215" s="8">
        <v>0.75</v>
      </c>
      <c r="AS1215" s="9">
        <f>Tabla8[[#This Row],[Precio unitario]]*Tabla8[[#This Row],[Tasa de ingresos cliente]]</f>
        <v>7.2680324999999991E-4</v>
      </c>
      <c r="AT1215" s="21">
        <v>21.6</v>
      </c>
      <c r="AU1215" s="11">
        <f>Tabla8[[#This Row],[tasa de cambio]]*Tabla8[[#This Row],[Ingresos netos]]</f>
        <v>1.5698950199999999E-2</v>
      </c>
      <c r="AV1215" s="23"/>
      <c r="AX1215" s="23"/>
    </row>
    <row r="1216" spans="13:50" x14ac:dyDescent="0.2">
      <c r="M1216" s="1" t="s">
        <v>87</v>
      </c>
      <c r="N1216" s="1" t="s">
        <v>62</v>
      </c>
      <c r="O1216" s="1"/>
      <c r="P1216" s="1" t="s">
        <v>11</v>
      </c>
      <c r="Q1216" s="1" t="s">
        <v>12</v>
      </c>
      <c r="R1216" s="1" t="s">
        <v>13</v>
      </c>
      <c r="S1216" s="8">
        <v>3.6508990309999999E-3</v>
      </c>
      <c r="T1216" s="8">
        <v>0.75</v>
      </c>
      <c r="U1216" s="9">
        <f>Tabla13[[#This Row],[Precio unitario]]*Tabla13[[#This Row],[Tasa de ingresos cliente]]</f>
        <v>2.7381742732499998E-3</v>
      </c>
      <c r="V1216" s="21">
        <v>22.631540000000001</v>
      </c>
      <c r="W1216" s="15">
        <f>Tabla13[[#This Row],[tasa de cambio]]*Tabla13[[#This Row],[Ingresos netos]]</f>
        <v>6.1969100592028301E-2</v>
      </c>
      <c r="AK1216" s="2" t="s">
        <v>100</v>
      </c>
      <c r="AL1216" s="2" t="s">
        <v>18</v>
      </c>
      <c r="AM1216" s="2" t="s">
        <v>114</v>
      </c>
      <c r="AN1216" s="2" t="s">
        <v>11</v>
      </c>
      <c r="AO1216" s="2" t="s">
        <v>12</v>
      </c>
      <c r="AP1216" s="2" t="s">
        <v>13</v>
      </c>
      <c r="AQ1216" s="7">
        <v>9.6900000000000003E-4</v>
      </c>
      <c r="AR1216" s="7">
        <v>0.75</v>
      </c>
      <c r="AS1216" s="9">
        <f>Tabla8[[#This Row],[Precio unitario]]*Tabla8[[#This Row],[Tasa de ingresos cliente]]</f>
        <v>7.2674999999999997E-4</v>
      </c>
      <c r="AT1216" s="21">
        <v>21.6</v>
      </c>
      <c r="AU1216" s="11">
        <f>Tabla8[[#This Row],[tasa de cambio]]*Tabla8[[#This Row],[Ingresos netos]]</f>
        <v>1.5697800000000001E-2</v>
      </c>
      <c r="AV1216" s="23"/>
      <c r="AX1216" s="23"/>
    </row>
    <row r="1217" spans="13:50" x14ac:dyDescent="0.2">
      <c r="M1217" s="2" t="s">
        <v>87</v>
      </c>
      <c r="N1217" s="2" t="s">
        <v>53</v>
      </c>
      <c r="O1217" s="2"/>
      <c r="P1217" s="2" t="s">
        <v>11</v>
      </c>
      <c r="Q1217" s="2" t="s">
        <v>12</v>
      </c>
      <c r="R1217" s="2" t="s">
        <v>13</v>
      </c>
      <c r="S1217" s="7">
        <v>1.7023395900000001E-4</v>
      </c>
      <c r="T1217" s="7">
        <v>0.75</v>
      </c>
      <c r="U1217" s="9">
        <f>Tabla13[[#This Row],[Precio unitario]]*Tabla13[[#This Row],[Tasa de ingresos cliente]]</f>
        <v>1.2767546925000002E-4</v>
      </c>
      <c r="V1217" s="21">
        <v>22.631540000000001</v>
      </c>
      <c r="W1217" s="15">
        <f>Tabla13[[#This Row],[tasa de cambio]]*Tabla13[[#This Row],[Ingresos netos]]</f>
        <v>2.8894924893501455E-3</v>
      </c>
      <c r="AK1217" s="1" t="s">
        <v>100</v>
      </c>
      <c r="AL1217" s="1" t="s">
        <v>18</v>
      </c>
      <c r="AM1217" s="1" t="s">
        <v>114</v>
      </c>
      <c r="AN1217" s="1" t="s">
        <v>11</v>
      </c>
      <c r="AO1217" s="1" t="s">
        <v>12</v>
      </c>
      <c r="AP1217" s="1" t="s">
        <v>13</v>
      </c>
      <c r="AQ1217" s="8">
        <v>9.6905259999999997E-4</v>
      </c>
      <c r="AR1217" s="8">
        <v>0.75</v>
      </c>
      <c r="AS1217" s="9">
        <f>Tabla8[[#This Row],[Precio unitario]]*Tabla8[[#This Row],[Tasa de ingresos cliente]]</f>
        <v>7.2678944999999997E-4</v>
      </c>
      <c r="AT1217" s="21">
        <v>21.6</v>
      </c>
      <c r="AU1217" s="11">
        <f>Tabla8[[#This Row],[tasa de cambio]]*Tabla8[[#This Row],[Ingresos netos]]</f>
        <v>1.569865212E-2</v>
      </c>
      <c r="AV1217" s="23"/>
      <c r="AX1217" s="23"/>
    </row>
    <row r="1218" spans="13:50" x14ac:dyDescent="0.2">
      <c r="M1218" s="1" t="s">
        <v>87</v>
      </c>
      <c r="N1218" s="1" t="s">
        <v>21</v>
      </c>
      <c r="O1218" s="1"/>
      <c r="P1218" s="1" t="s">
        <v>11</v>
      </c>
      <c r="Q1218" s="1" t="s">
        <v>12</v>
      </c>
      <c r="R1218" s="1" t="s">
        <v>13</v>
      </c>
      <c r="S1218" s="8">
        <v>4.6201693610000002E-3</v>
      </c>
      <c r="T1218" s="8">
        <v>0.75</v>
      </c>
      <c r="U1218" s="9">
        <f>Tabla13[[#This Row],[Precio unitario]]*Tabla13[[#This Row],[Tasa de ingresos cliente]]</f>
        <v>3.4651270207499999E-3</v>
      </c>
      <c r="V1218" s="21">
        <v>22.631540000000001</v>
      </c>
      <c r="W1218" s="15">
        <f>Tabla13[[#This Row],[tasa de cambio]]*Tabla13[[#This Row],[Ingresos netos]]</f>
        <v>7.8421160775184462E-2</v>
      </c>
      <c r="AK1218" s="2" t="s">
        <v>100</v>
      </c>
      <c r="AL1218" s="2" t="s">
        <v>18</v>
      </c>
      <c r="AM1218" s="2" t="s">
        <v>114</v>
      </c>
      <c r="AN1218" s="2" t="s">
        <v>11</v>
      </c>
      <c r="AO1218" s="2" t="s">
        <v>12</v>
      </c>
      <c r="AP1218" s="2" t="s">
        <v>13</v>
      </c>
      <c r="AQ1218" s="7">
        <v>9.6906780000000005E-4</v>
      </c>
      <c r="AR1218" s="7">
        <v>0.75</v>
      </c>
      <c r="AS1218" s="9">
        <f>Tabla8[[#This Row],[Precio unitario]]*Tabla8[[#This Row],[Tasa de ingresos cliente]]</f>
        <v>7.2680085000000007E-4</v>
      </c>
      <c r="AT1218" s="21">
        <v>21.6</v>
      </c>
      <c r="AU1218" s="11">
        <f>Tabla8[[#This Row],[tasa de cambio]]*Tabla8[[#This Row],[Ingresos netos]]</f>
        <v>1.5698898360000001E-2</v>
      </c>
      <c r="AV1218" s="23"/>
      <c r="AX1218" s="23"/>
    </row>
    <row r="1219" spans="13:50" x14ac:dyDescent="0.2">
      <c r="M1219" s="2" t="s">
        <v>87</v>
      </c>
      <c r="N1219" s="2" t="s">
        <v>22</v>
      </c>
      <c r="O1219" s="2"/>
      <c r="P1219" s="2" t="s">
        <v>11</v>
      </c>
      <c r="Q1219" s="2" t="s">
        <v>12</v>
      </c>
      <c r="R1219" s="2" t="s">
        <v>13</v>
      </c>
      <c r="S1219" s="7">
        <v>2.4877170099999999E-3</v>
      </c>
      <c r="T1219" s="7">
        <v>0.75</v>
      </c>
      <c r="U1219" s="9">
        <f>Tabla13[[#This Row],[Precio unitario]]*Tabla13[[#This Row],[Tasa de ingresos cliente]]</f>
        <v>1.8657877575000001E-3</v>
      </c>
      <c r="V1219" s="21">
        <v>22.631540000000001</v>
      </c>
      <c r="W1219" s="15">
        <f>Tabla13[[#This Row],[tasa de cambio]]*Tabla13[[#This Row],[Ingresos netos]]</f>
        <v>4.2225650265371555E-2</v>
      </c>
      <c r="AK1219" s="1" t="s">
        <v>100</v>
      </c>
      <c r="AL1219" s="1" t="s">
        <v>18</v>
      </c>
      <c r="AM1219" s="1" t="s">
        <v>114</v>
      </c>
      <c r="AN1219" s="1" t="s">
        <v>11</v>
      </c>
      <c r="AO1219" s="1" t="s">
        <v>12</v>
      </c>
      <c r="AP1219" s="1" t="s">
        <v>13</v>
      </c>
      <c r="AQ1219" s="8">
        <v>9.6907069999999996E-4</v>
      </c>
      <c r="AR1219" s="8">
        <v>0.75</v>
      </c>
      <c r="AS1219" s="9">
        <f>Tabla8[[#This Row],[Precio unitario]]*Tabla8[[#This Row],[Tasa de ingresos cliente]]</f>
        <v>7.2680302499999994E-4</v>
      </c>
      <c r="AT1219" s="21">
        <v>21.6</v>
      </c>
      <c r="AU1219" s="11">
        <f>Tabla8[[#This Row],[tasa de cambio]]*Tabla8[[#This Row],[Ingresos netos]]</f>
        <v>1.5698945339999999E-2</v>
      </c>
      <c r="AV1219" s="23"/>
      <c r="AX1219" s="23"/>
    </row>
    <row r="1220" spans="13:50" x14ac:dyDescent="0.2">
      <c r="M1220" s="1" t="s">
        <v>87</v>
      </c>
      <c r="N1220" s="1" t="s">
        <v>39</v>
      </c>
      <c r="O1220" s="1"/>
      <c r="P1220" s="1" t="s">
        <v>11</v>
      </c>
      <c r="Q1220" s="1" t="s">
        <v>12</v>
      </c>
      <c r="R1220" s="1" t="s">
        <v>13</v>
      </c>
      <c r="S1220" s="8">
        <v>8.7168059659999998E-3</v>
      </c>
      <c r="T1220" s="8">
        <v>0.75</v>
      </c>
      <c r="U1220" s="9">
        <f>Tabla13[[#This Row],[Precio unitario]]*Tabla13[[#This Row],[Tasa de ingresos cliente]]</f>
        <v>6.5376044744999999E-3</v>
      </c>
      <c r="V1220" s="21">
        <v>22.631540000000001</v>
      </c>
      <c r="W1220" s="15">
        <f>Tabla13[[#This Row],[tasa de cambio]]*Tabla13[[#This Row],[Ingresos netos]]</f>
        <v>0.14795605716882573</v>
      </c>
      <c r="AK1220" s="2" t="s">
        <v>100</v>
      </c>
      <c r="AL1220" s="2" t="s">
        <v>18</v>
      </c>
      <c r="AM1220" s="2" t="s">
        <v>101</v>
      </c>
      <c r="AN1220" s="2" t="s">
        <v>11</v>
      </c>
      <c r="AO1220" s="2" t="s">
        <v>12</v>
      </c>
      <c r="AP1220" s="2" t="s">
        <v>13</v>
      </c>
      <c r="AQ1220" s="7">
        <v>9.6906900000000003E-4</v>
      </c>
      <c r="AR1220" s="7">
        <v>0.75</v>
      </c>
      <c r="AS1220" s="9">
        <f>Tabla8[[#This Row],[Precio unitario]]*Tabla8[[#This Row],[Tasa de ingresos cliente]]</f>
        <v>7.2680175000000005E-4</v>
      </c>
      <c r="AT1220" s="21">
        <v>21.6</v>
      </c>
      <c r="AU1220" s="11">
        <f>Tabla8[[#This Row],[tasa de cambio]]*Tabla8[[#This Row],[Ingresos netos]]</f>
        <v>1.5698917800000003E-2</v>
      </c>
      <c r="AV1220" s="23"/>
      <c r="AX1220" s="23"/>
    </row>
    <row r="1221" spans="13:50" x14ac:dyDescent="0.2">
      <c r="M1221" s="2" t="s">
        <v>87</v>
      </c>
      <c r="N1221" s="2" t="s">
        <v>23</v>
      </c>
      <c r="O1221" s="2"/>
      <c r="P1221" s="2" t="s">
        <v>11</v>
      </c>
      <c r="Q1221" s="2" t="s">
        <v>12</v>
      </c>
      <c r="R1221" s="2" t="s">
        <v>13</v>
      </c>
      <c r="S1221" s="7">
        <v>1.9820483340000001E-3</v>
      </c>
      <c r="T1221" s="7">
        <v>0.75</v>
      </c>
      <c r="U1221" s="9">
        <f>Tabla13[[#This Row],[Precio unitario]]*Tabla13[[#This Row],[Tasa de ingresos cliente]]</f>
        <v>1.4865362505000002E-3</v>
      </c>
      <c r="V1221" s="21">
        <v>22.631540000000001</v>
      </c>
      <c r="W1221" s="15">
        <f>Tabla13[[#This Row],[tasa de cambio]]*Tabla13[[#This Row],[Ingresos netos]]</f>
        <v>3.3642604614640775E-2</v>
      </c>
      <c r="AK1221" s="1" t="s">
        <v>100</v>
      </c>
      <c r="AL1221" s="1" t="s">
        <v>18</v>
      </c>
      <c r="AM1221" s="1" t="s">
        <v>101</v>
      </c>
      <c r="AN1221" s="1" t="s">
        <v>11</v>
      </c>
      <c r="AO1221" s="1" t="s">
        <v>12</v>
      </c>
      <c r="AP1221" s="1" t="s">
        <v>13</v>
      </c>
      <c r="AQ1221" s="8">
        <v>9.6905259999999997E-4</v>
      </c>
      <c r="AR1221" s="8">
        <v>0.75</v>
      </c>
      <c r="AS1221" s="9">
        <f>Tabla8[[#This Row],[Precio unitario]]*Tabla8[[#This Row],[Tasa de ingresos cliente]]</f>
        <v>7.2678944999999997E-4</v>
      </c>
      <c r="AT1221" s="21">
        <v>21.6</v>
      </c>
      <c r="AU1221" s="11">
        <f>Tabla8[[#This Row],[tasa de cambio]]*Tabla8[[#This Row],[Ingresos netos]]</f>
        <v>1.569865212E-2</v>
      </c>
      <c r="AV1221" s="23"/>
      <c r="AX1221" s="23"/>
    </row>
    <row r="1222" spans="13:50" x14ac:dyDescent="0.2">
      <c r="M1222" s="1" t="s">
        <v>87</v>
      </c>
      <c r="N1222" s="1" t="s">
        <v>25</v>
      </c>
      <c r="O1222" s="1"/>
      <c r="P1222" s="1" t="s">
        <v>11</v>
      </c>
      <c r="Q1222" s="1" t="s">
        <v>12</v>
      </c>
      <c r="R1222" s="1" t="s">
        <v>13</v>
      </c>
      <c r="S1222" s="8">
        <v>4.0828063500000002E-4</v>
      </c>
      <c r="T1222" s="8">
        <v>0.75</v>
      </c>
      <c r="U1222" s="9">
        <f>Tabla13[[#This Row],[Precio unitario]]*Tabla13[[#This Row],[Tasa de ingresos cliente]]</f>
        <v>3.0621047625000001E-4</v>
      </c>
      <c r="V1222" s="21">
        <v>22.631540000000001</v>
      </c>
      <c r="W1222" s="15">
        <f>Tabla13[[#This Row],[tasa de cambio]]*Tabla13[[#This Row],[Ingresos netos]]</f>
        <v>6.9300146416709256E-3</v>
      </c>
      <c r="AK1222" s="2" t="s">
        <v>100</v>
      </c>
      <c r="AL1222" s="2" t="s">
        <v>18</v>
      </c>
      <c r="AM1222" s="2" t="s">
        <v>101</v>
      </c>
      <c r="AN1222" s="2" t="s">
        <v>11</v>
      </c>
      <c r="AO1222" s="2" t="s">
        <v>12</v>
      </c>
      <c r="AP1222" s="2" t="s">
        <v>13</v>
      </c>
      <c r="AQ1222" s="7">
        <v>9.6907139999999998E-4</v>
      </c>
      <c r="AR1222" s="7">
        <v>0.75</v>
      </c>
      <c r="AS1222" s="9">
        <f>Tabla8[[#This Row],[Precio unitario]]*Tabla8[[#This Row],[Tasa de ingresos cliente]]</f>
        <v>7.2680355000000001E-4</v>
      </c>
      <c r="AT1222" s="21">
        <v>21.6</v>
      </c>
      <c r="AU1222" s="11">
        <f>Tabla8[[#This Row],[tasa de cambio]]*Tabla8[[#This Row],[Ingresos netos]]</f>
        <v>1.5698956680000001E-2</v>
      </c>
      <c r="AV1222" s="23"/>
      <c r="AX1222" s="23"/>
    </row>
    <row r="1223" spans="13:50" x14ac:dyDescent="0.2">
      <c r="M1223" s="2" t="s">
        <v>87</v>
      </c>
      <c r="N1223" s="2" t="s">
        <v>25</v>
      </c>
      <c r="O1223" s="2"/>
      <c r="P1223" s="2" t="s">
        <v>11</v>
      </c>
      <c r="Q1223" s="2" t="s">
        <v>12</v>
      </c>
      <c r="R1223" s="2" t="s">
        <v>13</v>
      </c>
      <c r="S1223" s="7">
        <v>3.4549704299999999E-4</v>
      </c>
      <c r="T1223" s="7">
        <v>0.75</v>
      </c>
      <c r="U1223" s="9">
        <f>Tabla13[[#This Row],[Precio unitario]]*Tabla13[[#This Row],[Tasa de ingresos cliente]]</f>
        <v>2.5912278224999999E-4</v>
      </c>
      <c r="V1223" s="21">
        <v>22.631540000000001</v>
      </c>
      <c r="W1223" s="15">
        <f>Tabla13[[#This Row],[tasa de cambio]]*Tabla13[[#This Row],[Ingresos netos]]</f>
        <v>5.8643476114021648E-3</v>
      </c>
      <c r="AK1223" s="1" t="s">
        <v>100</v>
      </c>
      <c r="AL1223" s="1" t="s">
        <v>18</v>
      </c>
      <c r="AM1223" s="1" t="s">
        <v>101</v>
      </c>
      <c r="AN1223" s="1" t="s">
        <v>11</v>
      </c>
      <c r="AO1223" s="1" t="s">
        <v>12</v>
      </c>
      <c r="AP1223" s="1" t="s">
        <v>13</v>
      </c>
      <c r="AQ1223" s="8">
        <v>9.6907999999999998E-4</v>
      </c>
      <c r="AR1223" s="8">
        <v>0.75</v>
      </c>
      <c r="AS1223" s="9">
        <f>Tabla8[[#This Row],[Precio unitario]]*Tabla8[[#This Row],[Tasa de ingresos cliente]]</f>
        <v>7.2681000000000004E-4</v>
      </c>
      <c r="AT1223" s="21">
        <v>21.6</v>
      </c>
      <c r="AU1223" s="11">
        <f>Tabla8[[#This Row],[tasa de cambio]]*Tabla8[[#This Row],[Ingresos netos]]</f>
        <v>1.5699096000000003E-2</v>
      </c>
      <c r="AV1223" s="23"/>
      <c r="AX1223" s="23"/>
    </row>
    <row r="1224" spans="13:50" x14ac:dyDescent="0.2">
      <c r="M1224" s="1" t="s">
        <v>87</v>
      </c>
      <c r="N1224" s="1" t="s">
        <v>10</v>
      </c>
      <c r="O1224" s="1"/>
      <c r="P1224" s="1" t="s">
        <v>11</v>
      </c>
      <c r="Q1224" s="1" t="s">
        <v>12</v>
      </c>
      <c r="R1224" s="1" t="s">
        <v>13</v>
      </c>
      <c r="S1224" s="8">
        <v>2.0004475100000001E-4</v>
      </c>
      <c r="T1224" s="8">
        <v>0.75</v>
      </c>
      <c r="U1224" s="9">
        <f>Tabla13[[#This Row],[Precio unitario]]*Tabla13[[#This Row],[Tasa de ingresos cliente]]</f>
        <v>1.5003356325000002E-4</v>
      </c>
      <c r="V1224" s="21">
        <v>22.631540000000001</v>
      </c>
      <c r="W1224" s="15">
        <f>Tabla13[[#This Row],[tasa de cambio]]*Tabla13[[#This Row],[Ingresos netos]]</f>
        <v>3.3954905880349056E-3</v>
      </c>
      <c r="AK1224" s="2" t="s">
        <v>100</v>
      </c>
      <c r="AL1224" s="2" t="s">
        <v>18</v>
      </c>
      <c r="AM1224" s="2" t="s">
        <v>101</v>
      </c>
      <c r="AN1224" s="2" t="s">
        <v>11</v>
      </c>
      <c r="AO1224" s="2" t="s">
        <v>12</v>
      </c>
      <c r="AP1224" s="2" t="s">
        <v>13</v>
      </c>
      <c r="AQ1224" s="7">
        <v>9.6908330000000003E-4</v>
      </c>
      <c r="AR1224" s="7">
        <v>0.75</v>
      </c>
      <c r="AS1224" s="9">
        <f>Tabla8[[#This Row],[Precio unitario]]*Tabla8[[#This Row],[Tasa de ingresos cliente]]</f>
        <v>7.2681247500000002E-4</v>
      </c>
      <c r="AT1224" s="21">
        <v>21.6</v>
      </c>
      <c r="AU1224" s="11">
        <f>Tabla8[[#This Row],[tasa de cambio]]*Tabla8[[#This Row],[Ingresos netos]]</f>
        <v>1.5699149460000002E-2</v>
      </c>
      <c r="AV1224" s="23"/>
      <c r="AX1224" s="23"/>
    </row>
    <row r="1225" spans="13:50" x14ac:dyDescent="0.2">
      <c r="M1225" s="2" t="s">
        <v>87</v>
      </c>
      <c r="N1225" s="2" t="s">
        <v>47</v>
      </c>
      <c r="O1225" s="2"/>
      <c r="P1225" s="2" t="s">
        <v>11</v>
      </c>
      <c r="Q1225" s="2" t="s">
        <v>12</v>
      </c>
      <c r="R1225" s="2" t="s">
        <v>13</v>
      </c>
      <c r="S1225" s="7">
        <v>4.08827071E-4</v>
      </c>
      <c r="T1225" s="7">
        <v>0.75</v>
      </c>
      <c r="U1225" s="9">
        <f>Tabla13[[#This Row],[Precio unitario]]*Tabla13[[#This Row],[Tasa de ingresos cliente]]</f>
        <v>3.0662030325E-4</v>
      </c>
      <c r="V1225" s="21">
        <v>22.631540000000001</v>
      </c>
      <c r="W1225" s="15">
        <f>Tabla13[[#This Row],[tasa de cambio]]*Tabla13[[#This Row],[Ingresos netos]]</f>
        <v>6.9392896578145055E-3</v>
      </c>
      <c r="AK1225" s="1" t="s">
        <v>100</v>
      </c>
      <c r="AL1225" s="1" t="s">
        <v>18</v>
      </c>
      <c r="AM1225" s="1" t="s">
        <v>101</v>
      </c>
      <c r="AN1225" s="1" t="s">
        <v>11</v>
      </c>
      <c r="AO1225" s="1" t="s">
        <v>12</v>
      </c>
      <c r="AP1225" s="1" t="s">
        <v>13</v>
      </c>
      <c r="AQ1225" s="8">
        <v>9.6909090000000002E-4</v>
      </c>
      <c r="AR1225" s="8">
        <v>0.75</v>
      </c>
      <c r="AS1225" s="9">
        <f>Tabla8[[#This Row],[Precio unitario]]*Tabla8[[#This Row],[Tasa de ingresos cliente]]</f>
        <v>7.2681817500000001E-4</v>
      </c>
      <c r="AT1225" s="21">
        <v>21.6</v>
      </c>
      <c r="AU1225" s="11">
        <f>Tabla8[[#This Row],[tasa de cambio]]*Tabla8[[#This Row],[Ingresos netos]]</f>
        <v>1.569927258E-2</v>
      </c>
      <c r="AV1225" s="23"/>
      <c r="AX1225" s="23"/>
    </row>
    <row r="1226" spans="13:50" x14ac:dyDescent="0.2">
      <c r="M1226" s="1" t="s">
        <v>87</v>
      </c>
      <c r="N1226" s="1" t="s">
        <v>66</v>
      </c>
      <c r="O1226" s="1"/>
      <c r="P1226" s="1" t="s">
        <v>11</v>
      </c>
      <c r="Q1226" s="1" t="s">
        <v>12</v>
      </c>
      <c r="R1226" s="1" t="s">
        <v>13</v>
      </c>
      <c r="S1226" s="8">
        <v>4.6806767299999998E-4</v>
      </c>
      <c r="T1226" s="8">
        <v>0.75</v>
      </c>
      <c r="U1226" s="9">
        <f>Tabla13[[#This Row],[Precio unitario]]*Tabla13[[#This Row],[Tasa de ingresos cliente]]</f>
        <v>3.5105075475000001E-4</v>
      </c>
      <c r="V1226" s="21">
        <v>22.631540000000001</v>
      </c>
      <c r="W1226" s="15">
        <f>Tabla13[[#This Row],[tasa de cambio]]*Tabla13[[#This Row],[Ingresos netos]]</f>
        <v>7.944819198154816E-3</v>
      </c>
      <c r="AK1226" s="2" t="s">
        <v>100</v>
      </c>
      <c r="AL1226" s="2" t="s">
        <v>18</v>
      </c>
      <c r="AM1226" s="2" t="s">
        <v>101</v>
      </c>
      <c r="AN1226" s="2" t="s">
        <v>11</v>
      </c>
      <c r="AO1226" s="2" t="s">
        <v>12</v>
      </c>
      <c r="AP1226" s="2" t="s">
        <v>13</v>
      </c>
      <c r="AQ1226" s="7">
        <v>9.6905560000000001E-4</v>
      </c>
      <c r="AR1226" s="7">
        <v>0.75</v>
      </c>
      <c r="AS1226" s="9">
        <f>Tabla8[[#This Row],[Precio unitario]]*Tabla8[[#This Row],[Tasa de ingresos cliente]]</f>
        <v>7.2679169999999998E-4</v>
      </c>
      <c r="AT1226" s="21">
        <v>21.6</v>
      </c>
      <c r="AU1226" s="11">
        <f>Tabla8[[#This Row],[tasa de cambio]]*Tabla8[[#This Row],[Ingresos netos]]</f>
        <v>1.569870072E-2</v>
      </c>
      <c r="AV1226" s="23"/>
      <c r="AX1226" s="23"/>
    </row>
    <row r="1227" spans="13:50" x14ac:dyDescent="0.2">
      <c r="M1227" s="2" t="s">
        <v>87</v>
      </c>
      <c r="N1227" s="2" t="s">
        <v>54</v>
      </c>
      <c r="O1227" s="2"/>
      <c r="P1227" s="2" t="s">
        <v>11</v>
      </c>
      <c r="Q1227" s="2" t="s">
        <v>12</v>
      </c>
      <c r="R1227" s="2" t="s">
        <v>13</v>
      </c>
      <c r="S1227" s="7">
        <v>4.4069529400000003E-4</v>
      </c>
      <c r="T1227" s="7">
        <v>0.75</v>
      </c>
      <c r="U1227" s="9">
        <f>Tabla13[[#This Row],[Precio unitario]]*Tabla13[[#This Row],[Tasa de ingresos cliente]]</f>
        <v>3.3052147050000003E-4</v>
      </c>
      <c r="V1227" s="21">
        <v>22.631540000000001</v>
      </c>
      <c r="W1227" s="15">
        <f>Tabla13[[#This Row],[tasa de cambio]]*Tabla13[[#This Row],[Ingresos netos]]</f>
        <v>7.480209880479571E-3</v>
      </c>
      <c r="AK1227" s="1" t="s">
        <v>100</v>
      </c>
      <c r="AL1227" s="1" t="s">
        <v>18</v>
      </c>
      <c r="AM1227" s="1" t="s">
        <v>101</v>
      </c>
      <c r="AN1227" s="1" t="s">
        <v>11</v>
      </c>
      <c r="AO1227" s="1" t="s">
        <v>12</v>
      </c>
      <c r="AP1227" s="1" t="s">
        <v>13</v>
      </c>
      <c r="AQ1227" s="8">
        <v>9.6911109999999996E-4</v>
      </c>
      <c r="AR1227" s="8">
        <v>0.75</v>
      </c>
      <c r="AS1227" s="9">
        <f>Tabla8[[#This Row],[Precio unitario]]*Tabla8[[#This Row],[Tasa de ingresos cliente]]</f>
        <v>7.2683332499999997E-4</v>
      </c>
      <c r="AT1227" s="21">
        <v>21.6</v>
      </c>
      <c r="AU1227" s="11">
        <f>Tabla8[[#This Row],[tasa de cambio]]*Tabla8[[#This Row],[Ingresos netos]]</f>
        <v>1.569959982E-2</v>
      </c>
      <c r="AV1227" s="23"/>
      <c r="AX1227" s="23"/>
    </row>
    <row r="1228" spans="13:50" x14ac:dyDescent="0.2">
      <c r="M1228" s="1" t="s">
        <v>87</v>
      </c>
      <c r="N1228" s="1" t="s">
        <v>14</v>
      </c>
      <c r="O1228" s="1"/>
      <c r="P1228" s="1" t="s">
        <v>11</v>
      </c>
      <c r="Q1228" s="1" t="s">
        <v>12</v>
      </c>
      <c r="R1228" s="1" t="s">
        <v>13</v>
      </c>
      <c r="S1228" s="8">
        <v>2.8487854600000001E-4</v>
      </c>
      <c r="T1228" s="8">
        <v>0.75</v>
      </c>
      <c r="U1228" s="9">
        <f>Tabla13[[#This Row],[Precio unitario]]*Tabla13[[#This Row],[Tasa de ingresos cliente]]</f>
        <v>2.136589095E-4</v>
      </c>
      <c r="V1228" s="21">
        <v>22.631540000000001</v>
      </c>
      <c r="W1228" s="15">
        <f>Tabla13[[#This Row],[tasa de cambio]]*Tabla13[[#This Row],[Ingresos netos]]</f>
        <v>4.8354301567056302E-3</v>
      </c>
      <c r="AK1228" s="2" t="s">
        <v>100</v>
      </c>
      <c r="AL1228" s="2" t="s">
        <v>18</v>
      </c>
      <c r="AM1228" s="2" t="s">
        <v>101</v>
      </c>
      <c r="AN1228" s="2" t="s">
        <v>11</v>
      </c>
      <c r="AO1228" s="2" t="s">
        <v>12</v>
      </c>
      <c r="AP1228" s="2" t="s">
        <v>13</v>
      </c>
      <c r="AQ1228" s="7">
        <v>9.6907690000000001E-4</v>
      </c>
      <c r="AR1228" s="7">
        <v>0.75</v>
      </c>
      <c r="AS1228" s="9">
        <f>Tabla8[[#This Row],[Precio unitario]]*Tabla8[[#This Row],[Tasa de ingresos cliente]]</f>
        <v>7.2680767500000001E-4</v>
      </c>
      <c r="AT1228" s="21">
        <v>21.6</v>
      </c>
      <c r="AU1228" s="11">
        <f>Tabla8[[#This Row],[tasa de cambio]]*Tabla8[[#This Row],[Ingresos netos]]</f>
        <v>1.569904578E-2</v>
      </c>
      <c r="AV1228" s="23"/>
      <c r="AX1228" s="23"/>
    </row>
    <row r="1229" spans="13:50" x14ac:dyDescent="0.2">
      <c r="M1229" s="2" t="s">
        <v>87</v>
      </c>
      <c r="N1229" s="2" t="s">
        <v>49</v>
      </c>
      <c r="O1229" s="2"/>
      <c r="P1229" s="2" t="s">
        <v>11</v>
      </c>
      <c r="Q1229" s="2" t="s">
        <v>12</v>
      </c>
      <c r="R1229" s="2" t="s">
        <v>13</v>
      </c>
      <c r="S1229" s="7">
        <v>7.8533072999999995E-5</v>
      </c>
      <c r="T1229" s="7">
        <v>0.75</v>
      </c>
      <c r="U1229" s="9">
        <f>Tabla13[[#This Row],[Precio unitario]]*Tabla13[[#This Row],[Tasa de ingresos cliente]]</f>
        <v>5.8899804749999996E-5</v>
      </c>
      <c r="V1229" s="21">
        <v>22.631540000000001</v>
      </c>
      <c r="W1229" s="15">
        <f>Tabla13[[#This Row],[tasa de cambio]]*Tabla13[[#This Row],[Ingresos netos]]</f>
        <v>1.332993287191815E-3</v>
      </c>
      <c r="AK1229" s="1" t="s">
        <v>100</v>
      </c>
      <c r="AL1229" s="1" t="s">
        <v>18</v>
      </c>
      <c r="AM1229" s="1" t="s">
        <v>101</v>
      </c>
      <c r="AN1229" s="1" t="s">
        <v>11</v>
      </c>
      <c r="AO1229" s="1" t="s">
        <v>12</v>
      </c>
      <c r="AP1229" s="1" t="s">
        <v>13</v>
      </c>
      <c r="AQ1229" s="8">
        <v>9.6907809999999999E-4</v>
      </c>
      <c r="AR1229" s="8">
        <v>0.75</v>
      </c>
      <c r="AS1229" s="9">
        <f>Tabla8[[#This Row],[Precio unitario]]*Tabla8[[#This Row],[Tasa de ingresos cliente]]</f>
        <v>7.2680857499999999E-4</v>
      </c>
      <c r="AT1229" s="21">
        <v>21.6</v>
      </c>
      <c r="AU1229" s="11">
        <f>Tabla8[[#This Row],[tasa de cambio]]*Tabla8[[#This Row],[Ingresos netos]]</f>
        <v>1.5699065220000002E-2</v>
      </c>
      <c r="AV1229" s="23"/>
      <c r="AX1229" s="23"/>
    </row>
    <row r="1230" spans="13:50" x14ac:dyDescent="0.2">
      <c r="M1230" s="1" t="s">
        <v>87</v>
      </c>
      <c r="N1230" s="1" t="s">
        <v>15</v>
      </c>
      <c r="O1230" s="1"/>
      <c r="P1230" s="1" t="s">
        <v>11</v>
      </c>
      <c r="Q1230" s="1" t="s">
        <v>12</v>
      </c>
      <c r="R1230" s="1" t="s">
        <v>13</v>
      </c>
      <c r="S1230" s="8">
        <v>2.0961479330000002E-3</v>
      </c>
      <c r="T1230" s="8">
        <v>0.75</v>
      </c>
      <c r="U1230" s="9">
        <f>Tabla13[[#This Row],[Precio unitario]]*Tabla13[[#This Row],[Tasa de ingresos cliente]]</f>
        <v>1.5721109497500003E-3</v>
      </c>
      <c r="V1230" s="21">
        <v>22.631540000000001</v>
      </c>
      <c r="W1230" s="15">
        <f>Tabla13[[#This Row],[tasa de cambio]]*Tabla13[[#This Row],[Ingresos netos]]</f>
        <v>3.5579291843705126E-2</v>
      </c>
      <c r="AK1230" s="2" t="s">
        <v>100</v>
      </c>
      <c r="AL1230" s="2" t="s">
        <v>18</v>
      </c>
      <c r="AM1230" s="2" t="s">
        <v>101</v>
      </c>
      <c r="AN1230" s="2" t="s">
        <v>11</v>
      </c>
      <c r="AO1230" s="2" t="s">
        <v>12</v>
      </c>
      <c r="AP1230" s="2" t="s">
        <v>13</v>
      </c>
      <c r="AQ1230" s="7">
        <v>9.6905880000000002E-4</v>
      </c>
      <c r="AR1230" s="7">
        <v>0.75</v>
      </c>
      <c r="AS1230" s="9">
        <f>Tabla8[[#This Row],[Precio unitario]]*Tabla8[[#This Row],[Tasa de ingresos cliente]]</f>
        <v>7.2679410000000004E-4</v>
      </c>
      <c r="AT1230" s="21">
        <v>21.6</v>
      </c>
      <c r="AU1230" s="11">
        <f>Tabla8[[#This Row],[tasa de cambio]]*Tabla8[[#This Row],[Ingresos netos]]</f>
        <v>1.5698752560000001E-2</v>
      </c>
      <c r="AV1230" s="23"/>
      <c r="AX1230" s="23"/>
    </row>
    <row r="1231" spans="13:50" x14ac:dyDescent="0.2">
      <c r="M1231" s="2" t="s">
        <v>87</v>
      </c>
      <c r="N1231" s="2" t="s">
        <v>68</v>
      </c>
      <c r="O1231" s="2"/>
      <c r="P1231" s="2" t="s">
        <v>11</v>
      </c>
      <c r="Q1231" s="2" t="s">
        <v>12</v>
      </c>
      <c r="R1231" s="2" t="s">
        <v>13</v>
      </c>
      <c r="S1231" s="7">
        <v>2.0140307999999999E-4</v>
      </c>
      <c r="T1231" s="7">
        <v>0.75</v>
      </c>
      <c r="U1231" s="9">
        <f>Tabla13[[#This Row],[Precio unitario]]*Tabla13[[#This Row],[Tasa de ingresos cliente]]</f>
        <v>1.5105231E-4</v>
      </c>
      <c r="V1231" s="21">
        <v>22.631540000000001</v>
      </c>
      <c r="W1231" s="15">
        <f>Tabla13[[#This Row],[tasa de cambio]]*Tabla13[[#This Row],[Ingresos netos]]</f>
        <v>3.4185463958574E-3</v>
      </c>
      <c r="AK1231" s="2" t="s">
        <v>100</v>
      </c>
      <c r="AL1231" s="2" t="s">
        <v>18</v>
      </c>
      <c r="AM1231" s="2" t="s">
        <v>104</v>
      </c>
      <c r="AN1231" s="2" t="s">
        <v>11</v>
      </c>
      <c r="AO1231" s="2" t="s">
        <v>129</v>
      </c>
      <c r="AP1231" s="2" t="s">
        <v>13</v>
      </c>
      <c r="AQ1231" s="7">
        <v>-4.273824E-4</v>
      </c>
      <c r="AR1231" s="7">
        <v>0.75</v>
      </c>
      <c r="AS1231" s="9">
        <f>Tabla8[[#This Row],[Precio unitario]]*Tabla8[[#This Row],[Tasa de ingresos cliente]]</f>
        <v>-3.2053680000000001E-4</v>
      </c>
      <c r="AT1231" s="21">
        <v>21.6</v>
      </c>
      <c r="AU1231" s="11">
        <f>Tabla8[[#This Row],[tasa de cambio]]*Tabla8[[#This Row],[Ingresos netos]]</f>
        <v>-6.9235948800000007E-3</v>
      </c>
      <c r="AV1231" s="23"/>
      <c r="AX1231" s="23"/>
    </row>
    <row r="1232" spans="13:50" x14ac:dyDescent="0.2">
      <c r="M1232" s="1" t="s">
        <v>87</v>
      </c>
      <c r="N1232" s="1" t="s">
        <v>55</v>
      </c>
      <c r="O1232" s="1"/>
      <c r="P1232" s="1" t="s">
        <v>11</v>
      </c>
      <c r="Q1232" s="1" t="s">
        <v>12</v>
      </c>
      <c r="R1232" s="1" t="s">
        <v>13</v>
      </c>
      <c r="S1232" s="8">
        <v>3.7125589199999998E-4</v>
      </c>
      <c r="T1232" s="8">
        <v>0.75</v>
      </c>
      <c r="U1232" s="9">
        <f>Tabla13[[#This Row],[Precio unitario]]*Tabla13[[#This Row],[Tasa de ingresos cliente]]</f>
        <v>2.78441919E-4</v>
      </c>
      <c r="V1232" s="21">
        <v>22.631540000000001</v>
      </c>
      <c r="W1232" s="15">
        <f>Tabla13[[#This Row],[tasa de cambio]]*Tabla13[[#This Row],[Ingresos netos]]</f>
        <v>6.3015694275252599E-3</v>
      </c>
      <c r="AK1232" s="2" t="s">
        <v>100</v>
      </c>
      <c r="AL1232" s="2" t="s">
        <v>18</v>
      </c>
      <c r="AM1232" s="2" t="s">
        <v>114</v>
      </c>
      <c r="AN1232" s="2" t="s">
        <v>11</v>
      </c>
      <c r="AO1232" s="2" t="s">
        <v>129</v>
      </c>
      <c r="AP1232" s="2" t="s">
        <v>13</v>
      </c>
      <c r="AQ1232" s="7">
        <v>-2.3577000000000001E-5</v>
      </c>
      <c r="AR1232" s="7">
        <v>0.75</v>
      </c>
      <c r="AS1232" s="9">
        <f>Tabla8[[#This Row],[Precio unitario]]*Tabla8[[#This Row],[Tasa de ingresos cliente]]</f>
        <v>-1.7682750000000003E-5</v>
      </c>
      <c r="AT1232" s="21">
        <v>21.6</v>
      </c>
      <c r="AU1232" s="11">
        <f>Tabla8[[#This Row],[tasa de cambio]]*Tabla8[[#This Row],[Ingresos netos]]</f>
        <v>-3.8194740000000008E-4</v>
      </c>
      <c r="AV1232" s="23"/>
      <c r="AX1232" s="23"/>
    </row>
    <row r="1233" spans="13:50" x14ac:dyDescent="0.2">
      <c r="M1233" s="2" t="s">
        <v>87</v>
      </c>
      <c r="N1233" s="2" t="s">
        <v>43</v>
      </c>
      <c r="O1233" s="2"/>
      <c r="P1233" s="2" t="s">
        <v>11</v>
      </c>
      <c r="Q1233" s="2" t="s">
        <v>12</v>
      </c>
      <c r="R1233" s="2" t="s">
        <v>13</v>
      </c>
      <c r="S1233" s="7">
        <v>2.5440185700000001E-4</v>
      </c>
      <c r="T1233" s="7">
        <v>0.75</v>
      </c>
      <c r="U1233" s="9">
        <f>Tabla13[[#This Row],[Precio unitario]]*Tabla13[[#This Row],[Tasa de ingresos cliente]]</f>
        <v>1.9080139274999999E-4</v>
      </c>
      <c r="V1233" s="21">
        <v>22.631540000000001</v>
      </c>
      <c r="W1233" s="15">
        <f>Tabla13[[#This Row],[tasa de cambio]]*Tabla13[[#This Row],[Ingresos netos]]</f>
        <v>4.3181293520773347E-3</v>
      </c>
      <c r="AK1233" s="1" t="s">
        <v>100</v>
      </c>
      <c r="AL1233" s="1" t="s">
        <v>18</v>
      </c>
      <c r="AM1233" s="1" t="s">
        <v>101</v>
      </c>
      <c r="AN1233" s="1" t="s">
        <v>11</v>
      </c>
      <c r="AO1233" s="1" t="s">
        <v>12</v>
      </c>
      <c r="AP1233" s="1" t="s">
        <v>13</v>
      </c>
      <c r="AQ1233" s="8">
        <v>9.6907180000000001E-4</v>
      </c>
      <c r="AR1233" s="8">
        <v>0.75</v>
      </c>
      <c r="AS1233" s="9">
        <f>Tabla8[[#This Row],[Precio unitario]]*Tabla8[[#This Row],[Tasa de ingresos cliente]]</f>
        <v>7.2680385000000001E-4</v>
      </c>
      <c r="AT1233" s="21">
        <v>21.6</v>
      </c>
      <c r="AU1233" s="11">
        <f>Tabla8[[#This Row],[tasa de cambio]]*Tabla8[[#This Row],[Ingresos netos]]</f>
        <v>1.5698963160000003E-2</v>
      </c>
      <c r="AV1233" s="23"/>
      <c r="AX1233" s="23"/>
    </row>
    <row r="1234" spans="13:50" x14ac:dyDescent="0.2">
      <c r="M1234" s="1" t="s">
        <v>87</v>
      </c>
      <c r="N1234" s="1" t="s">
        <v>44</v>
      </c>
      <c r="O1234" s="1"/>
      <c r="P1234" s="1" t="s">
        <v>11</v>
      </c>
      <c r="Q1234" s="1" t="s">
        <v>12</v>
      </c>
      <c r="R1234" s="1" t="s">
        <v>13</v>
      </c>
      <c r="S1234" s="8">
        <v>5.3900946799999999E-4</v>
      </c>
      <c r="T1234" s="8">
        <v>0.75</v>
      </c>
      <c r="U1234" s="9">
        <f>Tabla13[[#This Row],[Precio unitario]]*Tabla13[[#This Row],[Tasa de ingresos cliente]]</f>
        <v>4.0425710100000002E-4</v>
      </c>
      <c r="V1234" s="21">
        <v>22.631540000000001</v>
      </c>
      <c r="W1234" s="15">
        <f>Tabla13[[#This Row],[tasa de cambio]]*Tabla13[[#This Row],[Ingresos netos]]</f>
        <v>9.1489607515655401E-3</v>
      </c>
      <c r="AK1234" s="2" t="s">
        <v>100</v>
      </c>
      <c r="AL1234" s="2" t="s">
        <v>18</v>
      </c>
      <c r="AM1234" s="2" t="s">
        <v>101</v>
      </c>
      <c r="AN1234" s="2" t="s">
        <v>11</v>
      </c>
      <c r="AO1234" s="2" t="s">
        <v>12</v>
      </c>
      <c r="AP1234" s="2" t="s">
        <v>13</v>
      </c>
      <c r="AQ1234" s="7">
        <v>9.6906780000000005E-4</v>
      </c>
      <c r="AR1234" s="7">
        <v>0.75</v>
      </c>
      <c r="AS1234" s="9">
        <f>Tabla8[[#This Row],[Precio unitario]]*Tabla8[[#This Row],[Tasa de ingresos cliente]]</f>
        <v>7.2680085000000007E-4</v>
      </c>
      <c r="AT1234" s="21">
        <v>21.6</v>
      </c>
      <c r="AU1234" s="11">
        <f>Tabla8[[#This Row],[tasa de cambio]]*Tabla8[[#This Row],[Ingresos netos]]</f>
        <v>1.5698898360000001E-2</v>
      </c>
      <c r="AV1234" s="23"/>
      <c r="AX1234" s="23"/>
    </row>
    <row r="1235" spans="13:50" x14ac:dyDescent="0.2">
      <c r="M1235" s="2" t="s">
        <v>87</v>
      </c>
      <c r="N1235" s="2" t="s">
        <v>18</v>
      </c>
      <c r="O1235" s="2"/>
      <c r="P1235" s="2" t="s">
        <v>11</v>
      </c>
      <c r="Q1235" s="2" t="s">
        <v>12</v>
      </c>
      <c r="R1235" s="2" t="s">
        <v>13</v>
      </c>
      <c r="S1235" s="7">
        <v>1.9927927900000001E-4</v>
      </c>
      <c r="T1235" s="7">
        <v>0.75</v>
      </c>
      <c r="U1235" s="9">
        <f>Tabla13[[#This Row],[Precio unitario]]*Tabla13[[#This Row],[Tasa de ingresos cliente]]</f>
        <v>1.4945945925000001E-4</v>
      </c>
      <c r="V1235" s="21">
        <v>22.631540000000001</v>
      </c>
      <c r="W1235" s="15">
        <f>Tabla13[[#This Row],[tasa de cambio]]*Tabla13[[#This Row],[Ingresos netos]]</f>
        <v>3.3824977303947455E-3</v>
      </c>
      <c r="AK1235" s="1" t="s">
        <v>100</v>
      </c>
      <c r="AL1235" s="1" t="s">
        <v>18</v>
      </c>
      <c r="AM1235" s="1" t="s">
        <v>101</v>
      </c>
      <c r="AN1235" s="1" t="s">
        <v>11</v>
      </c>
      <c r="AO1235" s="1" t="s">
        <v>12</v>
      </c>
      <c r="AP1235" s="1" t="s">
        <v>13</v>
      </c>
      <c r="AQ1235" s="8">
        <v>9.6906990000000001E-4</v>
      </c>
      <c r="AR1235" s="8">
        <v>0.75</v>
      </c>
      <c r="AS1235" s="9">
        <f>Tabla8[[#This Row],[Precio unitario]]*Tabla8[[#This Row],[Tasa de ingresos cliente]]</f>
        <v>7.2680242499999995E-4</v>
      </c>
      <c r="AT1235" s="21">
        <v>21.6</v>
      </c>
      <c r="AU1235" s="11">
        <f>Tabla8[[#This Row],[tasa de cambio]]*Tabla8[[#This Row],[Ingresos netos]]</f>
        <v>1.5698932379999999E-2</v>
      </c>
      <c r="AV1235" s="23"/>
      <c r="AX1235" s="23"/>
    </row>
    <row r="1236" spans="13:50" x14ac:dyDescent="0.2">
      <c r="M1236" s="1" t="s">
        <v>87</v>
      </c>
      <c r="N1236" s="1" t="s">
        <v>17</v>
      </c>
      <c r="O1236" s="1"/>
      <c r="P1236" s="1" t="s">
        <v>11</v>
      </c>
      <c r="Q1236" s="1" t="s">
        <v>12</v>
      </c>
      <c r="R1236" s="1" t="s">
        <v>13</v>
      </c>
      <c r="S1236" s="8">
        <v>1.26609256E-4</v>
      </c>
      <c r="T1236" s="8">
        <v>0.75</v>
      </c>
      <c r="U1236" s="9">
        <f>Tabla13[[#This Row],[Precio unitario]]*Tabla13[[#This Row],[Tasa de ingresos cliente]]</f>
        <v>9.4956941999999994E-5</v>
      </c>
      <c r="V1236" s="21">
        <v>22.631540000000001</v>
      </c>
      <c r="W1236" s="15">
        <f>Tabla13[[#This Row],[tasa de cambio]]*Tabla13[[#This Row],[Ingresos netos]]</f>
        <v>2.1490218311506801E-3</v>
      </c>
      <c r="AK1236" s="2" t="s">
        <v>100</v>
      </c>
      <c r="AL1236" s="2" t="s">
        <v>18</v>
      </c>
      <c r="AM1236" s="2" t="s">
        <v>101</v>
      </c>
      <c r="AN1236" s="2" t="s">
        <v>11</v>
      </c>
      <c r="AO1236" s="2" t="s">
        <v>12</v>
      </c>
      <c r="AP1236" s="2" t="s">
        <v>13</v>
      </c>
      <c r="AQ1236" s="7">
        <v>9.6907229999999996E-4</v>
      </c>
      <c r="AR1236" s="7">
        <v>0.75</v>
      </c>
      <c r="AS1236" s="9">
        <f>Tabla8[[#This Row],[Precio unitario]]*Tabla8[[#This Row],[Tasa de ingresos cliente]]</f>
        <v>7.2680422499999992E-4</v>
      </c>
      <c r="AT1236" s="21">
        <v>21.6</v>
      </c>
      <c r="AU1236" s="11">
        <f>Tabla8[[#This Row],[tasa de cambio]]*Tabla8[[#This Row],[Ingresos netos]]</f>
        <v>1.569897126E-2</v>
      </c>
      <c r="AV1236" s="23"/>
      <c r="AX1236" s="23"/>
    </row>
    <row r="1237" spans="13:50" x14ac:dyDescent="0.2">
      <c r="M1237" s="2" t="s">
        <v>87</v>
      </c>
      <c r="N1237" s="2" t="s">
        <v>18</v>
      </c>
      <c r="O1237" s="2"/>
      <c r="P1237" s="2" t="s">
        <v>11</v>
      </c>
      <c r="Q1237" s="2" t="s">
        <v>12</v>
      </c>
      <c r="R1237" s="2" t="s">
        <v>13</v>
      </c>
      <c r="S1237" s="7">
        <v>3.0430131600000002E-4</v>
      </c>
      <c r="T1237" s="7">
        <v>0.75</v>
      </c>
      <c r="U1237" s="9">
        <f>Tabla13[[#This Row],[Precio unitario]]*Tabla13[[#This Row],[Tasa de ingresos cliente]]</f>
        <v>2.2822598700000002E-4</v>
      </c>
      <c r="V1237" s="21">
        <v>22.631540000000001</v>
      </c>
      <c r="W1237" s="15">
        <f>Tabla13[[#This Row],[tasa de cambio]]*Tabla13[[#This Row],[Ingresos netos]]</f>
        <v>5.1651055538299807E-3</v>
      </c>
      <c r="AK1237" s="1" t="s">
        <v>100</v>
      </c>
      <c r="AL1237" s="1" t="s">
        <v>18</v>
      </c>
      <c r="AM1237" s="1" t="s">
        <v>101</v>
      </c>
      <c r="AN1237" s="1" t="s">
        <v>11</v>
      </c>
      <c r="AO1237" s="1" t="s">
        <v>12</v>
      </c>
      <c r="AP1237" s="1" t="s">
        <v>13</v>
      </c>
      <c r="AQ1237" s="8">
        <v>9.6905709999999998E-4</v>
      </c>
      <c r="AR1237" s="8">
        <v>0.75</v>
      </c>
      <c r="AS1237" s="9">
        <f>Tabla8[[#This Row],[Precio unitario]]*Tabla8[[#This Row],[Tasa de ingresos cliente]]</f>
        <v>7.2679282499999993E-4</v>
      </c>
      <c r="AT1237" s="21">
        <v>21.6</v>
      </c>
      <c r="AU1237" s="11">
        <f>Tabla8[[#This Row],[tasa de cambio]]*Tabla8[[#This Row],[Ingresos netos]]</f>
        <v>1.5698725019999998E-2</v>
      </c>
      <c r="AV1237" s="23"/>
      <c r="AX1237" s="23"/>
    </row>
    <row r="1238" spans="13:50" x14ac:dyDescent="0.2">
      <c r="M1238" s="1" t="s">
        <v>87</v>
      </c>
      <c r="N1238" s="1" t="s">
        <v>36</v>
      </c>
      <c r="O1238" s="1"/>
      <c r="P1238" s="1" t="s">
        <v>11</v>
      </c>
      <c r="Q1238" s="1" t="s">
        <v>12</v>
      </c>
      <c r="R1238" s="1" t="s">
        <v>13</v>
      </c>
      <c r="S1238" s="8">
        <v>5.5666774000000003E-4</v>
      </c>
      <c r="T1238" s="8">
        <v>0.75</v>
      </c>
      <c r="U1238" s="9">
        <f>Tabla13[[#This Row],[Precio unitario]]*Tabla13[[#This Row],[Tasa de ingresos cliente]]</f>
        <v>4.1750080500000005E-4</v>
      </c>
      <c r="V1238" s="21">
        <v>22.631540000000001</v>
      </c>
      <c r="W1238" s="15">
        <f>Tabla13[[#This Row],[tasa de cambio]]*Tabla13[[#This Row],[Ingresos netos]]</f>
        <v>9.448686168389701E-3</v>
      </c>
      <c r="AK1238" s="2" t="s">
        <v>100</v>
      </c>
      <c r="AL1238" s="2" t="s">
        <v>18</v>
      </c>
      <c r="AM1238" s="2" t="s">
        <v>101</v>
      </c>
      <c r="AN1238" s="2" t="s">
        <v>11</v>
      </c>
      <c r="AO1238" s="2" t="s">
        <v>12</v>
      </c>
      <c r="AP1238" s="2" t="s">
        <v>13</v>
      </c>
      <c r="AQ1238" s="7">
        <v>9.6912500000000004E-4</v>
      </c>
      <c r="AR1238" s="7">
        <v>0.75</v>
      </c>
      <c r="AS1238" s="9">
        <f>Tabla8[[#This Row],[Precio unitario]]*Tabla8[[#This Row],[Tasa de ingresos cliente]]</f>
        <v>7.2684375000000006E-4</v>
      </c>
      <c r="AT1238" s="21">
        <v>21.6</v>
      </c>
      <c r="AU1238" s="11">
        <f>Tabla8[[#This Row],[tasa de cambio]]*Tabla8[[#This Row],[Ingresos netos]]</f>
        <v>1.5699825000000001E-2</v>
      </c>
      <c r="AV1238" s="23"/>
      <c r="AX1238" s="23"/>
    </row>
    <row r="1239" spans="13:50" x14ac:dyDescent="0.2">
      <c r="M1239" s="2" t="s">
        <v>87</v>
      </c>
      <c r="N1239" s="2" t="s">
        <v>63</v>
      </c>
      <c r="O1239" s="2"/>
      <c r="P1239" s="2" t="s">
        <v>11</v>
      </c>
      <c r="Q1239" s="2" t="s">
        <v>12</v>
      </c>
      <c r="R1239" s="2" t="s">
        <v>13</v>
      </c>
      <c r="S1239" s="7">
        <v>1.7408832729999999E-3</v>
      </c>
      <c r="T1239" s="7">
        <v>0.75</v>
      </c>
      <c r="U1239" s="9">
        <f>Tabla13[[#This Row],[Precio unitario]]*Tabla13[[#This Row],[Tasa de ingresos cliente]]</f>
        <v>1.30566245475E-3</v>
      </c>
      <c r="V1239" s="21">
        <v>22.631540000000001</v>
      </c>
      <c r="W1239" s="15">
        <f>Tabla13[[#This Row],[tasa de cambio]]*Tabla13[[#This Row],[Ingresos netos]]</f>
        <v>2.9549152071172816E-2</v>
      </c>
      <c r="AK1239" s="1" t="s">
        <v>100</v>
      </c>
      <c r="AL1239" s="1" t="s">
        <v>18</v>
      </c>
      <c r="AM1239" s="1" t="s">
        <v>101</v>
      </c>
      <c r="AN1239" s="1" t="s">
        <v>11</v>
      </c>
      <c r="AO1239" s="1" t="s">
        <v>12</v>
      </c>
      <c r="AP1239" s="1" t="s">
        <v>13</v>
      </c>
      <c r="AQ1239" s="8">
        <v>9.690702E-4</v>
      </c>
      <c r="AR1239" s="8">
        <v>0.75</v>
      </c>
      <c r="AS1239" s="9">
        <f>Tabla8[[#This Row],[Precio unitario]]*Tabla8[[#This Row],[Tasa de ingresos cliente]]</f>
        <v>7.2680265000000003E-4</v>
      </c>
      <c r="AT1239" s="21">
        <v>21.6</v>
      </c>
      <c r="AU1239" s="11">
        <f>Tabla8[[#This Row],[tasa de cambio]]*Tabla8[[#This Row],[Ingresos netos]]</f>
        <v>1.5698937240000002E-2</v>
      </c>
      <c r="AV1239" s="23"/>
      <c r="AX1239" s="23"/>
    </row>
    <row r="1240" spans="13:50" x14ac:dyDescent="0.2">
      <c r="M1240" s="1" t="s">
        <v>87</v>
      </c>
      <c r="N1240" s="1" t="s">
        <v>45</v>
      </c>
      <c r="O1240" s="1"/>
      <c r="P1240" s="1" t="s">
        <v>11</v>
      </c>
      <c r="Q1240" s="1" t="s">
        <v>12</v>
      </c>
      <c r="R1240" s="1" t="s">
        <v>13</v>
      </c>
      <c r="S1240" s="8">
        <v>4.2163067200000001E-4</v>
      </c>
      <c r="T1240" s="8">
        <v>0.75</v>
      </c>
      <c r="U1240" s="9">
        <f>Tabla13[[#This Row],[Precio unitario]]*Tabla13[[#This Row],[Tasa de ingresos cliente]]</f>
        <v>3.1622300400000001E-4</v>
      </c>
      <c r="V1240" s="21">
        <v>22.631540000000001</v>
      </c>
      <c r="W1240" s="15">
        <f>Tabla13[[#This Row],[tasa de cambio]]*Tabla13[[#This Row],[Ingresos netos]]</f>
        <v>7.1566135639461606E-3</v>
      </c>
      <c r="AK1240" s="2" t="s">
        <v>100</v>
      </c>
      <c r="AL1240" s="2" t="s">
        <v>18</v>
      </c>
      <c r="AM1240" s="2" t="s">
        <v>101</v>
      </c>
      <c r="AN1240" s="2" t="s">
        <v>11</v>
      </c>
      <c r="AO1240" s="2" t="s">
        <v>12</v>
      </c>
      <c r="AP1240" s="2" t="s">
        <v>13</v>
      </c>
      <c r="AQ1240" s="7">
        <v>9.6906059999999998E-4</v>
      </c>
      <c r="AR1240" s="7">
        <v>0.75</v>
      </c>
      <c r="AS1240" s="9">
        <f>Tabla8[[#This Row],[Precio unitario]]*Tabla8[[#This Row],[Tasa de ingresos cliente]]</f>
        <v>7.2679544999999996E-4</v>
      </c>
      <c r="AT1240" s="21">
        <v>21.6</v>
      </c>
      <c r="AU1240" s="11">
        <f>Tabla8[[#This Row],[tasa de cambio]]*Tabla8[[#This Row],[Ingresos netos]]</f>
        <v>1.5698781719999999E-2</v>
      </c>
      <c r="AV1240" s="23"/>
      <c r="AX1240" s="23"/>
    </row>
    <row r="1241" spans="13:50" x14ac:dyDescent="0.2">
      <c r="M1241" s="2" t="s">
        <v>87</v>
      </c>
      <c r="N1241" s="2" t="s">
        <v>57</v>
      </c>
      <c r="O1241" s="2"/>
      <c r="P1241" s="2" t="s">
        <v>11</v>
      </c>
      <c r="Q1241" s="2" t="s">
        <v>12</v>
      </c>
      <c r="R1241" s="2" t="s">
        <v>13</v>
      </c>
      <c r="S1241" s="7">
        <v>9.3786413000000003E-5</v>
      </c>
      <c r="T1241" s="7">
        <v>0.75</v>
      </c>
      <c r="U1241" s="9">
        <f>Tabla13[[#This Row],[Precio unitario]]*Tabla13[[#This Row],[Tasa de ingresos cliente]]</f>
        <v>7.0339809750000009E-5</v>
      </c>
      <c r="V1241" s="21">
        <v>22.631540000000001</v>
      </c>
      <c r="W1241" s="15">
        <f>Tabla13[[#This Row],[tasa de cambio]]*Tabla13[[#This Row],[Ingresos netos]]</f>
        <v>1.5918982179495152E-3</v>
      </c>
      <c r="AK1241" s="1" t="s">
        <v>100</v>
      </c>
      <c r="AL1241" s="1" t="s">
        <v>18</v>
      </c>
      <c r="AM1241" s="1" t="s">
        <v>101</v>
      </c>
      <c r="AN1241" s="1" t="s">
        <v>11</v>
      </c>
      <c r="AO1241" s="1" t="s">
        <v>12</v>
      </c>
      <c r="AP1241" s="1" t="s">
        <v>13</v>
      </c>
      <c r="AQ1241" s="8">
        <v>9.6906840000000004E-4</v>
      </c>
      <c r="AR1241" s="8">
        <v>0.75</v>
      </c>
      <c r="AS1241" s="9">
        <f>Tabla8[[#This Row],[Precio unitario]]*Tabla8[[#This Row],[Tasa de ingresos cliente]]</f>
        <v>7.268013E-4</v>
      </c>
      <c r="AT1241" s="21">
        <v>21.6</v>
      </c>
      <c r="AU1241" s="11">
        <f>Tabla8[[#This Row],[tasa de cambio]]*Tabla8[[#This Row],[Ingresos netos]]</f>
        <v>1.5698908080000001E-2</v>
      </c>
      <c r="AV1241" s="23"/>
      <c r="AX1241" s="23"/>
    </row>
    <row r="1242" spans="13:50" x14ac:dyDescent="0.2">
      <c r="M1242" s="1" t="s">
        <v>87</v>
      </c>
      <c r="N1242" s="1" t="s">
        <v>73</v>
      </c>
      <c r="O1242" s="1"/>
      <c r="P1242" s="1" t="s">
        <v>11</v>
      </c>
      <c r="Q1242" s="1" t="s">
        <v>12</v>
      </c>
      <c r="R1242" s="1" t="s">
        <v>13</v>
      </c>
      <c r="S1242" s="8">
        <v>1.7547135300000001E-4</v>
      </c>
      <c r="T1242" s="8">
        <v>0.75</v>
      </c>
      <c r="U1242" s="9">
        <f>Tabla13[[#This Row],[Precio unitario]]*Tabla13[[#This Row],[Tasa de ingresos cliente]]</f>
        <v>1.3160351475E-4</v>
      </c>
      <c r="V1242" s="21">
        <v>22.631540000000001</v>
      </c>
      <c r="W1242" s="15">
        <f>Tabla13[[#This Row],[tasa de cambio]]*Tabla13[[#This Row],[Ingresos netos]]</f>
        <v>2.9783902082052153E-3</v>
      </c>
      <c r="AK1242" s="2" t="s">
        <v>100</v>
      </c>
      <c r="AL1242" s="2" t="s">
        <v>18</v>
      </c>
      <c r="AM1242" s="2" t="s">
        <v>101</v>
      </c>
      <c r="AN1242" s="2" t="s">
        <v>11</v>
      </c>
      <c r="AO1242" s="2" t="s">
        <v>12</v>
      </c>
      <c r="AP1242" s="2" t="s">
        <v>13</v>
      </c>
      <c r="AQ1242" s="7">
        <v>9.6906939999999995E-4</v>
      </c>
      <c r="AR1242" s="7">
        <v>0.75</v>
      </c>
      <c r="AS1242" s="9">
        <f>Tabla8[[#This Row],[Precio unitario]]*Tabla8[[#This Row],[Tasa de ingresos cliente]]</f>
        <v>7.2680204999999993E-4</v>
      </c>
      <c r="AT1242" s="21">
        <v>21.6</v>
      </c>
      <c r="AU1242" s="11">
        <f>Tabla8[[#This Row],[tasa de cambio]]*Tabla8[[#This Row],[Ingresos netos]]</f>
        <v>1.5698924279999998E-2</v>
      </c>
      <c r="AV1242" s="23"/>
      <c r="AX1242" s="23"/>
    </row>
    <row r="1243" spans="13:50" x14ac:dyDescent="0.2">
      <c r="M1243" s="2" t="s">
        <v>87</v>
      </c>
      <c r="N1243" s="2" t="s">
        <v>39</v>
      </c>
      <c r="O1243" s="2"/>
      <c r="P1243" s="2" t="s">
        <v>11</v>
      </c>
      <c r="Q1243" s="2" t="s">
        <v>12</v>
      </c>
      <c r="R1243" s="2" t="s">
        <v>13</v>
      </c>
      <c r="S1243" s="7">
        <v>4.4256814099999999E-4</v>
      </c>
      <c r="T1243" s="7">
        <v>0.75</v>
      </c>
      <c r="U1243" s="9">
        <f>Tabla13[[#This Row],[Precio unitario]]*Tabla13[[#This Row],[Tasa de ingresos cliente]]</f>
        <v>3.3192610574999998E-4</v>
      </c>
      <c r="V1243" s="21">
        <v>22.631540000000001</v>
      </c>
      <c r="W1243" s="15">
        <f>Tabla13[[#This Row],[tasa de cambio]]*Tabla13[[#This Row],[Ingresos netos]]</f>
        <v>7.5119989393253551E-3</v>
      </c>
      <c r="AK1243" s="1" t="s">
        <v>100</v>
      </c>
      <c r="AL1243" s="1" t="s">
        <v>18</v>
      </c>
      <c r="AM1243" s="1" t="s">
        <v>101</v>
      </c>
      <c r="AN1243" s="1" t="s">
        <v>11</v>
      </c>
      <c r="AO1243" s="1" t="s">
        <v>12</v>
      </c>
      <c r="AP1243" s="1" t="s">
        <v>13</v>
      </c>
      <c r="AQ1243" s="8">
        <v>9.6907220000000004E-4</v>
      </c>
      <c r="AR1243" s="8">
        <v>0.75</v>
      </c>
      <c r="AS1243" s="9">
        <f>Tabla8[[#This Row],[Precio unitario]]*Tabla8[[#This Row],[Tasa de ingresos cliente]]</f>
        <v>7.2680415E-4</v>
      </c>
      <c r="AT1243" s="21">
        <v>21.6</v>
      </c>
      <c r="AU1243" s="11">
        <f>Tabla8[[#This Row],[tasa de cambio]]*Tabla8[[#This Row],[Ingresos netos]]</f>
        <v>1.5698969640000001E-2</v>
      </c>
      <c r="AV1243" s="23"/>
      <c r="AX1243" s="23"/>
    </row>
    <row r="1244" spans="13:50" x14ac:dyDescent="0.2">
      <c r="M1244" s="1" t="s">
        <v>87</v>
      </c>
      <c r="N1244" s="1" t="s">
        <v>40</v>
      </c>
      <c r="O1244" s="1"/>
      <c r="P1244" s="1" t="s">
        <v>11</v>
      </c>
      <c r="Q1244" s="1" t="s">
        <v>12</v>
      </c>
      <c r="R1244" s="1" t="s">
        <v>13</v>
      </c>
      <c r="S1244" s="8">
        <v>1.1977541500000001E-4</v>
      </c>
      <c r="T1244" s="8">
        <v>0.75</v>
      </c>
      <c r="U1244" s="9">
        <f>Tabla13[[#This Row],[Precio unitario]]*Tabla13[[#This Row],[Tasa de ingresos cliente]]</f>
        <v>8.9831561250000008E-5</v>
      </c>
      <c r="V1244" s="21">
        <v>22.631540000000001</v>
      </c>
      <c r="W1244" s="15">
        <f>Tabla13[[#This Row],[tasa de cambio]]*Tabla13[[#This Row],[Ingresos netos]]</f>
        <v>2.0330265716918252E-3</v>
      </c>
      <c r="AK1244" s="1" t="s">
        <v>100</v>
      </c>
      <c r="AL1244" s="1" t="s">
        <v>111</v>
      </c>
      <c r="AM1244" s="1" t="s">
        <v>104</v>
      </c>
      <c r="AN1244" s="1" t="s">
        <v>11</v>
      </c>
      <c r="AO1244" s="1" t="s">
        <v>12</v>
      </c>
      <c r="AP1244" s="1" t="s">
        <v>13</v>
      </c>
      <c r="AQ1244" s="8">
        <v>1.9195E-3</v>
      </c>
      <c r="AR1244" s="8">
        <v>0.75</v>
      </c>
      <c r="AS1244" s="9">
        <f>Tabla8[[#This Row],[Precio unitario]]*Tabla8[[#This Row],[Tasa de ingresos cliente]]</f>
        <v>1.4396249999999999E-3</v>
      </c>
      <c r="AT1244" s="21">
        <v>21.6</v>
      </c>
      <c r="AU1244" s="11">
        <f>Tabla8[[#This Row],[tasa de cambio]]*Tabla8[[#This Row],[Ingresos netos]]</f>
        <v>3.1095899999999999E-2</v>
      </c>
      <c r="AV1244" s="23"/>
      <c r="AX1244" s="23"/>
    </row>
    <row r="1245" spans="13:50" x14ac:dyDescent="0.2">
      <c r="M1245" s="2" t="s">
        <v>87</v>
      </c>
      <c r="N1245" s="2" t="s">
        <v>40</v>
      </c>
      <c r="O1245" s="2"/>
      <c r="P1245" s="2" t="s">
        <v>11</v>
      </c>
      <c r="Q1245" s="2" t="s">
        <v>12</v>
      </c>
      <c r="R1245" s="2" t="s">
        <v>13</v>
      </c>
      <c r="S1245" s="7">
        <v>1.9937015999999999E-4</v>
      </c>
      <c r="T1245" s="7">
        <v>0.75</v>
      </c>
      <c r="U1245" s="9">
        <f>Tabla13[[#This Row],[Precio unitario]]*Tabla13[[#This Row],[Tasa de ingresos cliente]]</f>
        <v>1.4952762000000001E-4</v>
      </c>
      <c r="V1245" s="21">
        <v>22.631540000000001</v>
      </c>
      <c r="W1245" s="15">
        <f>Tabla13[[#This Row],[tasa de cambio]]*Tabla13[[#This Row],[Ingresos netos]]</f>
        <v>3.3840403131348003E-3</v>
      </c>
      <c r="AK1245" s="2" t="s">
        <v>100</v>
      </c>
      <c r="AL1245" s="2" t="s">
        <v>111</v>
      </c>
      <c r="AM1245" s="2" t="s">
        <v>114</v>
      </c>
      <c r="AN1245" s="2" t="s">
        <v>11</v>
      </c>
      <c r="AO1245" s="2" t="s">
        <v>12</v>
      </c>
      <c r="AP1245" s="2" t="s">
        <v>13</v>
      </c>
      <c r="AQ1245" s="7">
        <v>6.0000000000000002E-6</v>
      </c>
      <c r="AR1245" s="7">
        <v>0.75</v>
      </c>
      <c r="AS1245" s="9">
        <f>Tabla8[[#This Row],[Precio unitario]]*Tabla8[[#This Row],[Tasa de ingresos cliente]]</f>
        <v>4.5000000000000001E-6</v>
      </c>
      <c r="AT1245" s="21">
        <v>21.6</v>
      </c>
      <c r="AU1245" s="11">
        <f>Tabla8[[#This Row],[tasa de cambio]]*Tabla8[[#This Row],[Ingresos netos]]</f>
        <v>9.7200000000000004E-5</v>
      </c>
      <c r="AV1245" s="23"/>
      <c r="AX1245" s="23"/>
    </row>
    <row r="1246" spans="13:50" x14ac:dyDescent="0.2">
      <c r="M1246" s="1" t="s">
        <v>87</v>
      </c>
      <c r="N1246" s="1" t="s">
        <v>40</v>
      </c>
      <c r="O1246" s="1"/>
      <c r="P1246" s="1" t="s">
        <v>11</v>
      </c>
      <c r="Q1246" s="1" t="s">
        <v>12</v>
      </c>
      <c r="R1246" s="1" t="s">
        <v>13</v>
      </c>
      <c r="S1246" s="8">
        <v>4.3025057100000002E-4</v>
      </c>
      <c r="T1246" s="8">
        <v>0.75</v>
      </c>
      <c r="U1246" s="9">
        <f>Tabla13[[#This Row],[Precio unitario]]*Tabla13[[#This Row],[Tasa de ingresos cliente]]</f>
        <v>3.2268792825000003E-4</v>
      </c>
      <c r="V1246" s="21">
        <v>22.631540000000001</v>
      </c>
      <c r="W1246" s="15">
        <f>Tabla13[[#This Row],[tasa de cambio]]*Tabla13[[#This Row],[Ingresos netos]]</f>
        <v>7.3029247557070062E-3</v>
      </c>
      <c r="AK1246" s="2" t="s">
        <v>100</v>
      </c>
      <c r="AL1246" s="2" t="s">
        <v>111</v>
      </c>
      <c r="AM1246" s="2" t="s">
        <v>104</v>
      </c>
      <c r="AN1246" s="2" t="s">
        <v>11</v>
      </c>
      <c r="AO1246" s="2" t="s">
        <v>129</v>
      </c>
      <c r="AP1246" s="2" t="s">
        <v>13</v>
      </c>
      <c r="AQ1246" s="7">
        <v>-4.0918900000000002E-4</v>
      </c>
      <c r="AR1246" s="7">
        <v>0.75</v>
      </c>
      <c r="AS1246" s="9">
        <f>Tabla8[[#This Row],[Precio unitario]]*Tabla8[[#This Row],[Tasa de ingresos cliente]]</f>
        <v>-3.0689175000000004E-4</v>
      </c>
      <c r="AT1246" s="21">
        <v>21.6</v>
      </c>
      <c r="AU1246" s="11">
        <f>Tabla8[[#This Row],[tasa de cambio]]*Tabla8[[#This Row],[Ingresos netos]]</f>
        <v>-6.6288618000000009E-3</v>
      </c>
      <c r="AV1246" s="23"/>
      <c r="AX1246" s="23"/>
    </row>
    <row r="1247" spans="13:50" x14ac:dyDescent="0.2">
      <c r="M1247" s="2" t="s">
        <v>87</v>
      </c>
      <c r="N1247" s="2" t="s">
        <v>59</v>
      </c>
      <c r="O1247" s="2"/>
      <c r="P1247" s="2" t="s">
        <v>11</v>
      </c>
      <c r="Q1247" s="2" t="s">
        <v>12</v>
      </c>
      <c r="R1247" s="2" t="s">
        <v>13</v>
      </c>
      <c r="S1247" s="7">
        <v>3.417801619E-3</v>
      </c>
      <c r="T1247" s="7">
        <v>0.75</v>
      </c>
      <c r="U1247" s="9">
        <f>Tabla13[[#This Row],[Precio unitario]]*Tabla13[[#This Row],[Tasa de ingresos cliente]]</f>
        <v>2.5633512142499999E-3</v>
      </c>
      <c r="V1247" s="21">
        <v>22.631540000000001</v>
      </c>
      <c r="W1247" s="15">
        <f>Tabla13[[#This Row],[tasa de cambio]]*Tabla13[[#This Row],[Ingresos netos]]</f>
        <v>5.8012585539347447E-2</v>
      </c>
      <c r="AK1247" s="2" t="s">
        <v>100</v>
      </c>
      <c r="AL1247" s="2" t="s">
        <v>71</v>
      </c>
      <c r="AM1247" s="2" t="s">
        <v>104</v>
      </c>
      <c r="AN1247" s="2" t="s">
        <v>11</v>
      </c>
      <c r="AO1247" s="2" t="s">
        <v>12</v>
      </c>
      <c r="AP1247" s="2" t="s">
        <v>13</v>
      </c>
      <c r="AQ1247" s="7">
        <v>2.3059999999999999E-3</v>
      </c>
      <c r="AR1247" s="7">
        <v>0.75</v>
      </c>
      <c r="AS1247" s="9">
        <f>Tabla8[[#This Row],[Precio unitario]]*Tabla8[[#This Row],[Tasa de ingresos cliente]]</f>
        <v>1.7294999999999999E-3</v>
      </c>
      <c r="AT1247" s="21">
        <v>21.6</v>
      </c>
      <c r="AU1247" s="11">
        <f>Tabla8[[#This Row],[tasa de cambio]]*Tabla8[[#This Row],[Ingresos netos]]</f>
        <v>3.73572E-2</v>
      </c>
      <c r="AV1247" s="23"/>
      <c r="AX1247" s="23"/>
    </row>
    <row r="1248" spans="13:50" x14ac:dyDescent="0.2">
      <c r="M1248" s="1" t="s">
        <v>87</v>
      </c>
      <c r="N1248" s="1" t="s">
        <v>26</v>
      </c>
      <c r="O1248" s="1"/>
      <c r="P1248" s="1" t="s">
        <v>11</v>
      </c>
      <c r="Q1248" s="1" t="s">
        <v>12</v>
      </c>
      <c r="R1248" s="1" t="s">
        <v>13</v>
      </c>
      <c r="S1248" s="8">
        <v>3.7220672149999999E-3</v>
      </c>
      <c r="T1248" s="8">
        <v>0.75</v>
      </c>
      <c r="U1248" s="9">
        <f>Tabla13[[#This Row],[Precio unitario]]*Tabla13[[#This Row],[Tasa de ingresos cliente]]</f>
        <v>2.79155041125E-3</v>
      </c>
      <c r="V1248" s="21">
        <v>22.631540000000001</v>
      </c>
      <c r="W1248" s="15">
        <f>Tabla13[[#This Row],[tasa de cambio]]*Tabla13[[#This Row],[Ingresos netos]]</f>
        <v>6.3177084794220822E-2</v>
      </c>
      <c r="AK1248" s="2" t="s">
        <v>100</v>
      </c>
      <c r="AL1248" s="2" t="s">
        <v>71</v>
      </c>
      <c r="AM1248" s="2" t="s">
        <v>114</v>
      </c>
      <c r="AN1248" s="2" t="s">
        <v>11</v>
      </c>
      <c r="AO1248" s="2" t="s">
        <v>12</v>
      </c>
      <c r="AP1248" s="2" t="s">
        <v>13</v>
      </c>
      <c r="AQ1248" s="7">
        <v>8.6363999999999992E-6</v>
      </c>
      <c r="AR1248" s="7">
        <v>0.75</v>
      </c>
      <c r="AS1248" s="9">
        <f>Tabla8[[#This Row],[Precio unitario]]*Tabla8[[#This Row],[Tasa de ingresos cliente]]</f>
        <v>6.4772999999999998E-6</v>
      </c>
      <c r="AT1248" s="21">
        <v>21.6</v>
      </c>
      <c r="AU1248" s="11">
        <f>Tabla8[[#This Row],[tasa de cambio]]*Tabla8[[#This Row],[Ingresos netos]]</f>
        <v>1.3990968000000001E-4</v>
      </c>
      <c r="AV1248" s="23"/>
      <c r="AX1248" s="23"/>
    </row>
    <row r="1249" spans="13:50" x14ac:dyDescent="0.2">
      <c r="M1249" s="2" t="s">
        <v>87</v>
      </c>
      <c r="N1249" s="2" t="s">
        <v>28</v>
      </c>
      <c r="O1249" s="2"/>
      <c r="P1249" s="2" t="s">
        <v>11</v>
      </c>
      <c r="Q1249" s="2" t="s">
        <v>12</v>
      </c>
      <c r="R1249" s="2" t="s">
        <v>13</v>
      </c>
      <c r="S1249" s="7">
        <v>2.9129973400000001E-4</v>
      </c>
      <c r="T1249" s="7">
        <v>0.75</v>
      </c>
      <c r="U1249" s="9">
        <f>Tabla13[[#This Row],[Precio unitario]]*Tabla13[[#This Row],[Tasa de ingresos cliente]]</f>
        <v>2.1847480050000002E-4</v>
      </c>
      <c r="V1249" s="21">
        <v>22.631540000000001</v>
      </c>
      <c r="W1249" s="15">
        <f>Tabla13[[#This Row],[tasa de cambio]]*Tabla13[[#This Row],[Ingresos netos]]</f>
        <v>4.9444211865077711E-3</v>
      </c>
      <c r="AK1249" s="1" t="s">
        <v>100</v>
      </c>
      <c r="AL1249" s="1" t="s">
        <v>71</v>
      </c>
      <c r="AM1249" s="1" t="s">
        <v>104</v>
      </c>
      <c r="AN1249" s="1" t="s">
        <v>11</v>
      </c>
      <c r="AO1249" s="1" t="s">
        <v>129</v>
      </c>
      <c r="AP1249" s="1" t="s">
        <v>13</v>
      </c>
      <c r="AQ1249" s="8">
        <v>-5.0390400000000001E-4</v>
      </c>
      <c r="AR1249" s="8">
        <v>0.75</v>
      </c>
      <c r="AS1249" s="9">
        <f>Tabla8[[#This Row],[Precio unitario]]*Tabla8[[#This Row],[Tasa de ingresos cliente]]</f>
        <v>-3.7792800000000003E-4</v>
      </c>
      <c r="AT1249" s="21">
        <v>21.6</v>
      </c>
      <c r="AU1249" s="11">
        <f>Tabla8[[#This Row],[tasa de cambio]]*Tabla8[[#This Row],[Ingresos netos]]</f>
        <v>-8.1632448000000021E-3</v>
      </c>
      <c r="AV1249" s="23"/>
      <c r="AX1249" s="23"/>
    </row>
    <row r="1250" spans="13:50" x14ac:dyDescent="0.2">
      <c r="M1250" s="1" t="s">
        <v>87</v>
      </c>
      <c r="N1250" s="1" t="s">
        <v>93</v>
      </c>
      <c r="O1250" s="1"/>
      <c r="P1250" s="1" t="s">
        <v>11</v>
      </c>
      <c r="Q1250" s="1" t="s">
        <v>12</v>
      </c>
      <c r="R1250" s="1" t="s">
        <v>13</v>
      </c>
      <c r="S1250" s="8">
        <v>4.0107737800000002E-4</v>
      </c>
      <c r="T1250" s="8">
        <v>0.75</v>
      </c>
      <c r="U1250" s="9">
        <f>Tabla13[[#This Row],[Precio unitario]]*Tabla13[[#This Row],[Tasa de ingresos cliente]]</f>
        <v>3.0080803350000004E-4</v>
      </c>
      <c r="V1250" s="21">
        <v>22.631540000000001</v>
      </c>
      <c r="W1250" s="15">
        <f>Tabla13[[#This Row],[tasa de cambio]]*Tabla13[[#This Row],[Ingresos netos]]</f>
        <v>6.8077490424765909E-3</v>
      </c>
      <c r="AK1250" s="1" t="s">
        <v>100</v>
      </c>
      <c r="AL1250" s="1" t="s">
        <v>71</v>
      </c>
      <c r="AM1250" s="1" t="s">
        <v>114</v>
      </c>
      <c r="AN1250" s="1" t="s">
        <v>11</v>
      </c>
      <c r="AO1250" s="1" t="s">
        <v>129</v>
      </c>
      <c r="AP1250" s="1" t="s">
        <v>13</v>
      </c>
      <c r="AQ1250" s="8">
        <v>-2.5890000000000001E-6</v>
      </c>
      <c r="AR1250" s="8">
        <v>0.75</v>
      </c>
      <c r="AS1250" s="9">
        <f>Tabla8[[#This Row],[Precio unitario]]*Tabla8[[#This Row],[Tasa de ingresos cliente]]</f>
        <v>-1.9417500000000001E-6</v>
      </c>
      <c r="AT1250" s="21">
        <v>21.6</v>
      </c>
      <c r="AU1250" s="11">
        <f>Tabla8[[#This Row],[tasa de cambio]]*Tabla8[[#This Row],[Ingresos netos]]</f>
        <v>-4.1941800000000006E-5</v>
      </c>
      <c r="AV1250" s="23"/>
      <c r="AX1250" s="23"/>
    </row>
    <row r="1251" spans="13:50" x14ac:dyDescent="0.2">
      <c r="M1251" s="2" t="s">
        <v>87</v>
      </c>
      <c r="N1251" s="2" t="s">
        <v>14</v>
      </c>
      <c r="O1251" s="2"/>
      <c r="P1251" s="2" t="s">
        <v>11</v>
      </c>
      <c r="Q1251" s="2" t="s">
        <v>12</v>
      </c>
      <c r="R1251" s="2" t="s">
        <v>13</v>
      </c>
      <c r="S1251" s="7">
        <v>3.5972309699999999E-4</v>
      </c>
      <c r="T1251" s="7">
        <v>0.75</v>
      </c>
      <c r="U1251" s="9">
        <f>Tabla13[[#This Row],[Precio unitario]]*Tabla13[[#This Row],[Tasa de ingresos cliente]]</f>
        <v>2.6979232274999999E-4</v>
      </c>
      <c r="V1251" s="21">
        <v>22.631540000000001</v>
      </c>
      <c r="W1251" s="15">
        <f>Tabla13[[#This Row],[tasa de cambio]]*Tabla13[[#This Row],[Ingresos netos]]</f>
        <v>6.1058157440095351E-3</v>
      </c>
      <c r="AK1251" s="2" t="s">
        <v>100</v>
      </c>
      <c r="AL1251" s="2" t="s">
        <v>56</v>
      </c>
      <c r="AM1251" s="2" t="s">
        <v>101</v>
      </c>
      <c r="AN1251" s="2" t="s">
        <v>11</v>
      </c>
      <c r="AO1251" s="2" t="s">
        <v>12</v>
      </c>
      <c r="AP1251" s="2" t="s">
        <v>13</v>
      </c>
      <c r="AQ1251" s="7">
        <v>1.8680000000000001E-3</v>
      </c>
      <c r="AR1251" s="7">
        <v>0.75</v>
      </c>
      <c r="AS1251" s="9">
        <f>Tabla8[[#This Row],[Precio unitario]]*Tabla8[[#This Row],[Tasa de ingresos cliente]]</f>
        <v>1.4010000000000001E-3</v>
      </c>
      <c r="AT1251" s="21">
        <v>21.6</v>
      </c>
      <c r="AU1251" s="11">
        <f>Tabla8[[#This Row],[tasa de cambio]]*Tabla8[[#This Row],[Ingresos netos]]</f>
        <v>3.0261600000000003E-2</v>
      </c>
      <c r="AV1251" s="23"/>
      <c r="AX1251" s="23"/>
    </row>
    <row r="1252" spans="13:50" x14ac:dyDescent="0.2">
      <c r="M1252" s="1" t="s">
        <v>87</v>
      </c>
      <c r="N1252" s="1" t="s">
        <v>14</v>
      </c>
      <c r="O1252" s="1"/>
      <c r="P1252" s="1" t="s">
        <v>11</v>
      </c>
      <c r="Q1252" s="1" t="s">
        <v>12</v>
      </c>
      <c r="R1252" s="1" t="s">
        <v>13</v>
      </c>
      <c r="S1252" s="8">
        <v>5.3788958999999997E-4</v>
      </c>
      <c r="T1252" s="8">
        <v>0.75</v>
      </c>
      <c r="U1252" s="9">
        <f>Tabla13[[#This Row],[Precio unitario]]*Tabla13[[#This Row],[Tasa de ingresos cliente]]</f>
        <v>4.0341719249999998E-4</v>
      </c>
      <c r="V1252" s="21">
        <v>22.631540000000001</v>
      </c>
      <c r="W1252" s="15">
        <f>Tabla13[[#This Row],[tasa de cambio]]*Tabla13[[#This Row],[Ingresos netos]]</f>
        <v>9.1299523287514499E-3</v>
      </c>
      <c r="AK1252" s="2" t="s">
        <v>100</v>
      </c>
      <c r="AL1252" s="2" t="s">
        <v>56</v>
      </c>
      <c r="AM1252" s="2" t="s">
        <v>104</v>
      </c>
      <c r="AN1252" s="2" t="s">
        <v>11</v>
      </c>
      <c r="AO1252" s="2" t="s">
        <v>12</v>
      </c>
      <c r="AP1252" s="2" t="s">
        <v>13</v>
      </c>
      <c r="AQ1252" s="7">
        <v>2.4412856999999999E-3</v>
      </c>
      <c r="AR1252" s="7">
        <v>0.75</v>
      </c>
      <c r="AS1252" s="9">
        <f>Tabla8[[#This Row],[Precio unitario]]*Tabla8[[#This Row],[Tasa de ingresos cliente]]</f>
        <v>1.8309642749999998E-3</v>
      </c>
      <c r="AT1252" s="21">
        <v>21.6</v>
      </c>
      <c r="AU1252" s="11">
        <f>Tabla8[[#This Row],[tasa de cambio]]*Tabla8[[#This Row],[Ingresos netos]]</f>
        <v>3.9548828340000002E-2</v>
      </c>
      <c r="AV1252" s="23"/>
      <c r="AX1252" s="23"/>
    </row>
    <row r="1253" spans="13:50" x14ac:dyDescent="0.2">
      <c r="M1253" s="2" t="s">
        <v>87</v>
      </c>
      <c r="N1253" s="2" t="s">
        <v>55</v>
      </c>
      <c r="O1253" s="2"/>
      <c r="P1253" s="2" t="s">
        <v>11</v>
      </c>
      <c r="Q1253" s="2" t="s">
        <v>12</v>
      </c>
      <c r="R1253" s="2" t="s">
        <v>13</v>
      </c>
      <c r="S1253" s="7">
        <v>1.0486022050000001E-3</v>
      </c>
      <c r="T1253" s="7">
        <v>0.75</v>
      </c>
      <c r="U1253" s="9">
        <f>Tabla13[[#This Row],[Precio unitario]]*Tabla13[[#This Row],[Tasa de ingresos cliente]]</f>
        <v>7.8645165375000007E-4</v>
      </c>
      <c r="V1253" s="21">
        <v>22.631540000000001</v>
      </c>
      <c r="W1253" s="15">
        <f>Tabla13[[#This Row],[tasa de cambio]]*Tabla13[[#This Row],[Ingresos netos]]</f>
        <v>1.7798612059909277E-2</v>
      </c>
      <c r="AK1253" s="1" t="s">
        <v>100</v>
      </c>
      <c r="AL1253" s="1" t="s">
        <v>56</v>
      </c>
      <c r="AM1253" s="1" t="s">
        <v>104</v>
      </c>
      <c r="AN1253" s="1" t="s">
        <v>11</v>
      </c>
      <c r="AO1253" s="1" t="s">
        <v>12</v>
      </c>
      <c r="AP1253" s="1" t="s">
        <v>13</v>
      </c>
      <c r="AQ1253" s="8">
        <v>2.441E-3</v>
      </c>
      <c r="AR1253" s="8">
        <v>0.75</v>
      </c>
      <c r="AS1253" s="9">
        <f>Tabla8[[#This Row],[Precio unitario]]*Tabla8[[#This Row],[Tasa de ingresos cliente]]</f>
        <v>1.8307499999999999E-3</v>
      </c>
      <c r="AT1253" s="21">
        <v>21.6</v>
      </c>
      <c r="AU1253" s="11">
        <f>Tabla8[[#This Row],[tasa de cambio]]*Tabla8[[#This Row],[Ingresos netos]]</f>
        <v>3.9544200000000002E-2</v>
      </c>
      <c r="AV1253" s="23"/>
      <c r="AX1253" s="23"/>
    </row>
    <row r="1254" spans="13:50" x14ac:dyDescent="0.2">
      <c r="M1254" s="1" t="s">
        <v>87</v>
      </c>
      <c r="N1254" s="1" t="s">
        <v>44</v>
      </c>
      <c r="O1254" s="1"/>
      <c r="P1254" s="1" t="s">
        <v>11</v>
      </c>
      <c r="Q1254" s="1" t="s">
        <v>12</v>
      </c>
      <c r="R1254" s="1" t="s">
        <v>13</v>
      </c>
      <c r="S1254" s="8">
        <v>3.3427231E-4</v>
      </c>
      <c r="T1254" s="8">
        <v>0.75</v>
      </c>
      <c r="U1254" s="9">
        <f>Tabla13[[#This Row],[Precio unitario]]*Tabla13[[#This Row],[Tasa de ingresos cliente]]</f>
        <v>2.5070423249999997E-4</v>
      </c>
      <c r="V1254" s="21">
        <v>22.631540000000001</v>
      </c>
      <c r="W1254" s="15">
        <f>Tabla13[[#This Row],[tasa de cambio]]*Tabla13[[#This Row],[Ingresos netos]]</f>
        <v>5.6738228659930492E-3</v>
      </c>
      <c r="AK1254" s="2" t="s">
        <v>100</v>
      </c>
      <c r="AL1254" s="2" t="s">
        <v>56</v>
      </c>
      <c r="AM1254" s="2" t="s">
        <v>104</v>
      </c>
      <c r="AN1254" s="2" t="s">
        <v>11</v>
      </c>
      <c r="AO1254" s="2" t="s">
        <v>12</v>
      </c>
      <c r="AP1254" s="2" t="s">
        <v>13</v>
      </c>
      <c r="AQ1254" s="7">
        <v>2.4412499999999998E-3</v>
      </c>
      <c r="AR1254" s="7">
        <v>0.75</v>
      </c>
      <c r="AS1254" s="9">
        <f>Tabla8[[#This Row],[Precio unitario]]*Tabla8[[#This Row],[Tasa de ingresos cliente]]</f>
        <v>1.8309374999999999E-3</v>
      </c>
      <c r="AT1254" s="21">
        <v>21.6</v>
      </c>
      <c r="AU1254" s="11">
        <f>Tabla8[[#This Row],[tasa de cambio]]*Tabla8[[#This Row],[Ingresos netos]]</f>
        <v>3.954825E-2</v>
      </c>
      <c r="AV1254" s="23"/>
      <c r="AX1254" s="23"/>
    </row>
    <row r="1255" spans="13:50" x14ac:dyDescent="0.2">
      <c r="M1255" s="2" t="s">
        <v>87</v>
      </c>
      <c r="N1255" s="2" t="s">
        <v>57</v>
      </c>
      <c r="O1255" s="2"/>
      <c r="P1255" s="2" t="s">
        <v>11</v>
      </c>
      <c r="Q1255" s="2" t="s">
        <v>12</v>
      </c>
      <c r="R1255" s="2" t="s">
        <v>13</v>
      </c>
      <c r="S1255" s="7">
        <v>1.16980873E-4</v>
      </c>
      <c r="T1255" s="7">
        <v>0.75</v>
      </c>
      <c r="U1255" s="9">
        <f>Tabla13[[#This Row],[Precio unitario]]*Tabla13[[#This Row],[Tasa de ingresos cliente]]</f>
        <v>8.7735654749999999E-5</v>
      </c>
      <c r="V1255" s="21">
        <v>22.631540000000001</v>
      </c>
      <c r="W1255" s="15">
        <f>Tabla13[[#This Row],[tasa de cambio]]*Tabla13[[#This Row],[Ingresos netos]]</f>
        <v>1.985592979900815E-3</v>
      </c>
      <c r="AK1255" s="1" t="s">
        <v>100</v>
      </c>
      <c r="AL1255" s="1" t="s">
        <v>56</v>
      </c>
      <c r="AM1255" s="1" t="s">
        <v>104</v>
      </c>
      <c r="AN1255" s="1" t="s">
        <v>11</v>
      </c>
      <c r="AO1255" s="1" t="s">
        <v>12</v>
      </c>
      <c r="AP1255" s="1" t="s">
        <v>13</v>
      </c>
      <c r="AQ1255" s="8">
        <v>2.4412285999999999E-3</v>
      </c>
      <c r="AR1255" s="8">
        <v>0.75</v>
      </c>
      <c r="AS1255" s="9">
        <f>Tabla8[[#This Row],[Precio unitario]]*Tabla8[[#This Row],[Tasa de ingresos cliente]]</f>
        <v>1.83092145E-3</v>
      </c>
      <c r="AT1255" s="21">
        <v>21.6</v>
      </c>
      <c r="AU1255" s="11">
        <f>Tabla8[[#This Row],[tasa de cambio]]*Tabla8[[#This Row],[Ingresos netos]]</f>
        <v>3.9547903320000001E-2</v>
      </c>
      <c r="AV1255" s="23"/>
      <c r="AX1255" s="23"/>
    </row>
    <row r="1256" spans="13:50" x14ac:dyDescent="0.2">
      <c r="M1256" s="1" t="s">
        <v>87</v>
      </c>
      <c r="N1256" s="1" t="s">
        <v>15</v>
      </c>
      <c r="O1256" s="1"/>
      <c r="P1256" s="1" t="s">
        <v>11</v>
      </c>
      <c r="Q1256" s="1" t="s">
        <v>12</v>
      </c>
      <c r="R1256" s="1" t="s">
        <v>13</v>
      </c>
      <c r="S1256" s="8">
        <v>5.7020986400000003E-4</v>
      </c>
      <c r="T1256" s="8">
        <v>0.75</v>
      </c>
      <c r="U1256" s="9">
        <f>Tabla13[[#This Row],[Precio unitario]]*Tabla13[[#This Row],[Tasa de ingresos cliente]]</f>
        <v>4.2765739800000005E-4</v>
      </c>
      <c r="V1256" s="21">
        <v>22.631540000000001</v>
      </c>
      <c r="W1256" s="15">
        <f>Tabla13[[#This Row],[tasa de cambio]]*Tabla13[[#This Row],[Ingresos netos]]</f>
        <v>9.6785455091329218E-3</v>
      </c>
      <c r="AK1256" s="1" t="s">
        <v>100</v>
      </c>
      <c r="AL1256" s="1" t="s">
        <v>56</v>
      </c>
      <c r="AM1256" s="1" t="s">
        <v>104</v>
      </c>
      <c r="AN1256" s="1" t="s">
        <v>11</v>
      </c>
      <c r="AO1256" s="1" t="s">
        <v>12</v>
      </c>
      <c r="AP1256" s="1" t="s">
        <v>13</v>
      </c>
      <c r="AQ1256" s="8">
        <v>4.4200000000000003E-3</v>
      </c>
      <c r="AR1256" s="8">
        <v>0.75</v>
      </c>
      <c r="AS1256" s="9">
        <f>Tabla8[[#This Row],[Precio unitario]]*Tabla8[[#This Row],[Tasa de ingresos cliente]]</f>
        <v>3.3150000000000002E-3</v>
      </c>
      <c r="AT1256" s="21">
        <v>21.6</v>
      </c>
      <c r="AU1256" s="11">
        <f>Tabla8[[#This Row],[tasa de cambio]]*Tabla8[[#This Row],[Ingresos netos]]</f>
        <v>7.1604000000000015E-2</v>
      </c>
      <c r="AV1256" s="23"/>
      <c r="AX1256" s="23"/>
    </row>
    <row r="1257" spans="13:50" x14ac:dyDescent="0.2">
      <c r="M1257" s="2" t="s">
        <v>87</v>
      </c>
      <c r="N1257" s="2" t="s">
        <v>33</v>
      </c>
      <c r="O1257" s="2"/>
      <c r="P1257" s="2" t="s">
        <v>11</v>
      </c>
      <c r="Q1257" s="2" t="s">
        <v>12</v>
      </c>
      <c r="R1257" s="2" t="s">
        <v>13</v>
      </c>
      <c r="S1257" s="7">
        <v>1.127305143E-3</v>
      </c>
      <c r="T1257" s="7">
        <v>0.75</v>
      </c>
      <c r="U1257" s="9">
        <f>Tabla13[[#This Row],[Precio unitario]]*Tabla13[[#This Row],[Tasa de ingresos cliente]]</f>
        <v>8.4547885724999992E-4</v>
      </c>
      <c r="V1257" s="21">
        <v>22.631540000000001</v>
      </c>
      <c r="W1257" s="15">
        <f>Tabla13[[#This Row],[tasa de cambio]]*Tabla13[[#This Row],[Ingresos netos]]</f>
        <v>1.9134488577007665E-2</v>
      </c>
      <c r="AK1257" s="2" t="s">
        <v>100</v>
      </c>
      <c r="AL1257" s="2" t="s">
        <v>56</v>
      </c>
      <c r="AM1257" s="2" t="s">
        <v>104</v>
      </c>
      <c r="AN1257" s="2" t="s">
        <v>11</v>
      </c>
      <c r="AO1257" s="2" t="s">
        <v>12</v>
      </c>
      <c r="AP1257" s="2" t="s">
        <v>13</v>
      </c>
      <c r="AQ1257" s="7">
        <v>4.4198750000000002E-3</v>
      </c>
      <c r="AR1257" s="7">
        <v>0.75</v>
      </c>
      <c r="AS1257" s="9">
        <f>Tabla8[[#This Row],[Precio unitario]]*Tabla8[[#This Row],[Tasa de ingresos cliente]]</f>
        <v>3.3149062500000001E-3</v>
      </c>
      <c r="AT1257" s="21">
        <v>21.6</v>
      </c>
      <c r="AU1257" s="11">
        <f>Tabla8[[#This Row],[tasa de cambio]]*Tabla8[[#This Row],[Ingresos netos]]</f>
        <v>7.1601975000000012E-2</v>
      </c>
      <c r="AV1257" s="23"/>
      <c r="AX1257" s="23"/>
    </row>
    <row r="1258" spans="13:50" x14ac:dyDescent="0.2">
      <c r="M1258" s="1" t="s">
        <v>87</v>
      </c>
      <c r="N1258" s="1" t="s">
        <v>36</v>
      </c>
      <c r="O1258" s="1"/>
      <c r="P1258" s="1" t="s">
        <v>11</v>
      </c>
      <c r="Q1258" s="1" t="s">
        <v>12</v>
      </c>
      <c r="R1258" s="1" t="s">
        <v>13</v>
      </c>
      <c r="S1258" s="8">
        <v>1.936235616E-3</v>
      </c>
      <c r="T1258" s="8">
        <v>0.75</v>
      </c>
      <c r="U1258" s="9">
        <f>Tabla13[[#This Row],[Precio unitario]]*Tabla13[[#This Row],[Tasa de ingresos cliente]]</f>
        <v>1.4521767120000001E-3</v>
      </c>
      <c r="V1258" s="21">
        <v>22.631540000000001</v>
      </c>
      <c r="W1258" s="15">
        <f>Tabla13[[#This Row],[tasa de cambio]]*Tabla13[[#This Row],[Ingresos netos]]</f>
        <v>3.2864995344696481E-2</v>
      </c>
      <c r="AK1258" s="1" t="s">
        <v>100</v>
      </c>
      <c r="AL1258" s="1" t="s">
        <v>56</v>
      </c>
      <c r="AM1258" s="1" t="s">
        <v>104</v>
      </c>
      <c r="AN1258" s="1" t="s">
        <v>11</v>
      </c>
      <c r="AO1258" s="1" t="s">
        <v>12</v>
      </c>
      <c r="AP1258" s="1" t="s">
        <v>13</v>
      </c>
      <c r="AQ1258" s="8">
        <v>5.3740000000000003E-3</v>
      </c>
      <c r="AR1258" s="8">
        <v>0.75</v>
      </c>
      <c r="AS1258" s="9">
        <f>Tabla8[[#This Row],[Precio unitario]]*Tabla8[[#This Row],[Tasa de ingresos cliente]]</f>
        <v>4.0305000000000002E-3</v>
      </c>
      <c r="AT1258" s="21">
        <v>21.6</v>
      </c>
      <c r="AU1258" s="11">
        <f>Tabla8[[#This Row],[tasa de cambio]]*Tabla8[[#This Row],[Ingresos netos]]</f>
        <v>8.7058800000000006E-2</v>
      </c>
      <c r="AV1258" s="23"/>
      <c r="AX1258" s="23"/>
    </row>
    <row r="1259" spans="13:50" x14ac:dyDescent="0.2">
      <c r="M1259" s="2" t="s">
        <v>87</v>
      </c>
      <c r="N1259" s="2" t="s">
        <v>19</v>
      </c>
      <c r="O1259" s="2"/>
      <c r="P1259" s="2" t="s">
        <v>11</v>
      </c>
      <c r="Q1259" s="2" t="s">
        <v>12</v>
      </c>
      <c r="R1259" s="2" t="s">
        <v>13</v>
      </c>
      <c r="S1259" s="7">
        <v>3.2094977789999999E-3</v>
      </c>
      <c r="T1259" s="7">
        <v>0.75</v>
      </c>
      <c r="U1259" s="9">
        <f>Tabla13[[#This Row],[Precio unitario]]*Tabla13[[#This Row],[Tasa de ingresos cliente]]</f>
        <v>2.4071233342499998E-3</v>
      </c>
      <c r="V1259" s="21">
        <v>22.631540000000001</v>
      </c>
      <c r="W1259" s="15">
        <f>Tabla13[[#This Row],[tasa de cambio]]*Tabla13[[#This Row],[Ingresos netos]]</f>
        <v>5.4476908024012241E-2</v>
      </c>
      <c r="AK1259" s="1" t="s">
        <v>100</v>
      </c>
      <c r="AL1259" s="1" t="s">
        <v>56</v>
      </c>
      <c r="AM1259" s="1" t="s">
        <v>104</v>
      </c>
      <c r="AN1259" s="1" t="s">
        <v>11</v>
      </c>
      <c r="AO1259" s="1" t="s">
        <v>12</v>
      </c>
      <c r="AP1259" s="1" t="s">
        <v>13</v>
      </c>
      <c r="AQ1259" s="8">
        <v>5.3030000000000004E-3</v>
      </c>
      <c r="AR1259" s="8">
        <v>0.75</v>
      </c>
      <c r="AS1259" s="9">
        <f>Tabla8[[#This Row],[Precio unitario]]*Tabla8[[#This Row],[Tasa de ingresos cliente]]</f>
        <v>3.9772499999999999E-3</v>
      </c>
      <c r="AT1259" s="21">
        <v>21.6</v>
      </c>
      <c r="AU1259" s="11">
        <f>Tabla8[[#This Row],[tasa de cambio]]*Tabla8[[#This Row],[Ingresos netos]]</f>
        <v>8.5908600000000002E-2</v>
      </c>
      <c r="AV1259" s="23"/>
      <c r="AX1259" s="23"/>
    </row>
    <row r="1260" spans="13:50" x14ac:dyDescent="0.2">
      <c r="M1260" s="1" t="s">
        <v>87</v>
      </c>
      <c r="N1260" s="1" t="s">
        <v>20</v>
      </c>
      <c r="O1260" s="1"/>
      <c r="P1260" s="1" t="s">
        <v>11</v>
      </c>
      <c r="Q1260" s="1" t="s">
        <v>12</v>
      </c>
      <c r="R1260" s="1" t="s">
        <v>13</v>
      </c>
      <c r="S1260" s="8">
        <v>1.4681347050000001E-3</v>
      </c>
      <c r="T1260" s="8">
        <v>0.75</v>
      </c>
      <c r="U1260" s="9">
        <f>Tabla13[[#This Row],[Precio unitario]]*Tabla13[[#This Row],[Tasa de ingresos cliente]]</f>
        <v>1.1011010287499999E-3</v>
      </c>
      <c r="V1260" s="21">
        <v>22.631540000000001</v>
      </c>
      <c r="W1260" s="15">
        <f>Tabla13[[#This Row],[tasa de cambio]]*Tabla13[[#This Row],[Ingresos netos]]</f>
        <v>2.4919611976196774E-2</v>
      </c>
      <c r="AK1260" s="2" t="s">
        <v>100</v>
      </c>
      <c r="AL1260" s="2" t="s">
        <v>56</v>
      </c>
      <c r="AM1260" s="2" t="s">
        <v>104</v>
      </c>
      <c r="AN1260" s="2" t="s">
        <v>11</v>
      </c>
      <c r="AO1260" s="2" t="s">
        <v>12</v>
      </c>
      <c r="AP1260" s="2" t="s">
        <v>13</v>
      </c>
      <c r="AQ1260" s="7">
        <v>5.3030769000000002E-3</v>
      </c>
      <c r="AR1260" s="7">
        <v>0.75</v>
      </c>
      <c r="AS1260" s="9">
        <f>Tabla8[[#This Row],[Precio unitario]]*Tabla8[[#This Row],[Tasa de ingresos cliente]]</f>
        <v>3.9773076749999997E-3</v>
      </c>
      <c r="AT1260" s="21">
        <v>21.6</v>
      </c>
      <c r="AU1260" s="11">
        <f>Tabla8[[#This Row],[tasa de cambio]]*Tabla8[[#This Row],[Ingresos netos]]</f>
        <v>8.5909845779999994E-2</v>
      </c>
      <c r="AV1260" s="23"/>
      <c r="AX1260" s="23"/>
    </row>
    <row r="1261" spans="13:50" x14ac:dyDescent="0.2">
      <c r="M1261" s="2" t="s">
        <v>87</v>
      </c>
      <c r="N1261" s="2" t="s">
        <v>45</v>
      </c>
      <c r="O1261" s="2"/>
      <c r="P1261" s="2" t="s">
        <v>11</v>
      </c>
      <c r="Q1261" s="2" t="s">
        <v>12</v>
      </c>
      <c r="R1261" s="2" t="s">
        <v>13</v>
      </c>
      <c r="S1261" s="7">
        <v>1.037409799E-3</v>
      </c>
      <c r="T1261" s="7">
        <v>0.75</v>
      </c>
      <c r="U1261" s="9">
        <f>Tabla13[[#This Row],[Precio unitario]]*Tabla13[[#This Row],[Tasa de ingresos cliente]]</f>
        <v>7.7805734924999998E-4</v>
      </c>
      <c r="V1261" s="21">
        <v>22.631540000000001</v>
      </c>
      <c r="W1261" s="15">
        <f>Tabla13[[#This Row],[tasa de cambio]]*Tabla13[[#This Row],[Ingresos netos]]</f>
        <v>1.7608636021845345E-2</v>
      </c>
      <c r="AK1261" s="2" t="s">
        <v>100</v>
      </c>
      <c r="AL1261" s="2" t="s">
        <v>56</v>
      </c>
      <c r="AM1261" s="2" t="s">
        <v>104</v>
      </c>
      <c r="AN1261" s="2" t="s">
        <v>11</v>
      </c>
      <c r="AO1261" s="2" t="s">
        <v>12</v>
      </c>
      <c r="AP1261" s="2" t="s">
        <v>13</v>
      </c>
      <c r="AQ1261" s="7">
        <v>1.8255000000000001E-3</v>
      </c>
      <c r="AR1261" s="7">
        <v>0.75</v>
      </c>
      <c r="AS1261" s="9">
        <f>Tabla8[[#This Row],[Precio unitario]]*Tabla8[[#This Row],[Tasa de ingresos cliente]]</f>
        <v>1.3691250000000001E-3</v>
      </c>
      <c r="AT1261" s="21">
        <v>21.6</v>
      </c>
      <c r="AU1261" s="11">
        <f>Tabla8[[#This Row],[tasa de cambio]]*Tabla8[[#This Row],[Ingresos netos]]</f>
        <v>2.9573100000000005E-2</v>
      </c>
      <c r="AV1261" s="23"/>
      <c r="AX1261" s="23"/>
    </row>
    <row r="1262" spans="13:50" x14ac:dyDescent="0.2">
      <c r="M1262" s="1" t="s">
        <v>87</v>
      </c>
      <c r="N1262" s="1" t="s">
        <v>37</v>
      </c>
      <c r="O1262" s="1"/>
      <c r="P1262" s="1" t="s">
        <v>11</v>
      </c>
      <c r="Q1262" s="1" t="s">
        <v>12</v>
      </c>
      <c r="R1262" s="1" t="s">
        <v>13</v>
      </c>
      <c r="S1262" s="8">
        <v>7.1383530000000001E-5</v>
      </c>
      <c r="T1262" s="8">
        <v>0.75</v>
      </c>
      <c r="U1262" s="9">
        <f>Tabla13[[#This Row],[Precio unitario]]*Tabla13[[#This Row],[Tasa de ingresos cliente]]</f>
        <v>5.35376475E-5</v>
      </c>
      <c r="V1262" s="21">
        <v>22.631540000000001</v>
      </c>
      <c r="W1262" s="15">
        <f>Tabla13[[#This Row],[tasa de cambio]]*Tabla13[[#This Row],[Ingresos netos]]</f>
        <v>1.21163941090215E-3</v>
      </c>
      <c r="AK1262" s="2" t="s">
        <v>100</v>
      </c>
      <c r="AL1262" s="2" t="s">
        <v>56</v>
      </c>
      <c r="AM1262" s="2" t="s">
        <v>104</v>
      </c>
      <c r="AN1262" s="2" t="s">
        <v>11</v>
      </c>
      <c r="AO1262" s="2" t="s">
        <v>12</v>
      </c>
      <c r="AP1262" s="2" t="s">
        <v>13</v>
      </c>
      <c r="AQ1262" s="7">
        <v>5.8986667000000001E-3</v>
      </c>
      <c r="AR1262" s="7">
        <v>0.75</v>
      </c>
      <c r="AS1262" s="9">
        <f>Tabla8[[#This Row],[Precio unitario]]*Tabla8[[#This Row],[Tasa de ingresos cliente]]</f>
        <v>4.4240000250000003E-3</v>
      </c>
      <c r="AT1262" s="21">
        <v>21.6</v>
      </c>
      <c r="AU1262" s="11">
        <f>Tabla8[[#This Row],[tasa de cambio]]*Tabla8[[#This Row],[Ingresos netos]]</f>
        <v>9.5558400540000019E-2</v>
      </c>
      <c r="AV1262" s="23"/>
      <c r="AX1262" s="23"/>
    </row>
    <row r="1263" spans="13:50" x14ac:dyDescent="0.2">
      <c r="M1263" s="2" t="s">
        <v>87</v>
      </c>
      <c r="N1263" s="2" t="s">
        <v>57</v>
      </c>
      <c r="O1263" s="2"/>
      <c r="P1263" s="2" t="s">
        <v>11</v>
      </c>
      <c r="Q1263" s="2" t="s">
        <v>12</v>
      </c>
      <c r="R1263" s="2" t="s">
        <v>13</v>
      </c>
      <c r="S1263" s="7">
        <v>1.0928061950000001E-3</v>
      </c>
      <c r="T1263" s="7">
        <v>0.75</v>
      </c>
      <c r="U1263" s="9">
        <f>Tabla13[[#This Row],[Precio unitario]]*Tabla13[[#This Row],[Tasa de ingresos cliente]]</f>
        <v>8.1960464625000006E-4</v>
      </c>
      <c r="V1263" s="21">
        <v>22.631540000000001</v>
      </c>
      <c r="W1263" s="15">
        <f>Tabla13[[#This Row],[tasa de cambio]]*Tabla13[[#This Row],[Ingresos netos]]</f>
        <v>1.8548915335792726E-2</v>
      </c>
      <c r="AK1263" s="1" t="s">
        <v>100</v>
      </c>
      <c r="AL1263" s="1" t="s">
        <v>56</v>
      </c>
      <c r="AM1263" s="1" t="s">
        <v>104</v>
      </c>
      <c r="AN1263" s="1" t="s">
        <v>11</v>
      </c>
      <c r="AO1263" s="1" t="s">
        <v>12</v>
      </c>
      <c r="AP1263" s="1" t="s">
        <v>13</v>
      </c>
      <c r="AQ1263" s="8">
        <v>2.6297500000000001E-3</v>
      </c>
      <c r="AR1263" s="8">
        <v>0.75</v>
      </c>
      <c r="AS1263" s="9">
        <f>Tabla8[[#This Row],[Precio unitario]]*Tabla8[[#This Row],[Tasa de ingresos cliente]]</f>
        <v>1.9723125000000001E-3</v>
      </c>
      <c r="AT1263" s="21">
        <v>21.6</v>
      </c>
      <c r="AU1263" s="11">
        <f>Tabla8[[#This Row],[tasa de cambio]]*Tabla8[[#This Row],[Ingresos netos]]</f>
        <v>4.2601950000000006E-2</v>
      </c>
      <c r="AV1263" s="23"/>
      <c r="AX1263" s="23"/>
    </row>
    <row r="1264" spans="13:50" x14ac:dyDescent="0.2">
      <c r="M1264" s="1" t="s">
        <v>87</v>
      </c>
      <c r="N1264" s="1" t="s">
        <v>22</v>
      </c>
      <c r="O1264" s="1"/>
      <c r="P1264" s="1" t="s">
        <v>11</v>
      </c>
      <c r="Q1264" s="1" t="s">
        <v>12</v>
      </c>
      <c r="R1264" s="1" t="s">
        <v>13</v>
      </c>
      <c r="S1264" s="8">
        <v>2.4721579700000002E-4</v>
      </c>
      <c r="T1264" s="8">
        <v>0.75</v>
      </c>
      <c r="U1264" s="9">
        <f>Tabla13[[#This Row],[Precio unitario]]*Tabla13[[#This Row],[Tasa de ingresos cliente]]</f>
        <v>1.8541184775000002E-4</v>
      </c>
      <c r="V1264" s="21">
        <v>22.631540000000001</v>
      </c>
      <c r="W1264" s="15">
        <f>Tabla13[[#This Row],[tasa de cambio]]*Tabla13[[#This Row],[Ingresos netos]]</f>
        <v>4.1961556488280356E-3</v>
      </c>
      <c r="AK1264" s="2" t="s">
        <v>100</v>
      </c>
      <c r="AL1264" s="2" t="s">
        <v>56</v>
      </c>
      <c r="AM1264" s="2" t="s">
        <v>114</v>
      </c>
      <c r="AN1264" s="2" t="s">
        <v>11</v>
      </c>
      <c r="AO1264" s="2" t="s">
        <v>12</v>
      </c>
      <c r="AP1264" s="2" t="s">
        <v>13</v>
      </c>
      <c r="AQ1264" s="7">
        <v>7.54E-4</v>
      </c>
      <c r="AR1264" s="7">
        <v>0.75</v>
      </c>
      <c r="AS1264" s="9">
        <f>Tabla8[[#This Row],[Precio unitario]]*Tabla8[[#This Row],[Tasa de ingresos cliente]]</f>
        <v>5.6550000000000003E-4</v>
      </c>
      <c r="AT1264" s="21">
        <v>21.6</v>
      </c>
      <c r="AU1264" s="11">
        <f>Tabla8[[#This Row],[tasa de cambio]]*Tabla8[[#This Row],[Ingresos netos]]</f>
        <v>1.2214800000000001E-2</v>
      </c>
      <c r="AV1264" s="23"/>
      <c r="AX1264" s="23"/>
    </row>
    <row r="1265" spans="13:50" x14ac:dyDescent="0.2">
      <c r="M1265" s="2" t="s">
        <v>87</v>
      </c>
      <c r="N1265" s="2" t="s">
        <v>22</v>
      </c>
      <c r="O1265" s="2"/>
      <c r="P1265" s="2" t="s">
        <v>11</v>
      </c>
      <c r="Q1265" s="2" t="s">
        <v>12</v>
      </c>
      <c r="R1265" s="2" t="s">
        <v>13</v>
      </c>
      <c r="S1265" s="7">
        <v>6.53133764E-3</v>
      </c>
      <c r="T1265" s="7">
        <v>0.75</v>
      </c>
      <c r="U1265" s="9">
        <f>Tabla13[[#This Row],[Precio unitario]]*Tabla13[[#This Row],[Tasa de ingresos cliente]]</f>
        <v>4.8985032300000002E-3</v>
      </c>
      <c r="V1265" s="21">
        <v>22.631540000000001</v>
      </c>
      <c r="W1265" s="15">
        <f>Tabla13[[#This Row],[tasa de cambio]]*Tabla13[[#This Row],[Ingresos netos]]</f>
        <v>0.11086067178987422</v>
      </c>
      <c r="AK1265" s="1" t="s">
        <v>100</v>
      </c>
      <c r="AL1265" s="1" t="s">
        <v>56</v>
      </c>
      <c r="AM1265" s="1" t="s">
        <v>114</v>
      </c>
      <c r="AN1265" s="1" t="s">
        <v>11</v>
      </c>
      <c r="AO1265" s="1" t="s">
        <v>12</v>
      </c>
      <c r="AP1265" s="1" t="s">
        <v>13</v>
      </c>
      <c r="AQ1265" s="8">
        <v>7.5391300000000004E-4</v>
      </c>
      <c r="AR1265" s="8">
        <v>0.75</v>
      </c>
      <c r="AS1265" s="9">
        <f>Tabla8[[#This Row],[Precio unitario]]*Tabla8[[#This Row],[Tasa de ingresos cliente]]</f>
        <v>5.6543475000000001E-4</v>
      </c>
      <c r="AT1265" s="21">
        <v>21.6</v>
      </c>
      <c r="AU1265" s="11">
        <f>Tabla8[[#This Row],[tasa de cambio]]*Tabla8[[#This Row],[Ingresos netos]]</f>
        <v>1.22133906E-2</v>
      </c>
      <c r="AV1265" s="23"/>
      <c r="AX1265" s="23"/>
    </row>
    <row r="1266" spans="13:50" x14ac:dyDescent="0.2">
      <c r="M1266" s="1" t="s">
        <v>87</v>
      </c>
      <c r="N1266" s="1" t="s">
        <v>39</v>
      </c>
      <c r="O1266" s="1"/>
      <c r="P1266" s="1" t="s">
        <v>11</v>
      </c>
      <c r="Q1266" s="1" t="s">
        <v>12</v>
      </c>
      <c r="R1266" s="1" t="s">
        <v>13</v>
      </c>
      <c r="S1266" s="8">
        <v>2.475615538E-3</v>
      </c>
      <c r="T1266" s="8">
        <v>0.75</v>
      </c>
      <c r="U1266" s="9">
        <f>Tabla13[[#This Row],[Precio unitario]]*Tabla13[[#This Row],[Tasa de ingresos cliente]]</f>
        <v>1.8567116535E-3</v>
      </c>
      <c r="V1266" s="21">
        <v>22.631540000000001</v>
      </c>
      <c r="W1266" s="15">
        <f>Tabla13[[#This Row],[tasa de cambio]]*Tabla13[[#This Row],[Ingresos netos]]</f>
        <v>4.2020244054651393E-2</v>
      </c>
      <c r="AK1266" s="1" t="s">
        <v>100</v>
      </c>
      <c r="AL1266" s="1" t="s">
        <v>56</v>
      </c>
      <c r="AM1266" s="1" t="s">
        <v>104</v>
      </c>
      <c r="AN1266" s="1" t="s">
        <v>11</v>
      </c>
      <c r="AO1266" s="1" t="s">
        <v>12</v>
      </c>
      <c r="AP1266" s="1" t="s">
        <v>13</v>
      </c>
      <c r="AQ1266" s="8">
        <v>5.2490000000000002E-3</v>
      </c>
      <c r="AR1266" s="8">
        <v>0.75</v>
      </c>
      <c r="AS1266" s="9">
        <f>Tabla8[[#This Row],[Precio unitario]]*Tabla8[[#This Row],[Tasa de ingresos cliente]]</f>
        <v>3.9367500000000001E-3</v>
      </c>
      <c r="AT1266" s="21">
        <v>21.6</v>
      </c>
      <c r="AU1266" s="11">
        <f>Tabla8[[#This Row],[tasa de cambio]]*Tabla8[[#This Row],[Ingresos netos]]</f>
        <v>8.5033800000000007E-2</v>
      </c>
      <c r="AV1266" s="23"/>
      <c r="AX1266" s="23"/>
    </row>
    <row r="1267" spans="13:50" x14ac:dyDescent="0.2">
      <c r="M1267" s="2" t="s">
        <v>87</v>
      </c>
      <c r="N1267" s="2" t="s">
        <v>25</v>
      </c>
      <c r="O1267" s="2"/>
      <c r="P1267" s="2" t="s">
        <v>11</v>
      </c>
      <c r="Q1267" s="2" t="s">
        <v>12</v>
      </c>
      <c r="R1267" s="2" t="s">
        <v>13</v>
      </c>
      <c r="S1267" s="7">
        <v>3.6531571500000002E-4</v>
      </c>
      <c r="T1267" s="7">
        <v>0.75</v>
      </c>
      <c r="U1267" s="9">
        <f>Tabla13[[#This Row],[Precio unitario]]*Tabla13[[#This Row],[Tasa de ingresos cliente]]</f>
        <v>2.7398678625000005E-4</v>
      </c>
      <c r="V1267" s="21">
        <v>22.631540000000001</v>
      </c>
      <c r="W1267" s="15">
        <f>Tabla13[[#This Row],[tasa de cambio]]*Tabla13[[#This Row],[Ingresos netos]]</f>
        <v>6.2007429124883266E-3</v>
      </c>
      <c r="AK1267" s="1" t="s">
        <v>100</v>
      </c>
      <c r="AL1267" s="1" t="s">
        <v>56</v>
      </c>
      <c r="AM1267" s="1" t="s">
        <v>104</v>
      </c>
      <c r="AN1267" s="1" t="s">
        <v>11</v>
      </c>
      <c r="AO1267" s="1" t="s">
        <v>129</v>
      </c>
      <c r="AP1267" s="1" t="s">
        <v>13</v>
      </c>
      <c r="AQ1267" s="8">
        <v>-1.1353775000000001E-3</v>
      </c>
      <c r="AR1267" s="8">
        <v>0.75</v>
      </c>
      <c r="AS1267" s="9">
        <f>Tabla8[[#This Row],[Precio unitario]]*Tabla8[[#This Row],[Tasa de ingresos cliente]]</f>
        <v>-8.5153312500000006E-4</v>
      </c>
      <c r="AT1267" s="21">
        <v>21.6</v>
      </c>
      <c r="AU1267" s="11">
        <f>Tabla8[[#This Row],[tasa de cambio]]*Tabla8[[#This Row],[Ingresos netos]]</f>
        <v>-1.8393115500000001E-2</v>
      </c>
      <c r="AV1267" s="23"/>
      <c r="AX1267" s="23"/>
    </row>
    <row r="1268" spans="13:50" x14ac:dyDescent="0.2">
      <c r="M1268" s="1" t="s">
        <v>87</v>
      </c>
      <c r="N1268" s="1" t="s">
        <v>40</v>
      </c>
      <c r="O1268" s="1"/>
      <c r="P1268" s="1" t="s">
        <v>11</v>
      </c>
      <c r="Q1268" s="1" t="s">
        <v>12</v>
      </c>
      <c r="R1268" s="1" t="s">
        <v>13</v>
      </c>
      <c r="S1268" s="8">
        <v>5.4888822199999996E-4</v>
      </c>
      <c r="T1268" s="8">
        <v>0.75</v>
      </c>
      <c r="U1268" s="9">
        <f>Tabla13[[#This Row],[Precio unitario]]*Tabla13[[#This Row],[Tasa de ingresos cliente]]</f>
        <v>4.1166616649999997E-4</v>
      </c>
      <c r="V1268" s="21">
        <v>22.631540000000001</v>
      </c>
      <c r="W1268" s="15">
        <f>Tabla13[[#This Row],[tasa de cambio]]*Tabla13[[#This Row],[Ingresos netos]]</f>
        <v>9.3166393137914093E-3</v>
      </c>
      <c r="AK1268" s="2" t="s">
        <v>100</v>
      </c>
      <c r="AL1268" s="2" t="s">
        <v>56</v>
      </c>
      <c r="AM1268" s="2" t="s">
        <v>104</v>
      </c>
      <c r="AN1268" s="2" t="s">
        <v>11</v>
      </c>
      <c r="AO1268" s="2" t="s">
        <v>129</v>
      </c>
      <c r="AP1268" s="2" t="s">
        <v>13</v>
      </c>
      <c r="AQ1268" s="7">
        <v>-1.1353773E-3</v>
      </c>
      <c r="AR1268" s="7">
        <v>0.75</v>
      </c>
      <c r="AS1268" s="9">
        <f>Tabla8[[#This Row],[Precio unitario]]*Tabla8[[#This Row],[Tasa de ingresos cliente]]</f>
        <v>-8.5153297500000001E-4</v>
      </c>
      <c r="AT1268" s="21">
        <v>21.6</v>
      </c>
      <c r="AU1268" s="11">
        <f>Tabla8[[#This Row],[tasa de cambio]]*Tabla8[[#This Row],[Ingresos netos]]</f>
        <v>-1.839311226E-2</v>
      </c>
      <c r="AV1268" s="23"/>
      <c r="AX1268" s="23"/>
    </row>
    <row r="1269" spans="13:50" x14ac:dyDescent="0.2">
      <c r="M1269" s="2" t="s">
        <v>87</v>
      </c>
      <c r="N1269" s="2" t="s">
        <v>72</v>
      </c>
      <c r="O1269" s="2"/>
      <c r="P1269" s="2" t="s">
        <v>11</v>
      </c>
      <c r="Q1269" s="2" t="s">
        <v>12</v>
      </c>
      <c r="R1269" s="2" t="s">
        <v>13</v>
      </c>
      <c r="S1269" s="7">
        <v>4.7887255900000002E-4</v>
      </c>
      <c r="T1269" s="7">
        <v>0.75</v>
      </c>
      <c r="U1269" s="9">
        <f>Tabla13[[#This Row],[Precio unitario]]*Tabla13[[#This Row],[Tasa de ingresos cliente]]</f>
        <v>3.5915441925000004E-4</v>
      </c>
      <c r="V1269" s="21">
        <v>22.631540000000001</v>
      </c>
      <c r="W1269" s="15">
        <f>Tabla13[[#This Row],[tasa de cambio]]*Tabla13[[#This Row],[Ingresos netos]]</f>
        <v>8.1282176054331464E-3</v>
      </c>
      <c r="AK1269" s="1" t="s">
        <v>100</v>
      </c>
      <c r="AL1269" s="1" t="s">
        <v>56</v>
      </c>
      <c r="AM1269" s="1" t="s">
        <v>114</v>
      </c>
      <c r="AN1269" s="1" t="s">
        <v>11</v>
      </c>
      <c r="AO1269" s="1" t="s">
        <v>129</v>
      </c>
      <c r="AP1269" s="1" t="s">
        <v>13</v>
      </c>
      <c r="AQ1269" s="8">
        <v>-2.261694E-4</v>
      </c>
      <c r="AR1269" s="8">
        <v>0.75</v>
      </c>
      <c r="AS1269" s="9">
        <f>Tabla8[[#This Row],[Precio unitario]]*Tabla8[[#This Row],[Tasa de ingresos cliente]]</f>
        <v>-1.6962705000000001E-4</v>
      </c>
      <c r="AT1269" s="21">
        <v>21.6</v>
      </c>
      <c r="AU1269" s="11">
        <f>Tabla8[[#This Row],[tasa de cambio]]*Tabla8[[#This Row],[Ingresos netos]]</f>
        <v>-3.6639442800000003E-3</v>
      </c>
      <c r="AV1269" s="23"/>
      <c r="AX1269" s="23"/>
    </row>
    <row r="1270" spans="13:50" x14ac:dyDescent="0.2">
      <c r="M1270" s="1" t="s">
        <v>87</v>
      </c>
      <c r="N1270" s="1" t="s">
        <v>10</v>
      </c>
      <c r="O1270" s="1"/>
      <c r="P1270" s="1" t="s">
        <v>11</v>
      </c>
      <c r="Q1270" s="1" t="s">
        <v>12</v>
      </c>
      <c r="R1270" s="1" t="s">
        <v>13</v>
      </c>
      <c r="S1270" s="8">
        <v>5.3767583399999997E-4</v>
      </c>
      <c r="T1270" s="8">
        <v>0.75</v>
      </c>
      <c r="U1270" s="9">
        <f>Tabla13[[#This Row],[Precio unitario]]*Tabla13[[#This Row],[Tasa de ingresos cliente]]</f>
        <v>4.0325687549999997E-4</v>
      </c>
      <c r="V1270" s="21">
        <v>22.631540000000001</v>
      </c>
      <c r="W1270" s="15">
        <f>Tabla13[[#This Row],[tasa de cambio]]*Tabla13[[#This Row],[Ingresos netos]]</f>
        <v>9.1263241081532692E-3</v>
      </c>
      <c r="AK1270" s="2" t="s">
        <v>100</v>
      </c>
      <c r="AL1270" s="2" t="s">
        <v>56</v>
      </c>
      <c r="AM1270" s="2" t="s">
        <v>114</v>
      </c>
      <c r="AN1270" s="2" t="s">
        <v>11</v>
      </c>
      <c r="AO1270" s="2" t="s">
        <v>129</v>
      </c>
      <c r="AP1270" s="2" t="s">
        <v>13</v>
      </c>
      <c r="AQ1270" s="7">
        <v>-2.26169E-4</v>
      </c>
      <c r="AR1270" s="7">
        <v>0.75</v>
      </c>
      <c r="AS1270" s="9">
        <f>Tabla8[[#This Row],[Precio unitario]]*Tabla8[[#This Row],[Tasa de ingresos cliente]]</f>
        <v>-1.6962674999999999E-4</v>
      </c>
      <c r="AT1270" s="21">
        <v>21.6</v>
      </c>
      <c r="AU1270" s="11">
        <f>Tabla8[[#This Row],[tasa de cambio]]*Tabla8[[#This Row],[Ingresos netos]]</f>
        <v>-3.6639378000000002E-3</v>
      </c>
      <c r="AV1270" s="23"/>
      <c r="AX1270" s="23"/>
    </row>
    <row r="1271" spans="13:50" x14ac:dyDescent="0.2">
      <c r="M1271" s="2" t="s">
        <v>87</v>
      </c>
      <c r="N1271" s="2" t="s">
        <v>66</v>
      </c>
      <c r="O1271" s="2"/>
      <c r="P1271" s="2" t="s">
        <v>11</v>
      </c>
      <c r="Q1271" s="2" t="s">
        <v>12</v>
      </c>
      <c r="R1271" s="2" t="s">
        <v>13</v>
      </c>
      <c r="S1271" s="7">
        <v>2.4289384300000001E-4</v>
      </c>
      <c r="T1271" s="7">
        <v>0.75</v>
      </c>
      <c r="U1271" s="9">
        <f>Tabla13[[#This Row],[Precio unitario]]*Tabla13[[#This Row],[Tasa de ingresos cliente]]</f>
        <v>1.8217038225000002E-4</v>
      </c>
      <c r="V1271" s="21">
        <v>22.631540000000001</v>
      </c>
      <c r="W1271" s="15">
        <f>Tabla13[[#This Row],[tasa de cambio]]*Tabla13[[#This Row],[Ingresos netos]]</f>
        <v>4.1227962927061655E-3</v>
      </c>
      <c r="AK1271" s="1" t="s">
        <v>100</v>
      </c>
      <c r="AL1271" s="1" t="s">
        <v>82</v>
      </c>
      <c r="AM1271" s="1" t="s">
        <v>104</v>
      </c>
      <c r="AN1271" s="1" t="s">
        <v>11</v>
      </c>
      <c r="AO1271" s="1" t="s">
        <v>12</v>
      </c>
      <c r="AP1271" s="1" t="s">
        <v>13</v>
      </c>
      <c r="AQ1271" s="8">
        <v>2.3159999999999999E-3</v>
      </c>
      <c r="AR1271" s="8">
        <v>0.75</v>
      </c>
      <c r="AS1271" s="9">
        <f>Tabla8[[#This Row],[Precio unitario]]*Tabla8[[#This Row],[Tasa de ingresos cliente]]</f>
        <v>1.7369999999999998E-3</v>
      </c>
      <c r="AT1271" s="21">
        <v>21.6</v>
      </c>
      <c r="AU1271" s="11">
        <f>Tabla8[[#This Row],[tasa de cambio]]*Tabla8[[#This Row],[Ingresos netos]]</f>
        <v>3.7519199999999996E-2</v>
      </c>
      <c r="AV1271" s="23"/>
      <c r="AX1271" s="23"/>
    </row>
    <row r="1272" spans="13:50" x14ac:dyDescent="0.2">
      <c r="M1272" s="1" t="s">
        <v>87</v>
      </c>
      <c r="N1272" s="1" t="s">
        <v>64</v>
      </c>
      <c r="O1272" s="1"/>
      <c r="P1272" s="1" t="s">
        <v>11</v>
      </c>
      <c r="Q1272" s="1" t="s">
        <v>12</v>
      </c>
      <c r="R1272" s="1" t="s">
        <v>13</v>
      </c>
      <c r="S1272" s="8">
        <v>9.2346275800000001E-4</v>
      </c>
      <c r="T1272" s="8">
        <v>0.75</v>
      </c>
      <c r="U1272" s="9">
        <f>Tabla13[[#This Row],[Precio unitario]]*Tabla13[[#This Row],[Tasa de ingresos cliente]]</f>
        <v>6.9259706850000003E-4</v>
      </c>
      <c r="V1272" s="21">
        <v>22.631540000000001</v>
      </c>
      <c r="W1272" s="15">
        <f>Tabla13[[#This Row],[tasa de cambio]]*Tabla13[[#This Row],[Ingresos netos]]</f>
        <v>1.5674538259640491E-2</v>
      </c>
      <c r="AK1272" s="1" t="s">
        <v>100</v>
      </c>
      <c r="AL1272" s="1" t="s">
        <v>82</v>
      </c>
      <c r="AM1272" s="1" t="s">
        <v>104</v>
      </c>
      <c r="AN1272" s="1" t="s">
        <v>11</v>
      </c>
      <c r="AO1272" s="1" t="s">
        <v>12</v>
      </c>
      <c r="AP1272" s="1" t="s">
        <v>13</v>
      </c>
      <c r="AQ1272" s="8">
        <v>4.6620000000000003E-3</v>
      </c>
      <c r="AR1272" s="8">
        <v>0.75</v>
      </c>
      <c r="AS1272" s="9">
        <f>Tabla8[[#This Row],[Precio unitario]]*Tabla8[[#This Row],[Tasa de ingresos cliente]]</f>
        <v>3.4965000000000005E-3</v>
      </c>
      <c r="AT1272" s="21">
        <v>21.6</v>
      </c>
      <c r="AU1272" s="11">
        <f>Tabla8[[#This Row],[tasa de cambio]]*Tabla8[[#This Row],[Ingresos netos]]</f>
        <v>7.5524400000000019E-2</v>
      </c>
      <c r="AV1272" s="23"/>
      <c r="AX1272" s="23"/>
    </row>
    <row r="1273" spans="13:50" x14ac:dyDescent="0.2">
      <c r="M1273" s="2" t="s">
        <v>87</v>
      </c>
      <c r="N1273" s="2" t="s">
        <v>31</v>
      </c>
      <c r="O1273" s="2"/>
      <c r="P1273" s="2" t="s">
        <v>11</v>
      </c>
      <c r="Q1273" s="2" t="s">
        <v>12</v>
      </c>
      <c r="R1273" s="2" t="s">
        <v>13</v>
      </c>
      <c r="S1273" s="7">
        <v>1.8497965300000001E-4</v>
      </c>
      <c r="T1273" s="7">
        <v>0.75</v>
      </c>
      <c r="U1273" s="9">
        <f>Tabla13[[#This Row],[Precio unitario]]*Tabla13[[#This Row],[Tasa de ingresos cliente]]</f>
        <v>1.3873473975E-4</v>
      </c>
      <c r="V1273" s="21">
        <v>22.631540000000001</v>
      </c>
      <c r="W1273" s="15">
        <f>Tabla13[[#This Row],[tasa de cambio]]*Tabla13[[#This Row],[Ingresos netos]]</f>
        <v>3.1397808120417151E-3</v>
      </c>
      <c r="AK1273" s="1" t="s">
        <v>100</v>
      </c>
      <c r="AL1273" s="1" t="s">
        <v>82</v>
      </c>
      <c r="AM1273" s="1" t="s">
        <v>114</v>
      </c>
      <c r="AN1273" s="1" t="s">
        <v>11</v>
      </c>
      <c r="AO1273" s="1" t="s">
        <v>12</v>
      </c>
      <c r="AP1273" s="1" t="s">
        <v>13</v>
      </c>
      <c r="AQ1273" s="8">
        <v>1.1709999999999999E-3</v>
      </c>
      <c r="AR1273" s="8">
        <v>0.75</v>
      </c>
      <c r="AS1273" s="9">
        <f>Tabla8[[#This Row],[Precio unitario]]*Tabla8[[#This Row],[Tasa de ingresos cliente]]</f>
        <v>8.7824999999999991E-4</v>
      </c>
      <c r="AT1273" s="21">
        <v>21.6</v>
      </c>
      <c r="AU1273" s="11">
        <f>Tabla8[[#This Row],[tasa de cambio]]*Tabla8[[#This Row],[Ingresos netos]]</f>
        <v>1.89702E-2</v>
      </c>
      <c r="AV1273" s="23"/>
      <c r="AX1273" s="23"/>
    </row>
    <row r="1274" spans="13:50" x14ac:dyDescent="0.2">
      <c r="M1274" s="1" t="s">
        <v>87</v>
      </c>
      <c r="N1274" s="1" t="s">
        <v>43</v>
      </c>
      <c r="O1274" s="1"/>
      <c r="P1274" s="1" t="s">
        <v>11</v>
      </c>
      <c r="Q1274" s="1" t="s">
        <v>12</v>
      </c>
      <c r="R1274" s="1" t="s">
        <v>13</v>
      </c>
      <c r="S1274" s="8">
        <v>1.95237939E-4</v>
      </c>
      <c r="T1274" s="8">
        <v>0.75</v>
      </c>
      <c r="U1274" s="9">
        <f>Tabla13[[#This Row],[Precio unitario]]*Tabla13[[#This Row],[Tasa de ingresos cliente]]</f>
        <v>1.4642845425000002E-4</v>
      </c>
      <c r="V1274" s="21">
        <v>22.631540000000001</v>
      </c>
      <c r="W1274" s="15">
        <f>Tabla13[[#This Row],[tasa de cambio]]*Tabla13[[#This Row],[Ingresos netos]]</f>
        <v>3.3139014194970453E-3</v>
      </c>
      <c r="AK1274" s="2" t="s">
        <v>100</v>
      </c>
      <c r="AL1274" s="2" t="s">
        <v>82</v>
      </c>
      <c r="AM1274" s="2" t="s">
        <v>104</v>
      </c>
      <c r="AN1274" s="2" t="s">
        <v>11</v>
      </c>
      <c r="AO1274" s="2" t="s">
        <v>129</v>
      </c>
      <c r="AP1274" s="2" t="s">
        <v>13</v>
      </c>
      <c r="AQ1274" s="7">
        <v>-1.182303E-3</v>
      </c>
      <c r="AR1274" s="7">
        <v>0.75</v>
      </c>
      <c r="AS1274" s="9">
        <f>Tabla8[[#This Row],[Precio unitario]]*Tabla8[[#This Row],[Tasa de ingresos cliente]]</f>
        <v>-8.8672725E-4</v>
      </c>
      <c r="AT1274" s="21">
        <v>21.6</v>
      </c>
      <c r="AU1274" s="11">
        <f>Tabla8[[#This Row],[tasa de cambio]]*Tabla8[[#This Row],[Ingresos netos]]</f>
        <v>-1.9153308600000002E-2</v>
      </c>
      <c r="AV1274" s="23"/>
      <c r="AX1274" s="23"/>
    </row>
    <row r="1275" spans="13:50" x14ac:dyDescent="0.2">
      <c r="M1275" s="2" t="s">
        <v>87</v>
      </c>
      <c r="N1275" s="2" t="s">
        <v>43</v>
      </c>
      <c r="O1275" s="2"/>
      <c r="P1275" s="2" t="s">
        <v>11</v>
      </c>
      <c r="Q1275" s="2" t="s">
        <v>12</v>
      </c>
      <c r="R1275" s="2" t="s">
        <v>13</v>
      </c>
      <c r="S1275" s="7">
        <v>1.6320610899999999E-4</v>
      </c>
      <c r="T1275" s="7">
        <v>0.75</v>
      </c>
      <c r="U1275" s="9">
        <f>Tabla13[[#This Row],[Precio unitario]]*Tabla13[[#This Row],[Tasa de ingresos cliente]]</f>
        <v>1.2240458175000001E-4</v>
      </c>
      <c r="V1275" s="21">
        <v>22.631540000000001</v>
      </c>
      <c r="W1275" s="15">
        <f>Tabla13[[#This Row],[tasa de cambio]]*Tabla13[[#This Row],[Ingresos netos]]</f>
        <v>2.7702041880583953E-3</v>
      </c>
      <c r="AK1275" s="1" t="s">
        <v>100</v>
      </c>
      <c r="AL1275" s="1" t="s">
        <v>44</v>
      </c>
      <c r="AM1275" s="1" t="s">
        <v>101</v>
      </c>
      <c r="AN1275" s="1" t="s">
        <v>11</v>
      </c>
      <c r="AO1275" s="1" t="s">
        <v>12</v>
      </c>
      <c r="AP1275" s="1" t="s">
        <v>13</v>
      </c>
      <c r="AQ1275" s="8">
        <v>9.7199999999999999E-4</v>
      </c>
      <c r="AR1275" s="8">
        <v>0.75</v>
      </c>
      <c r="AS1275" s="9">
        <f>Tabla8[[#This Row],[Precio unitario]]*Tabla8[[#This Row],[Tasa de ingresos cliente]]</f>
        <v>7.2900000000000005E-4</v>
      </c>
      <c r="AT1275" s="21">
        <v>21.6</v>
      </c>
      <c r="AU1275" s="11">
        <f>Tabla8[[#This Row],[tasa de cambio]]*Tabla8[[#This Row],[Ingresos netos]]</f>
        <v>1.5746400000000001E-2</v>
      </c>
      <c r="AV1275" s="23"/>
      <c r="AX1275" s="23"/>
    </row>
    <row r="1276" spans="13:50" x14ac:dyDescent="0.2">
      <c r="M1276" s="1" t="s">
        <v>87</v>
      </c>
      <c r="N1276" s="1" t="s">
        <v>56</v>
      </c>
      <c r="O1276" s="1"/>
      <c r="P1276" s="1" t="s">
        <v>11</v>
      </c>
      <c r="Q1276" s="1" t="s">
        <v>12</v>
      </c>
      <c r="R1276" s="1" t="s">
        <v>13</v>
      </c>
      <c r="S1276" s="8">
        <v>8.5747577299999996E-4</v>
      </c>
      <c r="T1276" s="8">
        <v>0.75</v>
      </c>
      <c r="U1276" s="9">
        <f>Tabla13[[#This Row],[Precio unitario]]*Tabla13[[#This Row],[Tasa de ingresos cliente]]</f>
        <v>6.4310682975E-4</v>
      </c>
      <c r="V1276" s="21">
        <v>22.631540000000001</v>
      </c>
      <c r="W1276" s="15">
        <f>Tabla13[[#This Row],[tasa de cambio]]*Tabla13[[#This Row],[Ingresos netos]]</f>
        <v>1.4554497941760315E-2</v>
      </c>
      <c r="AK1276" s="2" t="s">
        <v>100</v>
      </c>
      <c r="AL1276" s="2" t="s">
        <v>44</v>
      </c>
      <c r="AM1276" s="2" t="s">
        <v>104</v>
      </c>
      <c r="AN1276" s="2" t="s">
        <v>11</v>
      </c>
      <c r="AO1276" s="2" t="s">
        <v>12</v>
      </c>
      <c r="AP1276" s="2" t="s">
        <v>13</v>
      </c>
      <c r="AQ1276" s="7">
        <v>9.7199999999999999E-4</v>
      </c>
      <c r="AR1276" s="7">
        <v>0.75</v>
      </c>
      <c r="AS1276" s="9">
        <f>Tabla8[[#This Row],[Precio unitario]]*Tabla8[[#This Row],[Tasa de ingresos cliente]]</f>
        <v>7.2900000000000005E-4</v>
      </c>
      <c r="AT1276" s="21">
        <v>21.6</v>
      </c>
      <c r="AU1276" s="11">
        <f>Tabla8[[#This Row],[tasa de cambio]]*Tabla8[[#This Row],[Ingresos netos]]</f>
        <v>1.5746400000000001E-2</v>
      </c>
      <c r="AV1276" s="23"/>
      <c r="AX1276" s="23"/>
    </row>
    <row r="1277" spans="13:50" x14ac:dyDescent="0.2">
      <c r="M1277" s="2" t="s">
        <v>87</v>
      </c>
      <c r="N1277" s="2" t="s">
        <v>44</v>
      </c>
      <c r="O1277" s="2"/>
      <c r="P1277" s="2" t="s">
        <v>11</v>
      </c>
      <c r="Q1277" s="2" t="s">
        <v>12</v>
      </c>
      <c r="R1277" s="2" t="s">
        <v>13</v>
      </c>
      <c r="S1277" s="7">
        <v>9.3094899900000004E-4</v>
      </c>
      <c r="T1277" s="7">
        <v>0.75</v>
      </c>
      <c r="U1277" s="9">
        <f>Tabla13[[#This Row],[Precio unitario]]*Tabla13[[#This Row],[Tasa de ingresos cliente]]</f>
        <v>6.9821174925000006E-4</v>
      </c>
      <c r="V1277" s="21">
        <v>22.631540000000001</v>
      </c>
      <c r="W1277" s="15">
        <f>Tabla13[[#This Row],[tasa de cambio]]*Tabla13[[#This Row],[Ingresos netos]]</f>
        <v>1.5801607131621348E-2</v>
      </c>
      <c r="AK1277" s="1" t="s">
        <v>100</v>
      </c>
      <c r="AL1277" s="1" t="s">
        <v>44</v>
      </c>
      <c r="AM1277" s="1" t="s">
        <v>104</v>
      </c>
      <c r="AN1277" s="1" t="s">
        <v>11</v>
      </c>
      <c r="AO1277" s="1" t="s">
        <v>12</v>
      </c>
      <c r="AP1277" s="1" t="s">
        <v>13</v>
      </c>
      <c r="AQ1277" s="8">
        <v>9.7208699999999995E-4</v>
      </c>
      <c r="AR1277" s="8">
        <v>0.75</v>
      </c>
      <c r="AS1277" s="9">
        <f>Tabla8[[#This Row],[Precio unitario]]*Tabla8[[#This Row],[Tasa de ingresos cliente]]</f>
        <v>7.2906524999999996E-4</v>
      </c>
      <c r="AT1277" s="21">
        <v>21.6</v>
      </c>
      <c r="AU1277" s="11">
        <f>Tabla8[[#This Row],[tasa de cambio]]*Tabla8[[#This Row],[Ingresos netos]]</f>
        <v>1.57478094E-2</v>
      </c>
      <c r="AV1277" s="23"/>
      <c r="AX1277" s="23"/>
    </row>
    <row r="1278" spans="13:50" x14ac:dyDescent="0.2">
      <c r="M1278" s="1" t="s">
        <v>87</v>
      </c>
      <c r="N1278" s="1" t="s">
        <v>17</v>
      </c>
      <c r="O1278" s="1"/>
      <c r="P1278" s="1" t="s">
        <v>11</v>
      </c>
      <c r="Q1278" s="1" t="s">
        <v>12</v>
      </c>
      <c r="R1278" s="1" t="s">
        <v>13</v>
      </c>
      <c r="S1278" s="8">
        <v>2.7276809699999999E-4</v>
      </c>
      <c r="T1278" s="8">
        <v>0.75</v>
      </c>
      <c r="U1278" s="9">
        <f>Tabla13[[#This Row],[Precio unitario]]*Tabla13[[#This Row],[Tasa de ingresos cliente]]</f>
        <v>2.0457607274999999E-4</v>
      </c>
      <c r="V1278" s="21">
        <v>22.631540000000001</v>
      </c>
      <c r="W1278" s="15">
        <f>Tabla13[[#This Row],[tasa de cambio]]*Tabla13[[#This Row],[Ingresos netos]]</f>
        <v>4.6298715734845348E-3</v>
      </c>
      <c r="AK1278" s="2" t="s">
        <v>100</v>
      </c>
      <c r="AL1278" s="2" t="s">
        <v>44</v>
      </c>
      <c r="AM1278" s="2" t="s">
        <v>104</v>
      </c>
      <c r="AN1278" s="2" t="s">
        <v>11</v>
      </c>
      <c r="AO1278" s="2" t="s">
        <v>12</v>
      </c>
      <c r="AP1278" s="2" t="s">
        <v>13</v>
      </c>
      <c r="AQ1278" s="7">
        <v>9.7207689999999998E-4</v>
      </c>
      <c r="AR1278" s="7">
        <v>0.75</v>
      </c>
      <c r="AS1278" s="9">
        <f>Tabla8[[#This Row],[Precio unitario]]*Tabla8[[#This Row],[Tasa de ingresos cliente]]</f>
        <v>7.2905767499999998E-4</v>
      </c>
      <c r="AT1278" s="21">
        <v>21.6</v>
      </c>
      <c r="AU1278" s="11">
        <f>Tabla8[[#This Row],[tasa de cambio]]*Tabla8[[#This Row],[Ingresos netos]]</f>
        <v>1.574764578E-2</v>
      </c>
      <c r="AV1278" s="23"/>
      <c r="AX1278" s="23"/>
    </row>
    <row r="1279" spans="13:50" x14ac:dyDescent="0.2">
      <c r="M1279" s="2" t="s">
        <v>87</v>
      </c>
      <c r="N1279" s="2" t="s">
        <v>18</v>
      </c>
      <c r="O1279" s="2"/>
      <c r="P1279" s="2" t="s">
        <v>11</v>
      </c>
      <c r="Q1279" s="2" t="s">
        <v>12</v>
      </c>
      <c r="R1279" s="2" t="s">
        <v>13</v>
      </c>
      <c r="S1279" s="7">
        <v>3.18550046E-4</v>
      </c>
      <c r="T1279" s="7">
        <v>0.75</v>
      </c>
      <c r="U1279" s="9">
        <f>Tabla13[[#This Row],[Precio unitario]]*Tabla13[[#This Row],[Tasa de ingresos cliente]]</f>
        <v>2.3891253450000001E-4</v>
      </c>
      <c r="V1279" s="21">
        <v>22.631540000000001</v>
      </c>
      <c r="W1279" s="15">
        <f>Tabla13[[#This Row],[tasa de cambio]]*Tabla13[[#This Row],[Ingresos netos]]</f>
        <v>5.4069585810381307E-3</v>
      </c>
      <c r="AK1279" s="1" t="s">
        <v>100</v>
      </c>
      <c r="AL1279" s="1" t="s">
        <v>44</v>
      </c>
      <c r="AM1279" s="1" t="s">
        <v>104</v>
      </c>
      <c r="AN1279" s="1" t="s">
        <v>11</v>
      </c>
      <c r="AO1279" s="1" t="s">
        <v>12</v>
      </c>
      <c r="AP1279" s="1" t="s">
        <v>13</v>
      </c>
      <c r="AQ1279" s="8">
        <v>9.7209089999999998E-4</v>
      </c>
      <c r="AR1279" s="8">
        <v>0.75</v>
      </c>
      <c r="AS1279" s="9">
        <f>Tabla8[[#This Row],[Precio unitario]]*Tabla8[[#This Row],[Tasa de ingresos cliente]]</f>
        <v>7.2906817499999998E-4</v>
      </c>
      <c r="AT1279" s="21">
        <v>21.6</v>
      </c>
      <c r="AU1279" s="11">
        <f>Tabla8[[#This Row],[tasa de cambio]]*Tabla8[[#This Row],[Ingresos netos]]</f>
        <v>1.5747872579999999E-2</v>
      </c>
      <c r="AV1279" s="23"/>
      <c r="AX1279" s="23"/>
    </row>
    <row r="1280" spans="13:50" x14ac:dyDescent="0.2">
      <c r="M1280" s="1" t="s">
        <v>87</v>
      </c>
      <c r="N1280" s="1" t="s">
        <v>18</v>
      </c>
      <c r="O1280" s="1"/>
      <c r="P1280" s="1" t="s">
        <v>11</v>
      </c>
      <c r="Q1280" s="1" t="s">
        <v>12</v>
      </c>
      <c r="R1280" s="1" t="s">
        <v>13</v>
      </c>
      <c r="S1280" s="8">
        <v>2.6601955599999999E-4</v>
      </c>
      <c r="T1280" s="8">
        <v>0.75</v>
      </c>
      <c r="U1280" s="9">
        <f>Tabla13[[#This Row],[Precio unitario]]*Tabla13[[#This Row],[Tasa de ingresos cliente]]</f>
        <v>1.9951466699999999E-4</v>
      </c>
      <c r="V1280" s="21">
        <v>22.631540000000001</v>
      </c>
      <c r="W1280" s="15">
        <f>Tabla13[[#This Row],[tasa de cambio]]*Tabla13[[#This Row],[Ingresos netos]]</f>
        <v>4.5153241667971796E-3</v>
      </c>
      <c r="AK1280" s="2" t="s">
        <v>100</v>
      </c>
      <c r="AL1280" s="2" t="s">
        <v>44</v>
      </c>
      <c r="AM1280" s="2" t="s">
        <v>104</v>
      </c>
      <c r="AN1280" s="2" t="s">
        <v>11</v>
      </c>
      <c r="AO1280" s="2" t="s">
        <v>12</v>
      </c>
      <c r="AP1280" s="2" t="s">
        <v>13</v>
      </c>
      <c r="AQ1280" s="7">
        <v>9.7211110000000004E-4</v>
      </c>
      <c r="AR1280" s="7">
        <v>0.75</v>
      </c>
      <c r="AS1280" s="9">
        <f>Tabla8[[#This Row],[Precio unitario]]*Tabla8[[#This Row],[Tasa de ingresos cliente]]</f>
        <v>7.2908332500000006E-4</v>
      </c>
      <c r="AT1280" s="21">
        <v>21.6</v>
      </c>
      <c r="AU1280" s="11">
        <f>Tabla8[[#This Row],[tasa de cambio]]*Tabla8[[#This Row],[Ingresos netos]]</f>
        <v>1.5748199820000003E-2</v>
      </c>
      <c r="AV1280" s="23"/>
      <c r="AX1280" s="23"/>
    </row>
    <row r="1281" spans="13:50" x14ac:dyDescent="0.2">
      <c r="M1281" s="2" t="s">
        <v>87</v>
      </c>
      <c r="N1281" s="2" t="s">
        <v>62</v>
      </c>
      <c r="O1281" s="2"/>
      <c r="P1281" s="2" t="s">
        <v>11</v>
      </c>
      <c r="Q1281" s="2" t="s">
        <v>12</v>
      </c>
      <c r="R1281" s="2" t="s">
        <v>13</v>
      </c>
      <c r="S1281" s="7">
        <v>5.3592235999999997E-5</v>
      </c>
      <c r="T1281" s="7">
        <v>0.75</v>
      </c>
      <c r="U1281" s="9">
        <f>Tabla13[[#This Row],[Precio unitario]]*Tabla13[[#This Row],[Tasa de ingresos cliente]]</f>
        <v>4.0194176999999999E-5</v>
      </c>
      <c r="V1281" s="21">
        <v>22.631540000000001</v>
      </c>
      <c r="W1281" s="15">
        <f>Tabla13[[#This Row],[tasa de cambio]]*Tabla13[[#This Row],[Ingresos netos]]</f>
        <v>9.0965612454258003E-4</v>
      </c>
      <c r="AK1281" s="1" t="s">
        <v>100</v>
      </c>
      <c r="AL1281" s="1" t="s">
        <v>44</v>
      </c>
      <c r="AM1281" s="1" t="s">
        <v>104</v>
      </c>
      <c r="AN1281" s="1" t="s">
        <v>11</v>
      </c>
      <c r="AO1281" s="1" t="s">
        <v>12</v>
      </c>
      <c r="AP1281" s="1" t="s">
        <v>13</v>
      </c>
      <c r="AQ1281" s="8">
        <v>9.722E-4</v>
      </c>
      <c r="AR1281" s="8">
        <v>0.75</v>
      </c>
      <c r="AS1281" s="9">
        <f>Tabla8[[#This Row],[Precio unitario]]*Tabla8[[#This Row],[Tasa de ingresos cliente]]</f>
        <v>7.2915000000000002E-4</v>
      </c>
      <c r="AT1281" s="21">
        <v>21.6</v>
      </c>
      <c r="AU1281" s="11">
        <f>Tabla8[[#This Row],[tasa de cambio]]*Tabla8[[#This Row],[Ingresos netos]]</f>
        <v>1.5749640000000002E-2</v>
      </c>
      <c r="AV1281" s="23"/>
      <c r="AX1281" s="23"/>
    </row>
    <row r="1282" spans="13:50" x14ac:dyDescent="0.2">
      <c r="M1282" s="1" t="s">
        <v>87</v>
      </c>
      <c r="N1282" s="1" t="s">
        <v>52</v>
      </c>
      <c r="O1282" s="1"/>
      <c r="P1282" s="1" t="s">
        <v>11</v>
      </c>
      <c r="Q1282" s="1" t="s">
        <v>12</v>
      </c>
      <c r="R1282" s="1" t="s">
        <v>13</v>
      </c>
      <c r="S1282" s="8">
        <v>2.02526771E-4</v>
      </c>
      <c r="T1282" s="8">
        <v>0.75</v>
      </c>
      <c r="U1282" s="9">
        <f>Tabla13[[#This Row],[Precio unitario]]*Tabla13[[#This Row],[Tasa de ingresos cliente]]</f>
        <v>1.5189507824999999E-4</v>
      </c>
      <c r="V1282" s="21">
        <v>22.631540000000001</v>
      </c>
      <c r="W1282" s="15">
        <f>Tabla13[[#This Row],[tasa de cambio]]*Tabla13[[#This Row],[Ingresos netos]]</f>
        <v>3.4376195392180051E-3</v>
      </c>
      <c r="AK1282" s="2" t="s">
        <v>100</v>
      </c>
      <c r="AL1282" s="2" t="s">
        <v>44</v>
      </c>
      <c r="AM1282" s="2" t="s">
        <v>104</v>
      </c>
      <c r="AN1282" s="2" t="s">
        <v>11</v>
      </c>
      <c r="AO1282" s="2" t="s">
        <v>12</v>
      </c>
      <c r="AP1282" s="2" t="s">
        <v>13</v>
      </c>
      <c r="AQ1282" s="7">
        <v>9.7207140000000005E-4</v>
      </c>
      <c r="AR1282" s="7">
        <v>0.75</v>
      </c>
      <c r="AS1282" s="9">
        <f>Tabla8[[#This Row],[Precio unitario]]*Tabla8[[#This Row],[Tasa de ingresos cliente]]</f>
        <v>7.2905355000000009E-4</v>
      </c>
      <c r="AT1282" s="21">
        <v>21.6</v>
      </c>
      <c r="AU1282" s="11">
        <f>Tabla8[[#This Row],[tasa de cambio]]*Tabla8[[#This Row],[Ingresos netos]]</f>
        <v>1.5747556680000004E-2</v>
      </c>
      <c r="AV1282" s="23"/>
      <c r="AX1282" s="23"/>
    </row>
    <row r="1283" spans="13:50" x14ac:dyDescent="0.2">
      <c r="M1283" s="2" t="s">
        <v>87</v>
      </c>
      <c r="N1283" s="2" t="s">
        <v>20</v>
      </c>
      <c r="O1283" s="2"/>
      <c r="P1283" s="2" t="s">
        <v>11</v>
      </c>
      <c r="Q1283" s="2" t="s">
        <v>12</v>
      </c>
      <c r="R1283" s="2" t="s">
        <v>13</v>
      </c>
      <c r="S1283" s="7">
        <v>3.388700458E-3</v>
      </c>
      <c r="T1283" s="7">
        <v>0.75</v>
      </c>
      <c r="U1283" s="9">
        <f>Tabla13[[#This Row],[Precio unitario]]*Tabla13[[#This Row],[Tasa de ingresos cliente]]</f>
        <v>2.5415253434999999E-3</v>
      </c>
      <c r="V1283" s="21">
        <v>22.631540000000001</v>
      </c>
      <c r="W1283" s="15">
        <f>Tabla13[[#This Row],[tasa de cambio]]*Tabla13[[#This Row],[Ingresos netos]]</f>
        <v>5.7518632472433988E-2</v>
      </c>
      <c r="AK1283" s="1" t="s">
        <v>100</v>
      </c>
      <c r="AL1283" s="1" t="s">
        <v>44</v>
      </c>
      <c r="AM1283" s="1" t="s">
        <v>104</v>
      </c>
      <c r="AN1283" s="1" t="s">
        <v>11</v>
      </c>
      <c r="AO1283" s="1" t="s">
        <v>12</v>
      </c>
      <c r="AP1283" s="1" t="s">
        <v>13</v>
      </c>
      <c r="AQ1283" s="8">
        <v>9.7209520000000004E-4</v>
      </c>
      <c r="AR1283" s="8">
        <v>0.75</v>
      </c>
      <c r="AS1283" s="9">
        <f>Tabla8[[#This Row],[Precio unitario]]*Tabla8[[#This Row],[Tasa de ingresos cliente]]</f>
        <v>7.290714E-4</v>
      </c>
      <c r="AT1283" s="21">
        <v>21.6</v>
      </c>
      <c r="AU1283" s="11">
        <f>Tabla8[[#This Row],[tasa de cambio]]*Tabla8[[#This Row],[Ingresos netos]]</f>
        <v>1.574794224E-2</v>
      </c>
      <c r="AV1283" s="23"/>
      <c r="AX1283" s="23"/>
    </row>
    <row r="1284" spans="13:50" x14ac:dyDescent="0.2">
      <c r="M1284" s="1" t="s">
        <v>87</v>
      </c>
      <c r="N1284" s="1" t="s">
        <v>34</v>
      </c>
      <c r="O1284" s="1"/>
      <c r="P1284" s="1" t="s">
        <v>11</v>
      </c>
      <c r="Q1284" s="1" t="s">
        <v>12</v>
      </c>
      <c r="R1284" s="1" t="s">
        <v>13</v>
      </c>
      <c r="S1284" s="8">
        <v>2.2169759600000001E-4</v>
      </c>
      <c r="T1284" s="8">
        <v>0.75</v>
      </c>
      <c r="U1284" s="9">
        <f>Tabla13[[#This Row],[Precio unitario]]*Tabla13[[#This Row],[Tasa de ingresos cliente]]</f>
        <v>1.6627319700000001E-4</v>
      </c>
      <c r="V1284" s="21">
        <v>22.631540000000001</v>
      </c>
      <c r="W1284" s="15">
        <f>Tabla13[[#This Row],[tasa de cambio]]*Tabla13[[#This Row],[Ingresos netos]]</f>
        <v>3.7630185088333803E-3</v>
      </c>
      <c r="AK1284" s="2" t="s">
        <v>100</v>
      </c>
      <c r="AL1284" s="2" t="s">
        <v>44</v>
      </c>
      <c r="AM1284" s="2" t="s">
        <v>104</v>
      </c>
      <c r="AN1284" s="2" t="s">
        <v>11</v>
      </c>
      <c r="AO1284" s="2" t="s">
        <v>12</v>
      </c>
      <c r="AP1284" s="2" t="s">
        <v>13</v>
      </c>
      <c r="AQ1284" s="7">
        <v>9.7212500000000001E-4</v>
      </c>
      <c r="AR1284" s="7">
        <v>0.75</v>
      </c>
      <c r="AS1284" s="9">
        <f>Tabla8[[#This Row],[Precio unitario]]*Tabla8[[#This Row],[Tasa de ingresos cliente]]</f>
        <v>7.2909375000000003E-4</v>
      </c>
      <c r="AT1284" s="21">
        <v>21.6</v>
      </c>
      <c r="AU1284" s="11">
        <f>Tabla8[[#This Row],[tasa de cambio]]*Tabla8[[#This Row],[Ingresos netos]]</f>
        <v>1.5748425000000003E-2</v>
      </c>
      <c r="AV1284" s="23"/>
      <c r="AX1284" s="23"/>
    </row>
    <row r="1285" spans="13:50" x14ac:dyDescent="0.2">
      <c r="M1285" s="2" t="s">
        <v>87</v>
      </c>
      <c r="N1285" s="2" t="s">
        <v>21</v>
      </c>
      <c r="O1285" s="2"/>
      <c r="P1285" s="2" t="s">
        <v>11</v>
      </c>
      <c r="Q1285" s="2" t="s">
        <v>12</v>
      </c>
      <c r="R1285" s="2" t="s">
        <v>13</v>
      </c>
      <c r="S1285" s="7">
        <v>1.8128005950000001E-3</v>
      </c>
      <c r="T1285" s="7">
        <v>0.75</v>
      </c>
      <c r="U1285" s="9">
        <f>Tabla13[[#This Row],[Precio unitario]]*Tabla13[[#This Row],[Tasa de ingresos cliente]]</f>
        <v>1.3596004462499999E-3</v>
      </c>
      <c r="V1285" s="21">
        <v>22.631540000000001</v>
      </c>
      <c r="W1285" s="15">
        <f>Tabla13[[#This Row],[tasa de cambio]]*Tabla13[[#This Row],[Ingresos netos]]</f>
        <v>3.0769851883324723E-2</v>
      </c>
      <c r="AK1285" s="1" t="s">
        <v>100</v>
      </c>
      <c r="AL1285" s="1" t="s">
        <v>44</v>
      </c>
      <c r="AM1285" s="1" t="s">
        <v>104</v>
      </c>
      <c r="AN1285" s="1" t="s">
        <v>11</v>
      </c>
      <c r="AO1285" s="1" t="s">
        <v>12</v>
      </c>
      <c r="AP1285" s="1" t="s">
        <v>13</v>
      </c>
      <c r="AQ1285" s="8">
        <v>9.7210530000000001E-4</v>
      </c>
      <c r="AR1285" s="8">
        <v>0.75</v>
      </c>
      <c r="AS1285" s="9">
        <f>Tabla8[[#This Row],[Precio unitario]]*Tabla8[[#This Row],[Tasa de ingresos cliente]]</f>
        <v>7.2907897499999998E-4</v>
      </c>
      <c r="AT1285" s="21">
        <v>21.6</v>
      </c>
      <c r="AU1285" s="11">
        <f>Tabla8[[#This Row],[tasa de cambio]]*Tabla8[[#This Row],[Ingresos netos]]</f>
        <v>1.574810586E-2</v>
      </c>
      <c r="AV1285" s="23"/>
      <c r="AX1285" s="23"/>
    </row>
    <row r="1286" spans="13:50" x14ac:dyDescent="0.2">
      <c r="M1286" s="1" t="s">
        <v>87</v>
      </c>
      <c r="N1286" s="1" t="s">
        <v>37</v>
      </c>
      <c r="O1286" s="1"/>
      <c r="P1286" s="1" t="s">
        <v>11</v>
      </c>
      <c r="Q1286" s="1" t="s">
        <v>12</v>
      </c>
      <c r="R1286" s="1" t="s">
        <v>13</v>
      </c>
      <c r="S1286" s="8">
        <v>1.10612692E-4</v>
      </c>
      <c r="T1286" s="8">
        <v>0.75</v>
      </c>
      <c r="U1286" s="9">
        <f>Tabla13[[#This Row],[Precio unitario]]*Tabla13[[#This Row],[Tasa de ingresos cliente]]</f>
        <v>8.2959519000000003E-5</v>
      </c>
      <c r="V1286" s="21">
        <v>22.631540000000001</v>
      </c>
      <c r="W1286" s="15">
        <f>Tabla13[[#This Row],[tasa de cambio]]*Tabla13[[#This Row],[Ingresos netos]]</f>
        <v>1.8775016726292602E-3</v>
      </c>
      <c r="AK1286" s="1" t="s">
        <v>100</v>
      </c>
      <c r="AL1286" s="1" t="s">
        <v>44</v>
      </c>
      <c r="AM1286" s="1" t="s">
        <v>104</v>
      </c>
      <c r="AN1286" s="1" t="s">
        <v>11</v>
      </c>
      <c r="AO1286" s="1" t="s">
        <v>12</v>
      </c>
      <c r="AP1286" s="1" t="s">
        <v>13</v>
      </c>
      <c r="AQ1286" s="8">
        <v>9.7216670000000002E-4</v>
      </c>
      <c r="AR1286" s="8">
        <v>0.75</v>
      </c>
      <c r="AS1286" s="9">
        <f>Tabla8[[#This Row],[Precio unitario]]*Tabla8[[#This Row],[Tasa de ingresos cliente]]</f>
        <v>7.2912502500000007E-4</v>
      </c>
      <c r="AT1286" s="21">
        <v>21.6</v>
      </c>
      <c r="AU1286" s="11">
        <f>Tabla8[[#This Row],[tasa de cambio]]*Tabla8[[#This Row],[Ingresos netos]]</f>
        <v>1.5749100540000002E-2</v>
      </c>
      <c r="AV1286" s="23"/>
      <c r="AX1286" s="23"/>
    </row>
    <row r="1287" spans="13:50" x14ac:dyDescent="0.2">
      <c r="M1287" s="2" t="s">
        <v>87</v>
      </c>
      <c r="N1287" s="2" t="s">
        <v>37</v>
      </c>
      <c r="O1287" s="2"/>
      <c r="P1287" s="2" t="s">
        <v>11</v>
      </c>
      <c r="Q1287" s="2" t="s">
        <v>12</v>
      </c>
      <c r="R1287" s="2" t="s">
        <v>13</v>
      </c>
      <c r="S1287" s="7">
        <v>1.6216398599999999E-4</v>
      </c>
      <c r="T1287" s="7">
        <v>0.75</v>
      </c>
      <c r="U1287" s="9">
        <f>Tabla13[[#This Row],[Precio unitario]]*Tabla13[[#This Row],[Tasa de ingresos cliente]]</f>
        <v>1.216229895E-4</v>
      </c>
      <c r="V1287" s="21">
        <v>22.631540000000001</v>
      </c>
      <c r="W1287" s="15">
        <f>Tabla13[[#This Row],[tasa de cambio]]*Tabla13[[#This Row],[Ingresos netos]]</f>
        <v>2.75251555178883E-3</v>
      </c>
      <c r="AK1287" s="2" t="s">
        <v>100</v>
      </c>
      <c r="AL1287" s="2" t="s">
        <v>44</v>
      </c>
      <c r="AM1287" s="2" t="s">
        <v>114</v>
      </c>
      <c r="AN1287" s="2" t="s">
        <v>11</v>
      </c>
      <c r="AO1287" s="2" t="s">
        <v>12</v>
      </c>
      <c r="AP1287" s="2" t="s">
        <v>13</v>
      </c>
      <c r="AQ1287" s="7">
        <v>9.7211110000000004E-4</v>
      </c>
      <c r="AR1287" s="7">
        <v>0.75</v>
      </c>
      <c r="AS1287" s="9">
        <f>Tabla8[[#This Row],[Precio unitario]]*Tabla8[[#This Row],[Tasa de ingresos cliente]]</f>
        <v>7.2908332500000006E-4</v>
      </c>
      <c r="AT1287" s="21">
        <v>21.6</v>
      </c>
      <c r="AU1287" s="11">
        <f>Tabla8[[#This Row],[tasa de cambio]]*Tabla8[[#This Row],[Ingresos netos]]</f>
        <v>1.5748199820000003E-2</v>
      </c>
      <c r="AV1287" s="23"/>
      <c r="AX1287" s="23"/>
    </row>
    <row r="1288" spans="13:50" x14ac:dyDescent="0.2">
      <c r="M1288" s="1" t="s">
        <v>87</v>
      </c>
      <c r="N1288" s="1" t="s">
        <v>37</v>
      </c>
      <c r="O1288" s="1"/>
      <c r="P1288" s="1" t="s">
        <v>11</v>
      </c>
      <c r="Q1288" s="1" t="s">
        <v>12</v>
      </c>
      <c r="R1288" s="1" t="s">
        <v>13</v>
      </c>
      <c r="S1288" s="8">
        <v>8.4574761000000002E-5</v>
      </c>
      <c r="T1288" s="8">
        <v>0.75</v>
      </c>
      <c r="U1288" s="9">
        <f>Tabla13[[#This Row],[Precio unitario]]*Tabla13[[#This Row],[Tasa de ingresos cliente]]</f>
        <v>6.3431070749999998E-5</v>
      </c>
      <c r="V1288" s="21">
        <v>22.631540000000001</v>
      </c>
      <c r="W1288" s="15">
        <f>Tabla13[[#This Row],[tasa de cambio]]*Tabla13[[#This Row],[Ingresos netos]]</f>
        <v>1.4355428149214551E-3</v>
      </c>
      <c r="AK1288" s="1" t="s">
        <v>100</v>
      </c>
      <c r="AL1288" s="1" t="s">
        <v>44</v>
      </c>
      <c r="AM1288" s="1" t="s">
        <v>114</v>
      </c>
      <c r="AN1288" s="1" t="s">
        <v>11</v>
      </c>
      <c r="AO1288" s="1" t="s">
        <v>12</v>
      </c>
      <c r="AP1288" s="1" t="s">
        <v>13</v>
      </c>
      <c r="AQ1288" s="8">
        <v>9.7199999999999999E-4</v>
      </c>
      <c r="AR1288" s="8">
        <v>0.75</v>
      </c>
      <c r="AS1288" s="9">
        <f>Tabla8[[#This Row],[Precio unitario]]*Tabla8[[#This Row],[Tasa de ingresos cliente]]</f>
        <v>7.2900000000000005E-4</v>
      </c>
      <c r="AT1288" s="21">
        <v>21.6</v>
      </c>
      <c r="AU1288" s="11">
        <f>Tabla8[[#This Row],[tasa de cambio]]*Tabla8[[#This Row],[Ingresos netos]]</f>
        <v>1.5746400000000001E-2</v>
      </c>
      <c r="AV1288" s="23"/>
      <c r="AX1288" s="23"/>
    </row>
    <row r="1289" spans="13:50" x14ac:dyDescent="0.2">
      <c r="M1289" s="2" t="s">
        <v>87</v>
      </c>
      <c r="N1289" s="2" t="s">
        <v>22</v>
      </c>
      <c r="O1289" s="2"/>
      <c r="P1289" s="2" t="s">
        <v>11</v>
      </c>
      <c r="Q1289" s="2" t="s">
        <v>12</v>
      </c>
      <c r="R1289" s="2" t="s">
        <v>13</v>
      </c>
      <c r="S1289" s="7">
        <v>1.2009270909999999E-3</v>
      </c>
      <c r="T1289" s="7">
        <v>0.75</v>
      </c>
      <c r="U1289" s="9">
        <f>Tabla13[[#This Row],[Precio unitario]]*Tabla13[[#This Row],[Tasa de ingresos cliente]]</f>
        <v>9.0069531824999989E-4</v>
      </c>
      <c r="V1289" s="21">
        <v>22.631540000000001</v>
      </c>
      <c r="W1289" s="15">
        <f>Tabla13[[#This Row],[tasa de cambio]]*Tabla13[[#This Row],[Ingresos netos]]</f>
        <v>2.0384122122787604E-2</v>
      </c>
      <c r="AK1289" s="2" t="s">
        <v>100</v>
      </c>
      <c r="AL1289" s="2" t="s">
        <v>44</v>
      </c>
      <c r="AM1289" s="2" t="s">
        <v>114</v>
      </c>
      <c r="AN1289" s="2" t="s">
        <v>11</v>
      </c>
      <c r="AO1289" s="2" t="s">
        <v>12</v>
      </c>
      <c r="AP1289" s="2" t="s">
        <v>13</v>
      </c>
      <c r="AQ1289" s="7">
        <v>9.7212500000000001E-4</v>
      </c>
      <c r="AR1289" s="7">
        <v>0.75</v>
      </c>
      <c r="AS1289" s="9">
        <f>Tabla8[[#This Row],[Precio unitario]]*Tabla8[[#This Row],[Tasa de ingresos cliente]]</f>
        <v>7.2909375000000003E-4</v>
      </c>
      <c r="AT1289" s="21">
        <v>21.6</v>
      </c>
      <c r="AU1289" s="11">
        <f>Tabla8[[#This Row],[tasa de cambio]]*Tabla8[[#This Row],[Ingresos netos]]</f>
        <v>1.5748425000000003E-2</v>
      </c>
      <c r="AV1289" s="23"/>
      <c r="AX1289" s="23"/>
    </row>
    <row r="1290" spans="13:50" x14ac:dyDescent="0.2">
      <c r="M1290" s="1" t="s">
        <v>87</v>
      </c>
      <c r="N1290" s="1" t="s">
        <v>23</v>
      </c>
      <c r="O1290" s="1"/>
      <c r="P1290" s="1" t="s">
        <v>11</v>
      </c>
      <c r="Q1290" s="1" t="s">
        <v>12</v>
      </c>
      <c r="R1290" s="1" t="s">
        <v>13</v>
      </c>
      <c r="S1290" s="8">
        <v>1.210010782E-3</v>
      </c>
      <c r="T1290" s="8">
        <v>0.75</v>
      </c>
      <c r="U1290" s="9">
        <f>Tabla13[[#This Row],[Precio unitario]]*Tabla13[[#This Row],[Tasa de ingresos cliente]]</f>
        <v>9.0750808649999999E-4</v>
      </c>
      <c r="V1290" s="21">
        <v>22.631540000000001</v>
      </c>
      <c r="W1290" s="15">
        <f>Tabla13[[#This Row],[tasa de cambio]]*Tabla13[[#This Row],[Ingresos netos]]</f>
        <v>2.0538305559948213E-2</v>
      </c>
      <c r="AK1290" s="1" t="s">
        <v>100</v>
      </c>
      <c r="AL1290" s="1" t="s">
        <v>44</v>
      </c>
      <c r="AM1290" s="1" t="s">
        <v>114</v>
      </c>
      <c r="AN1290" s="1" t="s">
        <v>11</v>
      </c>
      <c r="AO1290" s="1" t="s">
        <v>12</v>
      </c>
      <c r="AP1290" s="1" t="s">
        <v>13</v>
      </c>
      <c r="AQ1290" s="8">
        <v>9.7210530000000001E-4</v>
      </c>
      <c r="AR1290" s="8">
        <v>0.75</v>
      </c>
      <c r="AS1290" s="9">
        <f>Tabla8[[#This Row],[Precio unitario]]*Tabla8[[#This Row],[Tasa de ingresos cliente]]</f>
        <v>7.2907897499999998E-4</v>
      </c>
      <c r="AT1290" s="21">
        <v>21.6</v>
      </c>
      <c r="AU1290" s="11">
        <f>Tabla8[[#This Row],[tasa de cambio]]*Tabla8[[#This Row],[Ingresos netos]]</f>
        <v>1.574810586E-2</v>
      </c>
      <c r="AV1290" s="23"/>
      <c r="AX1290" s="23"/>
    </row>
    <row r="1291" spans="13:50" x14ac:dyDescent="0.2">
      <c r="M1291" s="2" t="s">
        <v>87</v>
      </c>
      <c r="N1291" s="2" t="s">
        <v>47</v>
      </c>
      <c r="O1291" s="2"/>
      <c r="P1291" s="2" t="s">
        <v>11</v>
      </c>
      <c r="Q1291" s="2" t="s">
        <v>12</v>
      </c>
      <c r="R1291" s="2" t="s">
        <v>13</v>
      </c>
      <c r="S1291" s="7">
        <v>2.4432197799999998E-4</v>
      </c>
      <c r="T1291" s="7">
        <v>0.75</v>
      </c>
      <c r="U1291" s="9">
        <f>Tabla13[[#This Row],[Precio unitario]]*Tabla13[[#This Row],[Tasa de ingresos cliente]]</f>
        <v>1.8324148349999997E-4</v>
      </c>
      <c r="V1291" s="21">
        <v>22.631540000000001</v>
      </c>
      <c r="W1291" s="15">
        <f>Tabla13[[#This Row],[tasa de cambio]]*Tabla13[[#This Row],[Ingresos netos]]</f>
        <v>4.1470369634895891E-3</v>
      </c>
      <c r="AK1291" s="2" t="s">
        <v>100</v>
      </c>
      <c r="AL1291" s="2" t="s">
        <v>44</v>
      </c>
      <c r="AM1291" s="2" t="s">
        <v>114</v>
      </c>
      <c r="AN1291" s="2" t="s">
        <v>11</v>
      </c>
      <c r="AO1291" s="2" t="s">
        <v>12</v>
      </c>
      <c r="AP1291" s="2" t="s">
        <v>13</v>
      </c>
      <c r="AQ1291" s="7">
        <v>9.7212000000000004E-4</v>
      </c>
      <c r="AR1291" s="7">
        <v>0.75</v>
      </c>
      <c r="AS1291" s="9">
        <f>Tabla8[[#This Row],[Precio unitario]]*Tabla8[[#This Row],[Tasa de ingresos cliente]]</f>
        <v>7.2909000000000005E-4</v>
      </c>
      <c r="AT1291" s="21">
        <v>21.6</v>
      </c>
      <c r="AU1291" s="11">
        <f>Tabla8[[#This Row],[tasa de cambio]]*Tabla8[[#This Row],[Ingresos netos]]</f>
        <v>1.5748344000000001E-2</v>
      </c>
      <c r="AV1291" s="23"/>
      <c r="AX1291" s="23"/>
    </row>
    <row r="1292" spans="13:50" x14ac:dyDescent="0.2">
      <c r="M1292" s="1" t="s">
        <v>87</v>
      </c>
      <c r="N1292" s="1" t="s">
        <v>47</v>
      </c>
      <c r="O1292" s="1"/>
      <c r="P1292" s="1" t="s">
        <v>11</v>
      </c>
      <c r="Q1292" s="1" t="s">
        <v>12</v>
      </c>
      <c r="R1292" s="1" t="s">
        <v>13</v>
      </c>
      <c r="S1292" s="8">
        <v>3.0570624799999997E-4</v>
      </c>
      <c r="T1292" s="8">
        <v>0.75</v>
      </c>
      <c r="U1292" s="9">
        <f>Tabla13[[#This Row],[Precio unitario]]*Tabla13[[#This Row],[Tasa de ingresos cliente]]</f>
        <v>2.2927968599999998E-4</v>
      </c>
      <c r="V1292" s="21">
        <v>22.631540000000001</v>
      </c>
      <c r="W1292" s="15">
        <f>Tabla13[[#This Row],[tasa de cambio]]*Tabla13[[#This Row],[Ingresos netos]]</f>
        <v>5.1889523848964395E-3</v>
      </c>
      <c r="AK1292" s="1" t="s">
        <v>100</v>
      </c>
      <c r="AL1292" s="1" t="s">
        <v>44</v>
      </c>
      <c r="AM1292" s="1" t="s">
        <v>114</v>
      </c>
      <c r="AN1292" s="1" t="s">
        <v>11</v>
      </c>
      <c r="AO1292" s="1" t="s">
        <v>12</v>
      </c>
      <c r="AP1292" s="1" t="s">
        <v>13</v>
      </c>
      <c r="AQ1292" s="8">
        <v>9.7211430000000004E-4</v>
      </c>
      <c r="AR1292" s="8">
        <v>0.75</v>
      </c>
      <c r="AS1292" s="9">
        <f>Tabla8[[#This Row],[Precio unitario]]*Tabla8[[#This Row],[Tasa de ingresos cliente]]</f>
        <v>7.2908572500000001E-4</v>
      </c>
      <c r="AT1292" s="21">
        <v>21.6</v>
      </c>
      <c r="AU1292" s="11">
        <f>Tabla8[[#This Row],[tasa de cambio]]*Tabla8[[#This Row],[Ingresos netos]]</f>
        <v>1.574825166E-2</v>
      </c>
      <c r="AV1292" s="23"/>
      <c r="AX1292" s="23"/>
    </row>
    <row r="1293" spans="13:50" x14ac:dyDescent="0.2">
      <c r="M1293" s="2" t="s">
        <v>87</v>
      </c>
      <c r="N1293" s="2" t="s">
        <v>32</v>
      </c>
      <c r="O1293" s="2"/>
      <c r="P1293" s="2" t="s">
        <v>11</v>
      </c>
      <c r="Q1293" s="2" t="s">
        <v>12</v>
      </c>
      <c r="R1293" s="2" t="s">
        <v>13</v>
      </c>
      <c r="S1293" s="7">
        <v>8.3889136850000007E-3</v>
      </c>
      <c r="T1293" s="7">
        <v>0.75</v>
      </c>
      <c r="U1293" s="9">
        <f>Tabla13[[#This Row],[Precio unitario]]*Tabla13[[#This Row],[Tasa de ingresos cliente]]</f>
        <v>6.291685263750001E-3</v>
      </c>
      <c r="V1293" s="21">
        <v>22.631540000000001</v>
      </c>
      <c r="W1293" s="15">
        <f>Tabla13[[#This Row],[tasa de cambio]]*Tabla13[[#This Row],[Ingresos netos]]</f>
        <v>0.14239052671396871</v>
      </c>
      <c r="AK1293" s="2" t="s">
        <v>100</v>
      </c>
      <c r="AL1293" s="2" t="s">
        <v>44</v>
      </c>
      <c r="AM1293" s="2" t="s">
        <v>114</v>
      </c>
      <c r="AN1293" s="2" t="s">
        <v>11</v>
      </c>
      <c r="AO1293" s="2" t="s">
        <v>12</v>
      </c>
      <c r="AP1293" s="2" t="s">
        <v>13</v>
      </c>
      <c r="AQ1293" s="7">
        <v>9.721129E-4</v>
      </c>
      <c r="AR1293" s="7">
        <v>0.75</v>
      </c>
      <c r="AS1293" s="9">
        <f>Tabla8[[#This Row],[Precio unitario]]*Tabla8[[#This Row],[Tasa de ingresos cliente]]</f>
        <v>7.2908467499999997E-4</v>
      </c>
      <c r="AT1293" s="21">
        <v>21.6</v>
      </c>
      <c r="AU1293" s="11">
        <f>Tabla8[[#This Row],[tasa de cambio]]*Tabla8[[#This Row],[Ingresos netos]]</f>
        <v>1.5748228980000001E-2</v>
      </c>
      <c r="AV1293" s="23"/>
      <c r="AX1293" s="23"/>
    </row>
    <row r="1294" spans="13:50" x14ac:dyDescent="0.2">
      <c r="M1294" s="1" t="s">
        <v>87</v>
      </c>
      <c r="N1294" s="1" t="s">
        <v>49</v>
      </c>
      <c r="O1294" s="1"/>
      <c r="P1294" s="1" t="s">
        <v>11</v>
      </c>
      <c r="Q1294" s="1" t="s">
        <v>12</v>
      </c>
      <c r="R1294" s="1" t="s">
        <v>13</v>
      </c>
      <c r="S1294" s="8">
        <v>1.14561997E-4</v>
      </c>
      <c r="T1294" s="8">
        <v>0.75</v>
      </c>
      <c r="U1294" s="9">
        <f>Tabla13[[#This Row],[Precio unitario]]*Tabla13[[#This Row],[Tasa de ingresos cliente]]</f>
        <v>8.5921497749999996E-5</v>
      </c>
      <c r="V1294" s="21">
        <v>22.631540000000001</v>
      </c>
      <c r="W1294" s="15">
        <f>Tabla13[[#This Row],[tasa de cambio]]*Tabla13[[#This Row],[Ingresos netos]]</f>
        <v>1.944535813189035E-3</v>
      </c>
      <c r="AK1294" s="1" t="s">
        <v>100</v>
      </c>
      <c r="AL1294" s="1" t="s">
        <v>44</v>
      </c>
      <c r="AM1294" s="1" t="s">
        <v>114</v>
      </c>
      <c r="AN1294" s="1" t="s">
        <v>11</v>
      </c>
      <c r="AO1294" s="1" t="s">
        <v>12</v>
      </c>
      <c r="AP1294" s="1" t="s">
        <v>13</v>
      </c>
      <c r="AQ1294" s="8">
        <v>9.7210389999999997E-4</v>
      </c>
      <c r="AR1294" s="8">
        <v>0.75</v>
      </c>
      <c r="AS1294" s="9">
        <f>Tabla8[[#This Row],[Precio unitario]]*Tabla8[[#This Row],[Tasa de ingresos cliente]]</f>
        <v>7.2907792499999995E-4</v>
      </c>
      <c r="AT1294" s="21">
        <v>21.6</v>
      </c>
      <c r="AU1294" s="11">
        <f>Tabla8[[#This Row],[tasa de cambio]]*Tabla8[[#This Row],[Ingresos netos]]</f>
        <v>1.5748083180000001E-2</v>
      </c>
      <c r="AV1294" s="23"/>
      <c r="AX1294" s="23"/>
    </row>
    <row r="1295" spans="13:50" x14ac:dyDescent="0.2">
      <c r="M1295" s="2" t="s">
        <v>87</v>
      </c>
      <c r="N1295" s="2" t="s">
        <v>15</v>
      </c>
      <c r="O1295" s="2"/>
      <c r="P1295" s="2" t="s">
        <v>11</v>
      </c>
      <c r="Q1295" s="2" t="s">
        <v>12</v>
      </c>
      <c r="R1295" s="2" t="s">
        <v>13</v>
      </c>
      <c r="S1295" s="7">
        <v>1.493091215E-3</v>
      </c>
      <c r="T1295" s="7">
        <v>0.75</v>
      </c>
      <c r="U1295" s="9">
        <f>Tabla13[[#This Row],[Precio unitario]]*Tabla13[[#This Row],[Tasa de ingresos cliente]]</f>
        <v>1.1198184112500001E-3</v>
      </c>
      <c r="V1295" s="21">
        <v>22.631540000000001</v>
      </c>
      <c r="W1295" s="15">
        <f>Tabla13[[#This Row],[tasa de cambio]]*Tabla13[[#This Row],[Ingresos netos]]</f>
        <v>2.5343215166940828E-2</v>
      </c>
      <c r="AK1295" s="2" t="s">
        <v>100</v>
      </c>
      <c r="AL1295" s="2" t="s">
        <v>44</v>
      </c>
      <c r="AM1295" s="2" t="s">
        <v>114</v>
      </c>
      <c r="AN1295" s="2" t="s">
        <v>11</v>
      </c>
      <c r="AO1295" s="2" t="s">
        <v>12</v>
      </c>
      <c r="AP1295" s="2" t="s">
        <v>13</v>
      </c>
      <c r="AQ1295" s="7">
        <v>9.7210570000000004E-4</v>
      </c>
      <c r="AR1295" s="7">
        <v>0.75</v>
      </c>
      <c r="AS1295" s="9">
        <f>Tabla8[[#This Row],[Precio unitario]]*Tabla8[[#This Row],[Tasa de ingresos cliente]]</f>
        <v>7.2907927500000008E-4</v>
      </c>
      <c r="AT1295" s="21">
        <v>21.6</v>
      </c>
      <c r="AU1295" s="11">
        <f>Tabla8[[#This Row],[tasa de cambio]]*Tabla8[[#This Row],[Ingresos netos]]</f>
        <v>1.5748112340000002E-2</v>
      </c>
      <c r="AV1295" s="23"/>
      <c r="AX1295" s="23"/>
    </row>
    <row r="1296" spans="13:50" x14ac:dyDescent="0.2">
      <c r="M1296" s="1" t="s">
        <v>87</v>
      </c>
      <c r="N1296" s="1" t="s">
        <v>15</v>
      </c>
      <c r="O1296" s="1"/>
      <c r="P1296" s="1" t="s">
        <v>11</v>
      </c>
      <c r="Q1296" s="1" t="s">
        <v>12</v>
      </c>
      <c r="R1296" s="1" t="s">
        <v>13</v>
      </c>
      <c r="S1296" s="8">
        <v>2.6994419290000001E-3</v>
      </c>
      <c r="T1296" s="8">
        <v>0.75</v>
      </c>
      <c r="U1296" s="9">
        <f>Tabla13[[#This Row],[Precio unitario]]*Tabla13[[#This Row],[Tasa de ingresos cliente]]</f>
        <v>2.02458144675E-3</v>
      </c>
      <c r="V1296" s="21">
        <v>22.631540000000001</v>
      </c>
      <c r="W1296" s="15">
        <f>Tabla13[[#This Row],[tasa de cambio]]*Tabla13[[#This Row],[Ingresos netos]]</f>
        <v>4.5819395995380499E-2</v>
      </c>
      <c r="AK1296" s="1" t="s">
        <v>100</v>
      </c>
      <c r="AL1296" s="1" t="s">
        <v>44</v>
      </c>
      <c r="AM1296" s="1" t="s">
        <v>114</v>
      </c>
      <c r="AN1296" s="1" t="s">
        <v>11</v>
      </c>
      <c r="AO1296" s="1" t="s">
        <v>12</v>
      </c>
      <c r="AP1296" s="1" t="s">
        <v>13</v>
      </c>
      <c r="AQ1296" s="8">
        <v>9.7211360000000002E-4</v>
      </c>
      <c r="AR1296" s="8">
        <v>0.75</v>
      </c>
      <c r="AS1296" s="9">
        <f>Tabla8[[#This Row],[Precio unitario]]*Tabla8[[#This Row],[Tasa de ingresos cliente]]</f>
        <v>7.2908520000000004E-4</v>
      </c>
      <c r="AT1296" s="21">
        <v>21.6</v>
      </c>
      <c r="AU1296" s="11">
        <f>Tabla8[[#This Row],[tasa de cambio]]*Tabla8[[#This Row],[Ingresos netos]]</f>
        <v>1.5748240320000002E-2</v>
      </c>
      <c r="AV1296" s="23"/>
      <c r="AX1296" s="23"/>
    </row>
    <row r="1297" spans="13:50" x14ac:dyDescent="0.2">
      <c r="M1297" s="2" t="s">
        <v>87</v>
      </c>
      <c r="N1297" s="2" t="s">
        <v>43</v>
      </c>
      <c r="O1297" s="2"/>
      <c r="P1297" s="2" t="s">
        <v>11</v>
      </c>
      <c r="Q1297" s="2" t="s">
        <v>12</v>
      </c>
      <c r="R1297" s="2" t="s">
        <v>13</v>
      </c>
      <c r="S1297" s="7">
        <v>1.74472089E-4</v>
      </c>
      <c r="T1297" s="7">
        <v>0.75</v>
      </c>
      <c r="U1297" s="9">
        <f>Tabla13[[#This Row],[Precio unitario]]*Tabla13[[#This Row],[Tasa de ingresos cliente]]</f>
        <v>1.3085406675E-4</v>
      </c>
      <c r="V1297" s="21">
        <v>22.631540000000001</v>
      </c>
      <c r="W1297" s="15">
        <f>Tabla13[[#This Row],[tasa de cambio]]*Tabla13[[#This Row],[Ingresos netos]]</f>
        <v>2.9614290458152949E-3</v>
      </c>
      <c r="AK1297" s="2" t="s">
        <v>100</v>
      </c>
      <c r="AL1297" s="2" t="s">
        <v>44</v>
      </c>
      <c r="AM1297" s="2" t="s">
        <v>114</v>
      </c>
      <c r="AN1297" s="2" t="s">
        <v>11</v>
      </c>
      <c r="AO1297" s="2" t="s">
        <v>12</v>
      </c>
      <c r="AP1297" s="2" t="s">
        <v>13</v>
      </c>
      <c r="AQ1297" s="7">
        <v>9.7209680000000004E-4</v>
      </c>
      <c r="AR1297" s="7">
        <v>0.75</v>
      </c>
      <c r="AS1297" s="9">
        <f>Tabla8[[#This Row],[Precio unitario]]*Tabla8[[#This Row],[Tasa de ingresos cliente]]</f>
        <v>7.2907260000000008E-4</v>
      </c>
      <c r="AT1297" s="21">
        <v>21.6</v>
      </c>
      <c r="AU1297" s="11">
        <f>Tabla8[[#This Row],[tasa de cambio]]*Tabla8[[#This Row],[Ingresos netos]]</f>
        <v>1.5747968160000004E-2</v>
      </c>
      <c r="AV1297" s="23"/>
      <c r="AX1297" s="23"/>
    </row>
    <row r="1298" spans="13:50" x14ac:dyDescent="0.2">
      <c r="M1298" s="1" t="s">
        <v>87</v>
      </c>
      <c r="N1298" s="1" t="s">
        <v>50</v>
      </c>
      <c r="O1298" s="1"/>
      <c r="P1298" s="1" t="s">
        <v>11</v>
      </c>
      <c r="Q1298" s="1" t="s">
        <v>12</v>
      </c>
      <c r="R1298" s="1" t="s">
        <v>13</v>
      </c>
      <c r="S1298" s="8">
        <v>5.4226122500000001E-4</v>
      </c>
      <c r="T1298" s="8">
        <v>0.75</v>
      </c>
      <c r="U1298" s="9">
        <f>Tabla13[[#This Row],[Precio unitario]]*Tabla13[[#This Row],[Tasa de ingresos cliente]]</f>
        <v>4.0669591875000001E-4</v>
      </c>
      <c r="V1298" s="21">
        <v>22.631540000000001</v>
      </c>
      <c r="W1298" s="15">
        <f>Tabla13[[#This Row],[tasa de cambio]]*Tabla13[[#This Row],[Ingresos netos]]</f>
        <v>9.2041549530273749E-3</v>
      </c>
      <c r="AK1298" s="1" t="s">
        <v>100</v>
      </c>
      <c r="AL1298" s="1" t="s">
        <v>44</v>
      </c>
      <c r="AM1298" s="1" t="s">
        <v>114</v>
      </c>
      <c r="AN1298" s="1" t="s">
        <v>11</v>
      </c>
      <c r="AO1298" s="1" t="s">
        <v>12</v>
      </c>
      <c r="AP1298" s="1" t="s">
        <v>13</v>
      </c>
      <c r="AQ1298" s="8">
        <v>9.7210709999999997E-4</v>
      </c>
      <c r="AR1298" s="8">
        <v>0.75</v>
      </c>
      <c r="AS1298" s="9">
        <f>Tabla8[[#This Row],[Precio unitario]]*Tabla8[[#This Row],[Tasa de ingresos cliente]]</f>
        <v>7.2908032500000001E-4</v>
      </c>
      <c r="AT1298" s="21">
        <v>21.6</v>
      </c>
      <c r="AU1298" s="11">
        <f>Tabla8[[#This Row],[tasa de cambio]]*Tabla8[[#This Row],[Ingresos netos]]</f>
        <v>1.5748135020000002E-2</v>
      </c>
      <c r="AV1298" s="23"/>
      <c r="AX1298" s="23"/>
    </row>
    <row r="1299" spans="13:50" x14ac:dyDescent="0.2">
      <c r="M1299" s="2" t="s">
        <v>87</v>
      </c>
      <c r="N1299" s="2" t="s">
        <v>49</v>
      </c>
      <c r="O1299" s="2"/>
      <c r="P1299" s="2" t="s">
        <v>11</v>
      </c>
      <c r="Q1299" s="2" t="s">
        <v>12</v>
      </c>
      <c r="R1299" s="2" t="s">
        <v>13</v>
      </c>
      <c r="S1299" s="7">
        <v>1.42338635E-4</v>
      </c>
      <c r="T1299" s="7">
        <v>0.75</v>
      </c>
      <c r="U1299" s="9">
        <f>Tabla13[[#This Row],[Precio unitario]]*Tabla13[[#This Row],[Tasa de ingresos cliente]]</f>
        <v>1.0675397625E-4</v>
      </c>
      <c r="V1299" s="21">
        <v>22.631540000000001</v>
      </c>
      <c r="W1299" s="15">
        <f>Tabla13[[#This Row],[tasa de cambio]]*Tabla13[[#This Row],[Ingresos netos]]</f>
        <v>2.4160068836609253E-3</v>
      </c>
      <c r="AK1299" s="2" t="s">
        <v>100</v>
      </c>
      <c r="AL1299" s="2" t="s">
        <v>44</v>
      </c>
      <c r="AM1299" s="2" t="s">
        <v>114</v>
      </c>
      <c r="AN1299" s="2" t="s">
        <v>11</v>
      </c>
      <c r="AO1299" s="2" t="s">
        <v>12</v>
      </c>
      <c r="AP1299" s="2" t="s">
        <v>13</v>
      </c>
      <c r="AQ1299" s="7">
        <v>9.7210000000000005E-4</v>
      </c>
      <c r="AR1299" s="7">
        <v>0.75</v>
      </c>
      <c r="AS1299" s="9">
        <f>Tabla8[[#This Row],[Precio unitario]]*Tabla8[[#This Row],[Tasa de ingresos cliente]]</f>
        <v>7.2907500000000004E-4</v>
      </c>
      <c r="AT1299" s="21">
        <v>21.6</v>
      </c>
      <c r="AU1299" s="11">
        <f>Tabla8[[#This Row],[tasa de cambio]]*Tabla8[[#This Row],[Ingresos netos]]</f>
        <v>1.5748020000000001E-2</v>
      </c>
      <c r="AV1299" s="23"/>
      <c r="AX1299" s="23"/>
    </row>
    <row r="1300" spans="13:50" x14ac:dyDescent="0.2">
      <c r="M1300" s="1" t="s">
        <v>87</v>
      </c>
      <c r="N1300" s="1" t="s">
        <v>33</v>
      </c>
      <c r="O1300" s="1"/>
      <c r="P1300" s="1" t="s">
        <v>11</v>
      </c>
      <c r="Q1300" s="1" t="s">
        <v>12</v>
      </c>
      <c r="R1300" s="1" t="s">
        <v>13</v>
      </c>
      <c r="S1300" s="8">
        <v>4.76279386E-4</v>
      </c>
      <c r="T1300" s="8">
        <v>0.75</v>
      </c>
      <c r="U1300" s="9">
        <f>Tabla13[[#This Row],[Precio unitario]]*Tabla13[[#This Row],[Tasa de ingresos cliente]]</f>
        <v>3.572095395E-4</v>
      </c>
      <c r="V1300" s="21">
        <v>22.631540000000001</v>
      </c>
      <c r="W1300" s="15">
        <f>Tabla13[[#This Row],[tasa de cambio]]*Tabla13[[#This Row],[Ingresos netos]]</f>
        <v>8.0842019815758302E-3</v>
      </c>
      <c r="AK1300" s="1" t="s">
        <v>100</v>
      </c>
      <c r="AL1300" s="1" t="s">
        <v>44</v>
      </c>
      <c r="AM1300" s="1" t="s">
        <v>114</v>
      </c>
      <c r="AN1300" s="1" t="s">
        <v>11</v>
      </c>
      <c r="AO1300" s="1" t="s">
        <v>12</v>
      </c>
      <c r="AP1300" s="1" t="s">
        <v>13</v>
      </c>
      <c r="AQ1300" s="8">
        <v>9.7210829999999995E-4</v>
      </c>
      <c r="AR1300" s="8">
        <v>0.75</v>
      </c>
      <c r="AS1300" s="9">
        <f>Tabla8[[#This Row],[Precio unitario]]*Tabla8[[#This Row],[Tasa de ingresos cliente]]</f>
        <v>7.2908122499999999E-4</v>
      </c>
      <c r="AT1300" s="21">
        <v>21.6</v>
      </c>
      <c r="AU1300" s="11">
        <f>Tabla8[[#This Row],[tasa de cambio]]*Tabla8[[#This Row],[Ingresos netos]]</f>
        <v>1.574815446E-2</v>
      </c>
      <c r="AV1300" s="23"/>
      <c r="AX1300" s="23"/>
    </row>
    <row r="1301" spans="13:50" x14ac:dyDescent="0.2">
      <c r="M1301" s="2" t="s">
        <v>87</v>
      </c>
      <c r="N1301" s="2" t="s">
        <v>36</v>
      </c>
      <c r="O1301" s="2"/>
      <c r="P1301" s="2" t="s">
        <v>11</v>
      </c>
      <c r="Q1301" s="2" t="s">
        <v>12</v>
      </c>
      <c r="R1301" s="2" t="s">
        <v>13</v>
      </c>
      <c r="S1301" s="7">
        <v>1.7493111059999999E-3</v>
      </c>
      <c r="T1301" s="7">
        <v>0.75</v>
      </c>
      <c r="U1301" s="9">
        <f>Tabla13[[#This Row],[Precio unitario]]*Tabla13[[#This Row],[Tasa de ingresos cliente]]</f>
        <v>1.3119833294999998E-3</v>
      </c>
      <c r="V1301" s="21">
        <v>22.631540000000001</v>
      </c>
      <c r="W1301" s="15">
        <f>Tabla13[[#This Row],[tasa de cambio]]*Tabla13[[#This Row],[Ingresos netos]]</f>
        <v>2.9692203200912429E-2</v>
      </c>
      <c r="AK1301" s="2" t="s">
        <v>100</v>
      </c>
      <c r="AL1301" s="2" t="s">
        <v>44</v>
      </c>
      <c r="AM1301" s="2" t="s">
        <v>114</v>
      </c>
      <c r="AN1301" s="2" t="s">
        <v>11</v>
      </c>
      <c r="AO1301" s="2" t="s">
        <v>12</v>
      </c>
      <c r="AP1301" s="2" t="s">
        <v>13</v>
      </c>
      <c r="AQ1301" s="7">
        <v>9.7211759999999998E-4</v>
      </c>
      <c r="AR1301" s="7">
        <v>0.75</v>
      </c>
      <c r="AS1301" s="9">
        <f>Tabla8[[#This Row],[Precio unitario]]*Tabla8[[#This Row],[Tasa de ingresos cliente]]</f>
        <v>7.2908819999999998E-4</v>
      </c>
      <c r="AT1301" s="21">
        <v>21.6</v>
      </c>
      <c r="AU1301" s="11">
        <f>Tabla8[[#This Row],[tasa de cambio]]*Tabla8[[#This Row],[Ingresos netos]]</f>
        <v>1.574830512E-2</v>
      </c>
      <c r="AV1301" s="23"/>
      <c r="AX1301" s="23"/>
    </row>
    <row r="1302" spans="13:50" x14ac:dyDescent="0.2">
      <c r="M1302" s="1" t="s">
        <v>87</v>
      </c>
      <c r="N1302" s="1" t="s">
        <v>61</v>
      </c>
      <c r="O1302" s="1"/>
      <c r="P1302" s="1" t="s">
        <v>11</v>
      </c>
      <c r="Q1302" s="1" t="s">
        <v>12</v>
      </c>
      <c r="R1302" s="1" t="s">
        <v>13</v>
      </c>
      <c r="S1302" s="8">
        <v>1.19285966E-4</v>
      </c>
      <c r="T1302" s="8">
        <v>0.75</v>
      </c>
      <c r="U1302" s="9">
        <f>Tabla13[[#This Row],[Precio unitario]]*Tabla13[[#This Row],[Tasa de ingresos cliente]]</f>
        <v>8.9464474499999997E-5</v>
      </c>
      <c r="V1302" s="21">
        <v>22.631540000000001</v>
      </c>
      <c r="W1302" s="15">
        <f>Tabla13[[#This Row],[tasa de cambio]]*Tabla13[[#This Row],[Ingresos netos]]</f>
        <v>2.0247188332257302E-3</v>
      </c>
      <c r="AK1302" s="1" t="s">
        <v>100</v>
      </c>
      <c r="AL1302" s="1" t="s">
        <v>44</v>
      </c>
      <c r="AM1302" s="1" t="s">
        <v>114</v>
      </c>
      <c r="AN1302" s="1" t="s">
        <v>11</v>
      </c>
      <c r="AO1302" s="1" t="s">
        <v>12</v>
      </c>
      <c r="AP1302" s="1" t="s">
        <v>13</v>
      </c>
      <c r="AQ1302" s="8">
        <v>9.7214290000000004E-4</v>
      </c>
      <c r="AR1302" s="8">
        <v>0.75</v>
      </c>
      <c r="AS1302" s="9">
        <f>Tabla8[[#This Row],[Precio unitario]]*Tabla8[[#This Row],[Tasa de ingresos cliente]]</f>
        <v>7.2910717500000006E-4</v>
      </c>
      <c r="AT1302" s="21">
        <v>21.6</v>
      </c>
      <c r="AU1302" s="11">
        <f>Tabla8[[#This Row],[tasa de cambio]]*Tabla8[[#This Row],[Ingresos netos]]</f>
        <v>1.5748714980000002E-2</v>
      </c>
      <c r="AV1302" s="23"/>
      <c r="AX1302" s="23"/>
    </row>
    <row r="1303" spans="13:50" x14ac:dyDescent="0.2">
      <c r="M1303" s="2" t="s">
        <v>87</v>
      </c>
      <c r="N1303" s="2" t="s">
        <v>19</v>
      </c>
      <c r="O1303" s="2"/>
      <c r="P1303" s="2" t="s">
        <v>11</v>
      </c>
      <c r="Q1303" s="2" t="s">
        <v>12</v>
      </c>
      <c r="R1303" s="2" t="s">
        <v>13</v>
      </c>
      <c r="S1303" s="7">
        <v>1.7454741509999999E-3</v>
      </c>
      <c r="T1303" s="7">
        <v>0.75</v>
      </c>
      <c r="U1303" s="9">
        <f>Tabla13[[#This Row],[Precio unitario]]*Tabla13[[#This Row],[Tasa de ingresos cliente]]</f>
        <v>1.3091056132499999E-3</v>
      </c>
      <c r="V1303" s="21">
        <v>22.631540000000001</v>
      </c>
      <c r="W1303" s="15">
        <f>Tabla13[[#This Row],[tasa de cambio]]*Tabla13[[#This Row],[Ingresos netos]]</f>
        <v>2.9627076050491905E-2</v>
      </c>
      <c r="AK1303" s="1" t="s">
        <v>100</v>
      </c>
      <c r="AL1303" s="1" t="s">
        <v>44</v>
      </c>
      <c r="AM1303" s="1" t="s">
        <v>104</v>
      </c>
      <c r="AN1303" s="1" t="s">
        <v>11</v>
      </c>
      <c r="AO1303" s="1" t="s">
        <v>129</v>
      </c>
      <c r="AP1303" s="1" t="s">
        <v>13</v>
      </c>
      <c r="AQ1303" s="8">
        <v>-6.0745649999999999E-4</v>
      </c>
      <c r="AR1303" s="8">
        <v>0.75</v>
      </c>
      <c r="AS1303" s="9">
        <f>Tabla8[[#This Row],[Precio unitario]]*Tabla8[[#This Row],[Tasa de ingresos cliente]]</f>
        <v>-4.5559237500000002E-4</v>
      </c>
      <c r="AT1303" s="21">
        <v>21.6</v>
      </c>
      <c r="AU1303" s="11">
        <f>Tabla8[[#This Row],[tasa de cambio]]*Tabla8[[#This Row],[Ingresos netos]]</f>
        <v>-9.8407953000000017E-3</v>
      </c>
      <c r="AV1303" s="23"/>
      <c r="AX1303" s="23"/>
    </row>
    <row r="1304" spans="13:50" x14ac:dyDescent="0.2">
      <c r="M1304" s="1" t="s">
        <v>87</v>
      </c>
      <c r="N1304" s="1" t="s">
        <v>19</v>
      </c>
      <c r="O1304" s="1"/>
      <c r="P1304" s="1" t="s">
        <v>11</v>
      </c>
      <c r="Q1304" s="1" t="s">
        <v>12</v>
      </c>
      <c r="R1304" s="1" t="s">
        <v>13</v>
      </c>
      <c r="S1304" s="8">
        <v>4.3983913400000001E-3</v>
      </c>
      <c r="T1304" s="8">
        <v>0.75</v>
      </c>
      <c r="U1304" s="9">
        <f>Tabla13[[#This Row],[Precio unitario]]*Tabla13[[#This Row],[Tasa de ingresos cliente]]</f>
        <v>3.2987935050000001E-3</v>
      </c>
      <c r="V1304" s="21">
        <v>22.631540000000001</v>
      </c>
      <c r="W1304" s="15">
        <f>Tabla13[[#This Row],[tasa de cambio]]*Tabla13[[#This Row],[Ingresos netos]]</f>
        <v>7.4656777160147708E-2</v>
      </c>
      <c r="AK1304" s="1" t="s">
        <v>100</v>
      </c>
      <c r="AL1304" s="1" t="s">
        <v>44</v>
      </c>
      <c r="AM1304" s="1" t="s">
        <v>114</v>
      </c>
      <c r="AN1304" s="1" t="s">
        <v>11</v>
      </c>
      <c r="AO1304" s="1" t="s">
        <v>129</v>
      </c>
      <c r="AP1304" s="1" t="s">
        <v>13</v>
      </c>
      <c r="AQ1304" s="8">
        <v>-9.3854E-6</v>
      </c>
      <c r="AR1304" s="8">
        <v>0.75</v>
      </c>
      <c r="AS1304" s="9">
        <f>Tabla8[[#This Row],[Precio unitario]]*Tabla8[[#This Row],[Tasa de ingresos cliente]]</f>
        <v>-7.03905E-6</v>
      </c>
      <c r="AT1304" s="21">
        <v>21.6</v>
      </c>
      <c r="AU1304" s="11">
        <f>Tabla8[[#This Row],[tasa de cambio]]*Tabla8[[#This Row],[Ingresos netos]]</f>
        <v>-1.5204348000000001E-4</v>
      </c>
      <c r="AV1304" s="23"/>
      <c r="AX1304" s="23"/>
    </row>
    <row r="1305" spans="13:50" x14ac:dyDescent="0.2">
      <c r="M1305" s="2" t="s">
        <v>87</v>
      </c>
      <c r="N1305" s="2" t="s">
        <v>53</v>
      </c>
      <c r="O1305" s="2"/>
      <c r="P1305" s="2" t="s">
        <v>11</v>
      </c>
      <c r="Q1305" s="2" t="s">
        <v>12</v>
      </c>
      <c r="R1305" s="2" t="s">
        <v>13</v>
      </c>
      <c r="S1305" s="7">
        <v>1.10242042E-4</v>
      </c>
      <c r="T1305" s="7">
        <v>0.75</v>
      </c>
      <c r="U1305" s="9">
        <f>Tabla13[[#This Row],[Precio unitario]]*Tabla13[[#This Row],[Tasa de ingresos cliente]]</f>
        <v>8.2681531499999994E-5</v>
      </c>
      <c r="V1305" s="21">
        <v>22.631540000000001</v>
      </c>
      <c r="W1305" s="15">
        <f>Tabla13[[#This Row],[tasa de cambio]]*Tabla13[[#This Row],[Ingresos netos]]</f>
        <v>1.87121038740351E-3</v>
      </c>
      <c r="AK1305" s="2" t="s">
        <v>100</v>
      </c>
      <c r="AL1305" s="2" t="s">
        <v>44</v>
      </c>
      <c r="AM1305" s="2" t="s">
        <v>114</v>
      </c>
      <c r="AN1305" s="2" t="s">
        <v>11</v>
      </c>
      <c r="AO1305" s="2" t="s">
        <v>129</v>
      </c>
      <c r="AP1305" s="2" t="s">
        <v>13</v>
      </c>
      <c r="AQ1305" s="7">
        <v>-9.3855000000000002E-6</v>
      </c>
      <c r="AR1305" s="7">
        <v>0.75</v>
      </c>
      <c r="AS1305" s="9">
        <f>Tabla8[[#This Row],[Precio unitario]]*Tabla8[[#This Row],[Tasa de ingresos cliente]]</f>
        <v>-7.0391250000000001E-6</v>
      </c>
      <c r="AT1305" s="21">
        <v>21.6</v>
      </c>
      <c r="AU1305" s="11">
        <f>Tabla8[[#This Row],[tasa de cambio]]*Tabla8[[#This Row],[Ingresos netos]]</f>
        <v>-1.5204510000000002E-4</v>
      </c>
      <c r="AV1305" s="23"/>
      <c r="AX1305" s="23"/>
    </row>
    <row r="1306" spans="13:50" x14ac:dyDescent="0.2">
      <c r="M1306" s="1" t="s">
        <v>87</v>
      </c>
      <c r="N1306" s="1" t="s">
        <v>22</v>
      </c>
      <c r="O1306" s="1"/>
      <c r="P1306" s="1" t="s">
        <v>11</v>
      </c>
      <c r="Q1306" s="1" t="s">
        <v>12</v>
      </c>
      <c r="R1306" s="1" t="s">
        <v>13</v>
      </c>
      <c r="S1306" s="8">
        <v>9.8605391899999999E-4</v>
      </c>
      <c r="T1306" s="8">
        <v>0.75</v>
      </c>
      <c r="U1306" s="9">
        <f>Tabla13[[#This Row],[Precio unitario]]*Tabla13[[#This Row],[Tasa de ingresos cliente]]</f>
        <v>7.3954043924999999E-4</v>
      </c>
      <c r="V1306" s="21">
        <v>22.631540000000001</v>
      </c>
      <c r="W1306" s="15">
        <f>Tabla13[[#This Row],[tasa de cambio]]*Tabla13[[#This Row],[Ingresos netos]]</f>
        <v>1.6736939032503947E-2</v>
      </c>
      <c r="AK1306" s="2" t="s">
        <v>100</v>
      </c>
      <c r="AL1306" s="2" t="s">
        <v>85</v>
      </c>
      <c r="AM1306" s="2" t="s">
        <v>114</v>
      </c>
      <c r="AN1306" s="2" t="s">
        <v>11</v>
      </c>
      <c r="AO1306" s="2" t="s">
        <v>12</v>
      </c>
      <c r="AP1306" s="2" t="s">
        <v>13</v>
      </c>
      <c r="AQ1306" s="7">
        <v>9.2E-5</v>
      </c>
      <c r="AR1306" s="7">
        <v>0.75</v>
      </c>
      <c r="AS1306" s="9">
        <f>Tabla8[[#This Row],[Precio unitario]]*Tabla8[[#This Row],[Tasa de ingresos cliente]]</f>
        <v>6.8999999999999997E-5</v>
      </c>
      <c r="AT1306" s="21">
        <v>21.6</v>
      </c>
      <c r="AU1306" s="11">
        <f>Tabla8[[#This Row],[tasa de cambio]]*Tabla8[[#This Row],[Ingresos netos]]</f>
        <v>1.4904E-3</v>
      </c>
      <c r="AV1306" s="23"/>
      <c r="AX1306" s="23"/>
    </row>
    <row r="1307" spans="13:50" x14ac:dyDescent="0.2">
      <c r="M1307" s="2" t="s">
        <v>87</v>
      </c>
      <c r="N1307" s="2" t="s">
        <v>51</v>
      </c>
      <c r="O1307" s="2"/>
      <c r="P1307" s="2" t="s">
        <v>11</v>
      </c>
      <c r="Q1307" s="2" t="s">
        <v>12</v>
      </c>
      <c r="R1307" s="2" t="s">
        <v>13</v>
      </c>
      <c r="S1307" s="7">
        <v>9.0112751299999995E-4</v>
      </c>
      <c r="T1307" s="7">
        <v>0.75</v>
      </c>
      <c r="U1307" s="9">
        <f>Tabla13[[#This Row],[Precio unitario]]*Tabla13[[#This Row],[Tasa de ingresos cliente]]</f>
        <v>6.7584563474999996E-4</v>
      </c>
      <c r="V1307" s="21">
        <v>22.631540000000001</v>
      </c>
      <c r="W1307" s="15">
        <f>Tabla13[[#This Row],[tasa de cambio]]*Tabla13[[#This Row],[Ingresos netos]]</f>
        <v>1.5295427516670014E-2</v>
      </c>
      <c r="AK1307" s="1" t="s">
        <v>100</v>
      </c>
      <c r="AL1307" s="1" t="s">
        <v>46</v>
      </c>
      <c r="AM1307" s="1" t="s">
        <v>104</v>
      </c>
      <c r="AN1307" s="1" t="s">
        <v>11</v>
      </c>
      <c r="AO1307" s="1" t="s">
        <v>12</v>
      </c>
      <c r="AP1307" s="1" t="s">
        <v>13</v>
      </c>
      <c r="AQ1307" s="8">
        <v>3.5950000000000001E-3</v>
      </c>
      <c r="AR1307" s="8">
        <v>0.75</v>
      </c>
      <c r="AS1307" s="9">
        <f>Tabla8[[#This Row],[Precio unitario]]*Tabla8[[#This Row],[Tasa de ingresos cliente]]</f>
        <v>2.6962499999999999E-3</v>
      </c>
      <c r="AT1307" s="21">
        <v>21.6</v>
      </c>
      <c r="AU1307" s="11">
        <f>Tabla8[[#This Row],[tasa de cambio]]*Tabla8[[#This Row],[Ingresos netos]]</f>
        <v>5.8238999999999999E-2</v>
      </c>
      <c r="AV1307" s="23"/>
      <c r="AX1307" s="23"/>
    </row>
    <row r="1308" spans="13:50" x14ac:dyDescent="0.2">
      <c r="M1308" s="1" t="s">
        <v>87</v>
      </c>
      <c r="N1308" s="1" t="s">
        <v>23</v>
      </c>
      <c r="O1308" s="1"/>
      <c r="P1308" s="1" t="s">
        <v>11</v>
      </c>
      <c r="Q1308" s="1" t="s">
        <v>12</v>
      </c>
      <c r="R1308" s="1" t="s">
        <v>13</v>
      </c>
      <c r="S1308" s="8">
        <v>8.0163612100000005E-4</v>
      </c>
      <c r="T1308" s="8">
        <v>0.75</v>
      </c>
      <c r="U1308" s="9">
        <f>Tabla13[[#This Row],[Precio unitario]]*Tabla13[[#This Row],[Tasa de ingresos cliente]]</f>
        <v>6.0122709075000004E-4</v>
      </c>
      <c r="V1308" s="21">
        <v>22.631540000000001</v>
      </c>
      <c r="W1308" s="15">
        <f>Tabla13[[#This Row],[tasa de cambio]]*Tabla13[[#This Row],[Ingresos netos]]</f>
        <v>1.3606694953392257E-2</v>
      </c>
      <c r="AK1308" s="1" t="s">
        <v>100</v>
      </c>
      <c r="AL1308" s="1" t="s">
        <v>46</v>
      </c>
      <c r="AM1308" s="1" t="s">
        <v>104</v>
      </c>
      <c r="AN1308" s="1" t="s">
        <v>11</v>
      </c>
      <c r="AO1308" s="1" t="s">
        <v>12</v>
      </c>
      <c r="AP1308" s="1" t="s">
        <v>13</v>
      </c>
      <c r="AQ1308" s="8">
        <v>7.0295000000000002E-3</v>
      </c>
      <c r="AR1308" s="8">
        <v>0.75</v>
      </c>
      <c r="AS1308" s="9">
        <f>Tabla8[[#This Row],[Precio unitario]]*Tabla8[[#This Row],[Tasa de ingresos cliente]]</f>
        <v>5.2721249999999999E-3</v>
      </c>
      <c r="AT1308" s="21">
        <v>21.6</v>
      </c>
      <c r="AU1308" s="11">
        <f>Tabla8[[#This Row],[tasa de cambio]]*Tabla8[[#This Row],[Ingresos netos]]</f>
        <v>0.1138779</v>
      </c>
      <c r="AV1308" s="23"/>
      <c r="AX1308" s="23"/>
    </row>
    <row r="1309" spans="13:50" x14ac:dyDescent="0.2">
      <c r="M1309" s="2" t="s">
        <v>87</v>
      </c>
      <c r="N1309" s="2" t="s">
        <v>23</v>
      </c>
      <c r="O1309" s="2"/>
      <c r="P1309" s="2" t="s">
        <v>11</v>
      </c>
      <c r="Q1309" s="2" t="s">
        <v>12</v>
      </c>
      <c r="R1309" s="2" t="s">
        <v>13</v>
      </c>
      <c r="S1309" s="7">
        <v>9.4450020099999998E-4</v>
      </c>
      <c r="T1309" s="7">
        <v>0.75</v>
      </c>
      <c r="U1309" s="9">
        <f>Tabla13[[#This Row],[Precio unitario]]*Tabla13[[#This Row],[Tasa de ingresos cliente]]</f>
        <v>7.0837515074999996E-4</v>
      </c>
      <c r="V1309" s="21">
        <v>22.631540000000001</v>
      </c>
      <c r="W1309" s="15">
        <f>Tabla13[[#This Row],[tasa de cambio]]*Tabla13[[#This Row],[Ingresos netos]]</f>
        <v>1.6031620559204655E-2</v>
      </c>
      <c r="AK1309" s="2" t="s">
        <v>100</v>
      </c>
      <c r="AL1309" s="2" t="s">
        <v>46</v>
      </c>
      <c r="AM1309" s="2" t="s">
        <v>104</v>
      </c>
      <c r="AN1309" s="2" t="s">
        <v>11</v>
      </c>
      <c r="AO1309" s="2" t="s">
        <v>12</v>
      </c>
      <c r="AP1309" s="2" t="s">
        <v>13</v>
      </c>
      <c r="AQ1309" s="7">
        <v>7.0289999999999997E-3</v>
      </c>
      <c r="AR1309" s="7">
        <v>0.75</v>
      </c>
      <c r="AS1309" s="9">
        <f>Tabla8[[#This Row],[Precio unitario]]*Tabla8[[#This Row],[Tasa de ingresos cliente]]</f>
        <v>5.2717499999999995E-3</v>
      </c>
      <c r="AT1309" s="21">
        <v>21.6</v>
      </c>
      <c r="AU1309" s="11">
        <f>Tabla8[[#This Row],[tasa de cambio]]*Tabla8[[#This Row],[Ingresos netos]]</f>
        <v>0.11386979999999999</v>
      </c>
      <c r="AV1309" s="23"/>
      <c r="AX1309" s="23"/>
    </row>
    <row r="1310" spans="13:50" x14ac:dyDescent="0.2">
      <c r="M1310" s="1" t="s">
        <v>87</v>
      </c>
      <c r="N1310" s="1" t="s">
        <v>40</v>
      </c>
      <c r="O1310" s="1"/>
      <c r="P1310" s="1" t="s">
        <v>11</v>
      </c>
      <c r="Q1310" s="1" t="s">
        <v>12</v>
      </c>
      <c r="R1310" s="1" t="s">
        <v>13</v>
      </c>
      <c r="S1310" s="8">
        <v>2.93142688E-4</v>
      </c>
      <c r="T1310" s="8">
        <v>0.75</v>
      </c>
      <c r="U1310" s="9">
        <f>Tabla13[[#This Row],[Precio unitario]]*Tabla13[[#This Row],[Tasa de ingresos cliente]]</f>
        <v>2.19857016E-4</v>
      </c>
      <c r="V1310" s="21">
        <v>22.631540000000001</v>
      </c>
      <c r="W1310" s="15">
        <f>Tabla13[[#This Row],[tasa de cambio]]*Tabla13[[#This Row],[Ingresos netos]]</f>
        <v>4.9757028518846403E-3</v>
      </c>
      <c r="AK1310" s="1" t="s">
        <v>100</v>
      </c>
      <c r="AL1310" s="1" t="s">
        <v>46</v>
      </c>
      <c r="AM1310" s="1" t="s">
        <v>104</v>
      </c>
      <c r="AN1310" s="1" t="s">
        <v>11</v>
      </c>
      <c r="AO1310" s="1" t="s">
        <v>12</v>
      </c>
      <c r="AP1310" s="1" t="s">
        <v>13</v>
      </c>
      <c r="AQ1310" s="8">
        <v>2.5899999999999999E-3</v>
      </c>
      <c r="AR1310" s="8">
        <v>0.75</v>
      </c>
      <c r="AS1310" s="9">
        <f>Tabla8[[#This Row],[Precio unitario]]*Tabla8[[#This Row],[Tasa de ingresos cliente]]</f>
        <v>1.9424999999999998E-3</v>
      </c>
      <c r="AT1310" s="21">
        <v>21.6</v>
      </c>
      <c r="AU1310" s="11">
        <f>Tabla8[[#This Row],[tasa de cambio]]*Tabla8[[#This Row],[Ingresos netos]]</f>
        <v>4.1957999999999995E-2</v>
      </c>
      <c r="AV1310" s="23"/>
      <c r="AX1310" s="23"/>
    </row>
    <row r="1311" spans="13:50" x14ac:dyDescent="0.2">
      <c r="M1311" s="2" t="s">
        <v>87</v>
      </c>
      <c r="N1311" s="2" t="s">
        <v>28</v>
      </c>
      <c r="O1311" s="2"/>
      <c r="P1311" s="2" t="s">
        <v>11</v>
      </c>
      <c r="Q1311" s="2" t="s">
        <v>12</v>
      </c>
      <c r="R1311" s="2" t="s">
        <v>13</v>
      </c>
      <c r="S1311" s="7">
        <v>1.48291066E-4</v>
      </c>
      <c r="T1311" s="7">
        <v>0.75</v>
      </c>
      <c r="U1311" s="9">
        <f>Tabla13[[#This Row],[Precio unitario]]*Tabla13[[#This Row],[Tasa de ingresos cliente]]</f>
        <v>1.112182995E-4</v>
      </c>
      <c r="V1311" s="21">
        <v>22.631540000000001</v>
      </c>
      <c r="W1311" s="15">
        <f>Tabla13[[#This Row],[tasa de cambio]]*Tabla13[[#This Row],[Ingresos netos]]</f>
        <v>2.5170413938662302E-3</v>
      </c>
      <c r="AK1311" s="1" t="s">
        <v>100</v>
      </c>
      <c r="AL1311" s="1" t="s">
        <v>46</v>
      </c>
      <c r="AM1311" s="1" t="s">
        <v>104</v>
      </c>
      <c r="AN1311" s="1" t="s">
        <v>11</v>
      </c>
      <c r="AO1311" s="1" t="s">
        <v>12</v>
      </c>
      <c r="AP1311" s="1" t="s">
        <v>13</v>
      </c>
      <c r="AQ1311" s="8">
        <v>6.1180000000000002E-3</v>
      </c>
      <c r="AR1311" s="8">
        <v>0.75</v>
      </c>
      <c r="AS1311" s="9">
        <f>Tabla8[[#This Row],[Precio unitario]]*Tabla8[[#This Row],[Tasa de ingresos cliente]]</f>
        <v>4.5885000000000006E-3</v>
      </c>
      <c r="AT1311" s="21">
        <v>21.6</v>
      </c>
      <c r="AU1311" s="11">
        <f>Tabla8[[#This Row],[tasa de cambio]]*Tabla8[[#This Row],[Ingresos netos]]</f>
        <v>9.9111600000000022E-2</v>
      </c>
      <c r="AV1311" s="23"/>
      <c r="AX1311" s="23"/>
    </row>
    <row r="1312" spans="13:50" x14ac:dyDescent="0.2">
      <c r="M1312" s="1" t="s">
        <v>87</v>
      </c>
      <c r="N1312" s="1" t="s">
        <v>42</v>
      </c>
      <c r="O1312" s="1"/>
      <c r="P1312" s="1" t="s">
        <v>11</v>
      </c>
      <c r="Q1312" s="1" t="s">
        <v>12</v>
      </c>
      <c r="R1312" s="1" t="s">
        <v>13</v>
      </c>
      <c r="S1312" s="8">
        <v>1.8100985700000001E-4</v>
      </c>
      <c r="T1312" s="8">
        <v>0.75</v>
      </c>
      <c r="U1312" s="9">
        <f>Tabla13[[#This Row],[Precio unitario]]*Tabla13[[#This Row],[Tasa de ingresos cliente]]</f>
        <v>1.3575739275E-4</v>
      </c>
      <c r="V1312" s="21">
        <v>22.631540000000001</v>
      </c>
      <c r="W1312" s="15">
        <f>Tabla13[[#This Row],[tasa de cambio]]*Tabla13[[#This Row],[Ingresos netos]]</f>
        <v>3.0723988643173352E-3</v>
      </c>
      <c r="AK1312" s="2" t="s">
        <v>100</v>
      </c>
      <c r="AL1312" s="2" t="s">
        <v>46</v>
      </c>
      <c r="AM1312" s="2" t="s">
        <v>114</v>
      </c>
      <c r="AN1312" s="2" t="s">
        <v>11</v>
      </c>
      <c r="AO1312" s="2" t="s">
        <v>12</v>
      </c>
      <c r="AP1312" s="2" t="s">
        <v>13</v>
      </c>
      <c r="AQ1312" s="7">
        <v>1.26E-4</v>
      </c>
      <c r="AR1312" s="7">
        <v>0.75</v>
      </c>
      <c r="AS1312" s="9">
        <f>Tabla8[[#This Row],[Precio unitario]]*Tabla8[[#This Row],[Tasa de ingresos cliente]]</f>
        <v>9.4499999999999993E-5</v>
      </c>
      <c r="AT1312" s="21">
        <v>21.6</v>
      </c>
      <c r="AU1312" s="11">
        <f>Tabla8[[#This Row],[tasa de cambio]]*Tabla8[[#This Row],[Ingresos netos]]</f>
        <v>2.0412E-3</v>
      </c>
      <c r="AV1312" s="23"/>
      <c r="AX1312" s="23"/>
    </row>
    <row r="1313" spans="13:50" x14ac:dyDescent="0.2">
      <c r="M1313" s="2" t="s">
        <v>87</v>
      </c>
      <c r="N1313" s="2" t="s">
        <v>42</v>
      </c>
      <c r="O1313" s="2"/>
      <c r="P1313" s="2" t="s">
        <v>11</v>
      </c>
      <c r="Q1313" s="2" t="s">
        <v>12</v>
      </c>
      <c r="R1313" s="2" t="s">
        <v>13</v>
      </c>
      <c r="S1313" s="7">
        <v>9.5172807000000004E-5</v>
      </c>
      <c r="T1313" s="7">
        <v>0.75</v>
      </c>
      <c r="U1313" s="9">
        <f>Tabla13[[#This Row],[Precio unitario]]*Tabla13[[#This Row],[Tasa de ingresos cliente]]</f>
        <v>7.1379605250000003E-5</v>
      </c>
      <c r="V1313" s="21">
        <v>22.631540000000001</v>
      </c>
      <c r="W1313" s="15">
        <f>Tabla13[[#This Row],[tasa de cambio]]*Tabla13[[#This Row],[Ingresos netos]]</f>
        <v>1.6154303913995852E-3</v>
      </c>
      <c r="AK1313" s="1" t="s">
        <v>100</v>
      </c>
      <c r="AL1313" s="1" t="s">
        <v>46</v>
      </c>
      <c r="AM1313" s="1" t="s">
        <v>114</v>
      </c>
      <c r="AN1313" s="1" t="s">
        <v>11</v>
      </c>
      <c r="AO1313" s="1" t="s">
        <v>12</v>
      </c>
      <c r="AP1313" s="1" t="s">
        <v>13</v>
      </c>
      <c r="AQ1313" s="8">
        <v>1.2581819999999999E-4</v>
      </c>
      <c r="AR1313" s="8">
        <v>0.75</v>
      </c>
      <c r="AS1313" s="9">
        <f>Tabla8[[#This Row],[Precio unitario]]*Tabla8[[#This Row],[Tasa de ingresos cliente]]</f>
        <v>9.4363649999999996E-5</v>
      </c>
      <c r="AT1313" s="21">
        <v>21.6</v>
      </c>
      <c r="AU1313" s="11">
        <f>Tabla8[[#This Row],[tasa de cambio]]*Tabla8[[#This Row],[Ingresos netos]]</f>
        <v>2.0382548399999999E-3</v>
      </c>
      <c r="AV1313" s="23"/>
      <c r="AX1313" s="23"/>
    </row>
    <row r="1314" spans="13:50" x14ac:dyDescent="0.2">
      <c r="M1314" s="1" t="s">
        <v>87</v>
      </c>
      <c r="N1314" s="1" t="s">
        <v>15</v>
      </c>
      <c r="O1314" s="1"/>
      <c r="P1314" s="1" t="s">
        <v>11</v>
      </c>
      <c r="Q1314" s="1" t="s">
        <v>12</v>
      </c>
      <c r="R1314" s="1" t="s">
        <v>13</v>
      </c>
      <c r="S1314" s="8">
        <v>5.5628356499999999E-4</v>
      </c>
      <c r="T1314" s="8">
        <v>0.75</v>
      </c>
      <c r="U1314" s="9">
        <f>Tabla13[[#This Row],[Precio unitario]]*Tabla13[[#This Row],[Tasa de ingresos cliente]]</f>
        <v>4.1721267374999999E-4</v>
      </c>
      <c r="V1314" s="21">
        <v>22.631540000000001</v>
      </c>
      <c r="W1314" s="15">
        <f>Tabla13[[#This Row],[tasa de cambio]]*Tabla13[[#This Row],[Ingresos netos]]</f>
        <v>9.4421653144800746E-3</v>
      </c>
      <c r="AK1314" s="2" t="s">
        <v>100</v>
      </c>
      <c r="AL1314" s="2" t="s">
        <v>46</v>
      </c>
      <c r="AM1314" s="2" t="s">
        <v>104</v>
      </c>
      <c r="AN1314" s="2" t="s">
        <v>11</v>
      </c>
      <c r="AO1314" s="2" t="s">
        <v>129</v>
      </c>
      <c r="AP1314" s="2" t="s">
        <v>13</v>
      </c>
      <c r="AQ1314" s="7">
        <v>-1.6006515E-3</v>
      </c>
      <c r="AR1314" s="7">
        <v>0.75</v>
      </c>
      <c r="AS1314" s="9">
        <f>Tabla8[[#This Row],[Precio unitario]]*Tabla8[[#This Row],[Tasa de ingresos cliente]]</f>
        <v>-1.2004886250000001E-3</v>
      </c>
      <c r="AT1314" s="21">
        <v>21.6</v>
      </c>
      <c r="AU1314" s="11">
        <f>Tabla8[[#This Row],[tasa de cambio]]*Tabla8[[#This Row],[Ingresos netos]]</f>
        <v>-2.5930554300000002E-2</v>
      </c>
      <c r="AV1314" s="23"/>
      <c r="AX1314" s="23"/>
    </row>
    <row r="1315" spans="13:50" x14ac:dyDescent="0.2">
      <c r="M1315" s="2" t="s">
        <v>87</v>
      </c>
      <c r="N1315" s="2" t="s">
        <v>43</v>
      </c>
      <c r="O1315" s="2"/>
      <c r="P1315" s="2" t="s">
        <v>11</v>
      </c>
      <c r="Q1315" s="2" t="s">
        <v>12</v>
      </c>
      <c r="R1315" s="2" t="s">
        <v>13</v>
      </c>
      <c r="S1315" s="7">
        <v>2.8697777899999998E-4</v>
      </c>
      <c r="T1315" s="7">
        <v>0.75</v>
      </c>
      <c r="U1315" s="9">
        <f>Tabla13[[#This Row],[Precio unitario]]*Tabla13[[#This Row],[Tasa de ingresos cliente]]</f>
        <v>2.1523333424999997E-4</v>
      </c>
      <c r="V1315" s="21">
        <v>22.631540000000001</v>
      </c>
      <c r="W1315" s="15">
        <f>Tabla13[[#This Row],[tasa de cambio]]*Tabla13[[#This Row],[Ingresos netos]]</f>
        <v>4.8710618134122441E-3</v>
      </c>
      <c r="AK1315" s="2" t="s">
        <v>100</v>
      </c>
      <c r="AL1315" s="2" t="s">
        <v>46</v>
      </c>
      <c r="AM1315" s="2" t="s">
        <v>114</v>
      </c>
      <c r="AN1315" s="2" t="s">
        <v>11</v>
      </c>
      <c r="AO1315" s="2" t="s">
        <v>129</v>
      </c>
      <c r="AP1315" s="2" t="s">
        <v>13</v>
      </c>
      <c r="AQ1315" s="7">
        <v>-3.7749000000000001E-5</v>
      </c>
      <c r="AR1315" s="7">
        <v>0.75</v>
      </c>
      <c r="AS1315" s="9">
        <f>Tabla8[[#This Row],[Precio unitario]]*Tabla8[[#This Row],[Tasa de ingresos cliente]]</f>
        <v>-2.8311749999999999E-5</v>
      </c>
      <c r="AT1315" s="21">
        <v>21.6</v>
      </c>
      <c r="AU1315" s="11">
        <f>Tabla8[[#This Row],[tasa de cambio]]*Tabla8[[#This Row],[Ingresos netos]]</f>
        <v>-6.1153379999999999E-4</v>
      </c>
      <c r="AV1315" s="23"/>
      <c r="AX1315" s="23"/>
    </row>
    <row r="1316" spans="13:50" x14ac:dyDescent="0.2">
      <c r="M1316" s="1" t="s">
        <v>87</v>
      </c>
      <c r="N1316" s="1" t="s">
        <v>43</v>
      </c>
      <c r="O1316" s="1"/>
      <c r="P1316" s="1" t="s">
        <v>11</v>
      </c>
      <c r="Q1316" s="1" t="s">
        <v>12</v>
      </c>
      <c r="R1316" s="1" t="s">
        <v>13</v>
      </c>
      <c r="S1316" s="8">
        <v>2.9046153600000002E-4</v>
      </c>
      <c r="T1316" s="8">
        <v>0.75</v>
      </c>
      <c r="U1316" s="9">
        <f>Tabla13[[#This Row],[Precio unitario]]*Tabla13[[#This Row],[Tasa de ingresos cliente]]</f>
        <v>2.1784615200000002E-4</v>
      </c>
      <c r="V1316" s="21">
        <v>22.631540000000001</v>
      </c>
      <c r="W1316" s="15">
        <f>Tabla13[[#This Row],[tasa de cambio]]*Tabla13[[#This Row],[Ingresos netos]]</f>
        <v>4.9301939028340803E-3</v>
      </c>
      <c r="AK1316" s="1" t="s">
        <v>100</v>
      </c>
      <c r="AL1316" s="1" t="s">
        <v>46</v>
      </c>
      <c r="AM1316" s="1" t="s">
        <v>114</v>
      </c>
      <c r="AN1316" s="1" t="s">
        <v>11</v>
      </c>
      <c r="AO1316" s="1" t="s">
        <v>129</v>
      </c>
      <c r="AP1316" s="1" t="s">
        <v>13</v>
      </c>
      <c r="AQ1316" s="8">
        <v>-3.77487E-5</v>
      </c>
      <c r="AR1316" s="8">
        <v>0.75</v>
      </c>
      <c r="AS1316" s="9">
        <f>Tabla8[[#This Row],[Precio unitario]]*Tabla8[[#This Row],[Tasa de ingresos cliente]]</f>
        <v>-2.8311525E-5</v>
      </c>
      <c r="AT1316" s="21">
        <v>21.6</v>
      </c>
      <c r="AU1316" s="11">
        <f>Tabla8[[#This Row],[tasa de cambio]]*Tabla8[[#This Row],[Ingresos netos]]</f>
        <v>-6.1152894E-4</v>
      </c>
      <c r="AV1316" s="23"/>
      <c r="AX1316" s="23"/>
    </row>
    <row r="1317" spans="13:50" x14ac:dyDescent="0.2">
      <c r="M1317" s="2" t="s">
        <v>87</v>
      </c>
      <c r="N1317" s="2" t="s">
        <v>56</v>
      </c>
      <c r="O1317" s="2"/>
      <c r="P1317" s="2" t="s">
        <v>11</v>
      </c>
      <c r="Q1317" s="2" t="s">
        <v>12</v>
      </c>
      <c r="R1317" s="2" t="s">
        <v>13</v>
      </c>
      <c r="S1317" s="7">
        <v>3.517206572E-3</v>
      </c>
      <c r="T1317" s="7">
        <v>0.75</v>
      </c>
      <c r="U1317" s="9">
        <f>Tabla13[[#This Row],[Precio unitario]]*Tabla13[[#This Row],[Tasa de ingresos cliente]]</f>
        <v>2.6379049290000001E-3</v>
      </c>
      <c r="V1317" s="21">
        <v>22.631540000000001</v>
      </c>
      <c r="W1317" s="15">
        <f>Tabla13[[#This Row],[tasa de cambio]]*Tabla13[[#This Row],[Ingresos netos]]</f>
        <v>5.9699850916860663E-2</v>
      </c>
      <c r="AK1317" s="1" t="s">
        <v>100</v>
      </c>
      <c r="AL1317" s="1" t="s">
        <v>68</v>
      </c>
      <c r="AM1317" s="1" t="s">
        <v>104</v>
      </c>
      <c r="AN1317" s="1" t="s">
        <v>11</v>
      </c>
      <c r="AO1317" s="1" t="s">
        <v>12</v>
      </c>
      <c r="AP1317" s="1" t="s">
        <v>13</v>
      </c>
      <c r="AQ1317" s="8">
        <v>5.13E-4</v>
      </c>
      <c r="AR1317" s="8">
        <v>0.75</v>
      </c>
      <c r="AS1317" s="9">
        <f>Tabla8[[#This Row],[Precio unitario]]*Tabla8[[#This Row],[Tasa de ingresos cliente]]</f>
        <v>3.8475E-4</v>
      </c>
      <c r="AT1317" s="21">
        <v>21.6</v>
      </c>
      <c r="AU1317" s="11">
        <f>Tabla8[[#This Row],[tasa de cambio]]*Tabla8[[#This Row],[Ingresos netos]]</f>
        <v>8.3106000000000013E-3</v>
      </c>
      <c r="AV1317" s="23"/>
      <c r="AX1317" s="23"/>
    </row>
    <row r="1318" spans="13:50" x14ac:dyDescent="0.2">
      <c r="M1318" s="1" t="s">
        <v>87</v>
      </c>
      <c r="N1318" s="1" t="s">
        <v>44</v>
      </c>
      <c r="O1318" s="1"/>
      <c r="P1318" s="1" t="s">
        <v>11</v>
      </c>
      <c r="Q1318" s="1" t="s">
        <v>12</v>
      </c>
      <c r="R1318" s="1" t="s">
        <v>13</v>
      </c>
      <c r="S1318" s="8">
        <v>3.5187912199999998E-4</v>
      </c>
      <c r="T1318" s="8">
        <v>0.75</v>
      </c>
      <c r="U1318" s="9">
        <f>Tabla13[[#This Row],[Precio unitario]]*Tabla13[[#This Row],[Tasa de ingresos cliente]]</f>
        <v>2.6390934149999999E-4</v>
      </c>
      <c r="V1318" s="21">
        <v>22.631540000000001</v>
      </c>
      <c r="W1318" s="15">
        <f>Tabla13[[#This Row],[tasa de cambio]]*Tabla13[[#This Row],[Ingresos netos]]</f>
        <v>5.9726748185309096E-3</v>
      </c>
      <c r="AK1318" s="2" t="s">
        <v>100</v>
      </c>
      <c r="AL1318" s="2" t="s">
        <v>68</v>
      </c>
      <c r="AM1318" s="2" t="s">
        <v>104</v>
      </c>
      <c r="AN1318" s="2" t="s">
        <v>11</v>
      </c>
      <c r="AO1318" s="2" t="s">
        <v>12</v>
      </c>
      <c r="AP1318" s="2" t="s">
        <v>13</v>
      </c>
      <c r="AQ1318" s="7">
        <v>5.1283329999999997E-4</v>
      </c>
      <c r="AR1318" s="7">
        <v>0.75</v>
      </c>
      <c r="AS1318" s="9">
        <f>Tabla8[[#This Row],[Precio unitario]]*Tabla8[[#This Row],[Tasa de ingresos cliente]]</f>
        <v>3.8462497499999998E-4</v>
      </c>
      <c r="AT1318" s="21">
        <v>21.6</v>
      </c>
      <c r="AU1318" s="11">
        <f>Tabla8[[#This Row],[tasa de cambio]]*Tabla8[[#This Row],[Ingresos netos]]</f>
        <v>8.3078994600000004E-3</v>
      </c>
      <c r="AV1318" s="23"/>
      <c r="AX1318" s="23"/>
    </row>
    <row r="1319" spans="13:50" x14ac:dyDescent="0.2">
      <c r="M1319" s="2" t="s">
        <v>87</v>
      </c>
      <c r="N1319" s="2" t="s">
        <v>44</v>
      </c>
      <c r="O1319" s="2"/>
      <c r="P1319" s="2" t="s">
        <v>11</v>
      </c>
      <c r="Q1319" s="2" t="s">
        <v>12</v>
      </c>
      <c r="R1319" s="2" t="s">
        <v>13</v>
      </c>
      <c r="S1319" s="7">
        <v>1.5918375600000001E-4</v>
      </c>
      <c r="T1319" s="7">
        <v>0.75</v>
      </c>
      <c r="U1319" s="9">
        <f>Tabla13[[#This Row],[Precio unitario]]*Tabla13[[#This Row],[Tasa de ingresos cliente]]</f>
        <v>1.19387817E-4</v>
      </c>
      <c r="V1319" s="21">
        <v>22.631540000000001</v>
      </c>
      <c r="W1319" s="15">
        <f>Tabla13[[#This Row],[tasa de cambio]]*Tabla13[[#This Row],[Ingresos netos]]</f>
        <v>2.7019301559481801E-3</v>
      </c>
      <c r="AK1319" s="1" t="s">
        <v>100</v>
      </c>
      <c r="AL1319" s="1" t="s">
        <v>68</v>
      </c>
      <c r="AM1319" s="1" t="s">
        <v>114</v>
      </c>
      <c r="AN1319" s="1" t="s">
        <v>11</v>
      </c>
      <c r="AO1319" s="1" t="s">
        <v>12</v>
      </c>
      <c r="AP1319" s="1" t="s">
        <v>13</v>
      </c>
      <c r="AQ1319" s="8">
        <v>3.8999999999999999E-5</v>
      </c>
      <c r="AR1319" s="8">
        <v>0.75</v>
      </c>
      <c r="AS1319" s="9">
        <f>Tabla8[[#This Row],[Precio unitario]]*Tabla8[[#This Row],[Tasa de ingresos cliente]]</f>
        <v>2.9249999999999999E-5</v>
      </c>
      <c r="AT1319" s="21">
        <v>21.6</v>
      </c>
      <c r="AU1319" s="11">
        <f>Tabla8[[#This Row],[tasa de cambio]]*Tabla8[[#This Row],[Ingresos netos]]</f>
        <v>6.3180000000000007E-4</v>
      </c>
      <c r="AV1319" s="23"/>
      <c r="AX1319" s="23"/>
    </row>
    <row r="1320" spans="13:50" x14ac:dyDescent="0.2">
      <c r="M1320" s="1" t="s">
        <v>87</v>
      </c>
      <c r="N1320" s="1" t="s">
        <v>23</v>
      </c>
      <c r="O1320" s="1"/>
      <c r="P1320" s="1" t="s">
        <v>11</v>
      </c>
      <c r="Q1320" s="1" t="s">
        <v>12</v>
      </c>
      <c r="R1320" s="1" t="s">
        <v>13</v>
      </c>
      <c r="S1320" s="8">
        <v>6.0973302500000001E-4</v>
      </c>
      <c r="T1320" s="8">
        <v>0.75</v>
      </c>
      <c r="U1320" s="9">
        <f>Tabla13[[#This Row],[Precio unitario]]*Tabla13[[#This Row],[Tasa de ingresos cliente]]</f>
        <v>4.5729976875E-4</v>
      </c>
      <c r="V1320" s="21">
        <v>22.631540000000001</v>
      </c>
      <c r="W1320" s="15">
        <f>Tabla13[[#This Row],[tasa de cambio]]*Tabla13[[#This Row],[Ingresos netos]]</f>
        <v>1.0349398008456375E-2</v>
      </c>
      <c r="AK1320" s="2" t="s">
        <v>100</v>
      </c>
      <c r="AL1320" s="2" t="s">
        <v>25</v>
      </c>
      <c r="AM1320" s="2" t="s">
        <v>101</v>
      </c>
      <c r="AN1320" s="2" t="s">
        <v>11</v>
      </c>
      <c r="AO1320" s="2" t="s">
        <v>12</v>
      </c>
      <c r="AP1320" s="2" t="s">
        <v>13</v>
      </c>
      <c r="AQ1320" s="7">
        <v>1.1305714000000001E-3</v>
      </c>
      <c r="AR1320" s="7">
        <v>0.75</v>
      </c>
      <c r="AS1320" s="9">
        <f>Tabla8[[#This Row],[Precio unitario]]*Tabla8[[#This Row],[Tasa de ingresos cliente]]</f>
        <v>8.4792855000000004E-4</v>
      </c>
      <c r="AT1320" s="21">
        <v>21.6</v>
      </c>
      <c r="AU1320" s="11">
        <f>Tabla8[[#This Row],[tasa de cambio]]*Tabla8[[#This Row],[Ingresos netos]]</f>
        <v>1.8315256680000003E-2</v>
      </c>
      <c r="AV1320" s="23"/>
      <c r="AX1320" s="23"/>
    </row>
    <row r="1321" spans="13:50" x14ac:dyDescent="0.2">
      <c r="M1321" s="2" t="s">
        <v>87</v>
      </c>
      <c r="N1321" s="2" t="s">
        <v>16</v>
      </c>
      <c r="O1321" s="2"/>
      <c r="P1321" s="2" t="s">
        <v>11</v>
      </c>
      <c r="Q1321" s="2" t="s">
        <v>12</v>
      </c>
      <c r="R1321" s="2" t="s">
        <v>13</v>
      </c>
      <c r="S1321" s="7">
        <v>5.7741312099999999E-4</v>
      </c>
      <c r="T1321" s="7">
        <v>0.75</v>
      </c>
      <c r="U1321" s="9">
        <f>Tabla13[[#This Row],[Precio unitario]]*Tabla13[[#This Row],[Tasa de ingresos cliente]]</f>
        <v>4.3305984074999996E-4</v>
      </c>
      <c r="V1321" s="21">
        <v>22.631540000000001</v>
      </c>
      <c r="W1321" s="15">
        <f>Tabla13[[#This Row],[tasa de cambio]]*Tabla13[[#This Row],[Ingresos netos]]</f>
        <v>9.8008111083272547E-3</v>
      </c>
      <c r="AK1321" s="1" t="s">
        <v>100</v>
      </c>
      <c r="AL1321" s="1" t="s">
        <v>25</v>
      </c>
      <c r="AM1321" s="1" t="s">
        <v>101</v>
      </c>
      <c r="AN1321" s="1" t="s">
        <v>11</v>
      </c>
      <c r="AO1321" s="1" t="s">
        <v>12</v>
      </c>
      <c r="AP1321" s="1" t="s">
        <v>13</v>
      </c>
      <c r="AQ1321" s="8">
        <v>1.1310000000000001E-3</v>
      </c>
      <c r="AR1321" s="8">
        <v>0.75</v>
      </c>
      <c r="AS1321" s="9">
        <f>Tabla8[[#This Row],[Precio unitario]]*Tabla8[[#This Row],[Tasa de ingresos cliente]]</f>
        <v>8.4825000000000005E-4</v>
      </c>
      <c r="AT1321" s="21">
        <v>21.6</v>
      </c>
      <c r="AU1321" s="11">
        <f>Tabla8[[#This Row],[tasa de cambio]]*Tabla8[[#This Row],[Ingresos netos]]</f>
        <v>1.8322200000000004E-2</v>
      </c>
      <c r="AV1321" s="23"/>
      <c r="AX1321" s="23"/>
    </row>
    <row r="1322" spans="13:50" x14ac:dyDescent="0.2">
      <c r="M1322" s="1" t="s">
        <v>87</v>
      </c>
      <c r="N1322" s="1" t="s">
        <v>17</v>
      </c>
      <c r="O1322" s="1"/>
      <c r="P1322" s="1" t="s">
        <v>11</v>
      </c>
      <c r="Q1322" s="1" t="s">
        <v>12</v>
      </c>
      <c r="R1322" s="1" t="s">
        <v>13</v>
      </c>
      <c r="S1322" s="8">
        <v>2.8561361099999999E-4</v>
      </c>
      <c r="T1322" s="8">
        <v>0.75</v>
      </c>
      <c r="U1322" s="9">
        <f>Tabla13[[#This Row],[Precio unitario]]*Tabla13[[#This Row],[Tasa de ingresos cliente]]</f>
        <v>2.1421020824999998E-4</v>
      </c>
      <c r="V1322" s="21">
        <v>22.631540000000001</v>
      </c>
      <c r="W1322" s="15">
        <f>Tabla13[[#This Row],[tasa de cambio]]*Tabla13[[#This Row],[Ingresos netos]]</f>
        <v>4.8479068964182043E-3</v>
      </c>
      <c r="AK1322" s="2" t="s">
        <v>100</v>
      </c>
      <c r="AL1322" s="2" t="s">
        <v>25</v>
      </c>
      <c r="AM1322" s="2" t="s">
        <v>104</v>
      </c>
      <c r="AN1322" s="2" t="s">
        <v>11</v>
      </c>
      <c r="AO1322" s="2" t="s">
        <v>12</v>
      </c>
      <c r="AP1322" s="2" t="s">
        <v>13</v>
      </c>
      <c r="AQ1322" s="7">
        <v>1.707E-3</v>
      </c>
      <c r="AR1322" s="7">
        <v>0.75</v>
      </c>
      <c r="AS1322" s="9">
        <f>Tabla8[[#This Row],[Precio unitario]]*Tabla8[[#This Row],[Tasa de ingresos cliente]]</f>
        <v>1.2802499999999999E-3</v>
      </c>
      <c r="AT1322" s="21">
        <v>21.6</v>
      </c>
      <c r="AU1322" s="11">
        <f>Tabla8[[#This Row],[tasa de cambio]]*Tabla8[[#This Row],[Ingresos netos]]</f>
        <v>2.7653400000000002E-2</v>
      </c>
      <c r="AV1322" s="23"/>
      <c r="AX1322" s="23"/>
    </row>
    <row r="1323" spans="13:50" x14ac:dyDescent="0.2">
      <c r="M1323" s="2" t="s">
        <v>87</v>
      </c>
      <c r="N1323" s="2" t="s">
        <v>34</v>
      </c>
      <c r="O1323" s="2"/>
      <c r="P1323" s="2" t="s">
        <v>11</v>
      </c>
      <c r="Q1323" s="2" t="s">
        <v>12</v>
      </c>
      <c r="R1323" s="2" t="s">
        <v>13</v>
      </c>
      <c r="S1323" s="7">
        <v>2.19123093E-4</v>
      </c>
      <c r="T1323" s="7">
        <v>0.75</v>
      </c>
      <c r="U1323" s="9">
        <f>Tabla13[[#This Row],[Precio unitario]]*Tabla13[[#This Row],[Tasa de ingresos cliente]]</f>
        <v>1.6434231975000002E-4</v>
      </c>
      <c r="V1323" s="21">
        <v>22.631540000000001</v>
      </c>
      <c r="W1323" s="15">
        <f>Tabla13[[#This Row],[tasa de cambio]]*Tabla13[[#This Row],[Ingresos netos]]</f>
        <v>3.7193197831149154E-3</v>
      </c>
      <c r="AK1323" s="1" t="s">
        <v>100</v>
      </c>
      <c r="AL1323" s="1" t="s">
        <v>25</v>
      </c>
      <c r="AM1323" s="1" t="s">
        <v>104</v>
      </c>
      <c r="AN1323" s="1" t="s">
        <v>11</v>
      </c>
      <c r="AO1323" s="1" t="s">
        <v>12</v>
      </c>
      <c r="AP1323" s="1" t="s">
        <v>13</v>
      </c>
      <c r="AQ1323" s="8">
        <v>1.7067499999999999E-3</v>
      </c>
      <c r="AR1323" s="8">
        <v>0.75</v>
      </c>
      <c r="AS1323" s="9">
        <f>Tabla8[[#This Row],[Precio unitario]]*Tabla8[[#This Row],[Tasa de ingresos cliente]]</f>
        <v>1.2800625E-3</v>
      </c>
      <c r="AT1323" s="21">
        <v>21.6</v>
      </c>
      <c r="AU1323" s="11">
        <f>Tabla8[[#This Row],[tasa de cambio]]*Tabla8[[#This Row],[Ingresos netos]]</f>
        <v>2.764935E-2</v>
      </c>
      <c r="AV1323" s="23"/>
      <c r="AX1323" s="23"/>
    </row>
    <row r="1324" spans="13:50" x14ac:dyDescent="0.2">
      <c r="M1324" s="1" t="s">
        <v>87</v>
      </c>
      <c r="N1324" s="1" t="s">
        <v>36</v>
      </c>
      <c r="O1324" s="1"/>
      <c r="P1324" s="1" t="s">
        <v>11</v>
      </c>
      <c r="Q1324" s="1" t="s">
        <v>12</v>
      </c>
      <c r="R1324" s="1" t="s">
        <v>13</v>
      </c>
      <c r="S1324" s="8">
        <v>1.3683307949999999E-3</v>
      </c>
      <c r="T1324" s="8">
        <v>0.75</v>
      </c>
      <c r="U1324" s="9">
        <f>Tabla13[[#This Row],[Precio unitario]]*Tabla13[[#This Row],[Tasa de ingresos cliente]]</f>
        <v>1.0262480962499999E-3</v>
      </c>
      <c r="V1324" s="21">
        <v>22.631540000000001</v>
      </c>
      <c r="W1324" s="15">
        <f>Tabla13[[#This Row],[tasa de cambio]]*Tabla13[[#This Row],[Ingresos netos]]</f>
        <v>2.3225574840205723E-2</v>
      </c>
      <c r="AK1324" s="2" t="s">
        <v>100</v>
      </c>
      <c r="AL1324" s="2" t="s">
        <v>25</v>
      </c>
      <c r="AM1324" s="2" t="s">
        <v>104</v>
      </c>
      <c r="AN1324" s="2" t="s">
        <v>11</v>
      </c>
      <c r="AO1324" s="2" t="s">
        <v>12</v>
      </c>
      <c r="AP1324" s="2" t="s">
        <v>13</v>
      </c>
      <c r="AQ1324" s="7">
        <v>1.7066666999999999E-3</v>
      </c>
      <c r="AR1324" s="7">
        <v>0.75</v>
      </c>
      <c r="AS1324" s="9">
        <f>Tabla8[[#This Row],[Precio unitario]]*Tabla8[[#This Row],[Tasa de ingresos cliente]]</f>
        <v>1.280000025E-3</v>
      </c>
      <c r="AT1324" s="21">
        <v>21.6</v>
      </c>
      <c r="AU1324" s="11">
        <f>Tabla8[[#This Row],[tasa de cambio]]*Tabla8[[#This Row],[Ingresos netos]]</f>
        <v>2.7648000540000002E-2</v>
      </c>
      <c r="AV1324" s="23"/>
      <c r="AX1324" s="23"/>
    </row>
    <row r="1325" spans="13:50" x14ac:dyDescent="0.2">
      <c r="M1325" s="2" t="s">
        <v>87</v>
      </c>
      <c r="N1325" s="2" t="s">
        <v>19</v>
      </c>
      <c r="O1325" s="2"/>
      <c r="P1325" s="2" t="s">
        <v>11</v>
      </c>
      <c r="Q1325" s="2" t="s">
        <v>12</v>
      </c>
      <c r="R1325" s="2" t="s">
        <v>13</v>
      </c>
      <c r="S1325" s="7">
        <v>6.6808772659999998E-3</v>
      </c>
      <c r="T1325" s="7">
        <v>0.75</v>
      </c>
      <c r="U1325" s="9">
        <f>Tabla13[[#This Row],[Precio unitario]]*Tabla13[[#This Row],[Tasa de ingresos cliente]]</f>
        <v>5.0106579494999994E-3</v>
      </c>
      <c r="V1325" s="21">
        <v>22.631540000000001</v>
      </c>
      <c r="W1325" s="15">
        <f>Tabla13[[#This Row],[tasa de cambio]]*Tabla13[[#This Row],[Ingresos netos]]</f>
        <v>0.11339890581042722</v>
      </c>
      <c r="AK1325" s="1" t="s">
        <v>100</v>
      </c>
      <c r="AL1325" s="1" t="s">
        <v>25</v>
      </c>
      <c r="AM1325" s="1" t="s">
        <v>104</v>
      </c>
      <c r="AN1325" s="1" t="s">
        <v>11</v>
      </c>
      <c r="AO1325" s="1" t="s">
        <v>12</v>
      </c>
      <c r="AP1325" s="1" t="s">
        <v>13</v>
      </c>
      <c r="AQ1325" s="8">
        <v>1.7067692E-3</v>
      </c>
      <c r="AR1325" s="8">
        <v>0.75</v>
      </c>
      <c r="AS1325" s="9">
        <f>Tabla8[[#This Row],[Precio unitario]]*Tabla8[[#This Row],[Tasa de ingresos cliente]]</f>
        <v>1.2800769000000001E-3</v>
      </c>
      <c r="AT1325" s="21">
        <v>21.6</v>
      </c>
      <c r="AU1325" s="11">
        <f>Tabla8[[#This Row],[tasa de cambio]]*Tabla8[[#This Row],[Ingresos netos]]</f>
        <v>2.7649661040000002E-2</v>
      </c>
      <c r="AV1325" s="23"/>
      <c r="AX1325" s="23"/>
    </row>
    <row r="1326" spans="13:50" x14ac:dyDescent="0.2">
      <c r="M1326" s="1" t="s">
        <v>87</v>
      </c>
      <c r="N1326" s="1" t="s">
        <v>52</v>
      </c>
      <c r="O1326" s="1"/>
      <c r="P1326" s="1" t="s">
        <v>11</v>
      </c>
      <c r="Q1326" s="1" t="s">
        <v>12</v>
      </c>
      <c r="R1326" s="1" t="s">
        <v>13</v>
      </c>
      <c r="S1326" s="8">
        <v>2.07183698E-4</v>
      </c>
      <c r="T1326" s="8">
        <v>0.75</v>
      </c>
      <c r="U1326" s="9">
        <f>Tabla13[[#This Row],[Precio unitario]]*Tabla13[[#This Row],[Tasa de ingresos cliente]]</f>
        <v>1.5538777349999999E-4</v>
      </c>
      <c r="V1326" s="21">
        <v>22.631540000000001</v>
      </c>
      <c r="W1326" s="15">
        <f>Tabla13[[#This Row],[tasa de cambio]]*Tabla13[[#This Row],[Ingresos netos]]</f>
        <v>3.5166646114761901E-3</v>
      </c>
      <c r="AK1326" s="2" t="s">
        <v>100</v>
      </c>
      <c r="AL1326" s="2" t="s">
        <v>25</v>
      </c>
      <c r="AM1326" s="2" t="s">
        <v>104</v>
      </c>
      <c r="AN1326" s="2" t="s">
        <v>11</v>
      </c>
      <c r="AO1326" s="2" t="s">
        <v>12</v>
      </c>
      <c r="AP1326" s="2" t="s">
        <v>13</v>
      </c>
      <c r="AQ1326" s="7">
        <v>1.7067778000000001E-3</v>
      </c>
      <c r="AR1326" s="7">
        <v>0.75</v>
      </c>
      <c r="AS1326" s="9">
        <f>Tabla8[[#This Row],[Precio unitario]]*Tabla8[[#This Row],[Tasa de ingresos cliente]]</f>
        <v>1.2800833500000001E-3</v>
      </c>
      <c r="AT1326" s="21">
        <v>21.6</v>
      </c>
      <c r="AU1326" s="11">
        <f>Tabla8[[#This Row],[tasa de cambio]]*Tabla8[[#This Row],[Ingresos netos]]</f>
        <v>2.7649800360000004E-2</v>
      </c>
      <c r="AV1326" s="23"/>
      <c r="AX1326" s="23"/>
    </row>
    <row r="1327" spans="13:50" x14ac:dyDescent="0.2">
      <c r="M1327" s="2" t="s">
        <v>87</v>
      </c>
      <c r="N1327" s="2" t="s">
        <v>20</v>
      </c>
      <c r="O1327" s="2"/>
      <c r="P1327" s="2" t="s">
        <v>11</v>
      </c>
      <c r="Q1327" s="2" t="s">
        <v>12</v>
      </c>
      <c r="R1327" s="2" t="s">
        <v>13</v>
      </c>
      <c r="S1327" s="7">
        <v>3.7393550330000001E-3</v>
      </c>
      <c r="T1327" s="7">
        <v>0.75</v>
      </c>
      <c r="U1327" s="9">
        <f>Tabla13[[#This Row],[Precio unitario]]*Tabla13[[#This Row],[Tasa de ingresos cliente]]</f>
        <v>2.80451627475E-3</v>
      </c>
      <c r="V1327" s="21">
        <v>22.631540000000001</v>
      </c>
      <c r="W1327" s="15">
        <f>Tabla13[[#This Row],[tasa de cambio]]*Tabla13[[#This Row],[Ingresos netos]]</f>
        <v>6.347052225265562E-2</v>
      </c>
      <c r="AK1327" s="1" t="s">
        <v>100</v>
      </c>
      <c r="AL1327" s="1" t="s">
        <v>25</v>
      </c>
      <c r="AM1327" s="1" t="s">
        <v>104</v>
      </c>
      <c r="AN1327" s="1" t="s">
        <v>11</v>
      </c>
      <c r="AO1327" s="1" t="s">
        <v>12</v>
      </c>
      <c r="AP1327" s="1" t="s">
        <v>13</v>
      </c>
      <c r="AQ1327" s="8">
        <v>1.7068000000000001E-3</v>
      </c>
      <c r="AR1327" s="8">
        <v>0.75</v>
      </c>
      <c r="AS1327" s="9">
        <f>Tabla8[[#This Row],[Precio unitario]]*Tabla8[[#This Row],[Tasa de ingresos cliente]]</f>
        <v>1.2801000000000002E-3</v>
      </c>
      <c r="AT1327" s="21">
        <v>21.6</v>
      </c>
      <c r="AU1327" s="11">
        <f>Tabla8[[#This Row],[tasa de cambio]]*Tabla8[[#This Row],[Ingresos netos]]</f>
        <v>2.7650160000000007E-2</v>
      </c>
      <c r="AV1327" s="23"/>
      <c r="AX1327" s="23"/>
    </row>
    <row r="1328" spans="13:50" x14ac:dyDescent="0.2">
      <c r="M1328" s="1" t="s">
        <v>87</v>
      </c>
      <c r="N1328" s="1" t="s">
        <v>20</v>
      </c>
      <c r="O1328" s="1"/>
      <c r="P1328" s="1" t="s">
        <v>11</v>
      </c>
      <c r="Q1328" s="1" t="s">
        <v>12</v>
      </c>
      <c r="R1328" s="1" t="s">
        <v>13</v>
      </c>
      <c r="S1328" s="8">
        <v>3.8411802810000002E-3</v>
      </c>
      <c r="T1328" s="8">
        <v>0.75</v>
      </c>
      <c r="U1328" s="9">
        <f>Tabla13[[#This Row],[Precio unitario]]*Tabla13[[#This Row],[Tasa de ingresos cliente]]</f>
        <v>2.88088521075E-3</v>
      </c>
      <c r="V1328" s="21">
        <v>22.631540000000001</v>
      </c>
      <c r="W1328" s="15">
        <f>Tabla13[[#This Row],[tasa de cambio]]*Tabla13[[#This Row],[Ingresos netos]]</f>
        <v>6.5198868882497055E-2</v>
      </c>
      <c r="AK1328" s="2" t="s">
        <v>100</v>
      </c>
      <c r="AL1328" s="2" t="s">
        <v>25</v>
      </c>
      <c r="AM1328" s="2" t="s">
        <v>104</v>
      </c>
      <c r="AN1328" s="2" t="s">
        <v>11</v>
      </c>
      <c r="AO1328" s="2" t="s">
        <v>12</v>
      </c>
      <c r="AP1328" s="2" t="s">
        <v>13</v>
      </c>
      <c r="AQ1328" s="7">
        <v>1.7068332999999999E-3</v>
      </c>
      <c r="AR1328" s="7">
        <v>0.75</v>
      </c>
      <c r="AS1328" s="9">
        <f>Tabla8[[#This Row],[Precio unitario]]*Tabla8[[#This Row],[Tasa de ingresos cliente]]</f>
        <v>1.2801249749999999E-3</v>
      </c>
      <c r="AT1328" s="21">
        <v>21.6</v>
      </c>
      <c r="AU1328" s="11">
        <f>Tabla8[[#This Row],[tasa de cambio]]*Tabla8[[#This Row],[Ingresos netos]]</f>
        <v>2.7650699460000001E-2</v>
      </c>
      <c r="AV1328" s="23"/>
      <c r="AX1328" s="23"/>
    </row>
    <row r="1329" spans="13:50" x14ac:dyDescent="0.2">
      <c r="M1329" s="2" t="s">
        <v>87</v>
      </c>
      <c r="N1329" s="2" t="s">
        <v>22</v>
      </c>
      <c r="O1329" s="2"/>
      <c r="P1329" s="2" t="s">
        <v>11</v>
      </c>
      <c r="Q1329" s="2" t="s">
        <v>12</v>
      </c>
      <c r="R1329" s="2" t="s">
        <v>13</v>
      </c>
      <c r="S1329" s="7">
        <v>2.1500282990000001E-3</v>
      </c>
      <c r="T1329" s="7">
        <v>0.75</v>
      </c>
      <c r="U1329" s="9">
        <f>Tabla13[[#This Row],[Precio unitario]]*Tabla13[[#This Row],[Tasa de ingresos cliente]]</f>
        <v>1.6125212242500001E-3</v>
      </c>
      <c r="V1329" s="21">
        <v>22.631540000000001</v>
      </c>
      <c r="W1329" s="15">
        <f>Tabla13[[#This Row],[tasa de cambio]]*Tabla13[[#This Row],[Ingresos netos]]</f>
        <v>3.649383858746285E-2</v>
      </c>
      <c r="AK1329" s="1" t="s">
        <v>100</v>
      </c>
      <c r="AL1329" s="1" t="s">
        <v>25</v>
      </c>
      <c r="AM1329" s="1" t="s">
        <v>104</v>
      </c>
      <c r="AN1329" s="1" t="s">
        <v>11</v>
      </c>
      <c r="AO1329" s="1" t="s">
        <v>12</v>
      </c>
      <c r="AP1329" s="1" t="s">
        <v>13</v>
      </c>
      <c r="AQ1329" s="8">
        <v>2.764E-3</v>
      </c>
      <c r="AR1329" s="8">
        <v>0.75</v>
      </c>
      <c r="AS1329" s="9">
        <f>Tabla8[[#This Row],[Precio unitario]]*Tabla8[[#This Row],[Tasa de ingresos cliente]]</f>
        <v>2.0730000000000002E-3</v>
      </c>
      <c r="AT1329" s="21">
        <v>21.6</v>
      </c>
      <c r="AU1329" s="11">
        <f>Tabla8[[#This Row],[tasa de cambio]]*Tabla8[[#This Row],[Ingresos netos]]</f>
        <v>4.4776800000000005E-2</v>
      </c>
      <c r="AV1329" s="23"/>
      <c r="AX1329" s="23"/>
    </row>
    <row r="1330" spans="13:50" x14ac:dyDescent="0.2">
      <c r="M1330" s="1" t="s">
        <v>87</v>
      </c>
      <c r="N1330" s="1" t="s">
        <v>22</v>
      </c>
      <c r="O1330" s="1"/>
      <c r="P1330" s="1" t="s">
        <v>11</v>
      </c>
      <c r="Q1330" s="1" t="s">
        <v>12</v>
      </c>
      <c r="R1330" s="1" t="s">
        <v>13</v>
      </c>
      <c r="S1330" s="8">
        <v>1.7581710910000001E-3</v>
      </c>
      <c r="T1330" s="8">
        <v>0.75</v>
      </c>
      <c r="U1330" s="9">
        <f>Tabla13[[#This Row],[Precio unitario]]*Tabla13[[#This Row],[Tasa de ingresos cliente]]</f>
        <v>1.31862831825E-3</v>
      </c>
      <c r="V1330" s="21">
        <v>22.631540000000001</v>
      </c>
      <c r="W1330" s="15">
        <f>Tabla13[[#This Row],[tasa de cambio]]*Tabla13[[#This Row],[Ingresos netos]]</f>
        <v>2.9842589529607607E-2</v>
      </c>
      <c r="AK1330" s="2" t="s">
        <v>100</v>
      </c>
      <c r="AL1330" s="2" t="s">
        <v>25</v>
      </c>
      <c r="AM1330" s="2" t="s">
        <v>104</v>
      </c>
      <c r="AN1330" s="2" t="s">
        <v>11</v>
      </c>
      <c r="AO1330" s="2" t="s">
        <v>12</v>
      </c>
      <c r="AP1330" s="2" t="s">
        <v>13</v>
      </c>
      <c r="AQ1330" s="7">
        <v>2.7638182E-3</v>
      </c>
      <c r="AR1330" s="7">
        <v>0.75</v>
      </c>
      <c r="AS1330" s="9">
        <f>Tabla8[[#This Row],[Precio unitario]]*Tabla8[[#This Row],[Tasa de ingresos cliente]]</f>
        <v>2.0728636499999999E-3</v>
      </c>
      <c r="AT1330" s="21">
        <v>21.6</v>
      </c>
      <c r="AU1330" s="11">
        <f>Tabla8[[#This Row],[tasa de cambio]]*Tabla8[[#This Row],[Ingresos netos]]</f>
        <v>4.4773854840000002E-2</v>
      </c>
      <c r="AV1330" s="23"/>
      <c r="AX1330" s="23"/>
    </row>
    <row r="1331" spans="13:50" x14ac:dyDescent="0.2">
      <c r="M1331" s="2" t="s">
        <v>87</v>
      </c>
      <c r="N1331" s="2" t="s">
        <v>23</v>
      </c>
      <c r="O1331" s="2"/>
      <c r="P1331" s="2" t="s">
        <v>11</v>
      </c>
      <c r="Q1331" s="2" t="s">
        <v>12</v>
      </c>
      <c r="R1331" s="2" t="s">
        <v>13</v>
      </c>
      <c r="S1331" s="7">
        <v>1.29701855E-3</v>
      </c>
      <c r="T1331" s="7">
        <v>0.75</v>
      </c>
      <c r="U1331" s="9">
        <f>Tabla13[[#This Row],[Precio unitario]]*Tabla13[[#This Row],[Tasa de ingresos cliente]]</f>
        <v>9.7276391250000001E-4</v>
      </c>
      <c r="V1331" s="21">
        <v>22.631540000000001</v>
      </c>
      <c r="W1331" s="15">
        <f>Tabla13[[#This Row],[tasa de cambio]]*Tabla13[[#This Row],[Ingresos netos]]</f>
        <v>2.2015145396300253E-2</v>
      </c>
      <c r="AK1331" s="1" t="s">
        <v>100</v>
      </c>
      <c r="AL1331" s="1" t="s">
        <v>25</v>
      </c>
      <c r="AM1331" s="1" t="s">
        <v>104</v>
      </c>
      <c r="AN1331" s="1" t="s">
        <v>11</v>
      </c>
      <c r="AO1331" s="1" t="s">
        <v>12</v>
      </c>
      <c r="AP1331" s="1" t="s">
        <v>13</v>
      </c>
      <c r="AQ1331" s="8">
        <v>2.7637778000000001E-3</v>
      </c>
      <c r="AR1331" s="8">
        <v>0.75</v>
      </c>
      <c r="AS1331" s="9">
        <f>Tabla8[[#This Row],[Precio unitario]]*Tabla8[[#This Row],[Tasa de ingresos cliente]]</f>
        <v>2.07283335E-3</v>
      </c>
      <c r="AT1331" s="21">
        <v>21.6</v>
      </c>
      <c r="AU1331" s="11">
        <f>Tabla8[[#This Row],[tasa de cambio]]*Tabla8[[#This Row],[Ingresos netos]]</f>
        <v>4.4773200360000001E-2</v>
      </c>
      <c r="AV1331" s="23"/>
      <c r="AX1331" s="23"/>
    </row>
    <row r="1332" spans="13:50" x14ac:dyDescent="0.2">
      <c r="M1332" s="1" t="s">
        <v>87</v>
      </c>
      <c r="N1332" s="1" t="s">
        <v>25</v>
      </c>
      <c r="O1332" s="1"/>
      <c r="P1332" s="1" t="s">
        <v>11</v>
      </c>
      <c r="Q1332" s="1" t="s">
        <v>12</v>
      </c>
      <c r="R1332" s="1" t="s">
        <v>13</v>
      </c>
      <c r="S1332" s="8">
        <v>4.69364259E-4</v>
      </c>
      <c r="T1332" s="8">
        <v>0.75</v>
      </c>
      <c r="U1332" s="9">
        <f>Tabla13[[#This Row],[Precio unitario]]*Tabla13[[#This Row],[Tasa de ingresos cliente]]</f>
        <v>3.5202319425000001E-4</v>
      </c>
      <c r="V1332" s="21">
        <v>22.631540000000001</v>
      </c>
      <c r="W1332" s="15">
        <f>Tabla13[[#This Row],[tasa de cambio]]*Tabla13[[#This Row],[Ingresos netos]]</f>
        <v>7.9668270015966457E-3</v>
      </c>
      <c r="AK1332" s="2" t="s">
        <v>100</v>
      </c>
      <c r="AL1332" s="2" t="s">
        <v>25</v>
      </c>
      <c r="AM1332" s="2" t="s">
        <v>104</v>
      </c>
      <c r="AN1332" s="2" t="s">
        <v>11</v>
      </c>
      <c r="AO1332" s="2" t="s">
        <v>12</v>
      </c>
      <c r="AP1332" s="2" t="s">
        <v>13</v>
      </c>
      <c r="AQ1332" s="7">
        <v>2.7638332999999999E-3</v>
      </c>
      <c r="AR1332" s="7">
        <v>0.75</v>
      </c>
      <c r="AS1332" s="9">
        <f>Tabla8[[#This Row],[Precio unitario]]*Tabla8[[#This Row],[Tasa de ingresos cliente]]</f>
        <v>2.0728749749999997E-3</v>
      </c>
      <c r="AT1332" s="21">
        <v>21.6</v>
      </c>
      <c r="AU1332" s="11">
        <f>Tabla8[[#This Row],[tasa de cambio]]*Tabla8[[#This Row],[Ingresos netos]]</f>
        <v>4.4774099459999994E-2</v>
      </c>
      <c r="AV1332" s="23"/>
      <c r="AX1332" s="23"/>
    </row>
    <row r="1333" spans="13:50" x14ac:dyDescent="0.2">
      <c r="M1333" s="2" t="s">
        <v>87</v>
      </c>
      <c r="N1333" s="2" t="s">
        <v>25</v>
      </c>
      <c r="O1333" s="2"/>
      <c r="P1333" s="2" t="s">
        <v>11</v>
      </c>
      <c r="Q1333" s="2" t="s">
        <v>12</v>
      </c>
      <c r="R1333" s="2" t="s">
        <v>13</v>
      </c>
      <c r="S1333" s="7">
        <v>3.1696134400000002E-4</v>
      </c>
      <c r="T1333" s="7">
        <v>0.75</v>
      </c>
      <c r="U1333" s="9">
        <f>Tabla13[[#This Row],[Precio unitario]]*Tabla13[[#This Row],[Tasa de ingresos cliente]]</f>
        <v>2.37721008E-4</v>
      </c>
      <c r="V1333" s="21">
        <v>22.631540000000001</v>
      </c>
      <c r="W1333" s="15">
        <f>Tabla13[[#This Row],[tasa de cambio]]*Tabla13[[#This Row],[Ingresos netos]]</f>
        <v>5.3799925013923201E-3</v>
      </c>
      <c r="AK1333" s="1" t="s">
        <v>100</v>
      </c>
      <c r="AL1333" s="1" t="s">
        <v>25</v>
      </c>
      <c r="AM1333" s="1" t="s">
        <v>104</v>
      </c>
      <c r="AN1333" s="1" t="s">
        <v>11</v>
      </c>
      <c r="AO1333" s="1" t="s">
        <v>12</v>
      </c>
      <c r="AP1333" s="1" t="s">
        <v>13</v>
      </c>
      <c r="AQ1333" s="8">
        <v>2.7637999999999999E-3</v>
      </c>
      <c r="AR1333" s="8">
        <v>0.75</v>
      </c>
      <c r="AS1333" s="9">
        <f>Tabla8[[#This Row],[Precio unitario]]*Tabla8[[#This Row],[Tasa de ingresos cliente]]</f>
        <v>2.0728499999999998E-3</v>
      </c>
      <c r="AT1333" s="21">
        <v>21.6</v>
      </c>
      <c r="AU1333" s="11">
        <f>Tabla8[[#This Row],[tasa de cambio]]*Tabla8[[#This Row],[Ingresos netos]]</f>
        <v>4.4773559999999997E-2</v>
      </c>
      <c r="AV1333" s="23"/>
      <c r="AX1333" s="23"/>
    </row>
    <row r="1334" spans="13:50" x14ac:dyDescent="0.2">
      <c r="M1334" s="1" t="s">
        <v>87</v>
      </c>
      <c r="N1334" s="1" t="s">
        <v>25</v>
      </c>
      <c r="O1334" s="1"/>
      <c r="P1334" s="1" t="s">
        <v>11</v>
      </c>
      <c r="Q1334" s="1" t="s">
        <v>12</v>
      </c>
      <c r="R1334" s="1" t="s">
        <v>13</v>
      </c>
      <c r="S1334" s="8">
        <v>3.61865463E-4</v>
      </c>
      <c r="T1334" s="8">
        <v>0.75</v>
      </c>
      <c r="U1334" s="9">
        <f>Tabla13[[#This Row],[Precio unitario]]*Tabla13[[#This Row],[Tasa de ingresos cliente]]</f>
        <v>2.7139909725000001E-4</v>
      </c>
      <c r="V1334" s="21">
        <v>22.631540000000001</v>
      </c>
      <c r="W1334" s="15">
        <f>Tabla13[[#This Row],[tasa de cambio]]*Tabla13[[#This Row],[Ingresos netos]]</f>
        <v>6.1421795253772653E-3</v>
      </c>
      <c r="AK1334" s="2" t="s">
        <v>100</v>
      </c>
      <c r="AL1334" s="2" t="s">
        <v>25</v>
      </c>
      <c r="AM1334" s="2" t="s">
        <v>104</v>
      </c>
      <c r="AN1334" s="2" t="s">
        <v>11</v>
      </c>
      <c r="AO1334" s="2" t="s">
        <v>12</v>
      </c>
      <c r="AP1334" s="2" t="s">
        <v>13</v>
      </c>
      <c r="AQ1334" s="7">
        <v>2.7638462E-3</v>
      </c>
      <c r="AR1334" s="7">
        <v>0.75</v>
      </c>
      <c r="AS1334" s="9">
        <f>Tabla8[[#This Row],[Precio unitario]]*Tabla8[[#This Row],[Tasa de ingresos cliente]]</f>
        <v>2.0728846500000001E-3</v>
      </c>
      <c r="AT1334" s="21">
        <v>21.6</v>
      </c>
      <c r="AU1334" s="11">
        <f>Tabla8[[#This Row],[tasa de cambio]]*Tabla8[[#This Row],[Ingresos netos]]</f>
        <v>4.4774308440000007E-2</v>
      </c>
      <c r="AV1334" s="23"/>
      <c r="AX1334" s="23"/>
    </row>
    <row r="1335" spans="13:50" x14ac:dyDescent="0.2">
      <c r="M1335" s="2" t="s">
        <v>87</v>
      </c>
      <c r="N1335" s="2" t="s">
        <v>10</v>
      </c>
      <c r="O1335" s="2"/>
      <c r="P1335" s="2" t="s">
        <v>11</v>
      </c>
      <c r="Q1335" s="2" t="s">
        <v>12</v>
      </c>
      <c r="R1335" s="2" t="s">
        <v>13</v>
      </c>
      <c r="S1335" s="7">
        <v>5.0160741400000002E-4</v>
      </c>
      <c r="T1335" s="7">
        <v>0.75</v>
      </c>
      <c r="U1335" s="9">
        <f>Tabla13[[#This Row],[Precio unitario]]*Tabla13[[#This Row],[Tasa de ingresos cliente]]</f>
        <v>3.7620556050000004E-4</v>
      </c>
      <c r="V1335" s="21">
        <v>22.631540000000001</v>
      </c>
      <c r="W1335" s="15">
        <f>Tabla13[[#This Row],[tasa de cambio]]*Tabla13[[#This Row],[Ingresos netos]]</f>
        <v>8.5141111906781707E-3</v>
      </c>
      <c r="AK1335" s="1" t="s">
        <v>100</v>
      </c>
      <c r="AL1335" s="1" t="s">
        <v>25</v>
      </c>
      <c r="AM1335" s="1" t="s">
        <v>104</v>
      </c>
      <c r="AN1335" s="1" t="s">
        <v>11</v>
      </c>
      <c r="AO1335" s="1" t="s">
        <v>12</v>
      </c>
      <c r="AP1335" s="1" t="s">
        <v>13</v>
      </c>
      <c r="AQ1335" s="8">
        <v>2.7638261000000001E-3</v>
      </c>
      <c r="AR1335" s="8">
        <v>0.75</v>
      </c>
      <c r="AS1335" s="9">
        <f>Tabla8[[#This Row],[Precio unitario]]*Tabla8[[#This Row],[Tasa de ingresos cliente]]</f>
        <v>2.0728695750000001E-3</v>
      </c>
      <c r="AT1335" s="21">
        <v>21.6</v>
      </c>
      <c r="AU1335" s="11">
        <f>Tabla8[[#This Row],[tasa de cambio]]*Tabla8[[#This Row],[Ingresos netos]]</f>
        <v>4.4773982820000002E-2</v>
      </c>
      <c r="AV1335" s="23"/>
      <c r="AX1335" s="23"/>
    </row>
    <row r="1336" spans="13:50" x14ac:dyDescent="0.2">
      <c r="M1336" s="1" t="s">
        <v>87</v>
      </c>
      <c r="N1336" s="1" t="s">
        <v>28</v>
      </c>
      <c r="O1336" s="1"/>
      <c r="P1336" s="1" t="s">
        <v>11</v>
      </c>
      <c r="Q1336" s="1" t="s">
        <v>12</v>
      </c>
      <c r="R1336" s="1" t="s">
        <v>13</v>
      </c>
      <c r="S1336" s="8">
        <v>1.0442556199999999E-4</v>
      </c>
      <c r="T1336" s="8">
        <v>0.75</v>
      </c>
      <c r="U1336" s="9">
        <f>Tabla13[[#This Row],[Precio unitario]]*Tabla13[[#This Row],[Tasa de ingresos cliente]]</f>
        <v>7.8319171499999999E-5</v>
      </c>
      <c r="V1336" s="21">
        <v>22.631540000000001</v>
      </c>
      <c r="W1336" s="15">
        <f>Tabla13[[#This Row],[tasa de cambio]]*Tabla13[[#This Row],[Ingresos netos]]</f>
        <v>1.77248346256911E-3</v>
      </c>
      <c r="AK1336" s="1" t="s">
        <v>100</v>
      </c>
      <c r="AL1336" s="1" t="s">
        <v>25</v>
      </c>
      <c r="AM1336" s="1" t="s">
        <v>104</v>
      </c>
      <c r="AN1336" s="1" t="s">
        <v>11</v>
      </c>
      <c r="AO1336" s="1" t="s">
        <v>12</v>
      </c>
      <c r="AP1336" s="1" t="s">
        <v>13</v>
      </c>
      <c r="AQ1336" s="8">
        <v>3.4979999999999998E-3</v>
      </c>
      <c r="AR1336" s="8">
        <v>0.75</v>
      </c>
      <c r="AS1336" s="9">
        <f>Tabla8[[#This Row],[Precio unitario]]*Tabla8[[#This Row],[Tasa de ingresos cliente]]</f>
        <v>2.6235E-3</v>
      </c>
      <c r="AT1336" s="21">
        <v>21.6</v>
      </c>
      <c r="AU1336" s="11">
        <f>Tabla8[[#This Row],[tasa de cambio]]*Tabla8[[#This Row],[Ingresos netos]]</f>
        <v>5.6667600000000005E-2</v>
      </c>
      <c r="AV1336" s="23"/>
      <c r="AX1336" s="23"/>
    </row>
    <row r="1337" spans="13:50" x14ac:dyDescent="0.2">
      <c r="M1337" s="2" t="s">
        <v>87</v>
      </c>
      <c r="N1337" s="2" t="s">
        <v>54</v>
      </c>
      <c r="O1337" s="2"/>
      <c r="P1337" s="2" t="s">
        <v>11</v>
      </c>
      <c r="Q1337" s="2" t="s">
        <v>12</v>
      </c>
      <c r="R1337" s="2" t="s">
        <v>13</v>
      </c>
      <c r="S1337" s="7">
        <v>1.92759171E-4</v>
      </c>
      <c r="T1337" s="7">
        <v>0.75</v>
      </c>
      <c r="U1337" s="9">
        <f>Tabla13[[#This Row],[Precio unitario]]*Tabla13[[#This Row],[Tasa de ingresos cliente]]</f>
        <v>1.4456937825E-4</v>
      </c>
      <c r="V1337" s="21">
        <v>22.631540000000001</v>
      </c>
      <c r="W1337" s="15">
        <f>Tabla13[[#This Row],[tasa de cambio]]*Tabla13[[#This Row],[Ingresos netos]]</f>
        <v>3.2718276666400051E-3</v>
      </c>
      <c r="AK1337" s="2" t="s">
        <v>100</v>
      </c>
      <c r="AL1337" s="2" t="s">
        <v>25</v>
      </c>
      <c r="AM1337" s="2" t="s">
        <v>104</v>
      </c>
      <c r="AN1337" s="2" t="s">
        <v>11</v>
      </c>
      <c r="AO1337" s="2" t="s">
        <v>12</v>
      </c>
      <c r="AP1337" s="2" t="s">
        <v>13</v>
      </c>
      <c r="AQ1337" s="7">
        <v>3.49775E-3</v>
      </c>
      <c r="AR1337" s="7">
        <v>0.75</v>
      </c>
      <c r="AS1337" s="9">
        <f>Tabla8[[#This Row],[Precio unitario]]*Tabla8[[#This Row],[Tasa de ingresos cliente]]</f>
        <v>2.6233124999999998E-3</v>
      </c>
      <c r="AT1337" s="21">
        <v>21.6</v>
      </c>
      <c r="AU1337" s="11">
        <f>Tabla8[[#This Row],[tasa de cambio]]*Tabla8[[#This Row],[Ingresos netos]]</f>
        <v>5.666355E-2</v>
      </c>
      <c r="AV1337" s="23"/>
      <c r="AX1337" s="23"/>
    </row>
    <row r="1338" spans="13:50" x14ac:dyDescent="0.2">
      <c r="M1338" s="1" t="s">
        <v>87</v>
      </c>
      <c r="N1338" s="1" t="s">
        <v>64</v>
      </c>
      <c r="O1338" s="1"/>
      <c r="P1338" s="1" t="s">
        <v>11</v>
      </c>
      <c r="Q1338" s="1" t="s">
        <v>12</v>
      </c>
      <c r="R1338" s="1" t="s">
        <v>13</v>
      </c>
      <c r="S1338" s="8">
        <v>8.3845917300000002E-4</v>
      </c>
      <c r="T1338" s="8">
        <v>0.75</v>
      </c>
      <c r="U1338" s="9">
        <f>Tabla13[[#This Row],[Precio unitario]]*Tabla13[[#This Row],[Tasa de ingresos cliente]]</f>
        <v>6.2884437975000004E-4</v>
      </c>
      <c r="V1338" s="21">
        <v>22.631540000000001</v>
      </c>
      <c r="W1338" s="15">
        <f>Tabla13[[#This Row],[tasa de cambio]]*Tabla13[[#This Row],[Ingresos netos]]</f>
        <v>1.4231716734087317E-2</v>
      </c>
      <c r="AK1338" s="1" t="s">
        <v>100</v>
      </c>
      <c r="AL1338" s="1" t="s">
        <v>25</v>
      </c>
      <c r="AM1338" s="1" t="s">
        <v>104</v>
      </c>
      <c r="AN1338" s="1" t="s">
        <v>11</v>
      </c>
      <c r="AO1338" s="1" t="s">
        <v>12</v>
      </c>
      <c r="AP1338" s="1" t="s">
        <v>13</v>
      </c>
      <c r="AQ1338" s="8">
        <v>3.4978000000000001E-3</v>
      </c>
      <c r="AR1338" s="8">
        <v>0.75</v>
      </c>
      <c r="AS1338" s="9">
        <f>Tabla8[[#This Row],[Precio unitario]]*Tabla8[[#This Row],[Tasa de ingresos cliente]]</f>
        <v>2.62335E-3</v>
      </c>
      <c r="AT1338" s="21">
        <v>21.6</v>
      </c>
      <c r="AU1338" s="11">
        <f>Tabla8[[#This Row],[tasa de cambio]]*Tabla8[[#This Row],[Ingresos netos]]</f>
        <v>5.6664360000000004E-2</v>
      </c>
      <c r="AV1338" s="23"/>
      <c r="AX1338" s="23"/>
    </row>
    <row r="1339" spans="13:50" x14ac:dyDescent="0.2">
      <c r="M1339" s="2" t="s">
        <v>87</v>
      </c>
      <c r="N1339" s="2" t="s">
        <v>86</v>
      </c>
      <c r="O1339" s="2"/>
      <c r="P1339" s="2" t="s">
        <v>11</v>
      </c>
      <c r="Q1339" s="2" t="s">
        <v>12</v>
      </c>
      <c r="R1339" s="2" t="s">
        <v>13</v>
      </c>
      <c r="S1339" s="7">
        <v>4.6072034999999998E-4</v>
      </c>
      <c r="T1339" s="7">
        <v>0.75</v>
      </c>
      <c r="U1339" s="9">
        <f>Tabla13[[#This Row],[Precio unitario]]*Tabla13[[#This Row],[Tasa de ingresos cliente]]</f>
        <v>3.4554026250000001E-4</v>
      </c>
      <c r="V1339" s="21">
        <v>22.631540000000001</v>
      </c>
      <c r="W1339" s="15">
        <f>Tabla13[[#This Row],[tasa de cambio]]*Tabla13[[#This Row],[Ingresos netos]]</f>
        <v>7.8201082723792503E-3</v>
      </c>
      <c r="AK1339" s="2" t="s">
        <v>100</v>
      </c>
      <c r="AL1339" s="2" t="s">
        <v>25</v>
      </c>
      <c r="AM1339" s="2" t="s">
        <v>104</v>
      </c>
      <c r="AN1339" s="2" t="s">
        <v>11</v>
      </c>
      <c r="AO1339" s="2" t="s">
        <v>12</v>
      </c>
      <c r="AP1339" s="2" t="s">
        <v>13</v>
      </c>
      <c r="AQ1339" s="7">
        <v>3.4975000000000002E-3</v>
      </c>
      <c r="AR1339" s="7">
        <v>0.75</v>
      </c>
      <c r="AS1339" s="9">
        <f>Tabla8[[#This Row],[Precio unitario]]*Tabla8[[#This Row],[Tasa de ingresos cliente]]</f>
        <v>2.623125E-3</v>
      </c>
      <c r="AT1339" s="21">
        <v>21.6</v>
      </c>
      <c r="AU1339" s="11">
        <f>Tabla8[[#This Row],[tasa de cambio]]*Tabla8[[#This Row],[Ingresos netos]]</f>
        <v>5.6659500000000002E-2</v>
      </c>
      <c r="AV1339" s="23"/>
      <c r="AX1339" s="23"/>
    </row>
    <row r="1340" spans="13:50" x14ac:dyDescent="0.2">
      <c r="M1340" s="1" t="s">
        <v>87</v>
      </c>
      <c r="N1340" s="1" t="s">
        <v>41</v>
      </c>
      <c r="O1340" s="1"/>
      <c r="P1340" s="1" t="s">
        <v>11</v>
      </c>
      <c r="Q1340" s="1" t="s">
        <v>12</v>
      </c>
      <c r="R1340" s="1" t="s">
        <v>13</v>
      </c>
      <c r="S1340" s="8">
        <v>1.03468646E-4</v>
      </c>
      <c r="T1340" s="8">
        <v>0.75</v>
      </c>
      <c r="U1340" s="9">
        <f>Tabla13[[#This Row],[Precio unitario]]*Tabla13[[#This Row],[Tasa de ingresos cliente]]</f>
        <v>7.7601484499999993E-5</v>
      </c>
      <c r="V1340" s="21">
        <v>22.631540000000001</v>
      </c>
      <c r="W1340" s="15">
        <f>Tabla13[[#This Row],[tasa de cambio]]*Tabla13[[#This Row],[Ingresos netos]]</f>
        <v>1.75624110052113E-3</v>
      </c>
      <c r="AK1340" s="1" t="s">
        <v>100</v>
      </c>
      <c r="AL1340" s="1" t="s">
        <v>25</v>
      </c>
      <c r="AM1340" s="1" t="s">
        <v>104</v>
      </c>
      <c r="AN1340" s="1" t="s">
        <v>11</v>
      </c>
      <c r="AO1340" s="1" t="s">
        <v>12</v>
      </c>
      <c r="AP1340" s="1" t="s">
        <v>13</v>
      </c>
      <c r="AQ1340" s="8">
        <v>3.4976667000000002E-3</v>
      </c>
      <c r="AR1340" s="8">
        <v>0.75</v>
      </c>
      <c r="AS1340" s="9">
        <f>Tabla8[[#This Row],[Precio unitario]]*Tabla8[[#This Row],[Tasa de ingresos cliente]]</f>
        <v>2.623250025E-3</v>
      </c>
      <c r="AT1340" s="21">
        <v>21.6</v>
      </c>
      <c r="AU1340" s="11">
        <f>Tabla8[[#This Row],[tasa de cambio]]*Tabla8[[#This Row],[Ingresos netos]]</f>
        <v>5.6662200540000006E-2</v>
      </c>
      <c r="AV1340" s="23"/>
      <c r="AX1340" s="23"/>
    </row>
    <row r="1341" spans="13:50" x14ac:dyDescent="0.2">
      <c r="M1341" s="2" t="s">
        <v>87</v>
      </c>
      <c r="N1341" s="2" t="s">
        <v>14</v>
      </c>
      <c r="O1341" s="2"/>
      <c r="P1341" s="2" t="s">
        <v>11</v>
      </c>
      <c r="Q1341" s="2" t="s">
        <v>12</v>
      </c>
      <c r="R1341" s="2" t="s">
        <v>13</v>
      </c>
      <c r="S1341" s="7">
        <v>3.9905502400000001E-4</v>
      </c>
      <c r="T1341" s="7">
        <v>0.75</v>
      </c>
      <c r="U1341" s="9">
        <f>Tabla13[[#This Row],[Precio unitario]]*Tabla13[[#This Row],[Tasa de ingresos cliente]]</f>
        <v>2.9929126799999999E-4</v>
      </c>
      <c r="V1341" s="21">
        <v>22.631540000000001</v>
      </c>
      <c r="W1341" s="15">
        <f>Tabla13[[#This Row],[tasa de cambio]]*Tabla13[[#This Row],[Ingresos netos]]</f>
        <v>6.7734223033927201E-3</v>
      </c>
      <c r="AK1341" s="2" t="s">
        <v>100</v>
      </c>
      <c r="AL1341" s="2" t="s">
        <v>25</v>
      </c>
      <c r="AM1341" s="2" t="s">
        <v>114</v>
      </c>
      <c r="AN1341" s="2" t="s">
        <v>11</v>
      </c>
      <c r="AO1341" s="2" t="s">
        <v>12</v>
      </c>
      <c r="AP1341" s="2" t="s">
        <v>13</v>
      </c>
      <c r="AQ1341" s="7">
        <v>1.17E-4</v>
      </c>
      <c r="AR1341" s="7">
        <v>0.75</v>
      </c>
      <c r="AS1341" s="9">
        <f>Tabla8[[#This Row],[Precio unitario]]*Tabla8[[#This Row],[Tasa de ingresos cliente]]</f>
        <v>8.7749999999999992E-5</v>
      </c>
      <c r="AT1341" s="21">
        <v>21.6</v>
      </c>
      <c r="AU1341" s="11">
        <f>Tabla8[[#This Row],[tasa de cambio]]*Tabla8[[#This Row],[Ingresos netos]]</f>
        <v>1.8954E-3</v>
      </c>
      <c r="AV1341" s="23"/>
      <c r="AX1341" s="23"/>
    </row>
    <row r="1342" spans="13:50" x14ac:dyDescent="0.2">
      <c r="M1342" s="1" t="s">
        <v>87</v>
      </c>
      <c r="N1342" s="1" t="s">
        <v>42</v>
      </c>
      <c r="O1342" s="1"/>
      <c r="P1342" s="1" t="s">
        <v>11</v>
      </c>
      <c r="Q1342" s="1" t="s">
        <v>12</v>
      </c>
      <c r="R1342" s="1" t="s">
        <v>13</v>
      </c>
      <c r="S1342" s="8">
        <v>4.58667421E-4</v>
      </c>
      <c r="T1342" s="8">
        <v>0.75</v>
      </c>
      <c r="U1342" s="9">
        <f>Tabla13[[#This Row],[Precio unitario]]*Tabla13[[#This Row],[Tasa de ingresos cliente]]</f>
        <v>3.4400056575000003E-4</v>
      </c>
      <c r="V1342" s="21">
        <v>22.631540000000001</v>
      </c>
      <c r="W1342" s="15">
        <f>Tabla13[[#This Row],[tasa de cambio]]*Tabla13[[#This Row],[Ingresos netos]]</f>
        <v>7.7852625637937559E-3</v>
      </c>
      <c r="AK1342" s="1" t="s">
        <v>100</v>
      </c>
      <c r="AL1342" s="1" t="s">
        <v>25</v>
      </c>
      <c r="AM1342" s="1" t="s">
        <v>114</v>
      </c>
      <c r="AN1342" s="1" t="s">
        <v>11</v>
      </c>
      <c r="AO1342" s="1" t="s">
        <v>12</v>
      </c>
      <c r="AP1342" s="1" t="s">
        <v>13</v>
      </c>
      <c r="AQ1342" s="8">
        <v>1.1692109999999999E-4</v>
      </c>
      <c r="AR1342" s="8">
        <v>0.75</v>
      </c>
      <c r="AS1342" s="9">
        <f>Tabla8[[#This Row],[Precio unitario]]*Tabla8[[#This Row],[Tasa de ingresos cliente]]</f>
        <v>8.7690824999999992E-5</v>
      </c>
      <c r="AT1342" s="21">
        <v>21.6</v>
      </c>
      <c r="AU1342" s="11">
        <f>Tabla8[[#This Row],[tasa de cambio]]*Tabla8[[#This Row],[Ingresos netos]]</f>
        <v>1.8941218199999999E-3</v>
      </c>
      <c r="AV1342" s="23"/>
      <c r="AX1342" s="23"/>
    </row>
    <row r="1343" spans="13:50" x14ac:dyDescent="0.2">
      <c r="M1343" s="2" t="s">
        <v>87</v>
      </c>
      <c r="N1343" s="2" t="s">
        <v>49</v>
      </c>
      <c r="O1343" s="2"/>
      <c r="P1343" s="2" t="s">
        <v>11</v>
      </c>
      <c r="Q1343" s="2" t="s">
        <v>12</v>
      </c>
      <c r="R1343" s="2" t="s">
        <v>13</v>
      </c>
      <c r="S1343" s="7">
        <v>9.4560883999999994E-5</v>
      </c>
      <c r="T1343" s="7">
        <v>0.75</v>
      </c>
      <c r="U1343" s="9">
        <f>Tabla13[[#This Row],[Precio unitario]]*Tabla13[[#This Row],[Tasa de ingresos cliente]]</f>
        <v>7.0920662999999999E-5</v>
      </c>
      <c r="V1343" s="21">
        <v>22.631540000000001</v>
      </c>
      <c r="W1343" s="15">
        <f>Tabla13[[#This Row],[tasa de cambio]]*Tabla13[[#This Row],[Ingresos netos]]</f>
        <v>1.60504382151102E-3</v>
      </c>
      <c r="AK1343" s="2" t="s">
        <v>100</v>
      </c>
      <c r="AL1343" s="2" t="s">
        <v>25</v>
      </c>
      <c r="AM1343" s="2" t="s">
        <v>114</v>
      </c>
      <c r="AN1343" s="2" t="s">
        <v>11</v>
      </c>
      <c r="AO1343" s="2" t="s">
        <v>12</v>
      </c>
      <c r="AP1343" s="2" t="s">
        <v>13</v>
      </c>
      <c r="AQ1343" s="7">
        <v>1.1692379999999999E-4</v>
      </c>
      <c r="AR1343" s="7">
        <v>0.75</v>
      </c>
      <c r="AS1343" s="9">
        <f>Tabla8[[#This Row],[Precio unitario]]*Tabla8[[#This Row],[Tasa de ingresos cliente]]</f>
        <v>8.7692849999999992E-5</v>
      </c>
      <c r="AT1343" s="21">
        <v>21.6</v>
      </c>
      <c r="AU1343" s="11">
        <f>Tabla8[[#This Row],[tasa de cambio]]*Tabla8[[#This Row],[Ingresos netos]]</f>
        <v>1.8941655599999999E-3</v>
      </c>
      <c r="AV1343" s="23"/>
      <c r="AX1343" s="23"/>
    </row>
    <row r="1344" spans="13:50" x14ac:dyDescent="0.2">
      <c r="M1344" s="1" t="s">
        <v>87</v>
      </c>
      <c r="N1344" s="1" t="s">
        <v>43</v>
      </c>
      <c r="O1344" s="1"/>
      <c r="P1344" s="1" t="s">
        <v>11</v>
      </c>
      <c r="Q1344" s="1" t="s">
        <v>12</v>
      </c>
      <c r="R1344" s="1" t="s">
        <v>13</v>
      </c>
      <c r="S1344" s="8">
        <v>1.1016181999999999E-4</v>
      </c>
      <c r="T1344" s="8">
        <v>0.75</v>
      </c>
      <c r="U1344" s="9">
        <f>Tabla13[[#This Row],[Precio unitario]]*Tabla13[[#This Row],[Tasa de ingresos cliente]]</f>
        <v>8.2621364999999999E-5</v>
      </c>
      <c r="V1344" s="21">
        <v>22.631540000000001</v>
      </c>
      <c r="W1344" s="15">
        <f>Tabla13[[#This Row],[tasa de cambio]]*Tabla13[[#This Row],[Ingresos netos]]</f>
        <v>1.8698487268521001E-3</v>
      </c>
      <c r="AK1344" s="1" t="s">
        <v>100</v>
      </c>
      <c r="AL1344" s="1" t="s">
        <v>25</v>
      </c>
      <c r="AM1344" s="1" t="s">
        <v>114</v>
      </c>
      <c r="AN1344" s="1" t="s">
        <v>11</v>
      </c>
      <c r="AO1344" s="1" t="s">
        <v>12</v>
      </c>
      <c r="AP1344" s="1" t="s">
        <v>13</v>
      </c>
      <c r="AQ1344" s="8">
        <v>1.169259E-4</v>
      </c>
      <c r="AR1344" s="8">
        <v>0.75</v>
      </c>
      <c r="AS1344" s="9">
        <f>Tabla8[[#This Row],[Precio unitario]]*Tabla8[[#This Row],[Tasa de ingresos cliente]]</f>
        <v>8.7694425E-5</v>
      </c>
      <c r="AT1344" s="21">
        <v>21.6</v>
      </c>
      <c r="AU1344" s="11">
        <f>Tabla8[[#This Row],[tasa de cambio]]*Tabla8[[#This Row],[Ingresos netos]]</f>
        <v>1.8941995800000001E-3</v>
      </c>
      <c r="AV1344" s="23"/>
      <c r="AX1344" s="23"/>
    </row>
    <row r="1345" spans="13:50" x14ac:dyDescent="0.2">
      <c r="M1345" s="2" t="s">
        <v>87</v>
      </c>
      <c r="N1345" s="2" t="s">
        <v>43</v>
      </c>
      <c r="O1345" s="2"/>
      <c r="P1345" s="2" t="s">
        <v>11</v>
      </c>
      <c r="Q1345" s="2" t="s">
        <v>12</v>
      </c>
      <c r="R1345" s="2" t="s">
        <v>13</v>
      </c>
      <c r="S1345" s="7">
        <v>1.6772270199999999E-4</v>
      </c>
      <c r="T1345" s="7">
        <v>0.75</v>
      </c>
      <c r="U1345" s="9">
        <f>Tabla13[[#This Row],[Precio unitario]]*Tabla13[[#This Row],[Tasa de ingresos cliente]]</f>
        <v>1.2579202650000001E-4</v>
      </c>
      <c r="V1345" s="21">
        <v>22.631540000000001</v>
      </c>
      <c r="W1345" s="15">
        <f>Tabla13[[#This Row],[tasa de cambio]]*Tabla13[[#This Row],[Ingresos netos]]</f>
        <v>2.8468672794158103E-3</v>
      </c>
      <c r="AK1345" s="2" t="s">
        <v>100</v>
      </c>
      <c r="AL1345" s="2" t="s">
        <v>25</v>
      </c>
      <c r="AM1345" s="2" t="s">
        <v>114</v>
      </c>
      <c r="AN1345" s="2" t="s">
        <v>11</v>
      </c>
      <c r="AO1345" s="2" t="s">
        <v>12</v>
      </c>
      <c r="AP1345" s="2" t="s">
        <v>13</v>
      </c>
      <c r="AQ1345" s="7">
        <v>1.169223E-4</v>
      </c>
      <c r="AR1345" s="7">
        <v>0.75</v>
      </c>
      <c r="AS1345" s="9">
        <f>Tabla8[[#This Row],[Precio unitario]]*Tabla8[[#This Row],[Tasa de ingresos cliente]]</f>
        <v>8.7691725000000001E-5</v>
      </c>
      <c r="AT1345" s="21">
        <v>21.6</v>
      </c>
      <c r="AU1345" s="11">
        <f>Tabla8[[#This Row],[tasa de cambio]]*Tabla8[[#This Row],[Ingresos netos]]</f>
        <v>1.8941412600000001E-3</v>
      </c>
      <c r="AV1345" s="23"/>
      <c r="AX1345" s="23"/>
    </row>
    <row r="1346" spans="13:50" x14ac:dyDescent="0.2">
      <c r="M1346" s="1" t="s">
        <v>87</v>
      </c>
      <c r="N1346" s="1" t="s">
        <v>16</v>
      </c>
      <c r="O1346" s="1"/>
      <c r="P1346" s="1" t="s">
        <v>11</v>
      </c>
      <c r="Q1346" s="1" t="s">
        <v>12</v>
      </c>
      <c r="R1346" s="1" t="s">
        <v>13</v>
      </c>
      <c r="S1346" s="8">
        <v>1.1496398969999999E-3</v>
      </c>
      <c r="T1346" s="8">
        <v>0.75</v>
      </c>
      <c r="U1346" s="9">
        <f>Tabla13[[#This Row],[Precio unitario]]*Tabla13[[#This Row],[Tasa de ingresos cliente]]</f>
        <v>8.6222992274999995E-4</v>
      </c>
      <c r="V1346" s="21">
        <v>22.631540000000001</v>
      </c>
      <c r="W1346" s="15">
        <f>Tabla13[[#This Row],[tasa de cambio]]*Tabla13[[#This Row],[Ingresos netos]]</f>
        <v>1.9513590985913536E-2</v>
      </c>
      <c r="AK1346" s="1" t="s">
        <v>100</v>
      </c>
      <c r="AL1346" s="1" t="s">
        <v>25</v>
      </c>
      <c r="AM1346" s="1" t="s">
        <v>114</v>
      </c>
      <c r="AN1346" s="1" t="s">
        <v>11</v>
      </c>
      <c r="AO1346" s="1" t="s">
        <v>12</v>
      </c>
      <c r="AP1346" s="1" t="s">
        <v>13</v>
      </c>
      <c r="AQ1346" s="8">
        <v>1.1690480000000001E-4</v>
      </c>
      <c r="AR1346" s="8">
        <v>0.75</v>
      </c>
      <c r="AS1346" s="9">
        <f>Tabla8[[#This Row],[Precio unitario]]*Tabla8[[#This Row],[Tasa de ingresos cliente]]</f>
        <v>8.7678600000000011E-5</v>
      </c>
      <c r="AT1346" s="21">
        <v>21.6</v>
      </c>
      <c r="AU1346" s="11">
        <f>Tabla8[[#This Row],[tasa de cambio]]*Tabla8[[#This Row],[Ingresos netos]]</f>
        <v>1.8938577600000003E-3</v>
      </c>
      <c r="AV1346" s="23"/>
      <c r="AX1346" s="23"/>
    </row>
    <row r="1347" spans="13:50" x14ac:dyDescent="0.2">
      <c r="M1347" s="2" t="s">
        <v>87</v>
      </c>
      <c r="N1347" s="2" t="s">
        <v>18</v>
      </c>
      <c r="O1347" s="2"/>
      <c r="P1347" s="2" t="s">
        <v>11</v>
      </c>
      <c r="Q1347" s="2" t="s">
        <v>12</v>
      </c>
      <c r="R1347" s="2" t="s">
        <v>13</v>
      </c>
      <c r="S1347" s="7">
        <v>1.8094101599999999E-4</v>
      </c>
      <c r="T1347" s="7">
        <v>0.75</v>
      </c>
      <c r="U1347" s="9">
        <f>Tabla13[[#This Row],[Precio unitario]]*Tabla13[[#This Row],[Tasa de ingresos cliente]]</f>
        <v>1.3570576200000001E-4</v>
      </c>
      <c r="V1347" s="21">
        <v>22.631540000000001</v>
      </c>
      <c r="W1347" s="15">
        <f>Tabla13[[#This Row],[tasa de cambio]]*Tabla13[[#This Row],[Ingresos netos]]</f>
        <v>3.0712303809334804E-3</v>
      </c>
      <c r="AK1347" s="2" t="s">
        <v>100</v>
      </c>
      <c r="AL1347" s="2" t="s">
        <v>25</v>
      </c>
      <c r="AM1347" s="2" t="s">
        <v>114</v>
      </c>
      <c r="AN1347" s="2" t="s">
        <v>11</v>
      </c>
      <c r="AO1347" s="2" t="s">
        <v>12</v>
      </c>
      <c r="AP1347" s="2" t="s">
        <v>13</v>
      </c>
      <c r="AQ1347" s="7">
        <v>1.1692980000000001E-4</v>
      </c>
      <c r="AR1347" s="7">
        <v>0.75</v>
      </c>
      <c r="AS1347" s="9">
        <f>Tabla8[[#This Row],[Precio unitario]]*Tabla8[[#This Row],[Tasa de ingresos cliente]]</f>
        <v>8.7697350000000008E-5</v>
      </c>
      <c r="AT1347" s="21">
        <v>21.6</v>
      </c>
      <c r="AU1347" s="11">
        <f>Tabla8[[#This Row],[tasa de cambio]]*Tabla8[[#This Row],[Ingresos netos]]</f>
        <v>1.8942627600000003E-3</v>
      </c>
      <c r="AV1347" s="23"/>
      <c r="AX1347" s="23"/>
    </row>
    <row r="1348" spans="13:50" x14ac:dyDescent="0.2">
      <c r="M1348" s="1" t="s">
        <v>87</v>
      </c>
      <c r="N1348" s="1" t="s">
        <v>18</v>
      </c>
      <c r="O1348" s="1"/>
      <c r="P1348" s="1" t="s">
        <v>11</v>
      </c>
      <c r="Q1348" s="1" t="s">
        <v>12</v>
      </c>
      <c r="R1348" s="1" t="s">
        <v>13</v>
      </c>
      <c r="S1348" s="8">
        <v>2.04804508E-4</v>
      </c>
      <c r="T1348" s="8">
        <v>0.75</v>
      </c>
      <c r="U1348" s="9">
        <f>Tabla13[[#This Row],[Precio unitario]]*Tabla13[[#This Row],[Tasa de ingresos cliente]]</f>
        <v>1.5360338100000001E-4</v>
      </c>
      <c r="V1348" s="21">
        <v>22.631540000000001</v>
      </c>
      <c r="W1348" s="15">
        <f>Tabla13[[#This Row],[tasa de cambio]]*Tabla13[[#This Row],[Ingresos netos]]</f>
        <v>3.4762810612367404E-3</v>
      </c>
      <c r="AK1348" s="1" t="s">
        <v>100</v>
      </c>
      <c r="AL1348" s="1" t="s">
        <v>25</v>
      </c>
      <c r="AM1348" s="1" t="s">
        <v>114</v>
      </c>
      <c r="AN1348" s="1" t="s">
        <v>11</v>
      </c>
      <c r="AO1348" s="1" t="s">
        <v>12</v>
      </c>
      <c r="AP1348" s="1" t="s">
        <v>13</v>
      </c>
      <c r="AQ1348" s="8">
        <v>1.1692089999999999E-4</v>
      </c>
      <c r="AR1348" s="8">
        <v>0.75</v>
      </c>
      <c r="AS1348" s="9">
        <f>Tabla8[[#This Row],[Precio unitario]]*Tabla8[[#This Row],[Tasa de ingresos cliente]]</f>
        <v>8.7690674999999995E-5</v>
      </c>
      <c r="AT1348" s="21">
        <v>21.6</v>
      </c>
      <c r="AU1348" s="11">
        <f>Tabla8[[#This Row],[tasa de cambio]]*Tabla8[[#This Row],[Ingresos netos]]</f>
        <v>1.89411858E-3</v>
      </c>
      <c r="AV1348" s="23"/>
      <c r="AX1348" s="23"/>
    </row>
    <row r="1349" spans="13:50" x14ac:dyDescent="0.2">
      <c r="M1349" s="2" t="s">
        <v>87</v>
      </c>
      <c r="N1349" s="2" t="s">
        <v>19</v>
      </c>
      <c r="O1349" s="2"/>
      <c r="P1349" s="2" t="s">
        <v>11</v>
      </c>
      <c r="Q1349" s="2" t="s">
        <v>12</v>
      </c>
      <c r="R1349" s="2" t="s">
        <v>13</v>
      </c>
      <c r="S1349" s="7">
        <v>2.0820581149999999E-3</v>
      </c>
      <c r="T1349" s="7">
        <v>0.75</v>
      </c>
      <c r="U1349" s="9">
        <f>Tabla13[[#This Row],[Precio unitario]]*Tabla13[[#This Row],[Tasa de ingresos cliente]]</f>
        <v>1.5615435862499998E-3</v>
      </c>
      <c r="V1349" s="21">
        <v>22.631540000000001</v>
      </c>
      <c r="W1349" s="15">
        <f>Tabla13[[#This Row],[tasa de cambio]]*Tabla13[[#This Row],[Ingresos netos]]</f>
        <v>3.5340136133960323E-2</v>
      </c>
      <c r="AK1349" s="2" t="s">
        <v>100</v>
      </c>
      <c r="AL1349" s="2" t="s">
        <v>25</v>
      </c>
      <c r="AM1349" s="2" t="s">
        <v>114</v>
      </c>
      <c r="AN1349" s="2" t="s">
        <v>11</v>
      </c>
      <c r="AO1349" s="2" t="s">
        <v>12</v>
      </c>
      <c r="AP1349" s="2" t="s">
        <v>13</v>
      </c>
      <c r="AQ1349" s="7">
        <v>1.169111E-4</v>
      </c>
      <c r="AR1349" s="7">
        <v>0.75</v>
      </c>
      <c r="AS1349" s="9">
        <f>Tabla8[[#This Row],[Precio unitario]]*Tabla8[[#This Row],[Tasa de ingresos cliente]]</f>
        <v>8.7683324999999996E-5</v>
      </c>
      <c r="AT1349" s="21">
        <v>21.6</v>
      </c>
      <c r="AU1349" s="11">
        <f>Tabla8[[#This Row],[tasa de cambio]]*Tabla8[[#This Row],[Ingresos netos]]</f>
        <v>1.8939598199999999E-3</v>
      </c>
      <c r="AV1349" s="23"/>
      <c r="AX1349" s="23"/>
    </row>
    <row r="1350" spans="13:50" x14ac:dyDescent="0.2">
      <c r="M1350" s="1" t="s">
        <v>87</v>
      </c>
      <c r="N1350" s="1" t="s">
        <v>10</v>
      </c>
      <c r="O1350" s="1"/>
      <c r="P1350" s="1" t="s">
        <v>11</v>
      </c>
      <c r="Q1350" s="1" t="s">
        <v>12</v>
      </c>
      <c r="R1350" s="1" t="s">
        <v>13</v>
      </c>
      <c r="S1350" s="8">
        <v>7.7487695399999995E-4</v>
      </c>
      <c r="T1350" s="8">
        <v>0.75</v>
      </c>
      <c r="U1350" s="9">
        <f>Tabla13[[#This Row],[Precio unitario]]*Tabla13[[#This Row],[Tasa de ingresos cliente]]</f>
        <v>5.8115771549999997E-4</v>
      </c>
      <c r="V1350" s="21">
        <v>22.631540000000001</v>
      </c>
      <c r="W1350" s="15">
        <f>Tabla13[[#This Row],[tasa de cambio]]*Tabla13[[#This Row],[Ingresos netos]]</f>
        <v>1.315249408464687E-2</v>
      </c>
      <c r="AK1350" s="1" t="s">
        <v>100</v>
      </c>
      <c r="AL1350" s="1" t="s">
        <v>25</v>
      </c>
      <c r="AM1350" s="1" t="s">
        <v>114</v>
      </c>
      <c r="AN1350" s="1" t="s">
        <v>11</v>
      </c>
      <c r="AO1350" s="1" t="s">
        <v>12</v>
      </c>
      <c r="AP1350" s="1" t="s">
        <v>13</v>
      </c>
      <c r="AQ1350" s="8">
        <v>1.169231E-4</v>
      </c>
      <c r="AR1350" s="8">
        <v>0.75</v>
      </c>
      <c r="AS1350" s="9">
        <f>Tabla8[[#This Row],[Precio unitario]]*Tabla8[[#This Row],[Tasa de ingresos cliente]]</f>
        <v>8.7692325000000002E-5</v>
      </c>
      <c r="AT1350" s="21">
        <v>21.6</v>
      </c>
      <c r="AU1350" s="11">
        <f>Tabla8[[#This Row],[tasa de cambio]]*Tabla8[[#This Row],[Ingresos netos]]</f>
        <v>1.8941542200000001E-3</v>
      </c>
      <c r="AV1350" s="23"/>
      <c r="AX1350" s="23"/>
    </row>
    <row r="1351" spans="13:50" x14ac:dyDescent="0.2">
      <c r="M1351" s="2" t="s">
        <v>87</v>
      </c>
      <c r="N1351" s="2" t="s">
        <v>28</v>
      </c>
      <c r="O1351" s="2"/>
      <c r="P1351" s="2" t="s">
        <v>11</v>
      </c>
      <c r="Q1351" s="2" t="s">
        <v>12</v>
      </c>
      <c r="R1351" s="2" t="s">
        <v>13</v>
      </c>
      <c r="S1351" s="7">
        <v>1.834824E-4</v>
      </c>
      <c r="T1351" s="7">
        <v>0.75</v>
      </c>
      <c r="U1351" s="9">
        <f>Tabla13[[#This Row],[Precio unitario]]*Tabla13[[#This Row],[Tasa de ingresos cliente]]</f>
        <v>1.376118E-4</v>
      </c>
      <c r="V1351" s="21">
        <v>22.631540000000001</v>
      </c>
      <c r="W1351" s="15">
        <f>Tabla13[[#This Row],[tasa de cambio]]*Tabla13[[#This Row],[Ingresos netos]]</f>
        <v>3.114366956172E-3</v>
      </c>
      <c r="AK1351" s="2" t="s">
        <v>100</v>
      </c>
      <c r="AL1351" s="2" t="s">
        <v>25</v>
      </c>
      <c r="AM1351" s="2" t="s">
        <v>114</v>
      </c>
      <c r="AN1351" s="2" t="s">
        <v>11</v>
      </c>
      <c r="AO1351" s="2" t="s">
        <v>12</v>
      </c>
      <c r="AP1351" s="2" t="s">
        <v>13</v>
      </c>
      <c r="AQ1351" s="7">
        <v>1.1692729999999999E-4</v>
      </c>
      <c r="AR1351" s="7">
        <v>0.75</v>
      </c>
      <c r="AS1351" s="9">
        <f>Tabla8[[#This Row],[Precio unitario]]*Tabla8[[#This Row],[Tasa de ingresos cliente]]</f>
        <v>8.7695474999999992E-5</v>
      </c>
      <c r="AT1351" s="21">
        <v>21.6</v>
      </c>
      <c r="AU1351" s="11">
        <f>Tabla8[[#This Row],[tasa de cambio]]*Tabla8[[#This Row],[Ingresos netos]]</f>
        <v>1.8942222599999999E-3</v>
      </c>
      <c r="AV1351" s="23"/>
      <c r="AX1351" s="23"/>
    </row>
    <row r="1352" spans="13:50" x14ac:dyDescent="0.2">
      <c r="M1352" s="1" t="s">
        <v>87</v>
      </c>
      <c r="N1352" s="1" t="s">
        <v>17</v>
      </c>
      <c r="O1352" s="1"/>
      <c r="P1352" s="1" t="s">
        <v>11</v>
      </c>
      <c r="Q1352" s="1" t="s">
        <v>12</v>
      </c>
      <c r="R1352" s="1" t="s">
        <v>13</v>
      </c>
      <c r="S1352" s="8">
        <v>1.6783313100000001E-4</v>
      </c>
      <c r="T1352" s="8">
        <v>0.75</v>
      </c>
      <c r="U1352" s="9">
        <f>Tabla13[[#This Row],[Precio unitario]]*Tabla13[[#This Row],[Tasa de ingresos cliente]]</f>
        <v>1.2587484825000002E-4</v>
      </c>
      <c r="V1352" s="21">
        <v>22.631540000000001</v>
      </c>
      <c r="W1352" s="15">
        <f>Tabla13[[#This Row],[tasa de cambio]]*Tabla13[[#This Row],[Ingresos netos]]</f>
        <v>2.8487416631638057E-3</v>
      </c>
      <c r="AK1352" s="1" t="s">
        <v>100</v>
      </c>
      <c r="AL1352" s="1" t="s">
        <v>25</v>
      </c>
      <c r="AM1352" s="1" t="s">
        <v>114</v>
      </c>
      <c r="AN1352" s="1" t="s">
        <v>11</v>
      </c>
      <c r="AO1352" s="1" t="s">
        <v>12</v>
      </c>
      <c r="AP1352" s="1" t="s">
        <v>13</v>
      </c>
      <c r="AQ1352" s="8">
        <v>1.1692030000000001E-4</v>
      </c>
      <c r="AR1352" s="8">
        <v>0.75</v>
      </c>
      <c r="AS1352" s="9">
        <f>Tabla8[[#This Row],[Precio unitario]]*Tabla8[[#This Row],[Tasa de ingresos cliente]]</f>
        <v>8.7690225000000005E-5</v>
      </c>
      <c r="AT1352" s="21">
        <v>21.6</v>
      </c>
      <c r="AU1352" s="11">
        <f>Tabla8[[#This Row],[tasa de cambio]]*Tabla8[[#This Row],[Ingresos netos]]</f>
        <v>1.8941088600000003E-3</v>
      </c>
      <c r="AV1352" s="23"/>
      <c r="AX1352" s="23"/>
    </row>
    <row r="1353" spans="13:50" x14ac:dyDescent="0.2">
      <c r="M1353" s="2" t="s">
        <v>87</v>
      </c>
      <c r="N1353" s="2" t="s">
        <v>33</v>
      </c>
      <c r="O1353" s="2"/>
      <c r="P1353" s="2" t="s">
        <v>11</v>
      </c>
      <c r="Q1353" s="2" t="s">
        <v>12</v>
      </c>
      <c r="R1353" s="2" t="s">
        <v>13</v>
      </c>
      <c r="S1353" s="7">
        <v>4.7455060399999999E-4</v>
      </c>
      <c r="T1353" s="7">
        <v>0.75</v>
      </c>
      <c r="U1353" s="9">
        <f>Tabla13[[#This Row],[Precio unitario]]*Tabla13[[#This Row],[Tasa de ingresos cliente]]</f>
        <v>3.5591295299999999E-4</v>
      </c>
      <c r="V1353" s="21">
        <v>22.631540000000001</v>
      </c>
      <c r="W1353" s="15">
        <f>Tabla13[[#This Row],[tasa de cambio]]*Tabla13[[#This Row],[Ingresos netos]]</f>
        <v>8.0548582323376194E-3</v>
      </c>
      <c r="AK1353" s="2" t="s">
        <v>100</v>
      </c>
      <c r="AL1353" s="2" t="s">
        <v>25</v>
      </c>
      <c r="AM1353" s="2" t="s">
        <v>114</v>
      </c>
      <c r="AN1353" s="2" t="s">
        <v>11</v>
      </c>
      <c r="AO1353" s="2" t="s">
        <v>12</v>
      </c>
      <c r="AP1353" s="2" t="s">
        <v>13</v>
      </c>
      <c r="AQ1353" s="7">
        <v>1.169214E-4</v>
      </c>
      <c r="AR1353" s="7">
        <v>0.75</v>
      </c>
      <c r="AS1353" s="9">
        <f>Tabla8[[#This Row],[Precio unitario]]*Tabla8[[#This Row],[Tasa de ingresos cliente]]</f>
        <v>8.7691050000000001E-5</v>
      </c>
      <c r="AT1353" s="21">
        <v>21.6</v>
      </c>
      <c r="AU1353" s="11">
        <f>Tabla8[[#This Row],[tasa de cambio]]*Tabla8[[#This Row],[Ingresos netos]]</f>
        <v>1.8941266800000002E-3</v>
      </c>
      <c r="AV1353" s="23"/>
      <c r="AX1353" s="23"/>
    </row>
    <row r="1354" spans="13:50" x14ac:dyDescent="0.2">
      <c r="M1354" s="1" t="s">
        <v>87</v>
      </c>
      <c r="N1354" s="1" t="s">
        <v>52</v>
      </c>
      <c r="O1354" s="1"/>
      <c r="P1354" s="1" t="s">
        <v>11</v>
      </c>
      <c r="Q1354" s="1" t="s">
        <v>12</v>
      </c>
      <c r="R1354" s="1" t="s">
        <v>13</v>
      </c>
      <c r="S1354" s="8">
        <v>3.52878948E-4</v>
      </c>
      <c r="T1354" s="8">
        <v>0.75</v>
      </c>
      <c r="U1354" s="9">
        <f>Tabla13[[#This Row],[Precio unitario]]*Tabla13[[#This Row],[Tasa de ingresos cliente]]</f>
        <v>2.6465921100000001E-4</v>
      </c>
      <c r="V1354" s="21">
        <v>22.631540000000001</v>
      </c>
      <c r="W1354" s="15">
        <f>Tabla13[[#This Row],[tasa de cambio]]*Tabla13[[#This Row],[Ingresos netos]]</f>
        <v>5.9896455201149407E-3</v>
      </c>
      <c r="AK1354" s="1" t="s">
        <v>100</v>
      </c>
      <c r="AL1354" s="1" t="s">
        <v>25</v>
      </c>
      <c r="AM1354" s="1" t="s">
        <v>114</v>
      </c>
      <c r="AN1354" s="1" t="s">
        <v>11</v>
      </c>
      <c r="AO1354" s="1" t="s">
        <v>12</v>
      </c>
      <c r="AP1354" s="1" t="s">
        <v>13</v>
      </c>
      <c r="AQ1354" s="8">
        <v>1.1691819999999999E-4</v>
      </c>
      <c r="AR1354" s="8">
        <v>0.75</v>
      </c>
      <c r="AS1354" s="9">
        <f>Tabla8[[#This Row],[Precio unitario]]*Tabla8[[#This Row],[Tasa de ingresos cliente]]</f>
        <v>8.7688649999999996E-5</v>
      </c>
      <c r="AT1354" s="21">
        <v>21.6</v>
      </c>
      <c r="AU1354" s="11">
        <f>Tabla8[[#This Row],[tasa de cambio]]*Tabla8[[#This Row],[Ingresos netos]]</f>
        <v>1.89407484E-3</v>
      </c>
      <c r="AV1354" s="23"/>
      <c r="AX1354" s="23"/>
    </row>
    <row r="1355" spans="13:50" x14ac:dyDescent="0.2">
      <c r="M1355" s="2" t="s">
        <v>87</v>
      </c>
      <c r="N1355" s="2" t="s">
        <v>20</v>
      </c>
      <c r="O1355" s="2"/>
      <c r="P1355" s="2" t="s">
        <v>11</v>
      </c>
      <c r="Q1355" s="2" t="s">
        <v>12</v>
      </c>
      <c r="R1355" s="2" t="s">
        <v>13</v>
      </c>
      <c r="S1355" s="7">
        <v>3.2086190210000001E-3</v>
      </c>
      <c r="T1355" s="7">
        <v>0.75</v>
      </c>
      <c r="U1355" s="9">
        <f>Tabla13[[#This Row],[Precio unitario]]*Tabla13[[#This Row],[Tasa de ingresos cliente]]</f>
        <v>2.4064642657500002E-3</v>
      </c>
      <c r="V1355" s="21">
        <v>22.631540000000001</v>
      </c>
      <c r="W1355" s="15">
        <f>Tabla13[[#This Row],[tasa de cambio]]*Tabla13[[#This Row],[Ingresos netos]]</f>
        <v>5.4461992288891765E-2</v>
      </c>
      <c r="AK1355" s="2" t="s">
        <v>100</v>
      </c>
      <c r="AL1355" s="2" t="s">
        <v>25</v>
      </c>
      <c r="AM1355" s="2" t="s">
        <v>114</v>
      </c>
      <c r="AN1355" s="2" t="s">
        <v>11</v>
      </c>
      <c r="AO1355" s="2" t="s">
        <v>12</v>
      </c>
      <c r="AP1355" s="2" t="s">
        <v>13</v>
      </c>
      <c r="AQ1355" s="7">
        <v>1.169252E-4</v>
      </c>
      <c r="AR1355" s="7">
        <v>0.75</v>
      </c>
      <c r="AS1355" s="9">
        <f>Tabla8[[#This Row],[Precio unitario]]*Tabla8[[#This Row],[Tasa de ingresos cliente]]</f>
        <v>8.7693899999999997E-5</v>
      </c>
      <c r="AT1355" s="21">
        <v>21.6</v>
      </c>
      <c r="AU1355" s="11">
        <f>Tabla8[[#This Row],[tasa de cambio]]*Tabla8[[#This Row],[Ingresos netos]]</f>
        <v>1.8941882400000001E-3</v>
      </c>
      <c r="AV1355" s="23"/>
      <c r="AX1355" s="23"/>
    </row>
    <row r="1356" spans="13:50" x14ac:dyDescent="0.2">
      <c r="M1356" s="1" t="s">
        <v>87</v>
      </c>
      <c r="N1356" s="1" t="s">
        <v>23</v>
      </c>
      <c r="O1356" s="1"/>
      <c r="P1356" s="1" t="s">
        <v>11</v>
      </c>
      <c r="Q1356" s="1" t="s">
        <v>12</v>
      </c>
      <c r="R1356" s="1" t="s">
        <v>13</v>
      </c>
      <c r="S1356" s="8">
        <v>4.8566420099999997E-4</v>
      </c>
      <c r="T1356" s="8">
        <v>0.75</v>
      </c>
      <c r="U1356" s="9">
        <f>Tabla13[[#This Row],[Precio unitario]]*Tabla13[[#This Row],[Tasa de ingresos cliente]]</f>
        <v>3.6424815075000001E-4</v>
      </c>
      <c r="V1356" s="21">
        <v>22.631540000000001</v>
      </c>
      <c r="W1356" s="15">
        <f>Tabla13[[#This Row],[tasa de cambio]]*Tabla13[[#This Row],[Ingresos netos]]</f>
        <v>8.2434965936246558E-3</v>
      </c>
      <c r="AK1356" s="1" t="s">
        <v>100</v>
      </c>
      <c r="AL1356" s="1" t="s">
        <v>25</v>
      </c>
      <c r="AM1356" s="1" t="s">
        <v>114</v>
      </c>
      <c r="AN1356" s="1" t="s">
        <v>11</v>
      </c>
      <c r="AO1356" s="1" t="s">
        <v>12</v>
      </c>
      <c r="AP1356" s="1" t="s">
        <v>13</v>
      </c>
      <c r="AQ1356" s="8">
        <v>1.169184E-4</v>
      </c>
      <c r="AR1356" s="8">
        <v>0.75</v>
      </c>
      <c r="AS1356" s="9">
        <f>Tabla8[[#This Row],[Precio unitario]]*Tabla8[[#This Row],[Tasa de ingresos cliente]]</f>
        <v>8.7688799999999993E-5</v>
      </c>
      <c r="AT1356" s="21">
        <v>21.6</v>
      </c>
      <c r="AU1356" s="11">
        <f>Tabla8[[#This Row],[tasa de cambio]]*Tabla8[[#This Row],[Ingresos netos]]</f>
        <v>1.8940780799999999E-3</v>
      </c>
      <c r="AV1356" s="23"/>
      <c r="AX1356" s="23"/>
    </row>
    <row r="1357" spans="13:50" x14ac:dyDescent="0.2">
      <c r="M1357" s="2" t="s">
        <v>87</v>
      </c>
      <c r="N1357" s="2" t="s">
        <v>40</v>
      </c>
      <c r="O1357" s="2"/>
      <c r="P1357" s="2" t="s">
        <v>11</v>
      </c>
      <c r="Q1357" s="2" t="s">
        <v>12</v>
      </c>
      <c r="R1357" s="2" t="s">
        <v>13</v>
      </c>
      <c r="S1357" s="7">
        <v>2.3252115200000001E-4</v>
      </c>
      <c r="T1357" s="7">
        <v>0.75</v>
      </c>
      <c r="U1357" s="9">
        <f>Tabla13[[#This Row],[Precio unitario]]*Tabla13[[#This Row],[Tasa de ingresos cliente]]</f>
        <v>1.7439086400000001E-4</v>
      </c>
      <c r="V1357" s="21">
        <v>22.631540000000001</v>
      </c>
      <c r="W1357" s="15">
        <f>Tabla13[[#This Row],[tasa de cambio]]*Tabla13[[#This Row],[Ingresos netos]]</f>
        <v>3.9467338142505602E-3</v>
      </c>
      <c r="AK1357" s="2" t="s">
        <v>100</v>
      </c>
      <c r="AL1357" s="2" t="s">
        <v>25</v>
      </c>
      <c r="AM1357" s="2" t="s">
        <v>114</v>
      </c>
      <c r="AN1357" s="2" t="s">
        <v>11</v>
      </c>
      <c r="AO1357" s="2" t="s">
        <v>12</v>
      </c>
      <c r="AP1357" s="2" t="s">
        <v>13</v>
      </c>
      <c r="AQ1357" s="7">
        <v>1.1692E-4</v>
      </c>
      <c r="AR1357" s="7">
        <v>0.75</v>
      </c>
      <c r="AS1357" s="9">
        <f>Tabla8[[#This Row],[Precio unitario]]*Tabla8[[#This Row],[Tasa de ingresos cliente]]</f>
        <v>8.7689999999999996E-5</v>
      </c>
      <c r="AT1357" s="21">
        <v>21.6</v>
      </c>
      <c r="AU1357" s="11">
        <f>Tabla8[[#This Row],[tasa de cambio]]*Tabla8[[#This Row],[Ingresos netos]]</f>
        <v>1.894104E-3</v>
      </c>
      <c r="AV1357" s="23"/>
      <c r="AX1357" s="23"/>
    </row>
    <row r="1358" spans="13:50" x14ac:dyDescent="0.2">
      <c r="M1358" s="1" t="s">
        <v>87</v>
      </c>
      <c r="N1358" s="1" t="s">
        <v>28</v>
      </c>
      <c r="O1358" s="1"/>
      <c r="P1358" s="1" t="s">
        <v>11</v>
      </c>
      <c r="Q1358" s="1" t="s">
        <v>12</v>
      </c>
      <c r="R1358" s="1" t="s">
        <v>13</v>
      </c>
      <c r="S1358" s="8">
        <v>1.9850149499999999E-4</v>
      </c>
      <c r="T1358" s="8">
        <v>0.75</v>
      </c>
      <c r="U1358" s="9">
        <f>Tabla13[[#This Row],[Precio unitario]]*Tabla13[[#This Row],[Tasa de ingresos cliente]]</f>
        <v>1.4887612124999999E-4</v>
      </c>
      <c r="V1358" s="21">
        <v>22.631540000000001</v>
      </c>
      <c r="W1358" s="15">
        <f>Tabla13[[#This Row],[tasa de cambio]]*Tabla13[[#This Row],[Ingresos netos]]</f>
        <v>3.369295893114225E-3</v>
      </c>
      <c r="AK1358" s="1" t="s">
        <v>100</v>
      </c>
      <c r="AL1358" s="1" t="s">
        <v>25</v>
      </c>
      <c r="AM1358" s="1" t="s">
        <v>114</v>
      </c>
      <c r="AN1358" s="1" t="s">
        <v>11</v>
      </c>
      <c r="AO1358" s="1" t="s">
        <v>12</v>
      </c>
      <c r="AP1358" s="1" t="s">
        <v>13</v>
      </c>
      <c r="AQ1358" s="8">
        <v>1.169375E-4</v>
      </c>
      <c r="AR1358" s="8">
        <v>0.75</v>
      </c>
      <c r="AS1358" s="9">
        <f>Tabla8[[#This Row],[Precio unitario]]*Tabla8[[#This Row],[Tasa de ingresos cliente]]</f>
        <v>8.7703124999999999E-5</v>
      </c>
      <c r="AT1358" s="21">
        <v>21.6</v>
      </c>
      <c r="AU1358" s="11">
        <f>Tabla8[[#This Row],[tasa de cambio]]*Tabla8[[#This Row],[Ingresos netos]]</f>
        <v>1.8943875000000002E-3</v>
      </c>
      <c r="AV1358" s="23"/>
      <c r="AX1358" s="23"/>
    </row>
    <row r="1359" spans="13:50" x14ac:dyDescent="0.2">
      <c r="M1359" s="2" t="s">
        <v>87</v>
      </c>
      <c r="N1359" s="2" t="s">
        <v>32</v>
      </c>
      <c r="O1359" s="2"/>
      <c r="P1359" s="2" t="s">
        <v>11</v>
      </c>
      <c r="Q1359" s="2" t="s">
        <v>12</v>
      </c>
      <c r="R1359" s="2" t="s">
        <v>13</v>
      </c>
      <c r="S1359" s="7">
        <v>6.9151269999999998E-6</v>
      </c>
      <c r="T1359" s="7">
        <v>0.75</v>
      </c>
      <c r="U1359" s="9">
        <f>Tabla13[[#This Row],[Precio unitario]]*Tabla13[[#This Row],[Tasa de ingresos cliente]]</f>
        <v>5.1863452500000002E-6</v>
      </c>
      <c r="V1359" s="21">
        <v>22.631540000000001</v>
      </c>
      <c r="W1359" s="15">
        <f>Tabla13[[#This Row],[tasa de cambio]]*Tabla13[[#This Row],[Ingresos netos]]</f>
        <v>1.1737497997918502E-4</v>
      </c>
      <c r="AK1359" s="2" t="s">
        <v>100</v>
      </c>
      <c r="AL1359" s="2" t="s">
        <v>25</v>
      </c>
      <c r="AM1359" s="2" t="s">
        <v>114</v>
      </c>
      <c r="AN1359" s="2" t="s">
        <v>11</v>
      </c>
      <c r="AO1359" s="2" t="s">
        <v>12</v>
      </c>
      <c r="AP1359" s="2" t="s">
        <v>13</v>
      </c>
      <c r="AQ1359" s="7">
        <v>1.1692630000000001E-4</v>
      </c>
      <c r="AR1359" s="7">
        <v>0.75</v>
      </c>
      <c r="AS1359" s="9">
        <f>Tabla8[[#This Row],[Precio unitario]]*Tabla8[[#This Row],[Tasa de ingresos cliente]]</f>
        <v>8.7694725000000008E-5</v>
      </c>
      <c r="AT1359" s="21">
        <v>21.6</v>
      </c>
      <c r="AU1359" s="11">
        <f>Tabla8[[#This Row],[tasa de cambio]]*Tabla8[[#This Row],[Ingresos netos]]</f>
        <v>1.8942060600000003E-3</v>
      </c>
      <c r="AV1359" s="23"/>
      <c r="AX1359" s="23"/>
    </row>
    <row r="1360" spans="13:50" x14ac:dyDescent="0.2">
      <c r="M1360" s="1" t="s">
        <v>87</v>
      </c>
      <c r="N1360" s="1" t="s">
        <v>70</v>
      </c>
      <c r="O1360" s="1"/>
      <c r="P1360" s="1" t="s">
        <v>11</v>
      </c>
      <c r="Q1360" s="1" t="s">
        <v>12</v>
      </c>
      <c r="R1360" s="1" t="s">
        <v>13</v>
      </c>
      <c r="S1360" s="8">
        <v>5.1863454000000003E-4</v>
      </c>
      <c r="T1360" s="8">
        <v>0.75</v>
      </c>
      <c r="U1360" s="9">
        <f>Tabla13[[#This Row],[Precio unitario]]*Tabla13[[#This Row],[Tasa de ingresos cliente]]</f>
        <v>3.8897590500000002E-4</v>
      </c>
      <c r="V1360" s="21">
        <v>22.631540000000001</v>
      </c>
      <c r="W1360" s="15">
        <f>Tabla13[[#This Row],[tasa de cambio]]*Tabla13[[#This Row],[Ingresos netos]]</f>
        <v>8.8031237530437016E-3</v>
      </c>
      <c r="AK1360" s="1" t="s">
        <v>100</v>
      </c>
      <c r="AL1360" s="1" t="s">
        <v>25</v>
      </c>
      <c r="AM1360" s="1" t="s">
        <v>114</v>
      </c>
      <c r="AN1360" s="1" t="s">
        <v>11</v>
      </c>
      <c r="AO1360" s="1" t="s">
        <v>12</v>
      </c>
      <c r="AP1360" s="1" t="s">
        <v>13</v>
      </c>
      <c r="AQ1360" s="8">
        <v>1.1692709999999999E-4</v>
      </c>
      <c r="AR1360" s="8">
        <v>0.75</v>
      </c>
      <c r="AS1360" s="9">
        <f>Tabla8[[#This Row],[Precio unitario]]*Tabla8[[#This Row],[Tasa de ingresos cliente]]</f>
        <v>8.7695324999999995E-5</v>
      </c>
      <c r="AT1360" s="21">
        <v>21.6</v>
      </c>
      <c r="AU1360" s="11">
        <f>Tabla8[[#This Row],[tasa de cambio]]*Tabla8[[#This Row],[Ingresos netos]]</f>
        <v>1.8942190200000001E-3</v>
      </c>
      <c r="AV1360" s="23"/>
      <c r="AX1360" s="23"/>
    </row>
    <row r="1361" spans="13:50" x14ac:dyDescent="0.2">
      <c r="M1361" s="2" t="s">
        <v>87</v>
      </c>
      <c r="N1361" s="2" t="s">
        <v>14</v>
      </c>
      <c r="O1361" s="2"/>
      <c r="P1361" s="2" t="s">
        <v>11</v>
      </c>
      <c r="Q1361" s="2" t="s">
        <v>12</v>
      </c>
      <c r="R1361" s="2" t="s">
        <v>13</v>
      </c>
      <c r="S1361" s="7">
        <v>7.9898532200000001E-4</v>
      </c>
      <c r="T1361" s="7">
        <v>0.75</v>
      </c>
      <c r="U1361" s="9">
        <f>Tabla13[[#This Row],[Precio unitario]]*Tabla13[[#This Row],[Tasa de ingresos cliente]]</f>
        <v>5.9923899150000003E-4</v>
      </c>
      <c r="V1361" s="21">
        <v>22.631540000000001</v>
      </c>
      <c r="W1361" s="15">
        <f>Tabla13[[#This Row],[tasa de cambio]]*Tabla13[[#This Row],[Ingresos netos]]</f>
        <v>1.3561701205691912E-2</v>
      </c>
      <c r="AK1361" s="2" t="s">
        <v>100</v>
      </c>
      <c r="AL1361" s="2" t="s">
        <v>25</v>
      </c>
      <c r="AM1361" s="2" t="s">
        <v>114</v>
      </c>
      <c r="AN1361" s="2" t="s">
        <v>11</v>
      </c>
      <c r="AO1361" s="2" t="s">
        <v>12</v>
      </c>
      <c r="AP1361" s="2" t="s">
        <v>13</v>
      </c>
      <c r="AQ1361" s="7">
        <v>1.16925E-4</v>
      </c>
      <c r="AR1361" s="7">
        <v>0.75</v>
      </c>
      <c r="AS1361" s="9">
        <f>Tabla8[[#This Row],[Precio unitario]]*Tabla8[[#This Row],[Tasa de ingresos cliente]]</f>
        <v>8.769375E-5</v>
      </c>
      <c r="AT1361" s="21">
        <v>21.6</v>
      </c>
      <c r="AU1361" s="11">
        <f>Tabla8[[#This Row],[tasa de cambio]]*Tabla8[[#This Row],[Ingresos netos]]</f>
        <v>1.8941850000000001E-3</v>
      </c>
      <c r="AV1361" s="23"/>
      <c r="AX1361" s="23"/>
    </row>
    <row r="1362" spans="13:50" x14ac:dyDescent="0.2">
      <c r="M1362" s="1" t="s">
        <v>87</v>
      </c>
      <c r="N1362" s="1" t="s">
        <v>16</v>
      </c>
      <c r="O1362" s="1"/>
      <c r="P1362" s="1" t="s">
        <v>11</v>
      </c>
      <c r="Q1362" s="1" t="s">
        <v>12</v>
      </c>
      <c r="R1362" s="1" t="s">
        <v>13</v>
      </c>
      <c r="S1362" s="8">
        <v>6.4181024400000004E-4</v>
      </c>
      <c r="T1362" s="8">
        <v>0.75</v>
      </c>
      <c r="U1362" s="9">
        <f>Tabla13[[#This Row],[Precio unitario]]*Tabla13[[#This Row],[Tasa de ingresos cliente]]</f>
        <v>4.8135768300000006E-4</v>
      </c>
      <c r="V1362" s="21">
        <v>22.631540000000001</v>
      </c>
      <c r="W1362" s="15">
        <f>Tabla13[[#This Row],[tasa de cambio]]*Tabla13[[#This Row],[Ingresos netos]]</f>
        <v>1.0893865657121821E-2</v>
      </c>
      <c r="AK1362" s="1" t="s">
        <v>100</v>
      </c>
      <c r="AL1362" s="1" t="s">
        <v>25</v>
      </c>
      <c r="AM1362" s="1" t="s">
        <v>114</v>
      </c>
      <c r="AN1362" s="1" t="s">
        <v>11</v>
      </c>
      <c r="AO1362" s="1" t="s">
        <v>12</v>
      </c>
      <c r="AP1362" s="1" t="s">
        <v>13</v>
      </c>
      <c r="AQ1362" s="8">
        <v>1.169167E-4</v>
      </c>
      <c r="AR1362" s="8">
        <v>0.75</v>
      </c>
      <c r="AS1362" s="9">
        <f>Tabla8[[#This Row],[Precio unitario]]*Tabla8[[#This Row],[Tasa de ingresos cliente]]</f>
        <v>8.7687524999999992E-5</v>
      </c>
      <c r="AT1362" s="21">
        <v>21.6</v>
      </c>
      <c r="AU1362" s="11">
        <f>Tabla8[[#This Row],[tasa de cambio]]*Tabla8[[#This Row],[Ingresos netos]]</f>
        <v>1.89405054E-3</v>
      </c>
      <c r="AV1362" s="23"/>
      <c r="AX1362" s="23"/>
    </row>
    <row r="1363" spans="13:50" x14ac:dyDescent="0.2">
      <c r="M1363" s="2" t="s">
        <v>87</v>
      </c>
      <c r="N1363" s="2" t="s">
        <v>17</v>
      </c>
      <c r="O1363" s="2"/>
      <c r="P1363" s="2" t="s">
        <v>11</v>
      </c>
      <c r="Q1363" s="2" t="s">
        <v>12</v>
      </c>
      <c r="R1363" s="2" t="s">
        <v>13</v>
      </c>
      <c r="S1363" s="7">
        <v>2.14315074E-4</v>
      </c>
      <c r="T1363" s="7">
        <v>0.75</v>
      </c>
      <c r="U1363" s="9">
        <f>Tabla13[[#This Row],[Precio unitario]]*Tabla13[[#This Row],[Tasa de ingresos cliente]]</f>
        <v>1.607363055E-4</v>
      </c>
      <c r="V1363" s="21">
        <v>22.631540000000001</v>
      </c>
      <c r="W1363" s="15">
        <f>Tabla13[[#This Row],[tasa de cambio]]*Tabla13[[#This Row],[Ingresos netos]]</f>
        <v>3.6377101273754701E-3</v>
      </c>
      <c r="AK1363" s="1" t="s">
        <v>100</v>
      </c>
      <c r="AL1363" s="1" t="s">
        <v>25</v>
      </c>
      <c r="AM1363" s="1" t="s">
        <v>104</v>
      </c>
      <c r="AN1363" s="1" t="s">
        <v>11</v>
      </c>
      <c r="AO1363" s="1" t="s">
        <v>129</v>
      </c>
      <c r="AP1363" s="1" t="s">
        <v>13</v>
      </c>
      <c r="AQ1363" s="8">
        <v>-7.2172899999999995E-4</v>
      </c>
      <c r="AR1363" s="8">
        <v>0.75</v>
      </c>
      <c r="AS1363" s="9">
        <f>Tabla8[[#This Row],[Precio unitario]]*Tabla8[[#This Row],[Tasa de ingresos cliente]]</f>
        <v>-5.4129674999999996E-4</v>
      </c>
      <c r="AT1363" s="21">
        <v>21.6</v>
      </c>
      <c r="AU1363" s="11">
        <f>Tabla8[[#This Row],[tasa de cambio]]*Tabla8[[#This Row],[Ingresos netos]]</f>
        <v>-1.16920098E-2</v>
      </c>
      <c r="AV1363" s="23"/>
      <c r="AX1363" s="23"/>
    </row>
    <row r="1364" spans="13:50" x14ac:dyDescent="0.2">
      <c r="M1364" s="1" t="s">
        <v>87</v>
      </c>
      <c r="N1364" s="1" t="s">
        <v>33</v>
      </c>
      <c r="O1364" s="1"/>
      <c r="P1364" s="1" t="s">
        <v>11</v>
      </c>
      <c r="Q1364" s="1" t="s">
        <v>12</v>
      </c>
      <c r="R1364" s="1" t="s">
        <v>13</v>
      </c>
      <c r="S1364" s="8">
        <v>1.9172190160000001E-3</v>
      </c>
      <c r="T1364" s="8">
        <v>0.75</v>
      </c>
      <c r="U1364" s="9">
        <f>Tabla13[[#This Row],[Precio unitario]]*Tabla13[[#This Row],[Tasa de ingresos cliente]]</f>
        <v>1.437914262E-3</v>
      </c>
      <c r="V1364" s="21">
        <v>22.631540000000001</v>
      </c>
      <c r="W1364" s="15">
        <f>Tabla13[[#This Row],[tasa de cambio]]*Tabla13[[#This Row],[Ingresos netos]]</f>
        <v>3.2542214137023483E-2</v>
      </c>
      <c r="AK1364" s="2" t="s">
        <v>100</v>
      </c>
      <c r="AL1364" s="2" t="s">
        <v>25</v>
      </c>
      <c r="AM1364" s="2" t="s">
        <v>104</v>
      </c>
      <c r="AN1364" s="2" t="s">
        <v>11</v>
      </c>
      <c r="AO1364" s="2" t="s">
        <v>129</v>
      </c>
      <c r="AP1364" s="2" t="s">
        <v>13</v>
      </c>
      <c r="AQ1364" s="7">
        <v>-7.2172879999999999E-4</v>
      </c>
      <c r="AR1364" s="7">
        <v>0.75</v>
      </c>
      <c r="AS1364" s="9">
        <f>Tabla8[[#This Row],[Precio unitario]]*Tabla8[[#This Row],[Tasa de ingresos cliente]]</f>
        <v>-5.4129660000000002E-4</v>
      </c>
      <c r="AT1364" s="21">
        <v>21.6</v>
      </c>
      <c r="AU1364" s="11">
        <f>Tabla8[[#This Row],[tasa de cambio]]*Tabla8[[#This Row],[Ingresos netos]]</f>
        <v>-1.1692006560000001E-2</v>
      </c>
      <c r="AV1364" s="23"/>
      <c r="AX1364" s="23"/>
    </row>
    <row r="1365" spans="13:50" x14ac:dyDescent="0.2">
      <c r="M1365" s="2" t="s">
        <v>87</v>
      </c>
      <c r="N1365" s="2" t="s">
        <v>18</v>
      </c>
      <c r="O1365" s="2"/>
      <c r="P1365" s="2" t="s">
        <v>11</v>
      </c>
      <c r="Q1365" s="2" t="s">
        <v>12</v>
      </c>
      <c r="R1365" s="2" t="s">
        <v>13</v>
      </c>
      <c r="S1365" s="7">
        <v>1.5889076099999999E-4</v>
      </c>
      <c r="T1365" s="7">
        <v>0.75</v>
      </c>
      <c r="U1365" s="9">
        <f>Tabla13[[#This Row],[Precio unitario]]*Tabla13[[#This Row],[Tasa de ingresos cliente]]</f>
        <v>1.1916807075E-4</v>
      </c>
      <c r="V1365" s="21">
        <v>22.631540000000001</v>
      </c>
      <c r="W1365" s="15">
        <f>Tabla13[[#This Row],[tasa de cambio]]*Tabla13[[#This Row],[Ingresos netos]]</f>
        <v>2.6969569599014551E-3</v>
      </c>
      <c r="AK1365" s="1" t="s">
        <v>100</v>
      </c>
      <c r="AL1365" s="1" t="s">
        <v>25</v>
      </c>
      <c r="AM1365" s="1" t="s">
        <v>104</v>
      </c>
      <c r="AN1365" s="1" t="s">
        <v>11</v>
      </c>
      <c r="AO1365" s="1" t="s">
        <v>129</v>
      </c>
      <c r="AP1365" s="1" t="s">
        <v>13</v>
      </c>
      <c r="AQ1365" s="8">
        <v>-7.2172890000000002E-4</v>
      </c>
      <c r="AR1365" s="8">
        <v>0.75</v>
      </c>
      <c r="AS1365" s="9">
        <f>Tabla8[[#This Row],[Precio unitario]]*Tabla8[[#This Row],[Tasa de ingresos cliente]]</f>
        <v>-5.4129667500000004E-4</v>
      </c>
      <c r="AT1365" s="21">
        <v>21.6</v>
      </c>
      <c r="AU1365" s="11">
        <f>Tabla8[[#This Row],[tasa de cambio]]*Tabla8[[#This Row],[Ingresos netos]]</f>
        <v>-1.1692008180000001E-2</v>
      </c>
      <c r="AV1365" s="23"/>
      <c r="AX1365" s="23"/>
    </row>
    <row r="1366" spans="13:50" x14ac:dyDescent="0.2">
      <c r="M1366" s="1" t="s">
        <v>87</v>
      </c>
      <c r="N1366" s="1" t="s">
        <v>18</v>
      </c>
      <c r="O1366" s="1"/>
      <c r="P1366" s="1" t="s">
        <v>11</v>
      </c>
      <c r="Q1366" s="1" t="s">
        <v>12</v>
      </c>
      <c r="R1366" s="1" t="s">
        <v>13</v>
      </c>
      <c r="S1366" s="8">
        <v>1.8962687199999999E-4</v>
      </c>
      <c r="T1366" s="8">
        <v>0.75</v>
      </c>
      <c r="U1366" s="9">
        <f>Tabla13[[#This Row],[Precio unitario]]*Tabla13[[#This Row],[Tasa de ingresos cliente]]</f>
        <v>1.4222015399999998E-4</v>
      </c>
      <c r="V1366" s="21">
        <v>22.631540000000001</v>
      </c>
      <c r="W1366" s="15">
        <f>Tabla13[[#This Row],[tasa de cambio]]*Tabla13[[#This Row],[Ingresos netos]]</f>
        <v>3.2186611040571599E-3</v>
      </c>
      <c r="AK1366" s="2" t="s">
        <v>100</v>
      </c>
      <c r="AL1366" s="2" t="s">
        <v>25</v>
      </c>
      <c r="AM1366" s="2" t="s">
        <v>114</v>
      </c>
      <c r="AN1366" s="2" t="s">
        <v>11</v>
      </c>
      <c r="AO1366" s="2" t="s">
        <v>129</v>
      </c>
      <c r="AP1366" s="2" t="s">
        <v>13</v>
      </c>
      <c r="AQ1366" s="7">
        <v>-3.5076600000000002E-5</v>
      </c>
      <c r="AR1366" s="7">
        <v>0.75</v>
      </c>
      <c r="AS1366" s="9">
        <f>Tabla8[[#This Row],[Precio unitario]]*Tabla8[[#This Row],[Tasa de ingresos cliente]]</f>
        <v>-2.6307450000000002E-5</v>
      </c>
      <c r="AT1366" s="21">
        <v>21.6</v>
      </c>
      <c r="AU1366" s="11">
        <f>Tabla8[[#This Row],[tasa de cambio]]*Tabla8[[#This Row],[Ingresos netos]]</f>
        <v>-5.6824092000000003E-4</v>
      </c>
      <c r="AV1366" s="23"/>
      <c r="AX1366" s="23"/>
    </row>
    <row r="1367" spans="13:50" x14ac:dyDescent="0.2">
      <c r="M1367" s="2" t="s">
        <v>87</v>
      </c>
      <c r="N1367" s="2" t="s">
        <v>36</v>
      </c>
      <c r="O1367" s="2"/>
      <c r="P1367" s="2" t="s">
        <v>11</v>
      </c>
      <c r="Q1367" s="2" t="s">
        <v>12</v>
      </c>
      <c r="R1367" s="2" t="s">
        <v>13</v>
      </c>
      <c r="S1367" s="7">
        <v>2.3122456580000001E-3</v>
      </c>
      <c r="T1367" s="7">
        <v>0.75</v>
      </c>
      <c r="U1367" s="9">
        <f>Tabla13[[#This Row],[Precio unitario]]*Tabla13[[#This Row],[Tasa de ingresos cliente]]</f>
        <v>1.7341842435000001E-3</v>
      </c>
      <c r="V1367" s="21">
        <v>22.631540000000001</v>
      </c>
      <c r="W1367" s="15">
        <f>Tabla13[[#This Row],[tasa de cambio]]*Tabla13[[#This Row],[Ingresos netos]]</f>
        <v>3.9247260074139992E-2</v>
      </c>
      <c r="AK1367" s="1" t="s">
        <v>100</v>
      </c>
      <c r="AL1367" s="1" t="s">
        <v>25</v>
      </c>
      <c r="AM1367" s="1" t="s">
        <v>101</v>
      </c>
      <c r="AN1367" s="1" t="s">
        <v>11</v>
      </c>
      <c r="AO1367" s="1" t="s">
        <v>12</v>
      </c>
      <c r="AP1367" s="1" t="s">
        <v>13</v>
      </c>
      <c r="AQ1367" s="8">
        <v>1.238E-3</v>
      </c>
      <c r="AR1367" s="8">
        <v>0.75</v>
      </c>
      <c r="AS1367" s="9">
        <f>Tabla8[[#This Row],[Precio unitario]]*Tabla8[[#This Row],[Tasa de ingresos cliente]]</f>
        <v>9.2849999999999996E-4</v>
      </c>
      <c r="AT1367" s="21">
        <v>21.6</v>
      </c>
      <c r="AU1367" s="11">
        <f>Tabla8[[#This Row],[tasa de cambio]]*Tabla8[[#This Row],[Ingresos netos]]</f>
        <v>2.00556E-2</v>
      </c>
      <c r="AV1367" s="23"/>
      <c r="AX1367" s="23"/>
    </row>
    <row r="1368" spans="13:50" x14ac:dyDescent="0.2">
      <c r="M1368" s="1" t="s">
        <v>87</v>
      </c>
      <c r="N1368" s="1" t="s">
        <v>19</v>
      </c>
      <c r="O1368" s="1"/>
      <c r="P1368" s="1" t="s">
        <v>11</v>
      </c>
      <c r="Q1368" s="1" t="s">
        <v>12</v>
      </c>
      <c r="R1368" s="1" t="s">
        <v>13</v>
      </c>
      <c r="S1368" s="8">
        <v>2.4616901229999998E-3</v>
      </c>
      <c r="T1368" s="8">
        <v>0.75</v>
      </c>
      <c r="U1368" s="9">
        <f>Tabla13[[#This Row],[Precio unitario]]*Tabla13[[#This Row],[Tasa de ingresos cliente]]</f>
        <v>1.8462675922499999E-3</v>
      </c>
      <c r="V1368" s="21">
        <v>22.631540000000001</v>
      </c>
      <c r="W1368" s="15">
        <f>Tabla13[[#This Row],[tasa de cambio]]*Tabla13[[#This Row],[Ingresos netos]]</f>
        <v>4.1783878864709564E-2</v>
      </c>
      <c r="AK1368" s="2" t="s">
        <v>100</v>
      </c>
      <c r="AL1368" s="2" t="s">
        <v>40</v>
      </c>
      <c r="AM1368" s="2" t="s">
        <v>101</v>
      </c>
      <c r="AN1368" s="2" t="s">
        <v>11</v>
      </c>
      <c r="AO1368" s="2" t="s">
        <v>12</v>
      </c>
      <c r="AP1368" s="2" t="s">
        <v>13</v>
      </c>
      <c r="AQ1368" s="7">
        <v>1.0499999999999999E-3</v>
      </c>
      <c r="AR1368" s="7">
        <v>0.75</v>
      </c>
      <c r="AS1368" s="9">
        <f>Tabla8[[#This Row],[Precio unitario]]*Tabla8[[#This Row],[Tasa de ingresos cliente]]</f>
        <v>7.8750000000000001E-4</v>
      </c>
      <c r="AT1368" s="21">
        <v>21.6</v>
      </c>
      <c r="AU1368" s="11">
        <f>Tabla8[[#This Row],[tasa de cambio]]*Tabla8[[#This Row],[Ingresos netos]]</f>
        <v>1.7010000000000001E-2</v>
      </c>
      <c r="AV1368" s="23"/>
      <c r="AX1368" s="23"/>
    </row>
    <row r="1369" spans="13:50" x14ac:dyDescent="0.2">
      <c r="M1369" s="2" t="s">
        <v>87</v>
      </c>
      <c r="N1369" s="2" t="s">
        <v>52</v>
      </c>
      <c r="O1369" s="2"/>
      <c r="P1369" s="2" t="s">
        <v>11</v>
      </c>
      <c r="Q1369" s="2" t="s">
        <v>12</v>
      </c>
      <c r="R1369" s="2" t="s">
        <v>13</v>
      </c>
      <c r="S1369" s="7">
        <v>2.3849329999999999E-4</v>
      </c>
      <c r="T1369" s="7">
        <v>0.75</v>
      </c>
      <c r="U1369" s="9">
        <f>Tabla13[[#This Row],[Precio unitario]]*Tabla13[[#This Row],[Tasa de ingresos cliente]]</f>
        <v>1.7886997499999999E-4</v>
      </c>
      <c r="V1369" s="21">
        <v>22.631540000000001</v>
      </c>
      <c r="W1369" s="15">
        <f>Tabla13[[#This Row],[tasa de cambio]]*Tabla13[[#This Row],[Ingresos netos]]</f>
        <v>4.0481029940115003E-3</v>
      </c>
      <c r="AK1369" s="1" t="s">
        <v>100</v>
      </c>
      <c r="AL1369" s="1" t="s">
        <v>40</v>
      </c>
      <c r="AM1369" s="1" t="s">
        <v>104</v>
      </c>
      <c r="AN1369" s="1" t="s">
        <v>11</v>
      </c>
      <c r="AO1369" s="1" t="s">
        <v>12</v>
      </c>
      <c r="AP1369" s="1" t="s">
        <v>13</v>
      </c>
      <c r="AQ1369" s="8">
        <v>1.3010000000000001E-3</v>
      </c>
      <c r="AR1369" s="8">
        <v>0.75</v>
      </c>
      <c r="AS1369" s="9">
        <f>Tabla8[[#This Row],[Precio unitario]]*Tabla8[[#This Row],[Tasa de ingresos cliente]]</f>
        <v>9.7575000000000005E-4</v>
      </c>
      <c r="AT1369" s="21">
        <v>21.6</v>
      </c>
      <c r="AU1369" s="11">
        <f>Tabla8[[#This Row],[tasa de cambio]]*Tabla8[[#This Row],[Ingresos netos]]</f>
        <v>2.1076200000000003E-2</v>
      </c>
      <c r="AV1369" s="23"/>
      <c r="AX1369" s="23"/>
    </row>
    <row r="1370" spans="13:50" x14ac:dyDescent="0.2">
      <c r="M1370" s="1" t="s">
        <v>87</v>
      </c>
      <c r="N1370" s="1" t="s">
        <v>52</v>
      </c>
      <c r="O1370" s="1"/>
      <c r="P1370" s="1" t="s">
        <v>11</v>
      </c>
      <c r="Q1370" s="1" t="s">
        <v>12</v>
      </c>
      <c r="R1370" s="1" t="s">
        <v>13</v>
      </c>
      <c r="S1370" s="8">
        <v>2.36076941E-4</v>
      </c>
      <c r="T1370" s="8">
        <v>0.75</v>
      </c>
      <c r="U1370" s="9">
        <f>Tabla13[[#This Row],[Precio unitario]]*Tabla13[[#This Row],[Tasa de ingresos cliente]]</f>
        <v>1.7705770574999999E-4</v>
      </c>
      <c r="V1370" s="21">
        <v>22.631540000000001</v>
      </c>
      <c r="W1370" s="15">
        <f>Tabla13[[#This Row],[tasa de cambio]]*Tabla13[[#This Row],[Ingresos netos]]</f>
        <v>4.0070885499893551E-3</v>
      </c>
      <c r="AK1370" s="2" t="s">
        <v>100</v>
      </c>
      <c r="AL1370" s="2" t="s">
        <v>40</v>
      </c>
      <c r="AM1370" s="2" t="s">
        <v>104</v>
      </c>
      <c r="AN1370" s="2" t="s">
        <v>11</v>
      </c>
      <c r="AO1370" s="2" t="s">
        <v>12</v>
      </c>
      <c r="AP1370" s="2" t="s">
        <v>13</v>
      </c>
      <c r="AQ1370" s="7">
        <v>1.3013333000000001E-3</v>
      </c>
      <c r="AR1370" s="7">
        <v>0.75</v>
      </c>
      <c r="AS1370" s="9">
        <f>Tabla8[[#This Row],[Precio unitario]]*Tabla8[[#This Row],[Tasa de ingresos cliente]]</f>
        <v>9.7599997500000008E-4</v>
      </c>
      <c r="AT1370" s="21">
        <v>21.6</v>
      </c>
      <c r="AU1370" s="11">
        <f>Tabla8[[#This Row],[tasa de cambio]]*Tabla8[[#This Row],[Ingresos netos]]</f>
        <v>2.1081599460000003E-2</v>
      </c>
      <c r="AV1370" s="23"/>
      <c r="AX1370" s="23"/>
    </row>
    <row r="1371" spans="13:50" x14ac:dyDescent="0.2">
      <c r="M1371" s="2" t="s">
        <v>87</v>
      </c>
      <c r="N1371" s="2" t="s">
        <v>20</v>
      </c>
      <c r="O1371" s="2"/>
      <c r="P1371" s="2" t="s">
        <v>11</v>
      </c>
      <c r="Q1371" s="2" t="s">
        <v>12</v>
      </c>
      <c r="R1371" s="2" t="s">
        <v>13</v>
      </c>
      <c r="S1371" s="7">
        <v>3.7419482060000002E-3</v>
      </c>
      <c r="T1371" s="7">
        <v>0.75</v>
      </c>
      <c r="U1371" s="9">
        <f>Tabla13[[#This Row],[Precio unitario]]*Tabla13[[#This Row],[Tasa de ingresos cliente]]</f>
        <v>2.8064611545000001E-3</v>
      </c>
      <c r="V1371" s="21">
        <v>22.631540000000001</v>
      </c>
      <c r="W1371" s="15">
        <f>Tabla13[[#This Row],[tasa de cambio]]*Tabla13[[#This Row],[Ingresos netos]]</f>
        <v>6.3514537876512941E-2</v>
      </c>
      <c r="AK1371" s="1" t="s">
        <v>100</v>
      </c>
      <c r="AL1371" s="1" t="s">
        <v>40</v>
      </c>
      <c r="AM1371" s="1" t="s">
        <v>104</v>
      </c>
      <c r="AN1371" s="1" t="s">
        <v>11</v>
      </c>
      <c r="AO1371" s="1" t="s">
        <v>12</v>
      </c>
      <c r="AP1371" s="1" t="s">
        <v>13</v>
      </c>
      <c r="AQ1371" s="8">
        <v>1.3012105000000001E-3</v>
      </c>
      <c r="AR1371" s="8">
        <v>0.75</v>
      </c>
      <c r="AS1371" s="9">
        <f>Tabla8[[#This Row],[Precio unitario]]*Tabla8[[#This Row],[Tasa de ingresos cliente]]</f>
        <v>9.7590787500000001E-4</v>
      </c>
      <c r="AT1371" s="21">
        <v>21.6</v>
      </c>
      <c r="AU1371" s="11">
        <f>Tabla8[[#This Row],[tasa de cambio]]*Tabla8[[#This Row],[Ingresos netos]]</f>
        <v>2.10796101E-2</v>
      </c>
      <c r="AV1371" s="23"/>
      <c r="AX1371" s="23"/>
    </row>
    <row r="1372" spans="13:50" x14ac:dyDescent="0.2">
      <c r="M1372" s="1" t="s">
        <v>87</v>
      </c>
      <c r="N1372" s="1" t="s">
        <v>45</v>
      </c>
      <c r="O1372" s="1"/>
      <c r="P1372" s="1" t="s">
        <v>11</v>
      </c>
      <c r="Q1372" s="1" t="s">
        <v>12</v>
      </c>
      <c r="R1372" s="1" t="s">
        <v>13</v>
      </c>
      <c r="S1372" s="8">
        <v>2.3100846799999999E-4</v>
      </c>
      <c r="T1372" s="8">
        <v>0.75</v>
      </c>
      <c r="U1372" s="9">
        <f>Tabla13[[#This Row],[Precio unitario]]*Tabla13[[#This Row],[Tasa de ingresos cliente]]</f>
        <v>1.73256351E-4</v>
      </c>
      <c r="V1372" s="21">
        <v>22.631540000000001</v>
      </c>
      <c r="W1372" s="15">
        <f>Tabla13[[#This Row],[tasa de cambio]]*Tabla13[[#This Row],[Ingresos netos]]</f>
        <v>3.92105803791054E-3</v>
      </c>
      <c r="AK1372" s="2" t="s">
        <v>100</v>
      </c>
      <c r="AL1372" s="2" t="s">
        <v>40</v>
      </c>
      <c r="AM1372" s="2" t="s">
        <v>104</v>
      </c>
      <c r="AN1372" s="2" t="s">
        <v>11</v>
      </c>
      <c r="AO1372" s="2" t="s">
        <v>12</v>
      </c>
      <c r="AP1372" s="2" t="s">
        <v>13</v>
      </c>
      <c r="AQ1372" s="7">
        <v>1.3012500000000001E-3</v>
      </c>
      <c r="AR1372" s="7">
        <v>0.75</v>
      </c>
      <c r="AS1372" s="9">
        <f>Tabla8[[#This Row],[Precio unitario]]*Tabla8[[#This Row],[Tasa de ingresos cliente]]</f>
        <v>9.7593750000000003E-4</v>
      </c>
      <c r="AT1372" s="21">
        <v>21.6</v>
      </c>
      <c r="AU1372" s="11">
        <f>Tabla8[[#This Row],[tasa de cambio]]*Tabla8[[#This Row],[Ingresos netos]]</f>
        <v>2.1080250000000002E-2</v>
      </c>
      <c r="AV1372" s="23"/>
      <c r="AX1372" s="23"/>
    </row>
    <row r="1373" spans="13:50" x14ac:dyDescent="0.2">
      <c r="M1373" s="2" t="s">
        <v>87</v>
      </c>
      <c r="N1373" s="2" t="s">
        <v>53</v>
      </c>
      <c r="O1373" s="2"/>
      <c r="P1373" s="2" t="s">
        <v>11</v>
      </c>
      <c r="Q1373" s="2" t="s">
        <v>12</v>
      </c>
      <c r="R1373" s="2" t="s">
        <v>13</v>
      </c>
      <c r="S1373" s="7">
        <v>5.3390547500000005E-4</v>
      </c>
      <c r="T1373" s="7">
        <v>0.75</v>
      </c>
      <c r="U1373" s="9">
        <f>Tabla13[[#This Row],[Precio unitario]]*Tabla13[[#This Row],[Tasa de ingresos cliente]]</f>
        <v>4.0042910625000001E-4</v>
      </c>
      <c r="V1373" s="21">
        <v>22.631540000000001</v>
      </c>
      <c r="W1373" s="15">
        <f>Tabla13[[#This Row],[tasa de cambio]]*Tabla13[[#This Row],[Ingresos netos]]</f>
        <v>9.0623273352611264E-3</v>
      </c>
      <c r="AK1373" s="1" t="s">
        <v>100</v>
      </c>
      <c r="AL1373" s="1" t="s">
        <v>40</v>
      </c>
      <c r="AM1373" s="1" t="s">
        <v>104</v>
      </c>
      <c r="AN1373" s="1" t="s">
        <v>11</v>
      </c>
      <c r="AO1373" s="1" t="s">
        <v>12</v>
      </c>
      <c r="AP1373" s="1" t="s">
        <v>13</v>
      </c>
      <c r="AQ1373" s="8">
        <v>1.3012E-3</v>
      </c>
      <c r="AR1373" s="8">
        <v>0.75</v>
      </c>
      <c r="AS1373" s="9">
        <f>Tabla8[[#This Row],[Precio unitario]]*Tabla8[[#This Row],[Tasa de ingresos cliente]]</f>
        <v>9.7590000000000003E-4</v>
      </c>
      <c r="AT1373" s="21">
        <v>21.6</v>
      </c>
      <c r="AU1373" s="11">
        <f>Tabla8[[#This Row],[tasa de cambio]]*Tabla8[[#This Row],[Ingresos netos]]</f>
        <v>2.1079440000000001E-2</v>
      </c>
      <c r="AV1373" s="23"/>
      <c r="AX1373" s="23"/>
    </row>
    <row r="1374" spans="13:50" x14ac:dyDescent="0.2">
      <c r="M1374" s="1" t="s">
        <v>87</v>
      </c>
      <c r="N1374" s="1" t="s">
        <v>53</v>
      </c>
      <c r="O1374" s="1"/>
      <c r="P1374" s="1" t="s">
        <v>11</v>
      </c>
      <c r="Q1374" s="1" t="s">
        <v>12</v>
      </c>
      <c r="R1374" s="1" t="s">
        <v>13</v>
      </c>
      <c r="S1374" s="8">
        <v>1.2074227400000001E-4</v>
      </c>
      <c r="T1374" s="8">
        <v>0.75</v>
      </c>
      <c r="U1374" s="9">
        <f>Tabla13[[#This Row],[Precio unitario]]*Tabla13[[#This Row],[Tasa de ingresos cliente]]</f>
        <v>9.0556705500000005E-5</v>
      </c>
      <c r="V1374" s="21">
        <v>22.631540000000001</v>
      </c>
      <c r="W1374" s="15">
        <f>Tabla13[[#This Row],[tasa de cambio]]*Tabla13[[#This Row],[Ingresos netos]]</f>
        <v>2.0494377027914703E-3</v>
      </c>
      <c r="AK1374" s="2" t="s">
        <v>100</v>
      </c>
      <c r="AL1374" s="2" t="s">
        <v>40</v>
      </c>
      <c r="AM1374" s="2" t="s">
        <v>104</v>
      </c>
      <c r="AN1374" s="2" t="s">
        <v>11</v>
      </c>
      <c r="AO1374" s="2" t="s">
        <v>12</v>
      </c>
      <c r="AP1374" s="2" t="s">
        <v>13</v>
      </c>
      <c r="AQ1374" s="7">
        <v>1.3011818000000001E-3</v>
      </c>
      <c r="AR1374" s="7">
        <v>0.75</v>
      </c>
      <c r="AS1374" s="9">
        <f>Tabla8[[#This Row],[Precio unitario]]*Tabla8[[#This Row],[Tasa de ingresos cliente]]</f>
        <v>9.7588635000000004E-4</v>
      </c>
      <c r="AT1374" s="21">
        <v>21.6</v>
      </c>
      <c r="AU1374" s="11">
        <f>Tabla8[[#This Row],[tasa de cambio]]*Tabla8[[#This Row],[Ingresos netos]]</f>
        <v>2.1079145160000003E-2</v>
      </c>
      <c r="AV1374" s="23"/>
      <c r="AX1374" s="23"/>
    </row>
    <row r="1375" spans="13:50" x14ac:dyDescent="0.2">
      <c r="M1375" s="2" t="s">
        <v>87</v>
      </c>
      <c r="N1375" s="2" t="s">
        <v>53</v>
      </c>
      <c r="O1375" s="2"/>
      <c r="P1375" s="2" t="s">
        <v>11</v>
      </c>
      <c r="Q1375" s="2" t="s">
        <v>12</v>
      </c>
      <c r="R1375" s="2" t="s">
        <v>13</v>
      </c>
      <c r="S1375" s="7">
        <v>1.0539269599999999E-4</v>
      </c>
      <c r="T1375" s="7">
        <v>0.75</v>
      </c>
      <c r="U1375" s="9">
        <f>Tabla13[[#This Row],[Precio unitario]]*Tabla13[[#This Row],[Tasa de ingresos cliente]]</f>
        <v>7.9044521999999999E-5</v>
      </c>
      <c r="V1375" s="21">
        <v>22.631540000000001</v>
      </c>
      <c r="W1375" s="15">
        <f>Tabla13[[#This Row],[tasa de cambio]]*Tabla13[[#This Row],[Ingresos netos]]</f>
        <v>1.78889926142388E-3</v>
      </c>
      <c r="AK1375" s="1" t="s">
        <v>100</v>
      </c>
      <c r="AL1375" s="1" t="s">
        <v>40</v>
      </c>
      <c r="AM1375" s="1" t="s">
        <v>104</v>
      </c>
      <c r="AN1375" s="1" t="s">
        <v>11</v>
      </c>
      <c r="AO1375" s="1" t="s">
        <v>12</v>
      </c>
      <c r="AP1375" s="1" t="s">
        <v>13</v>
      </c>
      <c r="AQ1375" s="8">
        <v>1.3011905E-3</v>
      </c>
      <c r="AR1375" s="8">
        <v>0.75</v>
      </c>
      <c r="AS1375" s="9">
        <f>Tabla8[[#This Row],[Precio unitario]]*Tabla8[[#This Row],[Tasa de ingresos cliente]]</f>
        <v>9.7589287499999999E-4</v>
      </c>
      <c r="AT1375" s="21">
        <v>21.6</v>
      </c>
      <c r="AU1375" s="11">
        <f>Tabla8[[#This Row],[tasa de cambio]]*Tabla8[[#This Row],[Ingresos netos]]</f>
        <v>2.10792861E-2</v>
      </c>
      <c r="AV1375" s="23"/>
      <c r="AX1375" s="23"/>
    </row>
    <row r="1376" spans="13:50" x14ac:dyDescent="0.2">
      <c r="M1376" s="1" t="s">
        <v>87</v>
      </c>
      <c r="N1376" s="1" t="s">
        <v>53</v>
      </c>
      <c r="O1376" s="1"/>
      <c r="P1376" s="1" t="s">
        <v>11</v>
      </c>
      <c r="Q1376" s="1" t="s">
        <v>12</v>
      </c>
      <c r="R1376" s="1" t="s">
        <v>13</v>
      </c>
      <c r="S1376" s="8">
        <v>1.7153407399999999E-4</v>
      </c>
      <c r="T1376" s="8">
        <v>0.75</v>
      </c>
      <c r="U1376" s="9">
        <f>Tabla13[[#This Row],[Precio unitario]]*Tabla13[[#This Row],[Tasa de ingresos cliente]]</f>
        <v>1.2865055549999999E-4</v>
      </c>
      <c r="V1376" s="21">
        <v>22.631540000000001</v>
      </c>
      <c r="W1376" s="15">
        <f>Tabla13[[#This Row],[tasa de cambio]]*Tabla13[[#This Row],[Ingresos netos]]</f>
        <v>2.9115601928204698E-3</v>
      </c>
      <c r="AK1376" s="2" t="s">
        <v>100</v>
      </c>
      <c r="AL1376" s="2" t="s">
        <v>40</v>
      </c>
      <c r="AM1376" s="2" t="s">
        <v>104</v>
      </c>
      <c r="AN1376" s="2" t="s">
        <v>11</v>
      </c>
      <c r="AO1376" s="2" t="s">
        <v>12</v>
      </c>
      <c r="AP1376" s="2" t="s">
        <v>13</v>
      </c>
      <c r="AQ1376" s="7">
        <v>1.3011667000000001E-3</v>
      </c>
      <c r="AR1376" s="7">
        <v>0.75</v>
      </c>
      <c r="AS1376" s="9">
        <f>Tabla8[[#This Row],[Precio unitario]]*Tabla8[[#This Row],[Tasa de ingresos cliente]]</f>
        <v>9.7587502500000008E-4</v>
      </c>
      <c r="AT1376" s="21">
        <v>21.6</v>
      </c>
      <c r="AU1376" s="11">
        <f>Tabla8[[#This Row],[tasa de cambio]]*Tabla8[[#This Row],[Ingresos netos]]</f>
        <v>2.1078900540000004E-2</v>
      </c>
      <c r="AV1376" s="23"/>
      <c r="AX1376" s="23"/>
    </row>
    <row r="1377" spans="13:50" x14ac:dyDescent="0.2">
      <c r="M1377" s="2" t="s">
        <v>87</v>
      </c>
      <c r="N1377" s="2" t="s">
        <v>37</v>
      </c>
      <c r="O1377" s="2"/>
      <c r="P1377" s="2" t="s">
        <v>11</v>
      </c>
      <c r="Q1377" s="2" t="s">
        <v>12</v>
      </c>
      <c r="R1377" s="2" t="s">
        <v>13</v>
      </c>
      <c r="S1377" s="7">
        <v>8.3341481999999999E-5</v>
      </c>
      <c r="T1377" s="7">
        <v>0.75</v>
      </c>
      <c r="U1377" s="9">
        <f>Tabla13[[#This Row],[Precio unitario]]*Tabla13[[#This Row],[Tasa de ingresos cliente]]</f>
        <v>6.2506111500000003E-5</v>
      </c>
      <c r="V1377" s="21">
        <v>22.631540000000001</v>
      </c>
      <c r="W1377" s="15">
        <f>Tabla13[[#This Row],[tasa de cambio]]*Tabla13[[#This Row],[Ingresos netos]]</f>
        <v>1.4146095626567101E-3</v>
      </c>
      <c r="AK1377" s="2" t="s">
        <v>100</v>
      </c>
      <c r="AL1377" s="2" t="s">
        <v>40</v>
      </c>
      <c r="AM1377" s="2" t="s">
        <v>104</v>
      </c>
      <c r="AN1377" s="2" t="s">
        <v>11</v>
      </c>
      <c r="AO1377" s="2" t="s">
        <v>12</v>
      </c>
      <c r="AP1377" s="2" t="s">
        <v>13</v>
      </c>
      <c r="AQ1377" s="7">
        <v>2.5947499999999998E-3</v>
      </c>
      <c r="AR1377" s="7">
        <v>0.75</v>
      </c>
      <c r="AS1377" s="9">
        <f>Tabla8[[#This Row],[Precio unitario]]*Tabla8[[#This Row],[Tasa de ingresos cliente]]</f>
        <v>1.9460624999999999E-3</v>
      </c>
      <c r="AT1377" s="21">
        <v>21.6</v>
      </c>
      <c r="AU1377" s="11">
        <f>Tabla8[[#This Row],[tasa de cambio]]*Tabla8[[#This Row],[Ingresos netos]]</f>
        <v>4.2034950000000001E-2</v>
      </c>
      <c r="AV1377" s="23"/>
      <c r="AX1377" s="23"/>
    </row>
    <row r="1378" spans="13:50" x14ac:dyDescent="0.2">
      <c r="M1378" s="1" t="s">
        <v>87</v>
      </c>
      <c r="N1378" s="1" t="s">
        <v>37</v>
      </c>
      <c r="O1378" s="1"/>
      <c r="P1378" s="1" t="s">
        <v>11</v>
      </c>
      <c r="Q1378" s="1" t="s">
        <v>12</v>
      </c>
      <c r="R1378" s="1" t="s">
        <v>13</v>
      </c>
      <c r="S1378" s="8">
        <v>1.48009827E-4</v>
      </c>
      <c r="T1378" s="8">
        <v>0.75</v>
      </c>
      <c r="U1378" s="9">
        <f>Tabla13[[#This Row],[Precio unitario]]*Tabla13[[#This Row],[Tasa de ingresos cliente]]</f>
        <v>1.1100737025E-4</v>
      </c>
      <c r="V1378" s="21">
        <v>22.631540000000001</v>
      </c>
      <c r="W1378" s="15">
        <f>Tabla13[[#This Row],[tasa de cambio]]*Tabla13[[#This Row],[Ingresos netos]]</f>
        <v>2.5122677401076851E-3</v>
      </c>
      <c r="AK1378" s="1" t="s">
        <v>100</v>
      </c>
      <c r="AL1378" s="1" t="s">
        <v>40</v>
      </c>
      <c r="AM1378" s="1" t="s">
        <v>104</v>
      </c>
      <c r="AN1378" s="1" t="s">
        <v>11</v>
      </c>
      <c r="AO1378" s="1" t="s">
        <v>12</v>
      </c>
      <c r="AP1378" s="1" t="s">
        <v>13</v>
      </c>
      <c r="AQ1378" s="8">
        <v>2.5950000000000001E-3</v>
      </c>
      <c r="AR1378" s="8">
        <v>0.75</v>
      </c>
      <c r="AS1378" s="9">
        <f>Tabla8[[#This Row],[Precio unitario]]*Tabla8[[#This Row],[Tasa de ingresos cliente]]</f>
        <v>1.9462500000000001E-3</v>
      </c>
      <c r="AT1378" s="21">
        <v>21.6</v>
      </c>
      <c r="AU1378" s="11">
        <f>Tabla8[[#This Row],[tasa de cambio]]*Tabla8[[#This Row],[Ingresos netos]]</f>
        <v>4.2039000000000007E-2</v>
      </c>
      <c r="AV1378" s="23"/>
      <c r="AX1378" s="23"/>
    </row>
    <row r="1379" spans="13:50" x14ac:dyDescent="0.2">
      <c r="M1379" s="2" t="s">
        <v>87</v>
      </c>
      <c r="N1379" s="2" t="s">
        <v>57</v>
      </c>
      <c r="O1379" s="2"/>
      <c r="P1379" s="2" t="s">
        <v>11</v>
      </c>
      <c r="Q1379" s="2" t="s">
        <v>12</v>
      </c>
      <c r="R1379" s="2" t="s">
        <v>13</v>
      </c>
      <c r="S1379" s="7">
        <v>6.8632637500000003E-4</v>
      </c>
      <c r="T1379" s="7">
        <v>0.75</v>
      </c>
      <c r="U1379" s="9">
        <f>Tabla13[[#This Row],[Precio unitario]]*Tabla13[[#This Row],[Tasa de ingresos cliente]]</f>
        <v>5.1474478125000005E-4</v>
      </c>
      <c r="V1379" s="21">
        <v>22.631540000000001</v>
      </c>
      <c r="W1379" s="15">
        <f>Tabla13[[#This Row],[tasa de cambio]]*Tabla13[[#This Row],[Ingresos netos]]</f>
        <v>1.1649467106650626E-2</v>
      </c>
      <c r="AK1379" s="2" t="s">
        <v>100</v>
      </c>
      <c r="AL1379" s="2" t="s">
        <v>40</v>
      </c>
      <c r="AM1379" s="2" t="s">
        <v>104</v>
      </c>
      <c r="AN1379" s="2" t="s">
        <v>11</v>
      </c>
      <c r="AO1379" s="2" t="s">
        <v>12</v>
      </c>
      <c r="AP1379" s="2" t="s">
        <v>13</v>
      </c>
      <c r="AQ1379" s="7">
        <v>3.1840000000000002E-3</v>
      </c>
      <c r="AR1379" s="7">
        <v>0.75</v>
      </c>
      <c r="AS1379" s="9">
        <f>Tabla8[[#This Row],[Precio unitario]]*Tabla8[[#This Row],[Tasa de ingresos cliente]]</f>
        <v>2.3880000000000004E-3</v>
      </c>
      <c r="AT1379" s="21">
        <v>21.6</v>
      </c>
      <c r="AU1379" s="11">
        <f>Tabla8[[#This Row],[tasa de cambio]]*Tabla8[[#This Row],[Ingresos netos]]</f>
        <v>5.158080000000001E-2</v>
      </c>
      <c r="AV1379" s="23"/>
      <c r="AX1379" s="23"/>
    </row>
    <row r="1380" spans="13:50" x14ac:dyDescent="0.2">
      <c r="M1380" s="1" t="s">
        <v>87</v>
      </c>
      <c r="N1380" s="1" t="s">
        <v>69</v>
      </c>
      <c r="O1380" s="1"/>
      <c r="P1380" s="1" t="s">
        <v>11</v>
      </c>
      <c r="Q1380" s="1" t="s">
        <v>12</v>
      </c>
      <c r="R1380" s="1" t="s">
        <v>13</v>
      </c>
      <c r="S1380" s="8">
        <v>1.2360789900000001E-4</v>
      </c>
      <c r="T1380" s="8">
        <v>0.75</v>
      </c>
      <c r="U1380" s="9">
        <f>Tabla13[[#This Row],[Precio unitario]]*Tabla13[[#This Row],[Tasa de ingresos cliente]]</f>
        <v>9.2705924250000008E-5</v>
      </c>
      <c r="V1380" s="21">
        <v>22.631540000000001</v>
      </c>
      <c r="W1380" s="15">
        <f>Tabla13[[#This Row],[tasa de cambio]]*Tabla13[[#This Row],[Ingresos netos]]</f>
        <v>2.0980778329008454E-3</v>
      </c>
      <c r="AK1380" s="1" t="s">
        <v>100</v>
      </c>
      <c r="AL1380" s="1" t="s">
        <v>40</v>
      </c>
      <c r="AM1380" s="1" t="s">
        <v>104</v>
      </c>
      <c r="AN1380" s="1" t="s">
        <v>11</v>
      </c>
      <c r="AO1380" s="1" t="s">
        <v>12</v>
      </c>
      <c r="AP1380" s="1" t="s">
        <v>13</v>
      </c>
      <c r="AQ1380" s="8">
        <v>3.1844999999999998E-3</v>
      </c>
      <c r="AR1380" s="8">
        <v>0.75</v>
      </c>
      <c r="AS1380" s="9">
        <f>Tabla8[[#This Row],[Precio unitario]]*Tabla8[[#This Row],[Tasa de ingresos cliente]]</f>
        <v>2.3883749999999999E-3</v>
      </c>
      <c r="AT1380" s="21">
        <v>21.6</v>
      </c>
      <c r="AU1380" s="11">
        <f>Tabla8[[#This Row],[tasa de cambio]]*Tabla8[[#This Row],[Ingresos netos]]</f>
        <v>5.15889E-2</v>
      </c>
      <c r="AV1380" s="23"/>
      <c r="AX1380" s="23"/>
    </row>
    <row r="1381" spans="13:50" x14ac:dyDescent="0.2">
      <c r="M1381" s="2" t="s">
        <v>87</v>
      </c>
      <c r="N1381" s="2" t="s">
        <v>73</v>
      </c>
      <c r="O1381" s="2"/>
      <c r="P1381" s="2" t="s">
        <v>11</v>
      </c>
      <c r="Q1381" s="2" t="s">
        <v>12</v>
      </c>
      <c r="R1381" s="2" t="s">
        <v>13</v>
      </c>
      <c r="S1381" s="7">
        <v>4.2182275899999998E-4</v>
      </c>
      <c r="T1381" s="7">
        <v>0.75</v>
      </c>
      <c r="U1381" s="9">
        <f>Tabla13[[#This Row],[Precio unitario]]*Tabla13[[#This Row],[Tasa de ingresos cliente]]</f>
        <v>3.1636706924999996E-4</v>
      </c>
      <c r="V1381" s="21">
        <v>22.631540000000001</v>
      </c>
      <c r="W1381" s="15">
        <f>Tabla13[[#This Row],[tasa de cambio]]*Tabla13[[#This Row],[Ingresos netos]]</f>
        <v>7.1598739824141446E-3</v>
      </c>
      <c r="AK1381" s="2" t="s">
        <v>100</v>
      </c>
      <c r="AL1381" s="2" t="s">
        <v>40</v>
      </c>
      <c r="AM1381" s="2" t="s">
        <v>104</v>
      </c>
      <c r="AN1381" s="2" t="s">
        <v>11</v>
      </c>
      <c r="AO1381" s="2" t="s">
        <v>12</v>
      </c>
      <c r="AP1381" s="2" t="s">
        <v>13</v>
      </c>
      <c r="AQ1381" s="7">
        <v>3.1844E-3</v>
      </c>
      <c r="AR1381" s="7">
        <v>0.75</v>
      </c>
      <c r="AS1381" s="9">
        <f>Tabla8[[#This Row],[Precio unitario]]*Tabla8[[#This Row],[Tasa de ingresos cliente]]</f>
        <v>2.3882999999999999E-3</v>
      </c>
      <c r="AT1381" s="21">
        <v>21.6</v>
      </c>
      <c r="AU1381" s="11">
        <f>Tabla8[[#This Row],[tasa de cambio]]*Tabla8[[#This Row],[Ingresos netos]]</f>
        <v>5.1587279999999999E-2</v>
      </c>
      <c r="AV1381" s="23"/>
      <c r="AX1381" s="23"/>
    </row>
    <row r="1382" spans="13:50" x14ac:dyDescent="0.2">
      <c r="M1382" s="1" t="s">
        <v>87</v>
      </c>
      <c r="N1382" s="1" t="s">
        <v>73</v>
      </c>
      <c r="O1382" s="1"/>
      <c r="P1382" s="1" t="s">
        <v>11</v>
      </c>
      <c r="Q1382" s="1" t="s">
        <v>12</v>
      </c>
      <c r="R1382" s="1" t="s">
        <v>13</v>
      </c>
      <c r="S1382" s="8">
        <v>2.5261824099999999E-4</v>
      </c>
      <c r="T1382" s="8">
        <v>0.75</v>
      </c>
      <c r="U1382" s="9">
        <f>Tabla13[[#This Row],[Precio unitario]]*Tabla13[[#This Row],[Tasa de ingresos cliente]]</f>
        <v>1.8946368075E-4</v>
      </c>
      <c r="V1382" s="21">
        <v>22.631540000000001</v>
      </c>
      <c r="W1382" s="15">
        <f>Tabla13[[#This Row],[tasa de cambio]]*Tabla13[[#This Row],[Ingresos netos]]</f>
        <v>4.287854869440855E-3</v>
      </c>
      <c r="AK1382" s="1" t="s">
        <v>100</v>
      </c>
      <c r="AL1382" s="1" t="s">
        <v>40</v>
      </c>
      <c r="AM1382" s="1" t="s">
        <v>104</v>
      </c>
      <c r="AN1382" s="1" t="s">
        <v>11</v>
      </c>
      <c r="AO1382" s="1" t="s">
        <v>12</v>
      </c>
      <c r="AP1382" s="1" t="s">
        <v>13</v>
      </c>
      <c r="AQ1382" s="8">
        <v>3.1843332999999998E-3</v>
      </c>
      <c r="AR1382" s="8">
        <v>0.75</v>
      </c>
      <c r="AS1382" s="9">
        <f>Tabla8[[#This Row],[Precio unitario]]*Tabla8[[#This Row],[Tasa de ingresos cliente]]</f>
        <v>2.3882499749999998E-3</v>
      </c>
      <c r="AT1382" s="21">
        <v>21.6</v>
      </c>
      <c r="AU1382" s="11">
        <f>Tabla8[[#This Row],[tasa de cambio]]*Tabla8[[#This Row],[Ingresos netos]]</f>
        <v>5.1586199460000003E-2</v>
      </c>
      <c r="AV1382" s="23"/>
      <c r="AX1382" s="23"/>
    </row>
    <row r="1383" spans="13:50" x14ac:dyDescent="0.2">
      <c r="M1383" s="2" t="s">
        <v>87</v>
      </c>
      <c r="N1383" s="2" t="s">
        <v>39</v>
      </c>
      <c r="O1383" s="2"/>
      <c r="P1383" s="2" t="s">
        <v>11</v>
      </c>
      <c r="Q1383" s="2" t="s">
        <v>12</v>
      </c>
      <c r="R1383" s="2" t="s">
        <v>13</v>
      </c>
      <c r="S1383" s="7">
        <v>4.5648483429999998E-3</v>
      </c>
      <c r="T1383" s="7">
        <v>0.75</v>
      </c>
      <c r="U1383" s="9">
        <f>Tabla13[[#This Row],[Precio unitario]]*Tabla13[[#This Row],[Tasa de ingresos cliente]]</f>
        <v>3.4236362572499998E-3</v>
      </c>
      <c r="V1383" s="21">
        <v>22.631540000000001</v>
      </c>
      <c r="W1383" s="15">
        <f>Tabla13[[#This Row],[tasa de cambio]]*Tabla13[[#This Row],[Ingresos netos]]</f>
        <v>7.7482160901403668E-2</v>
      </c>
      <c r="AK1383" s="2" t="s">
        <v>100</v>
      </c>
      <c r="AL1383" s="2" t="s">
        <v>40</v>
      </c>
      <c r="AM1383" s="2" t="s">
        <v>114</v>
      </c>
      <c r="AN1383" s="2" t="s">
        <v>11</v>
      </c>
      <c r="AO1383" s="2" t="s">
        <v>12</v>
      </c>
      <c r="AP1383" s="2" t="s">
        <v>13</v>
      </c>
      <c r="AQ1383" s="7">
        <v>6.1923100000000003E-5</v>
      </c>
      <c r="AR1383" s="7">
        <v>0.75</v>
      </c>
      <c r="AS1383" s="9">
        <f>Tabla8[[#This Row],[Precio unitario]]*Tabla8[[#This Row],[Tasa de ingresos cliente]]</f>
        <v>4.6442325000000003E-5</v>
      </c>
      <c r="AT1383" s="21">
        <v>21.6</v>
      </c>
      <c r="AU1383" s="11">
        <f>Tabla8[[#This Row],[tasa de cambio]]*Tabla8[[#This Row],[Ingresos netos]]</f>
        <v>1.0031542200000002E-3</v>
      </c>
      <c r="AV1383" s="23"/>
      <c r="AX1383" s="23"/>
    </row>
    <row r="1384" spans="13:50" x14ac:dyDescent="0.2">
      <c r="M1384" s="1" t="s">
        <v>87</v>
      </c>
      <c r="N1384" s="1" t="s">
        <v>10</v>
      </c>
      <c r="O1384" s="1"/>
      <c r="P1384" s="1" t="s">
        <v>11</v>
      </c>
      <c r="Q1384" s="1" t="s">
        <v>12</v>
      </c>
      <c r="R1384" s="1" t="s">
        <v>13</v>
      </c>
      <c r="S1384" s="8">
        <v>5.6589614099999996E-4</v>
      </c>
      <c r="T1384" s="8">
        <v>0.75</v>
      </c>
      <c r="U1384" s="9">
        <f>Tabla13[[#This Row],[Precio unitario]]*Tabla13[[#This Row],[Tasa de ingresos cliente]]</f>
        <v>4.2442210574999994E-4</v>
      </c>
      <c r="V1384" s="21">
        <v>22.631540000000001</v>
      </c>
      <c r="W1384" s="15">
        <f>Tabla13[[#This Row],[tasa de cambio]]*Tabla13[[#This Row],[Ingresos netos]]</f>
        <v>9.6053258631653548E-3</v>
      </c>
      <c r="AK1384" s="1" t="s">
        <v>100</v>
      </c>
      <c r="AL1384" s="1" t="s">
        <v>40</v>
      </c>
      <c r="AM1384" s="1" t="s">
        <v>114</v>
      </c>
      <c r="AN1384" s="1" t="s">
        <v>11</v>
      </c>
      <c r="AO1384" s="1" t="s">
        <v>12</v>
      </c>
      <c r="AP1384" s="1" t="s">
        <v>13</v>
      </c>
      <c r="AQ1384" s="8">
        <v>6.2000000000000003E-5</v>
      </c>
      <c r="AR1384" s="8">
        <v>0.75</v>
      </c>
      <c r="AS1384" s="9">
        <f>Tabla8[[#This Row],[Precio unitario]]*Tabla8[[#This Row],[Tasa de ingresos cliente]]</f>
        <v>4.6500000000000005E-5</v>
      </c>
      <c r="AT1384" s="21">
        <v>21.6</v>
      </c>
      <c r="AU1384" s="11">
        <f>Tabla8[[#This Row],[tasa de cambio]]*Tabla8[[#This Row],[Ingresos netos]]</f>
        <v>1.0044000000000001E-3</v>
      </c>
      <c r="AV1384" s="23"/>
      <c r="AX1384" s="23"/>
    </row>
    <row r="1385" spans="13:50" x14ac:dyDescent="0.2">
      <c r="M1385" s="2" t="s">
        <v>87</v>
      </c>
      <c r="N1385" s="2" t="s">
        <v>66</v>
      </c>
      <c r="O1385" s="2"/>
      <c r="P1385" s="2" t="s">
        <v>11</v>
      </c>
      <c r="Q1385" s="2" t="s">
        <v>12</v>
      </c>
      <c r="R1385" s="2" t="s">
        <v>13</v>
      </c>
      <c r="S1385" s="7">
        <v>1.10469157E-3</v>
      </c>
      <c r="T1385" s="7">
        <v>0.75</v>
      </c>
      <c r="U1385" s="9">
        <f>Tabla13[[#This Row],[Precio unitario]]*Tabla13[[#This Row],[Tasa de ingresos cliente]]</f>
        <v>8.2851867749999999E-4</v>
      </c>
      <c r="V1385" s="21">
        <v>22.631540000000001</v>
      </c>
      <c r="W1385" s="15">
        <f>Tabla13[[#This Row],[tasa de cambio]]*Tabla13[[#This Row],[Ingresos netos]]</f>
        <v>1.8750653590588352E-2</v>
      </c>
      <c r="AK1385" s="2" t="s">
        <v>100</v>
      </c>
      <c r="AL1385" s="2" t="s">
        <v>40</v>
      </c>
      <c r="AM1385" s="2" t="s">
        <v>114</v>
      </c>
      <c r="AN1385" s="2" t="s">
        <v>11</v>
      </c>
      <c r="AO1385" s="2" t="s">
        <v>12</v>
      </c>
      <c r="AP1385" s="2" t="s">
        <v>13</v>
      </c>
      <c r="AQ1385" s="7">
        <v>6.1923799999999998E-5</v>
      </c>
      <c r="AR1385" s="7">
        <v>0.75</v>
      </c>
      <c r="AS1385" s="9">
        <f>Tabla8[[#This Row],[Precio unitario]]*Tabla8[[#This Row],[Tasa de ingresos cliente]]</f>
        <v>4.6442849999999999E-5</v>
      </c>
      <c r="AT1385" s="21">
        <v>21.6</v>
      </c>
      <c r="AU1385" s="11">
        <f>Tabla8[[#This Row],[tasa de cambio]]*Tabla8[[#This Row],[Ingresos netos]]</f>
        <v>1.00316556E-3</v>
      </c>
      <c r="AV1385" s="23"/>
      <c r="AX1385" s="23"/>
    </row>
    <row r="1386" spans="13:50" x14ac:dyDescent="0.2">
      <c r="M1386" s="1" t="s">
        <v>87</v>
      </c>
      <c r="N1386" s="1" t="s">
        <v>28</v>
      </c>
      <c r="O1386" s="1"/>
      <c r="P1386" s="1" t="s">
        <v>11</v>
      </c>
      <c r="Q1386" s="1" t="s">
        <v>12</v>
      </c>
      <c r="R1386" s="1" t="s">
        <v>13</v>
      </c>
      <c r="S1386" s="8">
        <v>2.50582369E-4</v>
      </c>
      <c r="T1386" s="8">
        <v>0.75</v>
      </c>
      <c r="U1386" s="9">
        <f>Tabla13[[#This Row],[Precio unitario]]*Tabla13[[#This Row],[Tasa de ingresos cliente]]</f>
        <v>1.8793677675E-4</v>
      </c>
      <c r="V1386" s="21">
        <v>22.631540000000001</v>
      </c>
      <c r="W1386" s="15">
        <f>Tabla13[[#This Row],[tasa de cambio]]*Tabla13[[#This Row],[Ingresos netos]]</f>
        <v>4.2532986804886949E-3</v>
      </c>
      <c r="AK1386" s="1" t="s">
        <v>100</v>
      </c>
      <c r="AL1386" s="1" t="s">
        <v>40</v>
      </c>
      <c r="AM1386" s="1" t="s">
        <v>114</v>
      </c>
      <c r="AN1386" s="1" t="s">
        <v>11</v>
      </c>
      <c r="AO1386" s="1" t="s">
        <v>12</v>
      </c>
      <c r="AP1386" s="1" t="s">
        <v>13</v>
      </c>
      <c r="AQ1386" s="8">
        <v>6.1923500000000004E-5</v>
      </c>
      <c r="AR1386" s="8">
        <v>0.75</v>
      </c>
      <c r="AS1386" s="9">
        <f>Tabla8[[#This Row],[Precio unitario]]*Tabla8[[#This Row],[Tasa de ingresos cliente]]</f>
        <v>4.6442625000000003E-5</v>
      </c>
      <c r="AT1386" s="21">
        <v>21.6</v>
      </c>
      <c r="AU1386" s="11">
        <f>Tabla8[[#This Row],[tasa de cambio]]*Tabla8[[#This Row],[Ingresos netos]]</f>
        <v>1.0031607000000001E-3</v>
      </c>
      <c r="AV1386" s="23"/>
      <c r="AX1386" s="23"/>
    </row>
    <row r="1387" spans="13:50" x14ac:dyDescent="0.2">
      <c r="M1387" s="2" t="s">
        <v>87</v>
      </c>
      <c r="N1387" s="2" t="s">
        <v>28</v>
      </c>
      <c r="O1387" s="2"/>
      <c r="P1387" s="2" t="s">
        <v>11</v>
      </c>
      <c r="Q1387" s="2" t="s">
        <v>12</v>
      </c>
      <c r="R1387" s="2" t="s">
        <v>13</v>
      </c>
      <c r="S1387" s="7">
        <v>1.6175957000000001E-4</v>
      </c>
      <c r="T1387" s="7">
        <v>0.75</v>
      </c>
      <c r="U1387" s="9">
        <f>Tabla13[[#This Row],[Precio unitario]]*Tabla13[[#This Row],[Tasa de ingresos cliente]]</f>
        <v>1.213196775E-4</v>
      </c>
      <c r="V1387" s="21">
        <v>22.631540000000001</v>
      </c>
      <c r="W1387" s="15">
        <f>Tabla13[[#This Row],[tasa de cambio]]*Tabla13[[#This Row],[Ingresos netos]]</f>
        <v>2.7456511341283499E-3</v>
      </c>
      <c r="AK1387" s="2" t="s">
        <v>100</v>
      </c>
      <c r="AL1387" s="2" t="s">
        <v>40</v>
      </c>
      <c r="AM1387" s="2" t="s">
        <v>114</v>
      </c>
      <c r="AN1387" s="2" t="s">
        <v>11</v>
      </c>
      <c r="AO1387" s="2" t="s">
        <v>12</v>
      </c>
      <c r="AP1387" s="2" t="s">
        <v>13</v>
      </c>
      <c r="AQ1387" s="7">
        <v>6.1925899999999996E-5</v>
      </c>
      <c r="AR1387" s="7">
        <v>0.75</v>
      </c>
      <c r="AS1387" s="9">
        <f>Tabla8[[#This Row],[Precio unitario]]*Tabla8[[#This Row],[Tasa de ingresos cliente]]</f>
        <v>4.6444425E-5</v>
      </c>
      <c r="AT1387" s="21">
        <v>21.6</v>
      </c>
      <c r="AU1387" s="11">
        <f>Tabla8[[#This Row],[tasa de cambio]]*Tabla8[[#This Row],[Ingresos netos]]</f>
        <v>1.00319958E-3</v>
      </c>
      <c r="AV1387" s="23"/>
      <c r="AX1387" s="23"/>
    </row>
    <row r="1388" spans="13:50" x14ac:dyDescent="0.2">
      <c r="M1388" s="1" t="s">
        <v>87</v>
      </c>
      <c r="N1388" s="1" t="s">
        <v>28</v>
      </c>
      <c r="O1388" s="1"/>
      <c r="P1388" s="1" t="s">
        <v>11</v>
      </c>
      <c r="Q1388" s="1" t="s">
        <v>12</v>
      </c>
      <c r="R1388" s="1" t="s">
        <v>13</v>
      </c>
      <c r="S1388" s="8">
        <v>1.7076668299999999E-4</v>
      </c>
      <c r="T1388" s="8">
        <v>0.75</v>
      </c>
      <c r="U1388" s="9">
        <f>Tabla13[[#This Row],[Precio unitario]]*Tabla13[[#This Row],[Tasa de ingresos cliente]]</f>
        <v>1.2807501224999999E-4</v>
      </c>
      <c r="V1388" s="21">
        <v>22.631540000000001</v>
      </c>
      <c r="W1388" s="15">
        <f>Tabla13[[#This Row],[tasa de cambio]]*Tabla13[[#This Row],[Ingresos netos]]</f>
        <v>2.8985347627363649E-3</v>
      </c>
      <c r="AK1388" s="1" t="s">
        <v>100</v>
      </c>
      <c r="AL1388" s="1" t="s">
        <v>40</v>
      </c>
      <c r="AM1388" s="1" t="s">
        <v>114</v>
      </c>
      <c r="AN1388" s="1" t="s">
        <v>11</v>
      </c>
      <c r="AO1388" s="1" t="s">
        <v>12</v>
      </c>
      <c r="AP1388" s="1" t="s">
        <v>13</v>
      </c>
      <c r="AQ1388" s="8">
        <v>6.1920000000000003E-5</v>
      </c>
      <c r="AR1388" s="8">
        <v>0.75</v>
      </c>
      <c r="AS1388" s="9">
        <f>Tabla8[[#This Row],[Precio unitario]]*Tabla8[[#This Row],[Tasa de ingresos cliente]]</f>
        <v>4.6440000000000003E-5</v>
      </c>
      <c r="AT1388" s="21">
        <v>21.6</v>
      </c>
      <c r="AU1388" s="11">
        <f>Tabla8[[#This Row],[tasa de cambio]]*Tabla8[[#This Row],[Ingresos netos]]</f>
        <v>1.0031040000000001E-3</v>
      </c>
      <c r="AV1388" s="23"/>
      <c r="AX1388" s="23"/>
    </row>
    <row r="1389" spans="13:50" x14ac:dyDescent="0.2">
      <c r="M1389" s="2" t="s">
        <v>87</v>
      </c>
      <c r="N1389" s="2" t="s">
        <v>31</v>
      </c>
      <c r="O1389" s="2"/>
      <c r="P1389" s="2" t="s">
        <v>11</v>
      </c>
      <c r="Q1389" s="2" t="s">
        <v>12</v>
      </c>
      <c r="R1389" s="2" t="s">
        <v>13</v>
      </c>
      <c r="S1389" s="7">
        <v>9.6293146299999998E-4</v>
      </c>
      <c r="T1389" s="7">
        <v>0.75</v>
      </c>
      <c r="U1389" s="9">
        <f>Tabla13[[#This Row],[Precio unitario]]*Tabla13[[#This Row],[Tasa de ingresos cliente]]</f>
        <v>7.2219859724999996E-4</v>
      </c>
      <c r="V1389" s="21">
        <v>22.631540000000001</v>
      </c>
      <c r="W1389" s="15">
        <f>Tabla13[[#This Row],[tasa de cambio]]*Tabla13[[#This Row],[Ingresos netos]]</f>
        <v>1.6344466441607263E-2</v>
      </c>
      <c r="AK1389" s="2" t="s">
        <v>100</v>
      </c>
      <c r="AL1389" s="2" t="s">
        <v>40</v>
      </c>
      <c r="AM1389" s="2" t="s">
        <v>114</v>
      </c>
      <c r="AN1389" s="2" t="s">
        <v>11</v>
      </c>
      <c r="AO1389" s="2" t="s">
        <v>12</v>
      </c>
      <c r="AP1389" s="2" t="s">
        <v>13</v>
      </c>
      <c r="AQ1389" s="7">
        <v>6.1941199999999996E-5</v>
      </c>
      <c r="AR1389" s="7">
        <v>0.75</v>
      </c>
      <c r="AS1389" s="9">
        <f>Tabla8[[#This Row],[Precio unitario]]*Tabla8[[#This Row],[Tasa de ingresos cliente]]</f>
        <v>4.6455899999999997E-5</v>
      </c>
      <c r="AT1389" s="21">
        <v>21.6</v>
      </c>
      <c r="AU1389" s="11">
        <f>Tabla8[[#This Row],[tasa de cambio]]*Tabla8[[#This Row],[Ingresos netos]]</f>
        <v>1.00344744E-3</v>
      </c>
      <c r="AV1389" s="23"/>
      <c r="AX1389" s="23"/>
    </row>
    <row r="1390" spans="13:50" x14ac:dyDescent="0.2">
      <c r="M1390" s="1" t="s">
        <v>87</v>
      </c>
      <c r="N1390" s="1" t="s">
        <v>32</v>
      </c>
      <c r="O1390" s="1"/>
      <c r="P1390" s="1" t="s">
        <v>11</v>
      </c>
      <c r="Q1390" s="1" t="s">
        <v>12</v>
      </c>
      <c r="R1390" s="1" t="s">
        <v>13</v>
      </c>
      <c r="S1390" s="8">
        <v>3.8041843509999998E-3</v>
      </c>
      <c r="T1390" s="8">
        <v>0.75</v>
      </c>
      <c r="U1390" s="9">
        <f>Tabla13[[#This Row],[Precio unitario]]*Tabla13[[#This Row],[Tasa de ingresos cliente]]</f>
        <v>2.8531382632499998E-3</v>
      </c>
      <c r="V1390" s="21">
        <v>22.631540000000001</v>
      </c>
      <c r="W1390" s="15">
        <f>Tabla13[[#This Row],[tasa de cambio]]*Tabla13[[#This Row],[Ingresos netos]]</f>
        <v>6.4570912730272906E-2</v>
      </c>
      <c r="AK1390" s="1" t="s">
        <v>100</v>
      </c>
      <c r="AL1390" s="1" t="s">
        <v>40</v>
      </c>
      <c r="AM1390" s="1" t="s">
        <v>114</v>
      </c>
      <c r="AN1390" s="1" t="s">
        <v>11</v>
      </c>
      <c r="AO1390" s="1" t="s">
        <v>12</v>
      </c>
      <c r="AP1390" s="1" t="s">
        <v>13</v>
      </c>
      <c r="AQ1390" s="8">
        <v>6.1916700000000003E-5</v>
      </c>
      <c r="AR1390" s="8">
        <v>0.75</v>
      </c>
      <c r="AS1390" s="9">
        <f>Tabla8[[#This Row],[Precio unitario]]*Tabla8[[#This Row],[Tasa de ingresos cliente]]</f>
        <v>4.6437525000000006E-5</v>
      </c>
      <c r="AT1390" s="21">
        <v>21.6</v>
      </c>
      <c r="AU1390" s="11">
        <f>Tabla8[[#This Row],[tasa de cambio]]*Tabla8[[#This Row],[Ingresos netos]]</f>
        <v>1.0030505400000001E-3</v>
      </c>
      <c r="AV1390" s="23"/>
      <c r="AX1390" s="23"/>
    </row>
    <row r="1391" spans="13:50" x14ac:dyDescent="0.2">
      <c r="M1391" s="2" t="s">
        <v>87</v>
      </c>
      <c r="N1391" s="2" t="s">
        <v>41</v>
      </c>
      <c r="O1391" s="2"/>
      <c r="P1391" s="2" t="s">
        <v>11</v>
      </c>
      <c r="Q1391" s="2" t="s">
        <v>12</v>
      </c>
      <c r="R1391" s="2" t="s">
        <v>13</v>
      </c>
      <c r="S1391" s="7">
        <v>5.0438812999999998E-5</v>
      </c>
      <c r="T1391" s="7">
        <v>0.75</v>
      </c>
      <c r="U1391" s="9">
        <f>Tabla13[[#This Row],[Precio unitario]]*Tabla13[[#This Row],[Tasa de ingresos cliente]]</f>
        <v>3.7829109750000002E-5</v>
      </c>
      <c r="V1391" s="21">
        <v>22.631540000000001</v>
      </c>
      <c r="W1391" s="15">
        <f>Tabla13[[#This Row],[tasa de cambio]]*Tabla13[[#This Row],[Ingresos netos]]</f>
        <v>8.5613101047151503E-4</v>
      </c>
      <c r="AK1391" s="2" t="s">
        <v>100</v>
      </c>
      <c r="AL1391" s="2" t="s">
        <v>40</v>
      </c>
      <c r="AM1391" s="2" t="s">
        <v>114</v>
      </c>
      <c r="AN1391" s="2" t="s">
        <v>11</v>
      </c>
      <c r="AO1391" s="2" t="s">
        <v>12</v>
      </c>
      <c r="AP1391" s="2" t="s">
        <v>13</v>
      </c>
      <c r="AQ1391" s="7">
        <v>6.1919499999999996E-5</v>
      </c>
      <c r="AR1391" s="7">
        <v>0.75</v>
      </c>
      <c r="AS1391" s="9">
        <f>Tabla8[[#This Row],[Precio unitario]]*Tabla8[[#This Row],[Tasa de ingresos cliente]]</f>
        <v>4.6439624999999997E-5</v>
      </c>
      <c r="AT1391" s="21">
        <v>21.6</v>
      </c>
      <c r="AU1391" s="11">
        <f>Tabla8[[#This Row],[tasa de cambio]]*Tabla8[[#This Row],[Ingresos netos]]</f>
        <v>1.0030958999999999E-3</v>
      </c>
      <c r="AV1391" s="23"/>
      <c r="AX1391" s="23"/>
    </row>
    <row r="1392" spans="13:50" x14ac:dyDescent="0.2">
      <c r="M1392" s="1" t="s">
        <v>87</v>
      </c>
      <c r="N1392" s="1" t="s">
        <v>41</v>
      </c>
      <c r="O1392" s="1"/>
      <c r="P1392" s="1" t="s">
        <v>11</v>
      </c>
      <c r="Q1392" s="1" t="s">
        <v>12</v>
      </c>
      <c r="R1392" s="1" t="s">
        <v>13</v>
      </c>
      <c r="S1392" s="8">
        <v>9.7955015999999997E-5</v>
      </c>
      <c r="T1392" s="8">
        <v>0.75</v>
      </c>
      <c r="U1392" s="9">
        <f>Tabla13[[#This Row],[Precio unitario]]*Tabla13[[#This Row],[Tasa de ingresos cliente]]</f>
        <v>7.3466262000000001E-5</v>
      </c>
      <c r="V1392" s="21">
        <v>22.631540000000001</v>
      </c>
      <c r="W1392" s="15">
        <f>Tabla13[[#This Row],[tasa de cambio]]*Tabla13[[#This Row],[Ingresos netos]]</f>
        <v>1.6626546471034801E-3</v>
      </c>
      <c r="AK1392" s="1" t="s">
        <v>100</v>
      </c>
      <c r="AL1392" s="1" t="s">
        <v>40</v>
      </c>
      <c r="AM1392" s="1" t="s">
        <v>114</v>
      </c>
      <c r="AN1392" s="1" t="s">
        <v>11</v>
      </c>
      <c r="AO1392" s="1" t="s">
        <v>12</v>
      </c>
      <c r="AP1392" s="1" t="s">
        <v>13</v>
      </c>
      <c r="AQ1392" s="8">
        <v>6.1929799999999998E-5</v>
      </c>
      <c r="AR1392" s="8">
        <v>0.75</v>
      </c>
      <c r="AS1392" s="9">
        <f>Tabla8[[#This Row],[Precio unitario]]*Tabla8[[#This Row],[Tasa de ingresos cliente]]</f>
        <v>4.6447349999999995E-5</v>
      </c>
      <c r="AT1392" s="21">
        <v>21.6</v>
      </c>
      <c r="AU1392" s="11">
        <f>Tabla8[[#This Row],[tasa de cambio]]*Tabla8[[#This Row],[Ingresos netos]]</f>
        <v>1.00326276E-3</v>
      </c>
      <c r="AV1392" s="23"/>
      <c r="AX1392" s="23"/>
    </row>
    <row r="1393" spans="13:50" x14ac:dyDescent="0.2">
      <c r="M1393" s="2" t="s">
        <v>87</v>
      </c>
      <c r="N1393" s="2" t="s">
        <v>14</v>
      </c>
      <c r="O1393" s="2"/>
      <c r="P1393" s="2" t="s">
        <v>11</v>
      </c>
      <c r="Q1393" s="2" t="s">
        <v>12</v>
      </c>
      <c r="R1393" s="2" t="s">
        <v>13</v>
      </c>
      <c r="S1393" s="7">
        <v>3.1896024199999998E-4</v>
      </c>
      <c r="T1393" s="7">
        <v>0.75</v>
      </c>
      <c r="U1393" s="9">
        <f>Tabla13[[#This Row],[Precio unitario]]*Tabla13[[#This Row],[Tasa de ingresos cliente]]</f>
        <v>2.3922018149999998E-4</v>
      </c>
      <c r="V1393" s="21">
        <v>22.631540000000001</v>
      </c>
      <c r="W1393" s="15">
        <f>Tabla13[[#This Row],[tasa de cambio]]*Tabla13[[#This Row],[Ingresos netos]]</f>
        <v>5.4139211064245102E-3</v>
      </c>
      <c r="AK1393" s="2" t="s">
        <v>100</v>
      </c>
      <c r="AL1393" s="2" t="s">
        <v>40</v>
      </c>
      <c r="AM1393" s="2" t="s">
        <v>114</v>
      </c>
      <c r="AN1393" s="2" t="s">
        <v>11</v>
      </c>
      <c r="AO1393" s="2" t="s">
        <v>12</v>
      </c>
      <c r="AP1393" s="2" t="s">
        <v>13</v>
      </c>
      <c r="AQ1393" s="7">
        <v>6.1921099999999999E-5</v>
      </c>
      <c r="AR1393" s="7">
        <v>0.75</v>
      </c>
      <c r="AS1393" s="9">
        <f>Tabla8[[#This Row],[Precio unitario]]*Tabla8[[#This Row],[Tasa de ingresos cliente]]</f>
        <v>4.6440824999999999E-5</v>
      </c>
      <c r="AT1393" s="21">
        <v>21.6</v>
      </c>
      <c r="AU1393" s="11">
        <f>Tabla8[[#This Row],[tasa de cambio]]*Tabla8[[#This Row],[Ingresos netos]]</f>
        <v>1.00312182E-3</v>
      </c>
      <c r="AV1393" s="23"/>
      <c r="AX1393" s="23"/>
    </row>
    <row r="1394" spans="13:50" x14ac:dyDescent="0.2">
      <c r="M1394" s="1" t="s">
        <v>87</v>
      </c>
      <c r="N1394" s="1" t="s">
        <v>43</v>
      </c>
      <c r="O1394" s="1"/>
      <c r="P1394" s="1" t="s">
        <v>11</v>
      </c>
      <c r="Q1394" s="1" t="s">
        <v>12</v>
      </c>
      <c r="R1394" s="1" t="s">
        <v>13</v>
      </c>
      <c r="S1394" s="8">
        <v>1.07209948E-4</v>
      </c>
      <c r="T1394" s="8">
        <v>0.75</v>
      </c>
      <c r="U1394" s="9">
        <f>Tabla13[[#This Row],[Precio unitario]]*Tabla13[[#This Row],[Tasa de ingresos cliente]]</f>
        <v>8.0407461000000006E-5</v>
      </c>
      <c r="V1394" s="21">
        <v>22.631540000000001</v>
      </c>
      <c r="W1394" s="15">
        <f>Tabla13[[#This Row],[tasa de cambio]]*Tabla13[[#This Row],[Ingresos netos]]</f>
        <v>1.8197446699199401E-3</v>
      </c>
      <c r="AK1394" s="1" t="s">
        <v>100</v>
      </c>
      <c r="AL1394" s="1" t="s">
        <v>40</v>
      </c>
      <c r="AM1394" s="1" t="s">
        <v>114</v>
      </c>
      <c r="AN1394" s="1" t="s">
        <v>11</v>
      </c>
      <c r="AO1394" s="1" t="s">
        <v>12</v>
      </c>
      <c r="AP1394" s="1" t="s">
        <v>13</v>
      </c>
      <c r="AQ1394" s="8">
        <v>6.1921599999999993E-5</v>
      </c>
      <c r="AR1394" s="8">
        <v>0.75</v>
      </c>
      <c r="AS1394" s="9">
        <f>Tabla8[[#This Row],[Precio unitario]]*Tabla8[[#This Row],[Tasa de ingresos cliente]]</f>
        <v>4.6441199999999998E-5</v>
      </c>
      <c r="AT1394" s="21">
        <v>21.6</v>
      </c>
      <c r="AU1394" s="11">
        <f>Tabla8[[#This Row],[tasa de cambio]]*Tabla8[[#This Row],[Ingresos netos]]</f>
        <v>1.00312992E-3</v>
      </c>
      <c r="AV1394" s="23"/>
      <c r="AX1394" s="23"/>
    </row>
    <row r="1395" spans="13:50" x14ac:dyDescent="0.2">
      <c r="M1395" s="2" t="s">
        <v>87</v>
      </c>
      <c r="N1395" s="2" t="s">
        <v>44</v>
      </c>
      <c r="O1395" s="2"/>
      <c r="P1395" s="2" t="s">
        <v>11</v>
      </c>
      <c r="Q1395" s="2" t="s">
        <v>12</v>
      </c>
      <c r="R1395" s="2" t="s">
        <v>13</v>
      </c>
      <c r="S1395" s="7">
        <v>3.5145666100000001E-4</v>
      </c>
      <c r="T1395" s="7">
        <v>0.75</v>
      </c>
      <c r="U1395" s="9">
        <f>Tabla13[[#This Row],[Precio unitario]]*Tabla13[[#This Row],[Tasa de ingresos cliente]]</f>
        <v>2.6359249575000002E-4</v>
      </c>
      <c r="V1395" s="21">
        <v>22.631540000000001</v>
      </c>
      <c r="W1395" s="15">
        <f>Tabla13[[#This Row],[tasa de cambio]]*Tabla13[[#This Row],[Ingresos netos]]</f>
        <v>5.9655041112659556E-3</v>
      </c>
      <c r="AK1395" s="2" t="s">
        <v>100</v>
      </c>
      <c r="AL1395" s="2" t="s">
        <v>40</v>
      </c>
      <c r="AM1395" s="2" t="s">
        <v>114</v>
      </c>
      <c r="AN1395" s="2" t="s">
        <v>11</v>
      </c>
      <c r="AO1395" s="2" t="s">
        <v>12</v>
      </c>
      <c r="AP1395" s="2" t="s">
        <v>13</v>
      </c>
      <c r="AQ1395" s="7">
        <v>6.1919200000000002E-5</v>
      </c>
      <c r="AR1395" s="7">
        <v>0.75</v>
      </c>
      <c r="AS1395" s="9">
        <f>Tabla8[[#This Row],[Precio unitario]]*Tabla8[[#This Row],[Tasa de ingresos cliente]]</f>
        <v>4.6439400000000001E-5</v>
      </c>
      <c r="AT1395" s="21">
        <v>21.6</v>
      </c>
      <c r="AU1395" s="11">
        <f>Tabla8[[#This Row],[tasa de cambio]]*Tabla8[[#This Row],[Ingresos netos]]</f>
        <v>1.0030910400000001E-3</v>
      </c>
      <c r="AV1395" s="23"/>
      <c r="AX1395" s="23"/>
    </row>
    <row r="1396" spans="13:50" x14ac:dyDescent="0.2">
      <c r="M1396" s="1" t="s">
        <v>87</v>
      </c>
      <c r="N1396" s="1" t="s">
        <v>47</v>
      </c>
      <c r="O1396" s="1"/>
      <c r="P1396" s="1" t="s">
        <v>11</v>
      </c>
      <c r="Q1396" s="1" t="s">
        <v>12</v>
      </c>
      <c r="R1396" s="1" t="s">
        <v>13</v>
      </c>
      <c r="S1396" s="8">
        <v>2.9475729699999999E-4</v>
      </c>
      <c r="T1396" s="8">
        <v>0.75</v>
      </c>
      <c r="U1396" s="9">
        <f>Tabla13[[#This Row],[Precio unitario]]*Tabla13[[#This Row],[Tasa de ingresos cliente]]</f>
        <v>2.2106797274999999E-4</v>
      </c>
      <c r="V1396" s="21">
        <v>22.631540000000001</v>
      </c>
      <c r="W1396" s="15">
        <f>Tabla13[[#This Row],[tasa de cambio]]*Tabla13[[#This Row],[Ingresos netos]]</f>
        <v>5.0031086680105349E-3</v>
      </c>
      <c r="AK1396" s="1" t="s">
        <v>100</v>
      </c>
      <c r="AL1396" s="1" t="s">
        <v>40</v>
      </c>
      <c r="AM1396" s="1" t="s">
        <v>114</v>
      </c>
      <c r="AN1396" s="1" t="s">
        <v>11</v>
      </c>
      <c r="AO1396" s="1" t="s">
        <v>12</v>
      </c>
      <c r="AP1396" s="1" t="s">
        <v>13</v>
      </c>
      <c r="AQ1396" s="8">
        <v>6.1922199999999995E-5</v>
      </c>
      <c r="AR1396" s="8">
        <v>0.75</v>
      </c>
      <c r="AS1396" s="9">
        <f>Tabla8[[#This Row],[Precio unitario]]*Tabla8[[#This Row],[Tasa de ingresos cliente]]</f>
        <v>4.6441649999999996E-5</v>
      </c>
      <c r="AT1396" s="21">
        <v>21.6</v>
      </c>
      <c r="AU1396" s="11">
        <f>Tabla8[[#This Row],[tasa de cambio]]*Tabla8[[#This Row],[Ingresos netos]]</f>
        <v>1.0031396399999999E-3</v>
      </c>
      <c r="AV1396" s="23"/>
      <c r="AX1396" s="23"/>
    </row>
    <row r="1397" spans="13:50" x14ac:dyDescent="0.2">
      <c r="M1397" s="2" t="s">
        <v>94</v>
      </c>
      <c r="N1397" s="2" t="s">
        <v>95</v>
      </c>
      <c r="O1397" s="2"/>
      <c r="P1397" s="2" t="s">
        <v>11</v>
      </c>
      <c r="Q1397" s="2" t="s">
        <v>12</v>
      </c>
      <c r="R1397" s="2" t="s">
        <v>13</v>
      </c>
      <c r="S1397" s="7">
        <v>1.2404009419999999E-3</v>
      </c>
      <c r="T1397" s="7">
        <v>0.75</v>
      </c>
      <c r="U1397" s="9">
        <f>Tabla13[[#This Row],[Precio unitario]]*Tabla13[[#This Row],[Tasa de ingresos cliente]]</f>
        <v>9.303007065E-4</v>
      </c>
      <c r="V1397" s="21">
        <v>22.631540000000001</v>
      </c>
      <c r="W1397" s="15">
        <f>Tabla13[[#This Row],[tasa de cambio]]*Tabla13[[#This Row],[Ingresos netos]]</f>
        <v>2.1054137651183011E-2</v>
      </c>
      <c r="AK1397" s="2" t="s">
        <v>100</v>
      </c>
      <c r="AL1397" s="2" t="s">
        <v>40</v>
      </c>
      <c r="AM1397" s="2" t="s">
        <v>114</v>
      </c>
      <c r="AN1397" s="2" t="s">
        <v>11</v>
      </c>
      <c r="AO1397" s="2" t="s">
        <v>12</v>
      </c>
      <c r="AP1397" s="2" t="s">
        <v>13</v>
      </c>
      <c r="AQ1397" s="7">
        <v>6.1911799999999999E-5</v>
      </c>
      <c r="AR1397" s="7">
        <v>0.75</v>
      </c>
      <c r="AS1397" s="9">
        <f>Tabla8[[#This Row],[Precio unitario]]*Tabla8[[#This Row],[Tasa de ingresos cliente]]</f>
        <v>4.6433849999999999E-5</v>
      </c>
      <c r="AT1397" s="21">
        <v>21.6</v>
      </c>
      <c r="AU1397" s="11">
        <f>Tabla8[[#This Row],[tasa de cambio]]*Tabla8[[#This Row],[Ingresos netos]]</f>
        <v>1.0029711600000001E-3</v>
      </c>
      <c r="AV1397" s="23"/>
      <c r="AX1397" s="23"/>
    </row>
    <row r="1398" spans="13:50" x14ac:dyDescent="0.2">
      <c r="M1398" s="1" t="s">
        <v>94</v>
      </c>
      <c r="N1398" s="1" t="s">
        <v>15</v>
      </c>
      <c r="O1398" s="1"/>
      <c r="P1398" s="1" t="s">
        <v>11</v>
      </c>
      <c r="Q1398" s="1" t="s">
        <v>12</v>
      </c>
      <c r="R1398" s="1" t="s">
        <v>13</v>
      </c>
      <c r="S1398" s="8">
        <v>1.7650862179999999E-3</v>
      </c>
      <c r="T1398" s="8">
        <v>0.75</v>
      </c>
      <c r="U1398" s="9">
        <f>Tabla13[[#This Row],[Precio unitario]]*Tabla13[[#This Row],[Tasa de ingresos cliente]]</f>
        <v>1.3238146634999999E-3</v>
      </c>
      <c r="V1398" s="21">
        <v>22.631540000000001</v>
      </c>
      <c r="W1398" s="15">
        <f>Tabla13[[#This Row],[tasa de cambio]]*Tabla13[[#This Row],[Ingresos netos]]</f>
        <v>2.9959964509586792E-2</v>
      </c>
      <c r="AK1398" s="1" t="s">
        <v>100</v>
      </c>
      <c r="AL1398" s="1" t="s">
        <v>40</v>
      </c>
      <c r="AM1398" s="1" t="s">
        <v>114</v>
      </c>
      <c r="AN1398" s="1" t="s">
        <v>11</v>
      </c>
      <c r="AO1398" s="1" t="s">
        <v>12</v>
      </c>
      <c r="AP1398" s="1" t="s">
        <v>13</v>
      </c>
      <c r="AQ1398" s="8">
        <v>6.1929599999999997E-5</v>
      </c>
      <c r="AR1398" s="8">
        <v>0.75</v>
      </c>
      <c r="AS1398" s="9">
        <f>Tabla8[[#This Row],[Precio unitario]]*Tabla8[[#This Row],[Tasa de ingresos cliente]]</f>
        <v>4.6447199999999998E-5</v>
      </c>
      <c r="AT1398" s="21">
        <v>21.6</v>
      </c>
      <c r="AU1398" s="11">
        <f>Tabla8[[#This Row],[tasa de cambio]]*Tabla8[[#This Row],[Ingresos netos]]</f>
        <v>1.0032595199999999E-3</v>
      </c>
      <c r="AV1398" s="23"/>
      <c r="AX1398" s="23"/>
    </row>
    <row r="1399" spans="13:50" x14ac:dyDescent="0.2">
      <c r="M1399" s="2" t="s">
        <v>94</v>
      </c>
      <c r="N1399" s="2" t="s">
        <v>18</v>
      </c>
      <c r="O1399" s="2"/>
      <c r="P1399" s="2" t="s">
        <v>11</v>
      </c>
      <c r="Q1399" s="2" t="s">
        <v>12</v>
      </c>
      <c r="R1399" s="2" t="s">
        <v>13</v>
      </c>
      <c r="S1399" s="7">
        <v>1.0554212889999999E-3</v>
      </c>
      <c r="T1399" s="7">
        <v>0.75</v>
      </c>
      <c r="U1399" s="9">
        <f>Tabla13[[#This Row],[Precio unitario]]*Tabla13[[#This Row],[Tasa de ingresos cliente]]</f>
        <v>7.9156596674999987E-4</v>
      </c>
      <c r="V1399" s="21">
        <v>22.631540000000001</v>
      </c>
      <c r="W1399" s="15">
        <f>Tabla13[[#This Row],[tasa de cambio]]*Tabla13[[#This Row],[Ingresos netos]]</f>
        <v>1.7914356839141294E-2</v>
      </c>
      <c r="AK1399" s="2" t="s">
        <v>100</v>
      </c>
      <c r="AL1399" s="2" t="s">
        <v>40</v>
      </c>
      <c r="AM1399" s="2" t="s">
        <v>114</v>
      </c>
      <c r="AN1399" s="2" t="s">
        <v>11</v>
      </c>
      <c r="AO1399" s="2" t="s">
        <v>12</v>
      </c>
      <c r="AP1399" s="2" t="s">
        <v>13</v>
      </c>
      <c r="AQ1399" s="7">
        <v>6.1925000000000001E-5</v>
      </c>
      <c r="AR1399" s="7">
        <v>0.75</v>
      </c>
      <c r="AS1399" s="9">
        <f>Tabla8[[#This Row],[Precio unitario]]*Tabla8[[#This Row],[Tasa de ingresos cliente]]</f>
        <v>4.6443750000000001E-5</v>
      </c>
      <c r="AT1399" s="21">
        <v>21.6</v>
      </c>
      <c r="AU1399" s="11">
        <f>Tabla8[[#This Row],[tasa de cambio]]*Tabla8[[#This Row],[Ingresos netos]]</f>
        <v>1.0031850000000002E-3</v>
      </c>
      <c r="AV1399" s="23"/>
      <c r="AX1399" s="23"/>
    </row>
    <row r="1400" spans="13:50" x14ac:dyDescent="0.2">
      <c r="M1400" s="1" t="s">
        <v>94</v>
      </c>
      <c r="N1400" s="1" t="s">
        <v>21</v>
      </c>
      <c r="O1400" s="1"/>
      <c r="P1400" s="1" t="s">
        <v>11</v>
      </c>
      <c r="Q1400" s="1" t="s">
        <v>12</v>
      </c>
      <c r="R1400" s="1" t="s">
        <v>13</v>
      </c>
      <c r="S1400" s="8">
        <v>1.7650862179999999E-3</v>
      </c>
      <c r="T1400" s="8">
        <v>0.75</v>
      </c>
      <c r="U1400" s="9">
        <f>Tabla13[[#This Row],[Precio unitario]]*Tabla13[[#This Row],[Tasa de ingresos cliente]]</f>
        <v>1.3238146634999999E-3</v>
      </c>
      <c r="V1400" s="21">
        <v>22.631540000000001</v>
      </c>
      <c r="W1400" s="15">
        <f>Tabla13[[#This Row],[tasa de cambio]]*Tabla13[[#This Row],[Ingresos netos]]</f>
        <v>2.9959964509586792E-2</v>
      </c>
      <c r="AK1400" s="1" t="s">
        <v>100</v>
      </c>
      <c r="AL1400" s="1" t="s">
        <v>40</v>
      </c>
      <c r="AM1400" s="1" t="s">
        <v>114</v>
      </c>
      <c r="AN1400" s="1" t="s">
        <v>11</v>
      </c>
      <c r="AO1400" s="1" t="s">
        <v>12</v>
      </c>
      <c r="AP1400" s="1" t="s">
        <v>13</v>
      </c>
      <c r="AQ1400" s="8">
        <v>6.1937499999999994E-5</v>
      </c>
      <c r="AR1400" s="8">
        <v>0.75</v>
      </c>
      <c r="AS1400" s="9">
        <f>Tabla8[[#This Row],[Precio unitario]]*Tabla8[[#This Row],[Tasa de ingresos cliente]]</f>
        <v>4.6453124999999999E-5</v>
      </c>
      <c r="AT1400" s="21">
        <v>21.6</v>
      </c>
      <c r="AU1400" s="11">
        <f>Tabla8[[#This Row],[tasa de cambio]]*Tabla8[[#This Row],[Ingresos netos]]</f>
        <v>1.0033875000000001E-3</v>
      </c>
      <c r="AV1400" s="23"/>
      <c r="AX1400" s="23"/>
    </row>
    <row r="1401" spans="13:50" x14ac:dyDescent="0.2">
      <c r="M1401" s="2" t="s">
        <v>94</v>
      </c>
      <c r="N1401" s="2" t="s">
        <v>23</v>
      </c>
      <c r="O1401" s="2"/>
      <c r="P1401" s="2" t="s">
        <v>11</v>
      </c>
      <c r="Q1401" s="2" t="s">
        <v>12</v>
      </c>
      <c r="R1401" s="2" t="s">
        <v>13</v>
      </c>
      <c r="S1401" s="7">
        <v>1.7650862179999999E-3</v>
      </c>
      <c r="T1401" s="7">
        <v>0.75</v>
      </c>
      <c r="U1401" s="9">
        <f>Tabla13[[#This Row],[Precio unitario]]*Tabla13[[#This Row],[Tasa de ingresos cliente]]</f>
        <v>1.3238146634999999E-3</v>
      </c>
      <c r="V1401" s="21">
        <v>22.631540000000001</v>
      </c>
      <c r="W1401" s="15">
        <f>Tabla13[[#This Row],[tasa de cambio]]*Tabla13[[#This Row],[Ingresos netos]]</f>
        <v>2.9959964509586792E-2</v>
      </c>
      <c r="AK1401" s="2" t="s">
        <v>100</v>
      </c>
      <c r="AL1401" s="2" t="s">
        <v>40</v>
      </c>
      <c r="AM1401" s="2" t="s">
        <v>104</v>
      </c>
      <c r="AN1401" s="2" t="s">
        <v>11</v>
      </c>
      <c r="AO1401" s="2" t="s">
        <v>129</v>
      </c>
      <c r="AP1401" s="2" t="s">
        <v>13</v>
      </c>
      <c r="AQ1401" s="7">
        <v>-5.9282200000000001E-4</v>
      </c>
      <c r="AR1401" s="7">
        <v>0.75</v>
      </c>
      <c r="AS1401" s="9">
        <f>Tabla8[[#This Row],[Precio unitario]]*Tabla8[[#This Row],[Tasa de ingresos cliente]]</f>
        <v>-4.4461650000000001E-4</v>
      </c>
      <c r="AT1401" s="21">
        <v>21.6</v>
      </c>
      <c r="AU1401" s="11">
        <f>Tabla8[[#This Row],[tasa de cambio]]*Tabla8[[#This Row],[Ingresos netos]]</f>
        <v>-9.6037164000000001E-3</v>
      </c>
      <c r="AV1401" s="23"/>
      <c r="AX1401" s="23"/>
    </row>
    <row r="1402" spans="13:50" x14ac:dyDescent="0.2">
      <c r="M1402" s="1" t="s">
        <v>94</v>
      </c>
      <c r="N1402" s="1" t="s">
        <v>18</v>
      </c>
      <c r="O1402" s="1"/>
      <c r="P1402" s="1" t="s">
        <v>11</v>
      </c>
      <c r="Q1402" s="1" t="s">
        <v>12</v>
      </c>
      <c r="R1402" s="1" t="s">
        <v>13</v>
      </c>
      <c r="S1402" s="8">
        <v>1.055454535E-3</v>
      </c>
      <c r="T1402" s="8">
        <v>0.75</v>
      </c>
      <c r="U1402" s="9">
        <f>Tabla13[[#This Row],[Precio unitario]]*Tabla13[[#This Row],[Tasa de ingresos cliente]]</f>
        <v>7.9159090124999998E-4</v>
      </c>
      <c r="V1402" s="21">
        <v>22.631540000000001</v>
      </c>
      <c r="W1402" s="15">
        <f>Tabla13[[#This Row],[tasa de cambio]]*Tabla13[[#This Row],[Ingresos netos]]</f>
        <v>1.7914921145275424E-2</v>
      </c>
      <c r="AK1402" s="1" t="s">
        <v>100</v>
      </c>
      <c r="AL1402" s="1" t="s">
        <v>40</v>
      </c>
      <c r="AM1402" s="1" t="s">
        <v>104</v>
      </c>
      <c r="AN1402" s="1" t="s">
        <v>11</v>
      </c>
      <c r="AO1402" s="1" t="s">
        <v>129</v>
      </c>
      <c r="AP1402" s="1" t="s">
        <v>13</v>
      </c>
      <c r="AQ1402" s="8">
        <v>-5.9282189999999998E-4</v>
      </c>
      <c r="AR1402" s="8">
        <v>0.75</v>
      </c>
      <c r="AS1402" s="9">
        <f>Tabla8[[#This Row],[Precio unitario]]*Tabla8[[#This Row],[Tasa de ingresos cliente]]</f>
        <v>-4.4461642499999998E-4</v>
      </c>
      <c r="AT1402" s="21">
        <v>21.6</v>
      </c>
      <c r="AU1402" s="11">
        <f>Tabla8[[#This Row],[tasa de cambio]]*Tabla8[[#This Row],[Ingresos netos]]</f>
        <v>-9.6037147799999997E-3</v>
      </c>
      <c r="AV1402" s="23"/>
      <c r="AX1402" s="23"/>
    </row>
    <row r="1403" spans="13:50" x14ac:dyDescent="0.2">
      <c r="M1403" s="2" t="s">
        <v>94</v>
      </c>
      <c r="N1403" s="2" t="s">
        <v>19</v>
      </c>
      <c r="O1403" s="2"/>
      <c r="P1403" s="2" t="s">
        <v>11</v>
      </c>
      <c r="Q1403" s="2" t="s">
        <v>12</v>
      </c>
      <c r="R1403" s="2" t="s">
        <v>13</v>
      </c>
      <c r="S1403" s="7">
        <v>1.90165998E-3</v>
      </c>
      <c r="T1403" s="7">
        <v>0.75</v>
      </c>
      <c r="U1403" s="9">
        <f>Tabla13[[#This Row],[Precio unitario]]*Tabla13[[#This Row],[Tasa de ingresos cliente]]</f>
        <v>1.4262449850000001E-3</v>
      </c>
      <c r="V1403" s="21">
        <v>22.631540000000001</v>
      </c>
      <c r="W1403" s="15">
        <f>Tabla13[[#This Row],[tasa de cambio]]*Tabla13[[#This Row],[Ingresos netos]]</f>
        <v>3.2278120427826906E-2</v>
      </c>
      <c r="AK1403" s="1" t="s">
        <v>100</v>
      </c>
      <c r="AL1403" s="1" t="s">
        <v>40</v>
      </c>
      <c r="AM1403" s="1" t="s">
        <v>114</v>
      </c>
      <c r="AN1403" s="1" t="s">
        <v>11</v>
      </c>
      <c r="AO1403" s="1" t="s">
        <v>129</v>
      </c>
      <c r="AP1403" s="1" t="s">
        <v>13</v>
      </c>
      <c r="AQ1403" s="8">
        <v>-1.8576999999999998E-5</v>
      </c>
      <c r="AR1403" s="8">
        <v>0.75</v>
      </c>
      <c r="AS1403" s="9">
        <f>Tabla8[[#This Row],[Precio unitario]]*Tabla8[[#This Row],[Tasa de ingresos cliente]]</f>
        <v>-1.393275E-5</v>
      </c>
      <c r="AT1403" s="21">
        <v>21.6</v>
      </c>
      <c r="AU1403" s="11">
        <f>Tabla8[[#This Row],[tasa de cambio]]*Tabla8[[#This Row],[Ingresos netos]]</f>
        <v>-3.009474E-4</v>
      </c>
      <c r="AV1403" s="23"/>
      <c r="AX1403" s="23"/>
    </row>
    <row r="1404" spans="13:50" x14ac:dyDescent="0.2">
      <c r="M1404" s="1" t="s">
        <v>94</v>
      </c>
      <c r="N1404" s="1" t="s">
        <v>16</v>
      </c>
      <c r="O1404" s="1"/>
      <c r="P1404" s="1" t="s">
        <v>11</v>
      </c>
      <c r="Q1404" s="1" t="s">
        <v>12</v>
      </c>
      <c r="R1404" s="1" t="s">
        <v>13</v>
      </c>
      <c r="S1404" s="8">
        <v>2.105656232E-3</v>
      </c>
      <c r="T1404" s="8">
        <v>0.75</v>
      </c>
      <c r="U1404" s="9">
        <f>Tabla13[[#This Row],[Precio unitario]]*Tabla13[[#This Row],[Tasa de ingresos cliente]]</f>
        <v>1.579242174E-3</v>
      </c>
      <c r="V1404" s="21">
        <v>22.631540000000001</v>
      </c>
      <c r="W1404" s="15">
        <f>Tabla13[[#This Row],[tasa de cambio]]*Tabla13[[#This Row],[Ingresos netos]]</f>
        <v>3.5740682430567959E-2</v>
      </c>
      <c r="AK1404" s="2" t="s">
        <v>100</v>
      </c>
      <c r="AL1404" s="2" t="s">
        <v>40</v>
      </c>
      <c r="AM1404" s="2" t="s">
        <v>114</v>
      </c>
      <c r="AN1404" s="2" t="s">
        <v>11</v>
      </c>
      <c r="AO1404" s="2" t="s">
        <v>129</v>
      </c>
      <c r="AP1404" s="2" t="s">
        <v>13</v>
      </c>
      <c r="AQ1404" s="7">
        <v>-1.8576900000000002E-5</v>
      </c>
      <c r="AR1404" s="7">
        <v>0.75</v>
      </c>
      <c r="AS1404" s="9">
        <f>Tabla8[[#This Row],[Precio unitario]]*Tabla8[[#This Row],[Tasa de ingresos cliente]]</f>
        <v>-1.3932675000000001E-5</v>
      </c>
      <c r="AT1404" s="21">
        <v>21.6</v>
      </c>
      <c r="AU1404" s="11">
        <f>Tabla8[[#This Row],[tasa de cambio]]*Tabla8[[#This Row],[Ingresos netos]]</f>
        <v>-3.0094578000000003E-4</v>
      </c>
      <c r="AV1404" s="23"/>
      <c r="AX1404" s="23"/>
    </row>
    <row r="1405" spans="13:50" x14ac:dyDescent="0.2">
      <c r="M1405" s="2" t="s">
        <v>94</v>
      </c>
      <c r="N1405" s="2" t="s">
        <v>59</v>
      </c>
      <c r="O1405" s="2"/>
      <c r="P1405" s="2" t="s">
        <v>11</v>
      </c>
      <c r="Q1405" s="2" t="s">
        <v>12</v>
      </c>
      <c r="R1405" s="2" t="s">
        <v>13</v>
      </c>
      <c r="S1405" s="7">
        <v>1.765950609E-3</v>
      </c>
      <c r="T1405" s="7">
        <v>0.75</v>
      </c>
      <c r="U1405" s="9">
        <f>Tabla13[[#This Row],[Precio unitario]]*Tabla13[[#This Row],[Tasa de ingresos cliente]]</f>
        <v>1.32446295675E-3</v>
      </c>
      <c r="V1405" s="21">
        <v>22.631540000000001</v>
      </c>
      <c r="W1405" s="15">
        <f>Tabla13[[#This Row],[tasa de cambio]]*Tabla13[[#This Row],[Ingresos netos]]</f>
        <v>2.9974636384205895E-2</v>
      </c>
      <c r="AK1405" s="2" t="s">
        <v>100</v>
      </c>
      <c r="AL1405" s="2" t="s">
        <v>40</v>
      </c>
      <c r="AM1405" s="2" t="s">
        <v>101</v>
      </c>
      <c r="AN1405" s="2" t="s">
        <v>11</v>
      </c>
      <c r="AO1405" s="2" t="s">
        <v>12</v>
      </c>
      <c r="AP1405" s="2" t="s">
        <v>13</v>
      </c>
      <c r="AQ1405" s="7">
        <v>1.0989999999999999E-3</v>
      </c>
      <c r="AR1405" s="7">
        <v>0.75</v>
      </c>
      <c r="AS1405" s="9">
        <f>Tabla8[[#This Row],[Precio unitario]]*Tabla8[[#This Row],[Tasa de ingresos cliente]]</f>
        <v>8.242499999999999E-4</v>
      </c>
      <c r="AT1405" s="21">
        <v>21.6</v>
      </c>
      <c r="AU1405" s="11">
        <f>Tabla8[[#This Row],[tasa de cambio]]*Tabla8[[#This Row],[Ingresos netos]]</f>
        <v>1.7803799999999998E-2</v>
      </c>
      <c r="AV1405" s="23"/>
      <c r="AX1405" s="23"/>
    </row>
    <row r="1406" spans="13:50" x14ac:dyDescent="0.2">
      <c r="M1406" s="1" t="s">
        <v>94</v>
      </c>
      <c r="N1406" s="1" t="s">
        <v>62</v>
      </c>
      <c r="O1406" s="1"/>
      <c r="P1406" s="1" t="s">
        <v>11</v>
      </c>
      <c r="Q1406" s="1" t="s">
        <v>12</v>
      </c>
      <c r="R1406" s="1" t="s">
        <v>13</v>
      </c>
      <c r="S1406" s="8">
        <v>1.7650862179999999E-3</v>
      </c>
      <c r="T1406" s="8">
        <v>0.75</v>
      </c>
      <c r="U1406" s="9">
        <f>Tabla13[[#This Row],[Precio unitario]]*Tabla13[[#This Row],[Tasa de ingresos cliente]]</f>
        <v>1.3238146634999999E-3</v>
      </c>
      <c r="V1406" s="21">
        <v>22.631540000000001</v>
      </c>
      <c r="W1406" s="15">
        <f>Tabla13[[#This Row],[tasa de cambio]]*Tabla13[[#This Row],[Ingresos netos]]</f>
        <v>2.9959964509586792E-2</v>
      </c>
      <c r="AK1406" s="1" t="s">
        <v>100</v>
      </c>
      <c r="AL1406" s="1" t="s">
        <v>34</v>
      </c>
      <c r="AM1406" s="1" t="s">
        <v>101</v>
      </c>
      <c r="AN1406" s="1" t="s">
        <v>11</v>
      </c>
      <c r="AO1406" s="1" t="s">
        <v>12</v>
      </c>
      <c r="AP1406" s="1" t="s">
        <v>13</v>
      </c>
      <c r="AQ1406" s="8">
        <v>6.6600000000000003E-4</v>
      </c>
      <c r="AR1406" s="8">
        <v>0.75</v>
      </c>
      <c r="AS1406" s="9">
        <f>Tabla8[[#This Row],[Precio unitario]]*Tabla8[[#This Row],[Tasa de ingresos cliente]]</f>
        <v>4.9950000000000005E-4</v>
      </c>
      <c r="AT1406" s="21">
        <v>21.6</v>
      </c>
      <c r="AU1406" s="11">
        <f>Tabla8[[#This Row],[tasa de cambio]]*Tabla8[[#This Row],[Ingresos netos]]</f>
        <v>1.0789200000000002E-2</v>
      </c>
      <c r="AV1406" s="23"/>
      <c r="AX1406" s="23"/>
    </row>
    <row r="1407" spans="13:50" x14ac:dyDescent="0.2">
      <c r="M1407" s="2" t="s">
        <v>94</v>
      </c>
      <c r="N1407" s="2" t="s">
        <v>18</v>
      </c>
      <c r="O1407" s="2"/>
      <c r="P1407" s="2" t="s">
        <v>11</v>
      </c>
      <c r="Q1407" s="2" t="s">
        <v>12</v>
      </c>
      <c r="R1407" s="2" t="s">
        <v>13</v>
      </c>
      <c r="S1407" s="7">
        <v>1.055466783E-3</v>
      </c>
      <c r="T1407" s="7">
        <v>0.75</v>
      </c>
      <c r="U1407" s="9">
        <f>Tabla13[[#This Row],[Precio unitario]]*Tabla13[[#This Row],[Tasa de ingresos cliente]]</f>
        <v>7.9160008725000003E-4</v>
      </c>
      <c r="V1407" s="21">
        <v>22.631540000000001</v>
      </c>
      <c r="W1407" s="15">
        <f>Tabla13[[#This Row],[tasa de cambio]]*Tabla13[[#This Row],[Ingresos netos]]</f>
        <v>1.7915129038601867E-2</v>
      </c>
      <c r="AK1407" s="2" t="s">
        <v>100</v>
      </c>
      <c r="AL1407" s="2" t="s">
        <v>34</v>
      </c>
      <c r="AM1407" s="2" t="s">
        <v>101</v>
      </c>
      <c r="AN1407" s="2" t="s">
        <v>11</v>
      </c>
      <c r="AO1407" s="2" t="s">
        <v>12</v>
      </c>
      <c r="AP1407" s="2" t="s">
        <v>13</v>
      </c>
      <c r="AQ1407" s="7">
        <v>6.6596150000000002E-4</v>
      </c>
      <c r="AR1407" s="7">
        <v>0.75</v>
      </c>
      <c r="AS1407" s="9">
        <f>Tabla8[[#This Row],[Precio unitario]]*Tabla8[[#This Row],[Tasa de ingresos cliente]]</f>
        <v>4.9947112499999996E-4</v>
      </c>
      <c r="AT1407" s="21">
        <v>21.6</v>
      </c>
      <c r="AU1407" s="11">
        <f>Tabla8[[#This Row],[tasa de cambio]]*Tabla8[[#This Row],[Ingresos netos]]</f>
        <v>1.07885763E-2</v>
      </c>
      <c r="AV1407" s="23"/>
      <c r="AX1407" s="23"/>
    </row>
    <row r="1408" spans="13:50" x14ac:dyDescent="0.2">
      <c r="M1408" s="1" t="s">
        <v>94</v>
      </c>
      <c r="N1408" s="1" t="s">
        <v>20</v>
      </c>
      <c r="O1408" s="1"/>
      <c r="P1408" s="1" t="s">
        <v>11</v>
      </c>
      <c r="Q1408" s="1" t="s">
        <v>12</v>
      </c>
      <c r="R1408" s="1" t="s">
        <v>13</v>
      </c>
      <c r="S1408" s="8">
        <v>1.561954356E-3</v>
      </c>
      <c r="T1408" s="8">
        <v>0.75</v>
      </c>
      <c r="U1408" s="9">
        <f>Tabla13[[#This Row],[Precio unitario]]*Tabla13[[#This Row],[Tasa de ingresos cliente]]</f>
        <v>1.171465767E-3</v>
      </c>
      <c r="V1408" s="21">
        <v>22.631540000000001</v>
      </c>
      <c r="W1408" s="17">
        <f>Tabla13[[#This Row],[tasa de cambio]]*Tabla13[[#This Row],[Ingresos netos]]</f>
        <v>2.651207436449118E-2</v>
      </c>
      <c r="AK1408" s="1" t="s">
        <v>100</v>
      </c>
      <c r="AL1408" s="1" t="s">
        <v>34</v>
      </c>
      <c r="AM1408" s="1" t="s">
        <v>101</v>
      </c>
      <c r="AN1408" s="1" t="s">
        <v>11</v>
      </c>
      <c r="AO1408" s="1" t="s">
        <v>12</v>
      </c>
      <c r="AP1408" s="1" t="s">
        <v>13</v>
      </c>
      <c r="AQ1408" s="8">
        <v>6.6593749999999997E-4</v>
      </c>
      <c r="AR1408" s="8">
        <v>0.75</v>
      </c>
      <c r="AS1408" s="9">
        <f>Tabla8[[#This Row],[Precio unitario]]*Tabla8[[#This Row],[Tasa de ingresos cliente]]</f>
        <v>4.9945312500000001E-4</v>
      </c>
      <c r="AT1408" s="21">
        <v>21.6</v>
      </c>
      <c r="AU1408" s="11">
        <f>Tabla8[[#This Row],[tasa de cambio]]*Tabla8[[#This Row],[Ingresos netos]]</f>
        <v>1.0788187500000001E-2</v>
      </c>
      <c r="AV1408" s="23"/>
      <c r="AX1408" s="23"/>
    </row>
    <row r="1409" spans="37:50" x14ac:dyDescent="0.2">
      <c r="AK1409" s="2" t="s">
        <v>100</v>
      </c>
      <c r="AL1409" s="2" t="s">
        <v>34</v>
      </c>
      <c r="AM1409" s="2" t="s">
        <v>104</v>
      </c>
      <c r="AN1409" s="2" t="s">
        <v>11</v>
      </c>
      <c r="AO1409" s="2" t="s">
        <v>12</v>
      </c>
      <c r="AP1409" s="2" t="s">
        <v>13</v>
      </c>
      <c r="AQ1409" s="7">
        <v>6.6593329999999995E-4</v>
      </c>
      <c r="AR1409" s="7">
        <v>0.75</v>
      </c>
      <c r="AS1409" s="9">
        <f>Tabla8[[#This Row],[Precio unitario]]*Tabla8[[#This Row],[Tasa de ingresos cliente]]</f>
        <v>4.9944997499999991E-4</v>
      </c>
      <c r="AT1409" s="21">
        <v>21.6</v>
      </c>
      <c r="AU1409" s="11">
        <f>Tabla8[[#This Row],[tasa de cambio]]*Tabla8[[#This Row],[Ingresos netos]]</f>
        <v>1.0788119459999999E-2</v>
      </c>
      <c r="AV1409" s="23"/>
      <c r="AX1409" s="23"/>
    </row>
    <row r="1410" spans="37:50" x14ac:dyDescent="0.2">
      <c r="AK1410" s="1" t="s">
        <v>100</v>
      </c>
      <c r="AL1410" s="1" t="s">
        <v>34</v>
      </c>
      <c r="AM1410" s="1" t="s">
        <v>104</v>
      </c>
      <c r="AN1410" s="1" t="s">
        <v>11</v>
      </c>
      <c r="AO1410" s="1" t="s">
        <v>12</v>
      </c>
      <c r="AP1410" s="1" t="s">
        <v>13</v>
      </c>
      <c r="AQ1410" s="8">
        <v>6.6600000000000003E-4</v>
      </c>
      <c r="AR1410" s="8">
        <v>0.75</v>
      </c>
      <c r="AS1410" s="9">
        <f>Tabla8[[#This Row],[Precio unitario]]*Tabla8[[#This Row],[Tasa de ingresos cliente]]</f>
        <v>4.9950000000000005E-4</v>
      </c>
      <c r="AT1410" s="21">
        <v>21.6</v>
      </c>
      <c r="AU1410" s="11">
        <f>Tabla8[[#This Row],[tasa de cambio]]*Tabla8[[#This Row],[Ingresos netos]]</f>
        <v>1.0789200000000002E-2</v>
      </c>
      <c r="AV1410" s="23"/>
      <c r="AX1410" s="23"/>
    </row>
    <row r="1411" spans="37:50" x14ac:dyDescent="0.2">
      <c r="AK1411" s="2" t="s">
        <v>100</v>
      </c>
      <c r="AL1411" s="2" t="s">
        <v>34</v>
      </c>
      <c r="AM1411" s="2" t="s">
        <v>104</v>
      </c>
      <c r="AN1411" s="2" t="s">
        <v>11</v>
      </c>
      <c r="AO1411" s="2" t="s">
        <v>12</v>
      </c>
      <c r="AP1411" s="2" t="s">
        <v>13</v>
      </c>
      <c r="AQ1411" s="7">
        <v>6.6592310000000005E-4</v>
      </c>
      <c r="AR1411" s="7">
        <v>0.75</v>
      </c>
      <c r="AS1411" s="9">
        <f>Tabla8[[#This Row],[Precio unitario]]*Tabla8[[#This Row],[Tasa de ingresos cliente]]</f>
        <v>4.9944232500000001E-4</v>
      </c>
      <c r="AT1411" s="21">
        <v>21.6</v>
      </c>
      <c r="AU1411" s="11">
        <f>Tabla8[[#This Row],[tasa de cambio]]*Tabla8[[#This Row],[Ingresos netos]]</f>
        <v>1.0787954220000001E-2</v>
      </c>
      <c r="AV1411" s="23"/>
      <c r="AX1411" s="23"/>
    </row>
    <row r="1412" spans="37:50" x14ac:dyDescent="0.2">
      <c r="AK1412" s="1" t="s">
        <v>100</v>
      </c>
      <c r="AL1412" s="1" t="s">
        <v>34</v>
      </c>
      <c r="AM1412" s="1" t="s">
        <v>104</v>
      </c>
      <c r="AN1412" s="1" t="s">
        <v>11</v>
      </c>
      <c r="AO1412" s="1" t="s">
        <v>12</v>
      </c>
      <c r="AP1412" s="1" t="s">
        <v>13</v>
      </c>
      <c r="AQ1412" s="8">
        <v>6.6594829999999997E-4</v>
      </c>
      <c r="AR1412" s="8">
        <v>0.75</v>
      </c>
      <c r="AS1412" s="9">
        <f>Tabla8[[#This Row],[Precio unitario]]*Tabla8[[#This Row],[Tasa de ingresos cliente]]</f>
        <v>4.9946122499999995E-4</v>
      </c>
      <c r="AT1412" s="21">
        <v>21.6</v>
      </c>
      <c r="AU1412" s="11">
        <f>Tabla8[[#This Row],[tasa de cambio]]*Tabla8[[#This Row],[Ingresos netos]]</f>
        <v>1.0788362459999999E-2</v>
      </c>
      <c r="AV1412" s="23"/>
      <c r="AX1412" s="23"/>
    </row>
    <row r="1413" spans="37:50" x14ac:dyDescent="0.2">
      <c r="AK1413" s="2" t="s">
        <v>100</v>
      </c>
      <c r="AL1413" s="2" t="s">
        <v>34</v>
      </c>
      <c r="AM1413" s="2" t="s">
        <v>104</v>
      </c>
      <c r="AN1413" s="2" t="s">
        <v>11</v>
      </c>
      <c r="AO1413" s="2" t="s">
        <v>12</v>
      </c>
      <c r="AP1413" s="2" t="s">
        <v>13</v>
      </c>
      <c r="AQ1413" s="7">
        <v>6.6594120000000004E-4</v>
      </c>
      <c r="AR1413" s="7">
        <v>0.75</v>
      </c>
      <c r="AS1413" s="9">
        <f>Tabla8[[#This Row],[Precio unitario]]*Tabla8[[#This Row],[Tasa de ingresos cliente]]</f>
        <v>4.9945590000000008E-4</v>
      </c>
      <c r="AT1413" s="21">
        <v>21.6</v>
      </c>
      <c r="AU1413" s="11">
        <f>Tabla8[[#This Row],[tasa de cambio]]*Tabla8[[#This Row],[Ingresos netos]]</f>
        <v>1.0788247440000003E-2</v>
      </c>
      <c r="AV1413" s="23"/>
      <c r="AX1413" s="23"/>
    </row>
    <row r="1414" spans="37:50" x14ac:dyDescent="0.2">
      <c r="AK1414" s="1" t="s">
        <v>100</v>
      </c>
      <c r="AL1414" s="1" t="s">
        <v>34</v>
      </c>
      <c r="AM1414" s="1" t="s">
        <v>104</v>
      </c>
      <c r="AN1414" s="1" t="s">
        <v>11</v>
      </c>
      <c r="AO1414" s="1" t="s">
        <v>12</v>
      </c>
      <c r="AP1414" s="1" t="s">
        <v>13</v>
      </c>
      <c r="AQ1414" s="8">
        <v>6.6594669999999996E-4</v>
      </c>
      <c r="AR1414" s="8">
        <v>0.75</v>
      </c>
      <c r="AS1414" s="9">
        <f>Tabla8[[#This Row],[Precio unitario]]*Tabla8[[#This Row],[Tasa de ingresos cliente]]</f>
        <v>4.9946002499999997E-4</v>
      </c>
      <c r="AT1414" s="21">
        <v>21.6</v>
      </c>
      <c r="AU1414" s="11">
        <f>Tabla8[[#This Row],[tasa de cambio]]*Tabla8[[#This Row],[Ingresos netos]]</f>
        <v>1.078833654E-2</v>
      </c>
      <c r="AV1414" s="23"/>
      <c r="AX1414" s="23"/>
    </row>
    <row r="1415" spans="37:50" x14ac:dyDescent="0.2">
      <c r="AK1415" s="2" t="s">
        <v>100</v>
      </c>
      <c r="AL1415" s="2" t="s">
        <v>34</v>
      </c>
      <c r="AM1415" s="2" t="s">
        <v>104</v>
      </c>
      <c r="AN1415" s="2" t="s">
        <v>11</v>
      </c>
      <c r="AO1415" s="2" t="s">
        <v>12</v>
      </c>
      <c r="AP1415" s="2" t="s">
        <v>13</v>
      </c>
      <c r="AQ1415" s="7">
        <v>6.6595350000000001E-4</v>
      </c>
      <c r="AR1415" s="7">
        <v>0.75</v>
      </c>
      <c r="AS1415" s="9">
        <f>Tabla8[[#This Row],[Precio unitario]]*Tabla8[[#This Row],[Tasa de ingresos cliente]]</f>
        <v>4.9946512499999998E-4</v>
      </c>
      <c r="AT1415" s="21">
        <v>21.6</v>
      </c>
      <c r="AU1415" s="11">
        <f>Tabla8[[#This Row],[tasa de cambio]]*Tabla8[[#This Row],[Ingresos netos]]</f>
        <v>1.0788446700000001E-2</v>
      </c>
      <c r="AV1415" s="23"/>
      <c r="AX1415" s="23"/>
    </row>
    <row r="1416" spans="37:50" x14ac:dyDescent="0.2">
      <c r="AK1416" s="1" t="s">
        <v>100</v>
      </c>
      <c r="AL1416" s="1" t="s">
        <v>34</v>
      </c>
      <c r="AM1416" s="1" t="s">
        <v>104</v>
      </c>
      <c r="AN1416" s="1" t="s">
        <v>11</v>
      </c>
      <c r="AO1416" s="1" t="s">
        <v>12</v>
      </c>
      <c r="AP1416" s="1" t="s">
        <v>13</v>
      </c>
      <c r="AQ1416" s="8">
        <v>6.659503E-4</v>
      </c>
      <c r="AR1416" s="8">
        <v>0.75</v>
      </c>
      <c r="AS1416" s="9">
        <f>Tabla8[[#This Row],[Precio unitario]]*Tabla8[[#This Row],[Tasa de ingresos cliente]]</f>
        <v>4.9946272500000003E-4</v>
      </c>
      <c r="AT1416" s="21">
        <v>21.6</v>
      </c>
      <c r="AU1416" s="11">
        <f>Tabla8[[#This Row],[tasa de cambio]]*Tabla8[[#This Row],[Ingresos netos]]</f>
        <v>1.0788394860000002E-2</v>
      </c>
      <c r="AV1416" s="23"/>
      <c r="AX1416" s="23"/>
    </row>
    <row r="1417" spans="37:50" x14ac:dyDescent="0.2">
      <c r="AK1417" s="2" t="s">
        <v>100</v>
      </c>
      <c r="AL1417" s="2" t="s">
        <v>34</v>
      </c>
      <c r="AM1417" s="2" t="s">
        <v>104</v>
      </c>
      <c r="AN1417" s="2" t="s">
        <v>11</v>
      </c>
      <c r="AO1417" s="2" t="s">
        <v>12</v>
      </c>
      <c r="AP1417" s="2" t="s">
        <v>13</v>
      </c>
      <c r="AQ1417" s="7">
        <v>6.6595559999999996E-4</v>
      </c>
      <c r="AR1417" s="7">
        <v>0.75</v>
      </c>
      <c r="AS1417" s="9">
        <f>Tabla8[[#This Row],[Precio unitario]]*Tabla8[[#This Row],[Tasa de ingresos cliente]]</f>
        <v>4.9946669999999997E-4</v>
      </c>
      <c r="AT1417" s="21">
        <v>21.6</v>
      </c>
      <c r="AU1417" s="11">
        <f>Tabla8[[#This Row],[tasa de cambio]]*Tabla8[[#This Row],[Ingresos netos]]</f>
        <v>1.078848072E-2</v>
      </c>
      <c r="AV1417" s="23"/>
      <c r="AX1417" s="23"/>
    </row>
    <row r="1418" spans="37:50" x14ac:dyDescent="0.2">
      <c r="AK1418" s="1" t="s">
        <v>100</v>
      </c>
      <c r="AL1418" s="1" t="s">
        <v>34</v>
      </c>
      <c r="AM1418" s="1" t="s">
        <v>104</v>
      </c>
      <c r="AN1418" s="1" t="s">
        <v>11</v>
      </c>
      <c r="AO1418" s="1" t="s">
        <v>12</v>
      </c>
      <c r="AP1418" s="1" t="s">
        <v>13</v>
      </c>
      <c r="AQ1418" s="8">
        <v>6.6595000000000001E-4</v>
      </c>
      <c r="AR1418" s="8">
        <v>0.75</v>
      </c>
      <c r="AS1418" s="9">
        <f>Tabla8[[#This Row],[Precio unitario]]*Tabla8[[#This Row],[Tasa de ingresos cliente]]</f>
        <v>4.9946249999999995E-4</v>
      </c>
      <c r="AT1418" s="21">
        <v>21.6</v>
      </c>
      <c r="AU1418" s="11">
        <f>Tabla8[[#This Row],[tasa de cambio]]*Tabla8[[#This Row],[Ingresos netos]]</f>
        <v>1.078839E-2</v>
      </c>
      <c r="AV1418" s="23"/>
      <c r="AX1418" s="23"/>
    </row>
    <row r="1419" spans="37:50" x14ac:dyDescent="0.2">
      <c r="AK1419" s="2" t="s">
        <v>100</v>
      </c>
      <c r="AL1419" s="2" t="s">
        <v>34</v>
      </c>
      <c r="AM1419" s="2" t="s">
        <v>104</v>
      </c>
      <c r="AN1419" s="2" t="s">
        <v>11</v>
      </c>
      <c r="AO1419" s="2" t="s">
        <v>12</v>
      </c>
      <c r="AP1419" s="2" t="s">
        <v>13</v>
      </c>
      <c r="AQ1419" s="7">
        <v>6.659519E-4</v>
      </c>
      <c r="AR1419" s="7">
        <v>0.75</v>
      </c>
      <c r="AS1419" s="9">
        <f>Tabla8[[#This Row],[Precio unitario]]*Tabla8[[#This Row],[Tasa de ingresos cliente]]</f>
        <v>4.99463925E-4</v>
      </c>
      <c r="AT1419" s="21">
        <v>21.6</v>
      </c>
      <c r="AU1419" s="11">
        <f>Tabla8[[#This Row],[tasa de cambio]]*Tabla8[[#This Row],[Ingresos netos]]</f>
        <v>1.078842078E-2</v>
      </c>
      <c r="AV1419" s="23"/>
      <c r="AX1419" s="23"/>
    </row>
    <row r="1420" spans="37:50" x14ac:dyDescent="0.2">
      <c r="AK1420" s="1" t="s">
        <v>100</v>
      </c>
      <c r="AL1420" s="1" t="s">
        <v>34</v>
      </c>
      <c r="AM1420" s="1" t="s">
        <v>104</v>
      </c>
      <c r="AN1420" s="1" t="s">
        <v>11</v>
      </c>
      <c r="AO1420" s="1" t="s">
        <v>12</v>
      </c>
      <c r="AP1420" s="1" t="s">
        <v>13</v>
      </c>
      <c r="AQ1420" s="8">
        <v>6.6595239999999996E-4</v>
      </c>
      <c r="AR1420" s="8">
        <v>0.75</v>
      </c>
      <c r="AS1420" s="9">
        <f>Tabla8[[#This Row],[Precio unitario]]*Tabla8[[#This Row],[Tasa de ingresos cliente]]</f>
        <v>4.9946429999999991E-4</v>
      </c>
      <c r="AT1420" s="21">
        <v>21.6</v>
      </c>
      <c r="AU1420" s="11">
        <f>Tabla8[[#This Row],[tasa de cambio]]*Tabla8[[#This Row],[Ingresos netos]]</f>
        <v>1.0788428879999999E-2</v>
      </c>
      <c r="AV1420" s="23"/>
      <c r="AX1420" s="23"/>
    </row>
    <row r="1421" spans="37:50" x14ac:dyDescent="0.2">
      <c r="AK1421" s="2" t="s">
        <v>100</v>
      </c>
      <c r="AL1421" s="2" t="s">
        <v>34</v>
      </c>
      <c r="AM1421" s="2" t="s">
        <v>104</v>
      </c>
      <c r="AN1421" s="2" t="s">
        <v>11</v>
      </c>
      <c r="AO1421" s="2" t="s">
        <v>12</v>
      </c>
      <c r="AP1421" s="2" t="s">
        <v>13</v>
      </c>
      <c r="AQ1421" s="7">
        <v>6.6595999999999995E-4</v>
      </c>
      <c r="AR1421" s="7">
        <v>0.75</v>
      </c>
      <c r="AS1421" s="9">
        <f>Tabla8[[#This Row],[Precio unitario]]*Tabla8[[#This Row],[Tasa de ingresos cliente]]</f>
        <v>4.9946999999999991E-4</v>
      </c>
      <c r="AT1421" s="21">
        <v>21.6</v>
      </c>
      <c r="AU1421" s="11">
        <f>Tabla8[[#This Row],[tasa de cambio]]*Tabla8[[#This Row],[Ingresos netos]]</f>
        <v>1.0788551999999998E-2</v>
      </c>
      <c r="AV1421" s="23"/>
      <c r="AX1421" s="23"/>
    </row>
    <row r="1422" spans="37:50" x14ac:dyDescent="0.2">
      <c r="AK1422" s="1" t="s">
        <v>100</v>
      </c>
      <c r="AL1422" s="1" t="s">
        <v>34</v>
      </c>
      <c r="AM1422" s="1" t="s">
        <v>104</v>
      </c>
      <c r="AN1422" s="1" t="s">
        <v>11</v>
      </c>
      <c r="AO1422" s="1" t="s">
        <v>12</v>
      </c>
      <c r="AP1422" s="1" t="s">
        <v>13</v>
      </c>
      <c r="AQ1422" s="8">
        <v>6.6594810000000001E-4</v>
      </c>
      <c r="AR1422" s="8">
        <v>0.75</v>
      </c>
      <c r="AS1422" s="9">
        <f>Tabla8[[#This Row],[Precio unitario]]*Tabla8[[#This Row],[Tasa de ingresos cliente]]</f>
        <v>4.9946107500000001E-4</v>
      </c>
      <c r="AT1422" s="21">
        <v>21.6</v>
      </c>
      <c r="AU1422" s="11">
        <f>Tabla8[[#This Row],[tasa de cambio]]*Tabla8[[#This Row],[Ingresos netos]]</f>
        <v>1.0788359220000002E-2</v>
      </c>
      <c r="AV1422" s="23"/>
      <c r="AX1422" s="23"/>
    </row>
    <row r="1423" spans="37:50" x14ac:dyDescent="0.2">
      <c r="AK1423" s="2" t="s">
        <v>100</v>
      </c>
      <c r="AL1423" s="2" t="s">
        <v>34</v>
      </c>
      <c r="AM1423" s="2" t="s">
        <v>104</v>
      </c>
      <c r="AN1423" s="2" t="s">
        <v>11</v>
      </c>
      <c r="AO1423" s="2" t="s">
        <v>12</v>
      </c>
      <c r="AP1423" s="2" t="s">
        <v>13</v>
      </c>
      <c r="AQ1423" s="7">
        <v>6.6594739999999999E-4</v>
      </c>
      <c r="AR1423" s="7">
        <v>0.75</v>
      </c>
      <c r="AS1423" s="9">
        <f>Tabla8[[#This Row],[Precio unitario]]*Tabla8[[#This Row],[Tasa de ingresos cliente]]</f>
        <v>4.9946054999999994E-4</v>
      </c>
      <c r="AT1423" s="21">
        <v>21.6</v>
      </c>
      <c r="AU1423" s="11">
        <f>Tabla8[[#This Row],[tasa de cambio]]*Tabla8[[#This Row],[Ingresos netos]]</f>
        <v>1.078834788E-2</v>
      </c>
      <c r="AV1423" s="23"/>
      <c r="AX1423" s="23"/>
    </row>
    <row r="1424" spans="37:50" x14ac:dyDescent="0.2">
      <c r="AK1424" s="1" t="s">
        <v>100</v>
      </c>
      <c r="AL1424" s="1" t="s">
        <v>34</v>
      </c>
      <c r="AM1424" s="1" t="s">
        <v>104</v>
      </c>
      <c r="AN1424" s="1" t="s">
        <v>11</v>
      </c>
      <c r="AO1424" s="1" t="s">
        <v>12</v>
      </c>
      <c r="AP1424" s="1" t="s">
        <v>13</v>
      </c>
      <c r="AQ1424" s="8">
        <v>6.6595160000000001E-4</v>
      </c>
      <c r="AR1424" s="8">
        <v>0.75</v>
      </c>
      <c r="AS1424" s="9">
        <f>Tabla8[[#This Row],[Precio unitario]]*Tabla8[[#This Row],[Tasa de ingresos cliente]]</f>
        <v>4.9946370000000003E-4</v>
      </c>
      <c r="AT1424" s="21">
        <v>21.6</v>
      </c>
      <c r="AU1424" s="11">
        <f>Tabla8[[#This Row],[tasa de cambio]]*Tabla8[[#This Row],[Ingresos netos]]</f>
        <v>1.0788415920000001E-2</v>
      </c>
      <c r="AV1424" s="23"/>
      <c r="AX1424" s="23"/>
    </row>
    <row r="1425" spans="37:50" x14ac:dyDescent="0.2">
      <c r="AK1425" s="2" t="s">
        <v>100</v>
      </c>
      <c r="AL1425" s="2" t="s">
        <v>34</v>
      </c>
      <c r="AM1425" s="2" t="s">
        <v>104</v>
      </c>
      <c r="AN1425" s="2" t="s">
        <v>11</v>
      </c>
      <c r="AO1425" s="2" t="s">
        <v>12</v>
      </c>
      <c r="AP1425" s="2" t="s">
        <v>13</v>
      </c>
      <c r="AQ1425" s="7">
        <v>6.659468E-4</v>
      </c>
      <c r="AR1425" s="7">
        <v>0.75</v>
      </c>
      <c r="AS1425" s="9">
        <f>Tabla8[[#This Row],[Precio unitario]]*Tabla8[[#This Row],[Tasa de ingresos cliente]]</f>
        <v>4.994601E-4</v>
      </c>
      <c r="AT1425" s="21">
        <v>21.6</v>
      </c>
      <c r="AU1425" s="11">
        <f>Tabla8[[#This Row],[tasa de cambio]]*Tabla8[[#This Row],[Ingresos netos]]</f>
        <v>1.0788338160000001E-2</v>
      </c>
      <c r="AV1425" s="23"/>
      <c r="AX1425" s="23"/>
    </row>
    <row r="1426" spans="37:50" x14ac:dyDescent="0.2">
      <c r="AK1426" s="1" t="s">
        <v>100</v>
      </c>
      <c r="AL1426" s="1" t="s">
        <v>34</v>
      </c>
      <c r="AM1426" s="1" t="s">
        <v>104</v>
      </c>
      <c r="AN1426" s="1" t="s">
        <v>11</v>
      </c>
      <c r="AO1426" s="1" t="s">
        <v>12</v>
      </c>
      <c r="AP1426" s="1" t="s">
        <v>13</v>
      </c>
      <c r="AQ1426" s="8">
        <v>6.659538E-4</v>
      </c>
      <c r="AR1426" s="8">
        <v>0.75</v>
      </c>
      <c r="AS1426" s="9">
        <f>Tabla8[[#This Row],[Precio unitario]]*Tabla8[[#This Row],[Tasa de ingresos cliente]]</f>
        <v>4.9946535000000005E-4</v>
      </c>
      <c r="AT1426" s="21">
        <v>21.6</v>
      </c>
      <c r="AU1426" s="11">
        <f>Tabla8[[#This Row],[tasa de cambio]]*Tabla8[[#This Row],[Ingresos netos]]</f>
        <v>1.0788451560000002E-2</v>
      </c>
      <c r="AV1426" s="23"/>
      <c r="AX1426" s="23"/>
    </row>
    <row r="1427" spans="37:50" x14ac:dyDescent="0.2">
      <c r="AK1427" s="2" t="s">
        <v>100</v>
      </c>
      <c r="AL1427" s="2" t="s">
        <v>34</v>
      </c>
      <c r="AM1427" s="2" t="s">
        <v>104</v>
      </c>
      <c r="AN1427" s="2" t="s">
        <v>11</v>
      </c>
      <c r="AO1427" s="2" t="s">
        <v>12</v>
      </c>
      <c r="AP1427" s="2" t="s">
        <v>13</v>
      </c>
      <c r="AQ1427" s="7">
        <v>6.6595650000000005E-4</v>
      </c>
      <c r="AR1427" s="7">
        <v>0.75</v>
      </c>
      <c r="AS1427" s="9">
        <f>Tabla8[[#This Row],[Precio unitario]]*Tabla8[[#This Row],[Tasa de ingresos cliente]]</f>
        <v>4.9946737499999999E-4</v>
      </c>
      <c r="AT1427" s="21">
        <v>21.6</v>
      </c>
      <c r="AU1427" s="11">
        <f>Tabla8[[#This Row],[tasa de cambio]]*Tabla8[[#This Row],[Ingresos netos]]</f>
        <v>1.0788495300000001E-2</v>
      </c>
      <c r="AV1427" s="23"/>
      <c r="AX1427" s="23"/>
    </row>
    <row r="1428" spans="37:50" x14ac:dyDescent="0.2">
      <c r="AK1428" s="1" t="s">
        <v>100</v>
      </c>
      <c r="AL1428" s="1" t="s">
        <v>34</v>
      </c>
      <c r="AM1428" s="1" t="s">
        <v>104</v>
      </c>
      <c r="AN1428" s="1" t="s">
        <v>11</v>
      </c>
      <c r="AO1428" s="1" t="s">
        <v>12</v>
      </c>
      <c r="AP1428" s="1" t="s">
        <v>13</v>
      </c>
      <c r="AQ1428" s="8">
        <v>6.6595830000000002E-4</v>
      </c>
      <c r="AR1428" s="8">
        <v>0.75</v>
      </c>
      <c r="AS1428" s="9">
        <f>Tabla8[[#This Row],[Precio unitario]]*Tabla8[[#This Row],[Tasa de ingresos cliente]]</f>
        <v>4.9946872500000001E-4</v>
      </c>
      <c r="AT1428" s="21">
        <v>21.6</v>
      </c>
      <c r="AU1428" s="11">
        <f>Tabla8[[#This Row],[tasa de cambio]]*Tabla8[[#This Row],[Ingresos netos]]</f>
        <v>1.0788524460000001E-2</v>
      </c>
      <c r="AV1428" s="23"/>
      <c r="AX1428" s="23"/>
    </row>
    <row r="1429" spans="37:50" x14ac:dyDescent="0.2">
      <c r="AK1429" s="2" t="s">
        <v>100</v>
      </c>
      <c r="AL1429" s="2" t="s">
        <v>34</v>
      </c>
      <c r="AM1429" s="2" t="s">
        <v>104</v>
      </c>
      <c r="AN1429" s="2" t="s">
        <v>11</v>
      </c>
      <c r="AO1429" s="2" t="s">
        <v>12</v>
      </c>
      <c r="AP1429" s="2" t="s">
        <v>13</v>
      </c>
      <c r="AQ1429" s="7">
        <v>6.6593749999999997E-4</v>
      </c>
      <c r="AR1429" s="7">
        <v>0.75</v>
      </c>
      <c r="AS1429" s="9">
        <f>Tabla8[[#This Row],[Precio unitario]]*Tabla8[[#This Row],[Tasa de ingresos cliente]]</f>
        <v>4.9945312500000001E-4</v>
      </c>
      <c r="AT1429" s="21">
        <v>21.6</v>
      </c>
      <c r="AU1429" s="11">
        <f>Tabla8[[#This Row],[tasa de cambio]]*Tabla8[[#This Row],[Ingresos netos]]</f>
        <v>1.0788187500000001E-2</v>
      </c>
      <c r="AV1429" s="23"/>
      <c r="AX1429" s="23"/>
    </row>
    <row r="1430" spans="37:50" x14ac:dyDescent="0.2">
      <c r="AK1430" s="2" t="s">
        <v>100</v>
      </c>
      <c r="AL1430" s="2" t="s">
        <v>34</v>
      </c>
      <c r="AM1430" s="2" t="s">
        <v>104</v>
      </c>
      <c r="AN1430" s="2" t="s">
        <v>11</v>
      </c>
      <c r="AO1430" s="2" t="s">
        <v>12</v>
      </c>
      <c r="AP1430" s="2" t="s">
        <v>13</v>
      </c>
      <c r="AQ1430" s="7">
        <v>6.6594919999999995E-4</v>
      </c>
      <c r="AR1430" s="7">
        <v>0.75</v>
      </c>
      <c r="AS1430" s="9">
        <f>Tabla8[[#This Row],[Precio unitario]]*Tabla8[[#This Row],[Tasa de ingresos cliente]]</f>
        <v>4.9946189999999996E-4</v>
      </c>
      <c r="AT1430" s="21">
        <v>21.6</v>
      </c>
      <c r="AU1430" s="11">
        <f>Tabla8[[#This Row],[tasa de cambio]]*Tabla8[[#This Row],[Ingresos netos]]</f>
        <v>1.078837704E-2</v>
      </c>
      <c r="AV1430" s="23"/>
      <c r="AX1430" s="23"/>
    </row>
    <row r="1431" spans="37:50" x14ac:dyDescent="0.2">
      <c r="AK1431" s="1" t="s">
        <v>100</v>
      </c>
      <c r="AL1431" s="1" t="s">
        <v>34</v>
      </c>
      <c r="AM1431" s="1" t="s">
        <v>104</v>
      </c>
      <c r="AN1431" s="1" t="s">
        <v>11</v>
      </c>
      <c r="AO1431" s="1" t="s">
        <v>12</v>
      </c>
      <c r="AP1431" s="1" t="s">
        <v>13</v>
      </c>
      <c r="AQ1431" s="8">
        <v>6.6594440000000005E-4</v>
      </c>
      <c r="AR1431" s="8">
        <v>0.75</v>
      </c>
      <c r="AS1431" s="9">
        <f>Tabla8[[#This Row],[Precio unitario]]*Tabla8[[#This Row],[Tasa de ingresos cliente]]</f>
        <v>4.9945830000000004E-4</v>
      </c>
      <c r="AT1431" s="21">
        <v>21.6</v>
      </c>
      <c r="AU1431" s="11">
        <f>Tabla8[[#This Row],[tasa de cambio]]*Tabla8[[#This Row],[Ingresos netos]]</f>
        <v>1.0788299280000002E-2</v>
      </c>
      <c r="AV1431" s="23"/>
      <c r="AX1431" s="23"/>
    </row>
    <row r="1432" spans="37:50" x14ac:dyDescent="0.2">
      <c r="AK1432" s="2" t="s">
        <v>100</v>
      </c>
      <c r="AL1432" s="2" t="s">
        <v>34</v>
      </c>
      <c r="AM1432" s="2" t="s">
        <v>104</v>
      </c>
      <c r="AN1432" s="2" t="s">
        <v>11</v>
      </c>
      <c r="AO1432" s="2" t="s">
        <v>12</v>
      </c>
      <c r="AP1432" s="2" t="s">
        <v>13</v>
      </c>
      <c r="AQ1432" s="7">
        <v>6.6590910000000004E-4</v>
      </c>
      <c r="AR1432" s="7">
        <v>0.75</v>
      </c>
      <c r="AS1432" s="9">
        <f>Tabla8[[#This Row],[Precio unitario]]*Tabla8[[#This Row],[Tasa de ingresos cliente]]</f>
        <v>4.9943182500000001E-4</v>
      </c>
      <c r="AT1432" s="21">
        <v>21.6</v>
      </c>
      <c r="AU1432" s="11">
        <f>Tabla8[[#This Row],[tasa de cambio]]*Tabla8[[#This Row],[Ingresos netos]]</f>
        <v>1.078772742E-2</v>
      </c>
      <c r="AV1432" s="23"/>
      <c r="AX1432" s="23"/>
    </row>
    <row r="1433" spans="37:50" x14ac:dyDescent="0.2">
      <c r="AK1433" s="2" t="s">
        <v>100</v>
      </c>
      <c r="AL1433" s="2" t="s">
        <v>34</v>
      </c>
      <c r="AM1433" s="2" t="s">
        <v>104</v>
      </c>
      <c r="AN1433" s="2" t="s">
        <v>11</v>
      </c>
      <c r="AO1433" s="2" t="s">
        <v>12</v>
      </c>
      <c r="AP1433" s="2" t="s">
        <v>13</v>
      </c>
      <c r="AQ1433" s="7">
        <v>6.659487E-4</v>
      </c>
      <c r="AR1433" s="7">
        <v>0.75</v>
      </c>
      <c r="AS1433" s="9">
        <f>Tabla8[[#This Row],[Precio unitario]]*Tabla8[[#This Row],[Tasa de ingresos cliente]]</f>
        <v>4.9946152499999994E-4</v>
      </c>
      <c r="AT1433" s="21">
        <v>21.6</v>
      </c>
      <c r="AU1433" s="11">
        <f>Tabla8[[#This Row],[tasa de cambio]]*Tabla8[[#This Row],[Ingresos netos]]</f>
        <v>1.0788368939999999E-2</v>
      </c>
      <c r="AV1433" s="23"/>
      <c r="AX1433" s="23"/>
    </row>
    <row r="1434" spans="37:50" x14ac:dyDescent="0.2">
      <c r="AK1434" s="1" t="s">
        <v>100</v>
      </c>
      <c r="AL1434" s="1" t="s">
        <v>34</v>
      </c>
      <c r="AM1434" s="1" t="s">
        <v>104</v>
      </c>
      <c r="AN1434" s="1" t="s">
        <v>11</v>
      </c>
      <c r="AO1434" s="1" t="s">
        <v>12</v>
      </c>
      <c r="AP1434" s="1" t="s">
        <v>13</v>
      </c>
      <c r="AQ1434" s="8">
        <v>6.6595089999999999E-4</v>
      </c>
      <c r="AR1434" s="8">
        <v>0.75</v>
      </c>
      <c r="AS1434" s="9">
        <f>Tabla8[[#This Row],[Precio unitario]]*Tabla8[[#This Row],[Tasa de ingresos cliente]]</f>
        <v>4.9946317499999996E-4</v>
      </c>
      <c r="AT1434" s="21">
        <v>21.6</v>
      </c>
      <c r="AU1434" s="11">
        <f>Tabla8[[#This Row],[tasa de cambio]]*Tabla8[[#This Row],[Ingresos netos]]</f>
        <v>1.0788404579999999E-2</v>
      </c>
      <c r="AV1434" s="23"/>
      <c r="AX1434" s="23"/>
    </row>
    <row r="1435" spans="37:50" x14ac:dyDescent="0.2">
      <c r="AK1435" s="2" t="s">
        <v>100</v>
      </c>
      <c r="AL1435" s="2" t="s">
        <v>34</v>
      </c>
      <c r="AM1435" s="2" t="s">
        <v>104</v>
      </c>
      <c r="AN1435" s="2" t="s">
        <v>11</v>
      </c>
      <c r="AO1435" s="2" t="s">
        <v>12</v>
      </c>
      <c r="AP1435" s="2" t="s">
        <v>13</v>
      </c>
      <c r="AQ1435" s="7">
        <v>6.6591670000000003E-4</v>
      </c>
      <c r="AR1435" s="7">
        <v>0.75</v>
      </c>
      <c r="AS1435" s="9">
        <f>Tabla8[[#This Row],[Precio unitario]]*Tabla8[[#This Row],[Tasa de ingresos cliente]]</f>
        <v>4.99437525E-4</v>
      </c>
      <c r="AT1435" s="21">
        <v>21.6</v>
      </c>
      <c r="AU1435" s="11">
        <f>Tabla8[[#This Row],[tasa de cambio]]*Tabla8[[#This Row],[Ingresos netos]]</f>
        <v>1.0787850540000001E-2</v>
      </c>
      <c r="AV1435" s="23"/>
      <c r="AX1435" s="23"/>
    </row>
    <row r="1436" spans="37:50" x14ac:dyDescent="0.2">
      <c r="AK1436" s="1" t="s">
        <v>100</v>
      </c>
      <c r="AL1436" s="1" t="s">
        <v>34</v>
      </c>
      <c r="AM1436" s="1" t="s">
        <v>104</v>
      </c>
      <c r="AN1436" s="1" t="s">
        <v>11</v>
      </c>
      <c r="AO1436" s="1" t="s">
        <v>12</v>
      </c>
      <c r="AP1436" s="1" t="s">
        <v>13</v>
      </c>
      <c r="AQ1436" s="8">
        <v>6.6589999999999998E-4</v>
      </c>
      <c r="AR1436" s="8">
        <v>0.75</v>
      </c>
      <c r="AS1436" s="9">
        <f>Tabla8[[#This Row],[Precio unitario]]*Tabla8[[#This Row],[Tasa de ingresos cliente]]</f>
        <v>4.9942499999999996E-4</v>
      </c>
      <c r="AT1436" s="21">
        <v>21.6</v>
      </c>
      <c r="AU1436" s="11">
        <f>Tabla8[[#This Row],[tasa de cambio]]*Tabla8[[#This Row],[Ingresos netos]]</f>
        <v>1.078758E-2</v>
      </c>
      <c r="AV1436" s="23"/>
      <c r="AX1436" s="23"/>
    </row>
    <row r="1437" spans="37:50" x14ac:dyDescent="0.2">
      <c r="AK1437" s="2" t="s">
        <v>100</v>
      </c>
      <c r="AL1437" s="2" t="s">
        <v>34</v>
      </c>
      <c r="AM1437" s="2" t="s">
        <v>104</v>
      </c>
      <c r="AN1437" s="2" t="s">
        <v>11</v>
      </c>
      <c r="AO1437" s="2" t="s">
        <v>12</v>
      </c>
      <c r="AP1437" s="2" t="s">
        <v>13</v>
      </c>
      <c r="AQ1437" s="7">
        <v>6.6594289999999997E-4</v>
      </c>
      <c r="AR1437" s="7">
        <v>0.75</v>
      </c>
      <c r="AS1437" s="9">
        <f>Tabla8[[#This Row],[Precio unitario]]*Tabla8[[#This Row],[Tasa de ingresos cliente]]</f>
        <v>4.9945717499999998E-4</v>
      </c>
      <c r="AT1437" s="21">
        <v>21.6</v>
      </c>
      <c r="AU1437" s="11">
        <f>Tabla8[[#This Row],[tasa de cambio]]*Tabla8[[#This Row],[Ingresos netos]]</f>
        <v>1.078827498E-2</v>
      </c>
      <c r="AV1437" s="23"/>
      <c r="AX1437" s="23"/>
    </row>
    <row r="1438" spans="37:50" x14ac:dyDescent="0.2">
      <c r="AK1438" s="2" t="s">
        <v>100</v>
      </c>
      <c r="AL1438" s="2" t="s">
        <v>34</v>
      </c>
      <c r="AM1438" s="2" t="s">
        <v>114</v>
      </c>
      <c r="AN1438" s="2" t="s">
        <v>11</v>
      </c>
      <c r="AO1438" s="2" t="s">
        <v>12</v>
      </c>
      <c r="AP1438" s="2" t="s">
        <v>13</v>
      </c>
      <c r="AQ1438" s="7">
        <v>6.6594950000000005E-4</v>
      </c>
      <c r="AR1438" s="7">
        <v>0.75</v>
      </c>
      <c r="AS1438" s="9">
        <f>Tabla8[[#This Row],[Precio unitario]]*Tabla8[[#This Row],[Tasa de ingresos cliente]]</f>
        <v>4.9946212500000004E-4</v>
      </c>
      <c r="AT1438" s="21">
        <v>21.6</v>
      </c>
      <c r="AU1438" s="11">
        <f>Tabla8[[#This Row],[tasa de cambio]]*Tabla8[[#This Row],[Ingresos netos]]</f>
        <v>1.0788381900000001E-2</v>
      </c>
      <c r="AV1438" s="23"/>
      <c r="AX1438" s="23"/>
    </row>
    <row r="1439" spans="37:50" x14ac:dyDescent="0.2">
      <c r="AK1439" s="1" t="s">
        <v>100</v>
      </c>
      <c r="AL1439" s="1" t="s">
        <v>34</v>
      </c>
      <c r="AM1439" s="1" t="s">
        <v>114</v>
      </c>
      <c r="AN1439" s="1" t="s">
        <v>11</v>
      </c>
      <c r="AO1439" s="1" t="s">
        <v>12</v>
      </c>
      <c r="AP1439" s="1" t="s">
        <v>13</v>
      </c>
      <c r="AQ1439" s="8">
        <v>6.6600000000000003E-4</v>
      </c>
      <c r="AR1439" s="8">
        <v>0.75</v>
      </c>
      <c r="AS1439" s="9">
        <f>Tabla8[[#This Row],[Precio unitario]]*Tabla8[[#This Row],[Tasa de ingresos cliente]]</f>
        <v>4.9950000000000005E-4</v>
      </c>
      <c r="AT1439" s="21">
        <v>21.6</v>
      </c>
      <c r="AU1439" s="11">
        <f>Tabla8[[#This Row],[tasa de cambio]]*Tabla8[[#This Row],[Ingresos netos]]</f>
        <v>1.0789200000000002E-2</v>
      </c>
      <c r="AV1439" s="23"/>
      <c r="AX1439" s="23"/>
    </row>
    <row r="1440" spans="37:50" x14ac:dyDescent="0.2">
      <c r="AK1440" s="2" t="s">
        <v>100</v>
      </c>
      <c r="AL1440" s="2" t="s">
        <v>34</v>
      </c>
      <c r="AM1440" s="2" t="s">
        <v>114</v>
      </c>
      <c r="AN1440" s="2" t="s">
        <v>11</v>
      </c>
      <c r="AO1440" s="2" t="s">
        <v>12</v>
      </c>
      <c r="AP1440" s="2" t="s">
        <v>13</v>
      </c>
      <c r="AQ1440" s="7">
        <v>6.6595239999999996E-4</v>
      </c>
      <c r="AR1440" s="7">
        <v>0.75</v>
      </c>
      <c r="AS1440" s="9">
        <f>Tabla8[[#This Row],[Precio unitario]]*Tabla8[[#This Row],[Tasa de ingresos cliente]]</f>
        <v>4.9946429999999991E-4</v>
      </c>
      <c r="AT1440" s="21">
        <v>21.6</v>
      </c>
      <c r="AU1440" s="11">
        <f>Tabla8[[#This Row],[tasa de cambio]]*Tabla8[[#This Row],[Ingresos netos]]</f>
        <v>1.0788428879999999E-2</v>
      </c>
      <c r="AV1440" s="23"/>
      <c r="AX1440" s="23"/>
    </row>
    <row r="1441" spans="37:50" x14ac:dyDescent="0.2">
      <c r="AK1441" s="1" t="s">
        <v>100</v>
      </c>
      <c r="AL1441" s="1" t="s">
        <v>34</v>
      </c>
      <c r="AM1441" s="1" t="s">
        <v>114</v>
      </c>
      <c r="AN1441" s="1" t="s">
        <v>11</v>
      </c>
      <c r="AO1441" s="1" t="s">
        <v>12</v>
      </c>
      <c r="AP1441" s="1" t="s">
        <v>13</v>
      </c>
      <c r="AQ1441" s="8">
        <v>6.6595000000000001E-4</v>
      </c>
      <c r="AR1441" s="8">
        <v>0.75</v>
      </c>
      <c r="AS1441" s="9">
        <f>Tabla8[[#This Row],[Precio unitario]]*Tabla8[[#This Row],[Tasa de ingresos cliente]]</f>
        <v>4.9946249999999995E-4</v>
      </c>
      <c r="AT1441" s="21">
        <v>21.6</v>
      </c>
      <c r="AU1441" s="11">
        <f>Tabla8[[#This Row],[tasa de cambio]]*Tabla8[[#This Row],[Ingresos netos]]</f>
        <v>1.078839E-2</v>
      </c>
      <c r="AV1441" s="23"/>
      <c r="AX1441" s="23"/>
    </row>
    <row r="1442" spans="37:50" x14ac:dyDescent="0.2">
      <c r="AK1442" s="2" t="s">
        <v>100</v>
      </c>
      <c r="AL1442" s="2" t="s">
        <v>34</v>
      </c>
      <c r="AM1442" s="2" t="s">
        <v>114</v>
      </c>
      <c r="AN1442" s="2" t="s">
        <v>11</v>
      </c>
      <c r="AO1442" s="2" t="s">
        <v>12</v>
      </c>
      <c r="AP1442" s="2" t="s">
        <v>13</v>
      </c>
      <c r="AQ1442" s="7">
        <v>6.6594739999999999E-4</v>
      </c>
      <c r="AR1442" s="7">
        <v>0.75</v>
      </c>
      <c r="AS1442" s="9">
        <f>Tabla8[[#This Row],[Precio unitario]]*Tabla8[[#This Row],[Tasa de ingresos cliente]]</f>
        <v>4.9946054999999994E-4</v>
      </c>
      <c r="AT1442" s="21">
        <v>21.6</v>
      </c>
      <c r="AU1442" s="11">
        <f>Tabla8[[#This Row],[tasa de cambio]]*Tabla8[[#This Row],[Ingresos netos]]</f>
        <v>1.078834788E-2</v>
      </c>
      <c r="AV1442" s="23"/>
      <c r="AX1442" s="23"/>
    </row>
    <row r="1443" spans="37:50" x14ac:dyDescent="0.2">
      <c r="AK1443" s="1" t="s">
        <v>100</v>
      </c>
      <c r="AL1443" s="1" t="s">
        <v>34</v>
      </c>
      <c r="AM1443" s="1" t="s">
        <v>114</v>
      </c>
      <c r="AN1443" s="1" t="s">
        <v>11</v>
      </c>
      <c r="AO1443" s="1" t="s">
        <v>12</v>
      </c>
      <c r="AP1443" s="1" t="s">
        <v>13</v>
      </c>
      <c r="AQ1443" s="8">
        <v>6.6595040000000003E-4</v>
      </c>
      <c r="AR1443" s="8">
        <v>0.75</v>
      </c>
      <c r="AS1443" s="9">
        <f>Tabla8[[#This Row],[Precio unitario]]*Tabla8[[#This Row],[Tasa de ingresos cliente]]</f>
        <v>4.9946280000000005E-4</v>
      </c>
      <c r="AT1443" s="21">
        <v>21.6</v>
      </c>
      <c r="AU1443" s="11">
        <f>Tabla8[[#This Row],[tasa de cambio]]*Tabla8[[#This Row],[Ingresos netos]]</f>
        <v>1.0788396480000002E-2</v>
      </c>
      <c r="AV1443" s="23"/>
      <c r="AX1443" s="23"/>
    </row>
    <row r="1444" spans="37:50" x14ac:dyDescent="0.2">
      <c r="AK1444" s="2" t="s">
        <v>100</v>
      </c>
      <c r="AL1444" s="2" t="s">
        <v>34</v>
      </c>
      <c r="AM1444" s="2" t="s">
        <v>114</v>
      </c>
      <c r="AN1444" s="2" t="s">
        <v>11</v>
      </c>
      <c r="AO1444" s="2" t="s">
        <v>12</v>
      </c>
      <c r="AP1444" s="2" t="s">
        <v>13</v>
      </c>
      <c r="AQ1444" s="7">
        <v>6.6595059999999999E-4</v>
      </c>
      <c r="AR1444" s="7">
        <v>0.75</v>
      </c>
      <c r="AS1444" s="9">
        <f>Tabla8[[#This Row],[Precio unitario]]*Tabla8[[#This Row],[Tasa de ingresos cliente]]</f>
        <v>4.9946294999999999E-4</v>
      </c>
      <c r="AT1444" s="21">
        <v>21.6</v>
      </c>
      <c r="AU1444" s="11">
        <f>Tabla8[[#This Row],[tasa de cambio]]*Tabla8[[#This Row],[Ingresos netos]]</f>
        <v>1.0788399720000001E-2</v>
      </c>
      <c r="AV1444" s="23"/>
      <c r="AX1444" s="23"/>
    </row>
    <row r="1445" spans="37:50" x14ac:dyDescent="0.2">
      <c r="AK1445" s="1" t="s">
        <v>100</v>
      </c>
      <c r="AL1445" s="1" t="s">
        <v>34</v>
      </c>
      <c r="AM1445" s="1" t="s">
        <v>114</v>
      </c>
      <c r="AN1445" s="1" t="s">
        <v>11</v>
      </c>
      <c r="AO1445" s="1" t="s">
        <v>12</v>
      </c>
      <c r="AP1445" s="1" t="s">
        <v>13</v>
      </c>
      <c r="AQ1445" s="8">
        <v>6.6594790000000005E-4</v>
      </c>
      <c r="AR1445" s="8">
        <v>0.75</v>
      </c>
      <c r="AS1445" s="9">
        <f>Tabla8[[#This Row],[Precio unitario]]*Tabla8[[#This Row],[Tasa de ingresos cliente]]</f>
        <v>4.9946092500000006E-4</v>
      </c>
      <c r="AT1445" s="21">
        <v>21.6</v>
      </c>
      <c r="AU1445" s="11">
        <f>Tabla8[[#This Row],[tasa de cambio]]*Tabla8[[#This Row],[Ingresos netos]]</f>
        <v>1.0788355980000002E-2</v>
      </c>
      <c r="AV1445" s="23"/>
      <c r="AX1445" s="23"/>
    </row>
    <row r="1446" spans="37:50" x14ac:dyDescent="0.2">
      <c r="AK1446" s="2" t="s">
        <v>100</v>
      </c>
      <c r="AL1446" s="2" t="s">
        <v>34</v>
      </c>
      <c r="AM1446" s="2" t="s">
        <v>114</v>
      </c>
      <c r="AN1446" s="2" t="s">
        <v>11</v>
      </c>
      <c r="AO1446" s="2" t="s">
        <v>12</v>
      </c>
      <c r="AP1446" s="2" t="s">
        <v>13</v>
      </c>
      <c r="AQ1446" s="7">
        <v>6.6594980000000005E-4</v>
      </c>
      <c r="AR1446" s="7">
        <v>0.75</v>
      </c>
      <c r="AS1446" s="9">
        <f>Tabla8[[#This Row],[Precio unitario]]*Tabla8[[#This Row],[Tasa de ingresos cliente]]</f>
        <v>4.9946235000000001E-4</v>
      </c>
      <c r="AT1446" s="21">
        <v>21.6</v>
      </c>
      <c r="AU1446" s="11">
        <f>Tabla8[[#This Row],[tasa de cambio]]*Tabla8[[#This Row],[Ingresos netos]]</f>
        <v>1.0788386760000001E-2</v>
      </c>
      <c r="AV1446" s="23"/>
      <c r="AX1446" s="23"/>
    </row>
    <row r="1447" spans="37:50" x14ac:dyDescent="0.2">
      <c r="AK1447" s="1" t="s">
        <v>100</v>
      </c>
      <c r="AL1447" s="1" t="s">
        <v>34</v>
      </c>
      <c r="AM1447" s="1" t="s">
        <v>114</v>
      </c>
      <c r="AN1447" s="1" t="s">
        <v>11</v>
      </c>
      <c r="AO1447" s="1" t="s">
        <v>12</v>
      </c>
      <c r="AP1447" s="1" t="s">
        <v>13</v>
      </c>
      <c r="AQ1447" s="8">
        <v>6.6595119999999998E-4</v>
      </c>
      <c r="AR1447" s="8">
        <v>0.75</v>
      </c>
      <c r="AS1447" s="9">
        <f>Tabla8[[#This Row],[Precio unitario]]*Tabla8[[#This Row],[Tasa de ingresos cliente]]</f>
        <v>4.9946340000000004E-4</v>
      </c>
      <c r="AT1447" s="21">
        <v>21.6</v>
      </c>
      <c r="AU1447" s="11">
        <f>Tabla8[[#This Row],[tasa de cambio]]*Tabla8[[#This Row],[Ingresos netos]]</f>
        <v>1.0788409440000002E-2</v>
      </c>
      <c r="AV1447" s="23"/>
      <c r="AX1447" s="23"/>
    </row>
    <row r="1448" spans="37:50" x14ac:dyDescent="0.2">
      <c r="AK1448" s="2" t="s">
        <v>100</v>
      </c>
      <c r="AL1448" s="2" t="s">
        <v>34</v>
      </c>
      <c r="AM1448" s="2" t="s">
        <v>114</v>
      </c>
      <c r="AN1448" s="2" t="s">
        <v>11</v>
      </c>
      <c r="AO1448" s="2" t="s">
        <v>12</v>
      </c>
      <c r="AP1448" s="2" t="s">
        <v>13</v>
      </c>
      <c r="AQ1448" s="7">
        <v>6.6595019999999997E-4</v>
      </c>
      <c r="AR1448" s="7">
        <v>0.75</v>
      </c>
      <c r="AS1448" s="9">
        <f>Tabla8[[#This Row],[Precio unitario]]*Tabla8[[#This Row],[Tasa de ingresos cliente]]</f>
        <v>4.9946265E-4</v>
      </c>
      <c r="AT1448" s="21">
        <v>21.6</v>
      </c>
      <c r="AU1448" s="11">
        <f>Tabla8[[#This Row],[tasa de cambio]]*Tabla8[[#This Row],[Ingresos netos]]</f>
        <v>1.0788393240000001E-2</v>
      </c>
      <c r="AV1448" s="23"/>
      <c r="AX1448" s="23"/>
    </row>
    <row r="1449" spans="37:50" x14ac:dyDescent="0.2">
      <c r="AK1449" s="1" t="s">
        <v>100</v>
      </c>
      <c r="AL1449" s="1" t="s">
        <v>34</v>
      </c>
      <c r="AM1449" s="1" t="s">
        <v>114</v>
      </c>
      <c r="AN1449" s="1" t="s">
        <v>11</v>
      </c>
      <c r="AO1449" s="1" t="s">
        <v>12</v>
      </c>
      <c r="AP1449" s="1" t="s">
        <v>13</v>
      </c>
      <c r="AQ1449" s="8">
        <v>6.6594859999999996E-4</v>
      </c>
      <c r="AR1449" s="8">
        <v>0.75</v>
      </c>
      <c r="AS1449" s="9">
        <f>Tabla8[[#This Row],[Precio unitario]]*Tabla8[[#This Row],[Tasa de ingresos cliente]]</f>
        <v>4.9946145000000003E-4</v>
      </c>
      <c r="AT1449" s="21">
        <v>21.6</v>
      </c>
      <c r="AU1449" s="11">
        <f>Tabla8[[#This Row],[tasa de cambio]]*Tabla8[[#This Row],[Ingresos netos]]</f>
        <v>1.0788367320000001E-2</v>
      </c>
      <c r="AV1449" s="23"/>
      <c r="AX1449" s="23"/>
    </row>
    <row r="1450" spans="37:50" x14ac:dyDescent="0.2">
      <c r="AK1450" s="2" t="s">
        <v>100</v>
      </c>
      <c r="AL1450" s="2" t="s">
        <v>34</v>
      </c>
      <c r="AM1450" s="2" t="s">
        <v>114</v>
      </c>
      <c r="AN1450" s="2" t="s">
        <v>11</v>
      </c>
      <c r="AO1450" s="2" t="s">
        <v>12</v>
      </c>
      <c r="AP1450" s="2" t="s">
        <v>13</v>
      </c>
      <c r="AQ1450" s="7">
        <v>6.6594919999999995E-4</v>
      </c>
      <c r="AR1450" s="7">
        <v>0.75</v>
      </c>
      <c r="AS1450" s="9">
        <f>Tabla8[[#This Row],[Precio unitario]]*Tabla8[[#This Row],[Tasa de ingresos cliente]]</f>
        <v>4.9946189999999996E-4</v>
      </c>
      <c r="AT1450" s="21">
        <v>21.6</v>
      </c>
      <c r="AU1450" s="11">
        <f>Tabla8[[#This Row],[tasa de cambio]]*Tabla8[[#This Row],[Ingresos netos]]</f>
        <v>1.078837704E-2</v>
      </c>
      <c r="AV1450" s="23"/>
      <c r="AX1450" s="23"/>
    </row>
    <row r="1451" spans="37:50" x14ac:dyDescent="0.2">
      <c r="AK1451" s="1" t="s">
        <v>100</v>
      </c>
      <c r="AL1451" s="1" t="s">
        <v>34</v>
      </c>
      <c r="AM1451" s="1" t="s">
        <v>114</v>
      </c>
      <c r="AN1451" s="1" t="s">
        <v>11</v>
      </c>
      <c r="AO1451" s="1" t="s">
        <v>12</v>
      </c>
      <c r="AP1451" s="1" t="s">
        <v>13</v>
      </c>
      <c r="AQ1451" s="8">
        <v>6.6594989999999997E-4</v>
      </c>
      <c r="AR1451" s="8">
        <v>0.75</v>
      </c>
      <c r="AS1451" s="9">
        <f>Tabla8[[#This Row],[Precio unitario]]*Tabla8[[#This Row],[Tasa de ingresos cliente]]</f>
        <v>4.9946242500000003E-4</v>
      </c>
      <c r="AT1451" s="21">
        <v>21.6</v>
      </c>
      <c r="AU1451" s="11">
        <f>Tabla8[[#This Row],[tasa de cambio]]*Tabla8[[#This Row],[Ingresos netos]]</f>
        <v>1.0788388380000001E-2</v>
      </c>
      <c r="AV1451" s="23"/>
      <c r="AX1451" s="23"/>
    </row>
    <row r="1452" spans="37:50" x14ac:dyDescent="0.2">
      <c r="AK1452" s="2" t="s">
        <v>100</v>
      </c>
      <c r="AL1452" s="2" t="s">
        <v>34</v>
      </c>
      <c r="AM1452" s="2" t="s">
        <v>114</v>
      </c>
      <c r="AN1452" s="2" t="s">
        <v>11</v>
      </c>
      <c r="AO1452" s="2" t="s">
        <v>12</v>
      </c>
      <c r="AP1452" s="2" t="s">
        <v>13</v>
      </c>
      <c r="AQ1452" s="7">
        <v>6.6594929999999998E-4</v>
      </c>
      <c r="AR1452" s="7">
        <v>0.75</v>
      </c>
      <c r="AS1452" s="9">
        <f>Tabla8[[#This Row],[Precio unitario]]*Tabla8[[#This Row],[Tasa de ingresos cliente]]</f>
        <v>4.9946197499999999E-4</v>
      </c>
      <c r="AT1452" s="21">
        <v>21.6</v>
      </c>
      <c r="AU1452" s="11">
        <f>Tabla8[[#This Row],[tasa de cambio]]*Tabla8[[#This Row],[Ingresos netos]]</f>
        <v>1.078837866E-2</v>
      </c>
      <c r="AV1452" s="23"/>
      <c r="AX1452" s="23"/>
    </row>
    <row r="1453" spans="37:50" x14ac:dyDescent="0.2">
      <c r="AK1453" s="1" t="s">
        <v>100</v>
      </c>
      <c r="AL1453" s="1" t="s">
        <v>34</v>
      </c>
      <c r="AM1453" s="1" t="s">
        <v>114</v>
      </c>
      <c r="AN1453" s="1" t="s">
        <v>11</v>
      </c>
      <c r="AO1453" s="1" t="s">
        <v>12</v>
      </c>
      <c r="AP1453" s="1" t="s">
        <v>13</v>
      </c>
      <c r="AQ1453" s="8">
        <v>6.6594769999999998E-4</v>
      </c>
      <c r="AR1453" s="8">
        <v>0.75</v>
      </c>
      <c r="AS1453" s="9">
        <f>Tabla8[[#This Row],[Precio unitario]]*Tabla8[[#This Row],[Tasa de ingresos cliente]]</f>
        <v>4.9946077500000001E-4</v>
      </c>
      <c r="AT1453" s="21">
        <v>21.6</v>
      </c>
      <c r="AU1453" s="11">
        <f>Tabla8[[#This Row],[tasa de cambio]]*Tabla8[[#This Row],[Ingresos netos]]</f>
        <v>1.0788352740000002E-2</v>
      </c>
      <c r="AV1453" s="23"/>
      <c r="AX1453" s="23"/>
    </row>
    <row r="1454" spans="37:50" x14ac:dyDescent="0.2">
      <c r="AK1454" s="2" t="s">
        <v>100</v>
      </c>
      <c r="AL1454" s="2" t="s">
        <v>34</v>
      </c>
      <c r="AM1454" s="2" t="s">
        <v>114</v>
      </c>
      <c r="AN1454" s="2" t="s">
        <v>11</v>
      </c>
      <c r="AO1454" s="2" t="s">
        <v>12</v>
      </c>
      <c r="AP1454" s="2" t="s">
        <v>13</v>
      </c>
      <c r="AQ1454" s="7">
        <v>6.6594850000000004E-4</v>
      </c>
      <c r="AR1454" s="7">
        <v>0.75</v>
      </c>
      <c r="AS1454" s="9">
        <f>Tabla8[[#This Row],[Precio unitario]]*Tabla8[[#This Row],[Tasa de ingresos cliente]]</f>
        <v>4.99461375E-4</v>
      </c>
      <c r="AT1454" s="21">
        <v>21.6</v>
      </c>
      <c r="AU1454" s="11">
        <f>Tabla8[[#This Row],[tasa de cambio]]*Tabla8[[#This Row],[Ingresos netos]]</f>
        <v>1.07883657E-2</v>
      </c>
      <c r="AV1454" s="23"/>
      <c r="AX1454" s="23"/>
    </row>
    <row r="1455" spans="37:50" x14ac:dyDescent="0.2">
      <c r="AK1455" s="1" t="s">
        <v>100</v>
      </c>
      <c r="AL1455" s="1" t="s">
        <v>34</v>
      </c>
      <c r="AM1455" s="1" t="s">
        <v>114</v>
      </c>
      <c r="AN1455" s="1" t="s">
        <v>11</v>
      </c>
      <c r="AO1455" s="1" t="s">
        <v>12</v>
      </c>
      <c r="AP1455" s="1" t="s">
        <v>13</v>
      </c>
      <c r="AQ1455" s="8">
        <v>6.6595100000000002E-4</v>
      </c>
      <c r="AR1455" s="8">
        <v>0.75</v>
      </c>
      <c r="AS1455" s="9">
        <f>Tabla8[[#This Row],[Precio unitario]]*Tabla8[[#This Row],[Tasa de ingresos cliente]]</f>
        <v>4.9946324999999999E-4</v>
      </c>
      <c r="AT1455" s="21">
        <v>21.6</v>
      </c>
      <c r="AU1455" s="11">
        <f>Tabla8[[#This Row],[tasa de cambio]]*Tabla8[[#This Row],[Ingresos netos]]</f>
        <v>1.0788406200000001E-2</v>
      </c>
      <c r="AV1455" s="23"/>
      <c r="AX1455" s="23"/>
    </row>
    <row r="1456" spans="37:50" x14ac:dyDescent="0.2">
      <c r="AK1456" s="1" t="s">
        <v>100</v>
      </c>
      <c r="AL1456" s="1" t="s">
        <v>34</v>
      </c>
      <c r="AM1456" s="1" t="s">
        <v>104</v>
      </c>
      <c r="AN1456" s="1" t="s">
        <v>11</v>
      </c>
      <c r="AO1456" s="1" t="s">
        <v>129</v>
      </c>
      <c r="AP1456" s="1" t="s">
        <v>13</v>
      </c>
      <c r="AQ1456" s="8">
        <v>-5.1460980000000002E-4</v>
      </c>
      <c r="AR1456" s="8">
        <v>0.75</v>
      </c>
      <c r="AS1456" s="9">
        <f>Tabla8[[#This Row],[Precio unitario]]*Tabla8[[#This Row],[Tasa de ingresos cliente]]</f>
        <v>-3.8595735000000004E-4</v>
      </c>
      <c r="AT1456" s="21">
        <v>21.6</v>
      </c>
      <c r="AU1456" s="11">
        <f>Tabla8[[#This Row],[tasa de cambio]]*Tabla8[[#This Row],[Ingresos netos]]</f>
        <v>-8.3366787600000023E-3</v>
      </c>
      <c r="AV1456" s="23"/>
      <c r="AX1456" s="23"/>
    </row>
    <row r="1457" spans="37:50" x14ac:dyDescent="0.2">
      <c r="AK1457" s="2" t="s">
        <v>100</v>
      </c>
      <c r="AL1457" s="2" t="s">
        <v>34</v>
      </c>
      <c r="AM1457" s="2" t="s">
        <v>114</v>
      </c>
      <c r="AN1457" s="2" t="s">
        <v>11</v>
      </c>
      <c r="AO1457" s="2" t="s">
        <v>129</v>
      </c>
      <c r="AP1457" s="2" t="s">
        <v>13</v>
      </c>
      <c r="AQ1457" s="7">
        <v>-1.1613999999999999E-5</v>
      </c>
      <c r="AR1457" s="7">
        <v>0.75</v>
      </c>
      <c r="AS1457" s="9">
        <f>Tabla8[[#This Row],[Precio unitario]]*Tabla8[[#This Row],[Tasa de ingresos cliente]]</f>
        <v>-8.710499999999999E-6</v>
      </c>
      <c r="AT1457" s="21">
        <v>21.6</v>
      </c>
      <c r="AU1457" s="11">
        <f>Tabla8[[#This Row],[tasa de cambio]]*Tabla8[[#This Row],[Ingresos netos]]</f>
        <v>-1.8814679999999999E-4</v>
      </c>
      <c r="AV1457" s="23"/>
      <c r="AX1457" s="23"/>
    </row>
    <row r="1458" spans="37:50" x14ac:dyDescent="0.2">
      <c r="AK1458" s="1" t="s">
        <v>100</v>
      </c>
      <c r="AL1458" s="1" t="s">
        <v>34</v>
      </c>
      <c r="AM1458" s="1" t="s">
        <v>114</v>
      </c>
      <c r="AN1458" s="1" t="s">
        <v>11</v>
      </c>
      <c r="AO1458" s="1" t="s">
        <v>129</v>
      </c>
      <c r="AP1458" s="1" t="s">
        <v>13</v>
      </c>
      <c r="AQ1458" s="8">
        <v>-1.16142E-5</v>
      </c>
      <c r="AR1458" s="8">
        <v>0.75</v>
      </c>
      <c r="AS1458" s="9">
        <f>Tabla8[[#This Row],[Precio unitario]]*Tabla8[[#This Row],[Tasa de ingresos cliente]]</f>
        <v>-8.7106499999999993E-6</v>
      </c>
      <c r="AT1458" s="21">
        <v>21.6</v>
      </c>
      <c r="AU1458" s="11">
        <f>Tabla8[[#This Row],[tasa de cambio]]*Tabla8[[#This Row],[Ingresos netos]]</f>
        <v>-1.8815004E-4</v>
      </c>
      <c r="AV1458" s="23"/>
      <c r="AX1458" s="23"/>
    </row>
    <row r="1459" spans="37:50" x14ac:dyDescent="0.2">
      <c r="AK1459" s="2" t="s">
        <v>100</v>
      </c>
      <c r="AL1459" s="2" t="s">
        <v>31</v>
      </c>
      <c r="AM1459" s="2" t="s">
        <v>101</v>
      </c>
      <c r="AN1459" s="2" t="s">
        <v>11</v>
      </c>
      <c r="AO1459" s="2" t="s">
        <v>12</v>
      </c>
      <c r="AP1459" s="2" t="s">
        <v>13</v>
      </c>
      <c r="AQ1459" s="7">
        <v>4.2299999999999998E-4</v>
      </c>
      <c r="AR1459" s="7">
        <v>0.75</v>
      </c>
      <c r="AS1459" s="9">
        <f>Tabla8[[#This Row],[Precio unitario]]*Tabla8[[#This Row],[Tasa de ingresos cliente]]</f>
        <v>3.1724999999999999E-4</v>
      </c>
      <c r="AT1459" s="21">
        <v>21.6</v>
      </c>
      <c r="AU1459" s="11">
        <f>Tabla8[[#This Row],[tasa de cambio]]*Tabla8[[#This Row],[Ingresos netos]]</f>
        <v>6.8526000000000004E-3</v>
      </c>
      <c r="AV1459" s="23"/>
      <c r="AX1459" s="23"/>
    </row>
    <row r="1460" spans="37:50" x14ac:dyDescent="0.2">
      <c r="AK1460" s="2" t="s">
        <v>100</v>
      </c>
      <c r="AL1460" s="2" t="s">
        <v>31</v>
      </c>
      <c r="AM1460" s="2" t="s">
        <v>104</v>
      </c>
      <c r="AN1460" s="2" t="s">
        <v>11</v>
      </c>
      <c r="AO1460" s="2" t="s">
        <v>12</v>
      </c>
      <c r="AP1460" s="2" t="s">
        <v>13</v>
      </c>
      <c r="AQ1460" s="7">
        <v>5.6400000000000005E-4</v>
      </c>
      <c r="AR1460" s="7">
        <v>0.75</v>
      </c>
      <c r="AS1460" s="9">
        <f>Tabla8[[#This Row],[Precio unitario]]*Tabla8[[#This Row],[Tasa de ingresos cliente]]</f>
        <v>4.2300000000000004E-4</v>
      </c>
      <c r="AT1460" s="21">
        <v>21.6</v>
      </c>
      <c r="AU1460" s="11">
        <f>Tabla8[[#This Row],[tasa de cambio]]*Tabla8[[#This Row],[Ingresos netos]]</f>
        <v>9.1368000000000022E-3</v>
      </c>
      <c r="AV1460" s="23"/>
      <c r="AX1460" s="23"/>
    </row>
    <row r="1461" spans="37:50" x14ac:dyDescent="0.2">
      <c r="AK1461" s="1" t="s">
        <v>100</v>
      </c>
      <c r="AL1461" s="1" t="s">
        <v>31</v>
      </c>
      <c r="AM1461" s="1" t="s">
        <v>104</v>
      </c>
      <c r="AN1461" s="1" t="s">
        <v>11</v>
      </c>
      <c r="AO1461" s="1" t="s">
        <v>12</v>
      </c>
      <c r="AP1461" s="1" t="s">
        <v>13</v>
      </c>
      <c r="AQ1461" s="8">
        <v>5.6391670000000005E-4</v>
      </c>
      <c r="AR1461" s="8">
        <v>0.75</v>
      </c>
      <c r="AS1461" s="9">
        <f>Tabla8[[#This Row],[Precio unitario]]*Tabla8[[#This Row],[Tasa de ingresos cliente]]</f>
        <v>4.2293752500000004E-4</v>
      </c>
      <c r="AT1461" s="21">
        <v>21.6</v>
      </c>
      <c r="AU1461" s="11">
        <f>Tabla8[[#This Row],[tasa de cambio]]*Tabla8[[#This Row],[Ingresos netos]]</f>
        <v>9.1354505400000011E-3</v>
      </c>
      <c r="AV1461" s="23"/>
      <c r="AX1461" s="23"/>
    </row>
    <row r="1462" spans="37:50" x14ac:dyDescent="0.2">
      <c r="AK1462" s="2" t="s">
        <v>100</v>
      </c>
      <c r="AL1462" s="2" t="s">
        <v>31</v>
      </c>
      <c r="AM1462" s="2" t="s">
        <v>104</v>
      </c>
      <c r="AN1462" s="2" t="s">
        <v>11</v>
      </c>
      <c r="AO1462" s="2" t="s">
        <v>12</v>
      </c>
      <c r="AP1462" s="2" t="s">
        <v>13</v>
      </c>
      <c r="AQ1462" s="7">
        <v>1.142E-3</v>
      </c>
      <c r="AR1462" s="7">
        <v>0.75</v>
      </c>
      <c r="AS1462" s="9">
        <f>Tabla8[[#This Row],[Precio unitario]]*Tabla8[[#This Row],[Tasa de ingresos cliente]]</f>
        <v>8.5650000000000006E-4</v>
      </c>
      <c r="AT1462" s="21">
        <v>21.6</v>
      </c>
      <c r="AU1462" s="11">
        <f>Tabla8[[#This Row],[tasa de cambio]]*Tabla8[[#This Row],[Ingresos netos]]</f>
        <v>1.8500400000000004E-2</v>
      </c>
      <c r="AV1462" s="23"/>
      <c r="AX1462" s="23"/>
    </row>
    <row r="1463" spans="37:50" x14ac:dyDescent="0.2">
      <c r="AK1463" s="1" t="s">
        <v>100</v>
      </c>
      <c r="AL1463" s="1" t="s">
        <v>31</v>
      </c>
      <c r="AM1463" s="1" t="s">
        <v>104</v>
      </c>
      <c r="AN1463" s="1" t="s">
        <v>11</v>
      </c>
      <c r="AO1463" s="1" t="s">
        <v>12</v>
      </c>
      <c r="AP1463" s="1" t="s">
        <v>13</v>
      </c>
      <c r="AQ1463" s="8">
        <v>1.1659999999999999E-3</v>
      </c>
      <c r="AR1463" s="8">
        <v>0.75</v>
      </c>
      <c r="AS1463" s="9">
        <f>Tabla8[[#This Row],[Precio unitario]]*Tabla8[[#This Row],[Tasa de ingresos cliente]]</f>
        <v>8.7449999999999995E-4</v>
      </c>
      <c r="AT1463" s="21">
        <v>21.6</v>
      </c>
      <c r="AU1463" s="11">
        <f>Tabla8[[#This Row],[tasa de cambio]]*Tabla8[[#This Row],[Ingresos netos]]</f>
        <v>1.8889200000000002E-2</v>
      </c>
      <c r="AV1463" s="23"/>
      <c r="AX1463" s="23"/>
    </row>
    <row r="1464" spans="37:50" x14ac:dyDescent="0.2">
      <c r="AK1464" s="2" t="s">
        <v>100</v>
      </c>
      <c r="AL1464" s="2" t="s">
        <v>31</v>
      </c>
      <c r="AM1464" s="2" t="s">
        <v>104</v>
      </c>
      <c r="AN1464" s="2" t="s">
        <v>11</v>
      </c>
      <c r="AO1464" s="2" t="s">
        <v>12</v>
      </c>
      <c r="AP1464" s="2" t="s">
        <v>13</v>
      </c>
      <c r="AQ1464" s="7">
        <v>1.4773333E-3</v>
      </c>
      <c r="AR1464" s="7">
        <v>0.75</v>
      </c>
      <c r="AS1464" s="9">
        <f>Tabla8[[#This Row],[Precio unitario]]*Tabla8[[#This Row],[Tasa de ingresos cliente]]</f>
        <v>1.1079999750000001E-3</v>
      </c>
      <c r="AT1464" s="21">
        <v>21.6</v>
      </c>
      <c r="AU1464" s="11">
        <f>Tabla8[[#This Row],[tasa de cambio]]*Tabla8[[#This Row],[Ingresos netos]]</f>
        <v>2.3932799460000004E-2</v>
      </c>
      <c r="AV1464" s="23"/>
      <c r="AX1464" s="23"/>
    </row>
    <row r="1465" spans="37:50" x14ac:dyDescent="0.2">
      <c r="AK1465" s="1" t="s">
        <v>100</v>
      </c>
      <c r="AL1465" s="1" t="s">
        <v>31</v>
      </c>
      <c r="AM1465" s="1" t="s">
        <v>104</v>
      </c>
      <c r="AN1465" s="1" t="s">
        <v>11</v>
      </c>
      <c r="AO1465" s="1" t="s">
        <v>12</v>
      </c>
      <c r="AP1465" s="1" t="s">
        <v>13</v>
      </c>
      <c r="AQ1465" s="8">
        <v>1.477E-3</v>
      </c>
      <c r="AR1465" s="8">
        <v>0.75</v>
      </c>
      <c r="AS1465" s="9">
        <f>Tabla8[[#This Row],[Precio unitario]]*Tabla8[[#This Row],[Tasa de ingresos cliente]]</f>
        <v>1.10775E-3</v>
      </c>
      <c r="AT1465" s="21">
        <v>21.6</v>
      </c>
      <c r="AU1465" s="11">
        <f>Tabla8[[#This Row],[tasa de cambio]]*Tabla8[[#This Row],[Ingresos netos]]</f>
        <v>2.3927400000000001E-2</v>
      </c>
      <c r="AV1465" s="23"/>
      <c r="AX1465" s="23"/>
    </row>
    <row r="1466" spans="37:50" x14ac:dyDescent="0.2">
      <c r="AK1466" s="2" t="s">
        <v>100</v>
      </c>
      <c r="AL1466" s="2" t="s">
        <v>31</v>
      </c>
      <c r="AM1466" s="2" t="s">
        <v>104</v>
      </c>
      <c r="AN1466" s="2" t="s">
        <v>11</v>
      </c>
      <c r="AO1466" s="2" t="s">
        <v>12</v>
      </c>
      <c r="AP1466" s="2" t="s">
        <v>13</v>
      </c>
      <c r="AQ1466" s="7">
        <v>1.47725E-3</v>
      </c>
      <c r="AR1466" s="7">
        <v>0.75</v>
      </c>
      <c r="AS1466" s="9">
        <f>Tabla8[[#This Row],[Precio unitario]]*Tabla8[[#This Row],[Tasa de ingresos cliente]]</f>
        <v>1.1079375E-3</v>
      </c>
      <c r="AT1466" s="21">
        <v>21.6</v>
      </c>
      <c r="AU1466" s="11">
        <f>Tabla8[[#This Row],[tasa de cambio]]*Tabla8[[#This Row],[Ingresos netos]]</f>
        <v>2.393145E-2</v>
      </c>
      <c r="AV1466" s="23"/>
      <c r="AX1466" s="23"/>
    </row>
    <row r="1467" spans="37:50" x14ac:dyDescent="0.2">
      <c r="AK1467" s="2" t="s">
        <v>100</v>
      </c>
      <c r="AL1467" s="2" t="s">
        <v>31</v>
      </c>
      <c r="AM1467" s="2" t="s">
        <v>104</v>
      </c>
      <c r="AN1467" s="2" t="s">
        <v>11</v>
      </c>
      <c r="AO1467" s="2" t="s">
        <v>12</v>
      </c>
      <c r="AP1467" s="2" t="s">
        <v>13</v>
      </c>
      <c r="AQ1467" s="7">
        <v>5.7499999999999999E-4</v>
      </c>
      <c r="AR1467" s="7">
        <v>0.75</v>
      </c>
      <c r="AS1467" s="9">
        <f>Tabla8[[#This Row],[Precio unitario]]*Tabla8[[#This Row],[Tasa de ingresos cliente]]</f>
        <v>4.3124999999999999E-4</v>
      </c>
      <c r="AT1467" s="21">
        <v>21.6</v>
      </c>
      <c r="AU1467" s="11">
        <f>Tabla8[[#This Row],[tasa de cambio]]*Tabla8[[#This Row],[Ingresos netos]]</f>
        <v>9.3150000000000004E-3</v>
      </c>
      <c r="AV1467" s="23"/>
      <c r="AX1467" s="23"/>
    </row>
    <row r="1468" spans="37:50" x14ac:dyDescent="0.2">
      <c r="AK1468" s="2" t="s">
        <v>100</v>
      </c>
      <c r="AL1468" s="2" t="s">
        <v>31</v>
      </c>
      <c r="AM1468" s="2" t="s">
        <v>114</v>
      </c>
      <c r="AN1468" s="2" t="s">
        <v>11</v>
      </c>
      <c r="AO1468" s="2" t="s">
        <v>12</v>
      </c>
      <c r="AP1468" s="2" t="s">
        <v>13</v>
      </c>
      <c r="AQ1468" s="7">
        <v>5.1999999999999997E-5</v>
      </c>
      <c r="AR1468" s="7">
        <v>0.75</v>
      </c>
      <c r="AS1468" s="9">
        <f>Tabla8[[#This Row],[Precio unitario]]*Tabla8[[#This Row],[Tasa de ingresos cliente]]</f>
        <v>3.8999999999999999E-5</v>
      </c>
      <c r="AT1468" s="21">
        <v>21.6</v>
      </c>
      <c r="AU1468" s="11">
        <f>Tabla8[[#This Row],[tasa de cambio]]*Tabla8[[#This Row],[Ingresos netos]]</f>
        <v>8.4240000000000009E-4</v>
      </c>
      <c r="AV1468" s="23"/>
      <c r="AX1468" s="23"/>
    </row>
    <row r="1469" spans="37:50" x14ac:dyDescent="0.2">
      <c r="AK1469" s="1" t="s">
        <v>100</v>
      </c>
      <c r="AL1469" s="1" t="s">
        <v>31</v>
      </c>
      <c r="AM1469" s="1" t="s">
        <v>114</v>
      </c>
      <c r="AN1469" s="1" t="s">
        <v>11</v>
      </c>
      <c r="AO1469" s="1" t="s">
        <v>12</v>
      </c>
      <c r="AP1469" s="1" t="s">
        <v>13</v>
      </c>
      <c r="AQ1469" s="8">
        <v>5.1906300000000001E-5</v>
      </c>
      <c r="AR1469" s="8">
        <v>0.75</v>
      </c>
      <c r="AS1469" s="9">
        <f>Tabla8[[#This Row],[Precio unitario]]*Tabla8[[#This Row],[Tasa de ingresos cliente]]</f>
        <v>3.8929725000000003E-5</v>
      </c>
      <c r="AT1469" s="21">
        <v>21.6</v>
      </c>
      <c r="AU1469" s="11">
        <f>Tabla8[[#This Row],[tasa de cambio]]*Tabla8[[#This Row],[Ingresos netos]]</f>
        <v>8.4088206000000013E-4</v>
      </c>
      <c r="AV1469" s="23"/>
      <c r="AX1469" s="23"/>
    </row>
    <row r="1470" spans="37:50" x14ac:dyDescent="0.2">
      <c r="AK1470" s="2" t="s">
        <v>100</v>
      </c>
      <c r="AL1470" s="2" t="s">
        <v>31</v>
      </c>
      <c r="AM1470" s="2" t="s">
        <v>104</v>
      </c>
      <c r="AN1470" s="2" t="s">
        <v>11</v>
      </c>
      <c r="AO1470" s="2" t="s">
        <v>12</v>
      </c>
      <c r="AP1470" s="2" t="s">
        <v>13</v>
      </c>
      <c r="AQ1470" s="7">
        <v>3.01E-4</v>
      </c>
      <c r="AR1470" s="7">
        <v>0.75</v>
      </c>
      <c r="AS1470" s="9">
        <f>Tabla8[[#This Row],[Precio unitario]]*Tabla8[[#This Row],[Tasa de ingresos cliente]]</f>
        <v>2.2574999999999998E-4</v>
      </c>
      <c r="AT1470" s="21">
        <v>21.6</v>
      </c>
      <c r="AU1470" s="11">
        <f>Tabla8[[#This Row],[tasa de cambio]]*Tabla8[[#This Row],[Ingresos netos]]</f>
        <v>4.8761999999999998E-3</v>
      </c>
      <c r="AV1470" s="23"/>
      <c r="AX1470" s="23"/>
    </row>
    <row r="1471" spans="37:50" x14ac:dyDescent="0.2">
      <c r="AK1471" s="2" t="s">
        <v>100</v>
      </c>
      <c r="AL1471" s="2" t="s">
        <v>31</v>
      </c>
      <c r="AM1471" s="2" t="s">
        <v>104</v>
      </c>
      <c r="AN1471" s="2" t="s">
        <v>11</v>
      </c>
      <c r="AO1471" s="2" t="s">
        <v>129</v>
      </c>
      <c r="AP1471" s="2" t="s">
        <v>13</v>
      </c>
      <c r="AQ1471" s="7">
        <v>-2.7969719999999999E-4</v>
      </c>
      <c r="AR1471" s="7">
        <v>0.75</v>
      </c>
      <c r="AS1471" s="9">
        <f>Tabla8[[#This Row],[Precio unitario]]*Tabla8[[#This Row],[Tasa de ingresos cliente]]</f>
        <v>-2.0977289999999998E-4</v>
      </c>
      <c r="AT1471" s="21">
        <v>21.6</v>
      </c>
      <c r="AU1471" s="11">
        <f>Tabla8[[#This Row],[tasa de cambio]]*Tabla8[[#This Row],[Ingresos netos]]</f>
        <v>-4.5310946399999994E-3</v>
      </c>
      <c r="AV1471" s="23"/>
      <c r="AX1471" s="23"/>
    </row>
    <row r="1472" spans="37:50" x14ac:dyDescent="0.2">
      <c r="AK1472" s="1" t="s">
        <v>100</v>
      </c>
      <c r="AL1472" s="1" t="s">
        <v>31</v>
      </c>
      <c r="AM1472" s="1" t="s">
        <v>104</v>
      </c>
      <c r="AN1472" s="1" t="s">
        <v>11</v>
      </c>
      <c r="AO1472" s="1" t="s">
        <v>129</v>
      </c>
      <c r="AP1472" s="1" t="s">
        <v>13</v>
      </c>
      <c r="AQ1472" s="8">
        <v>-2.7969730000000002E-4</v>
      </c>
      <c r="AR1472" s="8">
        <v>0.75</v>
      </c>
      <c r="AS1472" s="9">
        <f>Tabla8[[#This Row],[Precio unitario]]*Tabla8[[#This Row],[Tasa de ingresos cliente]]</f>
        <v>-2.09772975E-4</v>
      </c>
      <c r="AT1472" s="21">
        <v>21.6</v>
      </c>
      <c r="AU1472" s="11">
        <f>Tabla8[[#This Row],[tasa de cambio]]*Tabla8[[#This Row],[Ingresos netos]]</f>
        <v>-4.5310962600000008E-3</v>
      </c>
      <c r="AV1472" s="23"/>
      <c r="AX1472" s="23"/>
    </row>
    <row r="1473" spans="37:50" x14ac:dyDescent="0.2">
      <c r="AK1473" s="2" t="s">
        <v>100</v>
      </c>
      <c r="AL1473" s="2" t="s">
        <v>31</v>
      </c>
      <c r="AM1473" s="2" t="s">
        <v>114</v>
      </c>
      <c r="AN1473" s="2" t="s">
        <v>11</v>
      </c>
      <c r="AO1473" s="2" t="s">
        <v>129</v>
      </c>
      <c r="AP1473" s="2" t="s">
        <v>13</v>
      </c>
      <c r="AQ1473" s="7">
        <v>-1.5571999999999999E-5</v>
      </c>
      <c r="AR1473" s="7">
        <v>0.75</v>
      </c>
      <c r="AS1473" s="9">
        <f>Tabla8[[#This Row],[Precio unitario]]*Tabla8[[#This Row],[Tasa de ingresos cliente]]</f>
        <v>-1.1678999999999999E-5</v>
      </c>
      <c r="AT1473" s="21">
        <v>21.6</v>
      </c>
      <c r="AU1473" s="11">
        <f>Tabla8[[#This Row],[tasa de cambio]]*Tabla8[[#This Row],[Ingresos netos]]</f>
        <v>-2.5226639999999999E-4</v>
      </c>
      <c r="AV1473" s="23"/>
      <c r="AX1473" s="23"/>
    </row>
    <row r="1474" spans="37:50" x14ac:dyDescent="0.2">
      <c r="AK1474" s="1" t="s">
        <v>100</v>
      </c>
      <c r="AL1474" s="1" t="s">
        <v>31</v>
      </c>
      <c r="AM1474" s="1" t="s">
        <v>114</v>
      </c>
      <c r="AN1474" s="1" t="s">
        <v>11</v>
      </c>
      <c r="AO1474" s="1" t="s">
        <v>129</v>
      </c>
      <c r="AP1474" s="1" t="s">
        <v>13</v>
      </c>
      <c r="AQ1474" s="8">
        <v>-1.5571799999999999E-5</v>
      </c>
      <c r="AR1474" s="8">
        <v>0.75</v>
      </c>
      <c r="AS1474" s="9">
        <f>Tabla8[[#This Row],[Precio unitario]]*Tabla8[[#This Row],[Tasa de ingresos cliente]]</f>
        <v>-1.1678849999999999E-5</v>
      </c>
      <c r="AT1474" s="21">
        <v>21.6</v>
      </c>
      <c r="AU1474" s="11">
        <f>Tabla8[[#This Row],[tasa de cambio]]*Tabla8[[#This Row],[Ingresos netos]]</f>
        <v>-2.5226315999999998E-4</v>
      </c>
      <c r="AV1474" s="23"/>
      <c r="AX1474" s="23"/>
    </row>
    <row r="1475" spans="37:50" x14ac:dyDescent="0.2">
      <c r="AK1475" s="2" t="s">
        <v>100</v>
      </c>
      <c r="AL1475" s="2" t="s">
        <v>36</v>
      </c>
      <c r="AM1475" s="2" t="s">
        <v>101</v>
      </c>
      <c r="AN1475" s="2" t="s">
        <v>11</v>
      </c>
      <c r="AO1475" s="2" t="s">
        <v>12</v>
      </c>
      <c r="AP1475" s="2" t="s">
        <v>13</v>
      </c>
      <c r="AQ1475" s="7">
        <v>8.0533329999999998E-4</v>
      </c>
      <c r="AR1475" s="7">
        <v>0.75</v>
      </c>
      <c r="AS1475" s="9">
        <f>Tabla8[[#This Row],[Precio unitario]]*Tabla8[[#This Row],[Tasa de ingresos cliente]]</f>
        <v>6.0399997500000004E-4</v>
      </c>
      <c r="AT1475" s="21">
        <v>21.6</v>
      </c>
      <c r="AU1475" s="11">
        <f>Tabla8[[#This Row],[tasa de cambio]]*Tabla8[[#This Row],[Ingresos netos]]</f>
        <v>1.3046399460000002E-2</v>
      </c>
      <c r="AV1475" s="23"/>
      <c r="AX1475" s="23"/>
    </row>
    <row r="1476" spans="37:50" x14ac:dyDescent="0.2">
      <c r="AK1476" s="1" t="s">
        <v>100</v>
      </c>
      <c r="AL1476" s="1" t="s">
        <v>36</v>
      </c>
      <c r="AM1476" s="1" t="s">
        <v>104</v>
      </c>
      <c r="AN1476" s="1" t="s">
        <v>11</v>
      </c>
      <c r="AO1476" s="1" t="s">
        <v>12</v>
      </c>
      <c r="AP1476" s="1" t="s">
        <v>13</v>
      </c>
      <c r="AQ1476" s="8">
        <v>8.9700000000000001E-4</v>
      </c>
      <c r="AR1476" s="8">
        <v>0.75</v>
      </c>
      <c r="AS1476" s="9">
        <f>Tabla8[[#This Row],[Precio unitario]]*Tabla8[[#This Row],[Tasa de ingresos cliente]]</f>
        <v>6.7274999999999995E-4</v>
      </c>
      <c r="AT1476" s="21">
        <v>21.6</v>
      </c>
      <c r="AU1476" s="11">
        <f>Tabla8[[#This Row],[tasa de cambio]]*Tabla8[[#This Row],[Ingresos netos]]</f>
        <v>1.45314E-2</v>
      </c>
      <c r="AV1476" s="23"/>
      <c r="AX1476" s="23"/>
    </row>
    <row r="1477" spans="37:50" x14ac:dyDescent="0.2">
      <c r="AK1477" s="2" t="s">
        <v>100</v>
      </c>
      <c r="AL1477" s="2" t="s">
        <v>36</v>
      </c>
      <c r="AM1477" s="2" t="s">
        <v>104</v>
      </c>
      <c r="AN1477" s="2" t="s">
        <v>11</v>
      </c>
      <c r="AO1477" s="2" t="s">
        <v>12</v>
      </c>
      <c r="AP1477" s="2" t="s">
        <v>13</v>
      </c>
      <c r="AQ1477" s="7">
        <v>8.9683329999999998E-4</v>
      </c>
      <c r="AR1477" s="7">
        <v>0.75</v>
      </c>
      <c r="AS1477" s="9">
        <f>Tabla8[[#This Row],[Precio unitario]]*Tabla8[[#This Row],[Tasa de ingresos cliente]]</f>
        <v>6.7262497499999993E-4</v>
      </c>
      <c r="AT1477" s="21">
        <v>21.6</v>
      </c>
      <c r="AU1477" s="11">
        <f>Tabla8[[#This Row],[tasa de cambio]]*Tabla8[[#This Row],[Ingresos netos]]</f>
        <v>1.4528699459999999E-2</v>
      </c>
      <c r="AV1477" s="23"/>
      <c r="AX1477" s="23"/>
    </row>
    <row r="1478" spans="37:50" x14ac:dyDescent="0.2">
      <c r="AK1478" s="1" t="s">
        <v>100</v>
      </c>
      <c r="AL1478" s="1" t="s">
        <v>36</v>
      </c>
      <c r="AM1478" s="1" t="s">
        <v>104</v>
      </c>
      <c r="AN1478" s="1" t="s">
        <v>11</v>
      </c>
      <c r="AO1478" s="1" t="s">
        <v>12</v>
      </c>
      <c r="AP1478" s="1" t="s">
        <v>13</v>
      </c>
      <c r="AQ1478" s="8">
        <v>8.9685709999999996E-4</v>
      </c>
      <c r="AR1478" s="8">
        <v>0.75</v>
      </c>
      <c r="AS1478" s="9">
        <f>Tabla8[[#This Row],[Precio unitario]]*Tabla8[[#This Row],[Tasa de ingresos cliente]]</f>
        <v>6.7264282499999994E-4</v>
      </c>
      <c r="AT1478" s="21">
        <v>21.6</v>
      </c>
      <c r="AU1478" s="11">
        <f>Tabla8[[#This Row],[tasa de cambio]]*Tabla8[[#This Row],[Ingresos netos]]</f>
        <v>1.4529085020000001E-2</v>
      </c>
      <c r="AV1478" s="23"/>
      <c r="AX1478" s="23"/>
    </row>
    <row r="1479" spans="37:50" x14ac:dyDescent="0.2">
      <c r="AK1479" s="2" t="s">
        <v>100</v>
      </c>
      <c r="AL1479" s="2" t="s">
        <v>36</v>
      </c>
      <c r="AM1479" s="2" t="s">
        <v>104</v>
      </c>
      <c r="AN1479" s="2" t="s">
        <v>11</v>
      </c>
      <c r="AO1479" s="2" t="s">
        <v>12</v>
      </c>
      <c r="AP1479" s="2" t="s">
        <v>13</v>
      </c>
      <c r="AQ1479" s="7">
        <v>8.9688889999999996E-4</v>
      </c>
      <c r="AR1479" s="7">
        <v>0.75</v>
      </c>
      <c r="AS1479" s="9">
        <f>Tabla8[[#This Row],[Precio unitario]]*Tabla8[[#This Row],[Tasa de ingresos cliente]]</f>
        <v>6.7266667499999995E-4</v>
      </c>
      <c r="AT1479" s="21">
        <v>21.6</v>
      </c>
      <c r="AU1479" s="11">
        <f>Tabla8[[#This Row],[tasa de cambio]]*Tabla8[[#This Row],[Ingresos netos]]</f>
        <v>1.4529600179999999E-2</v>
      </c>
      <c r="AV1479" s="23"/>
      <c r="AX1479" s="23"/>
    </row>
    <row r="1480" spans="37:50" x14ac:dyDescent="0.2">
      <c r="AK1480" s="1" t="s">
        <v>100</v>
      </c>
      <c r="AL1480" s="1" t="s">
        <v>36</v>
      </c>
      <c r="AM1480" s="1" t="s">
        <v>104</v>
      </c>
      <c r="AN1480" s="1" t="s">
        <v>11</v>
      </c>
      <c r="AO1480" s="1" t="s">
        <v>12</v>
      </c>
      <c r="AP1480" s="1" t="s">
        <v>13</v>
      </c>
      <c r="AQ1480" s="8">
        <v>1.802E-3</v>
      </c>
      <c r="AR1480" s="8">
        <v>0.75</v>
      </c>
      <c r="AS1480" s="9">
        <f>Tabla8[[#This Row],[Precio unitario]]*Tabla8[[#This Row],[Tasa de ingresos cliente]]</f>
        <v>1.3515000000000001E-3</v>
      </c>
      <c r="AT1480" s="21">
        <v>21.6</v>
      </c>
      <c r="AU1480" s="11">
        <f>Tabla8[[#This Row],[tasa de cambio]]*Tabla8[[#This Row],[Ingresos netos]]</f>
        <v>2.9192400000000004E-2</v>
      </c>
      <c r="AV1480" s="23"/>
      <c r="AX1480" s="23"/>
    </row>
    <row r="1481" spans="37:50" x14ac:dyDescent="0.2">
      <c r="AK1481" s="2" t="s">
        <v>100</v>
      </c>
      <c r="AL1481" s="2" t="s">
        <v>36</v>
      </c>
      <c r="AM1481" s="2" t="s">
        <v>104</v>
      </c>
      <c r="AN1481" s="2" t="s">
        <v>11</v>
      </c>
      <c r="AO1481" s="2" t="s">
        <v>12</v>
      </c>
      <c r="AP1481" s="2" t="s">
        <v>13</v>
      </c>
      <c r="AQ1481" s="7">
        <v>1.8019231E-3</v>
      </c>
      <c r="AR1481" s="7">
        <v>0.75</v>
      </c>
      <c r="AS1481" s="9">
        <f>Tabla8[[#This Row],[Precio unitario]]*Tabla8[[#This Row],[Tasa de ingresos cliente]]</f>
        <v>1.351442325E-3</v>
      </c>
      <c r="AT1481" s="21">
        <v>21.6</v>
      </c>
      <c r="AU1481" s="11">
        <f>Tabla8[[#This Row],[tasa de cambio]]*Tabla8[[#This Row],[Ingresos netos]]</f>
        <v>2.9191154220000001E-2</v>
      </c>
      <c r="AV1481" s="23"/>
      <c r="AX1481" s="23"/>
    </row>
    <row r="1482" spans="37:50" x14ac:dyDescent="0.2">
      <c r="AK1482" s="1" t="s">
        <v>100</v>
      </c>
      <c r="AL1482" s="1" t="s">
        <v>36</v>
      </c>
      <c r="AM1482" s="1" t="s">
        <v>104</v>
      </c>
      <c r="AN1482" s="1" t="s">
        <v>11</v>
      </c>
      <c r="AO1482" s="1" t="s">
        <v>12</v>
      </c>
      <c r="AP1482" s="1" t="s">
        <v>13</v>
      </c>
      <c r="AQ1482" s="8">
        <v>2.3080000000000002E-3</v>
      </c>
      <c r="AR1482" s="8">
        <v>0.75</v>
      </c>
      <c r="AS1482" s="9">
        <f>Tabla8[[#This Row],[Precio unitario]]*Tabla8[[#This Row],[Tasa de ingresos cliente]]</f>
        <v>1.7310000000000001E-3</v>
      </c>
      <c r="AT1482" s="21">
        <v>21.6</v>
      </c>
      <c r="AU1482" s="11">
        <f>Tabla8[[#This Row],[tasa de cambio]]*Tabla8[[#This Row],[Ingresos netos]]</f>
        <v>3.7389600000000002E-2</v>
      </c>
      <c r="AV1482" s="23"/>
      <c r="AX1482" s="23"/>
    </row>
    <row r="1483" spans="37:50" x14ac:dyDescent="0.2">
      <c r="AK1483" s="2" t="s">
        <v>100</v>
      </c>
      <c r="AL1483" s="2" t="s">
        <v>36</v>
      </c>
      <c r="AM1483" s="2" t="s">
        <v>104</v>
      </c>
      <c r="AN1483" s="2" t="s">
        <v>11</v>
      </c>
      <c r="AO1483" s="2" t="s">
        <v>12</v>
      </c>
      <c r="AP1483" s="2" t="s">
        <v>13</v>
      </c>
      <c r="AQ1483" s="7">
        <v>2.3079778E-3</v>
      </c>
      <c r="AR1483" s="7">
        <v>0.75</v>
      </c>
      <c r="AS1483" s="9">
        <f>Tabla8[[#This Row],[Precio unitario]]*Tabla8[[#This Row],[Tasa de ingresos cliente]]</f>
        <v>1.7309833500000001E-3</v>
      </c>
      <c r="AT1483" s="21">
        <v>21.6</v>
      </c>
      <c r="AU1483" s="11">
        <f>Tabla8[[#This Row],[tasa de cambio]]*Tabla8[[#This Row],[Ingresos netos]]</f>
        <v>3.7389240360000006E-2</v>
      </c>
      <c r="AV1483" s="23"/>
      <c r="AX1483" s="23"/>
    </row>
    <row r="1484" spans="37:50" x14ac:dyDescent="0.2">
      <c r="AK1484" s="2" t="s">
        <v>100</v>
      </c>
      <c r="AL1484" s="2" t="s">
        <v>36</v>
      </c>
      <c r="AM1484" s="2" t="s">
        <v>104</v>
      </c>
      <c r="AN1484" s="2" t="s">
        <v>11</v>
      </c>
      <c r="AO1484" s="2" t="s">
        <v>12</v>
      </c>
      <c r="AP1484" s="2" t="s">
        <v>13</v>
      </c>
      <c r="AQ1484" s="7">
        <v>9.9700000000000006E-4</v>
      </c>
      <c r="AR1484" s="7">
        <v>0.75</v>
      </c>
      <c r="AS1484" s="9">
        <f>Tabla8[[#This Row],[Precio unitario]]*Tabla8[[#This Row],[Tasa de ingresos cliente]]</f>
        <v>7.4775000000000004E-4</v>
      </c>
      <c r="AT1484" s="21">
        <v>21.6</v>
      </c>
      <c r="AU1484" s="11">
        <f>Tabla8[[#This Row],[tasa de cambio]]*Tabla8[[#This Row],[Ingresos netos]]</f>
        <v>1.6151400000000003E-2</v>
      </c>
      <c r="AV1484" s="23"/>
      <c r="AX1484" s="23"/>
    </row>
    <row r="1485" spans="37:50" x14ac:dyDescent="0.2">
      <c r="AK1485" s="1" t="s">
        <v>100</v>
      </c>
      <c r="AL1485" s="1" t="s">
        <v>36</v>
      </c>
      <c r="AM1485" s="1" t="s">
        <v>104</v>
      </c>
      <c r="AN1485" s="1" t="s">
        <v>11</v>
      </c>
      <c r="AO1485" s="1" t="s">
        <v>12</v>
      </c>
      <c r="AP1485" s="1" t="s">
        <v>13</v>
      </c>
      <c r="AQ1485" s="8">
        <v>9.9681820000000008E-4</v>
      </c>
      <c r="AR1485" s="8">
        <v>0.75</v>
      </c>
      <c r="AS1485" s="9">
        <f>Tabla8[[#This Row],[Precio unitario]]*Tabla8[[#This Row],[Tasa de ingresos cliente]]</f>
        <v>7.4761365000000006E-4</v>
      </c>
      <c r="AT1485" s="21">
        <v>21.6</v>
      </c>
      <c r="AU1485" s="11">
        <f>Tabla8[[#This Row],[tasa de cambio]]*Tabla8[[#This Row],[Ingresos netos]]</f>
        <v>1.6148454840000003E-2</v>
      </c>
      <c r="AV1485" s="23"/>
      <c r="AX1485" s="23"/>
    </row>
    <row r="1486" spans="37:50" x14ac:dyDescent="0.2">
      <c r="AK1486" s="2" t="s">
        <v>100</v>
      </c>
      <c r="AL1486" s="2" t="s">
        <v>36</v>
      </c>
      <c r="AM1486" s="2" t="s">
        <v>114</v>
      </c>
      <c r="AN1486" s="2" t="s">
        <v>11</v>
      </c>
      <c r="AO1486" s="2" t="s">
        <v>12</v>
      </c>
      <c r="AP1486" s="2" t="s">
        <v>13</v>
      </c>
      <c r="AQ1486" s="7">
        <v>5.8E-5</v>
      </c>
      <c r="AR1486" s="7">
        <v>0.75</v>
      </c>
      <c r="AS1486" s="9">
        <f>Tabla8[[#This Row],[Precio unitario]]*Tabla8[[#This Row],[Tasa de ingresos cliente]]</f>
        <v>4.35E-5</v>
      </c>
      <c r="AT1486" s="21">
        <v>21.6</v>
      </c>
      <c r="AU1486" s="11">
        <f>Tabla8[[#This Row],[tasa de cambio]]*Tabla8[[#This Row],[Ingresos netos]]</f>
        <v>9.3960000000000007E-4</v>
      </c>
      <c r="AV1486" s="23"/>
      <c r="AX1486" s="23"/>
    </row>
    <row r="1487" spans="37:50" x14ac:dyDescent="0.2">
      <c r="AK1487" s="1" t="s">
        <v>100</v>
      </c>
      <c r="AL1487" s="1" t="s">
        <v>36</v>
      </c>
      <c r="AM1487" s="1" t="s">
        <v>114</v>
      </c>
      <c r="AN1487" s="1" t="s">
        <v>11</v>
      </c>
      <c r="AO1487" s="1" t="s">
        <v>12</v>
      </c>
      <c r="AP1487" s="1" t="s">
        <v>13</v>
      </c>
      <c r="AQ1487" s="8">
        <v>5.8199999999999998E-5</v>
      </c>
      <c r="AR1487" s="8">
        <v>0.75</v>
      </c>
      <c r="AS1487" s="9">
        <f>Tabla8[[#This Row],[Precio unitario]]*Tabla8[[#This Row],[Tasa de ingresos cliente]]</f>
        <v>4.3649999999999997E-5</v>
      </c>
      <c r="AT1487" s="21">
        <v>21.6</v>
      </c>
      <c r="AU1487" s="11">
        <f>Tabla8[[#This Row],[tasa de cambio]]*Tabla8[[#This Row],[Ingresos netos]]</f>
        <v>9.4284000000000002E-4</v>
      </c>
      <c r="AV1487" s="23"/>
      <c r="AX1487" s="23"/>
    </row>
    <row r="1488" spans="37:50" x14ac:dyDescent="0.2">
      <c r="AK1488" s="2" t="s">
        <v>100</v>
      </c>
      <c r="AL1488" s="2" t="s">
        <v>36</v>
      </c>
      <c r="AM1488" s="2" t="s">
        <v>114</v>
      </c>
      <c r="AN1488" s="2" t="s">
        <v>11</v>
      </c>
      <c r="AO1488" s="2" t="s">
        <v>12</v>
      </c>
      <c r="AP1488" s="2" t="s">
        <v>13</v>
      </c>
      <c r="AQ1488" s="7">
        <v>5.8272700000000002E-5</v>
      </c>
      <c r="AR1488" s="7">
        <v>0.75</v>
      </c>
      <c r="AS1488" s="9">
        <f>Tabla8[[#This Row],[Precio unitario]]*Tabla8[[#This Row],[Tasa de ingresos cliente]]</f>
        <v>4.3704525000000003E-5</v>
      </c>
      <c r="AT1488" s="21">
        <v>21.6</v>
      </c>
      <c r="AU1488" s="11">
        <f>Tabla8[[#This Row],[tasa de cambio]]*Tabla8[[#This Row],[Ingresos netos]]</f>
        <v>9.4401774000000009E-4</v>
      </c>
      <c r="AV1488" s="23"/>
      <c r="AX1488" s="23"/>
    </row>
    <row r="1489" spans="37:50" x14ac:dyDescent="0.2">
      <c r="AK1489" s="1" t="s">
        <v>100</v>
      </c>
      <c r="AL1489" s="1" t="s">
        <v>36</v>
      </c>
      <c r="AM1489" s="1" t="s">
        <v>114</v>
      </c>
      <c r="AN1489" s="1" t="s">
        <v>11</v>
      </c>
      <c r="AO1489" s="1" t="s">
        <v>12</v>
      </c>
      <c r="AP1489" s="1" t="s">
        <v>13</v>
      </c>
      <c r="AQ1489" s="8">
        <v>5.825E-5</v>
      </c>
      <c r="AR1489" s="8">
        <v>0.75</v>
      </c>
      <c r="AS1489" s="9">
        <f>Tabla8[[#This Row],[Precio unitario]]*Tabla8[[#This Row],[Tasa de ingresos cliente]]</f>
        <v>4.3687499999999998E-5</v>
      </c>
      <c r="AT1489" s="21">
        <v>21.6</v>
      </c>
      <c r="AU1489" s="11">
        <f>Tabla8[[#This Row],[tasa de cambio]]*Tabla8[[#This Row],[Ingresos netos]]</f>
        <v>9.4364999999999998E-4</v>
      </c>
      <c r="AV1489" s="23"/>
      <c r="AX1489" s="23"/>
    </row>
    <row r="1490" spans="37:50" x14ac:dyDescent="0.2">
      <c r="AK1490" s="2" t="s">
        <v>100</v>
      </c>
      <c r="AL1490" s="2" t="s">
        <v>36</v>
      </c>
      <c r="AM1490" s="2" t="s">
        <v>114</v>
      </c>
      <c r="AN1490" s="2" t="s">
        <v>11</v>
      </c>
      <c r="AO1490" s="2" t="s">
        <v>12</v>
      </c>
      <c r="AP1490" s="2" t="s">
        <v>13</v>
      </c>
      <c r="AQ1490" s="7">
        <v>5.8240299999999999E-5</v>
      </c>
      <c r="AR1490" s="7">
        <v>0.75</v>
      </c>
      <c r="AS1490" s="9">
        <f>Tabla8[[#This Row],[Precio unitario]]*Tabla8[[#This Row],[Tasa de ingresos cliente]]</f>
        <v>4.3680224999999997E-5</v>
      </c>
      <c r="AT1490" s="21">
        <v>21.6</v>
      </c>
      <c r="AU1490" s="11">
        <f>Tabla8[[#This Row],[tasa de cambio]]*Tabla8[[#This Row],[Ingresos netos]]</f>
        <v>9.4349286000000002E-4</v>
      </c>
      <c r="AV1490" s="23"/>
      <c r="AX1490" s="23"/>
    </row>
    <row r="1491" spans="37:50" x14ac:dyDescent="0.2">
      <c r="AK1491" s="1" t="s">
        <v>100</v>
      </c>
      <c r="AL1491" s="1" t="s">
        <v>36</v>
      </c>
      <c r="AM1491" s="1" t="s">
        <v>114</v>
      </c>
      <c r="AN1491" s="1" t="s">
        <v>11</v>
      </c>
      <c r="AO1491" s="1" t="s">
        <v>12</v>
      </c>
      <c r="AP1491" s="1" t="s">
        <v>13</v>
      </c>
      <c r="AQ1491" s="8">
        <v>5.81667E-5</v>
      </c>
      <c r="AR1491" s="8">
        <v>0.75</v>
      </c>
      <c r="AS1491" s="9">
        <f>Tabla8[[#This Row],[Precio unitario]]*Tabla8[[#This Row],[Tasa de ingresos cliente]]</f>
        <v>4.3625024999999998E-5</v>
      </c>
      <c r="AT1491" s="21">
        <v>21.6</v>
      </c>
      <c r="AU1491" s="11">
        <f>Tabla8[[#This Row],[tasa de cambio]]*Tabla8[[#This Row],[Ingresos netos]]</f>
        <v>9.4230053999999998E-4</v>
      </c>
      <c r="AV1491" s="23"/>
      <c r="AX1491" s="23"/>
    </row>
    <row r="1492" spans="37:50" x14ac:dyDescent="0.2">
      <c r="AK1492" s="2" t="s">
        <v>100</v>
      </c>
      <c r="AL1492" s="2" t="s">
        <v>36</v>
      </c>
      <c r="AM1492" s="2" t="s">
        <v>104</v>
      </c>
      <c r="AN1492" s="2" t="s">
        <v>11</v>
      </c>
      <c r="AO1492" s="2" t="s">
        <v>129</v>
      </c>
      <c r="AP1492" s="2" t="s">
        <v>13</v>
      </c>
      <c r="AQ1492" s="7">
        <v>-4.54191E-4</v>
      </c>
      <c r="AR1492" s="7">
        <v>0.75</v>
      </c>
      <c r="AS1492" s="9">
        <f>Tabla8[[#This Row],[Precio unitario]]*Tabla8[[#This Row],[Tasa de ingresos cliente]]</f>
        <v>-3.4064324999999999E-4</v>
      </c>
      <c r="AT1492" s="21">
        <v>21.6</v>
      </c>
      <c r="AU1492" s="11">
        <f>Tabla8[[#This Row],[tasa de cambio]]*Tabla8[[#This Row],[Ingresos netos]]</f>
        <v>-7.3578942000000003E-3</v>
      </c>
      <c r="AV1492" s="23"/>
      <c r="AX1492" s="23"/>
    </row>
    <row r="1493" spans="37:50" x14ac:dyDescent="0.2">
      <c r="AK1493" s="2" t="s">
        <v>100</v>
      </c>
      <c r="AL1493" s="2" t="s">
        <v>36</v>
      </c>
      <c r="AM1493" s="2" t="s">
        <v>114</v>
      </c>
      <c r="AN1493" s="2" t="s">
        <v>11</v>
      </c>
      <c r="AO1493" s="2" t="s">
        <v>129</v>
      </c>
      <c r="AP1493" s="2" t="s">
        <v>13</v>
      </c>
      <c r="AQ1493" s="7">
        <v>-1.7472299999999999E-5</v>
      </c>
      <c r="AR1493" s="7">
        <v>0.75</v>
      </c>
      <c r="AS1493" s="9">
        <f>Tabla8[[#This Row],[Precio unitario]]*Tabla8[[#This Row],[Tasa de ingresos cliente]]</f>
        <v>-1.3104224999999999E-5</v>
      </c>
      <c r="AT1493" s="21">
        <v>21.6</v>
      </c>
      <c r="AU1493" s="11">
        <f>Tabla8[[#This Row],[tasa de cambio]]*Tabla8[[#This Row],[Ingresos netos]]</f>
        <v>-2.8305125999999998E-4</v>
      </c>
      <c r="AV1493" s="23"/>
      <c r="AX1493" s="23"/>
    </row>
    <row r="1494" spans="37:50" x14ac:dyDescent="0.2">
      <c r="AK1494" s="1" t="s">
        <v>100</v>
      </c>
      <c r="AL1494" s="1" t="s">
        <v>32</v>
      </c>
      <c r="AM1494" s="1" t="s">
        <v>101</v>
      </c>
      <c r="AN1494" s="1" t="s">
        <v>11</v>
      </c>
      <c r="AO1494" s="1" t="s">
        <v>12</v>
      </c>
      <c r="AP1494" s="1" t="s">
        <v>13</v>
      </c>
      <c r="AQ1494" s="8">
        <v>1.2574000000000001E-3</v>
      </c>
      <c r="AR1494" s="8">
        <v>0.75</v>
      </c>
      <c r="AS1494" s="9">
        <f>Tabla8[[#This Row],[Precio unitario]]*Tabla8[[#This Row],[Tasa de ingresos cliente]]</f>
        <v>9.4305000000000007E-4</v>
      </c>
      <c r="AT1494" s="21">
        <v>21.6</v>
      </c>
      <c r="AU1494" s="11">
        <f>Tabla8[[#This Row],[tasa de cambio]]*Tabla8[[#This Row],[Ingresos netos]]</f>
        <v>2.0369880000000003E-2</v>
      </c>
      <c r="AV1494" s="23"/>
      <c r="AX1494" s="23"/>
    </row>
    <row r="1495" spans="37:50" x14ac:dyDescent="0.2">
      <c r="AK1495" s="2" t="s">
        <v>100</v>
      </c>
      <c r="AL1495" s="2" t="s">
        <v>32</v>
      </c>
      <c r="AM1495" s="2" t="s">
        <v>104</v>
      </c>
      <c r="AN1495" s="2" t="s">
        <v>11</v>
      </c>
      <c r="AO1495" s="2" t="s">
        <v>12</v>
      </c>
      <c r="AP1495" s="2" t="s">
        <v>13</v>
      </c>
      <c r="AQ1495" s="7">
        <v>1.714E-3</v>
      </c>
      <c r="AR1495" s="7">
        <v>0.75</v>
      </c>
      <c r="AS1495" s="9">
        <f>Tabla8[[#This Row],[Precio unitario]]*Tabla8[[#This Row],[Tasa de ingresos cliente]]</f>
        <v>1.2855E-3</v>
      </c>
      <c r="AT1495" s="21">
        <v>21.6</v>
      </c>
      <c r="AU1495" s="11">
        <f>Tabla8[[#This Row],[tasa de cambio]]*Tabla8[[#This Row],[Ingresos netos]]</f>
        <v>2.7766800000000001E-2</v>
      </c>
      <c r="AV1495" s="23"/>
      <c r="AX1495" s="23"/>
    </row>
    <row r="1496" spans="37:50" x14ac:dyDescent="0.2">
      <c r="AK1496" s="1" t="s">
        <v>100</v>
      </c>
      <c r="AL1496" s="1" t="s">
        <v>32</v>
      </c>
      <c r="AM1496" s="1" t="s">
        <v>104</v>
      </c>
      <c r="AN1496" s="1" t="s">
        <v>11</v>
      </c>
      <c r="AO1496" s="1" t="s">
        <v>12</v>
      </c>
      <c r="AP1496" s="1" t="s">
        <v>13</v>
      </c>
      <c r="AQ1496" s="8">
        <v>1.7139524000000001E-3</v>
      </c>
      <c r="AR1496" s="8">
        <v>0.75</v>
      </c>
      <c r="AS1496" s="9">
        <f>Tabla8[[#This Row],[Precio unitario]]*Tabla8[[#This Row],[Tasa de ingresos cliente]]</f>
        <v>1.2854643000000002E-3</v>
      </c>
      <c r="AT1496" s="21">
        <v>21.6</v>
      </c>
      <c r="AU1496" s="11">
        <f>Tabla8[[#This Row],[tasa de cambio]]*Tabla8[[#This Row],[Ingresos netos]]</f>
        <v>2.7766028880000005E-2</v>
      </c>
      <c r="AV1496" s="23"/>
      <c r="AX1496" s="23"/>
    </row>
    <row r="1497" spans="37:50" x14ac:dyDescent="0.2">
      <c r="AK1497" s="1" t="s">
        <v>100</v>
      </c>
      <c r="AL1497" s="1" t="s">
        <v>32</v>
      </c>
      <c r="AM1497" s="1" t="s">
        <v>104</v>
      </c>
      <c r="AN1497" s="1" t="s">
        <v>11</v>
      </c>
      <c r="AO1497" s="1" t="s">
        <v>12</v>
      </c>
      <c r="AP1497" s="1" t="s">
        <v>13</v>
      </c>
      <c r="AQ1497" s="8">
        <v>3.0109999999999998E-3</v>
      </c>
      <c r="AR1497" s="8">
        <v>0.75</v>
      </c>
      <c r="AS1497" s="9">
        <f>Tabla8[[#This Row],[Precio unitario]]*Tabla8[[#This Row],[Tasa de ingresos cliente]]</f>
        <v>2.2582499999999998E-3</v>
      </c>
      <c r="AT1497" s="21">
        <v>21.6</v>
      </c>
      <c r="AU1497" s="11">
        <f>Tabla8[[#This Row],[tasa de cambio]]*Tabla8[[#This Row],[Ingresos netos]]</f>
        <v>4.8778200000000001E-2</v>
      </c>
      <c r="AV1497" s="23"/>
      <c r="AX1497" s="23"/>
    </row>
    <row r="1498" spans="37:50" x14ac:dyDescent="0.2">
      <c r="AK1498" s="2" t="s">
        <v>100</v>
      </c>
      <c r="AL1498" s="2" t="s">
        <v>32</v>
      </c>
      <c r="AM1498" s="2" t="s">
        <v>104</v>
      </c>
      <c r="AN1498" s="2" t="s">
        <v>11</v>
      </c>
      <c r="AO1498" s="2" t="s">
        <v>12</v>
      </c>
      <c r="AP1498" s="2" t="s">
        <v>13</v>
      </c>
      <c r="AQ1498" s="7">
        <v>3.0111999999999999E-3</v>
      </c>
      <c r="AR1498" s="7">
        <v>0.75</v>
      </c>
      <c r="AS1498" s="9">
        <f>Tabla8[[#This Row],[Precio unitario]]*Tabla8[[#This Row],[Tasa de ingresos cliente]]</f>
        <v>2.2583999999999998E-3</v>
      </c>
      <c r="AT1498" s="21">
        <v>21.6</v>
      </c>
      <c r="AU1498" s="11">
        <f>Tabla8[[#This Row],[tasa de cambio]]*Tabla8[[#This Row],[Ingresos netos]]</f>
        <v>4.8781440000000002E-2</v>
      </c>
      <c r="AV1498" s="23"/>
      <c r="AX1498" s="23"/>
    </row>
    <row r="1499" spans="37:50" x14ac:dyDescent="0.2">
      <c r="AK1499" s="1" t="s">
        <v>100</v>
      </c>
      <c r="AL1499" s="1" t="s">
        <v>32</v>
      </c>
      <c r="AM1499" s="1" t="s">
        <v>104</v>
      </c>
      <c r="AN1499" s="1" t="s">
        <v>11</v>
      </c>
      <c r="AO1499" s="1" t="s">
        <v>12</v>
      </c>
      <c r="AP1499" s="1" t="s">
        <v>13</v>
      </c>
      <c r="AQ1499" s="8">
        <v>3.689E-3</v>
      </c>
      <c r="AR1499" s="8">
        <v>0.75</v>
      </c>
      <c r="AS1499" s="9">
        <f>Tabla8[[#This Row],[Precio unitario]]*Tabla8[[#This Row],[Tasa de ingresos cliente]]</f>
        <v>2.7667500000000001E-3</v>
      </c>
      <c r="AT1499" s="21">
        <v>21.6</v>
      </c>
      <c r="AU1499" s="11">
        <f>Tabla8[[#This Row],[tasa de cambio]]*Tabla8[[#This Row],[Ingresos netos]]</f>
        <v>5.9761800000000004E-2</v>
      </c>
      <c r="AV1499" s="23"/>
      <c r="AX1499" s="23"/>
    </row>
    <row r="1500" spans="37:50" x14ac:dyDescent="0.2">
      <c r="AK1500" s="2" t="s">
        <v>100</v>
      </c>
      <c r="AL1500" s="2" t="s">
        <v>32</v>
      </c>
      <c r="AM1500" s="2" t="s">
        <v>104</v>
      </c>
      <c r="AN1500" s="2" t="s">
        <v>11</v>
      </c>
      <c r="AO1500" s="2" t="s">
        <v>12</v>
      </c>
      <c r="AP1500" s="2" t="s">
        <v>13</v>
      </c>
      <c r="AQ1500" s="7">
        <v>3.6895000000000001E-3</v>
      </c>
      <c r="AR1500" s="7">
        <v>0.75</v>
      </c>
      <c r="AS1500" s="9">
        <f>Tabla8[[#This Row],[Precio unitario]]*Tabla8[[#This Row],[Tasa de ingresos cliente]]</f>
        <v>2.7671250000000001E-3</v>
      </c>
      <c r="AT1500" s="21">
        <v>21.6</v>
      </c>
      <c r="AU1500" s="11">
        <f>Tabla8[[#This Row],[tasa de cambio]]*Tabla8[[#This Row],[Ingresos netos]]</f>
        <v>5.9769900000000008E-2</v>
      </c>
      <c r="AV1500" s="23"/>
      <c r="AX1500" s="23"/>
    </row>
    <row r="1501" spans="37:50" x14ac:dyDescent="0.2">
      <c r="AK1501" s="1" t="s">
        <v>100</v>
      </c>
      <c r="AL1501" s="1" t="s">
        <v>32</v>
      </c>
      <c r="AM1501" s="1" t="s">
        <v>104</v>
      </c>
      <c r="AN1501" s="1" t="s">
        <v>11</v>
      </c>
      <c r="AO1501" s="1" t="s">
        <v>12</v>
      </c>
      <c r="AP1501" s="1" t="s">
        <v>13</v>
      </c>
      <c r="AQ1501" s="8">
        <v>3.6893333E-3</v>
      </c>
      <c r="AR1501" s="8">
        <v>0.75</v>
      </c>
      <c r="AS1501" s="9">
        <f>Tabla8[[#This Row],[Precio unitario]]*Tabla8[[#This Row],[Tasa de ingresos cliente]]</f>
        <v>2.766999975E-3</v>
      </c>
      <c r="AT1501" s="21">
        <v>21.6</v>
      </c>
      <c r="AU1501" s="11">
        <f>Tabla8[[#This Row],[tasa de cambio]]*Tabla8[[#This Row],[Ingresos netos]]</f>
        <v>5.9767199460000003E-2</v>
      </c>
      <c r="AV1501" s="23"/>
      <c r="AX1501" s="23"/>
    </row>
    <row r="1502" spans="37:50" x14ac:dyDescent="0.2">
      <c r="AK1502" s="2" t="s">
        <v>100</v>
      </c>
      <c r="AL1502" s="2" t="s">
        <v>32</v>
      </c>
      <c r="AM1502" s="2" t="s">
        <v>104</v>
      </c>
      <c r="AN1502" s="2" t="s">
        <v>11</v>
      </c>
      <c r="AO1502" s="2" t="s">
        <v>12</v>
      </c>
      <c r="AP1502" s="2" t="s">
        <v>13</v>
      </c>
      <c r="AQ1502" s="7">
        <v>3.6893999999999998E-3</v>
      </c>
      <c r="AR1502" s="7">
        <v>0.75</v>
      </c>
      <c r="AS1502" s="9">
        <f>Tabla8[[#This Row],[Precio unitario]]*Tabla8[[#This Row],[Tasa de ingresos cliente]]</f>
        <v>2.7670500000000001E-3</v>
      </c>
      <c r="AT1502" s="21">
        <v>21.6</v>
      </c>
      <c r="AU1502" s="11">
        <f>Tabla8[[#This Row],[tasa de cambio]]*Tabla8[[#This Row],[Ingresos netos]]</f>
        <v>5.9768280000000007E-2</v>
      </c>
      <c r="AV1502" s="23"/>
      <c r="AX1502" s="23"/>
    </row>
    <row r="1503" spans="37:50" x14ac:dyDescent="0.2">
      <c r="AK1503" s="1" t="s">
        <v>100</v>
      </c>
      <c r="AL1503" s="1" t="s">
        <v>32</v>
      </c>
      <c r="AM1503" s="1" t="s">
        <v>104</v>
      </c>
      <c r="AN1503" s="1" t="s">
        <v>11</v>
      </c>
      <c r="AO1503" s="1" t="s">
        <v>12</v>
      </c>
      <c r="AP1503" s="1" t="s">
        <v>13</v>
      </c>
      <c r="AQ1503" s="8">
        <v>3.6893947000000002E-3</v>
      </c>
      <c r="AR1503" s="8">
        <v>0.75</v>
      </c>
      <c r="AS1503" s="9">
        <f>Tabla8[[#This Row],[Precio unitario]]*Tabla8[[#This Row],[Tasa de ingresos cliente]]</f>
        <v>2.7670460249999999E-3</v>
      </c>
      <c r="AT1503" s="21">
        <v>21.6</v>
      </c>
      <c r="AU1503" s="11">
        <f>Tabla8[[#This Row],[tasa de cambio]]*Tabla8[[#This Row],[Ingresos netos]]</f>
        <v>5.9768194140000001E-2</v>
      </c>
      <c r="AV1503" s="23"/>
      <c r="AX1503" s="23"/>
    </row>
    <row r="1504" spans="37:50" x14ac:dyDescent="0.2">
      <c r="AK1504" s="1" t="s">
        <v>100</v>
      </c>
      <c r="AL1504" s="1" t="s">
        <v>32</v>
      </c>
      <c r="AM1504" s="1" t="s">
        <v>104</v>
      </c>
      <c r="AN1504" s="1" t="s">
        <v>11</v>
      </c>
      <c r="AO1504" s="1" t="s">
        <v>12</v>
      </c>
      <c r="AP1504" s="1" t="s">
        <v>13</v>
      </c>
      <c r="AQ1504" s="8">
        <v>1.5939999999999999E-3</v>
      </c>
      <c r="AR1504" s="8">
        <v>0.75</v>
      </c>
      <c r="AS1504" s="9">
        <f>Tabla8[[#This Row],[Precio unitario]]*Tabla8[[#This Row],[Tasa de ingresos cliente]]</f>
        <v>1.1954999999999999E-3</v>
      </c>
      <c r="AT1504" s="21">
        <v>21.6</v>
      </c>
      <c r="AU1504" s="11">
        <f>Tabla8[[#This Row],[tasa de cambio]]*Tabla8[[#This Row],[Ingresos netos]]</f>
        <v>2.58228E-2</v>
      </c>
      <c r="AV1504" s="23"/>
      <c r="AX1504" s="23"/>
    </row>
    <row r="1505" spans="37:50" x14ac:dyDescent="0.2">
      <c r="AK1505" s="2" t="s">
        <v>100</v>
      </c>
      <c r="AL1505" s="2" t="s">
        <v>32</v>
      </c>
      <c r="AM1505" s="2" t="s">
        <v>114</v>
      </c>
      <c r="AN1505" s="2" t="s">
        <v>11</v>
      </c>
      <c r="AO1505" s="2" t="s">
        <v>12</v>
      </c>
      <c r="AP1505" s="2" t="s">
        <v>13</v>
      </c>
      <c r="AQ1505" s="7">
        <v>6.5666699999999999E-5</v>
      </c>
      <c r="AR1505" s="7">
        <v>0.75</v>
      </c>
      <c r="AS1505" s="9">
        <f>Tabla8[[#This Row],[Precio unitario]]*Tabla8[[#This Row],[Tasa de ingresos cliente]]</f>
        <v>4.9250024999999999E-5</v>
      </c>
      <c r="AT1505" s="21">
        <v>21.6</v>
      </c>
      <c r="AU1505" s="11">
        <f>Tabla8[[#This Row],[tasa de cambio]]*Tabla8[[#This Row],[Ingresos netos]]</f>
        <v>1.06380054E-3</v>
      </c>
      <c r="AV1505" s="23"/>
      <c r="AX1505" s="23"/>
    </row>
    <row r="1506" spans="37:50" x14ac:dyDescent="0.2">
      <c r="AK1506" s="1" t="s">
        <v>100</v>
      </c>
      <c r="AL1506" s="1" t="s">
        <v>32</v>
      </c>
      <c r="AM1506" s="1" t="s">
        <v>114</v>
      </c>
      <c r="AN1506" s="1" t="s">
        <v>11</v>
      </c>
      <c r="AO1506" s="1" t="s">
        <v>12</v>
      </c>
      <c r="AP1506" s="1" t="s">
        <v>13</v>
      </c>
      <c r="AQ1506" s="8">
        <v>6.5584699999999996E-5</v>
      </c>
      <c r="AR1506" s="8">
        <v>0.75</v>
      </c>
      <c r="AS1506" s="9">
        <f>Tabla8[[#This Row],[Precio unitario]]*Tabla8[[#This Row],[Tasa de ingresos cliente]]</f>
        <v>4.9188524999999993E-5</v>
      </c>
      <c r="AT1506" s="21">
        <v>21.6</v>
      </c>
      <c r="AU1506" s="11">
        <f>Tabla8[[#This Row],[tasa de cambio]]*Tabla8[[#This Row],[Ingresos netos]]</f>
        <v>1.0624721399999999E-3</v>
      </c>
      <c r="AV1506" s="23"/>
      <c r="AX1506" s="23"/>
    </row>
    <row r="1507" spans="37:50" x14ac:dyDescent="0.2">
      <c r="AK1507" s="2" t="s">
        <v>100</v>
      </c>
      <c r="AL1507" s="2" t="s">
        <v>32</v>
      </c>
      <c r="AM1507" s="2" t="s">
        <v>114</v>
      </c>
      <c r="AN1507" s="2" t="s">
        <v>11</v>
      </c>
      <c r="AO1507" s="2" t="s">
        <v>12</v>
      </c>
      <c r="AP1507" s="2" t="s">
        <v>13</v>
      </c>
      <c r="AQ1507" s="7">
        <v>6.5580599999999993E-5</v>
      </c>
      <c r="AR1507" s="7">
        <v>0.75</v>
      </c>
      <c r="AS1507" s="9">
        <f>Tabla8[[#This Row],[Precio unitario]]*Tabla8[[#This Row],[Tasa de ingresos cliente]]</f>
        <v>4.9185449999999995E-5</v>
      </c>
      <c r="AT1507" s="21">
        <v>21.6</v>
      </c>
      <c r="AU1507" s="11">
        <f>Tabla8[[#This Row],[tasa de cambio]]*Tabla8[[#This Row],[Ingresos netos]]</f>
        <v>1.0624057199999999E-3</v>
      </c>
      <c r="AV1507" s="23"/>
      <c r="AX1507" s="23"/>
    </row>
    <row r="1508" spans="37:50" x14ac:dyDescent="0.2">
      <c r="AK1508" s="1" t="s">
        <v>100</v>
      </c>
      <c r="AL1508" s="1" t="s">
        <v>32</v>
      </c>
      <c r="AM1508" s="1" t="s">
        <v>114</v>
      </c>
      <c r="AN1508" s="1" t="s">
        <v>11</v>
      </c>
      <c r="AO1508" s="1" t="s">
        <v>12</v>
      </c>
      <c r="AP1508" s="1" t="s">
        <v>13</v>
      </c>
      <c r="AQ1508" s="8">
        <v>6.6000000000000005E-5</v>
      </c>
      <c r="AR1508" s="8">
        <v>0.75</v>
      </c>
      <c r="AS1508" s="9">
        <f>Tabla8[[#This Row],[Precio unitario]]*Tabla8[[#This Row],[Tasa de ingresos cliente]]</f>
        <v>4.9500000000000004E-5</v>
      </c>
      <c r="AT1508" s="21">
        <v>21.6</v>
      </c>
      <c r="AU1508" s="11">
        <f>Tabla8[[#This Row],[tasa de cambio]]*Tabla8[[#This Row],[Ingresos netos]]</f>
        <v>1.0692000000000002E-3</v>
      </c>
      <c r="AV1508" s="23"/>
      <c r="AX1508" s="23"/>
    </row>
    <row r="1509" spans="37:50" x14ac:dyDescent="0.2">
      <c r="AK1509" s="2" t="s">
        <v>100</v>
      </c>
      <c r="AL1509" s="2" t="s">
        <v>32</v>
      </c>
      <c r="AM1509" s="2" t="s">
        <v>114</v>
      </c>
      <c r="AN1509" s="2" t="s">
        <v>11</v>
      </c>
      <c r="AO1509" s="2" t="s">
        <v>12</v>
      </c>
      <c r="AP1509" s="2" t="s">
        <v>13</v>
      </c>
      <c r="AQ1509" s="7">
        <v>6.55714E-5</v>
      </c>
      <c r="AR1509" s="7">
        <v>0.75</v>
      </c>
      <c r="AS1509" s="9">
        <f>Tabla8[[#This Row],[Precio unitario]]*Tabla8[[#This Row],[Tasa de ingresos cliente]]</f>
        <v>4.917855E-5</v>
      </c>
      <c r="AT1509" s="21">
        <v>21.6</v>
      </c>
      <c r="AU1509" s="11">
        <f>Tabla8[[#This Row],[tasa de cambio]]*Tabla8[[#This Row],[Ingresos netos]]</f>
        <v>1.06225668E-3</v>
      </c>
      <c r="AV1509" s="23"/>
      <c r="AX1509" s="23"/>
    </row>
    <row r="1510" spans="37:50" x14ac:dyDescent="0.2">
      <c r="AK1510" s="1" t="s">
        <v>100</v>
      </c>
      <c r="AL1510" s="1" t="s">
        <v>32</v>
      </c>
      <c r="AM1510" s="1" t="s">
        <v>114</v>
      </c>
      <c r="AN1510" s="1" t="s">
        <v>11</v>
      </c>
      <c r="AO1510" s="1" t="s">
        <v>12</v>
      </c>
      <c r="AP1510" s="1" t="s">
        <v>13</v>
      </c>
      <c r="AQ1510" s="8">
        <v>6.5615400000000002E-5</v>
      </c>
      <c r="AR1510" s="8">
        <v>0.75</v>
      </c>
      <c r="AS1510" s="9">
        <f>Tabla8[[#This Row],[Precio unitario]]*Tabla8[[#This Row],[Tasa de ingresos cliente]]</f>
        <v>4.9211549999999998E-5</v>
      </c>
      <c r="AT1510" s="21">
        <v>21.6</v>
      </c>
      <c r="AU1510" s="11">
        <f>Tabla8[[#This Row],[tasa de cambio]]*Tabla8[[#This Row],[Ingresos netos]]</f>
        <v>1.06296948E-3</v>
      </c>
      <c r="AV1510" s="23"/>
      <c r="AX1510" s="23"/>
    </row>
    <row r="1511" spans="37:50" x14ac:dyDescent="0.2">
      <c r="AK1511" s="2" t="s">
        <v>100</v>
      </c>
      <c r="AL1511" s="2" t="s">
        <v>32</v>
      </c>
      <c r="AM1511" s="2" t="s">
        <v>114</v>
      </c>
      <c r="AN1511" s="2" t="s">
        <v>11</v>
      </c>
      <c r="AO1511" s="2" t="s">
        <v>12</v>
      </c>
      <c r="AP1511" s="2" t="s">
        <v>13</v>
      </c>
      <c r="AQ1511" s="7">
        <v>6.5545500000000005E-5</v>
      </c>
      <c r="AR1511" s="7">
        <v>0.75</v>
      </c>
      <c r="AS1511" s="9">
        <f>Tabla8[[#This Row],[Precio unitario]]*Tabla8[[#This Row],[Tasa de ingresos cliente]]</f>
        <v>4.9159125000000003E-5</v>
      </c>
      <c r="AT1511" s="21">
        <v>21.6</v>
      </c>
      <c r="AU1511" s="11">
        <f>Tabla8[[#This Row],[tasa de cambio]]*Tabla8[[#This Row],[Ingresos netos]]</f>
        <v>1.0618371000000002E-3</v>
      </c>
      <c r="AV1511" s="23"/>
      <c r="AX1511" s="23"/>
    </row>
    <row r="1512" spans="37:50" x14ac:dyDescent="0.2">
      <c r="AK1512" s="1" t="s">
        <v>100</v>
      </c>
      <c r="AL1512" s="1" t="s">
        <v>32</v>
      </c>
      <c r="AM1512" s="1" t="s">
        <v>114</v>
      </c>
      <c r="AN1512" s="1" t="s">
        <v>11</v>
      </c>
      <c r="AO1512" s="1" t="s">
        <v>12</v>
      </c>
      <c r="AP1512" s="1" t="s">
        <v>13</v>
      </c>
      <c r="AQ1512" s="8">
        <v>6.5500000000000006E-5</v>
      </c>
      <c r="AR1512" s="8">
        <v>0.75</v>
      </c>
      <c r="AS1512" s="9">
        <f>Tabla8[[#This Row],[Precio unitario]]*Tabla8[[#This Row],[Tasa de ingresos cliente]]</f>
        <v>4.9125000000000001E-5</v>
      </c>
      <c r="AT1512" s="21">
        <v>21.6</v>
      </c>
      <c r="AU1512" s="11">
        <f>Tabla8[[#This Row],[tasa de cambio]]*Tabla8[[#This Row],[Ingresos netos]]</f>
        <v>1.0611000000000002E-3</v>
      </c>
      <c r="AV1512" s="23"/>
      <c r="AX1512" s="23"/>
    </row>
    <row r="1513" spans="37:50" x14ac:dyDescent="0.2">
      <c r="AK1513" s="2" t="s">
        <v>100</v>
      </c>
      <c r="AL1513" s="2" t="s">
        <v>32</v>
      </c>
      <c r="AM1513" s="2" t="s">
        <v>114</v>
      </c>
      <c r="AN1513" s="2" t="s">
        <v>11</v>
      </c>
      <c r="AO1513" s="2" t="s">
        <v>12</v>
      </c>
      <c r="AP1513" s="2" t="s">
        <v>13</v>
      </c>
      <c r="AQ1513" s="7">
        <v>6.5555600000000006E-5</v>
      </c>
      <c r="AR1513" s="7">
        <v>0.75</v>
      </c>
      <c r="AS1513" s="9">
        <f>Tabla8[[#This Row],[Precio unitario]]*Tabla8[[#This Row],[Tasa de ingresos cliente]]</f>
        <v>4.9166700000000005E-5</v>
      </c>
      <c r="AT1513" s="21">
        <v>21.6</v>
      </c>
      <c r="AU1513" s="11">
        <f>Tabla8[[#This Row],[tasa de cambio]]*Tabla8[[#This Row],[Ingresos netos]]</f>
        <v>1.0620007200000002E-3</v>
      </c>
      <c r="AV1513" s="23"/>
      <c r="AX1513" s="23"/>
    </row>
    <row r="1514" spans="37:50" x14ac:dyDescent="0.2">
      <c r="AK1514" s="1" t="s">
        <v>100</v>
      </c>
      <c r="AL1514" s="1" t="s">
        <v>32</v>
      </c>
      <c r="AM1514" s="1" t="s">
        <v>114</v>
      </c>
      <c r="AN1514" s="1" t="s">
        <v>11</v>
      </c>
      <c r="AO1514" s="1" t="s">
        <v>12</v>
      </c>
      <c r="AP1514" s="1" t="s">
        <v>13</v>
      </c>
      <c r="AQ1514" s="8">
        <v>6.5599999999999995E-5</v>
      </c>
      <c r="AR1514" s="8">
        <v>0.75</v>
      </c>
      <c r="AS1514" s="9">
        <f>Tabla8[[#This Row],[Precio unitario]]*Tabla8[[#This Row],[Tasa de ingresos cliente]]</f>
        <v>4.9199999999999997E-5</v>
      </c>
      <c r="AT1514" s="21">
        <v>21.6</v>
      </c>
      <c r="AU1514" s="11">
        <f>Tabla8[[#This Row],[tasa de cambio]]*Tabla8[[#This Row],[Ingresos netos]]</f>
        <v>1.0627200000000001E-3</v>
      </c>
      <c r="AV1514" s="23"/>
      <c r="AX1514" s="23"/>
    </row>
    <row r="1515" spans="37:50" x14ac:dyDescent="0.2">
      <c r="AK1515" s="2" t="s">
        <v>100</v>
      </c>
      <c r="AL1515" s="2" t="s">
        <v>32</v>
      </c>
      <c r="AM1515" s="2" t="s">
        <v>104</v>
      </c>
      <c r="AN1515" s="2" t="s">
        <v>11</v>
      </c>
      <c r="AO1515" s="2" t="s">
        <v>129</v>
      </c>
      <c r="AP1515" s="2" t="s">
        <v>13</v>
      </c>
      <c r="AQ1515" s="7">
        <v>-7.4930099999999996E-4</v>
      </c>
      <c r="AR1515" s="7">
        <v>0.75</v>
      </c>
      <c r="AS1515" s="9">
        <f>Tabla8[[#This Row],[Precio unitario]]*Tabla8[[#This Row],[Tasa de ingresos cliente]]</f>
        <v>-5.6197574999999997E-4</v>
      </c>
      <c r="AT1515" s="21">
        <v>21.6</v>
      </c>
      <c r="AU1515" s="11">
        <f>Tabla8[[#This Row],[tasa de cambio]]*Tabla8[[#This Row],[Ingresos netos]]</f>
        <v>-1.21386762E-2</v>
      </c>
      <c r="AV1515" s="23"/>
      <c r="AX1515" s="23"/>
    </row>
    <row r="1516" spans="37:50" x14ac:dyDescent="0.2">
      <c r="AK1516" s="1" t="s">
        <v>100</v>
      </c>
      <c r="AL1516" s="1" t="s">
        <v>32</v>
      </c>
      <c r="AM1516" s="1" t="s">
        <v>104</v>
      </c>
      <c r="AN1516" s="1" t="s">
        <v>11</v>
      </c>
      <c r="AO1516" s="1" t="s">
        <v>129</v>
      </c>
      <c r="AP1516" s="1" t="s">
        <v>13</v>
      </c>
      <c r="AQ1516" s="8">
        <v>-7.4930069999999997E-4</v>
      </c>
      <c r="AR1516" s="8">
        <v>0.75</v>
      </c>
      <c r="AS1516" s="9">
        <f>Tabla8[[#This Row],[Precio unitario]]*Tabla8[[#This Row],[Tasa de ingresos cliente]]</f>
        <v>-5.61975525E-4</v>
      </c>
      <c r="AT1516" s="21">
        <v>21.6</v>
      </c>
      <c r="AU1516" s="11">
        <f>Tabla8[[#This Row],[tasa de cambio]]*Tabla8[[#This Row],[Ingresos netos]]</f>
        <v>-1.2138671340000001E-2</v>
      </c>
      <c r="AV1516" s="23"/>
      <c r="AX1516" s="23"/>
    </row>
    <row r="1517" spans="37:50" x14ac:dyDescent="0.2">
      <c r="AK1517" s="2" t="s">
        <v>100</v>
      </c>
      <c r="AL1517" s="2" t="s">
        <v>32</v>
      </c>
      <c r="AM1517" s="2" t="s">
        <v>114</v>
      </c>
      <c r="AN1517" s="2" t="s">
        <v>11</v>
      </c>
      <c r="AO1517" s="2" t="s">
        <v>129</v>
      </c>
      <c r="AP1517" s="2" t="s">
        <v>13</v>
      </c>
      <c r="AQ1517" s="7">
        <v>-1.96746E-5</v>
      </c>
      <c r="AR1517" s="7">
        <v>0.75</v>
      </c>
      <c r="AS1517" s="9">
        <f>Tabla8[[#This Row],[Precio unitario]]*Tabla8[[#This Row],[Tasa de ingresos cliente]]</f>
        <v>-1.4755949999999999E-5</v>
      </c>
      <c r="AT1517" s="21">
        <v>21.6</v>
      </c>
      <c r="AU1517" s="11">
        <f>Tabla8[[#This Row],[tasa de cambio]]*Tabla8[[#This Row],[Ingresos netos]]</f>
        <v>-3.1872851999999998E-4</v>
      </c>
      <c r="AV1517" s="23"/>
      <c r="AX1517" s="23"/>
    </row>
    <row r="1518" spans="37:50" x14ac:dyDescent="0.2">
      <c r="AK1518" s="2" t="s">
        <v>100</v>
      </c>
      <c r="AL1518" s="2" t="s">
        <v>32</v>
      </c>
      <c r="AM1518" s="2" t="s">
        <v>101</v>
      </c>
      <c r="AN1518" s="2" t="s">
        <v>11</v>
      </c>
      <c r="AO1518" s="2" t="s">
        <v>12</v>
      </c>
      <c r="AP1518" s="2" t="s">
        <v>13</v>
      </c>
      <c r="AQ1518" s="7">
        <v>1.39E-3</v>
      </c>
      <c r="AR1518" s="7">
        <v>0.75</v>
      </c>
      <c r="AS1518" s="9">
        <f>Tabla8[[#This Row],[Precio unitario]]*Tabla8[[#This Row],[Tasa de ingresos cliente]]</f>
        <v>1.0425E-3</v>
      </c>
      <c r="AT1518" s="21">
        <v>21.6</v>
      </c>
      <c r="AU1518" s="11">
        <f>Tabla8[[#This Row],[tasa de cambio]]*Tabla8[[#This Row],[Ingresos netos]]</f>
        <v>2.2518000000000003E-2</v>
      </c>
      <c r="AV1518" s="23"/>
      <c r="AX1518" s="23"/>
    </row>
    <row r="1519" spans="37:50" x14ac:dyDescent="0.2">
      <c r="AK1519" s="2" t="s">
        <v>100</v>
      </c>
      <c r="AL1519" s="2" t="s">
        <v>119</v>
      </c>
      <c r="AM1519" s="2" t="s">
        <v>114</v>
      </c>
      <c r="AN1519" s="2" t="s">
        <v>11</v>
      </c>
      <c r="AO1519" s="2" t="s">
        <v>12</v>
      </c>
      <c r="AP1519" s="2" t="s">
        <v>13</v>
      </c>
      <c r="AQ1519" s="7">
        <v>9.9999999999999995E-7</v>
      </c>
      <c r="AR1519" s="7">
        <v>0.75</v>
      </c>
      <c r="AS1519" s="9">
        <f>Tabla8[[#This Row],[Precio unitario]]*Tabla8[[#This Row],[Tasa de ingresos cliente]]</f>
        <v>7.5000000000000002E-7</v>
      </c>
      <c r="AT1519" s="21">
        <v>21.6</v>
      </c>
      <c r="AU1519" s="11">
        <f>Tabla8[[#This Row],[tasa de cambio]]*Tabla8[[#This Row],[Ingresos netos]]</f>
        <v>1.6200000000000001E-5</v>
      </c>
      <c r="AV1519" s="23"/>
      <c r="AX1519" s="23"/>
    </row>
    <row r="1520" spans="37:50" x14ac:dyDescent="0.2">
      <c r="AK1520" s="1" t="s">
        <v>100</v>
      </c>
      <c r="AL1520" s="1" t="s">
        <v>47</v>
      </c>
      <c r="AM1520" s="1" t="s">
        <v>101</v>
      </c>
      <c r="AN1520" s="1" t="s">
        <v>11</v>
      </c>
      <c r="AO1520" s="1" t="s">
        <v>12</v>
      </c>
      <c r="AP1520" s="1" t="s">
        <v>13</v>
      </c>
      <c r="AQ1520" s="8">
        <v>8.8366669999999999E-4</v>
      </c>
      <c r="AR1520" s="8">
        <v>0.75</v>
      </c>
      <c r="AS1520" s="9">
        <f>Tabla8[[#This Row],[Precio unitario]]*Tabla8[[#This Row],[Tasa de ingresos cliente]]</f>
        <v>6.6275002500000004E-4</v>
      </c>
      <c r="AT1520" s="21">
        <v>21.6</v>
      </c>
      <c r="AU1520" s="11">
        <f>Tabla8[[#This Row],[tasa de cambio]]*Tabla8[[#This Row],[Ingresos netos]]</f>
        <v>1.4315400540000002E-2</v>
      </c>
      <c r="AV1520" s="23"/>
      <c r="AX1520" s="23"/>
    </row>
    <row r="1521" spans="37:50" x14ac:dyDescent="0.2">
      <c r="AK1521" s="2" t="s">
        <v>100</v>
      </c>
      <c r="AL1521" s="2" t="s">
        <v>47</v>
      </c>
      <c r="AM1521" s="2" t="s">
        <v>104</v>
      </c>
      <c r="AN1521" s="2" t="s">
        <v>11</v>
      </c>
      <c r="AO1521" s="2" t="s">
        <v>12</v>
      </c>
      <c r="AP1521" s="2" t="s">
        <v>13</v>
      </c>
      <c r="AQ1521" s="7">
        <v>2.6649999999999998E-3</v>
      </c>
      <c r="AR1521" s="7">
        <v>0.75</v>
      </c>
      <c r="AS1521" s="9">
        <f>Tabla8[[#This Row],[Precio unitario]]*Tabla8[[#This Row],[Tasa de ingresos cliente]]</f>
        <v>1.9987499999999997E-3</v>
      </c>
      <c r="AT1521" s="21">
        <v>21.6</v>
      </c>
      <c r="AU1521" s="11">
        <f>Tabla8[[#This Row],[tasa de cambio]]*Tabla8[[#This Row],[Ingresos netos]]</f>
        <v>4.3172999999999996E-2</v>
      </c>
      <c r="AV1521" s="23"/>
      <c r="AX1521" s="23"/>
    </row>
    <row r="1522" spans="37:50" x14ac:dyDescent="0.2">
      <c r="AK1522" s="1" t="s">
        <v>100</v>
      </c>
      <c r="AL1522" s="1" t="s">
        <v>47</v>
      </c>
      <c r="AM1522" s="1" t="s">
        <v>104</v>
      </c>
      <c r="AN1522" s="1" t="s">
        <v>11</v>
      </c>
      <c r="AO1522" s="1" t="s">
        <v>12</v>
      </c>
      <c r="AP1522" s="1" t="s">
        <v>13</v>
      </c>
      <c r="AQ1522" s="8">
        <v>2.6652500000000001E-3</v>
      </c>
      <c r="AR1522" s="8">
        <v>0.75</v>
      </c>
      <c r="AS1522" s="9">
        <f>Tabla8[[#This Row],[Precio unitario]]*Tabla8[[#This Row],[Tasa de ingresos cliente]]</f>
        <v>1.9989374999999998E-3</v>
      </c>
      <c r="AT1522" s="21">
        <v>21.6</v>
      </c>
      <c r="AU1522" s="11">
        <f>Tabla8[[#This Row],[tasa de cambio]]*Tabla8[[#This Row],[Ingresos netos]]</f>
        <v>4.3177050000000002E-2</v>
      </c>
      <c r="AV1522" s="23"/>
      <c r="AX1522" s="23"/>
    </row>
    <row r="1523" spans="37:50" x14ac:dyDescent="0.2">
      <c r="AK1523" s="1" t="s">
        <v>100</v>
      </c>
      <c r="AL1523" s="1" t="s">
        <v>47</v>
      </c>
      <c r="AM1523" s="1" t="s">
        <v>114</v>
      </c>
      <c r="AN1523" s="1" t="s">
        <v>11</v>
      </c>
      <c r="AO1523" s="1" t="s">
        <v>12</v>
      </c>
      <c r="AP1523" s="1" t="s">
        <v>13</v>
      </c>
      <c r="AQ1523" s="8">
        <v>6.0000000000000002E-5</v>
      </c>
      <c r="AR1523" s="8">
        <v>0.75</v>
      </c>
      <c r="AS1523" s="9">
        <f>Tabla8[[#This Row],[Precio unitario]]*Tabla8[[#This Row],[Tasa de ingresos cliente]]</f>
        <v>4.5000000000000003E-5</v>
      </c>
      <c r="AT1523" s="21">
        <v>21.6</v>
      </c>
      <c r="AU1523" s="11">
        <f>Tabla8[[#This Row],[tasa de cambio]]*Tabla8[[#This Row],[Ingresos netos]]</f>
        <v>9.720000000000001E-4</v>
      </c>
      <c r="AV1523" s="23"/>
      <c r="AX1523" s="23"/>
    </row>
    <row r="1524" spans="37:50" x14ac:dyDescent="0.2">
      <c r="AK1524" s="2" t="s">
        <v>100</v>
      </c>
      <c r="AL1524" s="2" t="s">
        <v>47</v>
      </c>
      <c r="AM1524" s="2" t="s">
        <v>114</v>
      </c>
      <c r="AN1524" s="2" t="s">
        <v>11</v>
      </c>
      <c r="AO1524" s="2" t="s">
        <v>12</v>
      </c>
      <c r="AP1524" s="2" t="s">
        <v>13</v>
      </c>
      <c r="AQ1524" s="7">
        <v>5.9555600000000003E-5</v>
      </c>
      <c r="AR1524" s="7">
        <v>0.75</v>
      </c>
      <c r="AS1524" s="9">
        <f>Tabla8[[#This Row],[Precio unitario]]*Tabla8[[#This Row],[Tasa de ingresos cliente]]</f>
        <v>4.4666700000000004E-5</v>
      </c>
      <c r="AT1524" s="21">
        <v>21.6</v>
      </c>
      <c r="AU1524" s="11">
        <f>Tabla8[[#This Row],[tasa de cambio]]*Tabla8[[#This Row],[Ingresos netos]]</f>
        <v>9.6480072000000019E-4</v>
      </c>
      <c r="AV1524" s="23"/>
      <c r="AX1524" s="23"/>
    </row>
    <row r="1525" spans="37:50" x14ac:dyDescent="0.2">
      <c r="AK1525" s="1" t="s">
        <v>100</v>
      </c>
      <c r="AL1525" s="1" t="s">
        <v>47</v>
      </c>
      <c r="AM1525" s="1" t="s">
        <v>114</v>
      </c>
      <c r="AN1525" s="1" t="s">
        <v>11</v>
      </c>
      <c r="AO1525" s="1" t="s">
        <v>12</v>
      </c>
      <c r="AP1525" s="1" t="s">
        <v>13</v>
      </c>
      <c r="AQ1525" s="8">
        <v>5.9636399999999997E-5</v>
      </c>
      <c r="AR1525" s="8">
        <v>0.75</v>
      </c>
      <c r="AS1525" s="9">
        <f>Tabla8[[#This Row],[Precio unitario]]*Tabla8[[#This Row],[Tasa de ingresos cliente]]</f>
        <v>4.4727300000000001E-5</v>
      </c>
      <c r="AT1525" s="21">
        <v>21.6</v>
      </c>
      <c r="AU1525" s="11">
        <f>Tabla8[[#This Row],[tasa de cambio]]*Tabla8[[#This Row],[Ingresos netos]]</f>
        <v>9.6610968000000004E-4</v>
      </c>
      <c r="AV1525" s="23"/>
      <c r="AX1525" s="23"/>
    </row>
    <row r="1526" spans="37:50" x14ac:dyDescent="0.2">
      <c r="AK1526" s="2" t="s">
        <v>100</v>
      </c>
      <c r="AL1526" s="2" t="s">
        <v>47</v>
      </c>
      <c r="AM1526" s="2" t="s">
        <v>114</v>
      </c>
      <c r="AN1526" s="2" t="s">
        <v>11</v>
      </c>
      <c r="AO1526" s="2" t="s">
        <v>12</v>
      </c>
      <c r="AP1526" s="2" t="s">
        <v>13</v>
      </c>
      <c r="AQ1526" s="7">
        <v>5.9500000000000003E-5</v>
      </c>
      <c r="AR1526" s="7">
        <v>0.75</v>
      </c>
      <c r="AS1526" s="9">
        <f>Tabla8[[#This Row],[Precio unitario]]*Tabla8[[#This Row],[Tasa de ingresos cliente]]</f>
        <v>4.4625E-5</v>
      </c>
      <c r="AT1526" s="21">
        <v>21.6</v>
      </c>
      <c r="AU1526" s="11">
        <f>Tabla8[[#This Row],[tasa de cambio]]*Tabla8[[#This Row],[Ingresos netos]]</f>
        <v>9.6390000000000006E-4</v>
      </c>
      <c r="AV1526" s="23"/>
      <c r="AX1526" s="23"/>
    </row>
    <row r="1527" spans="37:50" x14ac:dyDescent="0.2">
      <c r="AK1527" s="1" t="s">
        <v>100</v>
      </c>
      <c r="AL1527" s="1" t="s">
        <v>47</v>
      </c>
      <c r="AM1527" s="1" t="s">
        <v>114</v>
      </c>
      <c r="AN1527" s="1" t="s">
        <v>11</v>
      </c>
      <c r="AO1527" s="1" t="s">
        <v>12</v>
      </c>
      <c r="AP1527" s="1" t="s">
        <v>13</v>
      </c>
      <c r="AQ1527" s="8">
        <v>5.96038E-5</v>
      </c>
      <c r="AR1527" s="8">
        <v>0.75</v>
      </c>
      <c r="AS1527" s="9">
        <f>Tabla8[[#This Row],[Precio unitario]]*Tabla8[[#This Row],[Tasa de ingresos cliente]]</f>
        <v>4.4702849999999998E-5</v>
      </c>
      <c r="AT1527" s="21">
        <v>21.6</v>
      </c>
      <c r="AU1527" s="11">
        <f>Tabla8[[#This Row],[tasa de cambio]]*Tabla8[[#This Row],[Ingresos netos]]</f>
        <v>9.6558156000000001E-4</v>
      </c>
      <c r="AV1527" s="23"/>
      <c r="AX1527" s="23"/>
    </row>
    <row r="1528" spans="37:50" x14ac:dyDescent="0.2">
      <c r="AK1528" s="2" t="s">
        <v>100</v>
      </c>
      <c r="AL1528" s="2" t="s">
        <v>47</v>
      </c>
      <c r="AM1528" s="2" t="s">
        <v>114</v>
      </c>
      <c r="AN1528" s="2" t="s">
        <v>11</v>
      </c>
      <c r="AO1528" s="2" t="s">
        <v>12</v>
      </c>
      <c r="AP1528" s="2" t="s">
        <v>13</v>
      </c>
      <c r="AQ1528" s="7">
        <v>5.9571399999999997E-5</v>
      </c>
      <c r="AR1528" s="7">
        <v>0.75</v>
      </c>
      <c r="AS1528" s="9">
        <f>Tabla8[[#This Row],[Precio unitario]]*Tabla8[[#This Row],[Tasa de ingresos cliente]]</f>
        <v>4.4678549999999999E-5</v>
      </c>
      <c r="AT1528" s="21">
        <v>21.6</v>
      </c>
      <c r="AU1528" s="11">
        <f>Tabla8[[#This Row],[tasa de cambio]]*Tabla8[[#This Row],[Ingresos netos]]</f>
        <v>9.6505668000000005E-4</v>
      </c>
      <c r="AV1528" s="23"/>
      <c r="AX1528" s="23"/>
    </row>
    <row r="1529" spans="37:50" x14ac:dyDescent="0.2">
      <c r="AK1529" s="1" t="s">
        <v>100</v>
      </c>
      <c r="AL1529" s="1" t="s">
        <v>47</v>
      </c>
      <c r="AM1529" s="1" t="s">
        <v>114</v>
      </c>
      <c r="AN1529" s="1" t="s">
        <v>11</v>
      </c>
      <c r="AO1529" s="1" t="s">
        <v>12</v>
      </c>
      <c r="AP1529" s="1" t="s">
        <v>13</v>
      </c>
      <c r="AQ1529" s="8">
        <v>5.9666700000000003E-5</v>
      </c>
      <c r="AR1529" s="8">
        <v>0.75</v>
      </c>
      <c r="AS1529" s="9">
        <f>Tabla8[[#This Row],[Precio unitario]]*Tabla8[[#This Row],[Tasa de ingresos cliente]]</f>
        <v>4.4750024999999999E-5</v>
      </c>
      <c r="AT1529" s="21">
        <v>21.6</v>
      </c>
      <c r="AU1529" s="11">
        <f>Tabla8[[#This Row],[tasa de cambio]]*Tabla8[[#This Row],[Ingresos netos]]</f>
        <v>9.6660053999999998E-4</v>
      </c>
      <c r="AV1529" s="23"/>
      <c r="AX1529" s="23"/>
    </row>
    <row r="1530" spans="37:50" x14ac:dyDescent="0.2">
      <c r="AK1530" s="2" t="s">
        <v>100</v>
      </c>
      <c r="AL1530" s="2" t="s">
        <v>47</v>
      </c>
      <c r="AM1530" s="2" t="s">
        <v>104</v>
      </c>
      <c r="AN1530" s="2" t="s">
        <v>11</v>
      </c>
      <c r="AO1530" s="2" t="s">
        <v>129</v>
      </c>
      <c r="AP1530" s="2" t="s">
        <v>13</v>
      </c>
      <c r="AQ1530" s="7">
        <v>-6.0767999999999998E-4</v>
      </c>
      <c r="AR1530" s="7">
        <v>0.75</v>
      </c>
      <c r="AS1530" s="9">
        <f>Tabla8[[#This Row],[Precio unitario]]*Tabla8[[#This Row],[Tasa de ingresos cliente]]</f>
        <v>-4.5575999999999999E-4</v>
      </c>
      <c r="AT1530" s="21">
        <v>21.6</v>
      </c>
      <c r="AU1530" s="11">
        <f>Tabla8[[#This Row],[tasa de cambio]]*Tabla8[[#This Row],[Ingresos netos]]</f>
        <v>-9.8444159999999999E-3</v>
      </c>
      <c r="AV1530" s="23"/>
      <c r="AX1530" s="23"/>
    </row>
    <row r="1531" spans="37:50" x14ac:dyDescent="0.2">
      <c r="AK1531" s="1" t="s">
        <v>100</v>
      </c>
      <c r="AL1531" s="1" t="s">
        <v>47</v>
      </c>
      <c r="AM1531" s="1" t="s">
        <v>114</v>
      </c>
      <c r="AN1531" s="1" t="s">
        <v>11</v>
      </c>
      <c r="AO1531" s="1" t="s">
        <v>129</v>
      </c>
      <c r="AP1531" s="1" t="s">
        <v>13</v>
      </c>
      <c r="AQ1531" s="8">
        <v>-1.7881999999999999E-5</v>
      </c>
      <c r="AR1531" s="8">
        <v>0.75</v>
      </c>
      <c r="AS1531" s="9">
        <f>Tabla8[[#This Row],[Precio unitario]]*Tabla8[[#This Row],[Tasa de ingresos cliente]]</f>
        <v>-1.3411499999999999E-5</v>
      </c>
      <c r="AT1531" s="21">
        <v>21.6</v>
      </c>
      <c r="AU1531" s="11">
        <f>Tabla8[[#This Row],[tasa de cambio]]*Tabla8[[#This Row],[Ingresos netos]]</f>
        <v>-2.896884E-4</v>
      </c>
      <c r="AV1531" s="23"/>
      <c r="AX1531" s="23"/>
    </row>
    <row r="1532" spans="37:50" x14ac:dyDescent="0.2">
      <c r="AK1532" s="2" t="s">
        <v>100</v>
      </c>
      <c r="AL1532" s="2" t="s">
        <v>47</v>
      </c>
      <c r="AM1532" s="2" t="s">
        <v>114</v>
      </c>
      <c r="AN1532" s="2" t="s">
        <v>11</v>
      </c>
      <c r="AO1532" s="2" t="s">
        <v>129</v>
      </c>
      <c r="AP1532" s="2" t="s">
        <v>13</v>
      </c>
      <c r="AQ1532" s="7">
        <v>-1.7881799999999999E-5</v>
      </c>
      <c r="AR1532" s="7">
        <v>0.75</v>
      </c>
      <c r="AS1532" s="9">
        <f>Tabla8[[#This Row],[Precio unitario]]*Tabla8[[#This Row],[Tasa de ingresos cliente]]</f>
        <v>-1.3411349999999998E-5</v>
      </c>
      <c r="AT1532" s="21">
        <v>21.6</v>
      </c>
      <c r="AU1532" s="11">
        <f>Tabla8[[#This Row],[tasa de cambio]]*Tabla8[[#This Row],[Ingresos netos]]</f>
        <v>-2.8968515999999999E-4</v>
      </c>
      <c r="AV1532" s="23"/>
      <c r="AX1532" s="23"/>
    </row>
    <row r="1533" spans="37:50" x14ac:dyDescent="0.2">
      <c r="AK1533" s="1" t="s">
        <v>100</v>
      </c>
      <c r="AL1533" s="1" t="s">
        <v>66</v>
      </c>
      <c r="AM1533" s="1" t="s">
        <v>101</v>
      </c>
      <c r="AN1533" s="1" t="s">
        <v>11</v>
      </c>
      <c r="AO1533" s="1" t="s">
        <v>12</v>
      </c>
      <c r="AP1533" s="1" t="s">
        <v>13</v>
      </c>
      <c r="AQ1533" s="8">
        <v>3.6099999999999999E-4</v>
      </c>
      <c r="AR1533" s="8">
        <v>0.75</v>
      </c>
      <c r="AS1533" s="9">
        <f>Tabla8[[#This Row],[Precio unitario]]*Tabla8[[#This Row],[Tasa de ingresos cliente]]</f>
        <v>2.7074999999999999E-4</v>
      </c>
      <c r="AT1533" s="21">
        <v>21.6</v>
      </c>
      <c r="AU1533" s="11">
        <f>Tabla8[[#This Row],[tasa de cambio]]*Tabla8[[#This Row],[Ingresos netos]]</f>
        <v>5.8482000000000004E-3</v>
      </c>
      <c r="AV1533" s="23"/>
      <c r="AX1533" s="23"/>
    </row>
    <row r="1534" spans="37:50" x14ac:dyDescent="0.2">
      <c r="AK1534" s="1" t="s">
        <v>100</v>
      </c>
      <c r="AL1534" s="1" t="s">
        <v>66</v>
      </c>
      <c r="AM1534" s="1" t="s">
        <v>104</v>
      </c>
      <c r="AN1534" s="1" t="s">
        <v>11</v>
      </c>
      <c r="AO1534" s="1" t="s">
        <v>12</v>
      </c>
      <c r="AP1534" s="1" t="s">
        <v>13</v>
      </c>
      <c r="AQ1534" s="8">
        <v>4.35E-4</v>
      </c>
      <c r="AR1534" s="8">
        <v>0.75</v>
      </c>
      <c r="AS1534" s="9">
        <f>Tabla8[[#This Row],[Precio unitario]]*Tabla8[[#This Row],[Tasa de ingresos cliente]]</f>
        <v>3.2624999999999999E-4</v>
      </c>
      <c r="AT1534" s="21">
        <v>21.6</v>
      </c>
      <c r="AU1534" s="11">
        <f>Tabla8[[#This Row],[tasa de cambio]]*Tabla8[[#This Row],[Ingresos netos]]</f>
        <v>7.0470000000000003E-3</v>
      </c>
      <c r="AV1534" s="23"/>
      <c r="AX1534" s="23"/>
    </row>
    <row r="1535" spans="37:50" x14ac:dyDescent="0.2">
      <c r="AK1535" s="2" t="s">
        <v>100</v>
      </c>
      <c r="AL1535" s="2" t="s">
        <v>66</v>
      </c>
      <c r="AM1535" s="2" t="s">
        <v>104</v>
      </c>
      <c r="AN1535" s="2" t="s">
        <v>11</v>
      </c>
      <c r="AO1535" s="2" t="s">
        <v>12</v>
      </c>
      <c r="AP1535" s="2" t="s">
        <v>13</v>
      </c>
      <c r="AQ1535" s="7">
        <v>4.3475000000000002E-4</v>
      </c>
      <c r="AR1535" s="7">
        <v>0.75</v>
      </c>
      <c r="AS1535" s="9">
        <f>Tabla8[[#This Row],[Precio unitario]]*Tabla8[[#This Row],[Tasa de ingresos cliente]]</f>
        <v>3.2606250000000002E-4</v>
      </c>
      <c r="AT1535" s="21">
        <v>21.6</v>
      </c>
      <c r="AU1535" s="11">
        <f>Tabla8[[#This Row],[tasa de cambio]]*Tabla8[[#This Row],[Ingresos netos]]</f>
        <v>7.0429500000000009E-3</v>
      </c>
      <c r="AV1535" s="23"/>
      <c r="AX1535" s="23"/>
    </row>
    <row r="1536" spans="37:50" x14ac:dyDescent="0.2">
      <c r="AK1536" s="2" t="s">
        <v>100</v>
      </c>
      <c r="AL1536" s="2" t="s">
        <v>66</v>
      </c>
      <c r="AM1536" s="2" t="s">
        <v>104</v>
      </c>
      <c r="AN1536" s="2" t="s">
        <v>11</v>
      </c>
      <c r="AO1536" s="2" t="s">
        <v>12</v>
      </c>
      <c r="AP1536" s="2" t="s">
        <v>13</v>
      </c>
      <c r="AQ1536" s="7">
        <v>9.7900000000000005E-4</v>
      </c>
      <c r="AR1536" s="7">
        <v>0.75</v>
      </c>
      <c r="AS1536" s="9">
        <f>Tabla8[[#This Row],[Precio unitario]]*Tabla8[[#This Row],[Tasa de ingresos cliente]]</f>
        <v>7.3425000000000009E-4</v>
      </c>
      <c r="AT1536" s="21">
        <v>21.6</v>
      </c>
      <c r="AU1536" s="11">
        <f>Tabla8[[#This Row],[tasa de cambio]]*Tabla8[[#This Row],[Ingresos netos]]</f>
        <v>1.5859800000000004E-2</v>
      </c>
      <c r="AV1536" s="23"/>
      <c r="AX1536" s="23"/>
    </row>
    <row r="1537" spans="37:50" x14ac:dyDescent="0.2">
      <c r="AK1537" s="1" t="s">
        <v>100</v>
      </c>
      <c r="AL1537" s="1" t="s">
        <v>66</v>
      </c>
      <c r="AM1537" s="1" t="s">
        <v>104</v>
      </c>
      <c r="AN1537" s="1" t="s">
        <v>11</v>
      </c>
      <c r="AO1537" s="1" t="s">
        <v>12</v>
      </c>
      <c r="AP1537" s="1" t="s">
        <v>13</v>
      </c>
      <c r="AQ1537" s="8">
        <v>9.7925000000000009E-4</v>
      </c>
      <c r="AR1537" s="8">
        <v>0.75</v>
      </c>
      <c r="AS1537" s="9">
        <f>Tabla8[[#This Row],[Precio unitario]]*Tabla8[[#This Row],[Tasa de ingresos cliente]]</f>
        <v>7.3443750000000006E-4</v>
      </c>
      <c r="AT1537" s="21">
        <v>21.6</v>
      </c>
      <c r="AU1537" s="11">
        <f>Tabla8[[#This Row],[tasa de cambio]]*Tabla8[[#This Row],[Ingresos netos]]</f>
        <v>1.5863850000000002E-2</v>
      </c>
      <c r="AV1537" s="23"/>
      <c r="AX1537" s="23"/>
    </row>
    <row r="1538" spans="37:50" x14ac:dyDescent="0.2">
      <c r="AK1538" s="1" t="s">
        <v>100</v>
      </c>
      <c r="AL1538" s="1" t="s">
        <v>66</v>
      </c>
      <c r="AM1538" s="1" t="s">
        <v>104</v>
      </c>
      <c r="AN1538" s="1" t="s">
        <v>11</v>
      </c>
      <c r="AO1538" s="1" t="s">
        <v>12</v>
      </c>
      <c r="AP1538" s="1" t="s">
        <v>13</v>
      </c>
      <c r="AQ1538" s="8">
        <v>4.0700000000000003E-4</v>
      </c>
      <c r="AR1538" s="8">
        <v>0.75</v>
      </c>
      <c r="AS1538" s="9">
        <f>Tabla8[[#This Row],[Precio unitario]]*Tabla8[[#This Row],[Tasa de ingresos cliente]]</f>
        <v>3.0525000000000002E-4</v>
      </c>
      <c r="AT1538" s="21">
        <v>21.6</v>
      </c>
      <c r="AU1538" s="11">
        <f>Tabla8[[#This Row],[tasa de cambio]]*Tabla8[[#This Row],[Ingresos netos]]</f>
        <v>6.593400000000001E-3</v>
      </c>
      <c r="AV1538" s="23"/>
      <c r="AX1538" s="23"/>
    </row>
    <row r="1539" spans="37:50" x14ac:dyDescent="0.2">
      <c r="AK1539" s="1" t="s">
        <v>100</v>
      </c>
      <c r="AL1539" s="1" t="s">
        <v>66</v>
      </c>
      <c r="AM1539" s="1" t="s">
        <v>114</v>
      </c>
      <c r="AN1539" s="1" t="s">
        <v>11</v>
      </c>
      <c r="AO1539" s="1" t="s">
        <v>12</v>
      </c>
      <c r="AP1539" s="1" t="s">
        <v>13</v>
      </c>
      <c r="AQ1539" s="8">
        <v>3.4E-5</v>
      </c>
      <c r="AR1539" s="8">
        <v>0.75</v>
      </c>
      <c r="AS1539" s="9">
        <f>Tabla8[[#This Row],[Precio unitario]]*Tabla8[[#This Row],[Tasa de ingresos cliente]]</f>
        <v>2.55E-5</v>
      </c>
      <c r="AT1539" s="21">
        <v>21.6</v>
      </c>
      <c r="AU1539" s="11">
        <f>Tabla8[[#This Row],[tasa de cambio]]*Tabla8[[#This Row],[Ingresos netos]]</f>
        <v>5.5080000000000005E-4</v>
      </c>
      <c r="AV1539" s="23"/>
      <c r="AX1539" s="23"/>
    </row>
    <row r="1540" spans="37:50" x14ac:dyDescent="0.2">
      <c r="AK1540" s="2" t="s">
        <v>100</v>
      </c>
      <c r="AL1540" s="2" t="s">
        <v>66</v>
      </c>
      <c r="AM1540" s="2" t="s">
        <v>114</v>
      </c>
      <c r="AN1540" s="2" t="s">
        <v>11</v>
      </c>
      <c r="AO1540" s="2" t="s">
        <v>12</v>
      </c>
      <c r="AP1540" s="2" t="s">
        <v>13</v>
      </c>
      <c r="AQ1540" s="7">
        <v>3.3806500000000002E-5</v>
      </c>
      <c r="AR1540" s="7">
        <v>0.75</v>
      </c>
      <c r="AS1540" s="9">
        <f>Tabla8[[#This Row],[Precio unitario]]*Tabla8[[#This Row],[Tasa de ingresos cliente]]</f>
        <v>2.5354875000000002E-5</v>
      </c>
      <c r="AT1540" s="21">
        <v>21.6</v>
      </c>
      <c r="AU1540" s="11">
        <f>Tabla8[[#This Row],[tasa de cambio]]*Tabla8[[#This Row],[Ingresos netos]]</f>
        <v>5.4766530000000012E-4</v>
      </c>
      <c r="AV1540" s="23"/>
      <c r="AX1540" s="23"/>
    </row>
    <row r="1541" spans="37:50" x14ac:dyDescent="0.2">
      <c r="AK1541" s="1" t="s">
        <v>100</v>
      </c>
      <c r="AL1541" s="1" t="s">
        <v>66</v>
      </c>
      <c r="AM1541" s="1" t="s">
        <v>114</v>
      </c>
      <c r="AN1541" s="1" t="s">
        <v>11</v>
      </c>
      <c r="AO1541" s="1" t="s">
        <v>12</v>
      </c>
      <c r="AP1541" s="1" t="s">
        <v>13</v>
      </c>
      <c r="AQ1541" s="8">
        <v>3.3666700000000001E-5</v>
      </c>
      <c r="AR1541" s="8">
        <v>0.75</v>
      </c>
      <c r="AS1541" s="9">
        <f>Tabla8[[#This Row],[Precio unitario]]*Tabla8[[#This Row],[Tasa de ingresos cliente]]</f>
        <v>2.5250024999999999E-5</v>
      </c>
      <c r="AT1541" s="21">
        <v>21.6</v>
      </c>
      <c r="AU1541" s="11">
        <f>Tabla8[[#This Row],[tasa de cambio]]*Tabla8[[#This Row],[Ingresos netos]]</f>
        <v>5.4540054000000004E-4</v>
      </c>
      <c r="AV1541" s="23"/>
      <c r="AX1541" s="23"/>
    </row>
    <row r="1542" spans="37:50" x14ac:dyDescent="0.2">
      <c r="AK1542" s="2" t="s">
        <v>100</v>
      </c>
      <c r="AL1542" s="2" t="s">
        <v>66</v>
      </c>
      <c r="AM1542" s="2" t="s">
        <v>114</v>
      </c>
      <c r="AN1542" s="2" t="s">
        <v>11</v>
      </c>
      <c r="AO1542" s="2" t="s">
        <v>12</v>
      </c>
      <c r="AP1542" s="2" t="s">
        <v>13</v>
      </c>
      <c r="AQ1542" s="7">
        <v>3.3818200000000001E-5</v>
      </c>
      <c r="AR1542" s="7">
        <v>0.75</v>
      </c>
      <c r="AS1542" s="9">
        <f>Tabla8[[#This Row],[Precio unitario]]*Tabla8[[#This Row],[Tasa de ingresos cliente]]</f>
        <v>2.5363649999999999E-5</v>
      </c>
      <c r="AT1542" s="21">
        <v>21.6</v>
      </c>
      <c r="AU1542" s="11">
        <f>Tabla8[[#This Row],[tasa de cambio]]*Tabla8[[#This Row],[Ingresos netos]]</f>
        <v>5.4785483999999997E-4</v>
      </c>
      <c r="AV1542" s="23"/>
      <c r="AX1542" s="23"/>
    </row>
    <row r="1543" spans="37:50" x14ac:dyDescent="0.2">
      <c r="AK1543" s="1" t="s">
        <v>100</v>
      </c>
      <c r="AL1543" s="1" t="s">
        <v>66</v>
      </c>
      <c r="AM1543" s="1" t="s">
        <v>114</v>
      </c>
      <c r="AN1543" s="1" t="s">
        <v>11</v>
      </c>
      <c r="AO1543" s="1" t="s">
        <v>12</v>
      </c>
      <c r="AP1543" s="1" t="s">
        <v>13</v>
      </c>
      <c r="AQ1543" s="8">
        <v>3.37778E-5</v>
      </c>
      <c r="AR1543" s="8">
        <v>0.75</v>
      </c>
      <c r="AS1543" s="9">
        <f>Tabla8[[#This Row],[Precio unitario]]*Tabla8[[#This Row],[Tasa de ingresos cliente]]</f>
        <v>2.533335E-5</v>
      </c>
      <c r="AT1543" s="21">
        <v>21.6</v>
      </c>
      <c r="AU1543" s="11">
        <f>Tabla8[[#This Row],[tasa de cambio]]*Tabla8[[#This Row],[Ingresos netos]]</f>
        <v>5.4720036000000004E-4</v>
      </c>
      <c r="AV1543" s="23"/>
      <c r="AX1543" s="23"/>
    </row>
    <row r="1544" spans="37:50" x14ac:dyDescent="0.2">
      <c r="AK1544" s="1" t="s">
        <v>100</v>
      </c>
      <c r="AL1544" s="1" t="s">
        <v>66</v>
      </c>
      <c r="AM1544" s="1" t="s">
        <v>101</v>
      </c>
      <c r="AN1544" s="1" t="s">
        <v>11</v>
      </c>
      <c r="AO1544" s="1" t="s">
        <v>12</v>
      </c>
      <c r="AP1544" s="1" t="s">
        <v>13</v>
      </c>
      <c r="AQ1544" s="8">
        <v>4.5199999999999998E-4</v>
      </c>
      <c r="AR1544" s="8">
        <v>0.75</v>
      </c>
      <c r="AS1544" s="9">
        <f>Tabla8[[#This Row],[Precio unitario]]*Tabla8[[#This Row],[Tasa de ingresos cliente]]</f>
        <v>3.39E-4</v>
      </c>
      <c r="AT1544" s="21">
        <v>21.6</v>
      </c>
      <c r="AU1544" s="11">
        <f>Tabla8[[#This Row],[tasa de cambio]]*Tabla8[[#This Row],[Ingresos netos]]</f>
        <v>7.3224000000000006E-3</v>
      </c>
      <c r="AV1544" s="23"/>
      <c r="AX1544" s="23"/>
    </row>
    <row r="1545" spans="37:50" x14ac:dyDescent="0.2">
      <c r="AK1545" s="2" t="s">
        <v>100</v>
      </c>
      <c r="AL1545" s="2" t="s">
        <v>66</v>
      </c>
      <c r="AM1545" s="2" t="s">
        <v>104</v>
      </c>
      <c r="AN1545" s="2" t="s">
        <v>11</v>
      </c>
      <c r="AO1545" s="2" t="s">
        <v>129</v>
      </c>
      <c r="AP1545" s="2" t="s">
        <v>13</v>
      </c>
      <c r="AQ1545" s="7">
        <v>-2.16314E-4</v>
      </c>
      <c r="AR1545" s="7">
        <v>0.75</v>
      </c>
      <c r="AS1545" s="9">
        <f>Tabla8[[#This Row],[Precio unitario]]*Tabla8[[#This Row],[Tasa de ingresos cliente]]</f>
        <v>-1.622355E-4</v>
      </c>
      <c r="AT1545" s="21">
        <v>21.6</v>
      </c>
      <c r="AU1545" s="11">
        <f>Tabla8[[#This Row],[tasa de cambio]]*Tabla8[[#This Row],[Ingresos netos]]</f>
        <v>-3.5042868000000004E-3</v>
      </c>
      <c r="AV1545" s="23"/>
      <c r="AX1545" s="23"/>
    </row>
    <row r="1546" spans="37:50" x14ac:dyDescent="0.2">
      <c r="AK1546" s="1" t="s">
        <v>100</v>
      </c>
      <c r="AL1546" s="1" t="s">
        <v>66</v>
      </c>
      <c r="AM1546" s="1" t="s">
        <v>104</v>
      </c>
      <c r="AN1546" s="1" t="s">
        <v>11</v>
      </c>
      <c r="AO1546" s="1" t="s">
        <v>129</v>
      </c>
      <c r="AP1546" s="1" t="s">
        <v>13</v>
      </c>
      <c r="AQ1546" s="8">
        <v>-2.1631410000000001E-4</v>
      </c>
      <c r="AR1546" s="8">
        <v>0.75</v>
      </c>
      <c r="AS1546" s="9">
        <f>Tabla8[[#This Row],[Precio unitario]]*Tabla8[[#This Row],[Tasa de ingresos cliente]]</f>
        <v>-1.62235575E-4</v>
      </c>
      <c r="AT1546" s="21">
        <v>21.6</v>
      </c>
      <c r="AU1546" s="11">
        <f>Tabla8[[#This Row],[tasa de cambio]]*Tabla8[[#This Row],[Ingresos netos]]</f>
        <v>-3.5042884200000004E-3</v>
      </c>
      <c r="AV1546" s="23"/>
      <c r="AX1546" s="23"/>
    </row>
    <row r="1547" spans="37:50" x14ac:dyDescent="0.2">
      <c r="AK1547" s="2" t="s">
        <v>100</v>
      </c>
      <c r="AL1547" s="2" t="s">
        <v>66</v>
      </c>
      <c r="AM1547" s="2" t="s">
        <v>114</v>
      </c>
      <c r="AN1547" s="2" t="s">
        <v>11</v>
      </c>
      <c r="AO1547" s="2" t="s">
        <v>129</v>
      </c>
      <c r="AP1547" s="2" t="s">
        <v>13</v>
      </c>
      <c r="AQ1547" s="7">
        <v>-1.0145E-5</v>
      </c>
      <c r="AR1547" s="7">
        <v>0.75</v>
      </c>
      <c r="AS1547" s="9">
        <f>Tabla8[[#This Row],[Precio unitario]]*Tabla8[[#This Row],[Tasa de ingresos cliente]]</f>
        <v>-7.6087500000000006E-6</v>
      </c>
      <c r="AT1547" s="21">
        <v>21.6</v>
      </c>
      <c r="AU1547" s="11">
        <f>Tabla8[[#This Row],[tasa de cambio]]*Tabla8[[#This Row],[Ingresos netos]]</f>
        <v>-1.6434900000000002E-4</v>
      </c>
      <c r="AV1547" s="23"/>
      <c r="AX1547" s="23"/>
    </row>
    <row r="1548" spans="37:50" x14ac:dyDescent="0.2">
      <c r="AK1548" s="1" t="s">
        <v>100</v>
      </c>
      <c r="AL1548" s="1" t="s">
        <v>66</v>
      </c>
      <c r="AM1548" s="1" t="s">
        <v>114</v>
      </c>
      <c r="AN1548" s="1" t="s">
        <v>11</v>
      </c>
      <c r="AO1548" s="1" t="s">
        <v>129</v>
      </c>
      <c r="AP1548" s="1" t="s">
        <v>13</v>
      </c>
      <c r="AQ1548" s="8">
        <v>-1.01451E-5</v>
      </c>
      <c r="AR1548" s="8">
        <v>0.75</v>
      </c>
      <c r="AS1548" s="9">
        <f>Tabla8[[#This Row],[Precio unitario]]*Tabla8[[#This Row],[Tasa de ingresos cliente]]</f>
        <v>-7.6088250000000008E-6</v>
      </c>
      <c r="AT1548" s="21">
        <v>21.6</v>
      </c>
      <c r="AU1548" s="11">
        <f>Tabla8[[#This Row],[tasa de cambio]]*Tabla8[[#This Row],[Ingresos netos]]</f>
        <v>-1.6435062000000003E-4</v>
      </c>
      <c r="AV1548" s="23"/>
      <c r="AX1548" s="23"/>
    </row>
    <row r="1549" spans="37:50" x14ac:dyDescent="0.2">
      <c r="AK1549" s="2" t="s">
        <v>100</v>
      </c>
      <c r="AL1549" s="2" t="s">
        <v>51</v>
      </c>
      <c r="AM1549" s="2" t="s">
        <v>104</v>
      </c>
      <c r="AN1549" s="2" t="s">
        <v>11</v>
      </c>
      <c r="AO1549" s="2" t="s">
        <v>12</v>
      </c>
      <c r="AP1549" s="2" t="s">
        <v>13</v>
      </c>
      <c r="AQ1549" s="7">
        <v>2.8655E-3</v>
      </c>
      <c r="AR1549" s="7">
        <v>0.75</v>
      </c>
      <c r="AS1549" s="9">
        <f>Tabla8[[#This Row],[Precio unitario]]*Tabla8[[#This Row],[Tasa de ingresos cliente]]</f>
        <v>2.149125E-3</v>
      </c>
      <c r="AT1549" s="21">
        <v>21.6</v>
      </c>
      <c r="AU1549" s="11">
        <f>Tabla8[[#This Row],[tasa de cambio]]*Tabla8[[#This Row],[Ingresos netos]]</f>
        <v>4.64211E-2</v>
      </c>
      <c r="AV1549" s="23"/>
      <c r="AX1549" s="23"/>
    </row>
    <row r="1550" spans="37:50" x14ac:dyDescent="0.2">
      <c r="AK1550" s="1" t="s">
        <v>100</v>
      </c>
      <c r="AL1550" s="1" t="s">
        <v>51</v>
      </c>
      <c r="AM1550" s="1" t="s">
        <v>114</v>
      </c>
      <c r="AN1550" s="1" t="s">
        <v>11</v>
      </c>
      <c r="AO1550" s="1" t="s">
        <v>12</v>
      </c>
      <c r="AP1550" s="1" t="s">
        <v>13</v>
      </c>
      <c r="AQ1550" s="8">
        <v>5.1999999999999997E-5</v>
      </c>
      <c r="AR1550" s="8">
        <v>0.75</v>
      </c>
      <c r="AS1550" s="9">
        <f>Tabla8[[#This Row],[Precio unitario]]*Tabla8[[#This Row],[Tasa de ingresos cliente]]</f>
        <v>3.8999999999999999E-5</v>
      </c>
      <c r="AT1550" s="21">
        <v>21.6</v>
      </c>
      <c r="AU1550" s="11">
        <f>Tabla8[[#This Row],[tasa de cambio]]*Tabla8[[#This Row],[Ingresos netos]]</f>
        <v>8.4240000000000009E-4</v>
      </c>
      <c r="AV1550" s="23"/>
      <c r="AX1550" s="23"/>
    </row>
    <row r="1551" spans="37:50" x14ac:dyDescent="0.2">
      <c r="AK1551" s="2" t="s">
        <v>100</v>
      </c>
      <c r="AL1551" s="2" t="s">
        <v>51</v>
      </c>
      <c r="AM1551" s="2" t="s">
        <v>114</v>
      </c>
      <c r="AN1551" s="2" t="s">
        <v>11</v>
      </c>
      <c r="AO1551" s="2" t="s">
        <v>12</v>
      </c>
      <c r="AP1551" s="2" t="s">
        <v>13</v>
      </c>
      <c r="AQ1551" s="7">
        <v>5.1888899999999997E-5</v>
      </c>
      <c r="AR1551" s="7">
        <v>0.75</v>
      </c>
      <c r="AS1551" s="9">
        <f>Tabla8[[#This Row],[Precio unitario]]*Tabla8[[#This Row],[Tasa de ingresos cliente]]</f>
        <v>3.8916674999999998E-5</v>
      </c>
      <c r="AT1551" s="21">
        <v>21.6</v>
      </c>
      <c r="AU1551" s="11">
        <f>Tabla8[[#This Row],[tasa de cambio]]*Tabla8[[#This Row],[Ingresos netos]]</f>
        <v>8.4060017999999998E-4</v>
      </c>
      <c r="AV1551" s="23"/>
      <c r="AX1551" s="23"/>
    </row>
    <row r="1552" spans="37:50" x14ac:dyDescent="0.2">
      <c r="AK1552" s="1" t="s">
        <v>100</v>
      </c>
      <c r="AL1552" s="1" t="s">
        <v>51</v>
      </c>
      <c r="AM1552" s="1" t="s">
        <v>104</v>
      </c>
      <c r="AN1552" s="1" t="s">
        <v>11</v>
      </c>
      <c r="AO1552" s="1" t="s">
        <v>129</v>
      </c>
      <c r="AP1552" s="1" t="s">
        <v>13</v>
      </c>
      <c r="AQ1552" s="8">
        <v>-6.8333900000000004E-4</v>
      </c>
      <c r="AR1552" s="8">
        <v>0.75</v>
      </c>
      <c r="AS1552" s="9">
        <f>Tabla8[[#This Row],[Precio unitario]]*Tabla8[[#This Row],[Tasa de ingresos cliente]]</f>
        <v>-5.1250425000000008E-4</v>
      </c>
      <c r="AT1552" s="21">
        <v>21.6</v>
      </c>
      <c r="AU1552" s="11">
        <f>Tabla8[[#This Row],[tasa de cambio]]*Tabla8[[#This Row],[Ingresos netos]]</f>
        <v>-1.1070091800000003E-2</v>
      </c>
      <c r="AV1552" s="23"/>
      <c r="AX1552" s="23"/>
    </row>
    <row r="1553" spans="37:50" x14ac:dyDescent="0.2">
      <c r="AK1553" s="1" t="s">
        <v>100</v>
      </c>
      <c r="AL1553" s="1" t="s">
        <v>51</v>
      </c>
      <c r="AM1553" s="1" t="s">
        <v>114</v>
      </c>
      <c r="AN1553" s="1" t="s">
        <v>11</v>
      </c>
      <c r="AO1553" s="1" t="s">
        <v>129</v>
      </c>
      <c r="AP1553" s="1" t="s">
        <v>13</v>
      </c>
      <c r="AQ1553" s="8">
        <v>-1.5559299999999999E-5</v>
      </c>
      <c r="AR1553" s="8">
        <v>0.75</v>
      </c>
      <c r="AS1553" s="9">
        <f>Tabla8[[#This Row],[Precio unitario]]*Tabla8[[#This Row],[Tasa de ingresos cliente]]</f>
        <v>-1.1669474999999999E-5</v>
      </c>
      <c r="AT1553" s="21">
        <v>21.6</v>
      </c>
      <c r="AU1553" s="11">
        <f>Tabla8[[#This Row],[tasa de cambio]]*Tabla8[[#This Row],[Ingresos netos]]</f>
        <v>-2.5206065999999999E-4</v>
      </c>
      <c r="AV1553" s="23"/>
      <c r="AX1553" s="23"/>
    </row>
    <row r="1554" spans="37:50" x14ac:dyDescent="0.2">
      <c r="AK1554" s="2" t="s">
        <v>100</v>
      </c>
      <c r="AL1554" s="2" t="s">
        <v>70</v>
      </c>
      <c r="AM1554" s="2" t="s">
        <v>104</v>
      </c>
      <c r="AN1554" s="2" t="s">
        <v>11</v>
      </c>
      <c r="AO1554" s="2" t="s">
        <v>12</v>
      </c>
      <c r="AP1554" s="2" t="s">
        <v>13</v>
      </c>
      <c r="AQ1554" s="7">
        <v>2.5753333000000001E-3</v>
      </c>
      <c r="AR1554" s="7">
        <v>0.75</v>
      </c>
      <c r="AS1554" s="9">
        <f>Tabla8[[#This Row],[Precio unitario]]*Tabla8[[#This Row],[Tasa de ingresos cliente]]</f>
        <v>1.9314999750000002E-3</v>
      </c>
      <c r="AT1554" s="21">
        <v>21.6</v>
      </c>
      <c r="AU1554" s="11">
        <f>Tabla8[[#This Row],[tasa de cambio]]*Tabla8[[#This Row],[Ingresos netos]]</f>
        <v>4.1720399460000009E-2</v>
      </c>
      <c r="AV1554" s="23"/>
      <c r="AX1554" s="23"/>
    </row>
    <row r="1555" spans="37:50" x14ac:dyDescent="0.2">
      <c r="AK1555" s="1" t="s">
        <v>100</v>
      </c>
      <c r="AL1555" s="1" t="s">
        <v>70</v>
      </c>
      <c r="AM1555" s="1" t="s">
        <v>114</v>
      </c>
      <c r="AN1555" s="1" t="s">
        <v>11</v>
      </c>
      <c r="AO1555" s="1" t="s">
        <v>12</v>
      </c>
      <c r="AP1555" s="1" t="s">
        <v>13</v>
      </c>
      <c r="AQ1555" s="8">
        <v>1.16667E-5</v>
      </c>
      <c r="AR1555" s="8">
        <v>0.75</v>
      </c>
      <c r="AS1555" s="9">
        <f>Tabla8[[#This Row],[Precio unitario]]*Tabla8[[#This Row],[Tasa de ingresos cliente]]</f>
        <v>8.7500249999999993E-6</v>
      </c>
      <c r="AT1555" s="21">
        <v>21.6</v>
      </c>
      <c r="AU1555" s="11">
        <f>Tabla8[[#This Row],[tasa de cambio]]*Tabla8[[#This Row],[Ingresos netos]]</f>
        <v>1.8900054E-4</v>
      </c>
      <c r="AV1555" s="23"/>
      <c r="AX1555" s="23"/>
    </row>
    <row r="1556" spans="37:50" x14ac:dyDescent="0.2">
      <c r="AK1556" s="2" t="s">
        <v>100</v>
      </c>
      <c r="AL1556" s="2" t="s">
        <v>70</v>
      </c>
      <c r="AM1556" s="2" t="s">
        <v>114</v>
      </c>
      <c r="AN1556" s="2" t="s">
        <v>11</v>
      </c>
      <c r="AO1556" s="2" t="s">
        <v>12</v>
      </c>
      <c r="AP1556" s="2" t="s">
        <v>13</v>
      </c>
      <c r="AQ1556" s="7">
        <v>1.2E-5</v>
      </c>
      <c r="AR1556" s="7">
        <v>0.75</v>
      </c>
      <c r="AS1556" s="9">
        <f>Tabla8[[#This Row],[Precio unitario]]*Tabla8[[#This Row],[Tasa de ingresos cliente]]</f>
        <v>9.0000000000000002E-6</v>
      </c>
      <c r="AT1556" s="21">
        <v>21.6</v>
      </c>
      <c r="AU1556" s="11">
        <f>Tabla8[[#This Row],[tasa de cambio]]*Tabla8[[#This Row],[Ingresos netos]]</f>
        <v>1.9440000000000001E-4</v>
      </c>
      <c r="AV1556" s="23"/>
      <c r="AX1556" s="23"/>
    </row>
    <row r="1557" spans="37:50" x14ac:dyDescent="0.2">
      <c r="AK1557" s="2" t="s">
        <v>100</v>
      </c>
      <c r="AL1557" s="2" t="s">
        <v>70</v>
      </c>
      <c r="AM1557" s="2" t="s">
        <v>104</v>
      </c>
      <c r="AN1557" s="2" t="s">
        <v>11</v>
      </c>
      <c r="AO1557" s="2" t="s">
        <v>129</v>
      </c>
      <c r="AP1557" s="2" t="s">
        <v>13</v>
      </c>
      <c r="AQ1557" s="7">
        <v>-5.2710150000000004E-4</v>
      </c>
      <c r="AR1557" s="7">
        <v>0.75</v>
      </c>
      <c r="AS1557" s="9">
        <f>Tabla8[[#This Row],[Precio unitario]]*Tabla8[[#This Row],[Tasa de ingresos cliente]]</f>
        <v>-3.9532612500000003E-4</v>
      </c>
      <c r="AT1557" s="21">
        <v>21.6</v>
      </c>
      <c r="AU1557" s="11">
        <f>Tabla8[[#This Row],[tasa de cambio]]*Tabla8[[#This Row],[Ingresos netos]]</f>
        <v>-8.5390443000000014E-3</v>
      </c>
      <c r="AV1557" s="23"/>
      <c r="AX1557" s="23"/>
    </row>
    <row r="1558" spans="37:50" x14ac:dyDescent="0.2">
      <c r="AK1558" s="2" t="s">
        <v>100</v>
      </c>
      <c r="AL1558" s="2" t="s">
        <v>50</v>
      </c>
      <c r="AM1558" s="2" t="s">
        <v>101</v>
      </c>
      <c r="AN1558" s="2" t="s">
        <v>11</v>
      </c>
      <c r="AO1558" s="2" t="s">
        <v>12</v>
      </c>
      <c r="AP1558" s="2" t="s">
        <v>13</v>
      </c>
      <c r="AQ1558" s="7">
        <v>1.2130000000000001E-3</v>
      </c>
      <c r="AR1558" s="7">
        <v>0.75</v>
      </c>
      <c r="AS1558" s="9">
        <f>Tabla8[[#This Row],[Precio unitario]]*Tabla8[[#This Row],[Tasa de ingresos cliente]]</f>
        <v>9.0975000000000008E-4</v>
      </c>
      <c r="AT1558" s="21">
        <v>21.6</v>
      </c>
      <c r="AU1558" s="11">
        <f>Tabla8[[#This Row],[tasa de cambio]]*Tabla8[[#This Row],[Ingresos netos]]</f>
        <v>1.9650600000000004E-2</v>
      </c>
      <c r="AV1558" s="23"/>
      <c r="AX1558" s="23"/>
    </row>
    <row r="1559" spans="37:50" x14ac:dyDescent="0.2">
      <c r="AK1559" s="2" t="s">
        <v>100</v>
      </c>
      <c r="AL1559" s="2" t="s">
        <v>50</v>
      </c>
      <c r="AM1559" s="2" t="s">
        <v>104</v>
      </c>
      <c r="AN1559" s="2" t="s">
        <v>11</v>
      </c>
      <c r="AO1559" s="2" t="s">
        <v>12</v>
      </c>
      <c r="AP1559" s="2" t="s">
        <v>13</v>
      </c>
      <c r="AQ1559" s="7">
        <v>1.6947500000000001E-3</v>
      </c>
      <c r="AR1559" s="7">
        <v>0.75</v>
      </c>
      <c r="AS1559" s="9">
        <f>Tabla8[[#This Row],[Precio unitario]]*Tabla8[[#This Row],[Tasa de ingresos cliente]]</f>
        <v>1.2710625000000001E-3</v>
      </c>
      <c r="AT1559" s="21">
        <v>21.6</v>
      </c>
      <c r="AU1559" s="11">
        <f>Tabla8[[#This Row],[tasa de cambio]]*Tabla8[[#This Row],[Ingresos netos]]</f>
        <v>2.7454950000000002E-2</v>
      </c>
      <c r="AV1559" s="23"/>
      <c r="AX1559" s="23"/>
    </row>
    <row r="1560" spans="37:50" x14ac:dyDescent="0.2">
      <c r="AK1560" s="2" t="s">
        <v>100</v>
      </c>
      <c r="AL1560" s="2" t="s">
        <v>50</v>
      </c>
      <c r="AM1560" s="2" t="s">
        <v>104</v>
      </c>
      <c r="AN1560" s="2" t="s">
        <v>11</v>
      </c>
      <c r="AO1560" s="2" t="s">
        <v>12</v>
      </c>
      <c r="AP1560" s="2" t="s">
        <v>13</v>
      </c>
      <c r="AQ1560" s="7">
        <v>3.9069999999999999E-3</v>
      </c>
      <c r="AR1560" s="7">
        <v>0.75</v>
      </c>
      <c r="AS1560" s="9">
        <f>Tabla8[[#This Row],[Precio unitario]]*Tabla8[[#This Row],[Tasa de ingresos cliente]]</f>
        <v>2.9302499999999997E-3</v>
      </c>
      <c r="AT1560" s="21">
        <v>21.6</v>
      </c>
      <c r="AU1560" s="11">
        <f>Tabla8[[#This Row],[tasa de cambio]]*Tabla8[[#This Row],[Ingresos netos]]</f>
        <v>6.32934E-2</v>
      </c>
      <c r="AV1560" s="23"/>
      <c r="AX1560" s="23"/>
    </row>
    <row r="1561" spans="37:50" x14ac:dyDescent="0.2">
      <c r="AK1561" s="1" t="s">
        <v>100</v>
      </c>
      <c r="AL1561" s="1" t="s">
        <v>50</v>
      </c>
      <c r="AM1561" s="1" t="s">
        <v>114</v>
      </c>
      <c r="AN1561" s="1" t="s">
        <v>11</v>
      </c>
      <c r="AO1561" s="1" t="s">
        <v>12</v>
      </c>
      <c r="AP1561" s="1" t="s">
        <v>13</v>
      </c>
      <c r="AQ1561" s="8">
        <v>3.6299999999999999E-4</v>
      </c>
      <c r="AR1561" s="8">
        <v>0.75</v>
      </c>
      <c r="AS1561" s="9">
        <f>Tabla8[[#This Row],[Precio unitario]]*Tabla8[[#This Row],[Tasa de ingresos cliente]]</f>
        <v>2.7224999999999998E-4</v>
      </c>
      <c r="AT1561" s="21">
        <v>21.6</v>
      </c>
      <c r="AU1561" s="11">
        <f>Tabla8[[#This Row],[tasa de cambio]]*Tabla8[[#This Row],[Ingresos netos]]</f>
        <v>5.8805999999999997E-3</v>
      </c>
      <c r="AV1561" s="23"/>
      <c r="AX1561" s="23"/>
    </row>
    <row r="1562" spans="37:50" x14ac:dyDescent="0.2">
      <c r="AK1562" s="2" t="s">
        <v>100</v>
      </c>
      <c r="AL1562" s="2" t="s">
        <v>50</v>
      </c>
      <c r="AM1562" s="2" t="s">
        <v>114</v>
      </c>
      <c r="AN1562" s="2" t="s">
        <v>11</v>
      </c>
      <c r="AO1562" s="2" t="s">
        <v>12</v>
      </c>
      <c r="AP1562" s="2" t="s">
        <v>13</v>
      </c>
      <c r="AQ1562" s="7">
        <v>3.6266670000000001E-4</v>
      </c>
      <c r="AR1562" s="7">
        <v>0.75</v>
      </c>
      <c r="AS1562" s="9">
        <f>Tabla8[[#This Row],[Precio unitario]]*Tabla8[[#This Row],[Tasa de ingresos cliente]]</f>
        <v>2.7200002500000001E-4</v>
      </c>
      <c r="AT1562" s="21">
        <v>21.6</v>
      </c>
      <c r="AU1562" s="11">
        <f>Tabla8[[#This Row],[tasa de cambio]]*Tabla8[[#This Row],[Ingresos netos]]</f>
        <v>5.8752005400000001E-3</v>
      </c>
      <c r="AV1562" s="23"/>
      <c r="AX1562" s="23"/>
    </row>
    <row r="1563" spans="37:50" x14ac:dyDescent="0.2">
      <c r="AK1563" s="1" t="s">
        <v>100</v>
      </c>
      <c r="AL1563" s="1" t="s">
        <v>50</v>
      </c>
      <c r="AM1563" s="1" t="s">
        <v>114</v>
      </c>
      <c r="AN1563" s="1" t="s">
        <v>11</v>
      </c>
      <c r="AO1563" s="1" t="s">
        <v>12</v>
      </c>
      <c r="AP1563" s="1" t="s">
        <v>13</v>
      </c>
      <c r="AQ1563" s="8">
        <v>3.627778E-4</v>
      </c>
      <c r="AR1563" s="8">
        <v>0.75</v>
      </c>
      <c r="AS1563" s="9">
        <f>Tabla8[[#This Row],[Precio unitario]]*Tabla8[[#This Row],[Tasa de ingresos cliente]]</f>
        <v>2.7208335000000001E-4</v>
      </c>
      <c r="AT1563" s="21">
        <v>21.6</v>
      </c>
      <c r="AU1563" s="11">
        <f>Tabla8[[#This Row],[tasa de cambio]]*Tabla8[[#This Row],[Ingresos netos]]</f>
        <v>5.8770003600000006E-3</v>
      </c>
      <c r="AV1563" s="23"/>
      <c r="AX1563" s="23"/>
    </row>
    <row r="1564" spans="37:50" x14ac:dyDescent="0.2">
      <c r="AK1564" s="2" t="s">
        <v>100</v>
      </c>
      <c r="AL1564" s="2" t="s">
        <v>50</v>
      </c>
      <c r="AM1564" s="2" t="s">
        <v>114</v>
      </c>
      <c r="AN1564" s="2" t="s">
        <v>11</v>
      </c>
      <c r="AO1564" s="2" t="s">
        <v>12</v>
      </c>
      <c r="AP1564" s="2" t="s">
        <v>13</v>
      </c>
      <c r="AQ1564" s="7">
        <v>3.6275000000000001E-4</v>
      </c>
      <c r="AR1564" s="7">
        <v>0.75</v>
      </c>
      <c r="AS1564" s="9">
        <f>Tabla8[[#This Row],[Precio unitario]]*Tabla8[[#This Row],[Tasa de ingresos cliente]]</f>
        <v>2.7206250000000001E-4</v>
      </c>
      <c r="AT1564" s="21">
        <v>21.6</v>
      </c>
      <c r="AU1564" s="11">
        <f>Tabla8[[#This Row],[tasa de cambio]]*Tabla8[[#This Row],[Ingresos netos]]</f>
        <v>5.8765500000000003E-3</v>
      </c>
      <c r="AV1564" s="23"/>
      <c r="AX1564" s="23"/>
    </row>
    <row r="1565" spans="37:50" x14ac:dyDescent="0.2">
      <c r="AK1565" s="2" t="s">
        <v>100</v>
      </c>
      <c r="AL1565" s="2" t="s">
        <v>50</v>
      </c>
      <c r="AM1565" s="2" t="s">
        <v>104</v>
      </c>
      <c r="AN1565" s="2" t="s">
        <v>11</v>
      </c>
      <c r="AO1565" s="2" t="s">
        <v>129</v>
      </c>
      <c r="AP1565" s="2" t="s">
        <v>13</v>
      </c>
      <c r="AQ1565" s="7">
        <v>-7.6802000000000001E-4</v>
      </c>
      <c r="AR1565" s="7">
        <v>0.75</v>
      </c>
      <c r="AS1565" s="9">
        <f>Tabla8[[#This Row],[Precio unitario]]*Tabla8[[#This Row],[Tasa de ingresos cliente]]</f>
        <v>-5.7601500000000003E-4</v>
      </c>
      <c r="AT1565" s="21">
        <v>21.6</v>
      </c>
      <c r="AU1565" s="11">
        <f>Tabla8[[#This Row],[tasa de cambio]]*Tabla8[[#This Row],[Ingresos netos]]</f>
        <v>-1.2441924000000002E-2</v>
      </c>
      <c r="AV1565" s="23"/>
      <c r="AX1565" s="23"/>
    </row>
    <row r="1566" spans="37:50" x14ac:dyDescent="0.2">
      <c r="AK1566" s="1" t="s">
        <v>100</v>
      </c>
      <c r="AL1566" s="1" t="s">
        <v>50</v>
      </c>
      <c r="AM1566" s="1" t="s">
        <v>114</v>
      </c>
      <c r="AN1566" s="1" t="s">
        <v>11</v>
      </c>
      <c r="AO1566" s="1" t="s">
        <v>129</v>
      </c>
      <c r="AP1566" s="1" t="s">
        <v>13</v>
      </c>
      <c r="AQ1566" s="8">
        <v>-1.088368E-4</v>
      </c>
      <c r="AR1566" s="8">
        <v>0.75</v>
      </c>
      <c r="AS1566" s="9">
        <f>Tabla8[[#This Row],[Precio unitario]]*Tabla8[[#This Row],[Tasa de ingresos cliente]]</f>
        <v>-8.1627599999999998E-5</v>
      </c>
      <c r="AT1566" s="21">
        <v>21.6</v>
      </c>
      <c r="AU1566" s="11">
        <f>Tabla8[[#This Row],[tasa de cambio]]*Tabla8[[#This Row],[Ingresos netos]]</f>
        <v>-1.7631561600000001E-3</v>
      </c>
      <c r="AV1566" s="23"/>
      <c r="AX1566" s="23"/>
    </row>
    <row r="1567" spans="37:50" x14ac:dyDescent="0.2">
      <c r="AK1567" s="1" t="s">
        <v>100</v>
      </c>
      <c r="AL1567" s="1" t="s">
        <v>63</v>
      </c>
      <c r="AM1567" s="1" t="s">
        <v>104</v>
      </c>
      <c r="AN1567" s="1" t="s">
        <v>11</v>
      </c>
      <c r="AO1567" s="1" t="s">
        <v>12</v>
      </c>
      <c r="AP1567" s="1" t="s">
        <v>13</v>
      </c>
      <c r="AQ1567" s="8">
        <v>1.4159999999999999E-3</v>
      </c>
      <c r="AR1567" s="8">
        <v>0.75</v>
      </c>
      <c r="AS1567" s="9">
        <f>Tabla8[[#This Row],[Precio unitario]]*Tabla8[[#This Row],[Tasa de ingresos cliente]]</f>
        <v>1.062E-3</v>
      </c>
      <c r="AT1567" s="21">
        <v>21.6</v>
      </c>
      <c r="AU1567" s="11">
        <f>Tabla8[[#This Row],[tasa de cambio]]*Tabla8[[#This Row],[Ingresos netos]]</f>
        <v>2.2939200000000003E-2</v>
      </c>
      <c r="AV1567" s="23"/>
      <c r="AX1567" s="23"/>
    </row>
    <row r="1568" spans="37:50" x14ac:dyDescent="0.2">
      <c r="AK1568" s="2" t="s">
        <v>100</v>
      </c>
      <c r="AL1568" s="2" t="s">
        <v>63</v>
      </c>
      <c r="AM1568" s="2" t="s">
        <v>104</v>
      </c>
      <c r="AN1568" s="2" t="s">
        <v>11</v>
      </c>
      <c r="AO1568" s="2" t="s">
        <v>12</v>
      </c>
      <c r="AP1568" s="2" t="s">
        <v>13</v>
      </c>
      <c r="AQ1568" s="7">
        <v>1.4160832999999999E-3</v>
      </c>
      <c r="AR1568" s="7">
        <v>0.75</v>
      </c>
      <c r="AS1568" s="9">
        <f>Tabla8[[#This Row],[Precio unitario]]*Tabla8[[#This Row],[Tasa de ingresos cliente]]</f>
        <v>1.062062475E-3</v>
      </c>
      <c r="AT1568" s="21">
        <v>21.6</v>
      </c>
      <c r="AU1568" s="11">
        <f>Tabla8[[#This Row],[tasa de cambio]]*Tabla8[[#This Row],[Ingresos netos]]</f>
        <v>2.2940549460000001E-2</v>
      </c>
      <c r="AV1568" s="23"/>
      <c r="AX1568" s="23"/>
    </row>
    <row r="1569" spans="37:50" x14ac:dyDescent="0.2">
      <c r="AK1569" s="2" t="s">
        <v>100</v>
      </c>
      <c r="AL1569" s="2" t="s">
        <v>63</v>
      </c>
      <c r="AM1569" s="2" t="s">
        <v>104</v>
      </c>
      <c r="AN1569" s="2" t="s">
        <v>11</v>
      </c>
      <c r="AO1569" s="2" t="s">
        <v>12</v>
      </c>
      <c r="AP1569" s="2" t="s">
        <v>13</v>
      </c>
      <c r="AQ1569" s="7">
        <v>3.1689999999999999E-3</v>
      </c>
      <c r="AR1569" s="7">
        <v>0.75</v>
      </c>
      <c r="AS1569" s="9">
        <f>Tabla8[[#This Row],[Precio unitario]]*Tabla8[[#This Row],[Tasa de ingresos cliente]]</f>
        <v>2.37675E-3</v>
      </c>
      <c r="AT1569" s="21">
        <v>21.6</v>
      </c>
      <c r="AU1569" s="11">
        <f>Tabla8[[#This Row],[tasa de cambio]]*Tabla8[[#This Row],[Ingresos netos]]</f>
        <v>5.1337800000000003E-2</v>
      </c>
      <c r="AV1569" s="23"/>
      <c r="AX1569" s="23"/>
    </row>
    <row r="1570" spans="37:50" x14ac:dyDescent="0.2">
      <c r="AK1570" s="2" t="s">
        <v>100</v>
      </c>
      <c r="AL1570" s="2" t="s">
        <v>63</v>
      </c>
      <c r="AM1570" s="2" t="s">
        <v>114</v>
      </c>
      <c r="AN1570" s="2" t="s">
        <v>11</v>
      </c>
      <c r="AO1570" s="2" t="s">
        <v>12</v>
      </c>
      <c r="AP1570" s="2" t="s">
        <v>13</v>
      </c>
      <c r="AQ1570" s="7">
        <v>5.1499999999999998E-5</v>
      </c>
      <c r="AR1570" s="7">
        <v>0.75</v>
      </c>
      <c r="AS1570" s="9">
        <f>Tabla8[[#This Row],[Precio unitario]]*Tabla8[[#This Row],[Tasa de ingresos cliente]]</f>
        <v>3.8624999999999997E-5</v>
      </c>
      <c r="AT1570" s="21">
        <v>21.6</v>
      </c>
      <c r="AU1570" s="11">
        <f>Tabla8[[#This Row],[tasa de cambio]]*Tabla8[[#This Row],[Ingresos netos]]</f>
        <v>8.3429999999999995E-4</v>
      </c>
      <c r="AV1570" s="23"/>
      <c r="AX1570" s="23"/>
    </row>
    <row r="1571" spans="37:50" x14ac:dyDescent="0.2">
      <c r="AK1571" s="1" t="s">
        <v>100</v>
      </c>
      <c r="AL1571" s="1" t="s">
        <v>63</v>
      </c>
      <c r="AM1571" s="1" t="s">
        <v>114</v>
      </c>
      <c r="AN1571" s="1" t="s">
        <v>11</v>
      </c>
      <c r="AO1571" s="1" t="s">
        <v>12</v>
      </c>
      <c r="AP1571" s="1" t="s">
        <v>13</v>
      </c>
      <c r="AQ1571" s="8">
        <v>5.1555599999999998E-5</v>
      </c>
      <c r="AR1571" s="8">
        <v>0.75</v>
      </c>
      <c r="AS1571" s="9">
        <f>Tabla8[[#This Row],[Precio unitario]]*Tabla8[[#This Row],[Tasa de ingresos cliente]]</f>
        <v>3.86667E-5</v>
      </c>
      <c r="AT1571" s="21">
        <v>21.6</v>
      </c>
      <c r="AU1571" s="11">
        <f>Tabla8[[#This Row],[tasa de cambio]]*Tabla8[[#This Row],[Ingresos netos]]</f>
        <v>8.3520072000000008E-4</v>
      </c>
      <c r="AV1571" s="23"/>
      <c r="AX1571" s="23"/>
    </row>
    <row r="1572" spans="37:50" x14ac:dyDescent="0.2">
      <c r="AK1572" s="1" t="s">
        <v>100</v>
      </c>
      <c r="AL1572" s="1" t="s">
        <v>63</v>
      </c>
      <c r="AM1572" s="1" t="s">
        <v>104</v>
      </c>
      <c r="AN1572" s="1" t="s">
        <v>11</v>
      </c>
      <c r="AO1572" s="1" t="s">
        <v>129</v>
      </c>
      <c r="AP1572" s="1" t="s">
        <v>13</v>
      </c>
      <c r="AQ1572" s="8">
        <v>-6.1063770000000005E-4</v>
      </c>
      <c r="AR1572" s="8">
        <v>0.75</v>
      </c>
      <c r="AS1572" s="9">
        <f>Tabla8[[#This Row],[Precio unitario]]*Tabla8[[#This Row],[Tasa de ingresos cliente]]</f>
        <v>-4.5797827500000004E-4</v>
      </c>
      <c r="AT1572" s="21">
        <v>21.6</v>
      </c>
      <c r="AU1572" s="11">
        <f>Tabla8[[#This Row],[tasa de cambio]]*Tabla8[[#This Row],[Ingresos netos]]</f>
        <v>-9.8923307400000018E-3</v>
      </c>
      <c r="AV1572" s="23"/>
      <c r="AX1572" s="23"/>
    </row>
    <row r="1573" spans="37:50" x14ac:dyDescent="0.2">
      <c r="AK1573" s="1" t="s">
        <v>100</v>
      </c>
      <c r="AL1573" s="1" t="s">
        <v>63</v>
      </c>
      <c r="AM1573" s="1" t="s">
        <v>114</v>
      </c>
      <c r="AN1573" s="1" t="s">
        <v>11</v>
      </c>
      <c r="AO1573" s="1" t="s">
        <v>129</v>
      </c>
      <c r="AP1573" s="1" t="s">
        <v>13</v>
      </c>
      <c r="AQ1573" s="8">
        <v>-1.5477000000000001E-5</v>
      </c>
      <c r="AR1573" s="8">
        <v>0.75</v>
      </c>
      <c r="AS1573" s="9">
        <f>Tabla8[[#This Row],[Precio unitario]]*Tabla8[[#This Row],[Tasa de ingresos cliente]]</f>
        <v>-1.1607750000000001E-5</v>
      </c>
      <c r="AT1573" s="21">
        <v>21.6</v>
      </c>
      <c r="AU1573" s="11">
        <f>Tabla8[[#This Row],[tasa de cambio]]*Tabla8[[#This Row],[Ingresos netos]]</f>
        <v>-2.5072740000000004E-4</v>
      </c>
      <c r="AV1573" s="23"/>
      <c r="AX1573" s="23"/>
    </row>
    <row r="1574" spans="37:50" x14ac:dyDescent="0.2">
      <c r="AK1574" s="2" t="s">
        <v>100</v>
      </c>
      <c r="AL1574" s="2" t="s">
        <v>67</v>
      </c>
      <c r="AM1574" s="2" t="s">
        <v>104</v>
      </c>
      <c r="AN1574" s="2" t="s">
        <v>11</v>
      </c>
      <c r="AO1574" s="2" t="s">
        <v>12</v>
      </c>
      <c r="AP1574" s="2" t="s">
        <v>13</v>
      </c>
      <c r="AQ1574" s="7">
        <v>1.2505000000000001E-3</v>
      </c>
      <c r="AR1574" s="7">
        <v>0.75</v>
      </c>
      <c r="AS1574" s="9">
        <f>Tabla8[[#This Row],[Precio unitario]]*Tabla8[[#This Row],[Tasa de ingresos cliente]]</f>
        <v>9.3787500000000012E-4</v>
      </c>
      <c r="AT1574" s="21">
        <v>21.6</v>
      </c>
      <c r="AU1574" s="11">
        <f>Tabla8[[#This Row],[tasa de cambio]]*Tabla8[[#This Row],[Ingresos netos]]</f>
        <v>2.0258100000000005E-2</v>
      </c>
      <c r="AV1574" s="23"/>
      <c r="AX1574" s="23"/>
    </row>
    <row r="1575" spans="37:50" x14ac:dyDescent="0.2">
      <c r="AK1575" s="2" t="s">
        <v>100</v>
      </c>
      <c r="AL1575" s="2" t="s">
        <v>67</v>
      </c>
      <c r="AM1575" s="2" t="s">
        <v>104</v>
      </c>
      <c r="AN1575" s="2" t="s">
        <v>11</v>
      </c>
      <c r="AO1575" s="2" t="s">
        <v>12</v>
      </c>
      <c r="AP1575" s="2" t="s">
        <v>13</v>
      </c>
      <c r="AQ1575" s="7">
        <v>1.291E-3</v>
      </c>
      <c r="AR1575" s="7">
        <v>0.75</v>
      </c>
      <c r="AS1575" s="9">
        <f>Tabla8[[#This Row],[Precio unitario]]*Tabla8[[#This Row],[Tasa de ingresos cliente]]</f>
        <v>9.6825000000000004E-4</v>
      </c>
      <c r="AT1575" s="21">
        <v>21.6</v>
      </c>
      <c r="AU1575" s="11">
        <f>Tabla8[[#This Row],[tasa de cambio]]*Tabla8[[#This Row],[Ingresos netos]]</f>
        <v>2.0914200000000001E-2</v>
      </c>
      <c r="AV1575" s="23"/>
      <c r="AX1575" s="23"/>
    </row>
    <row r="1576" spans="37:50" x14ac:dyDescent="0.2">
      <c r="AK1576" s="1" t="s">
        <v>100</v>
      </c>
      <c r="AL1576" s="1" t="s">
        <v>67</v>
      </c>
      <c r="AM1576" s="1" t="s">
        <v>114</v>
      </c>
      <c r="AN1576" s="1" t="s">
        <v>11</v>
      </c>
      <c r="AO1576" s="1" t="s">
        <v>12</v>
      </c>
      <c r="AP1576" s="1" t="s">
        <v>13</v>
      </c>
      <c r="AQ1576" s="8">
        <v>5.1E-5</v>
      </c>
      <c r="AR1576" s="8">
        <v>0.75</v>
      </c>
      <c r="AS1576" s="9">
        <f>Tabla8[[#This Row],[Precio unitario]]*Tabla8[[#This Row],[Tasa de ingresos cliente]]</f>
        <v>3.8250000000000001E-5</v>
      </c>
      <c r="AT1576" s="21">
        <v>21.6</v>
      </c>
      <c r="AU1576" s="11">
        <f>Tabla8[[#This Row],[tasa de cambio]]*Tabla8[[#This Row],[Ingresos netos]]</f>
        <v>8.2620000000000013E-4</v>
      </c>
      <c r="AV1576" s="23"/>
      <c r="AX1576" s="23"/>
    </row>
    <row r="1577" spans="37:50" x14ac:dyDescent="0.2">
      <c r="AK1577" s="1" t="s">
        <v>100</v>
      </c>
      <c r="AL1577" s="1" t="s">
        <v>67</v>
      </c>
      <c r="AM1577" s="1" t="s">
        <v>104</v>
      </c>
      <c r="AN1577" s="1" t="s">
        <v>11</v>
      </c>
      <c r="AO1577" s="1" t="s">
        <v>129</v>
      </c>
      <c r="AP1577" s="1" t="s">
        <v>13</v>
      </c>
      <c r="AQ1577" s="8">
        <v>-5.8443150000000001E-4</v>
      </c>
      <c r="AR1577" s="8">
        <v>0.75</v>
      </c>
      <c r="AS1577" s="9">
        <f>Tabla8[[#This Row],[Precio unitario]]*Tabla8[[#This Row],[Tasa de ingresos cliente]]</f>
        <v>-4.3832362500000001E-4</v>
      </c>
      <c r="AT1577" s="21">
        <v>21.6</v>
      </c>
      <c r="AU1577" s="11">
        <f>Tabla8[[#This Row],[tasa de cambio]]*Tabla8[[#This Row],[Ingresos netos]]</f>
        <v>-9.4677903000000008E-3</v>
      </c>
      <c r="AV1577" s="23"/>
      <c r="AX1577" s="23"/>
    </row>
    <row r="1578" spans="37:50" x14ac:dyDescent="0.2">
      <c r="AK1578" s="1" t="s">
        <v>100</v>
      </c>
      <c r="AL1578" s="1" t="s">
        <v>67</v>
      </c>
      <c r="AM1578" s="1" t="s">
        <v>114</v>
      </c>
      <c r="AN1578" s="1" t="s">
        <v>11</v>
      </c>
      <c r="AO1578" s="1" t="s">
        <v>129</v>
      </c>
      <c r="AP1578" s="1" t="s">
        <v>13</v>
      </c>
      <c r="AQ1578" s="8">
        <v>-1.5267000000000001E-5</v>
      </c>
      <c r="AR1578" s="8">
        <v>0.75</v>
      </c>
      <c r="AS1578" s="9">
        <f>Tabla8[[#This Row],[Precio unitario]]*Tabla8[[#This Row],[Tasa de ingresos cliente]]</f>
        <v>-1.1450250000000001E-5</v>
      </c>
      <c r="AT1578" s="21">
        <v>21.6</v>
      </c>
      <c r="AU1578" s="11">
        <f>Tabla8[[#This Row],[tasa de cambio]]*Tabla8[[#This Row],[Ingresos netos]]</f>
        <v>-2.4732540000000004E-4</v>
      </c>
      <c r="AV1578" s="23"/>
      <c r="AX1578" s="23"/>
    </row>
    <row r="1579" spans="37:50" x14ac:dyDescent="0.2">
      <c r="AK1579" s="1" t="s">
        <v>100</v>
      </c>
      <c r="AL1579" s="1" t="s">
        <v>108</v>
      </c>
      <c r="AM1579" s="1" t="s">
        <v>104</v>
      </c>
      <c r="AN1579" s="1" t="s">
        <v>11</v>
      </c>
      <c r="AO1579" s="1" t="s">
        <v>12</v>
      </c>
      <c r="AP1579" s="1" t="s">
        <v>13</v>
      </c>
      <c r="AQ1579" s="8">
        <v>1.0989999999999999E-3</v>
      </c>
      <c r="AR1579" s="8">
        <v>0.75</v>
      </c>
      <c r="AS1579" s="9">
        <f>Tabla8[[#This Row],[Precio unitario]]*Tabla8[[#This Row],[Tasa de ingresos cliente]]</f>
        <v>8.242499999999999E-4</v>
      </c>
      <c r="AT1579" s="21">
        <v>21.6</v>
      </c>
      <c r="AU1579" s="11">
        <f>Tabla8[[#This Row],[tasa de cambio]]*Tabla8[[#This Row],[Ingresos netos]]</f>
        <v>1.7803799999999998E-2</v>
      </c>
      <c r="AV1579" s="23"/>
      <c r="AX1579" s="23"/>
    </row>
    <row r="1580" spans="37:50" x14ac:dyDescent="0.2">
      <c r="AK1580" s="1" t="s">
        <v>100</v>
      </c>
      <c r="AL1580" s="1" t="s">
        <v>108</v>
      </c>
      <c r="AM1580" s="1" t="s">
        <v>104</v>
      </c>
      <c r="AN1580" s="1" t="s">
        <v>11</v>
      </c>
      <c r="AO1580" s="1" t="s">
        <v>12</v>
      </c>
      <c r="AP1580" s="1" t="s">
        <v>13</v>
      </c>
      <c r="AQ1580" s="8">
        <v>2.2048438E-3</v>
      </c>
      <c r="AR1580" s="8">
        <v>0.75</v>
      </c>
      <c r="AS1580" s="9">
        <f>Tabla8[[#This Row],[Precio unitario]]*Tabla8[[#This Row],[Tasa de ingresos cliente]]</f>
        <v>1.65363285E-3</v>
      </c>
      <c r="AT1580" s="21">
        <v>21.6</v>
      </c>
      <c r="AU1580" s="11">
        <f>Tabla8[[#This Row],[tasa de cambio]]*Tabla8[[#This Row],[Ingresos netos]]</f>
        <v>3.571846956E-2</v>
      </c>
      <c r="AV1580" s="23"/>
      <c r="AX1580" s="23"/>
    </row>
    <row r="1581" spans="37:50" x14ac:dyDescent="0.2">
      <c r="AK1581" s="1" t="s">
        <v>100</v>
      </c>
      <c r="AL1581" s="1" t="s">
        <v>108</v>
      </c>
      <c r="AM1581" s="1" t="s">
        <v>114</v>
      </c>
      <c r="AN1581" s="1" t="s">
        <v>11</v>
      </c>
      <c r="AO1581" s="1" t="s">
        <v>12</v>
      </c>
      <c r="AP1581" s="1" t="s">
        <v>13</v>
      </c>
      <c r="AQ1581" s="8">
        <v>1.5799999999999999E-4</v>
      </c>
      <c r="AR1581" s="8">
        <v>0.75</v>
      </c>
      <c r="AS1581" s="9">
        <f>Tabla8[[#This Row],[Precio unitario]]*Tabla8[[#This Row],[Tasa de ingresos cliente]]</f>
        <v>1.1849999999999999E-4</v>
      </c>
      <c r="AT1581" s="21">
        <v>21.6</v>
      </c>
      <c r="AU1581" s="11">
        <f>Tabla8[[#This Row],[tasa de cambio]]*Tabla8[[#This Row],[Ingresos netos]]</f>
        <v>2.5596E-3</v>
      </c>
      <c r="AV1581" s="23"/>
      <c r="AX1581" s="23"/>
    </row>
    <row r="1582" spans="37:50" x14ac:dyDescent="0.2">
      <c r="AK1582" s="2" t="s">
        <v>100</v>
      </c>
      <c r="AL1582" s="2" t="s">
        <v>108</v>
      </c>
      <c r="AM1582" s="2" t="s">
        <v>104</v>
      </c>
      <c r="AN1582" s="2" t="s">
        <v>11</v>
      </c>
      <c r="AO1582" s="2" t="s">
        <v>129</v>
      </c>
      <c r="AP1582" s="2" t="s">
        <v>13</v>
      </c>
      <c r="AQ1582" s="7">
        <v>-5.4232599999999998E-4</v>
      </c>
      <c r="AR1582" s="7">
        <v>0.75</v>
      </c>
      <c r="AS1582" s="9">
        <f>Tabla8[[#This Row],[Precio unitario]]*Tabla8[[#This Row],[Tasa de ingresos cliente]]</f>
        <v>-4.0674449999999996E-4</v>
      </c>
      <c r="AT1582" s="21">
        <v>21.6</v>
      </c>
      <c r="AU1582" s="11">
        <f>Tabla8[[#This Row],[tasa de cambio]]*Tabla8[[#This Row],[Ingresos netos]]</f>
        <v>-8.7856811999999992E-3</v>
      </c>
      <c r="AV1582" s="23"/>
      <c r="AX1582" s="23"/>
    </row>
    <row r="1583" spans="37:50" x14ac:dyDescent="0.2">
      <c r="AK1583" s="1" t="s">
        <v>100</v>
      </c>
      <c r="AL1583" s="1" t="s">
        <v>23</v>
      </c>
      <c r="AM1583" s="1" t="s">
        <v>101</v>
      </c>
      <c r="AN1583" s="1" t="s">
        <v>11</v>
      </c>
      <c r="AO1583" s="1" t="s">
        <v>12</v>
      </c>
      <c r="AP1583" s="1" t="s">
        <v>13</v>
      </c>
      <c r="AQ1583" s="8">
        <v>1.83E-3</v>
      </c>
      <c r="AR1583" s="8">
        <v>0.75</v>
      </c>
      <c r="AS1583" s="9">
        <f>Tabla8[[#This Row],[Precio unitario]]*Tabla8[[#This Row],[Tasa de ingresos cliente]]</f>
        <v>1.3725E-3</v>
      </c>
      <c r="AT1583" s="21">
        <v>21.6</v>
      </c>
      <c r="AU1583" s="11">
        <f>Tabla8[[#This Row],[tasa de cambio]]*Tabla8[[#This Row],[Ingresos netos]]</f>
        <v>2.9646000000000002E-2</v>
      </c>
      <c r="AV1583" s="23"/>
      <c r="AX1583" s="23"/>
    </row>
    <row r="1584" spans="37:50" x14ac:dyDescent="0.2">
      <c r="AK1584" s="2" t="s">
        <v>100</v>
      </c>
      <c r="AL1584" s="2" t="s">
        <v>23</v>
      </c>
      <c r="AM1584" s="2" t="s">
        <v>101</v>
      </c>
      <c r="AN1584" s="2" t="s">
        <v>11</v>
      </c>
      <c r="AO1584" s="2" t="s">
        <v>12</v>
      </c>
      <c r="AP1584" s="2" t="s">
        <v>13</v>
      </c>
      <c r="AQ1584" s="7">
        <v>1.8301429E-3</v>
      </c>
      <c r="AR1584" s="7">
        <v>0.75</v>
      </c>
      <c r="AS1584" s="9">
        <f>Tabla8[[#This Row],[Precio unitario]]*Tabla8[[#This Row],[Tasa de ingresos cliente]]</f>
        <v>1.372607175E-3</v>
      </c>
      <c r="AT1584" s="21">
        <v>21.6</v>
      </c>
      <c r="AU1584" s="11">
        <f>Tabla8[[#This Row],[tasa de cambio]]*Tabla8[[#This Row],[Ingresos netos]]</f>
        <v>2.9648314980000003E-2</v>
      </c>
      <c r="AV1584" s="23"/>
      <c r="AX1584" s="23"/>
    </row>
    <row r="1585" spans="37:50" x14ac:dyDescent="0.2">
      <c r="AK1585" s="1" t="s">
        <v>100</v>
      </c>
      <c r="AL1585" s="1" t="s">
        <v>23</v>
      </c>
      <c r="AM1585" s="1" t="s">
        <v>101</v>
      </c>
      <c r="AN1585" s="1" t="s">
        <v>11</v>
      </c>
      <c r="AO1585" s="1" t="s">
        <v>12</v>
      </c>
      <c r="AP1585" s="1" t="s">
        <v>13</v>
      </c>
      <c r="AQ1585" s="8">
        <v>1.8300882E-3</v>
      </c>
      <c r="AR1585" s="8">
        <v>0.75</v>
      </c>
      <c r="AS1585" s="9">
        <f>Tabla8[[#This Row],[Precio unitario]]*Tabla8[[#This Row],[Tasa de ingresos cliente]]</f>
        <v>1.37256615E-3</v>
      </c>
      <c r="AT1585" s="21">
        <v>21.6</v>
      </c>
      <c r="AU1585" s="11">
        <f>Tabla8[[#This Row],[tasa de cambio]]*Tabla8[[#This Row],[Ingresos netos]]</f>
        <v>2.9647428840000004E-2</v>
      </c>
      <c r="AV1585" s="23"/>
      <c r="AX1585" s="23"/>
    </row>
    <row r="1586" spans="37:50" x14ac:dyDescent="0.2">
      <c r="AK1586" s="2" t="s">
        <v>100</v>
      </c>
      <c r="AL1586" s="2" t="s">
        <v>23</v>
      </c>
      <c r="AM1586" s="2" t="s">
        <v>101</v>
      </c>
      <c r="AN1586" s="2" t="s">
        <v>11</v>
      </c>
      <c r="AO1586" s="2" t="s">
        <v>12</v>
      </c>
      <c r="AP1586" s="2" t="s">
        <v>13</v>
      </c>
      <c r="AQ1586" s="7">
        <v>1.8301249999999999E-3</v>
      </c>
      <c r="AR1586" s="7">
        <v>0.75</v>
      </c>
      <c r="AS1586" s="9">
        <f>Tabla8[[#This Row],[Precio unitario]]*Tabla8[[#This Row],[Tasa de ingresos cliente]]</f>
        <v>1.3725937499999999E-3</v>
      </c>
      <c r="AT1586" s="21">
        <v>21.6</v>
      </c>
      <c r="AU1586" s="11">
        <f>Tabla8[[#This Row],[tasa de cambio]]*Tabla8[[#This Row],[Ingresos netos]]</f>
        <v>2.9648025000000001E-2</v>
      </c>
      <c r="AV1586" s="23"/>
      <c r="AX1586" s="23"/>
    </row>
    <row r="1587" spans="37:50" x14ac:dyDescent="0.2">
      <c r="AK1587" s="2" t="s">
        <v>100</v>
      </c>
      <c r="AL1587" s="2" t="s">
        <v>23</v>
      </c>
      <c r="AM1587" s="2" t="s">
        <v>104</v>
      </c>
      <c r="AN1587" s="2" t="s">
        <v>11</v>
      </c>
      <c r="AO1587" s="2" t="s">
        <v>12</v>
      </c>
      <c r="AP1587" s="2" t="s">
        <v>13</v>
      </c>
      <c r="AQ1587" s="7">
        <v>2.2116667E-3</v>
      </c>
      <c r="AR1587" s="7">
        <v>0.75</v>
      </c>
      <c r="AS1587" s="9">
        <f>Tabla8[[#This Row],[Precio unitario]]*Tabla8[[#This Row],[Tasa de ingresos cliente]]</f>
        <v>1.658750025E-3</v>
      </c>
      <c r="AT1587" s="21">
        <v>21.6</v>
      </c>
      <c r="AU1587" s="11">
        <f>Tabla8[[#This Row],[tasa de cambio]]*Tabla8[[#This Row],[Ingresos netos]]</f>
        <v>3.5829000540000003E-2</v>
      </c>
      <c r="AV1587" s="23"/>
      <c r="AX1587" s="23"/>
    </row>
    <row r="1588" spans="37:50" x14ac:dyDescent="0.2">
      <c r="AK1588" s="1" t="s">
        <v>100</v>
      </c>
      <c r="AL1588" s="1" t="s">
        <v>23</v>
      </c>
      <c r="AM1588" s="1" t="s">
        <v>104</v>
      </c>
      <c r="AN1588" s="1" t="s">
        <v>11</v>
      </c>
      <c r="AO1588" s="1" t="s">
        <v>12</v>
      </c>
      <c r="AP1588" s="1" t="s">
        <v>13</v>
      </c>
      <c r="AQ1588" s="8">
        <v>2.212E-3</v>
      </c>
      <c r="AR1588" s="8">
        <v>0.75</v>
      </c>
      <c r="AS1588" s="9">
        <f>Tabla8[[#This Row],[Precio unitario]]*Tabla8[[#This Row],[Tasa de ingresos cliente]]</f>
        <v>1.6589999999999999E-3</v>
      </c>
      <c r="AT1588" s="21">
        <v>21.6</v>
      </c>
      <c r="AU1588" s="11">
        <f>Tabla8[[#This Row],[tasa de cambio]]*Tabla8[[#This Row],[Ingresos netos]]</f>
        <v>3.5834400000000002E-2</v>
      </c>
      <c r="AV1588" s="23"/>
      <c r="AX1588" s="23"/>
    </row>
    <row r="1589" spans="37:50" x14ac:dyDescent="0.2">
      <c r="AK1589" s="2" t="s">
        <v>100</v>
      </c>
      <c r="AL1589" s="2" t="s">
        <v>23</v>
      </c>
      <c r="AM1589" s="2" t="s">
        <v>104</v>
      </c>
      <c r="AN1589" s="2" t="s">
        <v>11</v>
      </c>
      <c r="AO1589" s="2" t="s">
        <v>12</v>
      </c>
      <c r="AP1589" s="2" t="s">
        <v>13</v>
      </c>
      <c r="AQ1589" s="7">
        <v>2.2115357E-3</v>
      </c>
      <c r="AR1589" s="7">
        <v>0.75</v>
      </c>
      <c r="AS1589" s="9">
        <f>Tabla8[[#This Row],[Precio unitario]]*Tabla8[[#This Row],[Tasa de ingresos cliente]]</f>
        <v>1.6586517750000001E-3</v>
      </c>
      <c r="AT1589" s="21">
        <v>21.6</v>
      </c>
      <c r="AU1589" s="11">
        <f>Tabla8[[#This Row],[tasa de cambio]]*Tabla8[[#This Row],[Ingresos netos]]</f>
        <v>3.5826878340000007E-2</v>
      </c>
      <c r="AV1589" s="23"/>
      <c r="AX1589" s="23"/>
    </row>
    <row r="1590" spans="37:50" x14ac:dyDescent="0.2">
      <c r="AK1590" s="1" t="s">
        <v>100</v>
      </c>
      <c r="AL1590" s="1" t="s">
        <v>23</v>
      </c>
      <c r="AM1590" s="1" t="s">
        <v>104</v>
      </c>
      <c r="AN1590" s="1" t="s">
        <v>11</v>
      </c>
      <c r="AO1590" s="1" t="s">
        <v>12</v>
      </c>
      <c r="AP1590" s="1" t="s">
        <v>13</v>
      </c>
      <c r="AQ1590" s="8">
        <v>2.2114999999999999E-3</v>
      </c>
      <c r="AR1590" s="8">
        <v>0.75</v>
      </c>
      <c r="AS1590" s="9">
        <f>Tabla8[[#This Row],[Precio unitario]]*Tabla8[[#This Row],[Tasa de ingresos cliente]]</f>
        <v>1.6586249999999999E-3</v>
      </c>
      <c r="AT1590" s="21">
        <v>21.6</v>
      </c>
      <c r="AU1590" s="11">
        <f>Tabla8[[#This Row],[tasa de cambio]]*Tabla8[[#This Row],[Ingresos netos]]</f>
        <v>3.5826299999999998E-2</v>
      </c>
      <c r="AV1590" s="23"/>
      <c r="AX1590" s="23"/>
    </row>
    <row r="1591" spans="37:50" x14ac:dyDescent="0.2">
      <c r="AK1591" s="2" t="s">
        <v>100</v>
      </c>
      <c r="AL1591" s="2" t="s">
        <v>23</v>
      </c>
      <c r="AM1591" s="2" t="s">
        <v>104</v>
      </c>
      <c r="AN1591" s="2" t="s">
        <v>11</v>
      </c>
      <c r="AO1591" s="2" t="s">
        <v>12</v>
      </c>
      <c r="AP1591" s="2" t="s">
        <v>13</v>
      </c>
      <c r="AQ1591" s="7">
        <v>2.2115555999999998E-3</v>
      </c>
      <c r="AR1591" s="7">
        <v>0.75</v>
      </c>
      <c r="AS1591" s="9">
        <f>Tabla8[[#This Row],[Precio unitario]]*Tabla8[[#This Row],[Tasa de ingresos cliente]]</f>
        <v>1.6586666999999999E-3</v>
      </c>
      <c r="AT1591" s="21">
        <v>21.6</v>
      </c>
      <c r="AU1591" s="11">
        <f>Tabla8[[#This Row],[tasa de cambio]]*Tabla8[[#This Row],[Ingresos netos]]</f>
        <v>3.5827200720000001E-2</v>
      </c>
      <c r="AV1591" s="23"/>
      <c r="AX1591" s="23"/>
    </row>
    <row r="1592" spans="37:50" x14ac:dyDescent="0.2">
      <c r="AK1592" s="1" t="s">
        <v>100</v>
      </c>
      <c r="AL1592" s="1" t="s">
        <v>23</v>
      </c>
      <c r="AM1592" s="1" t="s">
        <v>104</v>
      </c>
      <c r="AN1592" s="1" t="s">
        <v>11</v>
      </c>
      <c r="AO1592" s="1" t="s">
        <v>12</v>
      </c>
      <c r="AP1592" s="1" t="s">
        <v>13</v>
      </c>
      <c r="AQ1592" s="8">
        <v>2.2115277999999999E-3</v>
      </c>
      <c r="AR1592" s="8">
        <v>0.75</v>
      </c>
      <c r="AS1592" s="9">
        <f>Tabla8[[#This Row],[Precio unitario]]*Tabla8[[#This Row],[Tasa de ingresos cliente]]</f>
        <v>1.6586458499999999E-3</v>
      </c>
      <c r="AT1592" s="21">
        <v>21.6</v>
      </c>
      <c r="AU1592" s="11">
        <f>Tabla8[[#This Row],[tasa de cambio]]*Tabla8[[#This Row],[Ingresos netos]]</f>
        <v>3.582675036E-2</v>
      </c>
      <c r="AV1592" s="23"/>
      <c r="AX1592" s="23"/>
    </row>
    <row r="1593" spans="37:50" x14ac:dyDescent="0.2">
      <c r="AK1593" s="2" t="s">
        <v>100</v>
      </c>
      <c r="AL1593" s="2" t="s">
        <v>23</v>
      </c>
      <c r="AM1593" s="2" t="s">
        <v>104</v>
      </c>
      <c r="AN1593" s="2" t="s">
        <v>11</v>
      </c>
      <c r="AO1593" s="2" t="s">
        <v>12</v>
      </c>
      <c r="AP1593" s="2" t="s">
        <v>13</v>
      </c>
      <c r="AQ1593" s="7">
        <v>2.2115217E-3</v>
      </c>
      <c r="AR1593" s="7">
        <v>0.75</v>
      </c>
      <c r="AS1593" s="9">
        <f>Tabla8[[#This Row],[Precio unitario]]*Tabla8[[#This Row],[Tasa de ingresos cliente]]</f>
        <v>1.658641275E-3</v>
      </c>
      <c r="AT1593" s="21">
        <v>21.6</v>
      </c>
      <c r="AU1593" s="11">
        <f>Tabla8[[#This Row],[tasa de cambio]]*Tabla8[[#This Row],[Ingresos netos]]</f>
        <v>3.5826651540000004E-2</v>
      </c>
      <c r="AV1593" s="23"/>
      <c r="AX1593" s="23"/>
    </row>
    <row r="1594" spans="37:50" x14ac:dyDescent="0.2">
      <c r="AK1594" s="1" t="s">
        <v>100</v>
      </c>
      <c r="AL1594" s="1" t="s">
        <v>23</v>
      </c>
      <c r="AM1594" s="1" t="s">
        <v>104</v>
      </c>
      <c r="AN1594" s="1" t="s">
        <v>11</v>
      </c>
      <c r="AO1594" s="1" t="s">
        <v>12</v>
      </c>
      <c r="AP1594" s="1" t="s">
        <v>13</v>
      </c>
      <c r="AQ1594" s="8">
        <v>2.2115385E-3</v>
      </c>
      <c r="AR1594" s="8">
        <v>0.75</v>
      </c>
      <c r="AS1594" s="9">
        <f>Tabla8[[#This Row],[Precio unitario]]*Tabla8[[#This Row],[Tasa de ingresos cliente]]</f>
        <v>1.6586538749999999E-3</v>
      </c>
      <c r="AT1594" s="21">
        <v>21.6</v>
      </c>
      <c r="AU1594" s="11">
        <f>Tabla8[[#This Row],[tasa de cambio]]*Tabla8[[#This Row],[Ingresos netos]]</f>
        <v>3.5826923699999999E-2</v>
      </c>
      <c r="AV1594" s="23"/>
      <c r="AX1594" s="23"/>
    </row>
    <row r="1595" spans="37:50" x14ac:dyDescent="0.2">
      <c r="AK1595" s="2" t="s">
        <v>100</v>
      </c>
      <c r="AL1595" s="2" t="s">
        <v>23</v>
      </c>
      <c r="AM1595" s="2" t="s">
        <v>104</v>
      </c>
      <c r="AN1595" s="2" t="s">
        <v>11</v>
      </c>
      <c r="AO1595" s="2" t="s">
        <v>12</v>
      </c>
      <c r="AP1595" s="2" t="s">
        <v>13</v>
      </c>
      <c r="AQ1595" s="7">
        <v>2.2115500000000001E-3</v>
      </c>
      <c r="AR1595" s="7">
        <v>0.75</v>
      </c>
      <c r="AS1595" s="9">
        <f>Tabla8[[#This Row],[Precio unitario]]*Tabla8[[#This Row],[Tasa de ingresos cliente]]</f>
        <v>1.6586625000000002E-3</v>
      </c>
      <c r="AT1595" s="21">
        <v>21.6</v>
      </c>
      <c r="AU1595" s="11">
        <f>Tabla8[[#This Row],[tasa de cambio]]*Tabla8[[#This Row],[Ingresos netos]]</f>
        <v>3.5827110000000002E-2</v>
      </c>
      <c r="AV1595" s="23"/>
      <c r="AX1595" s="23"/>
    </row>
    <row r="1596" spans="37:50" x14ac:dyDescent="0.2">
      <c r="AK1596" s="1" t="s">
        <v>100</v>
      </c>
      <c r="AL1596" s="1" t="s">
        <v>23</v>
      </c>
      <c r="AM1596" s="1" t="s">
        <v>104</v>
      </c>
      <c r="AN1596" s="1" t="s">
        <v>11</v>
      </c>
      <c r="AO1596" s="1" t="s">
        <v>12</v>
      </c>
      <c r="AP1596" s="1" t="s">
        <v>13</v>
      </c>
      <c r="AQ1596" s="8">
        <v>2.2115333E-3</v>
      </c>
      <c r="AR1596" s="8">
        <v>0.75</v>
      </c>
      <c r="AS1596" s="9">
        <f>Tabla8[[#This Row],[Precio unitario]]*Tabla8[[#This Row],[Tasa de ingresos cliente]]</f>
        <v>1.6586499749999999E-3</v>
      </c>
      <c r="AT1596" s="21">
        <v>21.6</v>
      </c>
      <c r="AU1596" s="11">
        <f>Tabla8[[#This Row],[tasa de cambio]]*Tabla8[[#This Row],[Ingresos netos]]</f>
        <v>3.5826839460000003E-2</v>
      </c>
      <c r="AV1596" s="23"/>
      <c r="AX1596" s="23"/>
    </row>
    <row r="1597" spans="37:50" x14ac:dyDescent="0.2">
      <c r="AK1597" s="2" t="s">
        <v>100</v>
      </c>
      <c r="AL1597" s="2" t="s">
        <v>23</v>
      </c>
      <c r="AM1597" s="2" t="s">
        <v>104</v>
      </c>
      <c r="AN1597" s="2" t="s">
        <v>11</v>
      </c>
      <c r="AO1597" s="2" t="s">
        <v>12</v>
      </c>
      <c r="AP1597" s="2" t="s">
        <v>13</v>
      </c>
      <c r="AQ1597" s="7">
        <v>2.2115431999999999E-3</v>
      </c>
      <c r="AR1597" s="7">
        <v>0.75</v>
      </c>
      <c r="AS1597" s="9">
        <f>Tabla8[[#This Row],[Precio unitario]]*Tabla8[[#This Row],[Tasa de ingresos cliente]]</f>
        <v>1.6586573999999999E-3</v>
      </c>
      <c r="AT1597" s="21">
        <v>21.6</v>
      </c>
      <c r="AU1597" s="11">
        <f>Tabla8[[#This Row],[tasa de cambio]]*Tabla8[[#This Row],[Ingresos netos]]</f>
        <v>3.5826999839999998E-2</v>
      </c>
      <c r="AV1597" s="23"/>
      <c r="AX1597" s="23"/>
    </row>
    <row r="1598" spans="37:50" x14ac:dyDescent="0.2">
      <c r="AK1598" s="1" t="s">
        <v>100</v>
      </c>
      <c r="AL1598" s="1" t="s">
        <v>23</v>
      </c>
      <c r="AM1598" s="1" t="s">
        <v>104</v>
      </c>
      <c r="AN1598" s="1" t="s">
        <v>11</v>
      </c>
      <c r="AO1598" s="1" t="s">
        <v>12</v>
      </c>
      <c r="AP1598" s="1" t="s">
        <v>13</v>
      </c>
      <c r="AQ1598" s="8">
        <v>2.2115714E-3</v>
      </c>
      <c r="AR1598" s="8">
        <v>0.75</v>
      </c>
      <c r="AS1598" s="9">
        <f>Tabla8[[#This Row],[Precio unitario]]*Tabla8[[#This Row],[Tasa de ingresos cliente]]</f>
        <v>1.65867855E-3</v>
      </c>
      <c r="AT1598" s="21">
        <v>21.6</v>
      </c>
      <c r="AU1598" s="11">
        <f>Tabla8[[#This Row],[tasa de cambio]]*Tabla8[[#This Row],[Ingresos netos]]</f>
        <v>3.5827456680000001E-2</v>
      </c>
      <c r="AV1598" s="23"/>
      <c r="AX1598" s="23"/>
    </row>
    <row r="1599" spans="37:50" x14ac:dyDescent="0.2">
      <c r="AK1599" s="2" t="s">
        <v>100</v>
      </c>
      <c r="AL1599" s="2" t="s">
        <v>23</v>
      </c>
      <c r="AM1599" s="2" t="s">
        <v>104</v>
      </c>
      <c r="AN1599" s="2" t="s">
        <v>11</v>
      </c>
      <c r="AO1599" s="2" t="s">
        <v>12</v>
      </c>
      <c r="AP1599" s="2" t="s">
        <v>13</v>
      </c>
      <c r="AQ1599" s="7">
        <v>2.2115416999999998E-3</v>
      </c>
      <c r="AR1599" s="7">
        <v>0.75</v>
      </c>
      <c r="AS1599" s="9">
        <f>Tabla8[[#This Row],[Precio unitario]]*Tabla8[[#This Row],[Tasa de ingresos cliente]]</f>
        <v>1.6586562749999999E-3</v>
      </c>
      <c r="AT1599" s="21">
        <v>21.6</v>
      </c>
      <c r="AU1599" s="11">
        <f>Tabla8[[#This Row],[tasa de cambio]]*Tabla8[[#This Row],[Ingresos netos]]</f>
        <v>3.582697554E-2</v>
      </c>
      <c r="AV1599" s="23"/>
      <c r="AX1599" s="23"/>
    </row>
    <row r="1600" spans="37:50" x14ac:dyDescent="0.2">
      <c r="AK1600" s="1" t="s">
        <v>100</v>
      </c>
      <c r="AL1600" s="1" t="s">
        <v>23</v>
      </c>
      <c r="AM1600" s="1" t="s">
        <v>104</v>
      </c>
      <c r="AN1600" s="1" t="s">
        <v>11</v>
      </c>
      <c r="AO1600" s="1" t="s">
        <v>12</v>
      </c>
      <c r="AP1600" s="1" t="s">
        <v>13</v>
      </c>
      <c r="AQ1600" s="8">
        <v>2.2116000000000002E-3</v>
      </c>
      <c r="AR1600" s="8">
        <v>0.75</v>
      </c>
      <c r="AS1600" s="9">
        <f>Tabla8[[#This Row],[Precio unitario]]*Tabla8[[#This Row],[Tasa de ingresos cliente]]</f>
        <v>1.6587000000000001E-3</v>
      </c>
      <c r="AT1600" s="21">
        <v>21.6</v>
      </c>
      <c r="AU1600" s="11">
        <f>Tabla8[[#This Row],[tasa de cambio]]*Tabla8[[#This Row],[Ingresos netos]]</f>
        <v>3.5827920000000006E-2</v>
      </c>
      <c r="AV1600" s="23"/>
      <c r="AX1600" s="23"/>
    </row>
    <row r="1601" spans="37:50" x14ac:dyDescent="0.2">
      <c r="AK1601" s="2" t="s">
        <v>100</v>
      </c>
      <c r="AL1601" s="2" t="s">
        <v>23</v>
      </c>
      <c r="AM1601" s="2" t="s">
        <v>104</v>
      </c>
      <c r="AN1601" s="2" t="s">
        <v>11</v>
      </c>
      <c r="AO1601" s="2" t="s">
        <v>12</v>
      </c>
      <c r="AP1601" s="2" t="s">
        <v>13</v>
      </c>
      <c r="AQ1601" s="7">
        <v>2.2115625E-3</v>
      </c>
      <c r="AR1601" s="7">
        <v>0.75</v>
      </c>
      <c r="AS1601" s="9">
        <f>Tabla8[[#This Row],[Precio unitario]]*Tabla8[[#This Row],[Tasa de ingresos cliente]]</f>
        <v>1.658671875E-3</v>
      </c>
      <c r="AT1601" s="21">
        <v>21.6</v>
      </c>
      <c r="AU1601" s="11">
        <f>Tabla8[[#This Row],[tasa de cambio]]*Tabla8[[#This Row],[Ingresos netos]]</f>
        <v>3.58273125E-2</v>
      </c>
      <c r="AV1601" s="23"/>
      <c r="AX1601" s="23"/>
    </row>
    <row r="1602" spans="37:50" x14ac:dyDescent="0.2">
      <c r="AK1602" s="2" t="s">
        <v>100</v>
      </c>
      <c r="AL1602" s="2" t="s">
        <v>23</v>
      </c>
      <c r="AM1602" s="2" t="s">
        <v>104</v>
      </c>
      <c r="AN1602" s="2" t="s">
        <v>11</v>
      </c>
      <c r="AO1602" s="2" t="s">
        <v>12</v>
      </c>
      <c r="AP1602" s="2" t="s">
        <v>13</v>
      </c>
      <c r="AQ1602" s="7">
        <v>4.0940000000000004E-3</v>
      </c>
      <c r="AR1602" s="7">
        <v>0.75</v>
      </c>
      <c r="AS1602" s="9">
        <f>Tabla8[[#This Row],[Precio unitario]]*Tabla8[[#This Row],[Tasa de ingresos cliente]]</f>
        <v>3.0705000000000003E-3</v>
      </c>
      <c r="AT1602" s="21">
        <v>21.6</v>
      </c>
      <c r="AU1602" s="11">
        <f>Tabla8[[#This Row],[tasa de cambio]]*Tabla8[[#This Row],[Ingresos netos]]</f>
        <v>6.6322800000000015E-2</v>
      </c>
      <c r="AV1602" s="23"/>
      <c r="AX1602" s="23"/>
    </row>
    <row r="1603" spans="37:50" x14ac:dyDescent="0.2">
      <c r="AK1603" s="1" t="s">
        <v>100</v>
      </c>
      <c r="AL1603" s="1" t="s">
        <v>23</v>
      </c>
      <c r="AM1603" s="1" t="s">
        <v>104</v>
      </c>
      <c r="AN1603" s="1" t="s">
        <v>11</v>
      </c>
      <c r="AO1603" s="1" t="s">
        <v>12</v>
      </c>
      <c r="AP1603" s="1" t="s">
        <v>13</v>
      </c>
      <c r="AQ1603" s="8">
        <v>4.0940925999999999E-3</v>
      </c>
      <c r="AR1603" s="8">
        <v>0.75</v>
      </c>
      <c r="AS1603" s="9">
        <f>Tabla8[[#This Row],[Precio unitario]]*Tabla8[[#This Row],[Tasa de ingresos cliente]]</f>
        <v>3.0705694499999999E-3</v>
      </c>
      <c r="AT1603" s="21">
        <v>21.6</v>
      </c>
      <c r="AU1603" s="11">
        <f>Tabla8[[#This Row],[tasa de cambio]]*Tabla8[[#This Row],[Ingresos netos]]</f>
        <v>6.6324300119999999E-2</v>
      </c>
      <c r="AV1603" s="23"/>
      <c r="AX1603" s="23"/>
    </row>
    <row r="1604" spans="37:50" x14ac:dyDescent="0.2">
      <c r="AK1604" s="2" t="s">
        <v>100</v>
      </c>
      <c r="AL1604" s="2" t="s">
        <v>23</v>
      </c>
      <c r="AM1604" s="2" t="s">
        <v>104</v>
      </c>
      <c r="AN1604" s="2" t="s">
        <v>11</v>
      </c>
      <c r="AO1604" s="2" t="s">
        <v>12</v>
      </c>
      <c r="AP1604" s="2" t="s">
        <v>13</v>
      </c>
      <c r="AQ1604" s="7">
        <v>4.094093E-3</v>
      </c>
      <c r="AR1604" s="7">
        <v>0.75</v>
      </c>
      <c r="AS1604" s="9">
        <f>Tabla8[[#This Row],[Precio unitario]]*Tabla8[[#This Row],[Tasa de ingresos cliente]]</f>
        <v>3.07056975E-3</v>
      </c>
      <c r="AT1604" s="21">
        <v>21.6</v>
      </c>
      <c r="AU1604" s="11">
        <f>Tabla8[[#This Row],[tasa de cambio]]*Tabla8[[#This Row],[Ingresos netos]]</f>
        <v>6.6324306600000008E-2</v>
      </c>
      <c r="AV1604" s="23"/>
      <c r="AX1604" s="23"/>
    </row>
    <row r="1605" spans="37:50" x14ac:dyDescent="0.2">
      <c r="AK1605" s="1" t="s">
        <v>100</v>
      </c>
      <c r="AL1605" s="1" t="s">
        <v>23</v>
      </c>
      <c r="AM1605" s="1" t="s">
        <v>104</v>
      </c>
      <c r="AN1605" s="1" t="s">
        <v>11</v>
      </c>
      <c r="AO1605" s="1" t="s">
        <v>12</v>
      </c>
      <c r="AP1605" s="1" t="s">
        <v>13</v>
      </c>
      <c r="AQ1605" s="8">
        <v>4.0941249999999997E-3</v>
      </c>
      <c r="AR1605" s="8">
        <v>0.75</v>
      </c>
      <c r="AS1605" s="9">
        <f>Tabla8[[#This Row],[Precio unitario]]*Tabla8[[#This Row],[Tasa de ingresos cliente]]</f>
        <v>3.0705937499999995E-3</v>
      </c>
      <c r="AT1605" s="21">
        <v>21.6</v>
      </c>
      <c r="AU1605" s="11">
        <f>Tabla8[[#This Row],[tasa de cambio]]*Tabla8[[#This Row],[Ingresos netos]]</f>
        <v>6.632482499999999E-2</v>
      </c>
      <c r="AV1605" s="23"/>
      <c r="AX1605" s="23"/>
    </row>
    <row r="1606" spans="37:50" x14ac:dyDescent="0.2">
      <c r="AK1606" s="2" t="s">
        <v>100</v>
      </c>
      <c r="AL1606" s="2" t="s">
        <v>23</v>
      </c>
      <c r="AM1606" s="2" t="s">
        <v>104</v>
      </c>
      <c r="AN1606" s="2" t="s">
        <v>11</v>
      </c>
      <c r="AO1606" s="2" t="s">
        <v>12</v>
      </c>
      <c r="AP1606" s="2" t="s">
        <v>13</v>
      </c>
      <c r="AQ1606" s="7">
        <v>4.0940888999999999E-3</v>
      </c>
      <c r="AR1606" s="7">
        <v>0.75</v>
      </c>
      <c r="AS1606" s="9">
        <f>Tabla8[[#This Row],[Precio unitario]]*Tabla8[[#This Row],[Tasa de ingresos cliente]]</f>
        <v>3.0705666749999997E-3</v>
      </c>
      <c r="AT1606" s="21">
        <v>21.6</v>
      </c>
      <c r="AU1606" s="11">
        <f>Tabla8[[#This Row],[tasa de cambio]]*Tabla8[[#This Row],[Ingresos netos]]</f>
        <v>6.6324240179999994E-2</v>
      </c>
      <c r="AV1606" s="23"/>
      <c r="AX1606" s="23"/>
    </row>
    <row r="1607" spans="37:50" x14ac:dyDescent="0.2">
      <c r="AK1607" s="1" t="s">
        <v>100</v>
      </c>
      <c r="AL1607" s="1" t="s">
        <v>23</v>
      </c>
      <c r="AM1607" s="1" t="s">
        <v>104</v>
      </c>
      <c r="AN1607" s="1" t="s">
        <v>11</v>
      </c>
      <c r="AO1607" s="1" t="s">
        <v>12</v>
      </c>
      <c r="AP1607" s="1" t="s">
        <v>13</v>
      </c>
      <c r="AQ1607" s="8">
        <v>4.0940847000000002E-3</v>
      </c>
      <c r="AR1607" s="8">
        <v>0.75</v>
      </c>
      <c r="AS1607" s="9">
        <f>Tabla8[[#This Row],[Precio unitario]]*Tabla8[[#This Row],[Tasa de ingresos cliente]]</f>
        <v>3.0705635250000002E-3</v>
      </c>
      <c r="AT1607" s="21">
        <v>21.6</v>
      </c>
      <c r="AU1607" s="11">
        <f>Tabla8[[#This Row],[tasa de cambio]]*Tabla8[[#This Row],[Ingresos netos]]</f>
        <v>6.6324172140000012E-2</v>
      </c>
      <c r="AV1607" s="23"/>
      <c r="AX1607" s="23"/>
    </row>
    <row r="1608" spans="37:50" x14ac:dyDescent="0.2">
      <c r="AK1608" s="2" t="s">
        <v>100</v>
      </c>
      <c r="AL1608" s="2" t="s">
        <v>23</v>
      </c>
      <c r="AM1608" s="2" t="s">
        <v>104</v>
      </c>
      <c r="AN1608" s="2" t="s">
        <v>11</v>
      </c>
      <c r="AO1608" s="2" t="s">
        <v>12</v>
      </c>
      <c r="AP1608" s="2" t="s">
        <v>13</v>
      </c>
      <c r="AQ1608" s="7">
        <v>4.0940951999999999E-3</v>
      </c>
      <c r="AR1608" s="7">
        <v>0.75</v>
      </c>
      <c r="AS1608" s="9">
        <f>Tabla8[[#This Row],[Precio unitario]]*Tabla8[[#This Row],[Tasa de ingresos cliente]]</f>
        <v>3.0705713999999999E-3</v>
      </c>
      <c r="AT1608" s="21">
        <v>21.6</v>
      </c>
      <c r="AU1608" s="11">
        <f>Tabla8[[#This Row],[tasa de cambio]]*Tabla8[[#This Row],[Ingresos netos]]</f>
        <v>6.632434224E-2</v>
      </c>
      <c r="AV1608" s="23"/>
      <c r="AX1608" s="23"/>
    </row>
    <row r="1609" spans="37:50" x14ac:dyDescent="0.2">
      <c r="AK1609" s="1" t="s">
        <v>100</v>
      </c>
      <c r="AL1609" s="1" t="s">
        <v>23</v>
      </c>
      <c r="AM1609" s="1" t="s">
        <v>104</v>
      </c>
      <c r="AN1609" s="1" t="s">
        <v>11</v>
      </c>
      <c r="AO1609" s="1" t="s">
        <v>12</v>
      </c>
      <c r="AP1609" s="1" t="s">
        <v>13</v>
      </c>
      <c r="AQ1609" s="8">
        <v>4.0940795000000002E-3</v>
      </c>
      <c r="AR1609" s="8">
        <v>0.75</v>
      </c>
      <c r="AS1609" s="9">
        <f>Tabla8[[#This Row],[Precio unitario]]*Tabla8[[#This Row],[Tasa de ingresos cliente]]</f>
        <v>3.0705596250000002E-3</v>
      </c>
      <c r="AT1609" s="21">
        <v>21.6</v>
      </c>
      <c r="AU1609" s="11">
        <f>Tabla8[[#This Row],[tasa de cambio]]*Tabla8[[#This Row],[Ingresos netos]]</f>
        <v>6.6324087900000009E-2</v>
      </c>
      <c r="AV1609" s="23"/>
      <c r="AX1609" s="23"/>
    </row>
    <row r="1610" spans="37:50" x14ac:dyDescent="0.2">
      <c r="AK1610" s="1" t="s">
        <v>100</v>
      </c>
      <c r="AL1610" s="1" t="s">
        <v>23</v>
      </c>
      <c r="AM1610" s="1" t="s">
        <v>104</v>
      </c>
      <c r="AN1610" s="1" t="s">
        <v>11</v>
      </c>
      <c r="AO1610" s="1" t="s">
        <v>12</v>
      </c>
      <c r="AP1610" s="1" t="s">
        <v>13</v>
      </c>
      <c r="AQ1610" s="8">
        <v>5.0243333000000003E-3</v>
      </c>
      <c r="AR1610" s="8">
        <v>0.75</v>
      </c>
      <c r="AS1610" s="9">
        <f>Tabla8[[#This Row],[Precio unitario]]*Tabla8[[#This Row],[Tasa de ingresos cliente]]</f>
        <v>3.7682499750000004E-3</v>
      </c>
      <c r="AT1610" s="21">
        <v>21.6</v>
      </c>
      <c r="AU1610" s="11">
        <f>Tabla8[[#This Row],[tasa de cambio]]*Tabla8[[#This Row],[Ingresos netos]]</f>
        <v>8.1394199460000011E-2</v>
      </c>
      <c r="AV1610" s="23"/>
      <c r="AX1610" s="23"/>
    </row>
    <row r="1611" spans="37:50" x14ac:dyDescent="0.2">
      <c r="AK1611" s="2" t="s">
        <v>100</v>
      </c>
      <c r="AL1611" s="2" t="s">
        <v>23</v>
      </c>
      <c r="AM1611" s="2" t="s">
        <v>104</v>
      </c>
      <c r="AN1611" s="2" t="s">
        <v>11</v>
      </c>
      <c r="AO1611" s="2" t="s">
        <v>12</v>
      </c>
      <c r="AP1611" s="2" t="s">
        <v>13</v>
      </c>
      <c r="AQ1611" s="7">
        <v>5.0245000000000003E-3</v>
      </c>
      <c r="AR1611" s="7">
        <v>0.75</v>
      </c>
      <c r="AS1611" s="9">
        <f>Tabla8[[#This Row],[Precio unitario]]*Tabla8[[#This Row],[Tasa de ingresos cliente]]</f>
        <v>3.768375E-3</v>
      </c>
      <c r="AT1611" s="21">
        <v>21.6</v>
      </c>
      <c r="AU1611" s="11">
        <f>Tabla8[[#This Row],[tasa de cambio]]*Tabla8[[#This Row],[Ingresos netos]]</f>
        <v>8.1396900000000008E-2</v>
      </c>
      <c r="AV1611" s="23"/>
      <c r="AX1611" s="23"/>
    </row>
    <row r="1612" spans="37:50" x14ac:dyDescent="0.2">
      <c r="AK1612" s="1" t="s">
        <v>100</v>
      </c>
      <c r="AL1612" s="1" t="s">
        <v>23</v>
      </c>
      <c r="AM1612" s="1" t="s">
        <v>104</v>
      </c>
      <c r="AN1612" s="1" t="s">
        <v>11</v>
      </c>
      <c r="AO1612" s="1" t="s">
        <v>12</v>
      </c>
      <c r="AP1612" s="1" t="s">
        <v>13</v>
      </c>
      <c r="AQ1612" s="8">
        <v>5.0244091000000001E-3</v>
      </c>
      <c r="AR1612" s="8">
        <v>0.75</v>
      </c>
      <c r="AS1612" s="9">
        <f>Tabla8[[#This Row],[Precio unitario]]*Tabla8[[#This Row],[Tasa de ingresos cliente]]</f>
        <v>3.7683068250000001E-3</v>
      </c>
      <c r="AT1612" s="21">
        <v>21.6</v>
      </c>
      <c r="AU1612" s="11">
        <f>Tabla8[[#This Row],[tasa de cambio]]*Tabla8[[#This Row],[Ingresos netos]]</f>
        <v>8.1395427420000013E-2</v>
      </c>
      <c r="AV1612" s="23"/>
      <c r="AX1612" s="23"/>
    </row>
    <row r="1613" spans="37:50" x14ac:dyDescent="0.2">
      <c r="AK1613" s="2" t="s">
        <v>100</v>
      </c>
      <c r="AL1613" s="2" t="s">
        <v>23</v>
      </c>
      <c r="AM1613" s="2" t="s">
        <v>104</v>
      </c>
      <c r="AN1613" s="2" t="s">
        <v>11</v>
      </c>
      <c r="AO1613" s="2" t="s">
        <v>12</v>
      </c>
      <c r="AP1613" s="2" t="s">
        <v>13</v>
      </c>
      <c r="AQ1613" s="7">
        <v>5.0239999999999998E-3</v>
      </c>
      <c r="AR1613" s="7">
        <v>0.75</v>
      </c>
      <c r="AS1613" s="9">
        <f>Tabla8[[#This Row],[Precio unitario]]*Tabla8[[#This Row],[Tasa de ingresos cliente]]</f>
        <v>3.7679999999999996E-3</v>
      </c>
      <c r="AT1613" s="21">
        <v>21.6</v>
      </c>
      <c r="AU1613" s="11">
        <f>Tabla8[[#This Row],[tasa de cambio]]*Tabla8[[#This Row],[Ingresos netos]]</f>
        <v>8.1388799999999997E-2</v>
      </c>
      <c r="AV1613" s="23"/>
      <c r="AX1613" s="23"/>
    </row>
    <row r="1614" spans="37:50" x14ac:dyDescent="0.2">
      <c r="AK1614" s="1" t="s">
        <v>100</v>
      </c>
      <c r="AL1614" s="1" t="s">
        <v>23</v>
      </c>
      <c r="AM1614" s="1" t="s">
        <v>104</v>
      </c>
      <c r="AN1614" s="1" t="s">
        <v>11</v>
      </c>
      <c r="AO1614" s="1" t="s">
        <v>12</v>
      </c>
      <c r="AP1614" s="1" t="s">
        <v>13</v>
      </c>
      <c r="AQ1614" s="8">
        <v>5.0244E-3</v>
      </c>
      <c r="AR1614" s="8">
        <v>0.75</v>
      </c>
      <c r="AS1614" s="9">
        <f>Tabla8[[#This Row],[Precio unitario]]*Tabla8[[#This Row],[Tasa de ingresos cliente]]</f>
        <v>3.7683E-3</v>
      </c>
      <c r="AT1614" s="21">
        <v>21.6</v>
      </c>
      <c r="AU1614" s="11">
        <f>Tabla8[[#This Row],[tasa de cambio]]*Tabla8[[#This Row],[Ingresos netos]]</f>
        <v>8.139528E-2</v>
      </c>
      <c r="AV1614" s="23"/>
      <c r="AX1614" s="23"/>
    </row>
    <row r="1615" spans="37:50" x14ac:dyDescent="0.2">
      <c r="AK1615" s="2" t="s">
        <v>100</v>
      </c>
      <c r="AL1615" s="2" t="s">
        <v>23</v>
      </c>
      <c r="AM1615" s="2" t="s">
        <v>104</v>
      </c>
      <c r="AN1615" s="2" t="s">
        <v>11</v>
      </c>
      <c r="AO1615" s="2" t="s">
        <v>12</v>
      </c>
      <c r="AP1615" s="2" t="s">
        <v>13</v>
      </c>
      <c r="AQ1615" s="7">
        <v>5.0243635999999998E-3</v>
      </c>
      <c r="AR1615" s="7">
        <v>0.75</v>
      </c>
      <c r="AS1615" s="9">
        <f>Tabla8[[#This Row],[Precio unitario]]*Tabla8[[#This Row],[Tasa de ingresos cliente]]</f>
        <v>3.7682726999999998E-3</v>
      </c>
      <c r="AT1615" s="21">
        <v>21.6</v>
      </c>
      <c r="AU1615" s="11">
        <f>Tabla8[[#This Row],[tasa de cambio]]*Tabla8[[#This Row],[Ingresos netos]]</f>
        <v>8.1394690320000004E-2</v>
      </c>
      <c r="AV1615" s="23"/>
      <c r="AX1615" s="23"/>
    </row>
    <row r="1616" spans="37:50" x14ac:dyDescent="0.2">
      <c r="AK1616" s="1" t="s">
        <v>100</v>
      </c>
      <c r="AL1616" s="1" t="s">
        <v>23</v>
      </c>
      <c r="AM1616" s="1" t="s">
        <v>104</v>
      </c>
      <c r="AN1616" s="1" t="s">
        <v>11</v>
      </c>
      <c r="AO1616" s="1" t="s">
        <v>12</v>
      </c>
      <c r="AP1616" s="1" t="s">
        <v>13</v>
      </c>
      <c r="AQ1616" s="8">
        <v>5.0244117999999997E-3</v>
      </c>
      <c r="AR1616" s="8">
        <v>0.75</v>
      </c>
      <c r="AS1616" s="9">
        <f>Tabla8[[#This Row],[Precio unitario]]*Tabla8[[#This Row],[Tasa de ingresos cliente]]</f>
        <v>3.7683088499999998E-3</v>
      </c>
      <c r="AT1616" s="21">
        <v>21.6</v>
      </c>
      <c r="AU1616" s="11">
        <f>Tabla8[[#This Row],[tasa de cambio]]*Tabla8[[#This Row],[Ingresos netos]]</f>
        <v>8.1395471159999996E-2</v>
      </c>
      <c r="AV1616" s="23"/>
      <c r="AX1616" s="23"/>
    </row>
    <row r="1617" spans="37:50" x14ac:dyDescent="0.2">
      <c r="AK1617" s="2" t="s">
        <v>100</v>
      </c>
      <c r="AL1617" s="2" t="s">
        <v>23</v>
      </c>
      <c r="AM1617" s="2" t="s">
        <v>104</v>
      </c>
      <c r="AN1617" s="2" t="s">
        <v>11</v>
      </c>
      <c r="AO1617" s="2" t="s">
        <v>12</v>
      </c>
      <c r="AP1617" s="2" t="s">
        <v>13</v>
      </c>
      <c r="AQ1617" s="7">
        <v>5.0244167000000001E-3</v>
      </c>
      <c r="AR1617" s="7">
        <v>0.75</v>
      </c>
      <c r="AS1617" s="9">
        <f>Tabla8[[#This Row],[Precio unitario]]*Tabla8[[#This Row],[Tasa de ingresos cliente]]</f>
        <v>3.7683125250000003E-3</v>
      </c>
      <c r="AT1617" s="21">
        <v>21.6</v>
      </c>
      <c r="AU1617" s="11">
        <f>Tabla8[[#This Row],[tasa de cambio]]*Tabla8[[#This Row],[Ingresos netos]]</f>
        <v>8.1395550540000014E-2</v>
      </c>
      <c r="AV1617" s="23"/>
      <c r="AX1617" s="23"/>
    </row>
    <row r="1618" spans="37:50" x14ac:dyDescent="0.2">
      <c r="AK1618" s="1" t="s">
        <v>100</v>
      </c>
      <c r="AL1618" s="1" t="s">
        <v>23</v>
      </c>
      <c r="AM1618" s="1" t="s">
        <v>104</v>
      </c>
      <c r="AN1618" s="1" t="s">
        <v>11</v>
      </c>
      <c r="AO1618" s="1" t="s">
        <v>12</v>
      </c>
      <c r="AP1618" s="1" t="s">
        <v>13</v>
      </c>
      <c r="AQ1618" s="8">
        <v>5.0244286000000003E-3</v>
      </c>
      <c r="AR1618" s="8">
        <v>0.75</v>
      </c>
      <c r="AS1618" s="9">
        <f>Tabla8[[#This Row],[Precio unitario]]*Tabla8[[#This Row],[Tasa de ingresos cliente]]</f>
        <v>3.7683214500000002E-3</v>
      </c>
      <c r="AT1618" s="21">
        <v>21.6</v>
      </c>
      <c r="AU1618" s="11">
        <f>Tabla8[[#This Row],[tasa de cambio]]*Tabla8[[#This Row],[Ingresos netos]]</f>
        <v>8.1395743320000005E-2</v>
      </c>
      <c r="AV1618" s="23"/>
      <c r="AX1618" s="23"/>
    </row>
    <row r="1619" spans="37:50" x14ac:dyDescent="0.2">
      <c r="AK1619" s="2" t="s">
        <v>100</v>
      </c>
      <c r="AL1619" s="2" t="s">
        <v>23</v>
      </c>
      <c r="AM1619" s="2" t="s">
        <v>104</v>
      </c>
      <c r="AN1619" s="2" t="s">
        <v>11</v>
      </c>
      <c r="AO1619" s="2" t="s">
        <v>12</v>
      </c>
      <c r="AP1619" s="2" t="s">
        <v>13</v>
      </c>
      <c r="AQ1619" s="7">
        <v>5.0244084999999999E-3</v>
      </c>
      <c r="AR1619" s="7">
        <v>0.75</v>
      </c>
      <c r="AS1619" s="9">
        <f>Tabla8[[#This Row],[Precio unitario]]*Tabla8[[#This Row],[Tasa de ingresos cliente]]</f>
        <v>3.7683063749999997E-3</v>
      </c>
      <c r="AT1619" s="21">
        <v>21.6</v>
      </c>
      <c r="AU1619" s="11">
        <f>Tabla8[[#This Row],[tasa de cambio]]*Tabla8[[#This Row],[Ingresos netos]]</f>
        <v>8.13954177E-2</v>
      </c>
      <c r="AV1619" s="23"/>
      <c r="AX1619" s="23"/>
    </row>
    <row r="1620" spans="37:50" x14ac:dyDescent="0.2">
      <c r="AK1620" s="1" t="s">
        <v>100</v>
      </c>
      <c r="AL1620" s="1" t="s">
        <v>23</v>
      </c>
      <c r="AM1620" s="1" t="s">
        <v>104</v>
      </c>
      <c r="AN1620" s="1" t="s">
        <v>11</v>
      </c>
      <c r="AO1620" s="1" t="s">
        <v>12</v>
      </c>
      <c r="AP1620" s="1" t="s">
        <v>13</v>
      </c>
      <c r="AQ1620" s="8">
        <v>5.0244443999999996E-3</v>
      </c>
      <c r="AR1620" s="8">
        <v>0.75</v>
      </c>
      <c r="AS1620" s="9">
        <f>Tabla8[[#This Row],[Precio unitario]]*Tabla8[[#This Row],[Tasa de ingresos cliente]]</f>
        <v>3.7683332999999997E-3</v>
      </c>
      <c r="AT1620" s="21">
        <v>21.6</v>
      </c>
      <c r="AU1620" s="11">
        <f>Tabla8[[#This Row],[tasa de cambio]]*Tabla8[[#This Row],[Ingresos netos]]</f>
        <v>8.1395999279999992E-2</v>
      </c>
      <c r="AV1620" s="23"/>
      <c r="AX1620" s="23"/>
    </row>
    <row r="1621" spans="37:50" x14ac:dyDescent="0.2">
      <c r="AK1621" s="2" t="s">
        <v>100</v>
      </c>
      <c r="AL1621" s="2" t="s">
        <v>23</v>
      </c>
      <c r="AM1621" s="2" t="s">
        <v>104</v>
      </c>
      <c r="AN1621" s="2" t="s">
        <v>11</v>
      </c>
      <c r="AO1621" s="2" t="s">
        <v>12</v>
      </c>
      <c r="AP1621" s="2" t="s">
        <v>13</v>
      </c>
      <c r="AQ1621" s="7">
        <v>5.0243889000000002E-3</v>
      </c>
      <c r="AR1621" s="7">
        <v>0.75</v>
      </c>
      <c r="AS1621" s="9">
        <f>Tabla8[[#This Row],[Precio unitario]]*Tabla8[[#This Row],[Tasa de ingresos cliente]]</f>
        <v>3.7682916750000003E-3</v>
      </c>
      <c r="AT1621" s="21">
        <v>21.6</v>
      </c>
      <c r="AU1621" s="11">
        <f>Tabla8[[#This Row],[tasa de cambio]]*Tabla8[[#This Row],[Ingresos netos]]</f>
        <v>8.1395100180000013E-2</v>
      </c>
      <c r="AV1621" s="23"/>
      <c r="AX1621" s="23"/>
    </row>
    <row r="1622" spans="37:50" x14ac:dyDescent="0.2">
      <c r="AK1622" s="1" t="s">
        <v>100</v>
      </c>
      <c r="AL1622" s="1" t="s">
        <v>23</v>
      </c>
      <c r="AM1622" s="1" t="s">
        <v>104</v>
      </c>
      <c r="AN1622" s="1" t="s">
        <v>11</v>
      </c>
      <c r="AO1622" s="1" t="s">
        <v>12</v>
      </c>
      <c r="AP1622" s="1" t="s">
        <v>13</v>
      </c>
      <c r="AQ1622" s="8">
        <v>2.1120000000000002E-3</v>
      </c>
      <c r="AR1622" s="8">
        <v>0.75</v>
      </c>
      <c r="AS1622" s="9">
        <f>Tabla8[[#This Row],[Precio unitario]]*Tabla8[[#This Row],[Tasa de ingresos cliente]]</f>
        <v>1.5840000000000001E-3</v>
      </c>
      <c r="AT1622" s="21">
        <v>21.6</v>
      </c>
      <c r="AU1622" s="11">
        <f>Tabla8[[#This Row],[tasa de cambio]]*Tabla8[[#This Row],[Ingresos netos]]</f>
        <v>3.4214400000000006E-2</v>
      </c>
      <c r="AV1622" s="23"/>
      <c r="AX1622" s="23"/>
    </row>
    <row r="1623" spans="37:50" x14ac:dyDescent="0.2">
      <c r="AK1623" s="2" t="s">
        <v>100</v>
      </c>
      <c r="AL1623" s="2" t="s">
        <v>23</v>
      </c>
      <c r="AM1623" s="2" t="s">
        <v>104</v>
      </c>
      <c r="AN1623" s="2" t="s">
        <v>11</v>
      </c>
      <c r="AO1623" s="2" t="s">
        <v>12</v>
      </c>
      <c r="AP1623" s="2" t="s">
        <v>13</v>
      </c>
      <c r="AQ1623" s="7">
        <v>2.1123333000000002E-3</v>
      </c>
      <c r="AR1623" s="7">
        <v>0.75</v>
      </c>
      <c r="AS1623" s="9">
        <f>Tabla8[[#This Row],[Precio unitario]]*Tabla8[[#This Row],[Tasa de ingresos cliente]]</f>
        <v>1.5842499750000003E-3</v>
      </c>
      <c r="AT1623" s="21">
        <v>21.6</v>
      </c>
      <c r="AU1623" s="11">
        <f>Tabla8[[#This Row],[tasa de cambio]]*Tabla8[[#This Row],[Ingresos netos]]</f>
        <v>3.4219799460000005E-2</v>
      </c>
      <c r="AV1623" s="23"/>
      <c r="AX1623" s="23"/>
    </row>
    <row r="1624" spans="37:50" x14ac:dyDescent="0.2">
      <c r="AK1624" s="1" t="s">
        <v>100</v>
      </c>
      <c r="AL1624" s="1" t="s">
        <v>23</v>
      </c>
      <c r="AM1624" s="1" t="s">
        <v>104</v>
      </c>
      <c r="AN1624" s="1" t="s">
        <v>11</v>
      </c>
      <c r="AO1624" s="1" t="s">
        <v>12</v>
      </c>
      <c r="AP1624" s="1" t="s">
        <v>13</v>
      </c>
      <c r="AQ1624" s="8">
        <v>2.1124E-3</v>
      </c>
      <c r="AR1624" s="8">
        <v>0.75</v>
      </c>
      <c r="AS1624" s="9">
        <f>Tabla8[[#This Row],[Precio unitario]]*Tabla8[[#This Row],[Tasa de ingresos cliente]]</f>
        <v>1.5842999999999999E-3</v>
      </c>
      <c r="AT1624" s="21">
        <v>21.6</v>
      </c>
      <c r="AU1624" s="11">
        <f>Tabla8[[#This Row],[tasa de cambio]]*Tabla8[[#This Row],[Ingresos netos]]</f>
        <v>3.4220880000000002E-2</v>
      </c>
      <c r="AV1624" s="23"/>
      <c r="AX1624" s="23"/>
    </row>
    <row r="1625" spans="37:50" x14ac:dyDescent="0.2">
      <c r="AK1625" s="2" t="s">
        <v>100</v>
      </c>
      <c r="AL1625" s="2" t="s">
        <v>23</v>
      </c>
      <c r="AM1625" s="2" t="s">
        <v>104</v>
      </c>
      <c r="AN1625" s="2" t="s">
        <v>11</v>
      </c>
      <c r="AO1625" s="2" t="s">
        <v>12</v>
      </c>
      <c r="AP1625" s="2" t="s">
        <v>13</v>
      </c>
      <c r="AQ1625" s="7">
        <v>2.1123666999999999E-3</v>
      </c>
      <c r="AR1625" s="7">
        <v>0.75</v>
      </c>
      <c r="AS1625" s="9">
        <f>Tabla8[[#This Row],[Precio unitario]]*Tabla8[[#This Row],[Tasa de ingresos cliente]]</f>
        <v>1.5842750249999999E-3</v>
      </c>
      <c r="AT1625" s="21">
        <v>21.6</v>
      </c>
      <c r="AU1625" s="11">
        <f>Tabla8[[#This Row],[tasa de cambio]]*Tabla8[[#This Row],[Ingresos netos]]</f>
        <v>3.4220340539999998E-2</v>
      </c>
      <c r="AV1625" s="23"/>
      <c r="AX1625" s="23"/>
    </row>
    <row r="1626" spans="37:50" x14ac:dyDescent="0.2">
      <c r="AK1626" s="1" t="s">
        <v>100</v>
      </c>
      <c r="AL1626" s="1" t="s">
        <v>23</v>
      </c>
      <c r="AM1626" s="1" t="s">
        <v>104</v>
      </c>
      <c r="AN1626" s="1" t="s">
        <v>11</v>
      </c>
      <c r="AO1626" s="1" t="s">
        <v>12</v>
      </c>
      <c r="AP1626" s="1" t="s">
        <v>13</v>
      </c>
      <c r="AQ1626" s="8">
        <v>2.1123684E-3</v>
      </c>
      <c r="AR1626" s="8">
        <v>0.75</v>
      </c>
      <c r="AS1626" s="9">
        <f>Tabla8[[#This Row],[Precio unitario]]*Tabla8[[#This Row],[Tasa de ingresos cliente]]</f>
        <v>1.5842763E-3</v>
      </c>
      <c r="AT1626" s="21">
        <v>21.6</v>
      </c>
      <c r="AU1626" s="11">
        <f>Tabla8[[#This Row],[tasa de cambio]]*Tabla8[[#This Row],[Ingresos netos]]</f>
        <v>3.4220368080000001E-2</v>
      </c>
      <c r="AV1626" s="23"/>
      <c r="AX1626" s="23"/>
    </row>
    <row r="1627" spans="37:50" x14ac:dyDescent="0.2">
      <c r="AK1627" s="2" t="s">
        <v>100</v>
      </c>
      <c r="AL1627" s="2" t="s">
        <v>23</v>
      </c>
      <c r="AM1627" s="2" t="s">
        <v>104</v>
      </c>
      <c r="AN1627" s="2" t="s">
        <v>11</v>
      </c>
      <c r="AO1627" s="2" t="s">
        <v>12</v>
      </c>
      <c r="AP1627" s="2" t="s">
        <v>13</v>
      </c>
      <c r="AQ1627" s="7">
        <v>2.1122857E-3</v>
      </c>
      <c r="AR1627" s="7">
        <v>0.75</v>
      </c>
      <c r="AS1627" s="9">
        <f>Tabla8[[#This Row],[Precio unitario]]*Tabla8[[#This Row],[Tasa de ingresos cliente]]</f>
        <v>1.584214275E-3</v>
      </c>
      <c r="AT1627" s="21">
        <v>21.6</v>
      </c>
      <c r="AU1627" s="11">
        <f>Tabla8[[#This Row],[tasa de cambio]]*Tabla8[[#This Row],[Ingresos netos]]</f>
        <v>3.4219028339999999E-2</v>
      </c>
      <c r="AV1627" s="23"/>
      <c r="AX1627" s="23"/>
    </row>
    <row r="1628" spans="37:50" x14ac:dyDescent="0.2">
      <c r="AK1628" s="1" t="s">
        <v>100</v>
      </c>
      <c r="AL1628" s="1" t="s">
        <v>23</v>
      </c>
      <c r="AM1628" s="1" t="s">
        <v>104</v>
      </c>
      <c r="AN1628" s="1" t="s">
        <v>11</v>
      </c>
      <c r="AO1628" s="1" t="s">
        <v>12</v>
      </c>
      <c r="AP1628" s="1" t="s">
        <v>13</v>
      </c>
      <c r="AQ1628" s="8">
        <v>2.11225E-3</v>
      </c>
      <c r="AR1628" s="8">
        <v>0.75</v>
      </c>
      <c r="AS1628" s="9">
        <f>Tabla8[[#This Row],[Precio unitario]]*Tabla8[[#This Row],[Tasa de ingresos cliente]]</f>
        <v>1.5841875000000001E-3</v>
      </c>
      <c r="AT1628" s="21">
        <v>21.6</v>
      </c>
      <c r="AU1628" s="11">
        <f>Tabla8[[#This Row],[tasa de cambio]]*Tabla8[[#This Row],[Ingresos netos]]</f>
        <v>3.4218450000000004E-2</v>
      </c>
      <c r="AV1628" s="23"/>
      <c r="AX1628" s="23"/>
    </row>
    <row r="1629" spans="37:50" x14ac:dyDescent="0.2">
      <c r="AK1629" s="2" t="s">
        <v>100</v>
      </c>
      <c r="AL1629" s="2" t="s">
        <v>23</v>
      </c>
      <c r="AM1629" s="2" t="s">
        <v>104</v>
      </c>
      <c r="AN1629" s="2" t="s">
        <v>11</v>
      </c>
      <c r="AO1629" s="2" t="s">
        <v>12</v>
      </c>
      <c r="AP1629" s="2" t="s">
        <v>13</v>
      </c>
      <c r="AQ1629" s="7">
        <v>2.1123636000000001E-3</v>
      </c>
      <c r="AR1629" s="7">
        <v>0.75</v>
      </c>
      <c r="AS1629" s="9">
        <f>Tabla8[[#This Row],[Precio unitario]]*Tabla8[[#This Row],[Tasa de ingresos cliente]]</f>
        <v>1.5842727000000001E-3</v>
      </c>
      <c r="AT1629" s="21">
        <v>21.6</v>
      </c>
      <c r="AU1629" s="11">
        <f>Tabla8[[#This Row],[tasa de cambio]]*Tabla8[[#This Row],[Ingresos netos]]</f>
        <v>3.4220290320000006E-2</v>
      </c>
      <c r="AV1629" s="23"/>
      <c r="AX1629" s="23"/>
    </row>
    <row r="1630" spans="37:50" x14ac:dyDescent="0.2">
      <c r="AK1630" s="1" t="s">
        <v>100</v>
      </c>
      <c r="AL1630" s="1" t="s">
        <v>23</v>
      </c>
      <c r="AM1630" s="1" t="s">
        <v>114</v>
      </c>
      <c r="AN1630" s="1" t="s">
        <v>11</v>
      </c>
      <c r="AO1630" s="1" t="s">
        <v>12</v>
      </c>
      <c r="AP1630" s="1" t="s">
        <v>13</v>
      </c>
      <c r="AQ1630" s="8">
        <v>1.44E-4</v>
      </c>
      <c r="AR1630" s="8">
        <v>0.75</v>
      </c>
      <c r="AS1630" s="9">
        <f>Tabla8[[#This Row],[Precio unitario]]*Tabla8[[#This Row],[Tasa de ingresos cliente]]</f>
        <v>1.08E-4</v>
      </c>
      <c r="AT1630" s="21">
        <v>21.6</v>
      </c>
      <c r="AU1630" s="11">
        <f>Tabla8[[#This Row],[tasa de cambio]]*Tabla8[[#This Row],[Ingresos netos]]</f>
        <v>2.3327999999999999E-3</v>
      </c>
      <c r="AV1630" s="23"/>
      <c r="AX1630" s="23"/>
    </row>
    <row r="1631" spans="37:50" x14ac:dyDescent="0.2">
      <c r="AK1631" s="2" t="s">
        <v>100</v>
      </c>
      <c r="AL1631" s="2" t="s">
        <v>23</v>
      </c>
      <c r="AM1631" s="2" t="s">
        <v>114</v>
      </c>
      <c r="AN1631" s="2" t="s">
        <v>11</v>
      </c>
      <c r="AO1631" s="2" t="s">
        <v>12</v>
      </c>
      <c r="AP1631" s="2" t="s">
        <v>13</v>
      </c>
      <c r="AQ1631" s="7">
        <v>1.4400209999999999E-4</v>
      </c>
      <c r="AR1631" s="7">
        <v>0.75</v>
      </c>
      <c r="AS1631" s="9">
        <f>Tabla8[[#This Row],[Precio unitario]]*Tabla8[[#This Row],[Tasa de ingresos cliente]]</f>
        <v>1.0800157499999999E-4</v>
      </c>
      <c r="AT1631" s="21">
        <v>21.6</v>
      </c>
      <c r="AU1631" s="11">
        <f>Tabla8[[#This Row],[tasa de cambio]]*Tabla8[[#This Row],[Ingresos netos]]</f>
        <v>2.3328340200000001E-3</v>
      </c>
      <c r="AV1631" s="23"/>
      <c r="AX1631" s="23"/>
    </row>
    <row r="1632" spans="37:50" x14ac:dyDescent="0.2">
      <c r="AK1632" s="1" t="s">
        <v>100</v>
      </c>
      <c r="AL1632" s="1" t="s">
        <v>23</v>
      </c>
      <c r="AM1632" s="1" t="s">
        <v>114</v>
      </c>
      <c r="AN1632" s="1" t="s">
        <v>11</v>
      </c>
      <c r="AO1632" s="1" t="s">
        <v>12</v>
      </c>
      <c r="AP1632" s="1" t="s">
        <v>13</v>
      </c>
      <c r="AQ1632" s="8">
        <v>1.4400120000000001E-4</v>
      </c>
      <c r="AR1632" s="8">
        <v>0.75</v>
      </c>
      <c r="AS1632" s="9">
        <f>Tabla8[[#This Row],[Precio unitario]]*Tabla8[[#This Row],[Tasa de ingresos cliente]]</f>
        <v>1.080009E-4</v>
      </c>
      <c r="AT1632" s="21">
        <v>21.6</v>
      </c>
      <c r="AU1632" s="11">
        <f>Tabla8[[#This Row],[tasa de cambio]]*Tabla8[[#This Row],[Ingresos netos]]</f>
        <v>2.3328194400000003E-3</v>
      </c>
      <c r="AV1632" s="23"/>
      <c r="AX1632" s="23"/>
    </row>
    <row r="1633" spans="37:50" x14ac:dyDescent="0.2">
      <c r="AK1633" s="2" t="s">
        <v>100</v>
      </c>
      <c r="AL1633" s="2" t="s">
        <v>23</v>
      </c>
      <c r="AM1633" s="2" t="s">
        <v>104</v>
      </c>
      <c r="AN1633" s="2" t="s">
        <v>11</v>
      </c>
      <c r="AO1633" s="2" t="s">
        <v>129</v>
      </c>
      <c r="AP1633" s="2" t="s">
        <v>13</v>
      </c>
      <c r="AQ1633" s="7">
        <v>-1.0085770000000001E-3</v>
      </c>
      <c r="AR1633" s="7">
        <v>0.75</v>
      </c>
      <c r="AS1633" s="9">
        <f>Tabla8[[#This Row],[Precio unitario]]*Tabla8[[#This Row],[Tasa de ingresos cliente]]</f>
        <v>-7.5643275000000006E-4</v>
      </c>
      <c r="AT1633" s="21">
        <v>21.6</v>
      </c>
      <c r="AU1633" s="11">
        <f>Tabla8[[#This Row],[tasa de cambio]]*Tabla8[[#This Row],[Ingresos netos]]</f>
        <v>-1.6338947400000001E-2</v>
      </c>
      <c r="AV1633" s="23"/>
      <c r="AX1633" s="23"/>
    </row>
    <row r="1634" spans="37:50" x14ac:dyDescent="0.2">
      <c r="AK1634" s="1" t="s">
        <v>100</v>
      </c>
      <c r="AL1634" s="1" t="s">
        <v>23</v>
      </c>
      <c r="AM1634" s="1" t="s">
        <v>104</v>
      </c>
      <c r="AN1634" s="1" t="s">
        <v>11</v>
      </c>
      <c r="AO1634" s="1" t="s">
        <v>129</v>
      </c>
      <c r="AP1634" s="1" t="s">
        <v>13</v>
      </c>
      <c r="AQ1634" s="8">
        <v>-1.0085771999999999E-3</v>
      </c>
      <c r="AR1634" s="8">
        <v>0.75</v>
      </c>
      <c r="AS1634" s="9">
        <f>Tabla8[[#This Row],[Precio unitario]]*Tabla8[[#This Row],[Tasa de ingresos cliente]]</f>
        <v>-7.564328999999999E-4</v>
      </c>
      <c r="AT1634" s="21">
        <v>21.6</v>
      </c>
      <c r="AU1634" s="11">
        <f>Tabla8[[#This Row],[tasa de cambio]]*Tabla8[[#This Row],[Ingresos netos]]</f>
        <v>-1.6338950639999999E-2</v>
      </c>
      <c r="AV1634" s="23"/>
      <c r="AX1634" s="23"/>
    </row>
    <row r="1635" spans="37:50" x14ac:dyDescent="0.2">
      <c r="AK1635" s="2" t="s">
        <v>100</v>
      </c>
      <c r="AL1635" s="2" t="s">
        <v>23</v>
      </c>
      <c r="AM1635" s="2" t="s">
        <v>114</v>
      </c>
      <c r="AN1635" s="2" t="s">
        <v>11</v>
      </c>
      <c r="AO1635" s="2" t="s">
        <v>129</v>
      </c>
      <c r="AP1635" s="2" t="s">
        <v>13</v>
      </c>
      <c r="AQ1635" s="7">
        <v>-4.32E-5</v>
      </c>
      <c r="AR1635" s="7">
        <v>0.75</v>
      </c>
      <c r="AS1635" s="9">
        <f>Tabla8[[#This Row],[Precio unitario]]*Tabla8[[#This Row],[Tasa de ingresos cliente]]</f>
        <v>-3.2400000000000001E-5</v>
      </c>
      <c r="AT1635" s="21">
        <v>21.6</v>
      </c>
      <c r="AU1635" s="11">
        <f>Tabla8[[#This Row],[tasa de cambio]]*Tabla8[[#This Row],[Ingresos netos]]</f>
        <v>-6.9984000000000008E-4</v>
      </c>
      <c r="AV1635" s="23"/>
      <c r="AX1635" s="23"/>
    </row>
    <row r="1636" spans="37:50" x14ac:dyDescent="0.2">
      <c r="AK1636" s="1" t="s">
        <v>100</v>
      </c>
      <c r="AL1636" s="1" t="s">
        <v>23</v>
      </c>
      <c r="AM1636" s="1" t="s">
        <v>114</v>
      </c>
      <c r="AN1636" s="1" t="s">
        <v>11</v>
      </c>
      <c r="AO1636" s="1" t="s">
        <v>129</v>
      </c>
      <c r="AP1636" s="1" t="s">
        <v>13</v>
      </c>
      <c r="AQ1636" s="8">
        <v>-4.32003E-5</v>
      </c>
      <c r="AR1636" s="8">
        <v>0.75</v>
      </c>
      <c r="AS1636" s="9">
        <f>Tabla8[[#This Row],[Precio unitario]]*Tabla8[[#This Row],[Tasa de ingresos cliente]]</f>
        <v>-3.2400224999999997E-5</v>
      </c>
      <c r="AT1636" s="21">
        <v>21.6</v>
      </c>
      <c r="AU1636" s="11">
        <f>Tabla8[[#This Row],[tasa de cambio]]*Tabla8[[#This Row],[Ingresos netos]]</f>
        <v>-6.9984485999999995E-4</v>
      </c>
      <c r="AV1636" s="23"/>
      <c r="AX1636" s="23"/>
    </row>
    <row r="1637" spans="37:50" x14ac:dyDescent="0.2">
      <c r="AK1637" s="1" t="s">
        <v>100</v>
      </c>
      <c r="AL1637" s="1" t="s">
        <v>23</v>
      </c>
      <c r="AM1637" s="1" t="s">
        <v>101</v>
      </c>
      <c r="AN1637" s="1" t="s">
        <v>11</v>
      </c>
      <c r="AO1637" s="1" t="s">
        <v>12</v>
      </c>
      <c r="AP1637" s="1" t="s">
        <v>13</v>
      </c>
      <c r="AQ1637" s="8">
        <v>1.9945000000000002E-3</v>
      </c>
      <c r="AR1637" s="8">
        <v>0.75</v>
      </c>
      <c r="AS1637" s="9">
        <f>Tabla8[[#This Row],[Precio unitario]]*Tabla8[[#This Row],[Tasa de ingresos cliente]]</f>
        <v>1.4958750000000002E-3</v>
      </c>
      <c r="AT1637" s="21">
        <v>21.6</v>
      </c>
      <c r="AU1637" s="11">
        <f>Tabla8[[#This Row],[tasa de cambio]]*Tabla8[[#This Row],[Ingresos netos]]</f>
        <v>3.231090000000001E-2</v>
      </c>
      <c r="AV1637" s="23"/>
      <c r="AX1637" s="23"/>
    </row>
    <row r="1638" spans="37:50" x14ac:dyDescent="0.2">
      <c r="AK1638" s="2" t="s">
        <v>100</v>
      </c>
      <c r="AL1638" s="2" t="s">
        <v>23</v>
      </c>
      <c r="AM1638" s="2" t="s">
        <v>101</v>
      </c>
      <c r="AN1638" s="2" t="s">
        <v>11</v>
      </c>
      <c r="AO1638" s="2" t="s">
        <v>12</v>
      </c>
      <c r="AP1638" s="2" t="s">
        <v>13</v>
      </c>
      <c r="AQ1638" s="7">
        <v>1.9940000000000001E-3</v>
      </c>
      <c r="AR1638" s="7">
        <v>0.75</v>
      </c>
      <c r="AS1638" s="9">
        <f>Tabla8[[#This Row],[Precio unitario]]*Tabla8[[#This Row],[Tasa de ingresos cliente]]</f>
        <v>1.4955000000000001E-3</v>
      </c>
      <c r="AT1638" s="21">
        <v>21.6</v>
      </c>
      <c r="AU1638" s="11">
        <f>Tabla8[[#This Row],[tasa de cambio]]*Tabla8[[#This Row],[Ingresos netos]]</f>
        <v>3.2302800000000007E-2</v>
      </c>
      <c r="AV1638" s="23"/>
      <c r="AX1638" s="23"/>
    </row>
    <row r="1639" spans="37:50" x14ac:dyDescent="0.2">
      <c r="AK1639" s="1" t="s">
        <v>100</v>
      </c>
      <c r="AL1639" s="1" t="s">
        <v>23</v>
      </c>
      <c r="AM1639" s="1" t="s">
        <v>101</v>
      </c>
      <c r="AN1639" s="1" t="s">
        <v>11</v>
      </c>
      <c r="AO1639" s="1" t="s">
        <v>12</v>
      </c>
      <c r="AP1639" s="1" t="s">
        <v>13</v>
      </c>
      <c r="AQ1639" s="8">
        <v>1.9943999999999999E-3</v>
      </c>
      <c r="AR1639" s="8">
        <v>0.75</v>
      </c>
      <c r="AS1639" s="9">
        <f>Tabla8[[#This Row],[Precio unitario]]*Tabla8[[#This Row],[Tasa de ingresos cliente]]</f>
        <v>1.4957999999999998E-3</v>
      </c>
      <c r="AT1639" s="21">
        <v>21.6</v>
      </c>
      <c r="AU1639" s="11">
        <f>Tabla8[[#This Row],[tasa de cambio]]*Tabla8[[#This Row],[Ingresos netos]]</f>
        <v>3.2309279999999996E-2</v>
      </c>
      <c r="AV1639" s="23"/>
      <c r="AX1639" s="23"/>
    </row>
    <row r="1640" spans="37:50" x14ac:dyDescent="0.2">
      <c r="AK1640" s="2" t="s">
        <v>100</v>
      </c>
      <c r="AL1640" s="2" t="s">
        <v>23</v>
      </c>
      <c r="AM1640" s="2" t="s">
        <v>101</v>
      </c>
      <c r="AN1640" s="2" t="s">
        <v>11</v>
      </c>
      <c r="AO1640" s="2" t="s">
        <v>12</v>
      </c>
      <c r="AP1640" s="2" t="s">
        <v>13</v>
      </c>
      <c r="AQ1640" s="7">
        <v>1.9943333000000001E-3</v>
      </c>
      <c r="AR1640" s="7">
        <v>0.75</v>
      </c>
      <c r="AS1640" s="9">
        <f>Tabla8[[#This Row],[Precio unitario]]*Tabla8[[#This Row],[Tasa de ingresos cliente]]</f>
        <v>1.4957499750000002E-3</v>
      </c>
      <c r="AT1640" s="21">
        <v>21.6</v>
      </c>
      <c r="AU1640" s="11">
        <f>Tabla8[[#This Row],[tasa de cambio]]*Tabla8[[#This Row],[Ingresos netos]]</f>
        <v>3.2308199460000006E-2</v>
      </c>
      <c r="AV1640" s="23"/>
      <c r="AX1640" s="23"/>
    </row>
    <row r="1641" spans="37:50" x14ac:dyDescent="0.2">
      <c r="AK1641" s="2" t="s">
        <v>100</v>
      </c>
      <c r="AL1641" s="2" t="s">
        <v>122</v>
      </c>
      <c r="AM1641" s="2" t="s">
        <v>114</v>
      </c>
      <c r="AN1641" s="2" t="s">
        <v>11</v>
      </c>
      <c r="AO1641" s="2" t="s">
        <v>12</v>
      </c>
      <c r="AP1641" s="2" t="s">
        <v>13</v>
      </c>
      <c r="AQ1641" s="7">
        <v>5.8999999999999998E-5</v>
      </c>
      <c r="AR1641" s="7">
        <v>0.75</v>
      </c>
      <c r="AS1641" s="9">
        <f>Tabla8[[#This Row],[Precio unitario]]*Tabla8[[#This Row],[Tasa de ingresos cliente]]</f>
        <v>4.4249999999999998E-5</v>
      </c>
      <c r="AT1641" s="21">
        <v>21.6</v>
      </c>
      <c r="AU1641" s="11">
        <f>Tabla8[[#This Row],[tasa de cambio]]*Tabla8[[#This Row],[Ingresos netos]]</f>
        <v>9.5580000000000003E-4</v>
      </c>
      <c r="AV1641" s="23"/>
      <c r="AX1641" s="23"/>
    </row>
    <row r="1642" spans="37:50" x14ac:dyDescent="0.2">
      <c r="AK1642" s="1" t="s">
        <v>100</v>
      </c>
      <c r="AL1642" s="1" t="s">
        <v>122</v>
      </c>
      <c r="AM1642" s="1" t="s">
        <v>114</v>
      </c>
      <c r="AN1642" s="1" t="s">
        <v>11</v>
      </c>
      <c r="AO1642" s="1" t="s">
        <v>12</v>
      </c>
      <c r="AP1642" s="1" t="s">
        <v>13</v>
      </c>
      <c r="AQ1642" s="8">
        <v>5.9249999999999997E-5</v>
      </c>
      <c r="AR1642" s="8">
        <v>0.75</v>
      </c>
      <c r="AS1642" s="9">
        <f>Tabla8[[#This Row],[Precio unitario]]*Tabla8[[#This Row],[Tasa de ingresos cliente]]</f>
        <v>4.4437499999999996E-5</v>
      </c>
      <c r="AT1642" s="21">
        <v>21.6</v>
      </c>
      <c r="AU1642" s="11">
        <f>Tabla8[[#This Row],[tasa de cambio]]*Tabla8[[#This Row],[Ingresos netos]]</f>
        <v>9.5984999999999994E-4</v>
      </c>
      <c r="AV1642" s="23"/>
      <c r="AX1642" s="23"/>
    </row>
    <row r="1643" spans="37:50" x14ac:dyDescent="0.2">
      <c r="AK1643" s="1" t="s">
        <v>100</v>
      </c>
      <c r="AL1643" s="1" t="s">
        <v>122</v>
      </c>
      <c r="AM1643" s="1" t="s">
        <v>114</v>
      </c>
      <c r="AN1643" s="1" t="s">
        <v>11</v>
      </c>
      <c r="AO1643" s="1" t="s">
        <v>129</v>
      </c>
      <c r="AP1643" s="1" t="s">
        <v>13</v>
      </c>
      <c r="AQ1643" s="8">
        <v>-1.7751500000000001E-5</v>
      </c>
      <c r="AR1643" s="8">
        <v>0.75</v>
      </c>
      <c r="AS1643" s="9">
        <f>Tabla8[[#This Row],[Precio unitario]]*Tabla8[[#This Row],[Tasa de ingresos cliente]]</f>
        <v>-1.3313625000000001E-5</v>
      </c>
      <c r="AT1643" s="21">
        <v>21.6</v>
      </c>
      <c r="AU1643" s="11">
        <f>Tabla8[[#This Row],[tasa de cambio]]*Tabla8[[#This Row],[Ingresos netos]]</f>
        <v>-2.8757430000000002E-4</v>
      </c>
      <c r="AV1643" s="23"/>
      <c r="AX1643" s="23"/>
    </row>
    <row r="1644" spans="37:50" x14ac:dyDescent="0.2">
      <c r="AK1644" s="1" t="s">
        <v>100</v>
      </c>
      <c r="AL1644" s="1" t="s">
        <v>59</v>
      </c>
      <c r="AM1644" s="1" t="s">
        <v>101</v>
      </c>
      <c r="AN1644" s="1" t="s">
        <v>11</v>
      </c>
      <c r="AO1644" s="1" t="s">
        <v>12</v>
      </c>
      <c r="AP1644" s="1" t="s">
        <v>13</v>
      </c>
      <c r="AQ1644" s="8">
        <v>1.755E-3</v>
      </c>
      <c r="AR1644" s="8">
        <v>0.75</v>
      </c>
      <c r="AS1644" s="9">
        <f>Tabla8[[#This Row],[Precio unitario]]*Tabla8[[#This Row],[Tasa de ingresos cliente]]</f>
        <v>1.3162500000000001E-3</v>
      </c>
      <c r="AT1644" s="21">
        <v>21.6</v>
      </c>
      <c r="AU1644" s="11">
        <f>Tabla8[[#This Row],[tasa de cambio]]*Tabla8[[#This Row],[Ingresos netos]]</f>
        <v>2.8431000000000005E-2</v>
      </c>
      <c r="AV1644" s="23"/>
      <c r="AX1644" s="23"/>
    </row>
    <row r="1645" spans="37:50" x14ac:dyDescent="0.2">
      <c r="AK1645" s="1" t="s">
        <v>100</v>
      </c>
      <c r="AL1645" s="1" t="s">
        <v>59</v>
      </c>
      <c r="AM1645" s="1" t="s">
        <v>104</v>
      </c>
      <c r="AN1645" s="1" t="s">
        <v>11</v>
      </c>
      <c r="AO1645" s="1" t="s">
        <v>12</v>
      </c>
      <c r="AP1645" s="1" t="s">
        <v>13</v>
      </c>
      <c r="AQ1645" s="8">
        <v>3.4750384999999999E-3</v>
      </c>
      <c r="AR1645" s="8">
        <v>0.75</v>
      </c>
      <c r="AS1645" s="9">
        <f>Tabla8[[#This Row],[Precio unitario]]*Tabla8[[#This Row],[Tasa de ingresos cliente]]</f>
        <v>2.606278875E-3</v>
      </c>
      <c r="AT1645" s="21">
        <v>21.6</v>
      </c>
      <c r="AU1645" s="11">
        <f>Tabla8[[#This Row],[tasa de cambio]]*Tabla8[[#This Row],[Ingresos netos]]</f>
        <v>5.6295623700000005E-2</v>
      </c>
      <c r="AV1645" s="23"/>
      <c r="AX1645" s="23"/>
    </row>
    <row r="1646" spans="37:50" x14ac:dyDescent="0.2">
      <c r="AK1646" s="2" t="s">
        <v>100</v>
      </c>
      <c r="AL1646" s="2" t="s">
        <v>59</v>
      </c>
      <c r="AM1646" s="2" t="s">
        <v>104</v>
      </c>
      <c r="AN1646" s="2" t="s">
        <v>11</v>
      </c>
      <c r="AO1646" s="2" t="s">
        <v>12</v>
      </c>
      <c r="AP1646" s="2" t="s">
        <v>13</v>
      </c>
      <c r="AQ1646" s="7">
        <v>3.4749999999999998E-3</v>
      </c>
      <c r="AR1646" s="7">
        <v>0.75</v>
      </c>
      <c r="AS1646" s="9">
        <f>Tabla8[[#This Row],[Precio unitario]]*Tabla8[[#This Row],[Tasa de ingresos cliente]]</f>
        <v>2.6062500000000001E-3</v>
      </c>
      <c r="AT1646" s="21">
        <v>21.6</v>
      </c>
      <c r="AU1646" s="11">
        <f>Tabla8[[#This Row],[tasa de cambio]]*Tabla8[[#This Row],[Ingresos netos]]</f>
        <v>5.6295000000000005E-2</v>
      </c>
      <c r="AV1646" s="23"/>
      <c r="AX1646" s="23"/>
    </row>
    <row r="1647" spans="37:50" x14ac:dyDescent="0.2">
      <c r="AK1647" s="2" t="s">
        <v>100</v>
      </c>
      <c r="AL1647" s="2" t="s">
        <v>59</v>
      </c>
      <c r="AM1647" s="2" t="s">
        <v>104</v>
      </c>
      <c r="AN1647" s="2" t="s">
        <v>11</v>
      </c>
      <c r="AO1647" s="2" t="s">
        <v>12</v>
      </c>
      <c r="AP1647" s="2" t="s">
        <v>13</v>
      </c>
      <c r="AQ1647" s="7">
        <v>4.9923635999999999E-3</v>
      </c>
      <c r="AR1647" s="7">
        <v>0.75</v>
      </c>
      <c r="AS1647" s="9">
        <f>Tabla8[[#This Row],[Precio unitario]]*Tabla8[[#This Row],[Tasa de ingresos cliente]]</f>
        <v>3.7442726999999997E-3</v>
      </c>
      <c r="AT1647" s="21">
        <v>21.6</v>
      </c>
      <c r="AU1647" s="11">
        <f>Tabla8[[#This Row],[tasa de cambio]]*Tabla8[[#This Row],[Ingresos netos]]</f>
        <v>8.0876290320000002E-2</v>
      </c>
      <c r="AV1647" s="23"/>
      <c r="AX1647" s="23"/>
    </row>
    <row r="1648" spans="37:50" x14ac:dyDescent="0.2">
      <c r="AK1648" s="1" t="s">
        <v>100</v>
      </c>
      <c r="AL1648" s="1" t="s">
        <v>59</v>
      </c>
      <c r="AM1648" s="1" t="s">
        <v>104</v>
      </c>
      <c r="AN1648" s="1" t="s">
        <v>11</v>
      </c>
      <c r="AO1648" s="1" t="s">
        <v>12</v>
      </c>
      <c r="AP1648" s="1" t="s">
        <v>13</v>
      </c>
      <c r="AQ1648" s="8">
        <v>4.9924000000000001E-3</v>
      </c>
      <c r="AR1648" s="8">
        <v>0.75</v>
      </c>
      <c r="AS1648" s="9">
        <f>Tabla8[[#This Row],[Precio unitario]]*Tabla8[[#This Row],[Tasa de ingresos cliente]]</f>
        <v>3.7442999999999999E-3</v>
      </c>
      <c r="AT1648" s="21">
        <v>21.6</v>
      </c>
      <c r="AU1648" s="11">
        <f>Tabla8[[#This Row],[tasa de cambio]]*Tabla8[[#This Row],[Ingresos netos]]</f>
        <v>8.0876879999999998E-2</v>
      </c>
      <c r="AV1648" s="23"/>
      <c r="AX1648" s="23"/>
    </row>
    <row r="1649" spans="37:50" x14ac:dyDescent="0.2">
      <c r="AK1649" s="2" t="s">
        <v>100</v>
      </c>
      <c r="AL1649" s="2" t="s">
        <v>59</v>
      </c>
      <c r="AM1649" s="2" t="s">
        <v>104</v>
      </c>
      <c r="AN1649" s="2" t="s">
        <v>11</v>
      </c>
      <c r="AO1649" s="2" t="s">
        <v>12</v>
      </c>
      <c r="AP1649" s="2" t="s">
        <v>13</v>
      </c>
      <c r="AQ1649" s="7">
        <v>4.9919999999999999E-3</v>
      </c>
      <c r="AR1649" s="7">
        <v>0.75</v>
      </c>
      <c r="AS1649" s="9">
        <f>Tabla8[[#This Row],[Precio unitario]]*Tabla8[[#This Row],[Tasa de ingresos cliente]]</f>
        <v>3.7439999999999999E-3</v>
      </c>
      <c r="AT1649" s="21">
        <v>21.6</v>
      </c>
      <c r="AU1649" s="11">
        <f>Tabla8[[#This Row],[tasa de cambio]]*Tabla8[[#This Row],[Ingresos netos]]</f>
        <v>8.0870400000000009E-2</v>
      </c>
      <c r="AV1649" s="23"/>
      <c r="AX1649" s="23"/>
    </row>
    <row r="1650" spans="37:50" x14ac:dyDescent="0.2">
      <c r="AK1650" s="2" t="s">
        <v>100</v>
      </c>
      <c r="AL1650" s="2" t="s">
        <v>59</v>
      </c>
      <c r="AM1650" s="2" t="s">
        <v>104</v>
      </c>
      <c r="AN1650" s="2" t="s">
        <v>11</v>
      </c>
      <c r="AO1650" s="2" t="s">
        <v>12</v>
      </c>
      <c r="AP1650" s="2" t="s">
        <v>13</v>
      </c>
      <c r="AQ1650" s="7">
        <v>6.4885000000000003E-3</v>
      </c>
      <c r="AR1650" s="7">
        <v>0.75</v>
      </c>
      <c r="AS1650" s="9">
        <f>Tabla8[[#This Row],[Precio unitario]]*Tabla8[[#This Row],[Tasa de ingresos cliente]]</f>
        <v>4.866375E-3</v>
      </c>
      <c r="AT1650" s="21">
        <v>21.6</v>
      </c>
      <c r="AU1650" s="11">
        <f>Tabla8[[#This Row],[tasa de cambio]]*Tabla8[[#This Row],[Ingresos netos]]</f>
        <v>0.1051137</v>
      </c>
      <c r="AV1650" s="23"/>
      <c r="AX1650" s="23"/>
    </row>
    <row r="1651" spans="37:50" x14ac:dyDescent="0.2">
      <c r="AK1651" s="2" t="s">
        <v>100</v>
      </c>
      <c r="AL1651" s="2" t="s">
        <v>59</v>
      </c>
      <c r="AM1651" s="2" t="s">
        <v>104</v>
      </c>
      <c r="AN1651" s="2" t="s">
        <v>11</v>
      </c>
      <c r="AO1651" s="2" t="s">
        <v>12</v>
      </c>
      <c r="AP1651" s="2" t="s">
        <v>13</v>
      </c>
      <c r="AQ1651" s="7">
        <v>6.1224314000000004E-3</v>
      </c>
      <c r="AR1651" s="7">
        <v>0.75</v>
      </c>
      <c r="AS1651" s="9">
        <f>Tabla8[[#This Row],[Precio unitario]]*Tabla8[[#This Row],[Tasa de ingresos cliente]]</f>
        <v>4.5918235500000005E-3</v>
      </c>
      <c r="AT1651" s="21">
        <v>21.6</v>
      </c>
      <c r="AU1651" s="11">
        <f>Tabla8[[#This Row],[tasa de cambio]]*Tabla8[[#This Row],[Ingresos netos]]</f>
        <v>9.9183388680000012E-2</v>
      </c>
      <c r="AV1651" s="23"/>
      <c r="AX1651" s="23"/>
    </row>
    <row r="1652" spans="37:50" x14ac:dyDescent="0.2">
      <c r="AK1652" s="1" t="s">
        <v>100</v>
      </c>
      <c r="AL1652" s="1" t="s">
        <v>59</v>
      </c>
      <c r="AM1652" s="1" t="s">
        <v>104</v>
      </c>
      <c r="AN1652" s="1" t="s">
        <v>11</v>
      </c>
      <c r="AO1652" s="1" t="s">
        <v>12</v>
      </c>
      <c r="AP1652" s="1" t="s">
        <v>13</v>
      </c>
      <c r="AQ1652" s="8">
        <v>6.1219999999999998E-3</v>
      </c>
      <c r="AR1652" s="8">
        <v>0.75</v>
      </c>
      <c r="AS1652" s="9">
        <f>Tabla8[[#This Row],[Precio unitario]]*Tabla8[[#This Row],[Tasa de ingresos cliente]]</f>
        <v>4.5915000000000001E-3</v>
      </c>
      <c r="AT1652" s="21">
        <v>21.6</v>
      </c>
      <c r="AU1652" s="11">
        <f>Tabla8[[#This Row],[tasa de cambio]]*Tabla8[[#This Row],[Ingresos netos]]</f>
        <v>9.9176400000000012E-2</v>
      </c>
      <c r="AV1652" s="23"/>
      <c r="AX1652" s="23"/>
    </row>
    <row r="1653" spans="37:50" x14ac:dyDescent="0.2">
      <c r="AK1653" s="2" t="s">
        <v>100</v>
      </c>
      <c r="AL1653" s="2" t="s">
        <v>59</v>
      </c>
      <c r="AM1653" s="2" t="s">
        <v>104</v>
      </c>
      <c r="AN1653" s="2" t="s">
        <v>11</v>
      </c>
      <c r="AO1653" s="2" t="s">
        <v>12</v>
      </c>
      <c r="AP1653" s="2" t="s">
        <v>13</v>
      </c>
      <c r="AQ1653" s="7">
        <v>6.1225000000000003E-3</v>
      </c>
      <c r="AR1653" s="7">
        <v>0.75</v>
      </c>
      <c r="AS1653" s="9">
        <f>Tabla8[[#This Row],[Precio unitario]]*Tabla8[[#This Row],[Tasa de ingresos cliente]]</f>
        <v>4.5918750000000005E-3</v>
      </c>
      <c r="AT1653" s="21">
        <v>21.6</v>
      </c>
      <c r="AU1653" s="11">
        <f>Tabla8[[#This Row],[tasa de cambio]]*Tabla8[[#This Row],[Ingresos netos]]</f>
        <v>9.9184500000000023E-2</v>
      </c>
      <c r="AV1653" s="23"/>
      <c r="AX1653" s="23"/>
    </row>
    <row r="1654" spans="37:50" x14ac:dyDescent="0.2">
      <c r="AK1654" s="1" t="s">
        <v>100</v>
      </c>
      <c r="AL1654" s="1" t="s">
        <v>59</v>
      </c>
      <c r="AM1654" s="1" t="s">
        <v>104</v>
      </c>
      <c r="AN1654" s="1" t="s">
        <v>11</v>
      </c>
      <c r="AO1654" s="1" t="s">
        <v>12</v>
      </c>
      <c r="AP1654" s="1" t="s">
        <v>13</v>
      </c>
      <c r="AQ1654" s="8">
        <v>6.1223333000000003E-3</v>
      </c>
      <c r="AR1654" s="8">
        <v>0.75</v>
      </c>
      <c r="AS1654" s="9">
        <f>Tabla8[[#This Row],[Precio unitario]]*Tabla8[[#This Row],[Tasa de ingresos cliente]]</f>
        <v>4.591749975E-3</v>
      </c>
      <c r="AT1654" s="21">
        <v>21.6</v>
      </c>
      <c r="AU1654" s="11">
        <f>Tabla8[[#This Row],[tasa de cambio]]*Tabla8[[#This Row],[Ingresos netos]]</f>
        <v>9.9181799460000011E-2</v>
      </c>
      <c r="AV1654" s="23"/>
      <c r="AX1654" s="23"/>
    </row>
    <row r="1655" spans="37:50" x14ac:dyDescent="0.2">
      <c r="AK1655" s="2" t="s">
        <v>100</v>
      </c>
      <c r="AL1655" s="2" t="s">
        <v>59</v>
      </c>
      <c r="AM1655" s="2" t="s">
        <v>104</v>
      </c>
      <c r="AN1655" s="2" t="s">
        <v>11</v>
      </c>
      <c r="AO1655" s="2" t="s">
        <v>12</v>
      </c>
      <c r="AP1655" s="2" t="s">
        <v>13</v>
      </c>
      <c r="AQ1655" s="7">
        <v>2.6159999999999998E-3</v>
      </c>
      <c r="AR1655" s="7">
        <v>0.75</v>
      </c>
      <c r="AS1655" s="9">
        <f>Tabla8[[#This Row],[Precio unitario]]*Tabla8[[#This Row],[Tasa de ingresos cliente]]</f>
        <v>1.9619999999999998E-3</v>
      </c>
      <c r="AT1655" s="21">
        <v>21.6</v>
      </c>
      <c r="AU1655" s="11">
        <f>Tabla8[[#This Row],[tasa de cambio]]*Tabla8[[#This Row],[Ingresos netos]]</f>
        <v>4.2379199999999999E-2</v>
      </c>
      <c r="AV1655" s="23"/>
      <c r="AX1655" s="23"/>
    </row>
    <row r="1656" spans="37:50" x14ac:dyDescent="0.2">
      <c r="AK1656" s="1" t="s">
        <v>100</v>
      </c>
      <c r="AL1656" s="1" t="s">
        <v>59</v>
      </c>
      <c r="AM1656" s="1" t="s">
        <v>104</v>
      </c>
      <c r="AN1656" s="1" t="s">
        <v>11</v>
      </c>
      <c r="AO1656" s="1" t="s">
        <v>12</v>
      </c>
      <c r="AP1656" s="1" t="s">
        <v>13</v>
      </c>
      <c r="AQ1656" s="8">
        <v>2.9580000000000001E-3</v>
      </c>
      <c r="AR1656" s="8">
        <v>0.75</v>
      </c>
      <c r="AS1656" s="9">
        <f>Tabla8[[#This Row],[Precio unitario]]*Tabla8[[#This Row],[Tasa de ingresos cliente]]</f>
        <v>2.2185E-3</v>
      </c>
      <c r="AT1656" s="21">
        <v>21.6</v>
      </c>
      <c r="AU1656" s="11">
        <f>Tabla8[[#This Row],[tasa de cambio]]*Tabla8[[#This Row],[Ingresos netos]]</f>
        <v>4.79196E-2</v>
      </c>
      <c r="AV1656" s="23"/>
      <c r="AX1656" s="23"/>
    </row>
    <row r="1657" spans="37:50" x14ac:dyDescent="0.2">
      <c r="AK1657" s="2" t="s">
        <v>100</v>
      </c>
      <c r="AL1657" s="2" t="s">
        <v>59</v>
      </c>
      <c r="AM1657" s="2" t="s">
        <v>114</v>
      </c>
      <c r="AN1657" s="2" t="s">
        <v>11</v>
      </c>
      <c r="AO1657" s="2" t="s">
        <v>12</v>
      </c>
      <c r="AP1657" s="2" t="s">
        <v>13</v>
      </c>
      <c r="AQ1657" s="7">
        <v>3.4299999999999999E-4</v>
      </c>
      <c r="AR1657" s="7">
        <v>0.75</v>
      </c>
      <c r="AS1657" s="9">
        <f>Tabla8[[#This Row],[Precio unitario]]*Tabla8[[#This Row],[Tasa de ingresos cliente]]</f>
        <v>2.5724999999999999E-4</v>
      </c>
      <c r="AT1657" s="21">
        <v>21.6</v>
      </c>
      <c r="AU1657" s="11">
        <f>Tabla8[[#This Row],[tasa de cambio]]*Tabla8[[#This Row],[Ingresos netos]]</f>
        <v>5.5566000000000001E-3</v>
      </c>
      <c r="AV1657" s="23"/>
      <c r="AX1657" s="23"/>
    </row>
    <row r="1658" spans="37:50" x14ac:dyDescent="0.2">
      <c r="AK1658" s="1" t="s">
        <v>100</v>
      </c>
      <c r="AL1658" s="1" t="s">
        <v>59</v>
      </c>
      <c r="AM1658" s="1" t="s">
        <v>114</v>
      </c>
      <c r="AN1658" s="1" t="s">
        <v>11</v>
      </c>
      <c r="AO1658" s="1" t="s">
        <v>12</v>
      </c>
      <c r="AP1658" s="1" t="s">
        <v>13</v>
      </c>
      <c r="AQ1658" s="8">
        <v>3.435E-4</v>
      </c>
      <c r="AR1658" s="8">
        <v>0.75</v>
      </c>
      <c r="AS1658" s="9">
        <f>Tabla8[[#This Row],[Precio unitario]]*Tabla8[[#This Row],[Tasa de ingresos cliente]]</f>
        <v>2.5762499999999999E-4</v>
      </c>
      <c r="AT1658" s="21">
        <v>21.6</v>
      </c>
      <c r="AU1658" s="11">
        <f>Tabla8[[#This Row],[tasa de cambio]]*Tabla8[[#This Row],[Ingresos netos]]</f>
        <v>5.5646999999999997E-3</v>
      </c>
      <c r="AV1658" s="23"/>
      <c r="AX1658" s="23"/>
    </row>
    <row r="1659" spans="37:50" x14ac:dyDescent="0.2">
      <c r="AK1659" s="2" t="s">
        <v>100</v>
      </c>
      <c r="AL1659" s="2" t="s">
        <v>59</v>
      </c>
      <c r="AM1659" s="2" t="s">
        <v>114</v>
      </c>
      <c r="AN1659" s="2" t="s">
        <v>11</v>
      </c>
      <c r="AO1659" s="2" t="s">
        <v>12</v>
      </c>
      <c r="AP1659" s="2" t="s">
        <v>13</v>
      </c>
      <c r="AQ1659" s="7">
        <v>3.4340580000000002E-4</v>
      </c>
      <c r="AR1659" s="7">
        <v>0.75</v>
      </c>
      <c r="AS1659" s="9">
        <f>Tabla8[[#This Row],[Precio unitario]]*Tabla8[[#This Row],[Tasa de ingresos cliente]]</f>
        <v>2.5755435000000002E-4</v>
      </c>
      <c r="AT1659" s="21">
        <v>21.6</v>
      </c>
      <c r="AU1659" s="11">
        <f>Tabla8[[#This Row],[tasa de cambio]]*Tabla8[[#This Row],[Ingresos netos]]</f>
        <v>5.5631739600000008E-3</v>
      </c>
      <c r="AV1659" s="23"/>
      <c r="AX1659" s="23"/>
    </row>
    <row r="1660" spans="37:50" x14ac:dyDescent="0.2">
      <c r="AK1660" s="2" t="s">
        <v>100</v>
      </c>
      <c r="AL1660" s="2" t="s">
        <v>59</v>
      </c>
      <c r="AM1660" s="2" t="s">
        <v>104</v>
      </c>
      <c r="AN1660" s="2" t="s">
        <v>11</v>
      </c>
      <c r="AO1660" s="2" t="s">
        <v>129</v>
      </c>
      <c r="AP1660" s="2" t="s">
        <v>13</v>
      </c>
      <c r="AQ1660" s="7">
        <v>-1.4382485E-3</v>
      </c>
      <c r="AR1660" s="7">
        <v>0.75</v>
      </c>
      <c r="AS1660" s="9">
        <f>Tabla8[[#This Row],[Precio unitario]]*Tabla8[[#This Row],[Tasa de ingresos cliente]]</f>
        <v>-1.0786863749999999E-3</v>
      </c>
      <c r="AT1660" s="21">
        <v>21.6</v>
      </c>
      <c r="AU1660" s="11">
        <f>Tabla8[[#This Row],[tasa de cambio]]*Tabla8[[#This Row],[Ingresos netos]]</f>
        <v>-2.32996257E-2</v>
      </c>
      <c r="AV1660" s="23"/>
      <c r="AX1660" s="23"/>
    </row>
    <row r="1661" spans="37:50" x14ac:dyDescent="0.2">
      <c r="AK1661" s="1" t="s">
        <v>100</v>
      </c>
      <c r="AL1661" s="1" t="s">
        <v>59</v>
      </c>
      <c r="AM1661" s="1" t="s">
        <v>104</v>
      </c>
      <c r="AN1661" s="1" t="s">
        <v>11</v>
      </c>
      <c r="AO1661" s="1" t="s">
        <v>129</v>
      </c>
      <c r="AP1661" s="1" t="s">
        <v>13</v>
      </c>
      <c r="AQ1661" s="8">
        <v>-1.4382482999999999E-3</v>
      </c>
      <c r="AR1661" s="8">
        <v>0.75</v>
      </c>
      <c r="AS1661" s="9">
        <f>Tabla8[[#This Row],[Precio unitario]]*Tabla8[[#This Row],[Tasa de ingresos cliente]]</f>
        <v>-1.0786862249999999E-3</v>
      </c>
      <c r="AT1661" s="21">
        <v>21.6</v>
      </c>
      <c r="AU1661" s="11">
        <f>Tabla8[[#This Row],[tasa de cambio]]*Tabla8[[#This Row],[Ingresos netos]]</f>
        <v>-2.3299622459999999E-2</v>
      </c>
      <c r="AV1661" s="23"/>
      <c r="AX1661" s="23"/>
    </row>
    <row r="1662" spans="37:50" x14ac:dyDescent="0.2">
      <c r="AK1662" s="2" t="s">
        <v>100</v>
      </c>
      <c r="AL1662" s="2" t="s">
        <v>59</v>
      </c>
      <c r="AM1662" s="2" t="s">
        <v>114</v>
      </c>
      <c r="AN1662" s="2" t="s">
        <v>11</v>
      </c>
      <c r="AO1662" s="2" t="s">
        <v>129</v>
      </c>
      <c r="AP1662" s="2" t="s">
        <v>13</v>
      </c>
      <c r="AQ1662" s="7">
        <v>-1.0302300000000001E-4</v>
      </c>
      <c r="AR1662" s="7">
        <v>0.75</v>
      </c>
      <c r="AS1662" s="9">
        <f>Tabla8[[#This Row],[Precio unitario]]*Tabla8[[#This Row],[Tasa de ingresos cliente]]</f>
        <v>-7.7267250000000008E-5</v>
      </c>
      <c r="AT1662" s="21">
        <v>21.6</v>
      </c>
      <c r="AU1662" s="11">
        <f>Tabla8[[#This Row],[tasa de cambio]]*Tabla8[[#This Row],[Ingresos netos]]</f>
        <v>-1.6689726000000003E-3</v>
      </c>
      <c r="AV1662" s="23"/>
      <c r="AX1662" s="23"/>
    </row>
    <row r="1663" spans="37:50" x14ac:dyDescent="0.2">
      <c r="AK1663" s="1" t="s">
        <v>100</v>
      </c>
      <c r="AL1663" s="1" t="s">
        <v>59</v>
      </c>
      <c r="AM1663" s="1" t="s">
        <v>101</v>
      </c>
      <c r="AN1663" s="1" t="s">
        <v>11</v>
      </c>
      <c r="AO1663" s="1" t="s">
        <v>12</v>
      </c>
      <c r="AP1663" s="1" t="s">
        <v>13</v>
      </c>
      <c r="AQ1663" s="8">
        <v>2.568E-3</v>
      </c>
      <c r="AR1663" s="8">
        <v>0.75</v>
      </c>
      <c r="AS1663" s="9">
        <f>Tabla8[[#This Row],[Precio unitario]]*Tabla8[[#This Row],[Tasa de ingresos cliente]]</f>
        <v>1.926E-3</v>
      </c>
      <c r="AT1663" s="21">
        <v>21.6</v>
      </c>
      <c r="AU1663" s="11">
        <f>Tabla8[[#This Row],[tasa de cambio]]*Tabla8[[#This Row],[Ingresos netos]]</f>
        <v>4.1601600000000002E-2</v>
      </c>
      <c r="AV1663" s="23"/>
      <c r="AX1663" s="23"/>
    </row>
    <row r="1664" spans="37:50" x14ac:dyDescent="0.2">
      <c r="AK1664" s="2" t="s">
        <v>100</v>
      </c>
      <c r="AL1664" s="2" t="s">
        <v>62</v>
      </c>
      <c r="AM1664" s="2" t="s">
        <v>101</v>
      </c>
      <c r="AN1664" s="2" t="s">
        <v>11</v>
      </c>
      <c r="AO1664" s="2" t="s">
        <v>12</v>
      </c>
      <c r="AP1664" s="2" t="s">
        <v>13</v>
      </c>
      <c r="AQ1664" s="7">
        <v>2.6102E-3</v>
      </c>
      <c r="AR1664" s="7">
        <v>0.75</v>
      </c>
      <c r="AS1664" s="9">
        <f>Tabla8[[#This Row],[Precio unitario]]*Tabla8[[#This Row],[Tasa de ingresos cliente]]</f>
        <v>1.95765E-3</v>
      </c>
      <c r="AT1664" s="21">
        <v>21.6</v>
      </c>
      <c r="AU1664" s="11">
        <f>Tabla8[[#This Row],[tasa de cambio]]*Tabla8[[#This Row],[Ingresos netos]]</f>
        <v>4.2285240000000002E-2</v>
      </c>
      <c r="AV1664" s="23"/>
      <c r="AX1664" s="23"/>
    </row>
    <row r="1665" spans="37:50" x14ac:dyDescent="0.2">
      <c r="AK1665" s="1" t="s">
        <v>100</v>
      </c>
      <c r="AL1665" s="1" t="s">
        <v>62</v>
      </c>
      <c r="AM1665" s="1" t="s">
        <v>101</v>
      </c>
      <c r="AN1665" s="1" t="s">
        <v>11</v>
      </c>
      <c r="AO1665" s="1" t="s">
        <v>12</v>
      </c>
      <c r="AP1665" s="1" t="s">
        <v>13</v>
      </c>
      <c r="AQ1665" s="8">
        <v>2.6099999999999999E-3</v>
      </c>
      <c r="AR1665" s="8">
        <v>0.75</v>
      </c>
      <c r="AS1665" s="9">
        <f>Tabla8[[#This Row],[Precio unitario]]*Tabla8[[#This Row],[Tasa de ingresos cliente]]</f>
        <v>1.9575E-3</v>
      </c>
      <c r="AT1665" s="21">
        <v>21.6</v>
      </c>
      <c r="AU1665" s="11">
        <f>Tabla8[[#This Row],[tasa de cambio]]*Tabla8[[#This Row],[Ingresos netos]]</f>
        <v>4.2282000000000007E-2</v>
      </c>
      <c r="AV1665" s="23"/>
      <c r="AX1665" s="23"/>
    </row>
    <row r="1666" spans="37:50" x14ac:dyDescent="0.2">
      <c r="AK1666" s="2" t="s">
        <v>100</v>
      </c>
      <c r="AL1666" s="2" t="s">
        <v>62</v>
      </c>
      <c r="AM1666" s="2" t="s">
        <v>104</v>
      </c>
      <c r="AN1666" s="2" t="s">
        <v>11</v>
      </c>
      <c r="AO1666" s="2" t="s">
        <v>12</v>
      </c>
      <c r="AP1666" s="2" t="s">
        <v>13</v>
      </c>
      <c r="AQ1666" s="7">
        <v>3.4199999999999999E-3</v>
      </c>
      <c r="AR1666" s="7">
        <v>0.75</v>
      </c>
      <c r="AS1666" s="9">
        <f>Tabla8[[#This Row],[Precio unitario]]*Tabla8[[#This Row],[Tasa de ingresos cliente]]</f>
        <v>2.565E-3</v>
      </c>
      <c r="AT1666" s="21">
        <v>21.6</v>
      </c>
      <c r="AU1666" s="11">
        <f>Tabla8[[#This Row],[tasa de cambio]]*Tabla8[[#This Row],[Ingresos netos]]</f>
        <v>5.5404000000000002E-2</v>
      </c>
      <c r="AV1666" s="23"/>
      <c r="AX1666" s="23"/>
    </row>
    <row r="1667" spans="37:50" x14ac:dyDescent="0.2">
      <c r="AK1667" s="1" t="s">
        <v>100</v>
      </c>
      <c r="AL1667" s="1" t="s">
        <v>62</v>
      </c>
      <c r="AM1667" s="1" t="s">
        <v>104</v>
      </c>
      <c r="AN1667" s="1" t="s">
        <v>11</v>
      </c>
      <c r="AO1667" s="1" t="s">
        <v>12</v>
      </c>
      <c r="AP1667" s="1" t="s">
        <v>13</v>
      </c>
      <c r="AQ1667" s="8">
        <v>3.4203332999999999E-3</v>
      </c>
      <c r="AR1667" s="8">
        <v>0.75</v>
      </c>
      <c r="AS1667" s="9">
        <f>Tabla8[[#This Row],[Precio unitario]]*Tabla8[[#This Row],[Tasa de ingresos cliente]]</f>
        <v>2.5652499749999999E-3</v>
      </c>
      <c r="AT1667" s="21">
        <v>21.6</v>
      </c>
      <c r="AU1667" s="11">
        <f>Tabla8[[#This Row],[tasa de cambio]]*Tabla8[[#This Row],[Ingresos netos]]</f>
        <v>5.5409399460000001E-2</v>
      </c>
      <c r="AV1667" s="23"/>
      <c r="AX1667" s="23"/>
    </row>
    <row r="1668" spans="37:50" x14ac:dyDescent="0.2">
      <c r="AK1668" s="2" t="s">
        <v>100</v>
      </c>
      <c r="AL1668" s="2" t="s">
        <v>62</v>
      </c>
      <c r="AM1668" s="2" t="s">
        <v>104</v>
      </c>
      <c r="AN1668" s="2" t="s">
        <v>11</v>
      </c>
      <c r="AO1668" s="2" t="s">
        <v>12</v>
      </c>
      <c r="AP1668" s="2" t="s">
        <v>13</v>
      </c>
      <c r="AQ1668" s="7">
        <v>3.4201951E-3</v>
      </c>
      <c r="AR1668" s="7">
        <v>0.75</v>
      </c>
      <c r="AS1668" s="9">
        <f>Tabla8[[#This Row],[Precio unitario]]*Tabla8[[#This Row],[Tasa de ingresos cliente]]</f>
        <v>2.5651463249999999E-3</v>
      </c>
      <c r="AT1668" s="21">
        <v>21.6</v>
      </c>
      <c r="AU1668" s="11">
        <f>Tabla8[[#This Row],[tasa de cambio]]*Tabla8[[#This Row],[Ingresos netos]]</f>
        <v>5.540716062E-2</v>
      </c>
      <c r="AV1668" s="23"/>
      <c r="AX1668" s="23"/>
    </row>
    <row r="1669" spans="37:50" x14ac:dyDescent="0.2">
      <c r="AK1669" s="1" t="s">
        <v>100</v>
      </c>
      <c r="AL1669" s="1" t="s">
        <v>62</v>
      </c>
      <c r="AM1669" s="1" t="s">
        <v>104</v>
      </c>
      <c r="AN1669" s="1" t="s">
        <v>11</v>
      </c>
      <c r="AO1669" s="1" t="s">
        <v>12</v>
      </c>
      <c r="AP1669" s="1" t="s">
        <v>13</v>
      </c>
      <c r="AQ1669" s="8">
        <v>5.7679999999999997E-3</v>
      </c>
      <c r="AR1669" s="8">
        <v>0.75</v>
      </c>
      <c r="AS1669" s="9">
        <f>Tabla8[[#This Row],[Precio unitario]]*Tabla8[[#This Row],[Tasa de ingresos cliente]]</f>
        <v>4.326E-3</v>
      </c>
      <c r="AT1669" s="21">
        <v>21.6</v>
      </c>
      <c r="AU1669" s="11">
        <f>Tabla8[[#This Row],[tasa de cambio]]*Tabla8[[#This Row],[Ingresos netos]]</f>
        <v>9.34416E-2</v>
      </c>
      <c r="AV1669" s="23"/>
      <c r="AX1669" s="23"/>
    </row>
    <row r="1670" spans="37:50" x14ac:dyDescent="0.2">
      <c r="AK1670" s="2" t="s">
        <v>100</v>
      </c>
      <c r="AL1670" s="2" t="s">
        <v>62</v>
      </c>
      <c r="AM1670" s="2" t="s">
        <v>104</v>
      </c>
      <c r="AN1670" s="2" t="s">
        <v>11</v>
      </c>
      <c r="AO1670" s="2" t="s">
        <v>12</v>
      </c>
      <c r="AP1670" s="2" t="s">
        <v>13</v>
      </c>
      <c r="AQ1670" s="7">
        <v>5.7677500000000003E-3</v>
      </c>
      <c r="AR1670" s="7">
        <v>0.75</v>
      </c>
      <c r="AS1670" s="9">
        <f>Tabla8[[#This Row],[Precio unitario]]*Tabla8[[#This Row],[Tasa de ingresos cliente]]</f>
        <v>4.3258124999999998E-3</v>
      </c>
      <c r="AT1670" s="21">
        <v>21.6</v>
      </c>
      <c r="AU1670" s="11">
        <f>Tabla8[[#This Row],[tasa de cambio]]*Tabla8[[#This Row],[Ingresos netos]]</f>
        <v>9.3437550000000008E-2</v>
      </c>
      <c r="AV1670" s="23"/>
      <c r="AX1670" s="23"/>
    </row>
    <row r="1671" spans="37:50" x14ac:dyDescent="0.2">
      <c r="AK1671" s="1" t="s">
        <v>100</v>
      </c>
      <c r="AL1671" s="1" t="s">
        <v>62</v>
      </c>
      <c r="AM1671" s="1" t="s">
        <v>104</v>
      </c>
      <c r="AN1671" s="1" t="s">
        <v>11</v>
      </c>
      <c r="AO1671" s="1" t="s">
        <v>12</v>
      </c>
      <c r="AP1671" s="1" t="s">
        <v>13</v>
      </c>
      <c r="AQ1671" s="8">
        <v>5.7676667000000001E-3</v>
      </c>
      <c r="AR1671" s="8">
        <v>0.75</v>
      </c>
      <c r="AS1671" s="9">
        <f>Tabla8[[#This Row],[Precio unitario]]*Tabla8[[#This Row],[Tasa de ingresos cliente]]</f>
        <v>4.3257500250000001E-3</v>
      </c>
      <c r="AT1671" s="21">
        <v>21.6</v>
      </c>
      <c r="AU1671" s="11">
        <f>Tabla8[[#This Row],[tasa de cambio]]*Tabla8[[#This Row],[Ingresos netos]]</f>
        <v>9.3436200540000014E-2</v>
      </c>
      <c r="AV1671" s="23"/>
      <c r="AX1671" s="23"/>
    </row>
    <row r="1672" spans="37:50" x14ac:dyDescent="0.2">
      <c r="AK1672" s="2" t="s">
        <v>100</v>
      </c>
      <c r="AL1672" s="2" t="s">
        <v>62</v>
      </c>
      <c r="AM1672" s="2" t="s">
        <v>104</v>
      </c>
      <c r="AN1672" s="2" t="s">
        <v>11</v>
      </c>
      <c r="AO1672" s="2" t="s">
        <v>12</v>
      </c>
      <c r="AP1672" s="2" t="s">
        <v>13</v>
      </c>
      <c r="AQ1672" s="7">
        <v>5.6178888999999996E-3</v>
      </c>
      <c r="AR1672" s="7">
        <v>0.75</v>
      </c>
      <c r="AS1672" s="9">
        <f>Tabla8[[#This Row],[Precio unitario]]*Tabla8[[#This Row],[Tasa de ingresos cliente]]</f>
        <v>4.2134166749999997E-3</v>
      </c>
      <c r="AT1672" s="21">
        <v>21.6</v>
      </c>
      <c r="AU1672" s="11">
        <f>Tabla8[[#This Row],[tasa de cambio]]*Tabla8[[#This Row],[Ingresos netos]]</f>
        <v>9.1009800180000003E-2</v>
      </c>
      <c r="AV1672" s="23"/>
      <c r="AX1672" s="23"/>
    </row>
    <row r="1673" spans="37:50" x14ac:dyDescent="0.2">
      <c r="AK1673" s="1" t="s">
        <v>100</v>
      </c>
      <c r="AL1673" s="1" t="s">
        <v>62</v>
      </c>
      <c r="AM1673" s="1" t="s">
        <v>104</v>
      </c>
      <c r="AN1673" s="1" t="s">
        <v>11</v>
      </c>
      <c r="AO1673" s="1" t="s">
        <v>12</v>
      </c>
      <c r="AP1673" s="1" t="s">
        <v>13</v>
      </c>
      <c r="AQ1673" s="8">
        <v>5.6179000000000003E-3</v>
      </c>
      <c r="AR1673" s="8">
        <v>0.75</v>
      </c>
      <c r="AS1673" s="9">
        <f>Tabla8[[#This Row],[Precio unitario]]*Tabla8[[#This Row],[Tasa de ingresos cliente]]</f>
        <v>4.2134249999999998E-3</v>
      </c>
      <c r="AT1673" s="21">
        <v>21.6</v>
      </c>
      <c r="AU1673" s="11">
        <f>Tabla8[[#This Row],[tasa de cambio]]*Tabla8[[#This Row],[Ingresos netos]]</f>
        <v>9.1009980000000004E-2</v>
      </c>
      <c r="AV1673" s="23"/>
      <c r="AX1673" s="23"/>
    </row>
    <row r="1674" spans="37:50" x14ac:dyDescent="0.2">
      <c r="AK1674" s="2" t="s">
        <v>100</v>
      </c>
      <c r="AL1674" s="2" t="s">
        <v>62</v>
      </c>
      <c r="AM1674" s="2" t="s">
        <v>104</v>
      </c>
      <c r="AN1674" s="2" t="s">
        <v>11</v>
      </c>
      <c r="AO1674" s="2" t="s">
        <v>12</v>
      </c>
      <c r="AP1674" s="2" t="s">
        <v>13</v>
      </c>
      <c r="AQ1674" s="7">
        <v>7.0780000000000001E-3</v>
      </c>
      <c r="AR1674" s="7">
        <v>0.75</v>
      </c>
      <c r="AS1674" s="9">
        <f>Tabla8[[#This Row],[Precio unitario]]*Tabla8[[#This Row],[Tasa de ingresos cliente]]</f>
        <v>5.3084999999999999E-3</v>
      </c>
      <c r="AT1674" s="21">
        <v>21.6</v>
      </c>
      <c r="AU1674" s="11">
        <f>Tabla8[[#This Row],[tasa de cambio]]*Tabla8[[#This Row],[Ingresos netos]]</f>
        <v>0.1146636</v>
      </c>
      <c r="AV1674" s="23"/>
      <c r="AX1674" s="23"/>
    </row>
    <row r="1675" spans="37:50" x14ac:dyDescent="0.2">
      <c r="AK1675" s="1" t="s">
        <v>100</v>
      </c>
      <c r="AL1675" s="1" t="s">
        <v>62</v>
      </c>
      <c r="AM1675" s="1" t="s">
        <v>104</v>
      </c>
      <c r="AN1675" s="1" t="s">
        <v>11</v>
      </c>
      <c r="AO1675" s="1" t="s">
        <v>12</v>
      </c>
      <c r="AP1675" s="1" t="s">
        <v>13</v>
      </c>
      <c r="AQ1675" s="8">
        <v>7.0775713999999997E-3</v>
      </c>
      <c r="AR1675" s="8">
        <v>0.75</v>
      </c>
      <c r="AS1675" s="9">
        <f>Tabla8[[#This Row],[Precio unitario]]*Tabla8[[#This Row],[Tasa de ingresos cliente]]</f>
        <v>5.3081785499999997E-3</v>
      </c>
      <c r="AT1675" s="21">
        <v>21.6</v>
      </c>
      <c r="AU1675" s="11">
        <f>Tabla8[[#This Row],[tasa de cambio]]*Tabla8[[#This Row],[Ingresos netos]]</f>
        <v>0.11465665668</v>
      </c>
      <c r="AV1675" s="23"/>
      <c r="AX1675" s="23"/>
    </row>
    <row r="1676" spans="37:50" x14ac:dyDescent="0.2">
      <c r="AK1676" s="2" t="s">
        <v>100</v>
      </c>
      <c r="AL1676" s="2" t="s">
        <v>62</v>
      </c>
      <c r="AM1676" s="2" t="s">
        <v>104</v>
      </c>
      <c r="AN1676" s="2" t="s">
        <v>11</v>
      </c>
      <c r="AO1676" s="2" t="s">
        <v>12</v>
      </c>
      <c r="AP1676" s="2" t="s">
        <v>13</v>
      </c>
      <c r="AQ1676" s="7">
        <v>7.0776666999999996E-3</v>
      </c>
      <c r="AR1676" s="7">
        <v>0.75</v>
      </c>
      <c r="AS1676" s="9">
        <f>Tabla8[[#This Row],[Precio unitario]]*Tabla8[[#This Row],[Tasa de ingresos cliente]]</f>
        <v>5.3082500249999999E-3</v>
      </c>
      <c r="AT1676" s="21">
        <v>21.6</v>
      </c>
      <c r="AU1676" s="11">
        <f>Tabla8[[#This Row],[tasa de cambio]]*Tabla8[[#This Row],[Ingresos netos]]</f>
        <v>0.11465820054</v>
      </c>
      <c r="AV1676" s="23"/>
      <c r="AX1676" s="23"/>
    </row>
    <row r="1677" spans="37:50" x14ac:dyDescent="0.2">
      <c r="AK1677" s="1" t="s">
        <v>100</v>
      </c>
      <c r="AL1677" s="1" t="s">
        <v>62</v>
      </c>
      <c r="AM1677" s="1" t="s">
        <v>104</v>
      </c>
      <c r="AN1677" s="1" t="s">
        <v>11</v>
      </c>
      <c r="AO1677" s="1" t="s">
        <v>12</v>
      </c>
      <c r="AP1677" s="1" t="s">
        <v>13</v>
      </c>
      <c r="AQ1677" s="8">
        <v>7.0777499999999998E-3</v>
      </c>
      <c r="AR1677" s="8">
        <v>0.75</v>
      </c>
      <c r="AS1677" s="9">
        <f>Tabla8[[#This Row],[Precio unitario]]*Tabla8[[#This Row],[Tasa de ingresos cliente]]</f>
        <v>5.3083124999999997E-3</v>
      </c>
      <c r="AT1677" s="21">
        <v>21.6</v>
      </c>
      <c r="AU1677" s="11">
        <f>Tabla8[[#This Row],[tasa de cambio]]*Tabla8[[#This Row],[Ingresos netos]]</f>
        <v>0.11465955</v>
      </c>
      <c r="AV1677" s="23"/>
      <c r="AX1677" s="23"/>
    </row>
    <row r="1678" spans="37:50" x14ac:dyDescent="0.2">
      <c r="AK1678" s="2" t="s">
        <v>100</v>
      </c>
      <c r="AL1678" s="2" t="s">
        <v>62</v>
      </c>
      <c r="AM1678" s="2" t="s">
        <v>104</v>
      </c>
      <c r="AN1678" s="2" t="s">
        <v>11</v>
      </c>
      <c r="AO1678" s="2" t="s">
        <v>12</v>
      </c>
      <c r="AP1678" s="2" t="s">
        <v>13</v>
      </c>
      <c r="AQ1678" s="7">
        <v>7.0774999999999996E-3</v>
      </c>
      <c r="AR1678" s="7">
        <v>0.75</v>
      </c>
      <c r="AS1678" s="9">
        <f>Tabla8[[#This Row],[Precio unitario]]*Tabla8[[#This Row],[Tasa de ingresos cliente]]</f>
        <v>5.3081249999999995E-3</v>
      </c>
      <c r="AT1678" s="21">
        <v>21.6</v>
      </c>
      <c r="AU1678" s="11">
        <f>Tabla8[[#This Row],[tasa de cambio]]*Tabla8[[#This Row],[Ingresos netos]]</f>
        <v>0.11465549999999999</v>
      </c>
      <c r="AV1678" s="23"/>
      <c r="AX1678" s="23"/>
    </row>
    <row r="1679" spans="37:50" x14ac:dyDescent="0.2">
      <c r="AK1679" s="1" t="s">
        <v>100</v>
      </c>
      <c r="AL1679" s="1" t="s">
        <v>62</v>
      </c>
      <c r="AM1679" s="1" t="s">
        <v>104</v>
      </c>
      <c r="AN1679" s="1" t="s">
        <v>11</v>
      </c>
      <c r="AO1679" s="1" t="s">
        <v>12</v>
      </c>
      <c r="AP1679" s="1" t="s">
        <v>13</v>
      </c>
      <c r="AQ1679" s="8">
        <v>7.0776199999999997E-3</v>
      </c>
      <c r="AR1679" s="8">
        <v>0.75</v>
      </c>
      <c r="AS1679" s="9">
        <f>Tabla8[[#This Row],[Precio unitario]]*Tabla8[[#This Row],[Tasa de ingresos cliente]]</f>
        <v>5.3082149999999998E-3</v>
      </c>
      <c r="AT1679" s="21">
        <v>21.6</v>
      </c>
      <c r="AU1679" s="11">
        <f>Tabla8[[#This Row],[tasa de cambio]]*Tabla8[[#This Row],[Ingresos netos]]</f>
        <v>0.114657444</v>
      </c>
      <c r="AV1679" s="23"/>
      <c r="AX1679" s="23"/>
    </row>
    <row r="1680" spans="37:50" x14ac:dyDescent="0.2">
      <c r="AK1680" s="2" t="s">
        <v>100</v>
      </c>
      <c r="AL1680" s="2" t="s">
        <v>62</v>
      </c>
      <c r="AM1680" s="2" t="s">
        <v>104</v>
      </c>
      <c r="AN1680" s="2" t="s">
        <v>11</v>
      </c>
      <c r="AO1680" s="2" t="s">
        <v>12</v>
      </c>
      <c r="AP1680" s="2" t="s">
        <v>13</v>
      </c>
      <c r="AQ1680" s="7">
        <v>2.88325E-3</v>
      </c>
      <c r="AR1680" s="7">
        <v>0.75</v>
      </c>
      <c r="AS1680" s="9">
        <f>Tabla8[[#This Row],[Precio unitario]]*Tabla8[[#This Row],[Tasa de ingresos cliente]]</f>
        <v>2.1624374999999999E-3</v>
      </c>
      <c r="AT1680" s="21">
        <v>21.6</v>
      </c>
      <c r="AU1680" s="11">
        <f>Tabla8[[#This Row],[tasa de cambio]]*Tabla8[[#This Row],[Ingresos netos]]</f>
        <v>4.6708649999999997E-2</v>
      </c>
      <c r="AV1680" s="23"/>
      <c r="AX1680" s="23"/>
    </row>
    <row r="1681" spans="37:50" x14ac:dyDescent="0.2">
      <c r="AK1681" s="2" t="s">
        <v>100</v>
      </c>
      <c r="AL1681" s="2" t="s">
        <v>62</v>
      </c>
      <c r="AM1681" s="2" t="s">
        <v>114</v>
      </c>
      <c r="AN1681" s="2" t="s">
        <v>11</v>
      </c>
      <c r="AO1681" s="2" t="s">
        <v>12</v>
      </c>
      <c r="AP1681" s="2" t="s">
        <v>13</v>
      </c>
      <c r="AQ1681" s="7">
        <v>2.14E-4</v>
      </c>
      <c r="AR1681" s="7">
        <v>0.75</v>
      </c>
      <c r="AS1681" s="9">
        <f>Tabla8[[#This Row],[Precio unitario]]*Tabla8[[#This Row],[Tasa de ingresos cliente]]</f>
        <v>1.605E-4</v>
      </c>
      <c r="AT1681" s="21">
        <v>21.6</v>
      </c>
      <c r="AU1681" s="11">
        <f>Tabla8[[#This Row],[tasa de cambio]]*Tabla8[[#This Row],[Ingresos netos]]</f>
        <v>3.4668000000000004E-3</v>
      </c>
      <c r="AV1681" s="23"/>
      <c r="AX1681" s="23"/>
    </row>
    <row r="1682" spans="37:50" x14ac:dyDescent="0.2">
      <c r="AK1682" s="1" t="s">
        <v>100</v>
      </c>
      <c r="AL1682" s="1" t="s">
        <v>62</v>
      </c>
      <c r="AM1682" s="1" t="s">
        <v>114</v>
      </c>
      <c r="AN1682" s="1" t="s">
        <v>11</v>
      </c>
      <c r="AO1682" s="1" t="s">
        <v>12</v>
      </c>
      <c r="AP1682" s="1" t="s">
        <v>13</v>
      </c>
      <c r="AQ1682" s="8">
        <v>2.1398080000000001E-4</v>
      </c>
      <c r="AR1682" s="8">
        <v>0.75</v>
      </c>
      <c r="AS1682" s="9">
        <f>Tabla8[[#This Row],[Precio unitario]]*Tabla8[[#This Row],[Tasa de ingresos cliente]]</f>
        <v>1.6048560000000002E-4</v>
      </c>
      <c r="AT1682" s="21">
        <v>21.6</v>
      </c>
      <c r="AU1682" s="11">
        <f>Tabla8[[#This Row],[tasa de cambio]]*Tabla8[[#This Row],[Ingresos netos]]</f>
        <v>3.4664889600000007E-3</v>
      </c>
      <c r="AV1682" s="23"/>
      <c r="AX1682" s="23"/>
    </row>
    <row r="1683" spans="37:50" x14ac:dyDescent="0.2">
      <c r="AK1683" s="1" t="s">
        <v>100</v>
      </c>
      <c r="AL1683" s="1" t="s">
        <v>62</v>
      </c>
      <c r="AM1683" s="1" t="s">
        <v>104</v>
      </c>
      <c r="AN1683" s="1" t="s">
        <v>11</v>
      </c>
      <c r="AO1683" s="1" t="s">
        <v>129</v>
      </c>
      <c r="AP1683" s="1" t="s">
        <v>13</v>
      </c>
      <c r="AQ1683" s="8">
        <v>-1.4616422E-3</v>
      </c>
      <c r="AR1683" s="8">
        <v>0.75</v>
      </c>
      <c r="AS1683" s="9">
        <f>Tabla8[[#This Row],[Precio unitario]]*Tabla8[[#This Row],[Tasa de ingresos cliente]]</f>
        <v>-1.09623165E-3</v>
      </c>
      <c r="AT1683" s="21">
        <v>21.6</v>
      </c>
      <c r="AU1683" s="11">
        <f>Tabla8[[#This Row],[tasa de cambio]]*Tabla8[[#This Row],[Ingresos netos]]</f>
        <v>-2.3678603640000004E-2</v>
      </c>
      <c r="AV1683" s="23"/>
      <c r="AX1683" s="23"/>
    </row>
    <row r="1684" spans="37:50" x14ac:dyDescent="0.2">
      <c r="AK1684" s="2" t="s">
        <v>100</v>
      </c>
      <c r="AL1684" s="2" t="s">
        <v>62</v>
      </c>
      <c r="AM1684" s="2" t="s">
        <v>104</v>
      </c>
      <c r="AN1684" s="2" t="s">
        <v>11</v>
      </c>
      <c r="AO1684" s="2" t="s">
        <v>129</v>
      </c>
      <c r="AP1684" s="2" t="s">
        <v>13</v>
      </c>
      <c r="AQ1684" s="7">
        <v>-1.4616423000000001E-3</v>
      </c>
      <c r="AR1684" s="7">
        <v>0.75</v>
      </c>
      <c r="AS1684" s="9">
        <f>Tabla8[[#This Row],[Precio unitario]]*Tabla8[[#This Row],[Tasa de ingresos cliente]]</f>
        <v>-1.0962317250000002E-3</v>
      </c>
      <c r="AT1684" s="21">
        <v>21.6</v>
      </c>
      <c r="AU1684" s="11">
        <f>Tabla8[[#This Row],[tasa de cambio]]*Tabla8[[#This Row],[Ingresos netos]]</f>
        <v>-2.3678605260000006E-2</v>
      </c>
      <c r="AV1684" s="23"/>
      <c r="AX1684" s="23"/>
    </row>
    <row r="1685" spans="37:50" x14ac:dyDescent="0.2">
      <c r="AK1685" s="1" t="s">
        <v>100</v>
      </c>
      <c r="AL1685" s="1" t="s">
        <v>62</v>
      </c>
      <c r="AM1685" s="1" t="s">
        <v>114</v>
      </c>
      <c r="AN1685" s="1" t="s">
        <v>11</v>
      </c>
      <c r="AO1685" s="1" t="s">
        <v>129</v>
      </c>
      <c r="AP1685" s="1" t="s">
        <v>13</v>
      </c>
      <c r="AQ1685" s="8">
        <v>-6.4192500000000006E-5</v>
      </c>
      <c r="AR1685" s="8">
        <v>0.75</v>
      </c>
      <c r="AS1685" s="9">
        <f>Tabla8[[#This Row],[Precio unitario]]*Tabla8[[#This Row],[Tasa de ingresos cliente]]</f>
        <v>-4.8144375000000004E-5</v>
      </c>
      <c r="AT1685" s="21">
        <v>21.6</v>
      </c>
      <c r="AU1685" s="11">
        <f>Tabla8[[#This Row],[tasa de cambio]]*Tabla8[[#This Row],[Ingresos netos]]</f>
        <v>-1.0399185000000001E-3</v>
      </c>
      <c r="AV1685" s="23"/>
      <c r="AX1685" s="23"/>
    </row>
    <row r="1686" spans="37:50" x14ac:dyDescent="0.2">
      <c r="AK1686" s="1" t="s">
        <v>100</v>
      </c>
      <c r="AL1686" s="1" t="s">
        <v>95</v>
      </c>
      <c r="AM1686" s="1" t="s">
        <v>104</v>
      </c>
      <c r="AN1686" s="1" t="s">
        <v>11</v>
      </c>
      <c r="AO1686" s="1" t="s">
        <v>12</v>
      </c>
      <c r="AP1686" s="1" t="s">
        <v>13</v>
      </c>
      <c r="AQ1686" s="8">
        <v>1.1383332999999999E-3</v>
      </c>
      <c r="AR1686" s="8">
        <v>0.75</v>
      </c>
      <c r="AS1686" s="9">
        <f>Tabla8[[#This Row],[Precio unitario]]*Tabla8[[#This Row],[Tasa de ingresos cliente]]</f>
        <v>8.5374997500000001E-4</v>
      </c>
      <c r="AT1686" s="21">
        <v>21.6</v>
      </c>
      <c r="AU1686" s="11">
        <f>Tabla8[[#This Row],[tasa de cambio]]*Tabla8[[#This Row],[Ingresos netos]]</f>
        <v>1.8440999460000003E-2</v>
      </c>
      <c r="AV1686" s="23"/>
      <c r="AX1686" s="23"/>
    </row>
    <row r="1687" spans="37:50" x14ac:dyDescent="0.2">
      <c r="AK1687" s="1" t="s">
        <v>100</v>
      </c>
      <c r="AL1687" s="1" t="s">
        <v>95</v>
      </c>
      <c r="AM1687" s="1" t="s">
        <v>104</v>
      </c>
      <c r="AN1687" s="1" t="s">
        <v>11</v>
      </c>
      <c r="AO1687" s="1" t="s">
        <v>12</v>
      </c>
      <c r="AP1687" s="1" t="s">
        <v>13</v>
      </c>
      <c r="AQ1687" s="8">
        <v>2.5950000000000001E-3</v>
      </c>
      <c r="AR1687" s="8">
        <v>0.75</v>
      </c>
      <c r="AS1687" s="9">
        <f>Tabla8[[#This Row],[Precio unitario]]*Tabla8[[#This Row],[Tasa de ingresos cliente]]</f>
        <v>1.9462500000000001E-3</v>
      </c>
      <c r="AT1687" s="21">
        <v>21.6</v>
      </c>
      <c r="AU1687" s="11">
        <f>Tabla8[[#This Row],[tasa de cambio]]*Tabla8[[#This Row],[Ingresos netos]]</f>
        <v>4.2039000000000007E-2</v>
      </c>
      <c r="AV1687" s="23"/>
      <c r="AX1687" s="23"/>
    </row>
    <row r="1688" spans="37:50" x14ac:dyDescent="0.2">
      <c r="AK1688" s="2" t="s">
        <v>100</v>
      </c>
      <c r="AL1688" s="2" t="s">
        <v>95</v>
      </c>
      <c r="AM1688" s="2" t="s">
        <v>104</v>
      </c>
      <c r="AN1688" s="2" t="s">
        <v>11</v>
      </c>
      <c r="AO1688" s="2" t="s">
        <v>12</v>
      </c>
      <c r="AP1688" s="2" t="s">
        <v>13</v>
      </c>
      <c r="AQ1688" s="7">
        <v>2.5946667000000001E-3</v>
      </c>
      <c r="AR1688" s="7">
        <v>0.75</v>
      </c>
      <c r="AS1688" s="9">
        <f>Tabla8[[#This Row],[Precio unitario]]*Tabla8[[#This Row],[Tasa de ingresos cliente]]</f>
        <v>1.9460000250000001E-3</v>
      </c>
      <c r="AT1688" s="21">
        <v>21.6</v>
      </c>
      <c r="AU1688" s="11">
        <f>Tabla8[[#This Row],[tasa de cambio]]*Tabla8[[#This Row],[Ingresos netos]]</f>
        <v>4.2033600540000007E-2</v>
      </c>
      <c r="AV1688" s="23"/>
      <c r="AX1688" s="23"/>
    </row>
    <row r="1689" spans="37:50" x14ac:dyDescent="0.2">
      <c r="AK1689" s="1" t="s">
        <v>100</v>
      </c>
      <c r="AL1689" s="1" t="s">
        <v>95</v>
      </c>
      <c r="AM1689" s="1" t="s">
        <v>114</v>
      </c>
      <c r="AN1689" s="1" t="s">
        <v>11</v>
      </c>
      <c r="AO1689" s="1" t="s">
        <v>12</v>
      </c>
      <c r="AP1689" s="1" t="s">
        <v>13</v>
      </c>
      <c r="AQ1689" s="8">
        <v>1.5100000000000001E-4</v>
      </c>
      <c r="AR1689" s="8">
        <v>0.75</v>
      </c>
      <c r="AS1689" s="9">
        <f>Tabla8[[#This Row],[Precio unitario]]*Tabla8[[#This Row],[Tasa de ingresos cliente]]</f>
        <v>1.1325000000000002E-4</v>
      </c>
      <c r="AT1689" s="21">
        <v>21.6</v>
      </c>
      <c r="AU1689" s="11">
        <f>Tabla8[[#This Row],[tasa de cambio]]*Tabla8[[#This Row],[Ingresos netos]]</f>
        <v>2.4462000000000004E-3</v>
      </c>
      <c r="AV1689" s="23"/>
      <c r="AX1689" s="23"/>
    </row>
    <row r="1690" spans="37:50" x14ac:dyDescent="0.2">
      <c r="AK1690" s="2" t="s">
        <v>100</v>
      </c>
      <c r="AL1690" s="2" t="s">
        <v>95</v>
      </c>
      <c r="AM1690" s="2" t="s">
        <v>114</v>
      </c>
      <c r="AN1690" s="2" t="s">
        <v>11</v>
      </c>
      <c r="AO1690" s="2" t="s">
        <v>12</v>
      </c>
      <c r="AP1690" s="2" t="s">
        <v>13</v>
      </c>
      <c r="AQ1690" s="7">
        <v>1.505E-4</v>
      </c>
      <c r="AR1690" s="7">
        <v>0.75</v>
      </c>
      <c r="AS1690" s="9">
        <f>Tabla8[[#This Row],[Precio unitario]]*Tabla8[[#This Row],[Tasa de ingresos cliente]]</f>
        <v>1.1287499999999999E-4</v>
      </c>
      <c r="AT1690" s="21">
        <v>21.6</v>
      </c>
      <c r="AU1690" s="11">
        <f>Tabla8[[#This Row],[tasa de cambio]]*Tabla8[[#This Row],[Ingresos netos]]</f>
        <v>2.4380999999999999E-3</v>
      </c>
      <c r="AV1690" s="23"/>
      <c r="AX1690" s="23"/>
    </row>
    <row r="1691" spans="37:50" x14ac:dyDescent="0.2">
      <c r="AK1691" s="1" t="s">
        <v>100</v>
      </c>
      <c r="AL1691" s="1" t="s">
        <v>95</v>
      </c>
      <c r="AM1691" s="1" t="s">
        <v>114</v>
      </c>
      <c r="AN1691" s="1" t="s">
        <v>11</v>
      </c>
      <c r="AO1691" s="1" t="s">
        <v>12</v>
      </c>
      <c r="AP1691" s="1" t="s">
        <v>13</v>
      </c>
      <c r="AQ1691" s="8">
        <v>1.5066670000000001E-4</v>
      </c>
      <c r="AR1691" s="8">
        <v>0.75</v>
      </c>
      <c r="AS1691" s="9">
        <f>Tabla8[[#This Row],[Precio unitario]]*Tabla8[[#This Row],[Tasa de ingresos cliente]]</f>
        <v>1.13000025E-4</v>
      </c>
      <c r="AT1691" s="21">
        <v>21.6</v>
      </c>
      <c r="AU1691" s="11">
        <f>Tabla8[[#This Row],[tasa de cambio]]*Tabla8[[#This Row],[Ingresos netos]]</f>
        <v>2.4408005400000004E-3</v>
      </c>
      <c r="AV1691" s="23"/>
      <c r="AX1691" s="23"/>
    </row>
    <row r="1692" spans="37:50" x14ac:dyDescent="0.2">
      <c r="AK1692" s="1" t="s">
        <v>100</v>
      </c>
      <c r="AL1692" s="1" t="s">
        <v>95</v>
      </c>
      <c r="AM1692" s="1" t="s">
        <v>104</v>
      </c>
      <c r="AN1692" s="1" t="s">
        <v>11</v>
      </c>
      <c r="AO1692" s="1" t="s">
        <v>129</v>
      </c>
      <c r="AP1692" s="1" t="s">
        <v>13</v>
      </c>
      <c r="AQ1692" s="8">
        <v>-4.7247849999999998E-4</v>
      </c>
      <c r="AR1692" s="8">
        <v>0.75</v>
      </c>
      <c r="AS1692" s="9">
        <f>Tabla8[[#This Row],[Precio unitario]]*Tabla8[[#This Row],[Tasa de ingresos cliente]]</f>
        <v>-3.5435887500000001E-4</v>
      </c>
      <c r="AT1692" s="21">
        <v>21.6</v>
      </c>
      <c r="AU1692" s="11">
        <f>Tabla8[[#This Row],[tasa de cambio]]*Tabla8[[#This Row],[Ingresos netos]]</f>
        <v>-7.6541517000000003E-3</v>
      </c>
      <c r="AV1692" s="23"/>
      <c r="AX1692" s="23"/>
    </row>
    <row r="1693" spans="37:50" x14ac:dyDescent="0.2">
      <c r="AK1693" s="2" t="s">
        <v>100</v>
      </c>
      <c r="AL1693" s="2" t="s">
        <v>95</v>
      </c>
      <c r="AM1693" s="2" t="s">
        <v>114</v>
      </c>
      <c r="AN1693" s="2" t="s">
        <v>11</v>
      </c>
      <c r="AO1693" s="2" t="s">
        <v>129</v>
      </c>
      <c r="AP1693" s="2" t="s">
        <v>13</v>
      </c>
      <c r="AQ1693" s="7">
        <v>-4.5157999999999997E-5</v>
      </c>
      <c r="AR1693" s="7">
        <v>0.75</v>
      </c>
      <c r="AS1693" s="9">
        <f>Tabla8[[#This Row],[Precio unitario]]*Tabla8[[#This Row],[Tasa de ingresos cliente]]</f>
        <v>-3.3868499999999996E-5</v>
      </c>
      <c r="AT1693" s="21">
        <v>21.6</v>
      </c>
      <c r="AU1693" s="11">
        <f>Tabla8[[#This Row],[tasa de cambio]]*Tabla8[[#This Row],[Ingresos netos]]</f>
        <v>-7.3155959999999999E-4</v>
      </c>
      <c r="AV1693" s="23"/>
      <c r="AX1693" s="23"/>
    </row>
    <row r="1694" spans="37:50" x14ac:dyDescent="0.2">
      <c r="AK1694" s="1" t="s">
        <v>100</v>
      </c>
      <c r="AL1694" s="1" t="s">
        <v>95</v>
      </c>
      <c r="AM1694" s="1" t="s">
        <v>114</v>
      </c>
      <c r="AN1694" s="1" t="s">
        <v>11</v>
      </c>
      <c r="AO1694" s="1" t="s">
        <v>129</v>
      </c>
      <c r="AP1694" s="1" t="s">
        <v>13</v>
      </c>
      <c r="AQ1694" s="8">
        <v>-4.5157800000000003E-5</v>
      </c>
      <c r="AR1694" s="8">
        <v>0.75</v>
      </c>
      <c r="AS1694" s="9">
        <f>Tabla8[[#This Row],[Precio unitario]]*Tabla8[[#This Row],[Tasa de ingresos cliente]]</f>
        <v>-3.3868350000000006E-5</v>
      </c>
      <c r="AT1694" s="21">
        <v>21.6</v>
      </c>
      <c r="AU1694" s="11">
        <f>Tabla8[[#This Row],[tasa de cambio]]*Tabla8[[#This Row],[Ingresos netos]]</f>
        <v>-7.3155636000000015E-4</v>
      </c>
      <c r="AV1694" s="23"/>
      <c r="AX1694" s="23"/>
    </row>
    <row r="1695" spans="37:50" x14ac:dyDescent="0.2">
      <c r="AK1695" s="2" t="s">
        <v>100</v>
      </c>
      <c r="AL1695" s="2" t="s">
        <v>120</v>
      </c>
      <c r="AM1695" s="2" t="s">
        <v>114</v>
      </c>
      <c r="AN1695" s="2" t="s">
        <v>11</v>
      </c>
      <c r="AO1695" s="2" t="s">
        <v>12</v>
      </c>
      <c r="AP1695" s="2" t="s">
        <v>13</v>
      </c>
      <c r="AQ1695" s="7">
        <v>4.0000000000000003E-5</v>
      </c>
      <c r="AR1695" s="7">
        <v>0.75</v>
      </c>
      <c r="AS1695" s="9">
        <f>Tabla8[[#This Row],[Precio unitario]]*Tabla8[[#This Row],[Tasa de ingresos cliente]]</f>
        <v>3.0000000000000004E-5</v>
      </c>
      <c r="AT1695" s="21">
        <v>21.6</v>
      </c>
      <c r="AU1695" s="11">
        <f>Tabla8[[#This Row],[tasa de cambio]]*Tabla8[[#This Row],[Ingresos netos]]</f>
        <v>6.4800000000000014E-4</v>
      </c>
      <c r="AV1695" s="23"/>
      <c r="AX1695" s="23"/>
    </row>
    <row r="1696" spans="37:50" x14ac:dyDescent="0.2">
      <c r="AK1696" s="2" t="s">
        <v>100</v>
      </c>
      <c r="AL1696" s="2" t="s">
        <v>80</v>
      </c>
      <c r="AM1696" s="2" t="s">
        <v>104</v>
      </c>
      <c r="AN1696" s="2" t="s">
        <v>11</v>
      </c>
      <c r="AO1696" s="2" t="s">
        <v>12</v>
      </c>
      <c r="AP1696" s="2" t="s">
        <v>13</v>
      </c>
      <c r="AQ1696" s="7">
        <v>7.36E-4</v>
      </c>
      <c r="AR1696" s="7">
        <v>0.75</v>
      </c>
      <c r="AS1696" s="9">
        <f>Tabla8[[#This Row],[Precio unitario]]*Tabla8[[#This Row],[Tasa de ingresos cliente]]</f>
        <v>5.5199999999999997E-4</v>
      </c>
      <c r="AT1696" s="21">
        <v>21.6</v>
      </c>
      <c r="AU1696" s="11">
        <f>Tabla8[[#This Row],[tasa de cambio]]*Tabla8[[#This Row],[Ingresos netos]]</f>
        <v>1.19232E-2</v>
      </c>
      <c r="AV1696" s="23"/>
      <c r="AX1696" s="23"/>
    </row>
    <row r="1697" spans="37:50" x14ac:dyDescent="0.2">
      <c r="AK1697" s="1" t="s">
        <v>100</v>
      </c>
      <c r="AL1697" s="1" t="s">
        <v>80</v>
      </c>
      <c r="AM1697" s="1" t="s">
        <v>104</v>
      </c>
      <c r="AN1697" s="1" t="s">
        <v>11</v>
      </c>
      <c r="AO1697" s="1" t="s">
        <v>12</v>
      </c>
      <c r="AP1697" s="1" t="s">
        <v>13</v>
      </c>
      <c r="AQ1697" s="8">
        <v>1.4630000000000001E-3</v>
      </c>
      <c r="AR1697" s="8">
        <v>0.75</v>
      </c>
      <c r="AS1697" s="9">
        <f>Tabla8[[#This Row],[Precio unitario]]*Tabla8[[#This Row],[Tasa de ingresos cliente]]</f>
        <v>1.0972500000000001E-3</v>
      </c>
      <c r="AT1697" s="21">
        <v>21.6</v>
      </c>
      <c r="AU1697" s="11">
        <f>Tabla8[[#This Row],[tasa de cambio]]*Tabla8[[#This Row],[Ingresos netos]]</f>
        <v>2.3700600000000006E-2</v>
      </c>
      <c r="AV1697" s="23"/>
      <c r="AX1697" s="23"/>
    </row>
    <row r="1698" spans="37:50" x14ac:dyDescent="0.2">
      <c r="AK1698" s="2" t="s">
        <v>100</v>
      </c>
      <c r="AL1698" s="2" t="s">
        <v>80</v>
      </c>
      <c r="AM1698" s="2" t="s">
        <v>104</v>
      </c>
      <c r="AN1698" s="2" t="s">
        <v>11</v>
      </c>
      <c r="AO1698" s="2" t="s">
        <v>12</v>
      </c>
      <c r="AP1698" s="2" t="s">
        <v>13</v>
      </c>
      <c r="AQ1698" s="7">
        <v>1.5709999999999999E-3</v>
      </c>
      <c r="AR1698" s="7">
        <v>0.75</v>
      </c>
      <c r="AS1698" s="9">
        <f>Tabla8[[#This Row],[Precio unitario]]*Tabla8[[#This Row],[Tasa de ingresos cliente]]</f>
        <v>1.17825E-3</v>
      </c>
      <c r="AT1698" s="21">
        <v>21.6</v>
      </c>
      <c r="AU1698" s="11">
        <f>Tabla8[[#This Row],[tasa de cambio]]*Tabla8[[#This Row],[Ingresos netos]]</f>
        <v>2.5450200000000003E-2</v>
      </c>
      <c r="AV1698" s="23"/>
      <c r="AX1698" s="23"/>
    </row>
    <row r="1699" spans="37:50" x14ac:dyDescent="0.2">
      <c r="AK1699" s="1" t="s">
        <v>100</v>
      </c>
      <c r="AL1699" s="1" t="s">
        <v>80</v>
      </c>
      <c r="AM1699" s="1" t="s">
        <v>104</v>
      </c>
      <c r="AN1699" s="1" t="s">
        <v>11</v>
      </c>
      <c r="AO1699" s="1" t="s">
        <v>12</v>
      </c>
      <c r="AP1699" s="1" t="s">
        <v>13</v>
      </c>
      <c r="AQ1699" s="8">
        <v>2.0690000000000001E-3</v>
      </c>
      <c r="AR1699" s="8">
        <v>0.75</v>
      </c>
      <c r="AS1699" s="9">
        <f>Tabla8[[#This Row],[Precio unitario]]*Tabla8[[#This Row],[Tasa de ingresos cliente]]</f>
        <v>1.5517500000000002E-3</v>
      </c>
      <c r="AT1699" s="21">
        <v>21.6</v>
      </c>
      <c r="AU1699" s="11">
        <f>Tabla8[[#This Row],[tasa de cambio]]*Tabla8[[#This Row],[Ingresos netos]]</f>
        <v>3.3517800000000007E-2</v>
      </c>
      <c r="AV1699" s="23"/>
      <c r="AX1699" s="23"/>
    </row>
    <row r="1700" spans="37:50" x14ac:dyDescent="0.2">
      <c r="AK1700" s="2" t="s">
        <v>100</v>
      </c>
      <c r="AL1700" s="2" t="s">
        <v>80</v>
      </c>
      <c r="AM1700" s="2" t="s">
        <v>114</v>
      </c>
      <c r="AN1700" s="2" t="s">
        <v>11</v>
      </c>
      <c r="AO1700" s="2" t="s">
        <v>12</v>
      </c>
      <c r="AP1700" s="2" t="s">
        <v>13</v>
      </c>
      <c r="AQ1700" s="7">
        <v>9.6399999999999999E-5</v>
      </c>
      <c r="AR1700" s="7">
        <v>0.75</v>
      </c>
      <c r="AS1700" s="9">
        <f>Tabla8[[#This Row],[Precio unitario]]*Tabla8[[#This Row],[Tasa de ingresos cliente]]</f>
        <v>7.2299999999999996E-5</v>
      </c>
      <c r="AT1700" s="21">
        <v>21.6</v>
      </c>
      <c r="AU1700" s="11">
        <f>Tabla8[[#This Row],[tasa de cambio]]*Tabla8[[#This Row],[Ingresos netos]]</f>
        <v>1.56168E-3</v>
      </c>
      <c r="AV1700" s="23"/>
      <c r="AX1700" s="23"/>
    </row>
    <row r="1701" spans="37:50" x14ac:dyDescent="0.2">
      <c r="AK1701" s="1" t="s">
        <v>100</v>
      </c>
      <c r="AL1701" s="1" t="s">
        <v>80</v>
      </c>
      <c r="AM1701" s="1" t="s">
        <v>114</v>
      </c>
      <c r="AN1701" s="1" t="s">
        <v>11</v>
      </c>
      <c r="AO1701" s="1" t="s">
        <v>12</v>
      </c>
      <c r="AP1701" s="1" t="s">
        <v>13</v>
      </c>
      <c r="AQ1701" s="8">
        <v>9.6500000000000001E-5</v>
      </c>
      <c r="AR1701" s="8">
        <v>0.75</v>
      </c>
      <c r="AS1701" s="9">
        <f>Tabla8[[#This Row],[Precio unitario]]*Tabla8[[#This Row],[Tasa de ingresos cliente]]</f>
        <v>7.2374999999999997E-5</v>
      </c>
      <c r="AT1701" s="21">
        <v>21.6</v>
      </c>
      <c r="AU1701" s="11">
        <f>Tabla8[[#This Row],[tasa de cambio]]*Tabla8[[#This Row],[Ingresos netos]]</f>
        <v>1.5633000000000001E-3</v>
      </c>
      <c r="AV1701" s="23"/>
      <c r="AX1701" s="23"/>
    </row>
    <row r="1702" spans="37:50" x14ac:dyDescent="0.2">
      <c r="AK1702" s="2" t="s">
        <v>100</v>
      </c>
      <c r="AL1702" s="2" t="s">
        <v>80</v>
      </c>
      <c r="AM1702" s="2" t="s">
        <v>114</v>
      </c>
      <c r="AN1702" s="2" t="s">
        <v>11</v>
      </c>
      <c r="AO1702" s="2" t="s">
        <v>12</v>
      </c>
      <c r="AP1702" s="2" t="s">
        <v>13</v>
      </c>
      <c r="AQ1702" s="7">
        <v>9.6249999999999995E-5</v>
      </c>
      <c r="AR1702" s="7">
        <v>0.75</v>
      </c>
      <c r="AS1702" s="9">
        <f>Tabla8[[#This Row],[Precio unitario]]*Tabla8[[#This Row],[Tasa de ingresos cliente]]</f>
        <v>7.21875E-5</v>
      </c>
      <c r="AT1702" s="21">
        <v>21.6</v>
      </c>
      <c r="AU1702" s="11">
        <f>Tabla8[[#This Row],[tasa de cambio]]*Tabla8[[#This Row],[Ingresos netos]]</f>
        <v>1.5592500000000001E-3</v>
      </c>
      <c r="AV1702" s="23"/>
      <c r="AX1702" s="23"/>
    </row>
    <row r="1703" spans="37:50" x14ac:dyDescent="0.2">
      <c r="AK1703" s="1" t="s">
        <v>100</v>
      </c>
      <c r="AL1703" s="1" t="s">
        <v>80</v>
      </c>
      <c r="AM1703" s="1" t="s">
        <v>114</v>
      </c>
      <c r="AN1703" s="1" t="s">
        <v>11</v>
      </c>
      <c r="AO1703" s="1" t="s">
        <v>12</v>
      </c>
      <c r="AP1703" s="1" t="s">
        <v>13</v>
      </c>
      <c r="AQ1703" s="8">
        <v>9.6000000000000002E-5</v>
      </c>
      <c r="AR1703" s="8">
        <v>0.75</v>
      </c>
      <c r="AS1703" s="9">
        <f>Tabla8[[#This Row],[Precio unitario]]*Tabla8[[#This Row],[Tasa de ingresos cliente]]</f>
        <v>7.2000000000000002E-5</v>
      </c>
      <c r="AT1703" s="21">
        <v>21.6</v>
      </c>
      <c r="AU1703" s="11">
        <f>Tabla8[[#This Row],[tasa de cambio]]*Tabla8[[#This Row],[Ingresos netos]]</f>
        <v>1.5552000000000001E-3</v>
      </c>
      <c r="AV1703" s="23"/>
      <c r="AX1703" s="23"/>
    </row>
    <row r="1704" spans="37:50" x14ac:dyDescent="0.2">
      <c r="AK1704" s="2" t="s">
        <v>100</v>
      </c>
      <c r="AL1704" s="2" t="s">
        <v>80</v>
      </c>
      <c r="AM1704" s="2" t="s">
        <v>114</v>
      </c>
      <c r="AN1704" s="2" t="s">
        <v>11</v>
      </c>
      <c r="AO1704" s="2" t="s">
        <v>129</v>
      </c>
      <c r="AP1704" s="2" t="s">
        <v>13</v>
      </c>
      <c r="AQ1704" s="7">
        <v>-2.8903000000000001E-5</v>
      </c>
      <c r="AR1704" s="7">
        <v>0.75</v>
      </c>
      <c r="AS1704" s="9">
        <f>Tabla8[[#This Row],[Precio unitario]]*Tabla8[[#This Row],[Tasa de ingresos cliente]]</f>
        <v>-2.167725E-5</v>
      </c>
      <c r="AT1704" s="21">
        <v>21.6</v>
      </c>
      <c r="AU1704" s="11">
        <f>Tabla8[[#This Row],[tasa de cambio]]*Tabla8[[#This Row],[Ingresos netos]]</f>
        <v>-4.6822860000000005E-4</v>
      </c>
      <c r="AV1704" s="23"/>
      <c r="AX1704" s="23"/>
    </row>
    <row r="1705" spans="37:50" x14ac:dyDescent="0.2">
      <c r="AK1705" s="2" t="s">
        <v>100</v>
      </c>
      <c r="AL1705" s="2" t="s">
        <v>128</v>
      </c>
      <c r="AM1705" s="2" t="s">
        <v>114</v>
      </c>
      <c r="AN1705" s="2" t="s">
        <v>11</v>
      </c>
      <c r="AO1705" s="2" t="s">
        <v>12</v>
      </c>
      <c r="AP1705" s="2" t="s">
        <v>13</v>
      </c>
      <c r="AQ1705" s="7">
        <v>9.9999999999999995E-7</v>
      </c>
      <c r="AR1705" s="7">
        <v>0.75</v>
      </c>
      <c r="AS1705" s="9">
        <f>Tabla8[[#This Row],[Precio unitario]]*Tabla8[[#This Row],[Tasa de ingresos cliente]]</f>
        <v>7.5000000000000002E-7</v>
      </c>
      <c r="AT1705" s="21">
        <v>21.6</v>
      </c>
      <c r="AU1705" s="11">
        <f>Tabla8[[#This Row],[tasa de cambio]]*Tabla8[[#This Row],[Ingresos netos]]</f>
        <v>1.6200000000000001E-5</v>
      </c>
      <c r="AV1705" s="23"/>
      <c r="AX1705" s="23"/>
    </row>
    <row r="1706" spans="37:50" x14ac:dyDescent="0.2">
      <c r="AK1706" s="2" t="s">
        <v>100</v>
      </c>
      <c r="AL1706" s="2" t="s">
        <v>124</v>
      </c>
      <c r="AM1706" s="2" t="s">
        <v>114</v>
      </c>
      <c r="AN1706" s="2" t="s">
        <v>11</v>
      </c>
      <c r="AO1706" s="2" t="s">
        <v>12</v>
      </c>
      <c r="AP1706" s="2" t="s">
        <v>13</v>
      </c>
      <c r="AQ1706" s="7">
        <v>2.9E-5</v>
      </c>
      <c r="AR1706" s="7">
        <v>0.75</v>
      </c>
      <c r="AS1706" s="9">
        <f>Tabla8[[#This Row],[Precio unitario]]*Tabla8[[#This Row],[Tasa de ingresos cliente]]</f>
        <v>2.175E-5</v>
      </c>
      <c r="AT1706" s="21">
        <v>21.6</v>
      </c>
      <c r="AU1706" s="11">
        <f>Tabla8[[#This Row],[tasa de cambio]]*Tabla8[[#This Row],[Ingresos netos]]</f>
        <v>4.6980000000000004E-4</v>
      </c>
      <c r="AV1706" s="23"/>
      <c r="AX1706" s="23"/>
    </row>
    <row r="1707" spans="37:50" x14ac:dyDescent="0.2">
      <c r="AK1707" s="2" t="s">
        <v>100</v>
      </c>
      <c r="AL1707" s="2" t="s">
        <v>61</v>
      </c>
      <c r="AM1707" s="2" t="s">
        <v>101</v>
      </c>
      <c r="AN1707" s="2" t="s">
        <v>11</v>
      </c>
      <c r="AO1707" s="2" t="s">
        <v>12</v>
      </c>
      <c r="AP1707" s="2" t="s">
        <v>13</v>
      </c>
      <c r="AQ1707" s="7">
        <v>1.5100000000000001E-4</v>
      </c>
      <c r="AR1707" s="7">
        <v>0.75</v>
      </c>
      <c r="AS1707" s="9">
        <f>Tabla8[[#This Row],[Precio unitario]]*Tabla8[[#This Row],[Tasa de ingresos cliente]]</f>
        <v>1.1325000000000002E-4</v>
      </c>
      <c r="AT1707" s="21">
        <v>21.6</v>
      </c>
      <c r="AU1707" s="11">
        <f>Tabla8[[#This Row],[tasa de cambio]]*Tabla8[[#This Row],[Ingresos netos]]</f>
        <v>2.4462000000000004E-3</v>
      </c>
      <c r="AV1707" s="23"/>
      <c r="AX1707" s="23"/>
    </row>
    <row r="1708" spans="37:50" x14ac:dyDescent="0.2">
      <c r="AK1708" s="1" t="s">
        <v>100</v>
      </c>
      <c r="AL1708" s="1" t="s">
        <v>61</v>
      </c>
      <c r="AM1708" s="1" t="s">
        <v>104</v>
      </c>
      <c r="AN1708" s="1" t="s">
        <v>11</v>
      </c>
      <c r="AO1708" s="1" t="s">
        <v>12</v>
      </c>
      <c r="AP1708" s="1" t="s">
        <v>13</v>
      </c>
      <c r="AQ1708" s="8">
        <v>3.4916670000000001E-4</v>
      </c>
      <c r="AR1708" s="8">
        <v>0.75</v>
      </c>
      <c r="AS1708" s="9">
        <f>Tabla8[[#This Row],[Precio unitario]]*Tabla8[[#This Row],[Tasa de ingresos cliente]]</f>
        <v>2.6187502500000002E-4</v>
      </c>
      <c r="AT1708" s="21">
        <v>21.6</v>
      </c>
      <c r="AU1708" s="11">
        <f>Tabla8[[#This Row],[tasa de cambio]]*Tabla8[[#This Row],[Ingresos netos]]</f>
        <v>5.6565005400000005E-3</v>
      </c>
      <c r="AV1708" s="23"/>
      <c r="AX1708" s="23"/>
    </row>
    <row r="1709" spans="37:50" x14ac:dyDescent="0.2">
      <c r="AK1709" s="2" t="s">
        <v>100</v>
      </c>
      <c r="AL1709" s="2" t="s">
        <v>61</v>
      </c>
      <c r="AM1709" s="2" t="s">
        <v>104</v>
      </c>
      <c r="AN1709" s="2" t="s">
        <v>11</v>
      </c>
      <c r="AO1709" s="2" t="s">
        <v>12</v>
      </c>
      <c r="AP1709" s="2" t="s">
        <v>13</v>
      </c>
      <c r="AQ1709" s="7">
        <v>5.2700000000000002E-4</v>
      </c>
      <c r="AR1709" s="7">
        <v>0.75</v>
      </c>
      <c r="AS1709" s="9">
        <f>Tabla8[[#This Row],[Precio unitario]]*Tabla8[[#This Row],[Tasa de ingresos cliente]]</f>
        <v>3.9524999999999999E-4</v>
      </c>
      <c r="AT1709" s="21">
        <v>21.6</v>
      </c>
      <c r="AU1709" s="11">
        <f>Tabla8[[#This Row],[tasa de cambio]]*Tabla8[[#This Row],[Ingresos netos]]</f>
        <v>8.5374000000000005E-3</v>
      </c>
      <c r="AV1709" s="23"/>
      <c r="AX1709" s="23"/>
    </row>
    <row r="1710" spans="37:50" x14ac:dyDescent="0.2">
      <c r="AK1710" s="2" t="s">
        <v>100</v>
      </c>
      <c r="AL1710" s="2" t="s">
        <v>61</v>
      </c>
      <c r="AM1710" s="2" t="s">
        <v>104</v>
      </c>
      <c r="AN1710" s="2" t="s">
        <v>11</v>
      </c>
      <c r="AO1710" s="2" t="s">
        <v>12</v>
      </c>
      <c r="AP1710" s="2" t="s">
        <v>13</v>
      </c>
      <c r="AQ1710" s="7">
        <v>5.3350000000000001E-4</v>
      </c>
      <c r="AR1710" s="7">
        <v>0.75</v>
      </c>
      <c r="AS1710" s="9">
        <f>Tabla8[[#This Row],[Precio unitario]]*Tabla8[[#This Row],[Tasa de ingresos cliente]]</f>
        <v>4.0012499999999998E-4</v>
      </c>
      <c r="AT1710" s="21">
        <v>21.6</v>
      </c>
      <c r="AU1710" s="11">
        <f>Tabla8[[#This Row],[tasa de cambio]]*Tabla8[[#This Row],[Ingresos netos]]</f>
        <v>8.6426999999999997E-3</v>
      </c>
      <c r="AV1710" s="23"/>
      <c r="AX1710" s="23"/>
    </row>
    <row r="1711" spans="37:50" x14ac:dyDescent="0.2">
      <c r="AK1711" s="2" t="s">
        <v>100</v>
      </c>
      <c r="AL1711" s="2" t="s">
        <v>61</v>
      </c>
      <c r="AM1711" s="2" t="s">
        <v>104</v>
      </c>
      <c r="AN1711" s="2" t="s">
        <v>11</v>
      </c>
      <c r="AO1711" s="2" t="s">
        <v>12</v>
      </c>
      <c r="AP1711" s="2" t="s">
        <v>13</v>
      </c>
      <c r="AQ1711" s="7">
        <v>6.7225E-4</v>
      </c>
      <c r="AR1711" s="7">
        <v>0.75</v>
      </c>
      <c r="AS1711" s="9">
        <f>Tabla8[[#This Row],[Precio unitario]]*Tabla8[[#This Row],[Tasa de ingresos cliente]]</f>
        <v>5.0418749999999997E-4</v>
      </c>
      <c r="AT1711" s="21">
        <v>21.6</v>
      </c>
      <c r="AU1711" s="11">
        <f>Tabla8[[#This Row],[tasa de cambio]]*Tabla8[[#This Row],[Ingresos netos]]</f>
        <v>1.0890449999999999E-2</v>
      </c>
      <c r="AV1711" s="23"/>
      <c r="AX1711" s="23"/>
    </row>
    <row r="1712" spans="37:50" x14ac:dyDescent="0.2">
      <c r="AK1712" s="1" t="s">
        <v>100</v>
      </c>
      <c r="AL1712" s="1" t="s">
        <v>61</v>
      </c>
      <c r="AM1712" s="1" t="s">
        <v>104</v>
      </c>
      <c r="AN1712" s="1" t="s">
        <v>11</v>
      </c>
      <c r="AO1712" s="1" t="s">
        <v>12</v>
      </c>
      <c r="AP1712" s="1" t="s">
        <v>13</v>
      </c>
      <c r="AQ1712" s="8">
        <v>2.8725000000000002E-4</v>
      </c>
      <c r="AR1712" s="8">
        <v>0.75</v>
      </c>
      <c r="AS1712" s="9">
        <f>Tabla8[[#This Row],[Precio unitario]]*Tabla8[[#This Row],[Tasa de ingresos cliente]]</f>
        <v>2.1543750000000003E-4</v>
      </c>
      <c r="AT1712" s="21">
        <v>21.6</v>
      </c>
      <c r="AU1712" s="11">
        <f>Tabla8[[#This Row],[tasa de cambio]]*Tabla8[[#This Row],[Ingresos netos]]</f>
        <v>4.6534500000000008E-3</v>
      </c>
      <c r="AV1712" s="23"/>
      <c r="AX1712" s="23"/>
    </row>
    <row r="1713" spans="37:50" x14ac:dyDescent="0.2">
      <c r="AK1713" s="1" t="s">
        <v>100</v>
      </c>
      <c r="AL1713" s="1" t="s">
        <v>61</v>
      </c>
      <c r="AM1713" s="1" t="s">
        <v>114</v>
      </c>
      <c r="AN1713" s="1" t="s">
        <v>11</v>
      </c>
      <c r="AO1713" s="1" t="s">
        <v>12</v>
      </c>
      <c r="AP1713" s="1" t="s">
        <v>13</v>
      </c>
      <c r="AQ1713" s="8">
        <v>1.7E-5</v>
      </c>
      <c r="AR1713" s="8">
        <v>0.75</v>
      </c>
      <c r="AS1713" s="9">
        <f>Tabla8[[#This Row],[Precio unitario]]*Tabla8[[#This Row],[Tasa de ingresos cliente]]</f>
        <v>1.275E-5</v>
      </c>
      <c r="AT1713" s="21">
        <v>21.6</v>
      </c>
      <c r="AU1713" s="11">
        <f>Tabla8[[#This Row],[tasa de cambio]]*Tabla8[[#This Row],[Ingresos netos]]</f>
        <v>2.7540000000000003E-4</v>
      </c>
      <c r="AV1713" s="23"/>
      <c r="AX1713" s="23"/>
    </row>
    <row r="1714" spans="37:50" x14ac:dyDescent="0.2">
      <c r="AK1714" s="2" t="s">
        <v>100</v>
      </c>
      <c r="AL1714" s="2" t="s">
        <v>61</v>
      </c>
      <c r="AM1714" s="2" t="s">
        <v>114</v>
      </c>
      <c r="AN1714" s="2" t="s">
        <v>11</v>
      </c>
      <c r="AO1714" s="2" t="s">
        <v>12</v>
      </c>
      <c r="AP1714" s="2" t="s">
        <v>13</v>
      </c>
      <c r="AQ1714" s="7">
        <v>1.69844E-5</v>
      </c>
      <c r="AR1714" s="7">
        <v>0.75</v>
      </c>
      <c r="AS1714" s="9">
        <f>Tabla8[[#This Row],[Precio unitario]]*Tabla8[[#This Row],[Tasa de ingresos cliente]]</f>
        <v>1.27383E-5</v>
      </c>
      <c r="AT1714" s="21">
        <v>21.6</v>
      </c>
      <c r="AU1714" s="11">
        <f>Tabla8[[#This Row],[tasa de cambio]]*Tabla8[[#This Row],[Ingresos netos]]</f>
        <v>2.7514728000000002E-4</v>
      </c>
      <c r="AV1714" s="23"/>
      <c r="AX1714" s="23"/>
    </row>
    <row r="1715" spans="37:50" x14ac:dyDescent="0.2">
      <c r="AK1715" s="1" t="s">
        <v>100</v>
      </c>
      <c r="AL1715" s="1" t="s">
        <v>61</v>
      </c>
      <c r="AM1715" s="1" t="s">
        <v>104</v>
      </c>
      <c r="AN1715" s="1" t="s">
        <v>11</v>
      </c>
      <c r="AO1715" s="1" t="s">
        <v>129</v>
      </c>
      <c r="AP1715" s="1" t="s">
        <v>13</v>
      </c>
      <c r="AQ1715" s="8">
        <v>-1.393267E-4</v>
      </c>
      <c r="AR1715" s="8">
        <v>0.75</v>
      </c>
      <c r="AS1715" s="9">
        <f>Tabla8[[#This Row],[Precio unitario]]*Tabla8[[#This Row],[Tasa de ingresos cliente]]</f>
        <v>-1.04495025E-4</v>
      </c>
      <c r="AT1715" s="21">
        <v>21.6</v>
      </c>
      <c r="AU1715" s="11">
        <f>Tabla8[[#This Row],[tasa de cambio]]*Tabla8[[#This Row],[Ingresos netos]]</f>
        <v>-2.25709254E-3</v>
      </c>
      <c r="AV1715" s="23"/>
      <c r="AX1715" s="23"/>
    </row>
    <row r="1716" spans="37:50" x14ac:dyDescent="0.2">
      <c r="AK1716" s="2" t="s">
        <v>100</v>
      </c>
      <c r="AL1716" s="2" t="s">
        <v>61</v>
      </c>
      <c r="AM1716" s="2" t="s">
        <v>114</v>
      </c>
      <c r="AN1716" s="2" t="s">
        <v>11</v>
      </c>
      <c r="AO1716" s="2" t="s">
        <v>129</v>
      </c>
      <c r="AP1716" s="2" t="s">
        <v>13</v>
      </c>
      <c r="AQ1716" s="7">
        <v>-5.0961000000000002E-6</v>
      </c>
      <c r="AR1716" s="7">
        <v>0.75</v>
      </c>
      <c r="AS1716" s="9">
        <f>Tabla8[[#This Row],[Precio unitario]]*Tabla8[[#This Row],[Tasa de ingresos cliente]]</f>
        <v>-3.8220750000000002E-6</v>
      </c>
      <c r="AT1716" s="21">
        <v>21.6</v>
      </c>
      <c r="AU1716" s="11">
        <f>Tabla8[[#This Row],[tasa de cambio]]*Tabla8[[#This Row],[Ingresos netos]]</f>
        <v>-8.2556820000000004E-5</v>
      </c>
      <c r="AV1716" s="23"/>
      <c r="AX1716" s="23"/>
    </row>
    <row r="1717" spans="37:50" x14ac:dyDescent="0.2">
      <c r="AK1717" s="2" t="s">
        <v>100</v>
      </c>
      <c r="AL1717" s="2" t="s">
        <v>61</v>
      </c>
      <c r="AM1717" s="2" t="s">
        <v>101</v>
      </c>
      <c r="AN1717" s="2" t="s">
        <v>11</v>
      </c>
      <c r="AO1717" s="2" t="s">
        <v>12</v>
      </c>
      <c r="AP1717" s="2" t="s">
        <v>13</v>
      </c>
      <c r="AQ1717" s="7">
        <v>2.2000000000000001E-4</v>
      </c>
      <c r="AR1717" s="7">
        <v>0.75</v>
      </c>
      <c r="AS1717" s="9">
        <f>Tabla8[[#This Row],[Precio unitario]]*Tabla8[[#This Row],[Tasa de ingresos cliente]]</f>
        <v>1.65E-4</v>
      </c>
      <c r="AT1717" s="21">
        <v>21.6</v>
      </c>
      <c r="AU1717" s="11">
        <f>Tabla8[[#This Row],[tasa de cambio]]*Tabla8[[#This Row],[Ingresos netos]]</f>
        <v>3.5640000000000003E-3</v>
      </c>
      <c r="AV1717" s="23"/>
      <c r="AX1717" s="23"/>
    </row>
    <row r="1718" spans="37:50" x14ac:dyDescent="0.2">
      <c r="AK1718" s="1" t="s">
        <v>100</v>
      </c>
      <c r="AL1718" s="1" t="s">
        <v>58</v>
      </c>
      <c r="AM1718" s="1" t="s">
        <v>104</v>
      </c>
      <c r="AN1718" s="1" t="s">
        <v>11</v>
      </c>
      <c r="AO1718" s="1" t="s">
        <v>12</v>
      </c>
      <c r="AP1718" s="1" t="s">
        <v>13</v>
      </c>
      <c r="AQ1718" s="8">
        <v>2.4862E-3</v>
      </c>
      <c r="AR1718" s="8">
        <v>0.75</v>
      </c>
      <c r="AS1718" s="9">
        <f>Tabla8[[#This Row],[Precio unitario]]*Tabla8[[#This Row],[Tasa de ingresos cliente]]</f>
        <v>1.86465E-3</v>
      </c>
      <c r="AT1718" s="21">
        <v>21.6</v>
      </c>
      <c r="AU1718" s="11">
        <f>Tabla8[[#This Row],[tasa de cambio]]*Tabla8[[#This Row],[Ingresos netos]]</f>
        <v>4.0276440000000004E-2</v>
      </c>
      <c r="AV1718" s="23"/>
      <c r="AX1718" s="23"/>
    </row>
    <row r="1719" spans="37:50" x14ac:dyDescent="0.2">
      <c r="AK1719" s="1" t="s">
        <v>100</v>
      </c>
      <c r="AL1719" s="1" t="s">
        <v>58</v>
      </c>
      <c r="AM1719" s="1" t="s">
        <v>114</v>
      </c>
      <c r="AN1719" s="1" t="s">
        <v>11</v>
      </c>
      <c r="AO1719" s="1" t="s">
        <v>12</v>
      </c>
      <c r="AP1719" s="1" t="s">
        <v>13</v>
      </c>
      <c r="AQ1719" s="8">
        <v>1.2999999999999999E-5</v>
      </c>
      <c r="AR1719" s="8">
        <v>0.75</v>
      </c>
      <c r="AS1719" s="9">
        <f>Tabla8[[#This Row],[Precio unitario]]*Tabla8[[#This Row],[Tasa de ingresos cliente]]</f>
        <v>9.7499999999999998E-6</v>
      </c>
      <c r="AT1719" s="21">
        <v>21.6</v>
      </c>
      <c r="AU1719" s="11">
        <f>Tabla8[[#This Row],[tasa de cambio]]*Tabla8[[#This Row],[Ingresos netos]]</f>
        <v>2.1060000000000002E-4</v>
      </c>
      <c r="AV1719" s="23"/>
      <c r="AX1719" s="23"/>
    </row>
    <row r="1720" spans="37:50" x14ac:dyDescent="0.2">
      <c r="AK1720" s="2" t="s">
        <v>100</v>
      </c>
      <c r="AL1720" s="2" t="s">
        <v>58</v>
      </c>
      <c r="AM1720" s="2" t="s">
        <v>114</v>
      </c>
      <c r="AN1720" s="2" t="s">
        <v>11</v>
      </c>
      <c r="AO1720" s="2" t="s">
        <v>12</v>
      </c>
      <c r="AP1720" s="2" t="s">
        <v>13</v>
      </c>
      <c r="AQ1720" s="7">
        <v>1.26667E-5</v>
      </c>
      <c r="AR1720" s="7">
        <v>0.75</v>
      </c>
      <c r="AS1720" s="9">
        <f>Tabla8[[#This Row],[Precio unitario]]*Tabla8[[#This Row],[Tasa de ingresos cliente]]</f>
        <v>9.5000250000000006E-6</v>
      </c>
      <c r="AT1720" s="21">
        <v>21.6</v>
      </c>
      <c r="AU1720" s="11">
        <f>Tabla8[[#This Row],[tasa de cambio]]*Tabla8[[#This Row],[Ingresos netos]]</f>
        <v>2.0520054000000004E-4</v>
      </c>
      <c r="AV1720" s="23"/>
      <c r="AX1720" s="23"/>
    </row>
    <row r="1721" spans="37:50" x14ac:dyDescent="0.2">
      <c r="AK1721" s="1" t="s">
        <v>100</v>
      </c>
      <c r="AL1721" s="1" t="s">
        <v>58</v>
      </c>
      <c r="AM1721" s="1" t="s">
        <v>114</v>
      </c>
      <c r="AN1721" s="1" t="s">
        <v>11</v>
      </c>
      <c r="AO1721" s="1" t="s">
        <v>12</v>
      </c>
      <c r="AP1721" s="1" t="s">
        <v>13</v>
      </c>
      <c r="AQ1721" s="8">
        <v>1.2500000000000001E-5</v>
      </c>
      <c r="AR1721" s="8">
        <v>0.75</v>
      </c>
      <c r="AS1721" s="9">
        <f>Tabla8[[#This Row],[Precio unitario]]*Tabla8[[#This Row],[Tasa de ingresos cliente]]</f>
        <v>9.3750000000000009E-6</v>
      </c>
      <c r="AT1721" s="21">
        <v>21.6</v>
      </c>
      <c r="AU1721" s="11">
        <f>Tabla8[[#This Row],[tasa de cambio]]*Tabla8[[#This Row],[Ingresos netos]]</f>
        <v>2.0250000000000004E-4</v>
      </c>
      <c r="AV1721" s="23"/>
      <c r="AX1721" s="23"/>
    </row>
    <row r="1722" spans="37:50" x14ac:dyDescent="0.2">
      <c r="AK1722" s="2" t="s">
        <v>100</v>
      </c>
      <c r="AL1722" s="2" t="s">
        <v>58</v>
      </c>
      <c r="AM1722" s="2" t="s">
        <v>104</v>
      </c>
      <c r="AN1722" s="2" t="s">
        <v>11</v>
      </c>
      <c r="AO1722" s="2" t="s">
        <v>129</v>
      </c>
      <c r="AP1722" s="2" t="s">
        <v>13</v>
      </c>
      <c r="AQ1722" s="7">
        <v>-4.5808449999999999E-4</v>
      </c>
      <c r="AR1722" s="7">
        <v>0.75</v>
      </c>
      <c r="AS1722" s="9">
        <f>Tabla8[[#This Row],[Precio unitario]]*Tabla8[[#This Row],[Tasa de ingresos cliente]]</f>
        <v>-3.4356337499999998E-4</v>
      </c>
      <c r="AT1722" s="21">
        <v>21.6</v>
      </c>
      <c r="AU1722" s="11">
        <f>Tabla8[[#This Row],[tasa de cambio]]*Tabla8[[#This Row],[Ingresos netos]]</f>
        <v>-7.4209688999999999E-3</v>
      </c>
      <c r="AV1722" s="23"/>
      <c r="AX1722" s="23"/>
    </row>
    <row r="1723" spans="37:50" x14ac:dyDescent="0.2">
      <c r="AK1723" s="2" t="s">
        <v>100</v>
      </c>
      <c r="AL1723" s="2" t="s">
        <v>79</v>
      </c>
      <c r="AM1723" s="2" t="s">
        <v>104</v>
      </c>
      <c r="AN1723" s="2" t="s">
        <v>11</v>
      </c>
      <c r="AO1723" s="2" t="s">
        <v>12</v>
      </c>
      <c r="AP1723" s="2" t="s">
        <v>13</v>
      </c>
      <c r="AQ1723" s="7">
        <v>3.3379999999999998E-3</v>
      </c>
      <c r="AR1723" s="7">
        <v>0.75</v>
      </c>
      <c r="AS1723" s="9">
        <f>Tabla8[[#This Row],[Precio unitario]]*Tabla8[[#This Row],[Tasa de ingresos cliente]]</f>
        <v>2.5034999999999996E-3</v>
      </c>
      <c r="AT1723" s="21">
        <v>21.6</v>
      </c>
      <c r="AU1723" s="11">
        <f>Tabla8[[#This Row],[tasa de cambio]]*Tabla8[[#This Row],[Ingresos netos]]</f>
        <v>5.4075599999999995E-2</v>
      </c>
      <c r="AV1723" s="23"/>
      <c r="AX1723" s="23"/>
    </row>
    <row r="1724" spans="37:50" x14ac:dyDescent="0.2">
      <c r="AK1724" s="1" t="s">
        <v>100</v>
      </c>
      <c r="AL1724" s="1" t="s">
        <v>79</v>
      </c>
      <c r="AM1724" s="1" t="s">
        <v>114</v>
      </c>
      <c r="AN1724" s="1" t="s">
        <v>11</v>
      </c>
      <c r="AO1724" s="1" t="s">
        <v>12</v>
      </c>
      <c r="AP1724" s="1" t="s">
        <v>13</v>
      </c>
      <c r="AQ1724" s="8">
        <v>4.4799999999999999E-4</v>
      </c>
      <c r="AR1724" s="8">
        <v>0.75</v>
      </c>
      <c r="AS1724" s="9">
        <f>Tabla8[[#This Row],[Precio unitario]]*Tabla8[[#This Row],[Tasa de ingresos cliente]]</f>
        <v>3.3599999999999998E-4</v>
      </c>
      <c r="AT1724" s="21">
        <v>21.6</v>
      </c>
      <c r="AU1724" s="11">
        <f>Tabla8[[#This Row],[tasa de cambio]]*Tabla8[[#This Row],[Ingresos netos]]</f>
        <v>7.2576000000000003E-3</v>
      </c>
      <c r="AV1724" s="23"/>
      <c r="AX1724" s="23"/>
    </row>
    <row r="1725" spans="37:50" x14ac:dyDescent="0.2">
      <c r="AK1725" s="2" t="s">
        <v>100</v>
      </c>
      <c r="AL1725" s="2" t="s">
        <v>79</v>
      </c>
      <c r="AM1725" s="2" t="s">
        <v>114</v>
      </c>
      <c r="AN1725" s="2" t="s">
        <v>11</v>
      </c>
      <c r="AO1725" s="2" t="s">
        <v>12</v>
      </c>
      <c r="AP1725" s="2" t="s">
        <v>13</v>
      </c>
      <c r="AQ1725" s="7">
        <v>4.4749999999999998E-4</v>
      </c>
      <c r="AR1725" s="7">
        <v>0.75</v>
      </c>
      <c r="AS1725" s="9">
        <f>Tabla8[[#This Row],[Precio unitario]]*Tabla8[[#This Row],[Tasa de ingresos cliente]]</f>
        <v>3.3562499999999999E-4</v>
      </c>
      <c r="AT1725" s="21">
        <v>21.6</v>
      </c>
      <c r="AU1725" s="11">
        <f>Tabla8[[#This Row],[tasa de cambio]]*Tabla8[[#This Row],[Ingresos netos]]</f>
        <v>7.2494999999999999E-3</v>
      </c>
      <c r="AV1725" s="23"/>
      <c r="AX1725" s="23"/>
    </row>
    <row r="1726" spans="37:50" x14ac:dyDescent="0.2">
      <c r="AK1726" s="1" t="s">
        <v>100</v>
      </c>
      <c r="AL1726" s="1" t="s">
        <v>16</v>
      </c>
      <c r="AM1726" s="1" t="s">
        <v>101</v>
      </c>
      <c r="AN1726" s="1" t="s">
        <v>11</v>
      </c>
      <c r="AO1726" s="1" t="s">
        <v>12</v>
      </c>
      <c r="AP1726" s="1" t="s">
        <v>13</v>
      </c>
      <c r="AQ1726" s="8">
        <v>2.3528333E-3</v>
      </c>
      <c r="AR1726" s="8">
        <v>0.75</v>
      </c>
      <c r="AS1726" s="9">
        <f>Tabla8[[#This Row],[Precio unitario]]*Tabla8[[#This Row],[Tasa de ingresos cliente]]</f>
        <v>1.764624975E-3</v>
      </c>
      <c r="AT1726" s="21">
        <v>21.6</v>
      </c>
      <c r="AU1726" s="11">
        <f>Tabla8[[#This Row],[tasa de cambio]]*Tabla8[[#This Row],[Ingresos netos]]</f>
        <v>3.8115899460000005E-2</v>
      </c>
      <c r="AV1726" s="23"/>
      <c r="AX1726" s="23"/>
    </row>
    <row r="1727" spans="37:50" x14ac:dyDescent="0.2">
      <c r="AK1727" s="2" t="s">
        <v>100</v>
      </c>
      <c r="AL1727" s="2" t="s">
        <v>16</v>
      </c>
      <c r="AM1727" s="2" t="s">
        <v>101</v>
      </c>
      <c r="AN1727" s="2" t="s">
        <v>11</v>
      </c>
      <c r="AO1727" s="2" t="s">
        <v>12</v>
      </c>
      <c r="AP1727" s="2" t="s">
        <v>13</v>
      </c>
      <c r="AQ1727" s="7">
        <v>2.3530000000000001E-3</v>
      </c>
      <c r="AR1727" s="7">
        <v>0.75</v>
      </c>
      <c r="AS1727" s="9">
        <f>Tabla8[[#This Row],[Precio unitario]]*Tabla8[[#This Row],[Tasa de ingresos cliente]]</f>
        <v>1.76475E-3</v>
      </c>
      <c r="AT1727" s="21">
        <v>21.6</v>
      </c>
      <c r="AU1727" s="11">
        <f>Tabla8[[#This Row],[tasa de cambio]]*Tabla8[[#This Row],[Ingresos netos]]</f>
        <v>3.8118600000000002E-2</v>
      </c>
      <c r="AV1727" s="23"/>
      <c r="AX1727" s="23"/>
    </row>
    <row r="1728" spans="37:50" x14ac:dyDescent="0.2">
      <c r="AK1728" s="1" t="s">
        <v>100</v>
      </c>
      <c r="AL1728" s="1" t="s">
        <v>16</v>
      </c>
      <c r="AM1728" s="1" t="s">
        <v>104</v>
      </c>
      <c r="AN1728" s="1" t="s">
        <v>11</v>
      </c>
      <c r="AO1728" s="1" t="s">
        <v>12</v>
      </c>
      <c r="AP1728" s="1" t="s">
        <v>13</v>
      </c>
      <c r="AQ1728" s="8">
        <v>3.8549999999999999E-3</v>
      </c>
      <c r="AR1728" s="8">
        <v>0.75</v>
      </c>
      <c r="AS1728" s="9">
        <f>Tabla8[[#This Row],[Precio unitario]]*Tabla8[[#This Row],[Tasa de ingresos cliente]]</f>
        <v>2.8912499999999997E-3</v>
      </c>
      <c r="AT1728" s="21">
        <v>21.6</v>
      </c>
      <c r="AU1728" s="11">
        <f>Tabla8[[#This Row],[tasa de cambio]]*Tabla8[[#This Row],[Ingresos netos]]</f>
        <v>6.2451E-2</v>
      </c>
      <c r="AV1728" s="23"/>
      <c r="AX1728" s="23"/>
    </row>
    <row r="1729" spans="37:50" x14ac:dyDescent="0.2">
      <c r="AK1729" s="2" t="s">
        <v>100</v>
      </c>
      <c r="AL1729" s="2" t="s">
        <v>16</v>
      </c>
      <c r="AM1729" s="2" t="s">
        <v>104</v>
      </c>
      <c r="AN1729" s="2" t="s">
        <v>11</v>
      </c>
      <c r="AO1729" s="2" t="s">
        <v>12</v>
      </c>
      <c r="AP1729" s="2" t="s">
        <v>13</v>
      </c>
      <c r="AQ1729" s="7">
        <v>3.8549104000000002E-3</v>
      </c>
      <c r="AR1729" s="7">
        <v>0.75</v>
      </c>
      <c r="AS1729" s="9">
        <f>Tabla8[[#This Row],[Precio unitario]]*Tabla8[[#This Row],[Tasa de ingresos cliente]]</f>
        <v>2.8911828000000002E-3</v>
      </c>
      <c r="AT1729" s="21">
        <v>21.6</v>
      </c>
      <c r="AU1729" s="11">
        <f>Tabla8[[#This Row],[tasa de cambio]]*Tabla8[[#This Row],[Ingresos netos]]</f>
        <v>6.2449548480000006E-2</v>
      </c>
      <c r="AV1729" s="23"/>
      <c r="AX1729" s="23"/>
    </row>
    <row r="1730" spans="37:50" x14ac:dyDescent="0.2">
      <c r="AK1730" s="2" t="s">
        <v>100</v>
      </c>
      <c r="AL1730" s="2" t="s">
        <v>16</v>
      </c>
      <c r="AM1730" s="2" t="s">
        <v>104</v>
      </c>
      <c r="AN1730" s="2" t="s">
        <v>11</v>
      </c>
      <c r="AO1730" s="2" t="s">
        <v>12</v>
      </c>
      <c r="AP1730" s="2" t="s">
        <v>13</v>
      </c>
      <c r="AQ1730" s="7">
        <v>6.718E-3</v>
      </c>
      <c r="AR1730" s="7">
        <v>0.75</v>
      </c>
      <c r="AS1730" s="9">
        <f>Tabla8[[#This Row],[Precio unitario]]*Tabla8[[#This Row],[Tasa de ingresos cliente]]</f>
        <v>5.0384999999999996E-3</v>
      </c>
      <c r="AT1730" s="21">
        <v>21.6</v>
      </c>
      <c r="AU1730" s="11">
        <f>Tabla8[[#This Row],[tasa de cambio]]*Tabla8[[#This Row],[Ingresos netos]]</f>
        <v>0.1088316</v>
      </c>
      <c r="AV1730" s="23"/>
      <c r="AX1730" s="23"/>
    </row>
    <row r="1731" spans="37:50" x14ac:dyDescent="0.2">
      <c r="AK1731" s="2" t="s">
        <v>100</v>
      </c>
      <c r="AL1731" s="2" t="s">
        <v>16</v>
      </c>
      <c r="AM1731" s="2" t="s">
        <v>104</v>
      </c>
      <c r="AN1731" s="2" t="s">
        <v>11</v>
      </c>
      <c r="AO1731" s="2" t="s">
        <v>12</v>
      </c>
      <c r="AP1731" s="2" t="s">
        <v>13</v>
      </c>
      <c r="AQ1731" s="7">
        <v>5.9550000000000002E-3</v>
      </c>
      <c r="AR1731" s="7">
        <v>0.75</v>
      </c>
      <c r="AS1731" s="9">
        <f>Tabla8[[#This Row],[Precio unitario]]*Tabla8[[#This Row],[Tasa de ingresos cliente]]</f>
        <v>4.4662499999999997E-3</v>
      </c>
      <c r="AT1731" s="21">
        <v>21.6</v>
      </c>
      <c r="AU1731" s="11">
        <f>Tabla8[[#This Row],[tasa de cambio]]*Tabla8[[#This Row],[Ingresos netos]]</f>
        <v>9.6471000000000001E-2</v>
      </c>
      <c r="AV1731" s="23"/>
      <c r="AX1731" s="23"/>
    </row>
    <row r="1732" spans="37:50" x14ac:dyDescent="0.2">
      <c r="AK1732" s="1" t="s">
        <v>100</v>
      </c>
      <c r="AL1732" s="1" t="s">
        <v>16</v>
      </c>
      <c r="AM1732" s="1" t="s">
        <v>104</v>
      </c>
      <c r="AN1732" s="1" t="s">
        <v>11</v>
      </c>
      <c r="AO1732" s="1" t="s">
        <v>12</v>
      </c>
      <c r="AP1732" s="1" t="s">
        <v>13</v>
      </c>
      <c r="AQ1732" s="8">
        <v>6.7349999999999997E-3</v>
      </c>
      <c r="AR1732" s="8">
        <v>0.75</v>
      </c>
      <c r="AS1732" s="9">
        <f>Tabla8[[#This Row],[Precio unitario]]*Tabla8[[#This Row],[Tasa de ingresos cliente]]</f>
        <v>5.0512500000000002E-3</v>
      </c>
      <c r="AT1732" s="21">
        <v>21.6</v>
      </c>
      <c r="AU1732" s="11">
        <f>Tabla8[[#This Row],[tasa de cambio]]*Tabla8[[#This Row],[Ingresos netos]]</f>
        <v>0.10910700000000001</v>
      </c>
      <c r="AV1732" s="23"/>
      <c r="AX1732" s="23"/>
    </row>
    <row r="1733" spans="37:50" x14ac:dyDescent="0.2">
      <c r="AK1733" s="1" t="s">
        <v>100</v>
      </c>
      <c r="AL1733" s="1" t="s">
        <v>16</v>
      </c>
      <c r="AM1733" s="1" t="s">
        <v>104</v>
      </c>
      <c r="AN1733" s="1" t="s">
        <v>11</v>
      </c>
      <c r="AO1733" s="1" t="s">
        <v>12</v>
      </c>
      <c r="AP1733" s="1" t="s">
        <v>13</v>
      </c>
      <c r="AQ1733" s="8">
        <v>6.875E-3</v>
      </c>
      <c r="AR1733" s="8">
        <v>0.75</v>
      </c>
      <c r="AS1733" s="9">
        <f>Tabla8[[#This Row],[Precio unitario]]*Tabla8[[#This Row],[Tasa de ingresos cliente]]</f>
        <v>5.1562500000000002E-3</v>
      </c>
      <c r="AT1733" s="21">
        <v>21.6</v>
      </c>
      <c r="AU1733" s="11">
        <f>Tabla8[[#This Row],[tasa de cambio]]*Tabla8[[#This Row],[Ingresos netos]]</f>
        <v>0.11137500000000002</v>
      </c>
      <c r="AV1733" s="23"/>
      <c r="AX1733" s="23"/>
    </row>
    <row r="1734" spans="37:50" x14ac:dyDescent="0.2">
      <c r="AK1734" s="2" t="s">
        <v>100</v>
      </c>
      <c r="AL1734" s="2" t="s">
        <v>16</v>
      </c>
      <c r="AM1734" s="2" t="s">
        <v>104</v>
      </c>
      <c r="AN1734" s="2" t="s">
        <v>11</v>
      </c>
      <c r="AO1734" s="2" t="s">
        <v>12</v>
      </c>
      <c r="AP1734" s="2" t="s">
        <v>13</v>
      </c>
      <c r="AQ1734" s="7">
        <v>6.8753332999999996E-3</v>
      </c>
      <c r="AR1734" s="7">
        <v>0.75</v>
      </c>
      <c r="AS1734" s="9">
        <f>Tabla8[[#This Row],[Precio unitario]]*Tabla8[[#This Row],[Tasa de ingresos cliente]]</f>
        <v>5.1564999749999993E-3</v>
      </c>
      <c r="AT1734" s="21">
        <v>21.6</v>
      </c>
      <c r="AU1734" s="11">
        <f>Tabla8[[#This Row],[tasa de cambio]]*Tabla8[[#This Row],[Ingresos netos]]</f>
        <v>0.11138039945999999</v>
      </c>
      <c r="AV1734" s="23"/>
      <c r="AX1734" s="23"/>
    </row>
    <row r="1735" spans="37:50" x14ac:dyDescent="0.2">
      <c r="AK1735" s="1" t="s">
        <v>100</v>
      </c>
      <c r="AL1735" s="1" t="s">
        <v>16</v>
      </c>
      <c r="AM1735" s="1" t="s">
        <v>104</v>
      </c>
      <c r="AN1735" s="1" t="s">
        <v>11</v>
      </c>
      <c r="AO1735" s="1" t="s">
        <v>12</v>
      </c>
      <c r="AP1735" s="1" t="s">
        <v>13</v>
      </c>
      <c r="AQ1735" s="8">
        <v>6.8751999999999997E-3</v>
      </c>
      <c r="AR1735" s="8">
        <v>0.75</v>
      </c>
      <c r="AS1735" s="9">
        <f>Tabla8[[#This Row],[Precio unitario]]*Tabla8[[#This Row],[Tasa de ingresos cliente]]</f>
        <v>5.1564000000000002E-3</v>
      </c>
      <c r="AT1735" s="21">
        <v>21.6</v>
      </c>
      <c r="AU1735" s="11">
        <f>Tabla8[[#This Row],[tasa de cambio]]*Tabla8[[#This Row],[Ingresos netos]]</f>
        <v>0.11137824000000002</v>
      </c>
      <c r="AV1735" s="23"/>
      <c r="AX1735" s="23"/>
    </row>
    <row r="1736" spans="37:50" x14ac:dyDescent="0.2">
      <c r="AK1736" s="2" t="s">
        <v>100</v>
      </c>
      <c r="AL1736" s="2" t="s">
        <v>16</v>
      </c>
      <c r="AM1736" s="2" t="s">
        <v>104</v>
      </c>
      <c r="AN1736" s="2" t="s">
        <v>11</v>
      </c>
      <c r="AO1736" s="2" t="s">
        <v>12</v>
      </c>
      <c r="AP1736" s="2" t="s">
        <v>13</v>
      </c>
      <c r="AQ1736" s="7">
        <v>6.8751817999999996E-3</v>
      </c>
      <c r="AR1736" s="7">
        <v>0.75</v>
      </c>
      <c r="AS1736" s="9">
        <f>Tabla8[[#This Row],[Precio unitario]]*Tabla8[[#This Row],[Tasa de ingresos cliente]]</f>
        <v>5.1563863500000001E-3</v>
      </c>
      <c r="AT1736" s="21">
        <v>21.6</v>
      </c>
      <c r="AU1736" s="11">
        <f>Tabla8[[#This Row],[tasa de cambio]]*Tabla8[[#This Row],[Ingresos netos]]</f>
        <v>0.11137794516000001</v>
      </c>
      <c r="AV1736" s="23"/>
      <c r="AX1736" s="23"/>
    </row>
    <row r="1737" spans="37:50" x14ac:dyDescent="0.2">
      <c r="AK1737" s="1" t="s">
        <v>100</v>
      </c>
      <c r="AL1737" s="1" t="s">
        <v>16</v>
      </c>
      <c r="AM1737" s="1" t="s">
        <v>104</v>
      </c>
      <c r="AN1737" s="1" t="s">
        <v>11</v>
      </c>
      <c r="AO1737" s="1" t="s">
        <v>12</v>
      </c>
      <c r="AP1737" s="1" t="s">
        <v>13</v>
      </c>
      <c r="AQ1737" s="8">
        <v>6.8751795000000001E-3</v>
      </c>
      <c r="AR1737" s="8">
        <v>0.75</v>
      </c>
      <c r="AS1737" s="9">
        <f>Tabla8[[#This Row],[Precio unitario]]*Tabla8[[#This Row],[Tasa de ingresos cliente]]</f>
        <v>5.1563846249999996E-3</v>
      </c>
      <c r="AT1737" s="21">
        <v>21.6</v>
      </c>
      <c r="AU1737" s="11">
        <f>Tabla8[[#This Row],[tasa de cambio]]*Tabla8[[#This Row],[Ingresos netos]]</f>
        <v>0.1113779079</v>
      </c>
      <c r="AV1737" s="23"/>
      <c r="AX1737" s="23"/>
    </row>
    <row r="1738" spans="37:50" x14ac:dyDescent="0.2">
      <c r="AK1738" s="1" t="s">
        <v>100</v>
      </c>
      <c r="AL1738" s="1" t="s">
        <v>16</v>
      </c>
      <c r="AM1738" s="1" t="s">
        <v>104</v>
      </c>
      <c r="AN1738" s="1" t="s">
        <v>11</v>
      </c>
      <c r="AO1738" s="1" t="s">
        <v>12</v>
      </c>
      <c r="AP1738" s="1" t="s">
        <v>13</v>
      </c>
      <c r="AQ1738" s="8">
        <v>2.9589999999999998E-3</v>
      </c>
      <c r="AR1738" s="8">
        <v>0.75</v>
      </c>
      <c r="AS1738" s="9">
        <f>Tabla8[[#This Row],[Precio unitario]]*Tabla8[[#This Row],[Tasa de ingresos cliente]]</f>
        <v>2.2192499999999999E-3</v>
      </c>
      <c r="AT1738" s="21">
        <v>21.6</v>
      </c>
      <c r="AU1738" s="11">
        <f>Tabla8[[#This Row],[tasa de cambio]]*Tabla8[[#This Row],[Ingresos netos]]</f>
        <v>4.7935800000000001E-2</v>
      </c>
      <c r="AV1738" s="23"/>
      <c r="AX1738" s="23"/>
    </row>
    <row r="1739" spans="37:50" x14ac:dyDescent="0.2">
      <c r="AK1739" s="2" t="s">
        <v>100</v>
      </c>
      <c r="AL1739" s="2" t="s">
        <v>16</v>
      </c>
      <c r="AM1739" s="2" t="s">
        <v>104</v>
      </c>
      <c r="AN1739" s="2" t="s">
        <v>11</v>
      </c>
      <c r="AO1739" s="2" t="s">
        <v>12</v>
      </c>
      <c r="AP1739" s="2" t="s">
        <v>13</v>
      </c>
      <c r="AQ1739" s="7">
        <v>2.9586666999999998E-3</v>
      </c>
      <c r="AR1739" s="7">
        <v>0.75</v>
      </c>
      <c r="AS1739" s="9">
        <f>Tabla8[[#This Row],[Precio unitario]]*Tabla8[[#This Row],[Tasa de ingresos cliente]]</f>
        <v>2.219000025E-3</v>
      </c>
      <c r="AT1739" s="21">
        <v>21.6</v>
      </c>
      <c r="AU1739" s="11">
        <f>Tabla8[[#This Row],[tasa de cambio]]*Tabla8[[#This Row],[Ingresos netos]]</f>
        <v>4.7930400540000001E-2</v>
      </c>
      <c r="AV1739" s="23"/>
      <c r="AX1739" s="23"/>
    </row>
    <row r="1740" spans="37:50" x14ac:dyDescent="0.2">
      <c r="AK1740" s="1" t="s">
        <v>100</v>
      </c>
      <c r="AL1740" s="1" t="s">
        <v>16</v>
      </c>
      <c r="AM1740" s="1" t="s">
        <v>114</v>
      </c>
      <c r="AN1740" s="1" t="s">
        <v>11</v>
      </c>
      <c r="AO1740" s="1" t="s">
        <v>12</v>
      </c>
      <c r="AP1740" s="1" t="s">
        <v>13</v>
      </c>
      <c r="AQ1740" s="8">
        <v>1.4163333E-3</v>
      </c>
      <c r="AR1740" s="8">
        <v>0.75</v>
      </c>
      <c r="AS1740" s="9">
        <f>Tabla8[[#This Row],[Precio unitario]]*Tabla8[[#This Row],[Tasa de ingresos cliente]]</f>
        <v>1.0622499749999999E-3</v>
      </c>
      <c r="AT1740" s="21">
        <v>21.6</v>
      </c>
      <c r="AU1740" s="11">
        <f>Tabla8[[#This Row],[tasa de cambio]]*Tabla8[[#This Row],[Ingresos netos]]</f>
        <v>2.2944599459999999E-2</v>
      </c>
      <c r="AV1740" s="23"/>
      <c r="AX1740" s="23"/>
    </row>
    <row r="1741" spans="37:50" x14ac:dyDescent="0.2">
      <c r="AK1741" s="2" t="s">
        <v>100</v>
      </c>
      <c r="AL1741" s="2" t="s">
        <v>16</v>
      </c>
      <c r="AM1741" s="2" t="s">
        <v>114</v>
      </c>
      <c r="AN1741" s="2" t="s">
        <v>11</v>
      </c>
      <c r="AO1741" s="2" t="s">
        <v>12</v>
      </c>
      <c r="AP1741" s="2" t="s">
        <v>13</v>
      </c>
      <c r="AQ1741" s="7">
        <v>1.4162857E-3</v>
      </c>
      <c r="AR1741" s="7">
        <v>0.75</v>
      </c>
      <c r="AS1741" s="9">
        <f>Tabla8[[#This Row],[Precio unitario]]*Tabla8[[#This Row],[Tasa de ingresos cliente]]</f>
        <v>1.0622142749999999E-3</v>
      </c>
      <c r="AT1741" s="21">
        <v>21.6</v>
      </c>
      <c r="AU1741" s="11">
        <f>Tabla8[[#This Row],[tasa de cambio]]*Tabla8[[#This Row],[Ingresos netos]]</f>
        <v>2.294382834E-2</v>
      </c>
      <c r="AV1741" s="23"/>
      <c r="AX1741" s="23"/>
    </row>
    <row r="1742" spans="37:50" x14ac:dyDescent="0.2">
      <c r="AK1742" s="1" t="s">
        <v>100</v>
      </c>
      <c r="AL1742" s="1" t="s">
        <v>16</v>
      </c>
      <c r="AM1742" s="1" t="s">
        <v>114</v>
      </c>
      <c r="AN1742" s="1" t="s">
        <v>11</v>
      </c>
      <c r="AO1742" s="1" t="s">
        <v>12</v>
      </c>
      <c r="AP1742" s="1" t="s">
        <v>13</v>
      </c>
      <c r="AQ1742" s="8">
        <v>1.4163750000000001E-3</v>
      </c>
      <c r="AR1742" s="8">
        <v>0.75</v>
      </c>
      <c r="AS1742" s="9">
        <f>Tabla8[[#This Row],[Precio unitario]]*Tabla8[[#This Row],[Tasa de ingresos cliente]]</f>
        <v>1.0622812500000001E-3</v>
      </c>
      <c r="AT1742" s="21">
        <v>21.6</v>
      </c>
      <c r="AU1742" s="11">
        <f>Tabla8[[#This Row],[tasa de cambio]]*Tabla8[[#This Row],[Ingresos netos]]</f>
        <v>2.2945275000000005E-2</v>
      </c>
      <c r="AV1742" s="23"/>
      <c r="AX1742" s="23"/>
    </row>
    <row r="1743" spans="37:50" x14ac:dyDescent="0.2">
      <c r="AK1743" s="2" t="s">
        <v>100</v>
      </c>
      <c r="AL1743" s="2" t="s">
        <v>16</v>
      </c>
      <c r="AM1743" s="2" t="s">
        <v>114</v>
      </c>
      <c r="AN1743" s="2" t="s">
        <v>11</v>
      </c>
      <c r="AO1743" s="2" t="s">
        <v>12</v>
      </c>
      <c r="AP1743" s="2" t="s">
        <v>13</v>
      </c>
      <c r="AQ1743" s="7">
        <v>1.4165E-3</v>
      </c>
      <c r="AR1743" s="7">
        <v>0.75</v>
      </c>
      <c r="AS1743" s="9">
        <f>Tabla8[[#This Row],[Precio unitario]]*Tabla8[[#This Row],[Tasa de ingresos cliente]]</f>
        <v>1.062375E-3</v>
      </c>
      <c r="AT1743" s="21">
        <v>21.6</v>
      </c>
      <c r="AU1743" s="11">
        <f>Tabla8[[#This Row],[tasa de cambio]]*Tabla8[[#This Row],[Ingresos netos]]</f>
        <v>2.29473E-2</v>
      </c>
      <c r="AV1743" s="23"/>
      <c r="AX1743" s="23"/>
    </row>
    <row r="1744" spans="37:50" x14ac:dyDescent="0.2">
      <c r="AK1744" s="1" t="s">
        <v>100</v>
      </c>
      <c r="AL1744" s="1" t="s">
        <v>16</v>
      </c>
      <c r="AM1744" s="1" t="s">
        <v>114</v>
      </c>
      <c r="AN1744" s="1" t="s">
        <v>11</v>
      </c>
      <c r="AO1744" s="1" t="s">
        <v>12</v>
      </c>
      <c r="AP1744" s="1" t="s">
        <v>13</v>
      </c>
      <c r="AQ1744" s="8">
        <v>1.4163125E-3</v>
      </c>
      <c r="AR1744" s="8">
        <v>0.75</v>
      </c>
      <c r="AS1744" s="9">
        <f>Tabla8[[#This Row],[Precio unitario]]*Tabla8[[#This Row],[Tasa de ingresos cliente]]</f>
        <v>1.062234375E-3</v>
      </c>
      <c r="AT1744" s="21">
        <v>21.6</v>
      </c>
      <c r="AU1744" s="11">
        <f>Tabla8[[#This Row],[tasa de cambio]]*Tabla8[[#This Row],[Ingresos netos]]</f>
        <v>2.2944262500000003E-2</v>
      </c>
      <c r="AV1744" s="23"/>
      <c r="AX1744" s="23"/>
    </row>
    <row r="1745" spans="37:50" x14ac:dyDescent="0.2">
      <c r="AK1745" s="2" t="s">
        <v>100</v>
      </c>
      <c r="AL1745" s="2" t="s">
        <v>16</v>
      </c>
      <c r="AM1745" s="2" t="s">
        <v>114</v>
      </c>
      <c r="AN1745" s="2" t="s">
        <v>11</v>
      </c>
      <c r="AO1745" s="2" t="s">
        <v>12</v>
      </c>
      <c r="AP1745" s="2" t="s">
        <v>13</v>
      </c>
      <c r="AQ1745" s="7">
        <v>1.4159999999999999E-3</v>
      </c>
      <c r="AR1745" s="7">
        <v>0.75</v>
      </c>
      <c r="AS1745" s="9">
        <f>Tabla8[[#This Row],[Precio unitario]]*Tabla8[[#This Row],[Tasa de ingresos cliente]]</f>
        <v>1.062E-3</v>
      </c>
      <c r="AT1745" s="21">
        <v>21.6</v>
      </c>
      <c r="AU1745" s="11">
        <f>Tabla8[[#This Row],[tasa de cambio]]*Tabla8[[#This Row],[Ingresos netos]]</f>
        <v>2.2939200000000003E-2</v>
      </c>
      <c r="AV1745" s="23"/>
      <c r="AX1745" s="23"/>
    </row>
    <row r="1746" spans="37:50" x14ac:dyDescent="0.2">
      <c r="AK1746" s="1" t="s">
        <v>100</v>
      </c>
      <c r="AL1746" s="1" t="s">
        <v>16</v>
      </c>
      <c r="AM1746" s="1" t="s">
        <v>101</v>
      </c>
      <c r="AN1746" s="1" t="s">
        <v>11</v>
      </c>
      <c r="AO1746" s="1" t="s">
        <v>12</v>
      </c>
      <c r="AP1746" s="1" t="s">
        <v>13</v>
      </c>
      <c r="AQ1746" s="8">
        <v>2.2920000000000002E-3</v>
      </c>
      <c r="AR1746" s="8">
        <v>0.75</v>
      </c>
      <c r="AS1746" s="9">
        <f>Tabla8[[#This Row],[Precio unitario]]*Tabla8[[#This Row],[Tasa de ingresos cliente]]</f>
        <v>1.719E-3</v>
      </c>
      <c r="AT1746" s="21">
        <v>21.6</v>
      </c>
      <c r="AU1746" s="11">
        <f>Tabla8[[#This Row],[tasa de cambio]]*Tabla8[[#This Row],[Ingresos netos]]</f>
        <v>3.7130400000000001E-2</v>
      </c>
      <c r="AV1746" s="23"/>
      <c r="AX1746" s="23"/>
    </row>
    <row r="1747" spans="37:50" x14ac:dyDescent="0.2">
      <c r="AK1747" s="2" t="s">
        <v>100</v>
      </c>
      <c r="AL1747" s="2" t="s">
        <v>16</v>
      </c>
      <c r="AM1747" s="2" t="s">
        <v>104</v>
      </c>
      <c r="AN1747" s="2" t="s">
        <v>11</v>
      </c>
      <c r="AO1747" s="2" t="s">
        <v>129</v>
      </c>
      <c r="AP1747" s="2" t="s">
        <v>13</v>
      </c>
      <c r="AQ1747" s="7">
        <v>-1.6343239999999999E-3</v>
      </c>
      <c r="AR1747" s="7">
        <v>0.75</v>
      </c>
      <c r="AS1747" s="9">
        <f>Tabla8[[#This Row],[Precio unitario]]*Tabla8[[#This Row],[Tasa de ingresos cliente]]</f>
        <v>-1.2257430000000001E-3</v>
      </c>
      <c r="AT1747" s="21">
        <v>21.6</v>
      </c>
      <c r="AU1747" s="11">
        <f>Tabla8[[#This Row],[tasa de cambio]]*Tabla8[[#This Row],[Ingresos netos]]</f>
        <v>-2.6476048800000002E-2</v>
      </c>
      <c r="AV1747" s="23"/>
      <c r="AX1747" s="23"/>
    </row>
    <row r="1748" spans="37:50" x14ac:dyDescent="0.2">
      <c r="AK1748" s="1" t="s">
        <v>100</v>
      </c>
      <c r="AL1748" s="1" t="s">
        <v>16</v>
      </c>
      <c r="AM1748" s="1" t="s">
        <v>104</v>
      </c>
      <c r="AN1748" s="1" t="s">
        <v>11</v>
      </c>
      <c r="AO1748" s="1" t="s">
        <v>129</v>
      </c>
      <c r="AP1748" s="1" t="s">
        <v>13</v>
      </c>
      <c r="AQ1748" s="8">
        <v>-1.6343238000000001E-3</v>
      </c>
      <c r="AR1748" s="8">
        <v>0.75</v>
      </c>
      <c r="AS1748" s="9">
        <f>Tabla8[[#This Row],[Precio unitario]]*Tabla8[[#This Row],[Tasa de ingresos cliente]]</f>
        <v>-1.22574285E-3</v>
      </c>
      <c r="AT1748" s="21">
        <v>21.6</v>
      </c>
      <c r="AU1748" s="11">
        <f>Tabla8[[#This Row],[tasa de cambio]]*Tabla8[[#This Row],[Ingresos netos]]</f>
        <v>-2.6476045560000001E-2</v>
      </c>
      <c r="AV1748" s="23"/>
      <c r="AX1748" s="23"/>
    </row>
    <row r="1749" spans="37:50" x14ac:dyDescent="0.2">
      <c r="AK1749" s="1" t="s">
        <v>100</v>
      </c>
      <c r="AL1749" s="1" t="s">
        <v>16</v>
      </c>
      <c r="AM1749" s="1" t="s">
        <v>114</v>
      </c>
      <c r="AN1749" s="1" t="s">
        <v>11</v>
      </c>
      <c r="AO1749" s="1" t="s">
        <v>129</v>
      </c>
      <c r="AP1749" s="1" t="s">
        <v>13</v>
      </c>
      <c r="AQ1749" s="8">
        <v>-4.2489550000000001E-4</v>
      </c>
      <c r="AR1749" s="8">
        <v>0.75</v>
      </c>
      <c r="AS1749" s="9">
        <f>Tabla8[[#This Row],[Precio unitario]]*Tabla8[[#This Row],[Tasa de ingresos cliente]]</f>
        <v>-3.1867162500000002E-4</v>
      </c>
      <c r="AT1749" s="21">
        <v>21.6</v>
      </c>
      <c r="AU1749" s="11">
        <f>Tabla8[[#This Row],[tasa de cambio]]*Tabla8[[#This Row],[Ingresos netos]]</f>
        <v>-6.8833071000000013E-3</v>
      </c>
      <c r="AV1749" s="23"/>
      <c r="AX1749" s="23"/>
    </row>
    <row r="1750" spans="37:50" x14ac:dyDescent="0.2">
      <c r="AK1750" s="2" t="s">
        <v>100</v>
      </c>
      <c r="AL1750" s="2" t="s">
        <v>16</v>
      </c>
      <c r="AM1750" s="2" t="s">
        <v>114</v>
      </c>
      <c r="AN1750" s="2" t="s">
        <v>11</v>
      </c>
      <c r="AO1750" s="2" t="s">
        <v>129</v>
      </c>
      <c r="AP1750" s="2" t="s">
        <v>13</v>
      </c>
      <c r="AQ1750" s="7">
        <v>-4.2489570000000003E-4</v>
      </c>
      <c r="AR1750" s="7">
        <v>0.75</v>
      </c>
      <c r="AS1750" s="9">
        <f>Tabla8[[#This Row],[Precio unitario]]*Tabla8[[#This Row],[Tasa de ingresos cliente]]</f>
        <v>-3.1867177500000002E-4</v>
      </c>
      <c r="AT1750" s="21">
        <v>21.6</v>
      </c>
      <c r="AU1750" s="11">
        <f>Tabla8[[#This Row],[tasa de cambio]]*Tabla8[[#This Row],[Ingresos netos]]</f>
        <v>-6.8833103400000005E-3</v>
      </c>
      <c r="AV1750" s="23"/>
      <c r="AX1750" s="23"/>
    </row>
    <row r="1751" spans="37:50" x14ac:dyDescent="0.2">
      <c r="AK1751" s="1" t="s">
        <v>100</v>
      </c>
      <c r="AL1751" s="1" t="s">
        <v>16</v>
      </c>
      <c r="AM1751" s="1" t="s">
        <v>101</v>
      </c>
      <c r="AN1751" s="1" t="s">
        <v>11</v>
      </c>
      <c r="AO1751" s="1" t="s">
        <v>12</v>
      </c>
      <c r="AP1751" s="1" t="s">
        <v>13</v>
      </c>
      <c r="AQ1751" s="8">
        <v>2.6396667E-3</v>
      </c>
      <c r="AR1751" s="8">
        <v>0.75</v>
      </c>
      <c r="AS1751" s="9">
        <f>Tabla8[[#This Row],[Precio unitario]]*Tabla8[[#This Row],[Tasa de ingresos cliente]]</f>
        <v>1.9797500250000001E-3</v>
      </c>
      <c r="AT1751" s="21">
        <v>21.6</v>
      </c>
      <c r="AU1751" s="11">
        <f>Tabla8[[#This Row],[tasa de cambio]]*Tabla8[[#This Row],[Ingresos netos]]</f>
        <v>4.2762600540000008E-2</v>
      </c>
      <c r="AV1751" s="23"/>
      <c r="AX1751" s="23"/>
    </row>
    <row r="1752" spans="37:50" x14ac:dyDescent="0.2">
      <c r="AK1752" s="2" t="s">
        <v>100</v>
      </c>
      <c r="AL1752" s="2" t="s">
        <v>16</v>
      </c>
      <c r="AM1752" s="2" t="s">
        <v>101</v>
      </c>
      <c r="AN1752" s="2" t="s">
        <v>11</v>
      </c>
      <c r="AO1752" s="2" t="s">
        <v>12</v>
      </c>
      <c r="AP1752" s="2" t="s">
        <v>13</v>
      </c>
      <c r="AQ1752" s="7">
        <v>2.64E-3</v>
      </c>
      <c r="AR1752" s="7">
        <v>0.75</v>
      </c>
      <c r="AS1752" s="9">
        <f>Tabla8[[#This Row],[Precio unitario]]*Tabla8[[#This Row],[Tasa de ingresos cliente]]</f>
        <v>1.98E-3</v>
      </c>
      <c r="AT1752" s="21">
        <v>21.6</v>
      </c>
      <c r="AU1752" s="11">
        <f>Tabla8[[#This Row],[tasa de cambio]]*Tabla8[[#This Row],[Ingresos netos]]</f>
        <v>4.2768E-2</v>
      </c>
      <c r="AV1752" s="23"/>
      <c r="AX1752" s="23"/>
    </row>
    <row r="1753" spans="37:50" x14ac:dyDescent="0.2">
      <c r="AK1753" s="1" t="s">
        <v>100</v>
      </c>
      <c r="AL1753" s="1" t="s">
        <v>19</v>
      </c>
      <c r="AM1753" s="1" t="s">
        <v>101</v>
      </c>
      <c r="AN1753" s="1" t="s">
        <v>11</v>
      </c>
      <c r="AO1753" s="1" t="s">
        <v>12</v>
      </c>
      <c r="AP1753" s="1" t="s">
        <v>13</v>
      </c>
      <c r="AQ1753" s="8">
        <v>1.6352726999999999E-3</v>
      </c>
      <c r="AR1753" s="8">
        <v>0.75</v>
      </c>
      <c r="AS1753" s="9">
        <f>Tabla8[[#This Row],[Precio unitario]]*Tabla8[[#This Row],[Tasa de ingresos cliente]]</f>
        <v>1.2264545249999999E-3</v>
      </c>
      <c r="AT1753" s="21">
        <v>21.6</v>
      </c>
      <c r="AU1753" s="11">
        <f>Tabla8[[#This Row],[tasa de cambio]]*Tabla8[[#This Row],[Ingresos netos]]</f>
        <v>2.6491417740000002E-2</v>
      </c>
      <c r="AV1753" s="23"/>
      <c r="AX1753" s="23"/>
    </row>
    <row r="1754" spans="37:50" x14ac:dyDescent="0.2">
      <c r="AK1754" s="2" t="s">
        <v>100</v>
      </c>
      <c r="AL1754" s="2" t="s">
        <v>19</v>
      </c>
      <c r="AM1754" s="2" t="s">
        <v>101</v>
      </c>
      <c r="AN1754" s="2" t="s">
        <v>11</v>
      </c>
      <c r="AO1754" s="2" t="s">
        <v>12</v>
      </c>
      <c r="AP1754" s="2" t="s">
        <v>13</v>
      </c>
      <c r="AQ1754" s="7">
        <v>1.6353076999999999E-3</v>
      </c>
      <c r="AR1754" s="7">
        <v>0.75</v>
      </c>
      <c r="AS1754" s="9">
        <f>Tabla8[[#This Row],[Precio unitario]]*Tabla8[[#This Row],[Tasa de ingresos cliente]]</f>
        <v>1.226480775E-3</v>
      </c>
      <c r="AT1754" s="21">
        <v>21.6</v>
      </c>
      <c r="AU1754" s="11">
        <f>Tabla8[[#This Row],[tasa de cambio]]*Tabla8[[#This Row],[Ingresos netos]]</f>
        <v>2.6491984740000002E-2</v>
      </c>
      <c r="AV1754" s="23"/>
      <c r="AX1754" s="23"/>
    </row>
    <row r="1755" spans="37:50" x14ac:dyDescent="0.2">
      <c r="AK1755" s="1" t="s">
        <v>100</v>
      </c>
      <c r="AL1755" s="1" t="s">
        <v>19</v>
      </c>
      <c r="AM1755" s="1" t="s">
        <v>101</v>
      </c>
      <c r="AN1755" s="1" t="s">
        <v>11</v>
      </c>
      <c r="AO1755" s="1" t="s">
        <v>12</v>
      </c>
      <c r="AP1755" s="1" t="s">
        <v>13</v>
      </c>
      <c r="AQ1755" s="8">
        <v>1.6352777999999999E-3</v>
      </c>
      <c r="AR1755" s="8">
        <v>0.75</v>
      </c>
      <c r="AS1755" s="9">
        <f>Tabla8[[#This Row],[Precio unitario]]*Tabla8[[#This Row],[Tasa de ingresos cliente]]</f>
        <v>1.2264583500000001E-3</v>
      </c>
      <c r="AT1755" s="21">
        <v>21.6</v>
      </c>
      <c r="AU1755" s="11">
        <f>Tabla8[[#This Row],[tasa de cambio]]*Tabla8[[#This Row],[Ingresos netos]]</f>
        <v>2.6491500360000003E-2</v>
      </c>
      <c r="AV1755" s="23"/>
      <c r="AX1755" s="23"/>
    </row>
    <row r="1756" spans="37:50" x14ac:dyDescent="0.2">
      <c r="AK1756" s="2" t="s">
        <v>100</v>
      </c>
      <c r="AL1756" s="2" t="s">
        <v>19</v>
      </c>
      <c r="AM1756" s="2" t="s">
        <v>101</v>
      </c>
      <c r="AN1756" s="2" t="s">
        <v>11</v>
      </c>
      <c r="AO1756" s="2" t="s">
        <v>12</v>
      </c>
      <c r="AP1756" s="2" t="s">
        <v>13</v>
      </c>
      <c r="AQ1756" s="7">
        <v>1.6353333E-3</v>
      </c>
      <c r="AR1756" s="7">
        <v>0.75</v>
      </c>
      <c r="AS1756" s="9">
        <f>Tabla8[[#This Row],[Precio unitario]]*Tabla8[[#This Row],[Tasa de ingresos cliente]]</f>
        <v>1.226499975E-3</v>
      </c>
      <c r="AT1756" s="21">
        <v>21.6</v>
      </c>
      <c r="AU1756" s="11">
        <f>Tabla8[[#This Row],[tasa de cambio]]*Tabla8[[#This Row],[Ingresos netos]]</f>
        <v>2.6492399460000003E-2</v>
      </c>
      <c r="AV1756" s="23"/>
      <c r="AX1756" s="23"/>
    </row>
    <row r="1757" spans="37:50" x14ac:dyDescent="0.2">
      <c r="AK1757" s="1" t="s">
        <v>100</v>
      </c>
      <c r="AL1757" s="1" t="s">
        <v>19</v>
      </c>
      <c r="AM1757" s="1" t="s">
        <v>101</v>
      </c>
      <c r="AN1757" s="1" t="s">
        <v>11</v>
      </c>
      <c r="AO1757" s="1" t="s">
        <v>12</v>
      </c>
      <c r="AP1757" s="1" t="s">
        <v>13</v>
      </c>
      <c r="AQ1757" s="8">
        <v>1.6352667E-3</v>
      </c>
      <c r="AR1757" s="8">
        <v>0.75</v>
      </c>
      <c r="AS1757" s="9">
        <f>Tabla8[[#This Row],[Precio unitario]]*Tabla8[[#This Row],[Tasa de ingresos cliente]]</f>
        <v>1.2264500249999999E-3</v>
      </c>
      <c r="AT1757" s="21">
        <v>21.6</v>
      </c>
      <c r="AU1757" s="11">
        <f>Tabla8[[#This Row],[tasa de cambio]]*Tabla8[[#This Row],[Ingresos netos]]</f>
        <v>2.6491320540000002E-2</v>
      </c>
      <c r="AV1757" s="23"/>
      <c r="AX1757" s="23"/>
    </row>
    <row r="1758" spans="37:50" x14ac:dyDescent="0.2">
      <c r="AK1758" s="2" t="s">
        <v>100</v>
      </c>
      <c r="AL1758" s="2" t="s">
        <v>19</v>
      </c>
      <c r="AM1758" s="2" t="s">
        <v>101</v>
      </c>
      <c r="AN1758" s="2" t="s">
        <v>11</v>
      </c>
      <c r="AO1758" s="2" t="s">
        <v>12</v>
      </c>
      <c r="AP1758" s="2" t="s">
        <v>13</v>
      </c>
      <c r="AQ1758" s="7">
        <v>1.6352813E-3</v>
      </c>
      <c r="AR1758" s="7">
        <v>0.75</v>
      </c>
      <c r="AS1758" s="9">
        <f>Tabla8[[#This Row],[Precio unitario]]*Tabla8[[#This Row],[Tasa de ingresos cliente]]</f>
        <v>1.226460975E-3</v>
      </c>
      <c r="AT1758" s="21">
        <v>21.6</v>
      </c>
      <c r="AU1758" s="11">
        <f>Tabla8[[#This Row],[tasa de cambio]]*Tabla8[[#This Row],[Ingresos netos]]</f>
        <v>2.649155706E-2</v>
      </c>
      <c r="AV1758" s="23"/>
      <c r="AX1758" s="23"/>
    </row>
    <row r="1759" spans="37:50" x14ac:dyDescent="0.2">
      <c r="AK1759" s="1" t="s">
        <v>100</v>
      </c>
      <c r="AL1759" s="1" t="s">
        <v>19</v>
      </c>
      <c r="AM1759" s="1" t="s">
        <v>101</v>
      </c>
      <c r="AN1759" s="1" t="s">
        <v>11</v>
      </c>
      <c r="AO1759" s="1" t="s">
        <v>12</v>
      </c>
      <c r="AP1759" s="1" t="s">
        <v>13</v>
      </c>
      <c r="AQ1759" s="8">
        <v>1.63525E-3</v>
      </c>
      <c r="AR1759" s="8">
        <v>0.75</v>
      </c>
      <c r="AS1759" s="9">
        <f>Tabla8[[#This Row],[Precio unitario]]*Tabla8[[#This Row],[Tasa de ingresos cliente]]</f>
        <v>1.2264375000000001E-3</v>
      </c>
      <c r="AT1759" s="21">
        <v>21.6</v>
      </c>
      <c r="AU1759" s="11">
        <f>Tabla8[[#This Row],[tasa de cambio]]*Tabla8[[#This Row],[Ingresos netos]]</f>
        <v>2.6491050000000006E-2</v>
      </c>
      <c r="AV1759" s="23"/>
      <c r="AX1759" s="23"/>
    </row>
    <row r="1760" spans="37:50" x14ac:dyDescent="0.2">
      <c r="AK1760" s="2" t="s">
        <v>100</v>
      </c>
      <c r="AL1760" s="2" t="s">
        <v>19</v>
      </c>
      <c r="AM1760" s="2" t="s">
        <v>101</v>
      </c>
      <c r="AN1760" s="2" t="s">
        <v>11</v>
      </c>
      <c r="AO1760" s="2" t="s">
        <v>12</v>
      </c>
      <c r="AP1760" s="2" t="s">
        <v>13</v>
      </c>
      <c r="AQ1760" s="7">
        <v>1.6352000000000001E-3</v>
      </c>
      <c r="AR1760" s="7">
        <v>0.75</v>
      </c>
      <c r="AS1760" s="9">
        <f>Tabla8[[#This Row],[Precio unitario]]*Tabla8[[#This Row],[Tasa de ingresos cliente]]</f>
        <v>1.2264000000000001E-3</v>
      </c>
      <c r="AT1760" s="21">
        <v>21.6</v>
      </c>
      <c r="AU1760" s="11">
        <f>Tabla8[[#This Row],[tasa de cambio]]*Tabla8[[#This Row],[Ingresos netos]]</f>
        <v>2.6490240000000005E-2</v>
      </c>
      <c r="AV1760" s="23"/>
      <c r="AX1760" s="23"/>
    </row>
    <row r="1761" spans="37:50" x14ac:dyDescent="0.2">
      <c r="AK1761" s="1" t="s">
        <v>100</v>
      </c>
      <c r="AL1761" s="1" t="s">
        <v>19</v>
      </c>
      <c r="AM1761" s="1" t="s">
        <v>101</v>
      </c>
      <c r="AN1761" s="1" t="s">
        <v>11</v>
      </c>
      <c r="AO1761" s="1" t="s">
        <v>12</v>
      </c>
      <c r="AP1761" s="1" t="s">
        <v>13</v>
      </c>
      <c r="AQ1761" s="8">
        <v>1.635E-3</v>
      </c>
      <c r="AR1761" s="8">
        <v>0.75</v>
      </c>
      <c r="AS1761" s="9">
        <f>Tabla8[[#This Row],[Precio unitario]]*Tabla8[[#This Row],[Tasa de ingresos cliente]]</f>
        <v>1.2262499999999999E-3</v>
      </c>
      <c r="AT1761" s="21">
        <v>21.6</v>
      </c>
      <c r="AU1761" s="11">
        <f>Tabla8[[#This Row],[tasa de cambio]]*Tabla8[[#This Row],[Ingresos netos]]</f>
        <v>2.6487E-2</v>
      </c>
      <c r="AV1761" s="23"/>
      <c r="AX1761" s="23"/>
    </row>
    <row r="1762" spans="37:50" x14ac:dyDescent="0.2">
      <c r="AK1762" s="2" t="s">
        <v>100</v>
      </c>
      <c r="AL1762" s="2" t="s">
        <v>19</v>
      </c>
      <c r="AM1762" s="2" t="s">
        <v>101</v>
      </c>
      <c r="AN1762" s="2" t="s">
        <v>11</v>
      </c>
      <c r="AO1762" s="2" t="s">
        <v>12</v>
      </c>
      <c r="AP1762" s="2" t="s">
        <v>13</v>
      </c>
      <c r="AQ1762" s="7">
        <v>1.6352697E-3</v>
      </c>
      <c r="AR1762" s="7">
        <v>0.75</v>
      </c>
      <c r="AS1762" s="9">
        <f>Tabla8[[#This Row],[Precio unitario]]*Tabla8[[#This Row],[Tasa de ingresos cliente]]</f>
        <v>1.226452275E-3</v>
      </c>
      <c r="AT1762" s="21">
        <v>21.6</v>
      </c>
      <c r="AU1762" s="11">
        <f>Tabla8[[#This Row],[tasa de cambio]]*Tabla8[[#This Row],[Ingresos netos]]</f>
        <v>2.6491369140000002E-2</v>
      </c>
      <c r="AV1762" s="23"/>
      <c r="AX1762" s="23"/>
    </row>
    <row r="1763" spans="37:50" x14ac:dyDescent="0.2">
      <c r="AK1763" s="1" t="s">
        <v>100</v>
      </c>
      <c r="AL1763" s="1" t="s">
        <v>19</v>
      </c>
      <c r="AM1763" s="1" t="s">
        <v>101</v>
      </c>
      <c r="AN1763" s="1" t="s">
        <v>11</v>
      </c>
      <c r="AO1763" s="1" t="s">
        <v>12</v>
      </c>
      <c r="AP1763" s="1" t="s">
        <v>13</v>
      </c>
      <c r="AQ1763" s="8">
        <v>1.6352857E-3</v>
      </c>
      <c r="AR1763" s="8">
        <v>0.75</v>
      </c>
      <c r="AS1763" s="9">
        <f>Tabla8[[#This Row],[Precio unitario]]*Tabla8[[#This Row],[Tasa de ingresos cliente]]</f>
        <v>1.226464275E-3</v>
      </c>
      <c r="AT1763" s="21">
        <v>21.6</v>
      </c>
      <c r="AU1763" s="11">
        <f>Tabla8[[#This Row],[tasa de cambio]]*Tabla8[[#This Row],[Ingresos netos]]</f>
        <v>2.6491628340000004E-2</v>
      </c>
      <c r="AV1763" s="23"/>
      <c r="AX1763" s="23"/>
    </row>
    <row r="1764" spans="37:50" x14ac:dyDescent="0.2">
      <c r="AK1764" s="2" t="s">
        <v>100</v>
      </c>
      <c r="AL1764" s="2" t="s">
        <v>19</v>
      </c>
      <c r="AM1764" s="2" t="s">
        <v>101</v>
      </c>
      <c r="AN1764" s="2" t="s">
        <v>11</v>
      </c>
      <c r="AO1764" s="2" t="s">
        <v>12</v>
      </c>
      <c r="AP1764" s="2" t="s">
        <v>13</v>
      </c>
      <c r="AQ1764" s="7">
        <v>1.6352609E-3</v>
      </c>
      <c r="AR1764" s="7">
        <v>0.75</v>
      </c>
      <c r="AS1764" s="9">
        <f>Tabla8[[#This Row],[Precio unitario]]*Tabla8[[#This Row],[Tasa de ingresos cliente]]</f>
        <v>1.226445675E-3</v>
      </c>
      <c r="AT1764" s="21">
        <v>21.6</v>
      </c>
      <c r="AU1764" s="11">
        <f>Tabla8[[#This Row],[tasa de cambio]]*Tabla8[[#This Row],[Ingresos netos]]</f>
        <v>2.6491226580000003E-2</v>
      </c>
      <c r="AV1764" s="23"/>
      <c r="AX1764" s="23"/>
    </row>
    <row r="1765" spans="37:50" x14ac:dyDescent="0.2">
      <c r="AK1765" s="1" t="s">
        <v>100</v>
      </c>
      <c r="AL1765" s="1" t="s">
        <v>19</v>
      </c>
      <c r="AM1765" s="1" t="s">
        <v>101</v>
      </c>
      <c r="AN1765" s="1" t="s">
        <v>11</v>
      </c>
      <c r="AO1765" s="1" t="s">
        <v>12</v>
      </c>
      <c r="AP1765" s="1" t="s">
        <v>13</v>
      </c>
      <c r="AQ1765" s="8">
        <v>1.6352703E-3</v>
      </c>
      <c r="AR1765" s="8">
        <v>0.75</v>
      </c>
      <c r="AS1765" s="9">
        <f>Tabla8[[#This Row],[Precio unitario]]*Tabla8[[#This Row],[Tasa de ingresos cliente]]</f>
        <v>1.226452725E-3</v>
      </c>
      <c r="AT1765" s="21">
        <v>21.6</v>
      </c>
      <c r="AU1765" s="11">
        <f>Tabla8[[#This Row],[tasa de cambio]]*Tabla8[[#This Row],[Ingresos netos]]</f>
        <v>2.6491378860000001E-2</v>
      </c>
      <c r="AV1765" s="23"/>
      <c r="AX1765" s="23"/>
    </row>
    <row r="1766" spans="37:50" x14ac:dyDescent="0.2">
      <c r="AK1766" s="2" t="s">
        <v>100</v>
      </c>
      <c r="AL1766" s="2" t="s">
        <v>19</v>
      </c>
      <c r="AM1766" s="2" t="s">
        <v>104</v>
      </c>
      <c r="AN1766" s="2" t="s">
        <v>11</v>
      </c>
      <c r="AO1766" s="2" t="s">
        <v>12</v>
      </c>
      <c r="AP1766" s="2" t="s">
        <v>13</v>
      </c>
      <c r="AQ1766" s="7">
        <v>2.5823939E-3</v>
      </c>
      <c r="AR1766" s="7">
        <v>0.75</v>
      </c>
      <c r="AS1766" s="9">
        <f>Tabla8[[#This Row],[Precio unitario]]*Tabla8[[#This Row],[Tasa de ingresos cliente]]</f>
        <v>1.9367954249999999E-3</v>
      </c>
      <c r="AT1766" s="21">
        <v>21.6</v>
      </c>
      <c r="AU1766" s="11">
        <f>Tabla8[[#This Row],[tasa de cambio]]*Tabla8[[#This Row],[Ingresos netos]]</f>
        <v>4.1834781180000002E-2</v>
      </c>
      <c r="AV1766" s="23"/>
      <c r="AX1766" s="23"/>
    </row>
    <row r="1767" spans="37:50" x14ac:dyDescent="0.2">
      <c r="AK1767" s="1" t="s">
        <v>100</v>
      </c>
      <c r="AL1767" s="1" t="s">
        <v>19</v>
      </c>
      <c r="AM1767" s="1" t="s">
        <v>104</v>
      </c>
      <c r="AN1767" s="1" t="s">
        <v>11</v>
      </c>
      <c r="AO1767" s="1" t="s">
        <v>12</v>
      </c>
      <c r="AP1767" s="1" t="s">
        <v>13</v>
      </c>
      <c r="AQ1767" s="8">
        <v>2.5823958000000002E-3</v>
      </c>
      <c r="AR1767" s="8">
        <v>0.75</v>
      </c>
      <c r="AS1767" s="9">
        <f>Tabla8[[#This Row],[Precio unitario]]*Tabla8[[#This Row],[Tasa de ingresos cliente]]</f>
        <v>1.9367968500000003E-3</v>
      </c>
      <c r="AT1767" s="21">
        <v>21.6</v>
      </c>
      <c r="AU1767" s="11">
        <f>Tabla8[[#This Row],[tasa de cambio]]*Tabla8[[#This Row],[Ingresos netos]]</f>
        <v>4.183481196000001E-2</v>
      </c>
      <c r="AV1767" s="23"/>
      <c r="AX1767" s="23"/>
    </row>
    <row r="1768" spans="37:50" x14ac:dyDescent="0.2">
      <c r="AK1768" s="2" t="s">
        <v>100</v>
      </c>
      <c r="AL1768" s="2" t="s">
        <v>19</v>
      </c>
      <c r="AM1768" s="2" t="s">
        <v>104</v>
      </c>
      <c r="AN1768" s="2" t="s">
        <v>11</v>
      </c>
      <c r="AO1768" s="2" t="s">
        <v>12</v>
      </c>
      <c r="AP1768" s="2" t="s">
        <v>13</v>
      </c>
      <c r="AQ1768" s="7">
        <v>2.5823929000000001E-3</v>
      </c>
      <c r="AR1768" s="7">
        <v>0.75</v>
      </c>
      <c r="AS1768" s="9">
        <f>Tabla8[[#This Row],[Precio unitario]]*Tabla8[[#This Row],[Tasa de ingresos cliente]]</f>
        <v>1.9367946750000001E-3</v>
      </c>
      <c r="AT1768" s="21">
        <v>21.6</v>
      </c>
      <c r="AU1768" s="11">
        <f>Tabla8[[#This Row],[tasa de cambio]]*Tabla8[[#This Row],[Ingresos netos]]</f>
        <v>4.1834764980000001E-2</v>
      </c>
      <c r="AV1768" s="23"/>
      <c r="AX1768" s="23"/>
    </row>
    <row r="1769" spans="37:50" x14ac:dyDescent="0.2">
      <c r="AK1769" s="1" t="s">
        <v>100</v>
      </c>
      <c r="AL1769" s="1" t="s">
        <v>19</v>
      </c>
      <c r="AM1769" s="1" t="s">
        <v>104</v>
      </c>
      <c r="AN1769" s="1" t="s">
        <v>11</v>
      </c>
      <c r="AO1769" s="1" t="s">
        <v>12</v>
      </c>
      <c r="AP1769" s="1" t="s">
        <v>13</v>
      </c>
      <c r="AQ1769" s="8">
        <v>2.5823952E-3</v>
      </c>
      <c r="AR1769" s="8">
        <v>0.75</v>
      </c>
      <c r="AS1769" s="9">
        <f>Tabla8[[#This Row],[Precio unitario]]*Tabla8[[#This Row],[Tasa de ingresos cliente]]</f>
        <v>1.9367963999999999E-3</v>
      </c>
      <c r="AT1769" s="21">
        <v>21.6</v>
      </c>
      <c r="AU1769" s="11">
        <f>Tabla8[[#This Row],[tasa de cambio]]*Tabla8[[#This Row],[Ingresos netos]]</f>
        <v>4.1834802240000003E-2</v>
      </c>
      <c r="AV1769" s="23"/>
      <c r="AX1769" s="23"/>
    </row>
    <row r="1770" spans="37:50" x14ac:dyDescent="0.2">
      <c r="AK1770" s="2" t="s">
        <v>100</v>
      </c>
      <c r="AL1770" s="2" t="s">
        <v>19</v>
      </c>
      <c r="AM1770" s="2" t="s">
        <v>104</v>
      </c>
      <c r="AN1770" s="2" t="s">
        <v>11</v>
      </c>
      <c r="AO1770" s="2" t="s">
        <v>12</v>
      </c>
      <c r="AP1770" s="2" t="s">
        <v>13</v>
      </c>
      <c r="AQ1770" s="7">
        <v>2.5823969000000001E-3</v>
      </c>
      <c r="AR1770" s="7">
        <v>0.75</v>
      </c>
      <c r="AS1770" s="9">
        <f>Tabla8[[#This Row],[Precio unitario]]*Tabla8[[#This Row],[Tasa de ingresos cliente]]</f>
        <v>1.936797675E-3</v>
      </c>
      <c r="AT1770" s="21">
        <v>21.6</v>
      </c>
      <c r="AU1770" s="11">
        <f>Tabla8[[#This Row],[tasa de cambio]]*Tabla8[[#This Row],[Ingresos netos]]</f>
        <v>4.1834829779999999E-2</v>
      </c>
      <c r="AV1770" s="23"/>
      <c r="AX1770" s="23"/>
    </row>
    <row r="1771" spans="37:50" x14ac:dyDescent="0.2">
      <c r="AK1771" s="1" t="s">
        <v>100</v>
      </c>
      <c r="AL1771" s="1" t="s">
        <v>19</v>
      </c>
      <c r="AM1771" s="1" t="s">
        <v>104</v>
      </c>
      <c r="AN1771" s="1" t="s">
        <v>11</v>
      </c>
      <c r="AO1771" s="1" t="s">
        <v>12</v>
      </c>
      <c r="AP1771" s="1" t="s">
        <v>13</v>
      </c>
      <c r="AQ1771" s="8">
        <v>2.5824073999999998E-3</v>
      </c>
      <c r="AR1771" s="8">
        <v>0.75</v>
      </c>
      <c r="AS1771" s="9">
        <f>Tabla8[[#This Row],[Precio unitario]]*Tabla8[[#This Row],[Tasa de ingresos cliente]]</f>
        <v>1.9368055499999997E-3</v>
      </c>
      <c r="AT1771" s="21">
        <v>21.6</v>
      </c>
      <c r="AU1771" s="11">
        <f>Tabla8[[#This Row],[tasa de cambio]]*Tabla8[[#This Row],[Ingresos netos]]</f>
        <v>4.1834999879999994E-2</v>
      </c>
      <c r="AV1771" s="23"/>
      <c r="AX1771" s="23"/>
    </row>
    <row r="1772" spans="37:50" x14ac:dyDescent="0.2">
      <c r="AK1772" s="2" t="s">
        <v>100</v>
      </c>
      <c r="AL1772" s="2" t="s">
        <v>19</v>
      </c>
      <c r="AM1772" s="2" t="s">
        <v>104</v>
      </c>
      <c r="AN1772" s="2" t="s">
        <v>11</v>
      </c>
      <c r="AO1772" s="2" t="s">
        <v>12</v>
      </c>
      <c r="AP1772" s="2" t="s">
        <v>13</v>
      </c>
      <c r="AQ1772" s="7">
        <v>2.5824062999999999E-3</v>
      </c>
      <c r="AR1772" s="7">
        <v>0.75</v>
      </c>
      <c r="AS1772" s="9">
        <f>Tabla8[[#This Row],[Precio unitario]]*Tabla8[[#This Row],[Tasa de ingresos cliente]]</f>
        <v>1.936804725E-3</v>
      </c>
      <c r="AT1772" s="21">
        <v>21.6</v>
      </c>
      <c r="AU1772" s="11">
        <f>Tabla8[[#This Row],[tasa de cambio]]*Tabla8[[#This Row],[Ingresos netos]]</f>
        <v>4.1834982060000005E-2</v>
      </c>
      <c r="AV1772" s="23"/>
      <c r="AX1772" s="23"/>
    </row>
    <row r="1773" spans="37:50" x14ac:dyDescent="0.2">
      <c r="AK1773" s="1" t="s">
        <v>100</v>
      </c>
      <c r="AL1773" s="1" t="s">
        <v>19</v>
      </c>
      <c r="AM1773" s="1" t="s">
        <v>104</v>
      </c>
      <c r="AN1773" s="1" t="s">
        <v>11</v>
      </c>
      <c r="AO1773" s="1" t="s">
        <v>12</v>
      </c>
      <c r="AP1773" s="1" t="s">
        <v>13</v>
      </c>
      <c r="AQ1773" s="8">
        <v>2.5824091E-3</v>
      </c>
      <c r="AR1773" s="8">
        <v>0.75</v>
      </c>
      <c r="AS1773" s="9">
        <f>Tabla8[[#This Row],[Precio unitario]]*Tabla8[[#This Row],[Tasa de ingresos cliente]]</f>
        <v>1.9368068249999999E-3</v>
      </c>
      <c r="AT1773" s="21">
        <v>21.6</v>
      </c>
      <c r="AU1773" s="11">
        <f>Tabla8[[#This Row],[tasa de cambio]]*Tabla8[[#This Row],[Ingresos netos]]</f>
        <v>4.1835027419999997E-2</v>
      </c>
      <c r="AV1773" s="23"/>
      <c r="AX1773" s="23"/>
    </row>
    <row r="1774" spans="37:50" x14ac:dyDescent="0.2">
      <c r="AK1774" s="2" t="s">
        <v>100</v>
      </c>
      <c r="AL1774" s="2" t="s">
        <v>19</v>
      </c>
      <c r="AM1774" s="2" t="s">
        <v>104</v>
      </c>
      <c r="AN1774" s="2" t="s">
        <v>11</v>
      </c>
      <c r="AO1774" s="2" t="s">
        <v>12</v>
      </c>
      <c r="AP1774" s="2" t="s">
        <v>13</v>
      </c>
      <c r="AQ1774" s="7">
        <v>2.5824043000000001E-3</v>
      </c>
      <c r="AR1774" s="7">
        <v>0.75</v>
      </c>
      <c r="AS1774" s="9">
        <f>Tabla8[[#This Row],[Precio unitario]]*Tabla8[[#This Row],[Tasa de ingresos cliente]]</f>
        <v>1.9368032249999999E-3</v>
      </c>
      <c r="AT1774" s="21">
        <v>21.6</v>
      </c>
      <c r="AU1774" s="11">
        <f>Tabla8[[#This Row],[tasa de cambio]]*Tabla8[[#This Row],[Ingresos netos]]</f>
        <v>4.1834949660000002E-2</v>
      </c>
      <c r="AV1774" s="23"/>
      <c r="AX1774" s="23"/>
    </row>
    <row r="1775" spans="37:50" x14ac:dyDescent="0.2">
      <c r="AK1775" s="1" t="s">
        <v>100</v>
      </c>
      <c r="AL1775" s="1" t="s">
        <v>19</v>
      </c>
      <c r="AM1775" s="1" t="s">
        <v>104</v>
      </c>
      <c r="AN1775" s="1" t="s">
        <v>11</v>
      </c>
      <c r="AO1775" s="1" t="s">
        <v>12</v>
      </c>
      <c r="AP1775" s="1" t="s">
        <v>13</v>
      </c>
      <c r="AQ1775" s="8">
        <v>2.5823955000000001E-3</v>
      </c>
      <c r="AR1775" s="8">
        <v>0.75</v>
      </c>
      <c r="AS1775" s="9">
        <f>Tabla8[[#This Row],[Precio unitario]]*Tabla8[[#This Row],[Tasa de ingresos cliente]]</f>
        <v>1.9367966250000001E-3</v>
      </c>
      <c r="AT1775" s="21">
        <v>21.6</v>
      </c>
      <c r="AU1775" s="11">
        <f>Tabla8[[#This Row],[tasa de cambio]]*Tabla8[[#This Row],[Ingresos netos]]</f>
        <v>4.1834807100000003E-2</v>
      </c>
      <c r="AV1775" s="23"/>
      <c r="AX1775" s="23"/>
    </row>
    <row r="1776" spans="37:50" x14ac:dyDescent="0.2">
      <c r="AK1776" s="2" t="s">
        <v>100</v>
      </c>
      <c r="AL1776" s="2" t="s">
        <v>19</v>
      </c>
      <c r="AM1776" s="2" t="s">
        <v>104</v>
      </c>
      <c r="AN1776" s="2" t="s">
        <v>11</v>
      </c>
      <c r="AO1776" s="2" t="s">
        <v>12</v>
      </c>
      <c r="AP1776" s="2" t="s">
        <v>13</v>
      </c>
      <c r="AQ1776" s="7">
        <v>2.5825000000000002E-3</v>
      </c>
      <c r="AR1776" s="7">
        <v>0.75</v>
      </c>
      <c r="AS1776" s="9">
        <f>Tabla8[[#This Row],[Precio unitario]]*Tabla8[[#This Row],[Tasa de ingresos cliente]]</f>
        <v>1.9368750000000002E-3</v>
      </c>
      <c r="AT1776" s="21">
        <v>21.6</v>
      </c>
      <c r="AU1776" s="11">
        <f>Tabla8[[#This Row],[tasa de cambio]]*Tabla8[[#This Row],[Ingresos netos]]</f>
        <v>4.1836500000000006E-2</v>
      </c>
      <c r="AV1776" s="23"/>
      <c r="AX1776" s="23"/>
    </row>
    <row r="1777" spans="37:50" x14ac:dyDescent="0.2">
      <c r="AK1777" s="1" t="s">
        <v>100</v>
      </c>
      <c r="AL1777" s="1" t="s">
        <v>19</v>
      </c>
      <c r="AM1777" s="1" t="s">
        <v>104</v>
      </c>
      <c r="AN1777" s="1" t="s">
        <v>11</v>
      </c>
      <c r="AO1777" s="1" t="s">
        <v>12</v>
      </c>
      <c r="AP1777" s="1" t="s">
        <v>13</v>
      </c>
      <c r="AQ1777" s="8">
        <v>2.5823933000000002E-3</v>
      </c>
      <c r="AR1777" s="8">
        <v>0.75</v>
      </c>
      <c r="AS1777" s="9">
        <f>Tabla8[[#This Row],[Precio unitario]]*Tabla8[[#This Row],[Tasa de ingresos cliente]]</f>
        <v>1.9367949750000002E-3</v>
      </c>
      <c r="AT1777" s="21">
        <v>21.6</v>
      </c>
      <c r="AU1777" s="11">
        <f>Tabla8[[#This Row],[tasa de cambio]]*Tabla8[[#This Row],[Ingresos netos]]</f>
        <v>4.1834771460000003E-2</v>
      </c>
      <c r="AV1777" s="23"/>
      <c r="AX1777" s="23"/>
    </row>
    <row r="1778" spans="37:50" x14ac:dyDescent="0.2">
      <c r="AK1778" s="2" t="s">
        <v>100</v>
      </c>
      <c r="AL1778" s="2" t="s">
        <v>19</v>
      </c>
      <c r="AM1778" s="2" t="s">
        <v>104</v>
      </c>
      <c r="AN1778" s="2" t="s">
        <v>11</v>
      </c>
      <c r="AO1778" s="2" t="s">
        <v>12</v>
      </c>
      <c r="AP1778" s="2" t="s">
        <v>13</v>
      </c>
      <c r="AQ1778" s="7">
        <v>2.5823889E-3</v>
      </c>
      <c r="AR1778" s="7">
        <v>0.75</v>
      </c>
      <c r="AS1778" s="9">
        <f>Tabla8[[#This Row],[Precio unitario]]*Tabla8[[#This Row],[Tasa de ingresos cliente]]</f>
        <v>1.9367916750000001E-3</v>
      </c>
      <c r="AT1778" s="21">
        <v>21.6</v>
      </c>
      <c r="AU1778" s="11">
        <f>Tabla8[[#This Row],[tasa de cambio]]*Tabla8[[#This Row],[Ingresos netos]]</f>
        <v>4.1834700180000003E-2</v>
      </c>
      <c r="AV1778" s="23"/>
      <c r="AX1778" s="23"/>
    </row>
    <row r="1779" spans="37:50" x14ac:dyDescent="0.2">
      <c r="AK1779" s="1" t="s">
        <v>100</v>
      </c>
      <c r="AL1779" s="1" t="s">
        <v>19</v>
      </c>
      <c r="AM1779" s="1" t="s">
        <v>104</v>
      </c>
      <c r="AN1779" s="1" t="s">
        <v>11</v>
      </c>
      <c r="AO1779" s="1" t="s">
        <v>12</v>
      </c>
      <c r="AP1779" s="1" t="s">
        <v>13</v>
      </c>
      <c r="AQ1779" s="8">
        <v>2.5823942000000001E-3</v>
      </c>
      <c r="AR1779" s="8">
        <v>0.75</v>
      </c>
      <c r="AS1779" s="9">
        <f>Tabla8[[#This Row],[Precio unitario]]*Tabla8[[#This Row],[Tasa de ingresos cliente]]</f>
        <v>1.9367956500000001E-3</v>
      </c>
      <c r="AT1779" s="21">
        <v>21.6</v>
      </c>
      <c r="AU1779" s="11">
        <f>Tabla8[[#This Row],[tasa de cambio]]*Tabla8[[#This Row],[Ingresos netos]]</f>
        <v>4.1834786040000002E-2</v>
      </c>
      <c r="AV1779" s="23"/>
      <c r="AX1779" s="23"/>
    </row>
    <row r="1780" spans="37:50" x14ac:dyDescent="0.2">
      <c r="AK1780" s="2" t="s">
        <v>100</v>
      </c>
      <c r="AL1780" s="2" t="s">
        <v>19</v>
      </c>
      <c r="AM1780" s="2" t="s">
        <v>104</v>
      </c>
      <c r="AN1780" s="2" t="s">
        <v>11</v>
      </c>
      <c r="AO1780" s="2" t="s">
        <v>12</v>
      </c>
      <c r="AP1780" s="2" t="s">
        <v>13</v>
      </c>
      <c r="AQ1780" s="7">
        <v>2.5823870999999998E-3</v>
      </c>
      <c r="AR1780" s="7">
        <v>0.75</v>
      </c>
      <c r="AS1780" s="9">
        <f>Tabla8[[#This Row],[Precio unitario]]*Tabla8[[#This Row],[Tasa de ingresos cliente]]</f>
        <v>1.9367903249999999E-3</v>
      </c>
      <c r="AT1780" s="21">
        <v>21.6</v>
      </c>
      <c r="AU1780" s="11">
        <f>Tabla8[[#This Row],[tasa de cambio]]*Tabla8[[#This Row],[Ingresos netos]]</f>
        <v>4.1834671019999999E-2</v>
      </c>
      <c r="AV1780" s="23"/>
      <c r="AX1780" s="23"/>
    </row>
    <row r="1781" spans="37:50" x14ac:dyDescent="0.2">
      <c r="AK1781" s="1" t="s">
        <v>100</v>
      </c>
      <c r="AL1781" s="1" t="s">
        <v>19</v>
      </c>
      <c r="AM1781" s="1" t="s">
        <v>104</v>
      </c>
      <c r="AN1781" s="1" t="s">
        <v>11</v>
      </c>
      <c r="AO1781" s="1" t="s">
        <v>12</v>
      </c>
      <c r="AP1781" s="1" t="s">
        <v>13</v>
      </c>
      <c r="AQ1781" s="8">
        <v>2.5823957000000002E-3</v>
      </c>
      <c r="AR1781" s="8">
        <v>0.75</v>
      </c>
      <c r="AS1781" s="9">
        <f>Tabla8[[#This Row],[Precio unitario]]*Tabla8[[#This Row],[Tasa de ingresos cliente]]</f>
        <v>1.9367967750000001E-3</v>
      </c>
      <c r="AT1781" s="21">
        <v>21.6</v>
      </c>
      <c r="AU1781" s="11">
        <f>Tabla8[[#This Row],[tasa de cambio]]*Tabla8[[#This Row],[Ingresos netos]]</f>
        <v>4.1834810340000007E-2</v>
      </c>
      <c r="AV1781" s="23"/>
      <c r="AX1781" s="23"/>
    </row>
    <row r="1782" spans="37:50" x14ac:dyDescent="0.2">
      <c r="AK1782" s="2" t="s">
        <v>100</v>
      </c>
      <c r="AL1782" s="2" t="s">
        <v>19</v>
      </c>
      <c r="AM1782" s="2" t="s">
        <v>104</v>
      </c>
      <c r="AN1782" s="2" t="s">
        <v>11</v>
      </c>
      <c r="AO1782" s="2" t="s">
        <v>12</v>
      </c>
      <c r="AP1782" s="2" t="s">
        <v>13</v>
      </c>
      <c r="AQ1782" s="7">
        <v>2.5823958999999998E-3</v>
      </c>
      <c r="AR1782" s="7">
        <v>0.75</v>
      </c>
      <c r="AS1782" s="9">
        <f>Tabla8[[#This Row],[Precio unitario]]*Tabla8[[#This Row],[Tasa de ingresos cliente]]</f>
        <v>1.936796925E-3</v>
      </c>
      <c r="AT1782" s="21">
        <v>21.6</v>
      </c>
      <c r="AU1782" s="11">
        <f>Tabla8[[#This Row],[tasa de cambio]]*Tabla8[[#This Row],[Ingresos netos]]</f>
        <v>4.1834813580000005E-2</v>
      </c>
      <c r="AV1782" s="23"/>
      <c r="AX1782" s="23"/>
    </row>
    <row r="1783" spans="37:50" x14ac:dyDescent="0.2">
      <c r="AK1783" s="1" t="s">
        <v>100</v>
      </c>
      <c r="AL1783" s="1" t="s">
        <v>19</v>
      </c>
      <c r="AM1783" s="1" t="s">
        <v>104</v>
      </c>
      <c r="AN1783" s="1" t="s">
        <v>11</v>
      </c>
      <c r="AO1783" s="1" t="s">
        <v>12</v>
      </c>
      <c r="AP1783" s="1" t="s">
        <v>13</v>
      </c>
      <c r="AQ1783" s="8">
        <v>2.5824032000000001E-3</v>
      </c>
      <c r="AR1783" s="8">
        <v>0.75</v>
      </c>
      <c r="AS1783" s="9">
        <f>Tabla8[[#This Row],[Precio unitario]]*Tabla8[[#This Row],[Tasa de ingresos cliente]]</f>
        <v>1.9368024000000002E-3</v>
      </c>
      <c r="AT1783" s="21">
        <v>21.6</v>
      </c>
      <c r="AU1783" s="11">
        <f>Tabla8[[#This Row],[tasa de cambio]]*Tabla8[[#This Row],[Ingresos netos]]</f>
        <v>4.1834931840000006E-2</v>
      </c>
      <c r="AV1783" s="23"/>
      <c r="AX1783" s="23"/>
    </row>
    <row r="1784" spans="37:50" x14ac:dyDescent="0.2">
      <c r="AK1784" s="2" t="s">
        <v>100</v>
      </c>
      <c r="AL1784" s="2" t="s">
        <v>19</v>
      </c>
      <c r="AM1784" s="2" t="s">
        <v>104</v>
      </c>
      <c r="AN1784" s="2" t="s">
        <v>11</v>
      </c>
      <c r="AO1784" s="2" t="s">
        <v>12</v>
      </c>
      <c r="AP1784" s="2" t="s">
        <v>13</v>
      </c>
      <c r="AQ1784" s="7">
        <v>2.5823999999999999E-3</v>
      </c>
      <c r="AR1784" s="7">
        <v>0.75</v>
      </c>
      <c r="AS1784" s="9">
        <f>Tabla8[[#This Row],[Precio unitario]]*Tabla8[[#This Row],[Tasa de ingresos cliente]]</f>
        <v>1.9367999999999998E-3</v>
      </c>
      <c r="AT1784" s="21">
        <v>21.6</v>
      </c>
      <c r="AU1784" s="11">
        <f>Tabla8[[#This Row],[tasa de cambio]]*Tabla8[[#This Row],[Ingresos netos]]</f>
        <v>4.1834879999999998E-2</v>
      </c>
      <c r="AV1784" s="23"/>
      <c r="AX1784" s="23"/>
    </row>
    <row r="1785" spans="37:50" x14ac:dyDescent="0.2">
      <c r="AK1785" s="1" t="s">
        <v>100</v>
      </c>
      <c r="AL1785" s="1" t="s">
        <v>19</v>
      </c>
      <c r="AM1785" s="1" t="s">
        <v>104</v>
      </c>
      <c r="AN1785" s="1" t="s">
        <v>11</v>
      </c>
      <c r="AO1785" s="1" t="s">
        <v>12</v>
      </c>
      <c r="AP1785" s="1" t="s">
        <v>13</v>
      </c>
      <c r="AQ1785" s="8">
        <v>2.5823966E-3</v>
      </c>
      <c r="AR1785" s="8">
        <v>0.75</v>
      </c>
      <c r="AS1785" s="9">
        <f>Tabla8[[#This Row],[Precio unitario]]*Tabla8[[#This Row],[Tasa de ingresos cliente]]</f>
        <v>1.93679745E-3</v>
      </c>
      <c r="AT1785" s="21">
        <v>21.6</v>
      </c>
      <c r="AU1785" s="11">
        <f>Tabla8[[#This Row],[tasa de cambio]]*Tabla8[[#This Row],[Ingresos netos]]</f>
        <v>4.1834824920000006E-2</v>
      </c>
      <c r="AV1785" s="23"/>
      <c r="AX1785" s="23"/>
    </row>
    <row r="1786" spans="37:50" x14ac:dyDescent="0.2">
      <c r="AK1786" s="2" t="s">
        <v>100</v>
      </c>
      <c r="AL1786" s="2" t="s">
        <v>19</v>
      </c>
      <c r="AM1786" s="2" t="s">
        <v>104</v>
      </c>
      <c r="AN1786" s="2" t="s">
        <v>11</v>
      </c>
      <c r="AO1786" s="2" t="s">
        <v>12</v>
      </c>
      <c r="AP1786" s="2" t="s">
        <v>13</v>
      </c>
      <c r="AQ1786" s="7">
        <v>2.5823949999999999E-3</v>
      </c>
      <c r="AR1786" s="7">
        <v>0.75</v>
      </c>
      <c r="AS1786" s="9">
        <f>Tabla8[[#This Row],[Precio unitario]]*Tabla8[[#This Row],[Tasa de ingresos cliente]]</f>
        <v>1.93679625E-3</v>
      </c>
      <c r="AT1786" s="21">
        <v>21.6</v>
      </c>
      <c r="AU1786" s="11">
        <f>Tabla8[[#This Row],[tasa de cambio]]*Tabla8[[#This Row],[Ingresos netos]]</f>
        <v>4.1834799000000006E-2</v>
      </c>
      <c r="AV1786" s="23"/>
      <c r="AX1786" s="23"/>
    </row>
    <row r="1787" spans="37:50" x14ac:dyDescent="0.2">
      <c r="AK1787" s="1" t="s">
        <v>100</v>
      </c>
      <c r="AL1787" s="1" t="s">
        <v>19</v>
      </c>
      <c r="AM1787" s="1" t="s">
        <v>104</v>
      </c>
      <c r="AN1787" s="1" t="s">
        <v>11</v>
      </c>
      <c r="AO1787" s="1" t="s">
        <v>12</v>
      </c>
      <c r="AP1787" s="1" t="s">
        <v>13</v>
      </c>
      <c r="AQ1787" s="8">
        <v>3.5869999999999999E-3</v>
      </c>
      <c r="AR1787" s="8">
        <v>0.75</v>
      </c>
      <c r="AS1787" s="9">
        <f>Tabla8[[#This Row],[Precio unitario]]*Tabla8[[#This Row],[Tasa de ingresos cliente]]</f>
        <v>2.6902499999999999E-3</v>
      </c>
      <c r="AT1787" s="21">
        <v>21.6</v>
      </c>
      <c r="AU1787" s="11">
        <f>Tabla8[[#This Row],[tasa de cambio]]*Tabla8[[#This Row],[Ingresos netos]]</f>
        <v>5.8109400000000005E-2</v>
      </c>
      <c r="AV1787" s="23"/>
      <c r="AX1787" s="23"/>
    </row>
    <row r="1788" spans="37:50" x14ac:dyDescent="0.2">
      <c r="AK1788" s="1" t="s">
        <v>100</v>
      </c>
      <c r="AL1788" s="1" t="s">
        <v>19</v>
      </c>
      <c r="AM1788" s="1" t="s">
        <v>104</v>
      </c>
      <c r="AN1788" s="1" t="s">
        <v>11</v>
      </c>
      <c r="AO1788" s="1" t="s">
        <v>12</v>
      </c>
      <c r="AP1788" s="1" t="s">
        <v>13</v>
      </c>
      <c r="AQ1788" s="8">
        <v>3.9596552000000004E-3</v>
      </c>
      <c r="AR1788" s="8">
        <v>0.75</v>
      </c>
      <c r="AS1788" s="9">
        <f>Tabla8[[#This Row],[Precio unitario]]*Tabla8[[#This Row],[Tasa de ingresos cliente]]</f>
        <v>2.9697414000000003E-3</v>
      </c>
      <c r="AT1788" s="21">
        <v>21.6</v>
      </c>
      <c r="AU1788" s="11">
        <f>Tabla8[[#This Row],[tasa de cambio]]*Tabla8[[#This Row],[Ingresos netos]]</f>
        <v>6.4146414240000005E-2</v>
      </c>
      <c r="AV1788" s="23"/>
      <c r="AX1788" s="23"/>
    </row>
    <row r="1789" spans="37:50" x14ac:dyDescent="0.2">
      <c r="AK1789" s="2" t="s">
        <v>100</v>
      </c>
      <c r="AL1789" s="2" t="s">
        <v>19</v>
      </c>
      <c r="AM1789" s="2" t="s">
        <v>104</v>
      </c>
      <c r="AN1789" s="2" t="s">
        <v>11</v>
      </c>
      <c r="AO1789" s="2" t="s">
        <v>12</v>
      </c>
      <c r="AP1789" s="2" t="s">
        <v>13</v>
      </c>
      <c r="AQ1789" s="7">
        <v>3.9596667000000004E-3</v>
      </c>
      <c r="AR1789" s="7">
        <v>0.75</v>
      </c>
      <c r="AS1789" s="9">
        <f>Tabla8[[#This Row],[Precio unitario]]*Tabla8[[#This Row],[Tasa de ingresos cliente]]</f>
        <v>2.9697500250000005E-3</v>
      </c>
      <c r="AT1789" s="21">
        <v>21.6</v>
      </c>
      <c r="AU1789" s="11">
        <f>Tabla8[[#This Row],[tasa de cambio]]*Tabla8[[#This Row],[Ingresos netos]]</f>
        <v>6.4146600540000015E-2</v>
      </c>
      <c r="AV1789" s="23"/>
      <c r="AX1789" s="23"/>
    </row>
    <row r="1790" spans="37:50" x14ac:dyDescent="0.2">
      <c r="AK1790" s="1" t="s">
        <v>100</v>
      </c>
      <c r="AL1790" s="1" t="s">
        <v>19</v>
      </c>
      <c r="AM1790" s="1" t="s">
        <v>104</v>
      </c>
      <c r="AN1790" s="1" t="s">
        <v>11</v>
      </c>
      <c r="AO1790" s="1" t="s">
        <v>12</v>
      </c>
      <c r="AP1790" s="1" t="s">
        <v>13</v>
      </c>
      <c r="AQ1790" s="8">
        <v>3.9596591000000004E-3</v>
      </c>
      <c r="AR1790" s="8">
        <v>0.75</v>
      </c>
      <c r="AS1790" s="9">
        <f>Tabla8[[#This Row],[Precio unitario]]*Tabla8[[#This Row],[Tasa de ingresos cliente]]</f>
        <v>2.9697443250000003E-3</v>
      </c>
      <c r="AT1790" s="21">
        <v>21.6</v>
      </c>
      <c r="AU1790" s="11">
        <f>Tabla8[[#This Row],[tasa de cambio]]*Tabla8[[#This Row],[Ingresos netos]]</f>
        <v>6.4146477420000014E-2</v>
      </c>
      <c r="AV1790" s="23"/>
      <c r="AX1790" s="23"/>
    </row>
    <row r="1791" spans="37:50" x14ac:dyDescent="0.2">
      <c r="AK1791" s="2" t="s">
        <v>100</v>
      </c>
      <c r="AL1791" s="2" t="s">
        <v>19</v>
      </c>
      <c r="AM1791" s="2" t="s">
        <v>104</v>
      </c>
      <c r="AN1791" s="2" t="s">
        <v>11</v>
      </c>
      <c r="AO1791" s="2" t="s">
        <v>12</v>
      </c>
      <c r="AP1791" s="2" t="s">
        <v>13</v>
      </c>
      <c r="AQ1791" s="7">
        <v>3.9596774000000001E-3</v>
      </c>
      <c r="AR1791" s="7">
        <v>0.75</v>
      </c>
      <c r="AS1791" s="9">
        <f>Tabla8[[#This Row],[Precio unitario]]*Tabla8[[#This Row],[Tasa de ingresos cliente]]</f>
        <v>2.9697580500000001E-3</v>
      </c>
      <c r="AT1791" s="21">
        <v>21.6</v>
      </c>
      <c r="AU1791" s="11">
        <f>Tabla8[[#This Row],[tasa de cambio]]*Tabla8[[#This Row],[Ingresos netos]]</f>
        <v>6.4146773880000008E-2</v>
      </c>
      <c r="AV1791" s="23"/>
      <c r="AX1791" s="23"/>
    </row>
    <row r="1792" spans="37:50" x14ac:dyDescent="0.2">
      <c r="AK1792" s="1" t="s">
        <v>100</v>
      </c>
      <c r="AL1792" s="1" t="s">
        <v>19</v>
      </c>
      <c r="AM1792" s="1" t="s">
        <v>104</v>
      </c>
      <c r="AN1792" s="1" t="s">
        <v>11</v>
      </c>
      <c r="AO1792" s="1" t="s">
        <v>12</v>
      </c>
      <c r="AP1792" s="1" t="s">
        <v>13</v>
      </c>
      <c r="AQ1792" s="8">
        <v>3.9596364E-3</v>
      </c>
      <c r="AR1792" s="8">
        <v>0.75</v>
      </c>
      <c r="AS1792" s="9">
        <f>Tabla8[[#This Row],[Precio unitario]]*Tabla8[[#This Row],[Tasa de ingresos cliente]]</f>
        <v>2.9697272999999998E-3</v>
      </c>
      <c r="AT1792" s="21">
        <v>21.6</v>
      </c>
      <c r="AU1792" s="11">
        <f>Tabla8[[#This Row],[tasa de cambio]]*Tabla8[[#This Row],[Ingresos netos]]</f>
        <v>6.4146109679999994E-2</v>
      </c>
      <c r="AV1792" s="23"/>
      <c r="AX1792" s="23"/>
    </row>
    <row r="1793" spans="37:50" x14ac:dyDescent="0.2">
      <c r="AK1793" s="2" t="s">
        <v>100</v>
      </c>
      <c r="AL1793" s="2" t="s">
        <v>19</v>
      </c>
      <c r="AM1793" s="2" t="s">
        <v>104</v>
      </c>
      <c r="AN1793" s="2" t="s">
        <v>11</v>
      </c>
      <c r="AO1793" s="2" t="s">
        <v>12</v>
      </c>
      <c r="AP1793" s="2" t="s">
        <v>13</v>
      </c>
      <c r="AQ1793" s="7">
        <v>3.9596922999999996E-3</v>
      </c>
      <c r="AR1793" s="7">
        <v>0.75</v>
      </c>
      <c r="AS1793" s="9">
        <f>Tabla8[[#This Row],[Precio unitario]]*Tabla8[[#This Row],[Tasa de ingresos cliente]]</f>
        <v>2.9697692249999997E-3</v>
      </c>
      <c r="AT1793" s="21">
        <v>21.6</v>
      </c>
      <c r="AU1793" s="11">
        <f>Tabla8[[#This Row],[tasa de cambio]]*Tabla8[[#This Row],[Ingresos netos]]</f>
        <v>6.4147015259999995E-2</v>
      </c>
      <c r="AV1793" s="23"/>
      <c r="AX1793" s="23"/>
    </row>
    <row r="1794" spans="37:50" x14ac:dyDescent="0.2">
      <c r="AK1794" s="1" t="s">
        <v>100</v>
      </c>
      <c r="AL1794" s="1" t="s">
        <v>19</v>
      </c>
      <c r="AM1794" s="1" t="s">
        <v>104</v>
      </c>
      <c r="AN1794" s="1" t="s">
        <v>11</v>
      </c>
      <c r="AO1794" s="1" t="s">
        <v>12</v>
      </c>
      <c r="AP1794" s="1" t="s">
        <v>13</v>
      </c>
      <c r="AQ1794" s="8">
        <v>3.9596579E-3</v>
      </c>
      <c r="AR1794" s="8">
        <v>0.75</v>
      </c>
      <c r="AS1794" s="9">
        <f>Tabla8[[#This Row],[Precio unitario]]*Tabla8[[#This Row],[Tasa de ingresos cliente]]</f>
        <v>2.969743425E-3</v>
      </c>
      <c r="AT1794" s="21">
        <v>21.6</v>
      </c>
      <c r="AU1794" s="11">
        <f>Tabla8[[#This Row],[tasa de cambio]]*Tabla8[[#This Row],[Ingresos netos]]</f>
        <v>6.4146457980000002E-2</v>
      </c>
      <c r="AV1794" s="23"/>
      <c r="AX1794" s="23"/>
    </row>
    <row r="1795" spans="37:50" x14ac:dyDescent="0.2">
      <c r="AK1795" s="2" t="s">
        <v>100</v>
      </c>
      <c r="AL1795" s="2" t="s">
        <v>19</v>
      </c>
      <c r="AM1795" s="2" t="s">
        <v>104</v>
      </c>
      <c r="AN1795" s="2" t="s">
        <v>11</v>
      </c>
      <c r="AO1795" s="2" t="s">
        <v>12</v>
      </c>
      <c r="AP1795" s="2" t="s">
        <v>13</v>
      </c>
      <c r="AQ1795" s="7">
        <v>3.9596874999999997E-3</v>
      </c>
      <c r="AR1795" s="7">
        <v>0.75</v>
      </c>
      <c r="AS1795" s="9">
        <f>Tabla8[[#This Row],[Precio unitario]]*Tabla8[[#This Row],[Tasa de ingresos cliente]]</f>
        <v>2.9697656249999997E-3</v>
      </c>
      <c r="AT1795" s="21">
        <v>21.6</v>
      </c>
      <c r="AU1795" s="11">
        <f>Tabla8[[#This Row],[tasa de cambio]]*Tabla8[[#This Row],[Ingresos netos]]</f>
        <v>6.4146937500000001E-2</v>
      </c>
      <c r="AV1795" s="23"/>
      <c r="AX1795" s="23"/>
    </row>
    <row r="1796" spans="37:50" x14ac:dyDescent="0.2">
      <c r="AK1796" s="1" t="s">
        <v>100</v>
      </c>
      <c r="AL1796" s="1" t="s">
        <v>19</v>
      </c>
      <c r="AM1796" s="1" t="s">
        <v>104</v>
      </c>
      <c r="AN1796" s="1" t="s">
        <v>11</v>
      </c>
      <c r="AO1796" s="1" t="s">
        <v>12</v>
      </c>
      <c r="AP1796" s="1" t="s">
        <v>13</v>
      </c>
      <c r="AQ1796" s="8">
        <v>3.96E-3</v>
      </c>
      <c r="AR1796" s="8">
        <v>0.75</v>
      </c>
      <c r="AS1796" s="9">
        <f>Tabla8[[#This Row],[Precio unitario]]*Tabla8[[#This Row],[Tasa de ingresos cliente]]</f>
        <v>2.97E-3</v>
      </c>
      <c r="AT1796" s="21">
        <v>21.6</v>
      </c>
      <c r="AU1796" s="11">
        <f>Tabla8[[#This Row],[tasa de cambio]]*Tabla8[[#This Row],[Ingresos netos]]</f>
        <v>6.4152000000000001E-2</v>
      </c>
      <c r="AV1796" s="23"/>
      <c r="AX1796" s="23"/>
    </row>
    <row r="1797" spans="37:50" x14ac:dyDescent="0.2">
      <c r="AK1797" s="2" t="s">
        <v>100</v>
      </c>
      <c r="AL1797" s="2" t="s">
        <v>19</v>
      </c>
      <c r="AM1797" s="2" t="s">
        <v>104</v>
      </c>
      <c r="AN1797" s="2" t="s">
        <v>11</v>
      </c>
      <c r="AO1797" s="2" t="s">
        <v>12</v>
      </c>
      <c r="AP1797" s="2" t="s">
        <v>13</v>
      </c>
      <c r="AQ1797" s="7">
        <v>3.9596800000000001E-3</v>
      </c>
      <c r="AR1797" s="7">
        <v>0.75</v>
      </c>
      <c r="AS1797" s="9">
        <f>Tabla8[[#This Row],[Precio unitario]]*Tabla8[[#This Row],[Tasa de ingresos cliente]]</f>
        <v>2.9697600000000001E-3</v>
      </c>
      <c r="AT1797" s="21">
        <v>21.6</v>
      </c>
      <c r="AU1797" s="11">
        <f>Tabla8[[#This Row],[tasa de cambio]]*Tabla8[[#This Row],[Ingresos netos]]</f>
        <v>6.4146816000000009E-2</v>
      </c>
      <c r="AV1797" s="23"/>
      <c r="AX1797" s="23"/>
    </row>
    <row r="1798" spans="37:50" x14ac:dyDescent="0.2">
      <c r="AK1798" s="1" t="s">
        <v>100</v>
      </c>
      <c r="AL1798" s="1" t="s">
        <v>19</v>
      </c>
      <c r="AM1798" s="1" t="s">
        <v>104</v>
      </c>
      <c r="AN1798" s="1" t="s">
        <v>11</v>
      </c>
      <c r="AO1798" s="1" t="s">
        <v>12</v>
      </c>
      <c r="AP1798" s="1" t="s">
        <v>13</v>
      </c>
      <c r="AQ1798" s="8">
        <v>3.9596841999999998E-3</v>
      </c>
      <c r="AR1798" s="8">
        <v>0.75</v>
      </c>
      <c r="AS1798" s="9">
        <f>Tabla8[[#This Row],[Precio unitario]]*Tabla8[[#This Row],[Tasa de ingresos cliente]]</f>
        <v>2.9697631499999997E-3</v>
      </c>
      <c r="AT1798" s="21">
        <v>21.6</v>
      </c>
      <c r="AU1798" s="11">
        <f>Tabla8[[#This Row],[tasa de cambio]]*Tabla8[[#This Row],[Ingresos netos]]</f>
        <v>6.4146884039999991E-2</v>
      </c>
      <c r="AV1798" s="23"/>
      <c r="AX1798" s="23"/>
    </row>
    <row r="1799" spans="37:50" x14ac:dyDescent="0.2">
      <c r="AK1799" s="2" t="s">
        <v>100</v>
      </c>
      <c r="AL1799" s="2" t="s">
        <v>19</v>
      </c>
      <c r="AM1799" s="2" t="s">
        <v>104</v>
      </c>
      <c r="AN1799" s="2" t="s">
        <v>11</v>
      </c>
      <c r="AO1799" s="2" t="s">
        <v>12</v>
      </c>
      <c r="AP1799" s="2" t="s">
        <v>13</v>
      </c>
      <c r="AQ1799" s="7">
        <v>3.9596581999999996E-3</v>
      </c>
      <c r="AR1799" s="7">
        <v>0.75</v>
      </c>
      <c r="AS1799" s="9">
        <f>Tabla8[[#This Row],[Precio unitario]]*Tabla8[[#This Row],[Tasa de ingresos cliente]]</f>
        <v>2.9697436499999995E-3</v>
      </c>
      <c r="AT1799" s="21">
        <v>21.6</v>
      </c>
      <c r="AU1799" s="11">
        <f>Tabla8[[#This Row],[tasa de cambio]]*Tabla8[[#This Row],[Ingresos netos]]</f>
        <v>6.4146462839999988E-2</v>
      </c>
      <c r="AV1799" s="23"/>
      <c r="AX1799" s="23"/>
    </row>
    <row r="1800" spans="37:50" x14ac:dyDescent="0.2">
      <c r="AK1800" s="1" t="s">
        <v>100</v>
      </c>
      <c r="AL1800" s="1" t="s">
        <v>19</v>
      </c>
      <c r="AM1800" s="1" t="s">
        <v>104</v>
      </c>
      <c r="AN1800" s="1" t="s">
        <v>11</v>
      </c>
      <c r="AO1800" s="1" t="s">
        <v>12</v>
      </c>
      <c r="AP1800" s="1" t="s">
        <v>13</v>
      </c>
      <c r="AQ1800" s="8">
        <v>3.9596563000000003E-3</v>
      </c>
      <c r="AR1800" s="8">
        <v>0.75</v>
      </c>
      <c r="AS1800" s="9">
        <f>Tabla8[[#This Row],[Precio unitario]]*Tabla8[[#This Row],[Tasa de ingresos cliente]]</f>
        <v>2.9697422250000004E-3</v>
      </c>
      <c r="AT1800" s="21">
        <v>21.6</v>
      </c>
      <c r="AU1800" s="11">
        <f>Tabla8[[#This Row],[tasa de cambio]]*Tabla8[[#This Row],[Ingresos netos]]</f>
        <v>6.4146432060000008E-2</v>
      </c>
      <c r="AV1800" s="23"/>
      <c r="AX1800" s="23"/>
    </row>
    <row r="1801" spans="37:50" x14ac:dyDescent="0.2">
      <c r="AK1801" s="2" t="s">
        <v>100</v>
      </c>
      <c r="AL1801" s="2" t="s">
        <v>19</v>
      </c>
      <c r="AM1801" s="2" t="s">
        <v>104</v>
      </c>
      <c r="AN1801" s="2" t="s">
        <v>11</v>
      </c>
      <c r="AO1801" s="2" t="s">
        <v>12</v>
      </c>
      <c r="AP1801" s="2" t="s">
        <v>13</v>
      </c>
      <c r="AQ1801" s="7">
        <v>3.9596817999999999E-3</v>
      </c>
      <c r="AR1801" s="7">
        <v>0.75</v>
      </c>
      <c r="AS1801" s="9">
        <f>Tabla8[[#This Row],[Precio unitario]]*Tabla8[[#This Row],[Tasa de ingresos cliente]]</f>
        <v>2.9697613499999999E-3</v>
      </c>
      <c r="AT1801" s="21">
        <v>21.6</v>
      </c>
      <c r="AU1801" s="11">
        <f>Tabla8[[#This Row],[tasa de cambio]]*Tabla8[[#This Row],[Ingresos netos]]</f>
        <v>6.4146845160000007E-2</v>
      </c>
      <c r="AV1801" s="23"/>
      <c r="AX1801" s="23"/>
    </row>
    <row r="1802" spans="37:50" x14ac:dyDescent="0.2">
      <c r="AK1802" s="1" t="s">
        <v>100</v>
      </c>
      <c r="AL1802" s="1" t="s">
        <v>19</v>
      </c>
      <c r="AM1802" s="1" t="s">
        <v>104</v>
      </c>
      <c r="AN1802" s="1" t="s">
        <v>11</v>
      </c>
      <c r="AO1802" s="1" t="s">
        <v>12</v>
      </c>
      <c r="AP1802" s="1" t="s">
        <v>13</v>
      </c>
      <c r="AQ1802" s="8">
        <v>3.9596618999999996E-3</v>
      </c>
      <c r="AR1802" s="8">
        <v>0.75</v>
      </c>
      <c r="AS1802" s="9">
        <f>Tabla8[[#This Row],[Precio unitario]]*Tabla8[[#This Row],[Tasa de ingresos cliente]]</f>
        <v>2.9697464249999997E-3</v>
      </c>
      <c r="AT1802" s="21">
        <v>21.6</v>
      </c>
      <c r="AU1802" s="11">
        <f>Tabla8[[#This Row],[tasa de cambio]]*Tabla8[[#This Row],[Ingresos netos]]</f>
        <v>6.4146522779999993E-2</v>
      </c>
      <c r="AV1802" s="23"/>
      <c r="AX1802" s="23"/>
    </row>
    <row r="1803" spans="37:50" x14ac:dyDescent="0.2">
      <c r="AK1803" s="2" t="s">
        <v>100</v>
      </c>
      <c r="AL1803" s="2" t="s">
        <v>19</v>
      </c>
      <c r="AM1803" s="2" t="s">
        <v>104</v>
      </c>
      <c r="AN1803" s="2" t="s">
        <v>11</v>
      </c>
      <c r="AO1803" s="2" t="s">
        <v>12</v>
      </c>
      <c r="AP1803" s="2" t="s">
        <v>13</v>
      </c>
      <c r="AQ1803" s="7">
        <v>5.1132297999999998E-3</v>
      </c>
      <c r="AR1803" s="7">
        <v>0.75</v>
      </c>
      <c r="AS1803" s="9">
        <f>Tabla8[[#This Row],[Precio unitario]]*Tabla8[[#This Row],[Tasa de ingresos cliente]]</f>
        <v>3.8349223499999996E-3</v>
      </c>
      <c r="AT1803" s="21">
        <v>21.6</v>
      </c>
      <c r="AU1803" s="11">
        <f>Tabla8[[#This Row],[tasa de cambio]]*Tabla8[[#This Row],[Ingresos netos]]</f>
        <v>8.2834322759999995E-2</v>
      </c>
      <c r="AV1803" s="23"/>
      <c r="AX1803" s="23"/>
    </row>
    <row r="1804" spans="37:50" x14ac:dyDescent="0.2">
      <c r="AK1804" s="1" t="s">
        <v>100</v>
      </c>
      <c r="AL1804" s="1" t="s">
        <v>19</v>
      </c>
      <c r="AM1804" s="1" t="s">
        <v>104</v>
      </c>
      <c r="AN1804" s="1" t="s">
        <v>11</v>
      </c>
      <c r="AO1804" s="1" t="s">
        <v>12</v>
      </c>
      <c r="AP1804" s="1" t="s">
        <v>13</v>
      </c>
      <c r="AQ1804" s="8">
        <v>5.1132308000000001E-3</v>
      </c>
      <c r="AR1804" s="8">
        <v>0.75</v>
      </c>
      <c r="AS1804" s="9">
        <f>Tabla8[[#This Row],[Precio unitario]]*Tabla8[[#This Row],[Tasa de ingresos cliente]]</f>
        <v>3.8349231000000001E-3</v>
      </c>
      <c r="AT1804" s="21">
        <v>21.6</v>
      </c>
      <c r="AU1804" s="11">
        <f>Tabla8[[#This Row],[tasa de cambio]]*Tabla8[[#This Row],[Ingresos netos]]</f>
        <v>8.2834338960000004E-2</v>
      </c>
      <c r="AV1804" s="23"/>
      <c r="AX1804" s="23"/>
    </row>
    <row r="1805" spans="37:50" x14ac:dyDescent="0.2">
      <c r="AK1805" s="2" t="s">
        <v>100</v>
      </c>
      <c r="AL1805" s="2" t="s">
        <v>19</v>
      </c>
      <c r="AM1805" s="2" t="s">
        <v>104</v>
      </c>
      <c r="AN1805" s="2" t="s">
        <v>11</v>
      </c>
      <c r="AO1805" s="2" t="s">
        <v>12</v>
      </c>
      <c r="AP1805" s="2" t="s">
        <v>13</v>
      </c>
      <c r="AQ1805" s="7">
        <v>5.1132278E-3</v>
      </c>
      <c r="AR1805" s="7">
        <v>0.75</v>
      </c>
      <c r="AS1805" s="9">
        <f>Tabla8[[#This Row],[Precio unitario]]*Tabla8[[#This Row],[Tasa de ingresos cliente]]</f>
        <v>3.83492085E-3</v>
      </c>
      <c r="AT1805" s="21">
        <v>21.6</v>
      </c>
      <c r="AU1805" s="11">
        <f>Tabla8[[#This Row],[tasa de cambio]]*Tabla8[[#This Row],[Ingresos netos]]</f>
        <v>8.2834290360000007E-2</v>
      </c>
      <c r="AV1805" s="23"/>
      <c r="AX1805" s="23"/>
    </row>
    <row r="1806" spans="37:50" x14ac:dyDescent="0.2">
      <c r="AK1806" s="1" t="s">
        <v>100</v>
      </c>
      <c r="AL1806" s="1" t="s">
        <v>19</v>
      </c>
      <c r="AM1806" s="1" t="s">
        <v>104</v>
      </c>
      <c r="AN1806" s="1" t="s">
        <v>11</v>
      </c>
      <c r="AO1806" s="1" t="s">
        <v>12</v>
      </c>
      <c r="AP1806" s="1" t="s">
        <v>13</v>
      </c>
      <c r="AQ1806" s="8">
        <v>5.1132319999999997E-3</v>
      </c>
      <c r="AR1806" s="8">
        <v>0.75</v>
      </c>
      <c r="AS1806" s="9">
        <f>Tabla8[[#This Row],[Precio unitario]]*Tabla8[[#This Row],[Tasa de ingresos cliente]]</f>
        <v>3.834924E-3</v>
      </c>
      <c r="AT1806" s="21">
        <v>21.6</v>
      </c>
      <c r="AU1806" s="11">
        <f>Tabla8[[#This Row],[tasa de cambio]]*Tabla8[[#This Row],[Ingresos netos]]</f>
        <v>8.2834358400000002E-2</v>
      </c>
      <c r="AV1806" s="23"/>
      <c r="AX1806" s="23"/>
    </row>
    <row r="1807" spans="37:50" x14ac:dyDescent="0.2">
      <c r="AK1807" s="2" t="s">
        <v>100</v>
      </c>
      <c r="AL1807" s="2" t="s">
        <v>19</v>
      </c>
      <c r="AM1807" s="2" t="s">
        <v>104</v>
      </c>
      <c r="AN1807" s="2" t="s">
        <v>11</v>
      </c>
      <c r="AO1807" s="2" t="s">
        <v>12</v>
      </c>
      <c r="AP1807" s="2" t="s">
        <v>13</v>
      </c>
      <c r="AQ1807" s="7">
        <v>5.1132295999999997E-3</v>
      </c>
      <c r="AR1807" s="7">
        <v>0.75</v>
      </c>
      <c r="AS1807" s="9">
        <f>Tabla8[[#This Row],[Precio unitario]]*Tabla8[[#This Row],[Tasa de ingresos cliente]]</f>
        <v>3.8349221999999998E-3</v>
      </c>
      <c r="AT1807" s="21">
        <v>21.6</v>
      </c>
      <c r="AU1807" s="11">
        <f>Tabla8[[#This Row],[tasa de cambio]]*Tabla8[[#This Row],[Ingresos netos]]</f>
        <v>8.2834319520000005E-2</v>
      </c>
      <c r="AV1807" s="23"/>
      <c r="AX1807" s="23"/>
    </row>
    <row r="1808" spans="37:50" x14ac:dyDescent="0.2">
      <c r="AK1808" s="1" t="s">
        <v>100</v>
      </c>
      <c r="AL1808" s="1" t="s">
        <v>19</v>
      </c>
      <c r="AM1808" s="1" t="s">
        <v>104</v>
      </c>
      <c r="AN1808" s="1" t="s">
        <v>11</v>
      </c>
      <c r="AO1808" s="1" t="s">
        <v>12</v>
      </c>
      <c r="AP1808" s="1" t="s">
        <v>13</v>
      </c>
      <c r="AQ1808" s="8">
        <v>5.1132275999999999E-3</v>
      </c>
      <c r="AR1808" s="8">
        <v>0.75</v>
      </c>
      <c r="AS1808" s="9">
        <f>Tabla8[[#This Row],[Precio unitario]]*Tabla8[[#This Row],[Tasa de ingresos cliente]]</f>
        <v>3.8349207000000001E-3</v>
      </c>
      <c r="AT1808" s="21">
        <v>21.6</v>
      </c>
      <c r="AU1808" s="11">
        <f>Tabla8[[#This Row],[tasa de cambio]]*Tabla8[[#This Row],[Ingresos netos]]</f>
        <v>8.2834287120000002E-2</v>
      </c>
      <c r="AV1808" s="23"/>
      <c r="AX1808" s="23"/>
    </row>
    <row r="1809" spans="37:50" x14ac:dyDescent="0.2">
      <c r="AK1809" s="2" t="s">
        <v>100</v>
      </c>
      <c r="AL1809" s="2" t="s">
        <v>19</v>
      </c>
      <c r="AM1809" s="2" t="s">
        <v>104</v>
      </c>
      <c r="AN1809" s="2" t="s">
        <v>11</v>
      </c>
      <c r="AO1809" s="2" t="s">
        <v>12</v>
      </c>
      <c r="AP1809" s="2" t="s">
        <v>13</v>
      </c>
      <c r="AQ1809" s="7">
        <v>5.1132343999999996E-3</v>
      </c>
      <c r="AR1809" s="7">
        <v>0.75</v>
      </c>
      <c r="AS1809" s="9">
        <f>Tabla8[[#This Row],[Precio unitario]]*Tabla8[[#This Row],[Tasa de ingresos cliente]]</f>
        <v>3.8349257999999997E-3</v>
      </c>
      <c r="AT1809" s="21">
        <v>21.6</v>
      </c>
      <c r="AU1809" s="11">
        <f>Tabla8[[#This Row],[tasa de cambio]]*Tabla8[[#This Row],[Ingresos netos]]</f>
        <v>8.2834397279999999E-2</v>
      </c>
      <c r="AV1809" s="23"/>
      <c r="AX1809" s="23"/>
    </row>
    <row r="1810" spans="37:50" x14ac:dyDescent="0.2">
      <c r="AK1810" s="1" t="s">
        <v>100</v>
      </c>
      <c r="AL1810" s="1" t="s">
        <v>19</v>
      </c>
      <c r="AM1810" s="1" t="s">
        <v>104</v>
      </c>
      <c r="AN1810" s="1" t="s">
        <v>11</v>
      </c>
      <c r="AO1810" s="1" t="s">
        <v>12</v>
      </c>
      <c r="AP1810" s="1" t="s">
        <v>13</v>
      </c>
      <c r="AQ1810" s="8">
        <v>5.1132221999999998E-3</v>
      </c>
      <c r="AR1810" s="8">
        <v>0.75</v>
      </c>
      <c r="AS1810" s="9">
        <f>Tabla8[[#This Row],[Precio unitario]]*Tabla8[[#This Row],[Tasa de ingresos cliente]]</f>
        <v>3.8349166499999999E-3</v>
      </c>
      <c r="AT1810" s="21">
        <v>21.6</v>
      </c>
      <c r="AU1810" s="11">
        <f>Tabla8[[#This Row],[tasa de cambio]]*Tabla8[[#This Row],[Ingresos netos]]</f>
        <v>8.2834199640000009E-2</v>
      </c>
      <c r="AV1810" s="23"/>
      <c r="AX1810" s="23"/>
    </row>
    <row r="1811" spans="37:50" x14ac:dyDescent="0.2">
      <c r="AK1811" s="2" t="s">
        <v>100</v>
      </c>
      <c r="AL1811" s="2" t="s">
        <v>19</v>
      </c>
      <c r="AM1811" s="2" t="s">
        <v>104</v>
      </c>
      <c r="AN1811" s="2" t="s">
        <v>11</v>
      </c>
      <c r="AO1811" s="2" t="s">
        <v>12</v>
      </c>
      <c r="AP1811" s="2" t="s">
        <v>13</v>
      </c>
      <c r="AQ1811" s="7">
        <v>5.1132316000000004E-3</v>
      </c>
      <c r="AR1811" s="7">
        <v>0.75</v>
      </c>
      <c r="AS1811" s="9">
        <f>Tabla8[[#This Row],[Precio unitario]]*Tabla8[[#This Row],[Tasa de ingresos cliente]]</f>
        <v>3.8349237000000003E-3</v>
      </c>
      <c r="AT1811" s="21">
        <v>21.6</v>
      </c>
      <c r="AU1811" s="11">
        <f>Tabla8[[#This Row],[tasa de cambio]]*Tabla8[[#This Row],[Ingresos netos]]</f>
        <v>8.2834351920000007E-2</v>
      </c>
      <c r="AV1811" s="23"/>
      <c r="AX1811" s="23"/>
    </row>
    <row r="1812" spans="37:50" x14ac:dyDescent="0.2">
      <c r="AK1812" s="1" t="s">
        <v>100</v>
      </c>
      <c r="AL1812" s="1" t="s">
        <v>19</v>
      </c>
      <c r="AM1812" s="1" t="s">
        <v>104</v>
      </c>
      <c r="AN1812" s="1" t="s">
        <v>11</v>
      </c>
      <c r="AO1812" s="1" t="s">
        <v>12</v>
      </c>
      <c r="AP1812" s="1" t="s">
        <v>13</v>
      </c>
      <c r="AQ1812" s="8">
        <v>5.1132E-3</v>
      </c>
      <c r="AR1812" s="8">
        <v>0.75</v>
      </c>
      <c r="AS1812" s="9">
        <f>Tabla8[[#This Row],[Precio unitario]]*Tabla8[[#This Row],[Tasa de ingresos cliente]]</f>
        <v>3.8349E-3</v>
      </c>
      <c r="AT1812" s="21">
        <v>21.6</v>
      </c>
      <c r="AU1812" s="11">
        <f>Tabla8[[#This Row],[tasa de cambio]]*Tabla8[[#This Row],[Ingresos netos]]</f>
        <v>8.2833840000000006E-2</v>
      </c>
      <c r="AV1812" s="23"/>
      <c r="AX1812" s="23"/>
    </row>
    <row r="1813" spans="37:50" x14ac:dyDescent="0.2">
      <c r="AK1813" s="2" t="s">
        <v>100</v>
      </c>
      <c r="AL1813" s="2" t="s">
        <v>19</v>
      </c>
      <c r="AM1813" s="2" t="s">
        <v>104</v>
      </c>
      <c r="AN1813" s="2" t="s">
        <v>11</v>
      </c>
      <c r="AO1813" s="2" t="s">
        <v>12</v>
      </c>
      <c r="AP1813" s="2" t="s">
        <v>13</v>
      </c>
      <c r="AQ1813" s="7">
        <v>5.1130000000000004E-3</v>
      </c>
      <c r="AR1813" s="7">
        <v>0.75</v>
      </c>
      <c r="AS1813" s="9">
        <f>Tabla8[[#This Row],[Precio unitario]]*Tabla8[[#This Row],[Tasa de ingresos cliente]]</f>
        <v>3.8347500000000005E-3</v>
      </c>
      <c r="AT1813" s="21">
        <v>21.6</v>
      </c>
      <c r="AU1813" s="11">
        <f>Tabla8[[#This Row],[tasa de cambio]]*Tabla8[[#This Row],[Ingresos netos]]</f>
        <v>8.2830600000000018E-2</v>
      </c>
      <c r="AV1813" s="23"/>
      <c r="AX1813" s="23"/>
    </row>
    <row r="1814" spans="37:50" x14ac:dyDescent="0.2">
      <c r="AK1814" s="1" t="s">
        <v>100</v>
      </c>
      <c r="AL1814" s="1" t="s">
        <v>19</v>
      </c>
      <c r="AM1814" s="1" t="s">
        <v>104</v>
      </c>
      <c r="AN1814" s="1" t="s">
        <v>11</v>
      </c>
      <c r="AO1814" s="1" t="s">
        <v>12</v>
      </c>
      <c r="AP1814" s="1" t="s">
        <v>13</v>
      </c>
      <c r="AQ1814" s="8">
        <v>5.1132380999999996E-3</v>
      </c>
      <c r="AR1814" s="8">
        <v>0.75</v>
      </c>
      <c r="AS1814" s="9">
        <f>Tabla8[[#This Row],[Precio unitario]]*Tabla8[[#This Row],[Tasa de ingresos cliente]]</f>
        <v>3.8349285749999995E-3</v>
      </c>
      <c r="AT1814" s="21">
        <v>21.6</v>
      </c>
      <c r="AU1814" s="11">
        <f>Tabla8[[#This Row],[tasa de cambio]]*Tabla8[[#This Row],[Ingresos netos]]</f>
        <v>8.2834457219999991E-2</v>
      </c>
      <c r="AV1814" s="23"/>
      <c r="AX1814" s="23"/>
    </row>
    <row r="1815" spans="37:50" x14ac:dyDescent="0.2">
      <c r="AK1815" s="2" t="s">
        <v>100</v>
      </c>
      <c r="AL1815" s="2" t="s">
        <v>19</v>
      </c>
      <c r="AM1815" s="2" t="s">
        <v>104</v>
      </c>
      <c r="AN1815" s="2" t="s">
        <v>11</v>
      </c>
      <c r="AO1815" s="2" t="s">
        <v>12</v>
      </c>
      <c r="AP1815" s="2" t="s">
        <v>13</v>
      </c>
      <c r="AQ1815" s="7">
        <v>5.1132299000000003E-3</v>
      </c>
      <c r="AR1815" s="7">
        <v>0.75</v>
      </c>
      <c r="AS1815" s="9">
        <f>Tabla8[[#This Row],[Precio unitario]]*Tabla8[[#This Row],[Tasa de ingresos cliente]]</f>
        <v>3.8349224250000002E-3</v>
      </c>
      <c r="AT1815" s="21">
        <v>21.6</v>
      </c>
      <c r="AU1815" s="11">
        <f>Tabla8[[#This Row],[tasa de cambio]]*Tabla8[[#This Row],[Ingresos netos]]</f>
        <v>8.2834324380000005E-2</v>
      </c>
      <c r="AV1815" s="23"/>
      <c r="AX1815" s="23"/>
    </row>
    <row r="1816" spans="37:50" x14ac:dyDescent="0.2">
      <c r="AK1816" s="1" t="s">
        <v>100</v>
      </c>
      <c r="AL1816" s="1" t="s">
        <v>19</v>
      </c>
      <c r="AM1816" s="1" t="s">
        <v>104</v>
      </c>
      <c r="AN1816" s="1" t="s">
        <v>11</v>
      </c>
      <c r="AO1816" s="1" t="s">
        <v>12</v>
      </c>
      <c r="AP1816" s="1" t="s">
        <v>13</v>
      </c>
      <c r="AQ1816" s="8">
        <v>5.1132353000000004E-3</v>
      </c>
      <c r="AR1816" s="8">
        <v>0.75</v>
      </c>
      <c r="AS1816" s="9">
        <f>Tabla8[[#This Row],[Precio unitario]]*Tabla8[[#This Row],[Tasa de ingresos cliente]]</f>
        <v>3.8349264750000001E-3</v>
      </c>
      <c r="AT1816" s="21">
        <v>21.6</v>
      </c>
      <c r="AU1816" s="11">
        <f>Tabla8[[#This Row],[tasa de cambio]]*Tabla8[[#This Row],[Ingresos netos]]</f>
        <v>8.2834411860000012E-2</v>
      </c>
      <c r="AV1816" s="23"/>
      <c r="AX1816" s="23"/>
    </row>
    <row r="1817" spans="37:50" x14ac:dyDescent="0.2">
      <c r="AK1817" s="2" t="s">
        <v>100</v>
      </c>
      <c r="AL1817" s="2" t="s">
        <v>19</v>
      </c>
      <c r="AM1817" s="2" t="s">
        <v>104</v>
      </c>
      <c r="AN1817" s="2" t="s">
        <v>11</v>
      </c>
      <c r="AO1817" s="2" t="s">
        <v>12</v>
      </c>
      <c r="AP1817" s="2" t="s">
        <v>13</v>
      </c>
      <c r="AQ1817" s="7">
        <v>5.1132304E-3</v>
      </c>
      <c r="AR1817" s="7">
        <v>0.75</v>
      </c>
      <c r="AS1817" s="9">
        <f>Tabla8[[#This Row],[Precio unitario]]*Tabla8[[#This Row],[Tasa de ingresos cliente]]</f>
        <v>3.8349228E-3</v>
      </c>
      <c r="AT1817" s="21">
        <v>21.6</v>
      </c>
      <c r="AU1817" s="11">
        <f>Tabla8[[#This Row],[tasa de cambio]]*Tabla8[[#This Row],[Ingresos netos]]</f>
        <v>8.2834332480000009E-2</v>
      </c>
      <c r="AV1817" s="23"/>
      <c r="AX1817" s="23"/>
    </row>
    <row r="1818" spans="37:50" x14ac:dyDescent="0.2">
      <c r="AK1818" s="1" t="s">
        <v>100</v>
      </c>
      <c r="AL1818" s="1" t="s">
        <v>19</v>
      </c>
      <c r="AM1818" s="1" t="s">
        <v>104</v>
      </c>
      <c r="AN1818" s="1" t="s">
        <v>11</v>
      </c>
      <c r="AO1818" s="1" t="s">
        <v>12</v>
      </c>
      <c r="AP1818" s="1" t="s">
        <v>13</v>
      </c>
      <c r="AQ1818" s="8">
        <v>5.1132273000000002E-3</v>
      </c>
      <c r="AR1818" s="8">
        <v>0.75</v>
      </c>
      <c r="AS1818" s="9">
        <f>Tabla8[[#This Row],[Precio unitario]]*Tabla8[[#This Row],[Tasa de ingresos cliente]]</f>
        <v>3.8349204750000002E-3</v>
      </c>
      <c r="AT1818" s="21">
        <v>21.6</v>
      </c>
      <c r="AU1818" s="11">
        <f>Tabla8[[#This Row],[tasa de cambio]]*Tabla8[[#This Row],[Ingresos netos]]</f>
        <v>8.2834282260000003E-2</v>
      </c>
      <c r="AV1818" s="23"/>
      <c r="AX1818" s="23"/>
    </row>
    <row r="1819" spans="37:50" x14ac:dyDescent="0.2">
      <c r="AK1819" s="2" t="s">
        <v>100</v>
      </c>
      <c r="AL1819" s="2" t="s">
        <v>19</v>
      </c>
      <c r="AM1819" s="2" t="s">
        <v>104</v>
      </c>
      <c r="AN1819" s="2" t="s">
        <v>11</v>
      </c>
      <c r="AO1819" s="2" t="s">
        <v>12</v>
      </c>
      <c r="AP1819" s="2" t="s">
        <v>13</v>
      </c>
      <c r="AQ1819" s="7">
        <v>5.1132258000000002E-3</v>
      </c>
      <c r="AR1819" s="7">
        <v>0.75</v>
      </c>
      <c r="AS1819" s="9">
        <f>Tabla8[[#This Row],[Precio unitario]]*Tabla8[[#This Row],[Tasa de ingresos cliente]]</f>
        <v>3.8349193500000003E-3</v>
      </c>
      <c r="AT1819" s="21">
        <v>21.6</v>
      </c>
      <c r="AU1819" s="11">
        <f>Tabla8[[#This Row],[tasa de cambio]]*Tabla8[[#This Row],[Ingresos netos]]</f>
        <v>8.2834257960000018E-2</v>
      </c>
      <c r="AV1819" s="23"/>
      <c r="AX1819" s="23"/>
    </row>
    <row r="1820" spans="37:50" x14ac:dyDescent="0.2">
      <c r="AK1820" s="1" t="s">
        <v>100</v>
      </c>
      <c r="AL1820" s="1" t="s">
        <v>19</v>
      </c>
      <c r="AM1820" s="1" t="s">
        <v>104</v>
      </c>
      <c r="AN1820" s="1" t="s">
        <v>11</v>
      </c>
      <c r="AO1820" s="1" t="s">
        <v>12</v>
      </c>
      <c r="AP1820" s="1" t="s">
        <v>13</v>
      </c>
      <c r="AQ1820" s="8">
        <v>5.1132267E-3</v>
      </c>
      <c r="AR1820" s="8">
        <v>0.75</v>
      </c>
      <c r="AS1820" s="9">
        <f>Tabla8[[#This Row],[Precio unitario]]*Tabla8[[#This Row],[Tasa de ingresos cliente]]</f>
        <v>3.8349200249999998E-3</v>
      </c>
      <c r="AT1820" s="21">
        <v>21.6</v>
      </c>
      <c r="AU1820" s="11">
        <f>Tabla8[[#This Row],[tasa de cambio]]*Tabla8[[#This Row],[Ingresos netos]]</f>
        <v>8.2834272540000004E-2</v>
      </c>
      <c r="AV1820" s="23"/>
      <c r="AX1820" s="23"/>
    </row>
    <row r="1821" spans="37:50" x14ac:dyDescent="0.2">
      <c r="AK1821" s="2" t="s">
        <v>100</v>
      </c>
      <c r="AL1821" s="2" t="s">
        <v>19</v>
      </c>
      <c r="AM1821" s="2" t="s">
        <v>104</v>
      </c>
      <c r="AN1821" s="2" t="s">
        <v>11</v>
      </c>
      <c r="AO1821" s="2" t="s">
        <v>12</v>
      </c>
      <c r="AP1821" s="2" t="s">
        <v>13</v>
      </c>
      <c r="AQ1821" s="7">
        <v>2.0941537999999999E-3</v>
      </c>
      <c r="AR1821" s="7">
        <v>0.75</v>
      </c>
      <c r="AS1821" s="9">
        <f>Tabla8[[#This Row],[Precio unitario]]*Tabla8[[#This Row],[Tasa de ingresos cliente]]</f>
        <v>1.5706153499999999E-3</v>
      </c>
      <c r="AT1821" s="21">
        <v>21.6</v>
      </c>
      <c r="AU1821" s="11">
        <f>Tabla8[[#This Row],[tasa de cambio]]*Tabla8[[#This Row],[Ingresos netos]]</f>
        <v>3.3925291560000001E-2</v>
      </c>
      <c r="AV1821" s="23"/>
      <c r="AX1821" s="23"/>
    </row>
    <row r="1822" spans="37:50" x14ac:dyDescent="0.2">
      <c r="AK1822" s="1" t="s">
        <v>100</v>
      </c>
      <c r="AL1822" s="1" t="s">
        <v>19</v>
      </c>
      <c r="AM1822" s="1" t="s">
        <v>104</v>
      </c>
      <c r="AN1822" s="1" t="s">
        <v>11</v>
      </c>
      <c r="AO1822" s="1" t="s">
        <v>12</v>
      </c>
      <c r="AP1822" s="1" t="s">
        <v>13</v>
      </c>
      <c r="AQ1822" s="8">
        <v>2.0941562999999999E-3</v>
      </c>
      <c r="AR1822" s="8">
        <v>0.75</v>
      </c>
      <c r="AS1822" s="9">
        <f>Tabla8[[#This Row],[Precio unitario]]*Tabla8[[#This Row],[Tasa de ingresos cliente]]</f>
        <v>1.5706172249999998E-3</v>
      </c>
      <c r="AT1822" s="21">
        <v>21.6</v>
      </c>
      <c r="AU1822" s="11">
        <f>Tabla8[[#This Row],[tasa de cambio]]*Tabla8[[#This Row],[Ingresos netos]]</f>
        <v>3.3925332060000001E-2</v>
      </c>
      <c r="AV1822" s="23"/>
      <c r="AX1822" s="23"/>
    </row>
    <row r="1823" spans="37:50" x14ac:dyDescent="0.2">
      <c r="AK1823" s="2" t="s">
        <v>100</v>
      </c>
      <c r="AL1823" s="2" t="s">
        <v>19</v>
      </c>
      <c r="AM1823" s="2" t="s">
        <v>104</v>
      </c>
      <c r="AN1823" s="2" t="s">
        <v>11</v>
      </c>
      <c r="AO1823" s="2" t="s">
        <v>12</v>
      </c>
      <c r="AP1823" s="2" t="s">
        <v>13</v>
      </c>
      <c r="AQ1823" s="7">
        <v>2.0941429000000001E-3</v>
      </c>
      <c r="AR1823" s="7">
        <v>0.75</v>
      </c>
      <c r="AS1823" s="9">
        <f>Tabla8[[#This Row],[Precio unitario]]*Tabla8[[#This Row],[Tasa de ingresos cliente]]</f>
        <v>1.5706071750000001E-3</v>
      </c>
      <c r="AT1823" s="21">
        <v>21.6</v>
      </c>
      <c r="AU1823" s="11">
        <f>Tabla8[[#This Row],[tasa de cambio]]*Tabla8[[#This Row],[Ingresos netos]]</f>
        <v>3.3925114980000004E-2</v>
      </c>
      <c r="AV1823" s="23"/>
      <c r="AX1823" s="23"/>
    </row>
    <row r="1824" spans="37:50" x14ac:dyDescent="0.2">
      <c r="AK1824" s="1" t="s">
        <v>100</v>
      </c>
      <c r="AL1824" s="1" t="s">
        <v>19</v>
      </c>
      <c r="AM1824" s="1" t="s">
        <v>104</v>
      </c>
      <c r="AN1824" s="1" t="s">
        <v>11</v>
      </c>
      <c r="AO1824" s="1" t="s">
        <v>12</v>
      </c>
      <c r="AP1824" s="1" t="s">
        <v>13</v>
      </c>
      <c r="AQ1824" s="8">
        <v>2.0941470999999998E-3</v>
      </c>
      <c r="AR1824" s="8">
        <v>0.75</v>
      </c>
      <c r="AS1824" s="9">
        <f>Tabla8[[#This Row],[Precio unitario]]*Tabla8[[#This Row],[Tasa de ingresos cliente]]</f>
        <v>1.5706103249999998E-3</v>
      </c>
      <c r="AT1824" s="21">
        <v>21.6</v>
      </c>
      <c r="AU1824" s="11">
        <f>Tabla8[[#This Row],[tasa de cambio]]*Tabla8[[#This Row],[Ingresos netos]]</f>
        <v>3.3925183019999999E-2</v>
      </c>
      <c r="AV1824" s="23"/>
      <c r="AX1824" s="23"/>
    </row>
    <row r="1825" spans="37:50" x14ac:dyDescent="0.2">
      <c r="AK1825" s="2" t="s">
        <v>100</v>
      </c>
      <c r="AL1825" s="2" t="s">
        <v>19</v>
      </c>
      <c r="AM1825" s="2" t="s">
        <v>104</v>
      </c>
      <c r="AN1825" s="2" t="s">
        <v>11</v>
      </c>
      <c r="AO1825" s="2" t="s">
        <v>12</v>
      </c>
      <c r="AP1825" s="2" t="s">
        <v>13</v>
      </c>
      <c r="AQ1825" s="7">
        <v>2.0941627999999999E-3</v>
      </c>
      <c r="AR1825" s="7">
        <v>0.75</v>
      </c>
      <c r="AS1825" s="9">
        <f>Tabla8[[#This Row],[Precio unitario]]*Tabla8[[#This Row],[Tasa de ingresos cliente]]</f>
        <v>1.5706220999999999E-3</v>
      </c>
      <c r="AT1825" s="21">
        <v>21.6</v>
      </c>
      <c r="AU1825" s="11">
        <f>Tabla8[[#This Row],[tasa de cambio]]*Tabla8[[#This Row],[Ingresos netos]]</f>
        <v>3.3925437359999998E-2</v>
      </c>
      <c r="AV1825" s="23"/>
      <c r="AX1825" s="23"/>
    </row>
    <row r="1826" spans="37:50" x14ac:dyDescent="0.2">
      <c r="AK1826" s="1" t="s">
        <v>100</v>
      </c>
      <c r="AL1826" s="1" t="s">
        <v>19</v>
      </c>
      <c r="AM1826" s="1" t="s">
        <v>104</v>
      </c>
      <c r="AN1826" s="1" t="s">
        <v>11</v>
      </c>
      <c r="AO1826" s="1" t="s">
        <v>12</v>
      </c>
      <c r="AP1826" s="1" t="s">
        <v>13</v>
      </c>
      <c r="AQ1826" s="8">
        <v>2.0941667E-3</v>
      </c>
      <c r="AR1826" s="8">
        <v>0.75</v>
      </c>
      <c r="AS1826" s="9">
        <f>Tabla8[[#This Row],[Precio unitario]]*Tabla8[[#This Row],[Tasa de ingresos cliente]]</f>
        <v>1.5706250249999999E-3</v>
      </c>
      <c r="AT1826" s="21">
        <v>21.6</v>
      </c>
      <c r="AU1826" s="11">
        <f>Tabla8[[#This Row],[tasa de cambio]]*Tabla8[[#This Row],[Ingresos netos]]</f>
        <v>3.392550054E-2</v>
      </c>
      <c r="AV1826" s="23"/>
      <c r="AX1826" s="23"/>
    </row>
    <row r="1827" spans="37:50" x14ac:dyDescent="0.2">
      <c r="AK1827" s="2" t="s">
        <v>100</v>
      </c>
      <c r="AL1827" s="2" t="s">
        <v>19</v>
      </c>
      <c r="AM1827" s="2" t="s">
        <v>104</v>
      </c>
      <c r="AN1827" s="2" t="s">
        <v>11</v>
      </c>
      <c r="AO1827" s="2" t="s">
        <v>12</v>
      </c>
      <c r="AP1827" s="2" t="s">
        <v>13</v>
      </c>
      <c r="AQ1827" s="7">
        <v>2.0941579E-3</v>
      </c>
      <c r="AR1827" s="7">
        <v>0.75</v>
      </c>
      <c r="AS1827" s="9">
        <f>Tabla8[[#This Row],[Precio unitario]]*Tabla8[[#This Row],[Tasa de ingresos cliente]]</f>
        <v>1.570618425E-3</v>
      </c>
      <c r="AT1827" s="21">
        <v>21.6</v>
      </c>
      <c r="AU1827" s="11">
        <f>Tabla8[[#This Row],[tasa de cambio]]*Tabla8[[#This Row],[Ingresos netos]]</f>
        <v>3.3925357980000001E-2</v>
      </c>
      <c r="AV1827" s="23"/>
      <c r="AX1827" s="23"/>
    </row>
    <row r="1828" spans="37:50" x14ac:dyDescent="0.2">
      <c r="AK1828" s="1" t="s">
        <v>100</v>
      </c>
      <c r="AL1828" s="1" t="s">
        <v>19</v>
      </c>
      <c r="AM1828" s="1" t="s">
        <v>104</v>
      </c>
      <c r="AN1828" s="1" t="s">
        <v>11</v>
      </c>
      <c r="AO1828" s="1" t="s">
        <v>12</v>
      </c>
      <c r="AP1828" s="1" t="s">
        <v>13</v>
      </c>
      <c r="AQ1828" s="8">
        <v>2.0941817999999999E-3</v>
      </c>
      <c r="AR1828" s="8">
        <v>0.75</v>
      </c>
      <c r="AS1828" s="9">
        <f>Tabla8[[#This Row],[Precio unitario]]*Tabla8[[#This Row],[Tasa de ingresos cliente]]</f>
        <v>1.5706363499999999E-3</v>
      </c>
      <c r="AT1828" s="21">
        <v>21.6</v>
      </c>
      <c r="AU1828" s="11">
        <f>Tabla8[[#This Row],[tasa de cambio]]*Tabla8[[#This Row],[Ingresos netos]]</f>
        <v>3.392574516E-2</v>
      </c>
      <c r="AV1828" s="23"/>
      <c r="AX1828" s="23"/>
    </row>
    <row r="1829" spans="37:50" x14ac:dyDescent="0.2">
      <c r="AK1829" s="2" t="s">
        <v>100</v>
      </c>
      <c r="AL1829" s="2" t="s">
        <v>19</v>
      </c>
      <c r="AM1829" s="2" t="s">
        <v>104</v>
      </c>
      <c r="AN1829" s="2" t="s">
        <v>11</v>
      </c>
      <c r="AO1829" s="2" t="s">
        <v>12</v>
      </c>
      <c r="AP1829" s="2" t="s">
        <v>13</v>
      </c>
      <c r="AQ1829" s="7">
        <v>2.0939999999999999E-3</v>
      </c>
      <c r="AR1829" s="7">
        <v>0.75</v>
      </c>
      <c r="AS1829" s="9">
        <f>Tabla8[[#This Row],[Precio unitario]]*Tabla8[[#This Row],[Tasa de ingresos cliente]]</f>
        <v>1.5704999999999998E-3</v>
      </c>
      <c r="AT1829" s="21">
        <v>21.6</v>
      </c>
      <c r="AU1829" s="11">
        <f>Tabla8[[#This Row],[tasa de cambio]]*Tabla8[[#This Row],[Ingresos netos]]</f>
        <v>3.3922799999999996E-2</v>
      </c>
      <c r="AV1829" s="23"/>
      <c r="AX1829" s="23"/>
    </row>
    <row r="1830" spans="37:50" x14ac:dyDescent="0.2">
      <c r="AK1830" s="1" t="s">
        <v>100</v>
      </c>
      <c r="AL1830" s="1" t="s">
        <v>19</v>
      </c>
      <c r="AM1830" s="1" t="s">
        <v>104</v>
      </c>
      <c r="AN1830" s="1" t="s">
        <v>11</v>
      </c>
      <c r="AO1830" s="1" t="s">
        <v>12</v>
      </c>
      <c r="AP1830" s="1" t="s">
        <v>13</v>
      </c>
      <c r="AQ1830" s="8">
        <v>2.0942000000000001E-3</v>
      </c>
      <c r="AR1830" s="8">
        <v>0.75</v>
      </c>
      <c r="AS1830" s="9">
        <f>Tabla8[[#This Row],[Precio unitario]]*Tabla8[[#This Row],[Tasa de ingresos cliente]]</f>
        <v>1.57065E-3</v>
      </c>
      <c r="AT1830" s="21">
        <v>21.6</v>
      </c>
      <c r="AU1830" s="11">
        <f>Tabla8[[#This Row],[tasa de cambio]]*Tabla8[[#This Row],[Ingresos netos]]</f>
        <v>3.3926040000000005E-2</v>
      </c>
      <c r="AV1830" s="23"/>
      <c r="AX1830" s="23"/>
    </row>
    <row r="1831" spans="37:50" x14ac:dyDescent="0.2">
      <c r="AK1831" s="2" t="s">
        <v>100</v>
      </c>
      <c r="AL1831" s="2" t="s">
        <v>19</v>
      </c>
      <c r="AM1831" s="2" t="s">
        <v>104</v>
      </c>
      <c r="AN1831" s="2" t="s">
        <v>11</v>
      </c>
      <c r="AO1831" s="2" t="s">
        <v>12</v>
      </c>
      <c r="AP1831" s="2" t="s">
        <v>13</v>
      </c>
      <c r="AQ1831" s="7">
        <v>2.0941474999999999E-3</v>
      </c>
      <c r="AR1831" s="7">
        <v>0.75</v>
      </c>
      <c r="AS1831" s="9">
        <f>Tabla8[[#This Row],[Precio unitario]]*Tabla8[[#This Row],[Tasa de ingresos cliente]]</f>
        <v>1.5706106249999999E-3</v>
      </c>
      <c r="AT1831" s="21">
        <v>21.6</v>
      </c>
      <c r="AU1831" s="11">
        <f>Tabla8[[#This Row],[tasa de cambio]]*Tabla8[[#This Row],[Ingresos netos]]</f>
        <v>3.3925189500000001E-2</v>
      </c>
      <c r="AV1831" s="23"/>
      <c r="AX1831" s="23"/>
    </row>
    <row r="1832" spans="37:50" x14ac:dyDescent="0.2">
      <c r="AK1832" s="1" t="s">
        <v>100</v>
      </c>
      <c r="AL1832" s="1" t="s">
        <v>19</v>
      </c>
      <c r="AM1832" s="1" t="s">
        <v>104</v>
      </c>
      <c r="AN1832" s="1" t="s">
        <v>11</v>
      </c>
      <c r="AO1832" s="1" t="s">
        <v>12</v>
      </c>
      <c r="AP1832" s="1" t="s">
        <v>13</v>
      </c>
      <c r="AQ1832" s="8">
        <v>2.0941545000000002E-3</v>
      </c>
      <c r="AR1832" s="8">
        <v>0.75</v>
      </c>
      <c r="AS1832" s="9">
        <f>Tabla8[[#This Row],[Precio unitario]]*Tabla8[[#This Row],[Tasa de ingresos cliente]]</f>
        <v>1.570615875E-3</v>
      </c>
      <c r="AT1832" s="21">
        <v>21.6</v>
      </c>
      <c r="AU1832" s="11">
        <f>Tabla8[[#This Row],[tasa de cambio]]*Tabla8[[#This Row],[Ingresos netos]]</f>
        <v>3.3925302900000003E-2</v>
      </c>
      <c r="AV1832" s="23"/>
      <c r="AX1832" s="23"/>
    </row>
    <row r="1833" spans="37:50" x14ac:dyDescent="0.2">
      <c r="AK1833" s="2" t="s">
        <v>100</v>
      </c>
      <c r="AL1833" s="2" t="s">
        <v>19</v>
      </c>
      <c r="AM1833" s="2" t="s">
        <v>104</v>
      </c>
      <c r="AN1833" s="2" t="s">
        <v>11</v>
      </c>
      <c r="AO1833" s="2" t="s">
        <v>12</v>
      </c>
      <c r="AP1833" s="2" t="s">
        <v>13</v>
      </c>
      <c r="AQ1833" s="7">
        <v>2.0941599999999999E-3</v>
      </c>
      <c r="AR1833" s="7">
        <v>0.75</v>
      </c>
      <c r="AS1833" s="9">
        <f>Tabla8[[#This Row],[Precio unitario]]*Tabla8[[#This Row],[Tasa de ingresos cliente]]</f>
        <v>1.57062E-3</v>
      </c>
      <c r="AT1833" s="21">
        <v>21.6</v>
      </c>
      <c r="AU1833" s="11">
        <f>Tabla8[[#This Row],[tasa de cambio]]*Tabla8[[#This Row],[Ingresos netos]]</f>
        <v>3.3925392000000006E-2</v>
      </c>
      <c r="AV1833" s="23"/>
      <c r="AX1833" s="23"/>
    </row>
    <row r="1834" spans="37:50" x14ac:dyDescent="0.2">
      <c r="AK1834" s="2" t="s">
        <v>100</v>
      </c>
      <c r="AL1834" s="2" t="s">
        <v>19</v>
      </c>
      <c r="AM1834" s="2" t="s">
        <v>114</v>
      </c>
      <c r="AN1834" s="2" t="s">
        <v>11</v>
      </c>
      <c r="AO1834" s="2" t="s">
        <v>12</v>
      </c>
      <c r="AP1834" s="2" t="s">
        <v>13</v>
      </c>
      <c r="AQ1834" s="7">
        <v>2.1365545999999999E-3</v>
      </c>
      <c r="AR1834" s="7">
        <v>0.75</v>
      </c>
      <c r="AS1834" s="9">
        <f>Tabla8[[#This Row],[Precio unitario]]*Tabla8[[#This Row],[Tasa de ingresos cliente]]</f>
        <v>1.6024159499999999E-3</v>
      </c>
      <c r="AT1834" s="21">
        <v>21.6</v>
      </c>
      <c r="AU1834" s="11">
        <f>Tabla8[[#This Row],[tasa de cambio]]*Tabla8[[#This Row],[Ingresos netos]]</f>
        <v>3.4612184519999999E-2</v>
      </c>
      <c r="AV1834" s="23"/>
      <c r="AX1834" s="23"/>
    </row>
    <row r="1835" spans="37:50" x14ac:dyDescent="0.2">
      <c r="AK1835" s="1" t="s">
        <v>100</v>
      </c>
      <c r="AL1835" s="1" t="s">
        <v>19</v>
      </c>
      <c r="AM1835" s="1" t="s">
        <v>114</v>
      </c>
      <c r="AN1835" s="1" t="s">
        <v>11</v>
      </c>
      <c r="AO1835" s="1" t="s">
        <v>12</v>
      </c>
      <c r="AP1835" s="1" t="s">
        <v>13</v>
      </c>
      <c r="AQ1835" s="8">
        <v>2.1365543999999998E-3</v>
      </c>
      <c r="AR1835" s="8">
        <v>0.75</v>
      </c>
      <c r="AS1835" s="9">
        <f>Tabla8[[#This Row],[Precio unitario]]*Tabla8[[#This Row],[Tasa de ingresos cliente]]</f>
        <v>1.6024157999999999E-3</v>
      </c>
      <c r="AT1835" s="21">
        <v>21.6</v>
      </c>
      <c r="AU1835" s="11">
        <f>Tabla8[[#This Row],[tasa de cambio]]*Tabla8[[#This Row],[Ingresos netos]]</f>
        <v>3.4612181280000001E-2</v>
      </c>
      <c r="AV1835" s="23"/>
      <c r="AX1835" s="23"/>
    </row>
    <row r="1836" spans="37:50" x14ac:dyDescent="0.2">
      <c r="AK1836" s="2" t="s">
        <v>100</v>
      </c>
      <c r="AL1836" s="2" t="s">
        <v>19</v>
      </c>
      <c r="AM1836" s="2" t="s">
        <v>114</v>
      </c>
      <c r="AN1836" s="2" t="s">
        <v>11</v>
      </c>
      <c r="AO1836" s="2" t="s">
        <v>12</v>
      </c>
      <c r="AP1836" s="2" t="s">
        <v>13</v>
      </c>
      <c r="AQ1836" s="7">
        <v>2.1365554000000002E-3</v>
      </c>
      <c r="AR1836" s="7">
        <v>0.75</v>
      </c>
      <c r="AS1836" s="9">
        <f>Tabla8[[#This Row],[Precio unitario]]*Tabla8[[#This Row],[Tasa de ingresos cliente]]</f>
        <v>1.6024165500000001E-3</v>
      </c>
      <c r="AT1836" s="21">
        <v>21.6</v>
      </c>
      <c r="AU1836" s="11">
        <f>Tabla8[[#This Row],[tasa de cambio]]*Tabla8[[#This Row],[Ingresos netos]]</f>
        <v>3.4612197480000002E-2</v>
      </c>
      <c r="AV1836" s="23"/>
      <c r="AX1836" s="23"/>
    </row>
    <row r="1837" spans="37:50" x14ac:dyDescent="0.2">
      <c r="AK1837" s="1" t="s">
        <v>100</v>
      </c>
      <c r="AL1837" s="1" t="s">
        <v>19</v>
      </c>
      <c r="AM1837" s="1" t="s">
        <v>114</v>
      </c>
      <c r="AN1837" s="1" t="s">
        <v>11</v>
      </c>
      <c r="AO1837" s="1" t="s">
        <v>12</v>
      </c>
      <c r="AP1837" s="1" t="s">
        <v>13</v>
      </c>
      <c r="AQ1837" s="8">
        <v>2.1365553000000002E-3</v>
      </c>
      <c r="AR1837" s="8">
        <v>0.75</v>
      </c>
      <c r="AS1837" s="9">
        <f>Tabla8[[#This Row],[Precio unitario]]*Tabla8[[#This Row],[Tasa de ingresos cliente]]</f>
        <v>1.602416475E-3</v>
      </c>
      <c r="AT1837" s="21">
        <v>21.6</v>
      </c>
      <c r="AU1837" s="11">
        <f>Tabla8[[#This Row],[tasa de cambio]]*Tabla8[[#This Row],[Ingresos netos]]</f>
        <v>3.461219586E-2</v>
      </c>
      <c r="AV1837" s="23"/>
      <c r="AX1837" s="23"/>
    </row>
    <row r="1838" spans="37:50" x14ac:dyDescent="0.2">
      <c r="AK1838" s="2" t="s">
        <v>100</v>
      </c>
      <c r="AL1838" s="2" t="s">
        <v>19</v>
      </c>
      <c r="AM1838" s="2" t="s">
        <v>114</v>
      </c>
      <c r="AN1838" s="2" t="s">
        <v>11</v>
      </c>
      <c r="AO1838" s="2" t="s">
        <v>12</v>
      </c>
      <c r="AP1838" s="2" t="s">
        <v>13</v>
      </c>
      <c r="AQ1838" s="7">
        <v>2.1365550000000001E-3</v>
      </c>
      <c r="AR1838" s="7">
        <v>0.75</v>
      </c>
      <c r="AS1838" s="9">
        <f>Tabla8[[#This Row],[Precio unitario]]*Tabla8[[#This Row],[Tasa de ingresos cliente]]</f>
        <v>1.60241625E-3</v>
      </c>
      <c r="AT1838" s="21">
        <v>21.6</v>
      </c>
      <c r="AU1838" s="11">
        <f>Tabla8[[#This Row],[tasa de cambio]]*Tabla8[[#This Row],[Ingresos netos]]</f>
        <v>3.4612191E-2</v>
      </c>
      <c r="AV1838" s="23"/>
      <c r="AX1838" s="23"/>
    </row>
    <row r="1839" spans="37:50" x14ac:dyDescent="0.2">
      <c r="AK1839" s="1" t="s">
        <v>100</v>
      </c>
      <c r="AL1839" s="1" t="s">
        <v>19</v>
      </c>
      <c r="AM1839" s="1" t="s">
        <v>114</v>
      </c>
      <c r="AN1839" s="1" t="s">
        <v>11</v>
      </c>
      <c r="AO1839" s="1" t="s">
        <v>12</v>
      </c>
      <c r="AP1839" s="1" t="s">
        <v>13</v>
      </c>
      <c r="AQ1839" s="8">
        <v>2.1365552000000001E-3</v>
      </c>
      <c r="AR1839" s="8">
        <v>0.75</v>
      </c>
      <c r="AS1839" s="9">
        <f>Tabla8[[#This Row],[Precio unitario]]*Tabla8[[#This Row],[Tasa de ingresos cliente]]</f>
        <v>1.6024164000000001E-3</v>
      </c>
      <c r="AT1839" s="21">
        <v>21.6</v>
      </c>
      <c r="AU1839" s="11">
        <f>Tabla8[[#This Row],[tasa de cambio]]*Tabla8[[#This Row],[Ingresos netos]]</f>
        <v>3.4612194240000005E-2</v>
      </c>
      <c r="AV1839" s="23"/>
      <c r="AX1839" s="23"/>
    </row>
    <row r="1840" spans="37:50" x14ac:dyDescent="0.2">
      <c r="AK1840" s="2" t="s">
        <v>100</v>
      </c>
      <c r="AL1840" s="2" t="s">
        <v>19</v>
      </c>
      <c r="AM1840" s="2" t="s">
        <v>114</v>
      </c>
      <c r="AN1840" s="2" t="s">
        <v>11</v>
      </c>
      <c r="AO1840" s="2" t="s">
        <v>12</v>
      </c>
      <c r="AP1840" s="2" t="s">
        <v>13</v>
      </c>
      <c r="AQ1840" s="7">
        <v>2.1365546999999999E-3</v>
      </c>
      <c r="AR1840" s="7">
        <v>0.75</v>
      </c>
      <c r="AS1840" s="9">
        <f>Tabla8[[#This Row],[Precio unitario]]*Tabla8[[#This Row],[Tasa de ingresos cliente]]</f>
        <v>1.6024160250000001E-3</v>
      </c>
      <c r="AT1840" s="21">
        <v>21.6</v>
      </c>
      <c r="AU1840" s="11">
        <f>Tabla8[[#This Row],[tasa de cambio]]*Tabla8[[#This Row],[Ingresos netos]]</f>
        <v>3.4612186140000001E-2</v>
      </c>
      <c r="AV1840" s="23"/>
      <c r="AX1840" s="23"/>
    </row>
    <row r="1841" spans="37:50" x14ac:dyDescent="0.2">
      <c r="AK1841" s="1" t="s">
        <v>100</v>
      </c>
      <c r="AL1841" s="1" t="s">
        <v>19</v>
      </c>
      <c r="AM1841" s="1" t="s">
        <v>114</v>
      </c>
      <c r="AN1841" s="1" t="s">
        <v>11</v>
      </c>
      <c r="AO1841" s="1" t="s">
        <v>12</v>
      </c>
      <c r="AP1841" s="1" t="s">
        <v>13</v>
      </c>
      <c r="AQ1841" s="8">
        <v>2.1365540000000001E-3</v>
      </c>
      <c r="AR1841" s="8">
        <v>0.75</v>
      </c>
      <c r="AS1841" s="9">
        <f>Tabla8[[#This Row],[Precio unitario]]*Tabla8[[#This Row],[Tasa de ingresos cliente]]</f>
        <v>1.6024155E-3</v>
      </c>
      <c r="AT1841" s="21">
        <v>21.6</v>
      </c>
      <c r="AU1841" s="11">
        <f>Tabla8[[#This Row],[tasa de cambio]]*Tabla8[[#This Row],[Ingresos netos]]</f>
        <v>3.4612174799999999E-2</v>
      </c>
      <c r="AV1841" s="23"/>
      <c r="AX1841" s="23"/>
    </row>
    <row r="1842" spans="37:50" x14ac:dyDescent="0.2">
      <c r="AK1842" s="2" t="s">
        <v>100</v>
      </c>
      <c r="AL1842" s="2" t="s">
        <v>19</v>
      </c>
      <c r="AM1842" s="2" t="s">
        <v>114</v>
      </c>
      <c r="AN1842" s="2" t="s">
        <v>11</v>
      </c>
      <c r="AO1842" s="2" t="s">
        <v>12</v>
      </c>
      <c r="AP1842" s="2" t="s">
        <v>13</v>
      </c>
      <c r="AQ1842" s="7">
        <v>2.1365569999999999E-3</v>
      </c>
      <c r="AR1842" s="7">
        <v>0.75</v>
      </c>
      <c r="AS1842" s="9">
        <f>Tabla8[[#This Row],[Precio unitario]]*Tabla8[[#This Row],[Tasa de ingresos cliente]]</f>
        <v>1.6024177499999999E-3</v>
      </c>
      <c r="AT1842" s="21">
        <v>21.6</v>
      </c>
      <c r="AU1842" s="11">
        <f>Tabla8[[#This Row],[tasa de cambio]]*Tabla8[[#This Row],[Ingresos netos]]</f>
        <v>3.4612223400000003E-2</v>
      </c>
      <c r="AV1842" s="23"/>
      <c r="AX1842" s="23"/>
    </row>
    <row r="1843" spans="37:50" x14ac:dyDescent="0.2">
      <c r="AK1843" s="1" t="s">
        <v>100</v>
      </c>
      <c r="AL1843" s="1" t="s">
        <v>19</v>
      </c>
      <c r="AM1843" s="1" t="s">
        <v>114</v>
      </c>
      <c r="AN1843" s="1" t="s">
        <v>11</v>
      </c>
      <c r="AO1843" s="1" t="s">
        <v>12</v>
      </c>
      <c r="AP1843" s="1" t="s">
        <v>13</v>
      </c>
      <c r="AQ1843" s="8">
        <v>2.137E-3</v>
      </c>
      <c r="AR1843" s="8">
        <v>0.75</v>
      </c>
      <c r="AS1843" s="9">
        <f>Tabla8[[#This Row],[Precio unitario]]*Tabla8[[#This Row],[Tasa de ingresos cliente]]</f>
        <v>1.60275E-3</v>
      </c>
      <c r="AT1843" s="21">
        <v>21.6</v>
      </c>
      <c r="AU1843" s="11">
        <f>Tabla8[[#This Row],[tasa de cambio]]*Tabla8[[#This Row],[Ingresos netos]]</f>
        <v>3.4619400000000002E-2</v>
      </c>
      <c r="AV1843" s="23"/>
      <c r="AX1843" s="23"/>
    </row>
    <row r="1844" spans="37:50" x14ac:dyDescent="0.2">
      <c r="AK1844" s="2" t="s">
        <v>100</v>
      </c>
      <c r="AL1844" s="2" t="s">
        <v>19</v>
      </c>
      <c r="AM1844" s="2" t="s">
        <v>114</v>
      </c>
      <c r="AN1844" s="2" t="s">
        <v>11</v>
      </c>
      <c r="AO1844" s="2" t="s">
        <v>12</v>
      </c>
      <c r="AP1844" s="2" t="s">
        <v>13</v>
      </c>
      <c r="AQ1844" s="7">
        <v>2.1365714E-3</v>
      </c>
      <c r="AR1844" s="7">
        <v>0.75</v>
      </c>
      <c r="AS1844" s="9">
        <f>Tabla8[[#This Row],[Precio unitario]]*Tabla8[[#This Row],[Tasa de ingresos cliente]]</f>
        <v>1.6024285499999999E-3</v>
      </c>
      <c r="AT1844" s="21">
        <v>21.6</v>
      </c>
      <c r="AU1844" s="11">
        <f>Tabla8[[#This Row],[tasa de cambio]]*Tabla8[[#This Row],[Ingresos netos]]</f>
        <v>3.4612456680000001E-2</v>
      </c>
      <c r="AV1844" s="23"/>
      <c r="AX1844" s="23"/>
    </row>
    <row r="1845" spans="37:50" x14ac:dyDescent="0.2">
      <c r="AK1845" s="1" t="s">
        <v>100</v>
      </c>
      <c r="AL1845" s="1" t="s">
        <v>19</v>
      </c>
      <c r="AM1845" s="1" t="s">
        <v>114</v>
      </c>
      <c r="AN1845" s="1" t="s">
        <v>11</v>
      </c>
      <c r="AO1845" s="1" t="s">
        <v>12</v>
      </c>
      <c r="AP1845" s="1" t="s">
        <v>13</v>
      </c>
      <c r="AQ1845" s="8">
        <v>2.1365536E-3</v>
      </c>
      <c r="AR1845" s="8">
        <v>0.75</v>
      </c>
      <c r="AS1845" s="9">
        <f>Tabla8[[#This Row],[Precio unitario]]*Tabla8[[#This Row],[Tasa de ingresos cliente]]</f>
        <v>1.6024151999999999E-3</v>
      </c>
      <c r="AT1845" s="21">
        <v>21.6</v>
      </c>
      <c r="AU1845" s="11">
        <f>Tabla8[[#This Row],[tasa de cambio]]*Tabla8[[#This Row],[Ingresos netos]]</f>
        <v>3.4612168319999997E-2</v>
      </c>
      <c r="AV1845" s="23"/>
      <c r="AX1845" s="23"/>
    </row>
    <row r="1846" spans="37:50" x14ac:dyDescent="0.2">
      <c r="AK1846" s="2" t="s">
        <v>100</v>
      </c>
      <c r="AL1846" s="2" t="s">
        <v>19</v>
      </c>
      <c r="AM1846" s="2" t="s">
        <v>114</v>
      </c>
      <c r="AN1846" s="2" t="s">
        <v>11</v>
      </c>
      <c r="AO1846" s="2" t="s">
        <v>12</v>
      </c>
      <c r="AP1846" s="2" t="s">
        <v>13</v>
      </c>
      <c r="AQ1846" s="7">
        <v>2.1365538000000001E-3</v>
      </c>
      <c r="AR1846" s="7">
        <v>0.75</v>
      </c>
      <c r="AS1846" s="9">
        <f>Tabla8[[#This Row],[Precio unitario]]*Tabla8[[#This Row],[Tasa de ingresos cliente]]</f>
        <v>1.6024153500000002E-3</v>
      </c>
      <c r="AT1846" s="21">
        <v>21.6</v>
      </c>
      <c r="AU1846" s="11">
        <f>Tabla8[[#This Row],[tasa de cambio]]*Tabla8[[#This Row],[Ingresos netos]]</f>
        <v>3.4612171560000009E-2</v>
      </c>
      <c r="AV1846" s="23"/>
      <c r="AX1846" s="23"/>
    </row>
    <row r="1847" spans="37:50" x14ac:dyDescent="0.2">
      <c r="AK1847" s="1" t="s">
        <v>100</v>
      </c>
      <c r="AL1847" s="1" t="s">
        <v>19</v>
      </c>
      <c r="AM1847" s="1" t="s">
        <v>114</v>
      </c>
      <c r="AN1847" s="1" t="s">
        <v>11</v>
      </c>
      <c r="AO1847" s="1" t="s">
        <v>12</v>
      </c>
      <c r="AP1847" s="1" t="s">
        <v>13</v>
      </c>
      <c r="AQ1847" s="8">
        <v>2.1365555999999998E-3</v>
      </c>
      <c r="AR1847" s="8">
        <v>0.75</v>
      </c>
      <c r="AS1847" s="9">
        <f>Tabla8[[#This Row],[Precio unitario]]*Tabla8[[#This Row],[Tasa de ingresos cliente]]</f>
        <v>1.6024167E-3</v>
      </c>
      <c r="AT1847" s="21">
        <v>21.6</v>
      </c>
      <c r="AU1847" s="11">
        <f>Tabla8[[#This Row],[tasa de cambio]]*Tabla8[[#This Row],[Ingresos netos]]</f>
        <v>3.461220072E-2</v>
      </c>
      <c r="AV1847" s="23"/>
      <c r="AX1847" s="23"/>
    </row>
    <row r="1848" spans="37:50" x14ac:dyDescent="0.2">
      <c r="AK1848" s="2" t="s">
        <v>100</v>
      </c>
      <c r="AL1848" s="2" t="s">
        <v>19</v>
      </c>
      <c r="AM1848" s="2" t="s">
        <v>114</v>
      </c>
      <c r="AN1848" s="2" t="s">
        <v>11</v>
      </c>
      <c r="AO1848" s="2" t="s">
        <v>12</v>
      </c>
      <c r="AP1848" s="2" t="s">
        <v>13</v>
      </c>
      <c r="AQ1848" s="7">
        <v>2.1365548E-3</v>
      </c>
      <c r="AR1848" s="7">
        <v>0.75</v>
      </c>
      <c r="AS1848" s="9">
        <f>Tabla8[[#This Row],[Precio unitario]]*Tabla8[[#This Row],[Tasa de ingresos cliente]]</f>
        <v>1.6024161E-3</v>
      </c>
      <c r="AT1848" s="21">
        <v>21.6</v>
      </c>
      <c r="AU1848" s="11">
        <f>Tabla8[[#This Row],[tasa de cambio]]*Tabla8[[#This Row],[Ingresos netos]]</f>
        <v>3.4612187760000003E-2</v>
      </c>
      <c r="AV1848" s="23"/>
      <c r="AX1848" s="23"/>
    </row>
    <row r="1849" spans="37:50" x14ac:dyDescent="0.2">
      <c r="AK1849" s="1" t="s">
        <v>100</v>
      </c>
      <c r="AL1849" s="1" t="s">
        <v>19</v>
      </c>
      <c r="AM1849" s="1" t="s">
        <v>114</v>
      </c>
      <c r="AN1849" s="1" t="s">
        <v>11</v>
      </c>
      <c r="AO1849" s="1" t="s">
        <v>12</v>
      </c>
      <c r="AP1849" s="1" t="s">
        <v>13</v>
      </c>
      <c r="AQ1849" s="8">
        <v>2.1365557999999999E-3</v>
      </c>
      <c r="AR1849" s="8">
        <v>0.75</v>
      </c>
      <c r="AS1849" s="9">
        <f>Tabla8[[#This Row],[Precio unitario]]*Tabla8[[#This Row],[Tasa de ingresos cliente]]</f>
        <v>1.6024168499999998E-3</v>
      </c>
      <c r="AT1849" s="21">
        <v>21.6</v>
      </c>
      <c r="AU1849" s="11">
        <f>Tabla8[[#This Row],[tasa de cambio]]*Tabla8[[#This Row],[Ingresos netos]]</f>
        <v>3.4612203959999997E-2</v>
      </c>
      <c r="AV1849" s="23"/>
      <c r="AX1849" s="23"/>
    </row>
    <row r="1850" spans="37:50" x14ac:dyDescent="0.2">
      <c r="AK1850" s="2" t="s">
        <v>100</v>
      </c>
      <c r="AL1850" s="2" t="s">
        <v>19</v>
      </c>
      <c r="AM1850" s="2" t="s">
        <v>114</v>
      </c>
      <c r="AN1850" s="2" t="s">
        <v>11</v>
      </c>
      <c r="AO1850" s="2" t="s">
        <v>12</v>
      </c>
      <c r="AP1850" s="2" t="s">
        <v>13</v>
      </c>
      <c r="AQ1850" s="7">
        <v>2.1365544999999999E-3</v>
      </c>
      <c r="AR1850" s="7">
        <v>0.75</v>
      </c>
      <c r="AS1850" s="9">
        <f>Tabla8[[#This Row],[Precio unitario]]*Tabla8[[#This Row],[Tasa de ingresos cliente]]</f>
        <v>1.6024158749999998E-3</v>
      </c>
      <c r="AT1850" s="21">
        <v>21.6</v>
      </c>
      <c r="AU1850" s="11">
        <f>Tabla8[[#This Row],[tasa de cambio]]*Tabla8[[#This Row],[Ingresos netos]]</f>
        <v>3.4612182899999996E-2</v>
      </c>
      <c r="AV1850" s="23"/>
      <c r="AX1850" s="23"/>
    </row>
    <row r="1851" spans="37:50" x14ac:dyDescent="0.2">
      <c r="AK1851" s="1" t="s">
        <v>100</v>
      </c>
      <c r="AL1851" s="1" t="s">
        <v>19</v>
      </c>
      <c r="AM1851" s="1" t="s">
        <v>101</v>
      </c>
      <c r="AN1851" s="1" t="s">
        <v>11</v>
      </c>
      <c r="AO1851" s="1" t="s">
        <v>12</v>
      </c>
      <c r="AP1851" s="1" t="s">
        <v>13</v>
      </c>
      <c r="AQ1851" s="8">
        <v>1.760625E-3</v>
      </c>
      <c r="AR1851" s="8">
        <v>0.75</v>
      </c>
      <c r="AS1851" s="9">
        <f>Tabla8[[#This Row],[Precio unitario]]*Tabla8[[#This Row],[Tasa de ingresos cliente]]</f>
        <v>1.32046875E-3</v>
      </c>
      <c r="AT1851" s="21">
        <v>21.6</v>
      </c>
      <c r="AU1851" s="11">
        <f>Tabla8[[#This Row],[tasa de cambio]]*Tabla8[[#This Row],[Ingresos netos]]</f>
        <v>2.8522125000000002E-2</v>
      </c>
      <c r="AV1851" s="23"/>
      <c r="AX1851" s="23"/>
    </row>
    <row r="1852" spans="37:50" x14ac:dyDescent="0.2">
      <c r="AK1852" s="1" t="s">
        <v>100</v>
      </c>
      <c r="AL1852" s="1" t="s">
        <v>19</v>
      </c>
      <c r="AM1852" s="1" t="s">
        <v>104</v>
      </c>
      <c r="AN1852" s="1" t="s">
        <v>11</v>
      </c>
      <c r="AO1852" s="1" t="s">
        <v>129</v>
      </c>
      <c r="AP1852" s="1" t="s">
        <v>13</v>
      </c>
      <c r="AQ1852" s="8">
        <v>-1.1417586000000001E-3</v>
      </c>
      <c r="AR1852" s="8">
        <v>0.75</v>
      </c>
      <c r="AS1852" s="9">
        <f>Tabla8[[#This Row],[Precio unitario]]*Tabla8[[#This Row],[Tasa de ingresos cliente]]</f>
        <v>-8.5631895000000012E-4</v>
      </c>
      <c r="AT1852" s="21">
        <v>21.6</v>
      </c>
      <c r="AU1852" s="11">
        <f>Tabla8[[#This Row],[tasa de cambio]]*Tabla8[[#This Row],[Ingresos netos]]</f>
        <v>-1.8496489320000004E-2</v>
      </c>
      <c r="AV1852" s="23"/>
      <c r="AX1852" s="23"/>
    </row>
    <row r="1853" spans="37:50" x14ac:dyDescent="0.2">
      <c r="AK1853" s="1" t="s">
        <v>100</v>
      </c>
      <c r="AL1853" s="1" t="s">
        <v>19</v>
      </c>
      <c r="AM1853" s="1" t="s">
        <v>114</v>
      </c>
      <c r="AN1853" s="1" t="s">
        <v>11</v>
      </c>
      <c r="AO1853" s="1" t="s">
        <v>129</v>
      </c>
      <c r="AP1853" s="1" t="s">
        <v>13</v>
      </c>
      <c r="AQ1853" s="8">
        <v>-6.4096650000000004E-4</v>
      </c>
      <c r="AR1853" s="8">
        <v>0.75</v>
      </c>
      <c r="AS1853" s="9">
        <f>Tabla8[[#This Row],[Precio unitario]]*Tabla8[[#This Row],[Tasa de ingresos cliente]]</f>
        <v>-4.8072487500000005E-4</v>
      </c>
      <c r="AT1853" s="21">
        <v>21.6</v>
      </c>
      <c r="AU1853" s="11">
        <f>Tabla8[[#This Row],[tasa de cambio]]*Tabla8[[#This Row],[Ingresos netos]]</f>
        <v>-1.0383657300000002E-2</v>
      </c>
      <c r="AV1853" s="23"/>
      <c r="AX1853" s="23"/>
    </row>
    <row r="1854" spans="37:50" x14ac:dyDescent="0.2">
      <c r="AK1854" s="1" t="s">
        <v>100</v>
      </c>
      <c r="AL1854" s="1" t="s">
        <v>19</v>
      </c>
      <c r="AM1854" s="1" t="s">
        <v>101</v>
      </c>
      <c r="AN1854" s="1" t="s">
        <v>11</v>
      </c>
      <c r="AO1854" s="1" t="s">
        <v>12</v>
      </c>
      <c r="AP1854" s="1" t="s">
        <v>13</v>
      </c>
      <c r="AQ1854" s="8">
        <v>1.7619999999999999E-3</v>
      </c>
      <c r="AR1854" s="8">
        <v>0.75</v>
      </c>
      <c r="AS1854" s="9">
        <f>Tabla8[[#This Row],[Precio unitario]]*Tabla8[[#This Row],[Tasa de ingresos cliente]]</f>
        <v>1.3215E-3</v>
      </c>
      <c r="AT1854" s="21">
        <v>21.6</v>
      </c>
      <c r="AU1854" s="11">
        <f>Tabla8[[#This Row],[tasa de cambio]]*Tabla8[[#This Row],[Ingresos netos]]</f>
        <v>2.8544400000000001E-2</v>
      </c>
      <c r="AV1854" s="23"/>
      <c r="AX1854" s="23"/>
    </row>
    <row r="1855" spans="37:50" x14ac:dyDescent="0.2">
      <c r="AK1855" s="2" t="s">
        <v>100</v>
      </c>
      <c r="AL1855" s="2" t="s">
        <v>19</v>
      </c>
      <c r="AM1855" s="2" t="s">
        <v>101</v>
      </c>
      <c r="AN1855" s="2" t="s">
        <v>11</v>
      </c>
      <c r="AO1855" s="2" t="s">
        <v>12</v>
      </c>
      <c r="AP1855" s="2" t="s">
        <v>13</v>
      </c>
      <c r="AQ1855" s="7">
        <v>1.7615373E-3</v>
      </c>
      <c r="AR1855" s="7">
        <v>0.75</v>
      </c>
      <c r="AS1855" s="9">
        <f>Tabla8[[#This Row],[Precio unitario]]*Tabla8[[#This Row],[Tasa de ingresos cliente]]</f>
        <v>1.3211529749999999E-3</v>
      </c>
      <c r="AT1855" s="21">
        <v>21.6</v>
      </c>
      <c r="AU1855" s="11">
        <f>Tabla8[[#This Row],[tasa de cambio]]*Tabla8[[#This Row],[Ingresos netos]]</f>
        <v>2.8536904259999999E-2</v>
      </c>
      <c r="AV1855" s="23"/>
      <c r="AX1855" s="23"/>
    </row>
    <row r="1856" spans="37:50" x14ac:dyDescent="0.2">
      <c r="AK1856" s="1" t="s">
        <v>100</v>
      </c>
      <c r="AL1856" s="1" t="s">
        <v>19</v>
      </c>
      <c r="AM1856" s="1" t="s">
        <v>101</v>
      </c>
      <c r="AN1856" s="1" t="s">
        <v>11</v>
      </c>
      <c r="AO1856" s="1" t="s">
        <v>12</v>
      </c>
      <c r="AP1856" s="1" t="s">
        <v>13</v>
      </c>
      <c r="AQ1856" s="8">
        <v>1.7616000000000001E-3</v>
      </c>
      <c r="AR1856" s="8">
        <v>0.75</v>
      </c>
      <c r="AS1856" s="9">
        <f>Tabla8[[#This Row],[Precio unitario]]*Tabla8[[#This Row],[Tasa de ingresos cliente]]</f>
        <v>1.3212E-3</v>
      </c>
      <c r="AT1856" s="21">
        <v>21.6</v>
      </c>
      <c r="AU1856" s="11">
        <f>Tabla8[[#This Row],[tasa de cambio]]*Tabla8[[#This Row],[Ingresos netos]]</f>
        <v>2.8537920000000001E-2</v>
      </c>
      <c r="AV1856" s="23"/>
      <c r="AX1856" s="23"/>
    </row>
    <row r="1857" spans="37:50" x14ac:dyDescent="0.2">
      <c r="AK1857" s="2" t="s">
        <v>100</v>
      </c>
      <c r="AL1857" s="2" t="s">
        <v>19</v>
      </c>
      <c r="AM1857" s="2" t="s">
        <v>101</v>
      </c>
      <c r="AN1857" s="2" t="s">
        <v>11</v>
      </c>
      <c r="AO1857" s="2" t="s">
        <v>12</v>
      </c>
      <c r="AP1857" s="2" t="s">
        <v>13</v>
      </c>
      <c r="AQ1857" s="7">
        <v>1.7615714000000001E-3</v>
      </c>
      <c r="AR1857" s="7">
        <v>0.75</v>
      </c>
      <c r="AS1857" s="9">
        <f>Tabla8[[#This Row],[Precio unitario]]*Tabla8[[#This Row],[Tasa de ingresos cliente]]</f>
        <v>1.3211785500000001E-3</v>
      </c>
      <c r="AT1857" s="21">
        <v>21.6</v>
      </c>
      <c r="AU1857" s="11">
        <f>Tabla8[[#This Row],[tasa de cambio]]*Tabla8[[#This Row],[Ingresos netos]]</f>
        <v>2.8537456680000003E-2</v>
      </c>
      <c r="AV1857" s="23"/>
      <c r="AX1857" s="23"/>
    </row>
    <row r="1858" spans="37:50" x14ac:dyDescent="0.2">
      <c r="AK1858" s="1" t="s">
        <v>100</v>
      </c>
      <c r="AL1858" s="1" t="s">
        <v>19</v>
      </c>
      <c r="AM1858" s="1" t="s">
        <v>101</v>
      </c>
      <c r="AN1858" s="1" t="s">
        <v>11</v>
      </c>
      <c r="AO1858" s="1" t="s">
        <v>12</v>
      </c>
      <c r="AP1858" s="1" t="s">
        <v>13</v>
      </c>
      <c r="AQ1858" s="8">
        <v>1.7615E-3</v>
      </c>
      <c r="AR1858" s="8">
        <v>0.75</v>
      </c>
      <c r="AS1858" s="9">
        <f>Tabla8[[#This Row],[Precio unitario]]*Tabla8[[#This Row],[Tasa de ingresos cliente]]</f>
        <v>1.321125E-3</v>
      </c>
      <c r="AT1858" s="21">
        <v>21.6</v>
      </c>
      <c r="AU1858" s="11">
        <f>Tabla8[[#This Row],[tasa de cambio]]*Tabla8[[#This Row],[Ingresos netos]]</f>
        <v>2.8536300000000004E-2</v>
      </c>
      <c r="AV1858" s="23"/>
      <c r="AX1858" s="23"/>
    </row>
    <row r="1859" spans="37:50" x14ac:dyDescent="0.2">
      <c r="AK1859" s="2" t="s">
        <v>100</v>
      </c>
      <c r="AL1859" s="2" t="s">
        <v>19</v>
      </c>
      <c r="AM1859" s="2" t="s">
        <v>101</v>
      </c>
      <c r="AN1859" s="2" t="s">
        <v>11</v>
      </c>
      <c r="AO1859" s="2" t="s">
        <v>12</v>
      </c>
      <c r="AP1859" s="2" t="s">
        <v>13</v>
      </c>
      <c r="AQ1859" s="7">
        <v>1.7616667000000001E-3</v>
      </c>
      <c r="AR1859" s="7">
        <v>0.75</v>
      </c>
      <c r="AS1859" s="9">
        <f>Tabla8[[#This Row],[Precio unitario]]*Tabla8[[#This Row],[Tasa de ingresos cliente]]</f>
        <v>1.3212500250000001E-3</v>
      </c>
      <c r="AT1859" s="21">
        <v>21.6</v>
      </c>
      <c r="AU1859" s="11">
        <f>Tabla8[[#This Row],[tasa de cambio]]*Tabla8[[#This Row],[Ingresos netos]]</f>
        <v>2.8539000540000001E-2</v>
      </c>
      <c r="AV1859" s="23"/>
      <c r="AX1859" s="23"/>
    </row>
    <row r="1860" spans="37:50" x14ac:dyDescent="0.2">
      <c r="AK1860" s="2" t="s">
        <v>100</v>
      </c>
      <c r="AL1860" s="2" t="s">
        <v>52</v>
      </c>
      <c r="AM1860" s="2" t="s">
        <v>101</v>
      </c>
      <c r="AN1860" s="2" t="s">
        <v>11</v>
      </c>
      <c r="AO1860" s="2" t="s">
        <v>12</v>
      </c>
      <c r="AP1860" s="2" t="s">
        <v>13</v>
      </c>
      <c r="AQ1860" s="7">
        <v>1.0462380999999999E-3</v>
      </c>
      <c r="AR1860" s="7">
        <v>0.75</v>
      </c>
      <c r="AS1860" s="9">
        <f>Tabla8[[#This Row],[Precio unitario]]*Tabla8[[#This Row],[Tasa de ingresos cliente]]</f>
        <v>7.846785749999999E-4</v>
      </c>
      <c r="AT1860" s="21">
        <v>21.6</v>
      </c>
      <c r="AU1860" s="11">
        <f>Tabla8[[#This Row],[tasa de cambio]]*Tabla8[[#This Row],[Ingresos netos]]</f>
        <v>1.6949057219999997E-2</v>
      </c>
      <c r="AV1860" s="23"/>
      <c r="AX1860" s="23"/>
    </row>
    <row r="1861" spans="37:50" x14ac:dyDescent="0.2">
      <c r="AK1861" s="1" t="s">
        <v>100</v>
      </c>
      <c r="AL1861" s="1" t="s">
        <v>52</v>
      </c>
      <c r="AM1861" s="1" t="s">
        <v>101</v>
      </c>
      <c r="AN1861" s="1" t="s">
        <v>11</v>
      </c>
      <c r="AO1861" s="1" t="s">
        <v>12</v>
      </c>
      <c r="AP1861" s="1" t="s">
        <v>13</v>
      </c>
      <c r="AQ1861" s="8">
        <v>1.0460000000000001E-3</v>
      </c>
      <c r="AR1861" s="8">
        <v>0.75</v>
      </c>
      <c r="AS1861" s="9">
        <f>Tabla8[[#This Row],[Precio unitario]]*Tabla8[[#This Row],[Tasa de ingresos cliente]]</f>
        <v>7.8450000000000004E-4</v>
      </c>
      <c r="AT1861" s="21">
        <v>21.6</v>
      </c>
      <c r="AU1861" s="11">
        <f>Tabla8[[#This Row],[tasa de cambio]]*Tabla8[[#This Row],[Ingresos netos]]</f>
        <v>1.6945200000000001E-2</v>
      </c>
      <c r="AV1861" s="23"/>
      <c r="AX1861" s="23"/>
    </row>
    <row r="1862" spans="37:50" x14ac:dyDescent="0.2">
      <c r="AK1862" s="1" t="s">
        <v>100</v>
      </c>
      <c r="AL1862" s="1" t="s">
        <v>52</v>
      </c>
      <c r="AM1862" s="1" t="s">
        <v>104</v>
      </c>
      <c r="AN1862" s="1" t="s">
        <v>11</v>
      </c>
      <c r="AO1862" s="1" t="s">
        <v>12</v>
      </c>
      <c r="AP1862" s="1" t="s">
        <v>13</v>
      </c>
      <c r="AQ1862" s="8">
        <v>1.738E-3</v>
      </c>
      <c r="AR1862" s="8">
        <v>0.75</v>
      </c>
      <c r="AS1862" s="9">
        <f>Tabla8[[#This Row],[Precio unitario]]*Tabla8[[#This Row],[Tasa de ingresos cliente]]</f>
        <v>1.3035E-3</v>
      </c>
      <c r="AT1862" s="21">
        <v>21.6</v>
      </c>
      <c r="AU1862" s="11">
        <f>Tabla8[[#This Row],[tasa de cambio]]*Tabla8[[#This Row],[Ingresos netos]]</f>
        <v>2.8155600000000003E-2</v>
      </c>
      <c r="AV1862" s="23"/>
      <c r="AX1862" s="23"/>
    </row>
    <row r="1863" spans="37:50" x14ac:dyDescent="0.2">
      <c r="AK1863" s="2" t="s">
        <v>100</v>
      </c>
      <c r="AL1863" s="2" t="s">
        <v>52</v>
      </c>
      <c r="AM1863" s="2" t="s">
        <v>104</v>
      </c>
      <c r="AN1863" s="2" t="s">
        <v>11</v>
      </c>
      <c r="AO1863" s="2" t="s">
        <v>12</v>
      </c>
      <c r="AP1863" s="2" t="s">
        <v>13</v>
      </c>
      <c r="AQ1863" s="7">
        <v>1.7383298999999999E-3</v>
      </c>
      <c r="AR1863" s="7">
        <v>0.75</v>
      </c>
      <c r="AS1863" s="9">
        <f>Tabla8[[#This Row],[Precio unitario]]*Tabla8[[#This Row],[Tasa de ingresos cliente]]</f>
        <v>1.3037474249999999E-3</v>
      </c>
      <c r="AT1863" s="21">
        <v>21.6</v>
      </c>
      <c r="AU1863" s="11">
        <f>Tabla8[[#This Row],[tasa de cambio]]*Tabla8[[#This Row],[Ingresos netos]]</f>
        <v>2.816094438E-2</v>
      </c>
      <c r="AV1863" s="23"/>
      <c r="AX1863" s="23"/>
    </row>
    <row r="1864" spans="37:50" x14ac:dyDescent="0.2">
      <c r="AK1864" s="1" t="s">
        <v>100</v>
      </c>
      <c r="AL1864" s="1" t="s">
        <v>52</v>
      </c>
      <c r="AM1864" s="1" t="s">
        <v>104</v>
      </c>
      <c r="AN1864" s="1" t="s">
        <v>11</v>
      </c>
      <c r="AO1864" s="1" t="s">
        <v>12</v>
      </c>
      <c r="AP1864" s="1" t="s">
        <v>13</v>
      </c>
      <c r="AQ1864" s="8">
        <v>1.7383333E-3</v>
      </c>
      <c r="AR1864" s="8">
        <v>0.75</v>
      </c>
      <c r="AS1864" s="9">
        <f>Tabla8[[#This Row],[Precio unitario]]*Tabla8[[#This Row],[Tasa de ingresos cliente]]</f>
        <v>1.3037499749999999E-3</v>
      </c>
      <c r="AT1864" s="21">
        <v>21.6</v>
      </c>
      <c r="AU1864" s="11">
        <f>Tabla8[[#This Row],[tasa de cambio]]*Tabla8[[#This Row],[Ingresos netos]]</f>
        <v>2.8160999459999999E-2</v>
      </c>
      <c r="AV1864" s="23"/>
      <c r="AX1864" s="23"/>
    </row>
    <row r="1865" spans="37:50" x14ac:dyDescent="0.2">
      <c r="AK1865" s="2" t="s">
        <v>100</v>
      </c>
      <c r="AL1865" s="2" t="s">
        <v>52</v>
      </c>
      <c r="AM1865" s="2" t="s">
        <v>104</v>
      </c>
      <c r="AN1865" s="2" t="s">
        <v>11</v>
      </c>
      <c r="AO1865" s="2" t="s">
        <v>12</v>
      </c>
      <c r="AP1865" s="2" t="s">
        <v>13</v>
      </c>
      <c r="AQ1865" s="7">
        <v>1.7383438000000001E-3</v>
      </c>
      <c r="AR1865" s="7">
        <v>0.75</v>
      </c>
      <c r="AS1865" s="9">
        <f>Tabla8[[#This Row],[Precio unitario]]*Tabla8[[#This Row],[Tasa de ingresos cliente]]</f>
        <v>1.3037578500000001E-3</v>
      </c>
      <c r="AT1865" s="21">
        <v>21.6</v>
      </c>
      <c r="AU1865" s="11">
        <f>Tabla8[[#This Row],[tasa de cambio]]*Tabla8[[#This Row],[Ingresos netos]]</f>
        <v>2.8161169560000004E-2</v>
      </c>
      <c r="AV1865" s="23"/>
      <c r="AX1865" s="23"/>
    </row>
    <row r="1866" spans="37:50" x14ac:dyDescent="0.2">
      <c r="AK1866" s="1" t="s">
        <v>100</v>
      </c>
      <c r="AL1866" s="1" t="s">
        <v>52</v>
      </c>
      <c r="AM1866" s="1" t="s">
        <v>104</v>
      </c>
      <c r="AN1866" s="1" t="s">
        <v>11</v>
      </c>
      <c r="AO1866" s="1" t="s">
        <v>12</v>
      </c>
      <c r="AP1866" s="1" t="s">
        <v>13</v>
      </c>
      <c r="AQ1866" s="8">
        <v>1.7383571000000001E-3</v>
      </c>
      <c r="AR1866" s="8">
        <v>0.75</v>
      </c>
      <c r="AS1866" s="9">
        <f>Tabla8[[#This Row],[Precio unitario]]*Tabla8[[#This Row],[Tasa de ingresos cliente]]</f>
        <v>1.3037678250000001E-3</v>
      </c>
      <c r="AT1866" s="21">
        <v>21.6</v>
      </c>
      <c r="AU1866" s="11">
        <f>Tabla8[[#This Row],[tasa de cambio]]*Tabla8[[#This Row],[Ingresos netos]]</f>
        <v>2.8161385020000006E-2</v>
      </c>
      <c r="AV1866" s="23"/>
      <c r="AX1866" s="23"/>
    </row>
    <row r="1867" spans="37:50" x14ac:dyDescent="0.2">
      <c r="AK1867" s="2" t="s">
        <v>100</v>
      </c>
      <c r="AL1867" s="2" t="s">
        <v>52</v>
      </c>
      <c r="AM1867" s="2" t="s">
        <v>104</v>
      </c>
      <c r="AN1867" s="2" t="s">
        <v>11</v>
      </c>
      <c r="AO1867" s="2" t="s">
        <v>12</v>
      </c>
      <c r="AP1867" s="2" t="s">
        <v>13</v>
      </c>
      <c r="AQ1867" s="7">
        <v>1.7385E-3</v>
      </c>
      <c r="AR1867" s="7">
        <v>0.75</v>
      </c>
      <c r="AS1867" s="9">
        <f>Tabla8[[#This Row],[Precio unitario]]*Tabla8[[#This Row],[Tasa de ingresos cliente]]</f>
        <v>1.3038749999999999E-3</v>
      </c>
      <c r="AT1867" s="21">
        <v>21.6</v>
      </c>
      <c r="AU1867" s="11">
        <f>Tabla8[[#This Row],[tasa de cambio]]*Tabla8[[#This Row],[Ingresos netos]]</f>
        <v>2.81637E-2</v>
      </c>
      <c r="AV1867" s="23"/>
      <c r="AX1867" s="23"/>
    </row>
    <row r="1868" spans="37:50" x14ac:dyDescent="0.2">
      <c r="AK1868" s="2" t="s">
        <v>100</v>
      </c>
      <c r="AL1868" s="2" t="s">
        <v>52</v>
      </c>
      <c r="AM1868" s="2" t="s">
        <v>104</v>
      </c>
      <c r="AN1868" s="2" t="s">
        <v>11</v>
      </c>
      <c r="AO1868" s="2" t="s">
        <v>12</v>
      </c>
      <c r="AP1868" s="2" t="s">
        <v>13</v>
      </c>
      <c r="AQ1868" s="7">
        <v>3.1489999999999999E-3</v>
      </c>
      <c r="AR1868" s="7">
        <v>0.75</v>
      </c>
      <c r="AS1868" s="9">
        <f>Tabla8[[#This Row],[Precio unitario]]*Tabla8[[#This Row],[Tasa de ingresos cliente]]</f>
        <v>2.3617500000000001E-3</v>
      </c>
      <c r="AT1868" s="21">
        <v>21.6</v>
      </c>
      <c r="AU1868" s="11">
        <f>Tabla8[[#This Row],[tasa de cambio]]*Tabla8[[#This Row],[Ingresos netos]]</f>
        <v>5.1013800000000005E-2</v>
      </c>
      <c r="AV1868" s="23"/>
      <c r="AX1868" s="23"/>
    </row>
    <row r="1869" spans="37:50" x14ac:dyDescent="0.2">
      <c r="AK1869" s="1" t="s">
        <v>100</v>
      </c>
      <c r="AL1869" s="1" t="s">
        <v>52</v>
      </c>
      <c r="AM1869" s="1" t="s">
        <v>104</v>
      </c>
      <c r="AN1869" s="1" t="s">
        <v>11</v>
      </c>
      <c r="AO1869" s="1" t="s">
        <v>12</v>
      </c>
      <c r="AP1869" s="1" t="s">
        <v>13</v>
      </c>
      <c r="AQ1869" s="8">
        <v>3.1493332999999999E-3</v>
      </c>
      <c r="AR1869" s="8">
        <v>0.75</v>
      </c>
      <c r="AS1869" s="9">
        <f>Tabla8[[#This Row],[Precio unitario]]*Tabla8[[#This Row],[Tasa de ingresos cliente]]</f>
        <v>2.3619999750000001E-3</v>
      </c>
      <c r="AT1869" s="21">
        <v>21.6</v>
      </c>
      <c r="AU1869" s="11">
        <f>Tabla8[[#This Row],[tasa de cambio]]*Tabla8[[#This Row],[Ingresos netos]]</f>
        <v>5.1019199460000005E-2</v>
      </c>
      <c r="AV1869" s="23"/>
      <c r="AX1869" s="23"/>
    </row>
    <row r="1870" spans="37:50" x14ac:dyDescent="0.2">
      <c r="AK1870" s="2" t="s">
        <v>100</v>
      </c>
      <c r="AL1870" s="2" t="s">
        <v>52</v>
      </c>
      <c r="AM1870" s="2" t="s">
        <v>104</v>
      </c>
      <c r="AN1870" s="2" t="s">
        <v>11</v>
      </c>
      <c r="AO1870" s="2" t="s">
        <v>12</v>
      </c>
      <c r="AP1870" s="2" t="s">
        <v>13</v>
      </c>
      <c r="AQ1870" s="7">
        <v>3.1494000000000001E-3</v>
      </c>
      <c r="AR1870" s="7">
        <v>0.75</v>
      </c>
      <c r="AS1870" s="9">
        <f>Tabla8[[#This Row],[Precio unitario]]*Tabla8[[#This Row],[Tasa de ingresos cliente]]</f>
        <v>2.3620500000000001E-3</v>
      </c>
      <c r="AT1870" s="21">
        <v>21.6</v>
      </c>
      <c r="AU1870" s="11">
        <f>Tabla8[[#This Row],[tasa de cambio]]*Tabla8[[#This Row],[Ingresos netos]]</f>
        <v>5.1020280000000008E-2</v>
      </c>
      <c r="AV1870" s="23"/>
      <c r="AX1870" s="23"/>
    </row>
    <row r="1871" spans="37:50" x14ac:dyDescent="0.2">
      <c r="AK1871" s="1" t="s">
        <v>100</v>
      </c>
      <c r="AL1871" s="1" t="s">
        <v>52</v>
      </c>
      <c r="AM1871" s="1" t="s">
        <v>104</v>
      </c>
      <c r="AN1871" s="1" t="s">
        <v>11</v>
      </c>
      <c r="AO1871" s="1" t="s">
        <v>12</v>
      </c>
      <c r="AP1871" s="1" t="s">
        <v>13</v>
      </c>
      <c r="AQ1871" s="8">
        <v>3.1495E-3</v>
      </c>
      <c r="AR1871" s="8">
        <v>0.75</v>
      </c>
      <c r="AS1871" s="9">
        <f>Tabla8[[#This Row],[Precio unitario]]*Tabla8[[#This Row],[Tasa de ingresos cliente]]</f>
        <v>2.3621250000000001E-3</v>
      </c>
      <c r="AT1871" s="21">
        <v>21.6</v>
      </c>
      <c r="AU1871" s="11">
        <f>Tabla8[[#This Row],[tasa de cambio]]*Tabla8[[#This Row],[Ingresos netos]]</f>
        <v>5.1021900000000002E-2</v>
      </c>
      <c r="AV1871" s="23"/>
      <c r="AX1871" s="23"/>
    </row>
    <row r="1872" spans="37:50" x14ac:dyDescent="0.2">
      <c r="AK1872" s="2" t="s">
        <v>100</v>
      </c>
      <c r="AL1872" s="2" t="s">
        <v>52</v>
      </c>
      <c r="AM1872" s="2" t="s">
        <v>104</v>
      </c>
      <c r="AN1872" s="2" t="s">
        <v>11</v>
      </c>
      <c r="AO1872" s="2" t="s">
        <v>12</v>
      </c>
      <c r="AP1872" s="2" t="s">
        <v>13</v>
      </c>
      <c r="AQ1872" s="7">
        <v>3.1319999999999998E-3</v>
      </c>
      <c r="AR1872" s="7">
        <v>0.75</v>
      </c>
      <c r="AS1872" s="9">
        <f>Tabla8[[#This Row],[Precio unitario]]*Tabla8[[#This Row],[Tasa de ingresos cliente]]</f>
        <v>2.349E-3</v>
      </c>
      <c r="AT1872" s="21">
        <v>21.6</v>
      </c>
      <c r="AU1872" s="11">
        <f>Tabla8[[#This Row],[tasa de cambio]]*Tabla8[[#This Row],[Ingresos netos]]</f>
        <v>5.0738400000000003E-2</v>
      </c>
      <c r="AV1872" s="23"/>
      <c r="AX1872" s="23"/>
    </row>
    <row r="1873" spans="37:50" x14ac:dyDescent="0.2">
      <c r="AK1873" s="2" t="s">
        <v>100</v>
      </c>
      <c r="AL1873" s="2" t="s">
        <v>52</v>
      </c>
      <c r="AM1873" s="2" t="s">
        <v>104</v>
      </c>
      <c r="AN1873" s="2" t="s">
        <v>11</v>
      </c>
      <c r="AO1873" s="2" t="s">
        <v>12</v>
      </c>
      <c r="AP1873" s="2" t="s">
        <v>13</v>
      </c>
      <c r="AQ1873" s="7">
        <v>4.0146154000000002E-3</v>
      </c>
      <c r="AR1873" s="7">
        <v>0.75</v>
      </c>
      <c r="AS1873" s="9">
        <f>Tabla8[[#This Row],[Precio unitario]]*Tabla8[[#This Row],[Tasa de ingresos cliente]]</f>
        <v>3.0109615499999999E-3</v>
      </c>
      <c r="AT1873" s="21">
        <v>21.6</v>
      </c>
      <c r="AU1873" s="11">
        <f>Tabla8[[#This Row],[tasa de cambio]]*Tabla8[[#This Row],[Ingresos netos]]</f>
        <v>6.5036769480000006E-2</v>
      </c>
      <c r="AV1873" s="23"/>
      <c r="AX1873" s="23"/>
    </row>
    <row r="1874" spans="37:50" x14ac:dyDescent="0.2">
      <c r="AK1874" s="1" t="s">
        <v>100</v>
      </c>
      <c r="AL1874" s="1" t="s">
        <v>52</v>
      </c>
      <c r="AM1874" s="1" t="s">
        <v>114</v>
      </c>
      <c r="AN1874" s="1" t="s">
        <v>11</v>
      </c>
      <c r="AO1874" s="1" t="s">
        <v>12</v>
      </c>
      <c r="AP1874" s="1" t="s">
        <v>13</v>
      </c>
      <c r="AQ1874" s="8">
        <v>1.196667E-4</v>
      </c>
      <c r="AR1874" s="8">
        <v>0.75</v>
      </c>
      <c r="AS1874" s="9">
        <f>Tabla8[[#This Row],[Precio unitario]]*Tabla8[[#This Row],[Tasa de ingresos cliente]]</f>
        <v>8.9750024999999995E-5</v>
      </c>
      <c r="AT1874" s="21">
        <v>21.6</v>
      </c>
      <c r="AU1874" s="11">
        <f>Tabla8[[#This Row],[tasa de cambio]]*Tabla8[[#This Row],[Ingresos netos]]</f>
        <v>1.93860054E-3</v>
      </c>
      <c r="AV1874" s="23"/>
      <c r="AX1874" s="23"/>
    </row>
    <row r="1875" spans="37:50" x14ac:dyDescent="0.2">
      <c r="AK1875" s="2" t="s">
        <v>100</v>
      </c>
      <c r="AL1875" s="2" t="s">
        <v>52</v>
      </c>
      <c r="AM1875" s="2" t="s">
        <v>114</v>
      </c>
      <c r="AN1875" s="2" t="s">
        <v>11</v>
      </c>
      <c r="AO1875" s="2" t="s">
        <v>12</v>
      </c>
      <c r="AP1875" s="2" t="s">
        <v>13</v>
      </c>
      <c r="AQ1875" s="7">
        <v>1.198333E-4</v>
      </c>
      <c r="AR1875" s="7">
        <v>0.75</v>
      </c>
      <c r="AS1875" s="9">
        <f>Tabla8[[#This Row],[Precio unitario]]*Tabla8[[#This Row],[Tasa de ingresos cliente]]</f>
        <v>8.9874974999999994E-5</v>
      </c>
      <c r="AT1875" s="21">
        <v>21.6</v>
      </c>
      <c r="AU1875" s="11">
        <f>Tabla8[[#This Row],[tasa de cambio]]*Tabla8[[#This Row],[Ingresos netos]]</f>
        <v>1.94129946E-3</v>
      </c>
      <c r="AV1875" s="23"/>
      <c r="AX1875" s="23"/>
    </row>
    <row r="1876" spans="37:50" x14ac:dyDescent="0.2">
      <c r="AK1876" s="1" t="s">
        <v>100</v>
      </c>
      <c r="AL1876" s="1" t="s">
        <v>52</v>
      </c>
      <c r="AM1876" s="1" t="s">
        <v>114</v>
      </c>
      <c r="AN1876" s="1" t="s">
        <v>11</v>
      </c>
      <c r="AO1876" s="1" t="s">
        <v>12</v>
      </c>
      <c r="AP1876" s="1" t="s">
        <v>13</v>
      </c>
      <c r="AQ1876" s="8">
        <v>1.197971E-4</v>
      </c>
      <c r="AR1876" s="8">
        <v>0.75</v>
      </c>
      <c r="AS1876" s="9">
        <f>Tabla8[[#This Row],[Precio unitario]]*Tabla8[[#This Row],[Tasa de ingresos cliente]]</f>
        <v>8.9847825000000006E-5</v>
      </c>
      <c r="AT1876" s="21">
        <v>21.6</v>
      </c>
      <c r="AU1876" s="11">
        <f>Tabla8[[#This Row],[tasa de cambio]]*Tabla8[[#This Row],[Ingresos netos]]</f>
        <v>1.9407130200000003E-3</v>
      </c>
      <c r="AV1876" s="23"/>
      <c r="AX1876" s="23"/>
    </row>
    <row r="1877" spans="37:50" x14ac:dyDescent="0.2">
      <c r="AK1877" s="2" t="s">
        <v>100</v>
      </c>
      <c r="AL1877" s="2" t="s">
        <v>52</v>
      </c>
      <c r="AM1877" s="2" t="s">
        <v>114</v>
      </c>
      <c r="AN1877" s="2" t="s">
        <v>11</v>
      </c>
      <c r="AO1877" s="2" t="s">
        <v>12</v>
      </c>
      <c r="AP1877" s="2" t="s">
        <v>13</v>
      </c>
      <c r="AQ1877" s="7">
        <v>1.1975E-4</v>
      </c>
      <c r="AR1877" s="7">
        <v>0.75</v>
      </c>
      <c r="AS1877" s="9">
        <f>Tabla8[[#This Row],[Precio unitario]]*Tabla8[[#This Row],[Tasa de ingresos cliente]]</f>
        <v>8.9812499999999994E-5</v>
      </c>
      <c r="AT1877" s="21">
        <v>21.6</v>
      </c>
      <c r="AU1877" s="11">
        <f>Tabla8[[#This Row],[tasa de cambio]]*Tabla8[[#This Row],[Ingresos netos]]</f>
        <v>1.93995E-3</v>
      </c>
      <c r="AV1877" s="23"/>
      <c r="AX1877" s="23"/>
    </row>
    <row r="1878" spans="37:50" x14ac:dyDescent="0.2">
      <c r="AK1878" s="1" t="s">
        <v>100</v>
      </c>
      <c r="AL1878" s="1" t="s">
        <v>52</v>
      </c>
      <c r="AM1878" s="1" t="s">
        <v>114</v>
      </c>
      <c r="AN1878" s="1" t="s">
        <v>11</v>
      </c>
      <c r="AO1878" s="1" t="s">
        <v>12</v>
      </c>
      <c r="AP1878" s="1" t="s">
        <v>13</v>
      </c>
      <c r="AQ1878" s="8">
        <v>1.197857E-4</v>
      </c>
      <c r="AR1878" s="8">
        <v>0.75</v>
      </c>
      <c r="AS1878" s="9">
        <f>Tabla8[[#This Row],[Precio unitario]]*Tabla8[[#This Row],[Tasa de ingresos cliente]]</f>
        <v>8.9839275000000004E-5</v>
      </c>
      <c r="AT1878" s="21">
        <v>21.6</v>
      </c>
      <c r="AU1878" s="11">
        <f>Tabla8[[#This Row],[tasa de cambio]]*Tabla8[[#This Row],[Ingresos netos]]</f>
        <v>1.9405283400000001E-3</v>
      </c>
      <c r="AV1878" s="23"/>
      <c r="AX1878" s="23"/>
    </row>
    <row r="1879" spans="37:50" x14ac:dyDescent="0.2">
      <c r="AK1879" s="2" t="s">
        <v>100</v>
      </c>
      <c r="AL1879" s="2" t="s">
        <v>52</v>
      </c>
      <c r="AM1879" s="2" t="s">
        <v>114</v>
      </c>
      <c r="AN1879" s="2" t="s">
        <v>11</v>
      </c>
      <c r="AO1879" s="2" t="s">
        <v>12</v>
      </c>
      <c r="AP1879" s="2" t="s">
        <v>13</v>
      </c>
      <c r="AQ1879" s="7">
        <v>1.198182E-4</v>
      </c>
      <c r="AR1879" s="7">
        <v>0.75</v>
      </c>
      <c r="AS1879" s="9">
        <f>Tabla8[[#This Row],[Precio unitario]]*Tabla8[[#This Row],[Tasa de ingresos cliente]]</f>
        <v>8.9863649999999995E-5</v>
      </c>
      <c r="AT1879" s="21">
        <v>21.6</v>
      </c>
      <c r="AU1879" s="11">
        <f>Tabla8[[#This Row],[tasa de cambio]]*Tabla8[[#This Row],[Ingresos netos]]</f>
        <v>1.9410548400000001E-3</v>
      </c>
      <c r="AV1879" s="23"/>
      <c r="AX1879" s="23"/>
    </row>
    <row r="1880" spans="37:50" x14ac:dyDescent="0.2">
      <c r="AK1880" s="1" t="s">
        <v>100</v>
      </c>
      <c r="AL1880" s="1" t="s">
        <v>52</v>
      </c>
      <c r="AM1880" s="1" t="s">
        <v>114</v>
      </c>
      <c r="AN1880" s="1" t="s">
        <v>11</v>
      </c>
      <c r="AO1880" s="1" t="s">
        <v>12</v>
      </c>
      <c r="AP1880" s="1" t="s">
        <v>13</v>
      </c>
      <c r="AQ1880" s="8">
        <v>1.1980769999999999E-4</v>
      </c>
      <c r="AR1880" s="8">
        <v>0.75</v>
      </c>
      <c r="AS1880" s="9">
        <f>Tabla8[[#This Row],[Precio unitario]]*Tabla8[[#This Row],[Tasa de ingresos cliente]]</f>
        <v>8.9855774999999993E-5</v>
      </c>
      <c r="AT1880" s="21">
        <v>21.6</v>
      </c>
      <c r="AU1880" s="11">
        <f>Tabla8[[#This Row],[tasa de cambio]]*Tabla8[[#This Row],[Ingresos netos]]</f>
        <v>1.94088474E-3</v>
      </c>
      <c r="AV1880" s="23"/>
      <c r="AX1880" s="23"/>
    </row>
    <row r="1881" spans="37:50" x14ac:dyDescent="0.2">
      <c r="AK1881" s="2" t="s">
        <v>100</v>
      </c>
      <c r="AL1881" s="2" t="s">
        <v>52</v>
      </c>
      <c r="AM1881" s="2" t="s">
        <v>114</v>
      </c>
      <c r="AN1881" s="2" t="s">
        <v>11</v>
      </c>
      <c r="AO1881" s="2" t="s">
        <v>12</v>
      </c>
      <c r="AP1881" s="2" t="s">
        <v>13</v>
      </c>
      <c r="AQ1881" s="7">
        <v>1.198E-4</v>
      </c>
      <c r="AR1881" s="7">
        <v>0.75</v>
      </c>
      <c r="AS1881" s="9">
        <f>Tabla8[[#This Row],[Precio unitario]]*Tabla8[[#This Row],[Tasa de ingresos cliente]]</f>
        <v>8.9850000000000002E-5</v>
      </c>
      <c r="AT1881" s="21">
        <v>21.6</v>
      </c>
      <c r="AU1881" s="11">
        <f>Tabla8[[#This Row],[tasa de cambio]]*Tabla8[[#This Row],[Ingresos netos]]</f>
        <v>1.9407600000000001E-3</v>
      </c>
      <c r="AV1881" s="23"/>
      <c r="AX1881" s="23"/>
    </row>
    <row r="1882" spans="37:50" x14ac:dyDescent="0.2">
      <c r="AK1882" s="1" t="s">
        <v>100</v>
      </c>
      <c r="AL1882" s="1" t="s">
        <v>52</v>
      </c>
      <c r="AM1882" s="1" t="s">
        <v>114</v>
      </c>
      <c r="AN1882" s="1" t="s">
        <v>11</v>
      </c>
      <c r="AO1882" s="1" t="s">
        <v>12</v>
      </c>
      <c r="AP1882" s="1" t="s">
        <v>13</v>
      </c>
      <c r="AQ1882" s="8">
        <v>1.197895E-4</v>
      </c>
      <c r="AR1882" s="8">
        <v>0.75</v>
      </c>
      <c r="AS1882" s="9">
        <f>Tabla8[[#This Row],[Precio unitario]]*Tabla8[[#This Row],[Tasa de ingresos cliente]]</f>
        <v>8.9842125E-5</v>
      </c>
      <c r="AT1882" s="21">
        <v>21.6</v>
      </c>
      <c r="AU1882" s="11">
        <f>Tabla8[[#This Row],[tasa de cambio]]*Tabla8[[#This Row],[Ingresos netos]]</f>
        <v>1.9405899E-3</v>
      </c>
      <c r="AV1882" s="23"/>
      <c r="AX1882" s="23"/>
    </row>
    <row r="1883" spans="37:50" x14ac:dyDescent="0.2">
      <c r="AK1883" s="2" t="s">
        <v>100</v>
      </c>
      <c r="AL1883" s="2" t="s">
        <v>52</v>
      </c>
      <c r="AM1883" s="2" t="s">
        <v>114</v>
      </c>
      <c r="AN1883" s="2" t="s">
        <v>11</v>
      </c>
      <c r="AO1883" s="2" t="s">
        <v>12</v>
      </c>
      <c r="AP1883" s="2" t="s">
        <v>13</v>
      </c>
      <c r="AQ1883" s="7">
        <v>1.1978790000000001E-4</v>
      </c>
      <c r="AR1883" s="7">
        <v>0.75</v>
      </c>
      <c r="AS1883" s="9">
        <f>Tabla8[[#This Row],[Precio unitario]]*Tabla8[[#This Row],[Tasa de ingresos cliente]]</f>
        <v>8.9840925000000011E-5</v>
      </c>
      <c r="AT1883" s="21">
        <v>21.6</v>
      </c>
      <c r="AU1883" s="11">
        <f>Tabla8[[#This Row],[tasa de cambio]]*Tabla8[[#This Row],[Ingresos netos]]</f>
        <v>1.9405639800000004E-3</v>
      </c>
      <c r="AV1883" s="23"/>
      <c r="AX1883" s="23"/>
    </row>
    <row r="1884" spans="37:50" x14ac:dyDescent="0.2">
      <c r="AK1884" s="1" t="s">
        <v>100</v>
      </c>
      <c r="AL1884" s="1" t="s">
        <v>52</v>
      </c>
      <c r="AM1884" s="1" t="s">
        <v>114</v>
      </c>
      <c r="AN1884" s="1" t="s">
        <v>11</v>
      </c>
      <c r="AO1884" s="1" t="s">
        <v>12</v>
      </c>
      <c r="AP1884" s="1" t="s">
        <v>13</v>
      </c>
      <c r="AQ1884" s="8">
        <v>1.1980650000000001E-4</v>
      </c>
      <c r="AR1884" s="8">
        <v>0.75</v>
      </c>
      <c r="AS1884" s="9">
        <f>Tabla8[[#This Row],[Precio unitario]]*Tabla8[[#This Row],[Tasa de ingresos cliente]]</f>
        <v>8.9854874999999997E-5</v>
      </c>
      <c r="AT1884" s="21">
        <v>21.6</v>
      </c>
      <c r="AU1884" s="11">
        <f>Tabla8[[#This Row],[tasa de cambio]]*Tabla8[[#This Row],[Ingresos netos]]</f>
        <v>1.9408653000000001E-3</v>
      </c>
      <c r="AV1884" s="23"/>
      <c r="AX1884" s="23"/>
    </row>
    <row r="1885" spans="37:50" x14ac:dyDescent="0.2">
      <c r="AK1885" s="2" t="s">
        <v>100</v>
      </c>
      <c r="AL1885" s="2" t="s">
        <v>52</v>
      </c>
      <c r="AM1885" s="2" t="s">
        <v>114</v>
      </c>
      <c r="AN1885" s="2" t="s">
        <v>11</v>
      </c>
      <c r="AO1885" s="2" t="s">
        <v>12</v>
      </c>
      <c r="AP1885" s="2" t="s">
        <v>13</v>
      </c>
      <c r="AQ1885" s="7">
        <v>1.198014E-4</v>
      </c>
      <c r="AR1885" s="7">
        <v>0.75</v>
      </c>
      <c r="AS1885" s="9">
        <f>Tabla8[[#This Row],[Precio unitario]]*Tabla8[[#This Row],[Tasa de ingresos cliente]]</f>
        <v>8.9851049999999994E-5</v>
      </c>
      <c r="AT1885" s="21">
        <v>21.6</v>
      </c>
      <c r="AU1885" s="11">
        <f>Tabla8[[#This Row],[tasa de cambio]]*Tabla8[[#This Row],[Ingresos netos]]</f>
        <v>1.9407826799999999E-3</v>
      </c>
      <c r="AV1885" s="23"/>
      <c r="AX1885" s="23"/>
    </row>
    <row r="1886" spans="37:50" x14ac:dyDescent="0.2">
      <c r="AK1886" s="1" t="s">
        <v>100</v>
      </c>
      <c r="AL1886" s="1" t="s">
        <v>52</v>
      </c>
      <c r="AM1886" s="1" t="s">
        <v>114</v>
      </c>
      <c r="AN1886" s="1" t="s">
        <v>11</v>
      </c>
      <c r="AO1886" s="1" t="s">
        <v>12</v>
      </c>
      <c r="AP1886" s="1" t="s">
        <v>13</v>
      </c>
      <c r="AQ1886" s="8">
        <v>1.198235E-4</v>
      </c>
      <c r="AR1886" s="8">
        <v>0.75</v>
      </c>
      <c r="AS1886" s="9">
        <f>Tabla8[[#This Row],[Precio unitario]]*Tabla8[[#This Row],[Tasa de ingresos cliente]]</f>
        <v>8.9867625000000008E-5</v>
      </c>
      <c r="AT1886" s="21">
        <v>21.6</v>
      </c>
      <c r="AU1886" s="11">
        <f>Tabla8[[#This Row],[tasa de cambio]]*Tabla8[[#This Row],[Ingresos netos]]</f>
        <v>1.9411407000000003E-3</v>
      </c>
      <c r="AV1886" s="23"/>
      <c r="AX1886" s="23"/>
    </row>
    <row r="1887" spans="37:50" x14ac:dyDescent="0.2">
      <c r="AK1887" s="2" t="s">
        <v>100</v>
      </c>
      <c r="AL1887" s="2" t="s">
        <v>52</v>
      </c>
      <c r="AM1887" s="2" t="s">
        <v>114</v>
      </c>
      <c r="AN1887" s="2" t="s">
        <v>11</v>
      </c>
      <c r="AO1887" s="2" t="s">
        <v>12</v>
      </c>
      <c r="AP1887" s="2" t="s">
        <v>13</v>
      </c>
      <c r="AQ1887" s="7">
        <v>1.19807E-4</v>
      </c>
      <c r="AR1887" s="7">
        <v>0.75</v>
      </c>
      <c r="AS1887" s="9">
        <f>Tabla8[[#This Row],[Precio unitario]]*Tabla8[[#This Row],[Tasa de ingresos cliente]]</f>
        <v>8.9855250000000003E-5</v>
      </c>
      <c r="AT1887" s="21">
        <v>21.6</v>
      </c>
      <c r="AU1887" s="11">
        <f>Tabla8[[#This Row],[tasa de cambio]]*Tabla8[[#This Row],[Ingresos netos]]</f>
        <v>1.9408734000000002E-3</v>
      </c>
      <c r="AV1887" s="23"/>
      <c r="AX1887" s="23"/>
    </row>
    <row r="1888" spans="37:50" x14ac:dyDescent="0.2">
      <c r="AK1888" s="1" t="s">
        <v>100</v>
      </c>
      <c r="AL1888" s="1" t="s">
        <v>52</v>
      </c>
      <c r="AM1888" s="1" t="s">
        <v>114</v>
      </c>
      <c r="AN1888" s="1" t="s">
        <v>11</v>
      </c>
      <c r="AO1888" s="1" t="s">
        <v>12</v>
      </c>
      <c r="AP1888" s="1" t="s">
        <v>13</v>
      </c>
      <c r="AQ1888" s="8">
        <v>1.197955E-4</v>
      </c>
      <c r="AR1888" s="8">
        <v>0.75</v>
      </c>
      <c r="AS1888" s="9">
        <f>Tabla8[[#This Row],[Precio unitario]]*Tabla8[[#This Row],[Tasa de ingresos cliente]]</f>
        <v>8.9846625000000003E-5</v>
      </c>
      <c r="AT1888" s="21">
        <v>21.6</v>
      </c>
      <c r="AU1888" s="11">
        <f>Tabla8[[#This Row],[tasa de cambio]]*Tabla8[[#This Row],[Ingresos netos]]</f>
        <v>1.9406871000000002E-3</v>
      </c>
      <c r="AV1888" s="23"/>
      <c r="AX1888" s="23"/>
    </row>
    <row r="1889" spans="37:50" x14ac:dyDescent="0.2">
      <c r="AK1889" s="2" t="s">
        <v>100</v>
      </c>
      <c r="AL1889" s="2" t="s">
        <v>52</v>
      </c>
      <c r="AM1889" s="2" t="s">
        <v>114</v>
      </c>
      <c r="AN1889" s="2" t="s">
        <v>11</v>
      </c>
      <c r="AO1889" s="2" t="s">
        <v>12</v>
      </c>
      <c r="AP1889" s="2" t="s">
        <v>13</v>
      </c>
      <c r="AQ1889" s="7">
        <v>1.197692E-4</v>
      </c>
      <c r="AR1889" s="7">
        <v>0.75</v>
      </c>
      <c r="AS1889" s="9">
        <f>Tabla8[[#This Row],[Precio unitario]]*Tabla8[[#This Row],[Tasa de ingresos cliente]]</f>
        <v>8.9826899999999999E-5</v>
      </c>
      <c r="AT1889" s="21">
        <v>21.6</v>
      </c>
      <c r="AU1889" s="11">
        <f>Tabla8[[#This Row],[tasa de cambio]]*Tabla8[[#This Row],[Ingresos netos]]</f>
        <v>1.94026104E-3</v>
      </c>
      <c r="AV1889" s="23"/>
      <c r="AX1889" s="23"/>
    </row>
    <row r="1890" spans="37:50" x14ac:dyDescent="0.2">
      <c r="AK1890" s="1" t="s">
        <v>100</v>
      </c>
      <c r="AL1890" s="1" t="s">
        <v>52</v>
      </c>
      <c r="AM1890" s="1" t="s">
        <v>114</v>
      </c>
      <c r="AN1890" s="1" t="s">
        <v>11</v>
      </c>
      <c r="AO1890" s="1" t="s">
        <v>12</v>
      </c>
      <c r="AP1890" s="1" t="s">
        <v>13</v>
      </c>
      <c r="AQ1890" s="8">
        <v>1.197826E-4</v>
      </c>
      <c r="AR1890" s="8">
        <v>0.75</v>
      </c>
      <c r="AS1890" s="9">
        <f>Tabla8[[#This Row],[Precio unitario]]*Tabla8[[#This Row],[Tasa de ingresos cliente]]</f>
        <v>8.9836949999999997E-5</v>
      </c>
      <c r="AT1890" s="21">
        <v>21.6</v>
      </c>
      <c r="AU1890" s="11">
        <f>Tabla8[[#This Row],[tasa de cambio]]*Tabla8[[#This Row],[Ingresos netos]]</f>
        <v>1.94047812E-3</v>
      </c>
      <c r="AV1890" s="23"/>
      <c r="AX1890" s="23"/>
    </row>
    <row r="1891" spans="37:50" x14ac:dyDescent="0.2">
      <c r="AK1891" s="2" t="s">
        <v>100</v>
      </c>
      <c r="AL1891" s="2" t="s">
        <v>52</v>
      </c>
      <c r="AM1891" s="2" t="s">
        <v>114</v>
      </c>
      <c r="AN1891" s="2" t="s">
        <v>11</v>
      </c>
      <c r="AO1891" s="2" t="s">
        <v>12</v>
      </c>
      <c r="AP1891" s="2" t="s">
        <v>13</v>
      </c>
      <c r="AQ1891" s="7">
        <v>1.197917E-4</v>
      </c>
      <c r="AR1891" s="7">
        <v>0.75</v>
      </c>
      <c r="AS1891" s="9">
        <f>Tabla8[[#This Row],[Precio unitario]]*Tabla8[[#This Row],[Tasa de ingresos cliente]]</f>
        <v>8.9843775000000007E-5</v>
      </c>
      <c r="AT1891" s="21">
        <v>21.6</v>
      </c>
      <c r="AU1891" s="11">
        <f>Tabla8[[#This Row],[tasa de cambio]]*Tabla8[[#This Row],[Ingresos netos]]</f>
        <v>1.9406255400000003E-3</v>
      </c>
      <c r="AV1891" s="23"/>
      <c r="AX1891" s="23"/>
    </row>
    <row r="1892" spans="37:50" x14ac:dyDescent="0.2">
      <c r="AK1892" s="1" t="s">
        <v>100</v>
      </c>
      <c r="AL1892" s="1" t="s">
        <v>52</v>
      </c>
      <c r="AM1892" s="1" t="s">
        <v>114</v>
      </c>
      <c r="AN1892" s="1" t="s">
        <v>11</v>
      </c>
      <c r="AO1892" s="1" t="s">
        <v>12</v>
      </c>
      <c r="AP1892" s="1" t="s">
        <v>13</v>
      </c>
      <c r="AQ1892" s="8">
        <v>1.1979410000000001E-4</v>
      </c>
      <c r="AR1892" s="8">
        <v>0.75</v>
      </c>
      <c r="AS1892" s="9">
        <f>Tabla8[[#This Row],[Precio unitario]]*Tabla8[[#This Row],[Tasa de ingresos cliente]]</f>
        <v>8.9845574999999997E-5</v>
      </c>
      <c r="AT1892" s="21">
        <v>21.6</v>
      </c>
      <c r="AU1892" s="11">
        <f>Tabla8[[#This Row],[tasa de cambio]]*Tabla8[[#This Row],[Ingresos netos]]</f>
        <v>1.94066442E-3</v>
      </c>
      <c r="AV1892" s="23"/>
      <c r="AX1892" s="23"/>
    </row>
    <row r="1893" spans="37:50" x14ac:dyDescent="0.2">
      <c r="AK1893" s="2" t="s">
        <v>100</v>
      </c>
      <c r="AL1893" s="2" t="s">
        <v>52</v>
      </c>
      <c r="AM1893" s="2" t="s">
        <v>114</v>
      </c>
      <c r="AN1893" s="2" t="s">
        <v>11</v>
      </c>
      <c r="AO1893" s="2" t="s">
        <v>12</v>
      </c>
      <c r="AP1893" s="2" t="s">
        <v>13</v>
      </c>
      <c r="AQ1893" s="7">
        <v>1.197778E-4</v>
      </c>
      <c r="AR1893" s="7">
        <v>0.75</v>
      </c>
      <c r="AS1893" s="9">
        <f>Tabla8[[#This Row],[Precio unitario]]*Tabla8[[#This Row],[Tasa de ingresos cliente]]</f>
        <v>8.9833350000000003E-5</v>
      </c>
      <c r="AT1893" s="21">
        <v>21.6</v>
      </c>
      <c r="AU1893" s="11">
        <f>Tabla8[[#This Row],[tasa de cambio]]*Tabla8[[#This Row],[Ingresos netos]]</f>
        <v>1.9404003600000002E-3</v>
      </c>
      <c r="AV1893" s="23"/>
      <c r="AX1893" s="23"/>
    </row>
    <row r="1894" spans="37:50" x14ac:dyDescent="0.2">
      <c r="AK1894" s="2" t="s">
        <v>100</v>
      </c>
      <c r="AL1894" s="2" t="s">
        <v>52</v>
      </c>
      <c r="AM1894" s="2" t="s">
        <v>104</v>
      </c>
      <c r="AN1894" s="2" t="s">
        <v>11</v>
      </c>
      <c r="AO1894" s="2" t="s">
        <v>129</v>
      </c>
      <c r="AP1894" s="2" t="s">
        <v>13</v>
      </c>
      <c r="AQ1894" s="7">
        <v>-7.6409579999999996E-4</v>
      </c>
      <c r="AR1894" s="7">
        <v>0.75</v>
      </c>
      <c r="AS1894" s="9">
        <f>Tabla8[[#This Row],[Precio unitario]]*Tabla8[[#This Row],[Tasa de ingresos cliente]]</f>
        <v>-5.7307184999999994E-4</v>
      </c>
      <c r="AT1894" s="21">
        <v>21.6</v>
      </c>
      <c r="AU1894" s="11">
        <f>Tabla8[[#This Row],[tasa de cambio]]*Tabla8[[#This Row],[Ingresos netos]]</f>
        <v>-1.2378351959999999E-2</v>
      </c>
      <c r="AV1894" s="23"/>
      <c r="AX1894" s="23"/>
    </row>
    <row r="1895" spans="37:50" x14ac:dyDescent="0.2">
      <c r="AK1895" s="2" t="s">
        <v>100</v>
      </c>
      <c r="AL1895" s="2" t="s">
        <v>52</v>
      </c>
      <c r="AM1895" s="2" t="s">
        <v>114</v>
      </c>
      <c r="AN1895" s="2" t="s">
        <v>11</v>
      </c>
      <c r="AO1895" s="2" t="s">
        <v>129</v>
      </c>
      <c r="AP1895" s="2" t="s">
        <v>13</v>
      </c>
      <c r="AQ1895" s="7">
        <v>-3.5940599999999999E-5</v>
      </c>
      <c r="AR1895" s="7">
        <v>0.75</v>
      </c>
      <c r="AS1895" s="9">
        <f>Tabla8[[#This Row],[Precio unitario]]*Tabla8[[#This Row],[Tasa de ingresos cliente]]</f>
        <v>-2.695545E-5</v>
      </c>
      <c r="AT1895" s="21">
        <v>21.6</v>
      </c>
      <c r="AU1895" s="11">
        <f>Tabla8[[#This Row],[tasa de cambio]]*Tabla8[[#This Row],[Ingresos netos]]</f>
        <v>-5.8223772000000004E-4</v>
      </c>
      <c r="AV1895" s="23"/>
      <c r="AX1895" s="23"/>
    </row>
    <row r="1896" spans="37:50" x14ac:dyDescent="0.2">
      <c r="AK1896" s="1" t="s">
        <v>100</v>
      </c>
      <c r="AL1896" s="1" t="s">
        <v>57</v>
      </c>
      <c r="AM1896" s="1" t="s">
        <v>104</v>
      </c>
      <c r="AN1896" s="1" t="s">
        <v>11</v>
      </c>
      <c r="AO1896" s="1" t="s">
        <v>12</v>
      </c>
      <c r="AP1896" s="1" t="s">
        <v>13</v>
      </c>
      <c r="AQ1896" s="8">
        <v>1.4660000000000001E-3</v>
      </c>
      <c r="AR1896" s="8">
        <v>0.75</v>
      </c>
      <c r="AS1896" s="9">
        <f>Tabla8[[#This Row],[Precio unitario]]*Tabla8[[#This Row],[Tasa de ingresos cliente]]</f>
        <v>1.0995E-3</v>
      </c>
      <c r="AT1896" s="21">
        <v>21.6</v>
      </c>
      <c r="AU1896" s="11">
        <f>Tabla8[[#This Row],[tasa de cambio]]*Tabla8[[#This Row],[Ingresos netos]]</f>
        <v>2.3749200000000002E-2</v>
      </c>
      <c r="AV1896" s="23"/>
      <c r="AX1896" s="23"/>
    </row>
    <row r="1897" spans="37:50" x14ac:dyDescent="0.2">
      <c r="AK1897" s="2" t="s">
        <v>100</v>
      </c>
      <c r="AL1897" s="2" t="s">
        <v>57</v>
      </c>
      <c r="AM1897" s="2" t="s">
        <v>114</v>
      </c>
      <c r="AN1897" s="2" t="s">
        <v>11</v>
      </c>
      <c r="AO1897" s="2" t="s">
        <v>12</v>
      </c>
      <c r="AP1897" s="2" t="s">
        <v>13</v>
      </c>
      <c r="AQ1897" s="7">
        <v>2.4999999999999999E-7</v>
      </c>
      <c r="AR1897" s="7">
        <v>0.75</v>
      </c>
      <c r="AS1897" s="9">
        <f>Tabla8[[#This Row],[Precio unitario]]*Tabla8[[#This Row],[Tasa de ingresos cliente]]</f>
        <v>1.875E-7</v>
      </c>
      <c r="AT1897" s="21">
        <v>21.6</v>
      </c>
      <c r="AU1897" s="11">
        <f>Tabla8[[#This Row],[tasa de cambio]]*Tabla8[[#This Row],[Ingresos netos]]</f>
        <v>4.0500000000000002E-6</v>
      </c>
      <c r="AV1897" s="23"/>
      <c r="AX1897" s="23"/>
    </row>
    <row r="1898" spans="37:50" x14ac:dyDescent="0.2">
      <c r="AK1898" s="1" t="s">
        <v>100</v>
      </c>
      <c r="AL1898" s="1" t="s">
        <v>57</v>
      </c>
      <c r="AM1898" s="1" t="s">
        <v>114</v>
      </c>
      <c r="AN1898" s="1" t="s">
        <v>11</v>
      </c>
      <c r="AO1898" s="1" t="s">
        <v>12</v>
      </c>
      <c r="AP1898" s="1" t="s">
        <v>13</v>
      </c>
      <c r="AQ1898" s="8">
        <v>4.9999999999999998E-7</v>
      </c>
      <c r="AR1898" s="8">
        <v>0.75</v>
      </c>
      <c r="AS1898" s="9">
        <f>Tabla8[[#This Row],[Precio unitario]]*Tabla8[[#This Row],[Tasa de ingresos cliente]]</f>
        <v>3.7500000000000001E-7</v>
      </c>
      <c r="AT1898" s="21">
        <v>21.6</v>
      </c>
      <c r="AU1898" s="11">
        <f>Tabla8[[#This Row],[tasa de cambio]]*Tabla8[[#This Row],[Ingresos netos]]</f>
        <v>8.1000000000000004E-6</v>
      </c>
      <c r="AV1898" s="23"/>
      <c r="AX1898" s="23"/>
    </row>
    <row r="1899" spans="37:50" x14ac:dyDescent="0.2">
      <c r="AK1899" s="2" t="s">
        <v>100</v>
      </c>
      <c r="AL1899" s="2" t="s">
        <v>57</v>
      </c>
      <c r="AM1899" s="2" t="s">
        <v>114</v>
      </c>
      <c r="AN1899" s="2" t="s">
        <v>11</v>
      </c>
      <c r="AO1899" s="2" t="s">
        <v>12</v>
      </c>
      <c r="AP1899" s="2" t="s">
        <v>13</v>
      </c>
      <c r="AQ1899" s="7">
        <v>3.0769999999999998E-7</v>
      </c>
      <c r="AR1899" s="7">
        <v>0.75</v>
      </c>
      <c r="AS1899" s="9">
        <f>Tabla8[[#This Row],[Precio unitario]]*Tabla8[[#This Row],[Tasa de ingresos cliente]]</f>
        <v>2.3077499999999997E-7</v>
      </c>
      <c r="AT1899" s="21">
        <v>21.6</v>
      </c>
      <c r="AU1899" s="11">
        <f>Tabla8[[#This Row],[tasa de cambio]]*Tabla8[[#This Row],[Ingresos netos]]</f>
        <v>4.9847400000000002E-6</v>
      </c>
      <c r="AV1899" s="23"/>
      <c r="AX1899" s="23"/>
    </row>
    <row r="1900" spans="37:50" x14ac:dyDescent="0.2">
      <c r="AK1900" s="1" t="s">
        <v>100</v>
      </c>
      <c r="AL1900" s="1" t="s">
        <v>57</v>
      </c>
      <c r="AM1900" s="1" t="s">
        <v>114</v>
      </c>
      <c r="AN1900" s="1" t="s">
        <v>11</v>
      </c>
      <c r="AO1900" s="1" t="s">
        <v>12</v>
      </c>
      <c r="AP1900" s="1" t="s">
        <v>13</v>
      </c>
      <c r="AQ1900" s="8">
        <v>2.973E-7</v>
      </c>
      <c r="AR1900" s="8">
        <v>0.75</v>
      </c>
      <c r="AS1900" s="9">
        <f>Tabla8[[#This Row],[Precio unitario]]*Tabla8[[#This Row],[Tasa de ingresos cliente]]</f>
        <v>2.22975E-7</v>
      </c>
      <c r="AT1900" s="21">
        <v>21.6</v>
      </c>
      <c r="AU1900" s="11">
        <f>Tabla8[[#This Row],[tasa de cambio]]*Tabla8[[#This Row],[Ingresos netos]]</f>
        <v>4.8162600000000005E-6</v>
      </c>
      <c r="AV1900" s="23"/>
      <c r="AX1900" s="23"/>
    </row>
    <row r="1901" spans="37:50" x14ac:dyDescent="0.2">
      <c r="AK1901" s="2" t="s">
        <v>100</v>
      </c>
      <c r="AL1901" s="2" t="s">
        <v>57</v>
      </c>
      <c r="AM1901" s="2" t="s">
        <v>114</v>
      </c>
      <c r="AN1901" s="2" t="s">
        <v>11</v>
      </c>
      <c r="AO1901" s="2" t="s">
        <v>12</v>
      </c>
      <c r="AP1901" s="2" t="s">
        <v>13</v>
      </c>
      <c r="AQ1901" s="7">
        <v>3.1250000000000003E-7</v>
      </c>
      <c r="AR1901" s="7">
        <v>0.75</v>
      </c>
      <c r="AS1901" s="9">
        <f>Tabla8[[#This Row],[Precio unitario]]*Tabla8[[#This Row],[Tasa de ingresos cliente]]</f>
        <v>2.3437500000000003E-7</v>
      </c>
      <c r="AT1901" s="21">
        <v>21.6</v>
      </c>
      <c r="AU1901" s="11">
        <f>Tabla8[[#This Row],[tasa de cambio]]*Tabla8[[#This Row],[Ingresos netos]]</f>
        <v>5.0625000000000011E-6</v>
      </c>
      <c r="AV1901" s="23"/>
      <c r="AX1901" s="23"/>
    </row>
    <row r="1902" spans="37:50" x14ac:dyDescent="0.2">
      <c r="AK1902" s="1" t="s">
        <v>100</v>
      </c>
      <c r="AL1902" s="1" t="s">
        <v>57</v>
      </c>
      <c r="AM1902" s="1" t="s">
        <v>114</v>
      </c>
      <c r="AN1902" s="1" t="s">
        <v>11</v>
      </c>
      <c r="AO1902" s="1" t="s">
        <v>12</v>
      </c>
      <c r="AP1902" s="1" t="s">
        <v>13</v>
      </c>
      <c r="AQ1902" s="8">
        <v>2.966E-7</v>
      </c>
      <c r="AR1902" s="8">
        <v>0.75</v>
      </c>
      <c r="AS1902" s="9">
        <f>Tabla8[[#This Row],[Precio unitario]]*Tabla8[[#This Row],[Tasa de ingresos cliente]]</f>
        <v>2.2244999999999998E-7</v>
      </c>
      <c r="AT1902" s="21">
        <v>21.6</v>
      </c>
      <c r="AU1902" s="11">
        <f>Tabla8[[#This Row],[tasa de cambio]]*Tabla8[[#This Row],[Ingresos netos]]</f>
        <v>4.8049200000000001E-6</v>
      </c>
      <c r="AV1902" s="23"/>
      <c r="AX1902" s="23"/>
    </row>
    <row r="1903" spans="37:50" x14ac:dyDescent="0.2">
      <c r="AK1903" s="2" t="s">
        <v>100</v>
      </c>
      <c r="AL1903" s="2" t="s">
        <v>57</v>
      </c>
      <c r="AM1903" s="2" t="s">
        <v>114</v>
      </c>
      <c r="AN1903" s="2" t="s">
        <v>11</v>
      </c>
      <c r="AO1903" s="2" t="s">
        <v>12</v>
      </c>
      <c r="AP1903" s="2" t="s">
        <v>13</v>
      </c>
      <c r="AQ1903" s="7">
        <v>2.8000000000000002E-7</v>
      </c>
      <c r="AR1903" s="7">
        <v>0.75</v>
      </c>
      <c r="AS1903" s="9">
        <f>Tabla8[[#This Row],[Precio unitario]]*Tabla8[[#This Row],[Tasa de ingresos cliente]]</f>
        <v>2.1E-7</v>
      </c>
      <c r="AT1903" s="21">
        <v>21.6</v>
      </c>
      <c r="AU1903" s="11">
        <f>Tabla8[[#This Row],[tasa de cambio]]*Tabla8[[#This Row],[Ingresos netos]]</f>
        <v>4.5360000000000003E-6</v>
      </c>
      <c r="AV1903" s="23"/>
      <c r="AX1903" s="23"/>
    </row>
    <row r="1904" spans="37:50" x14ac:dyDescent="0.2">
      <c r="AK1904" s="1" t="s">
        <v>100</v>
      </c>
      <c r="AL1904" s="1" t="s">
        <v>57</v>
      </c>
      <c r="AM1904" s="1" t="s">
        <v>114</v>
      </c>
      <c r="AN1904" s="1" t="s">
        <v>11</v>
      </c>
      <c r="AO1904" s="1" t="s">
        <v>12</v>
      </c>
      <c r="AP1904" s="1" t="s">
        <v>13</v>
      </c>
      <c r="AQ1904" s="8">
        <v>3.0359999999999999E-7</v>
      </c>
      <c r="AR1904" s="8">
        <v>0.75</v>
      </c>
      <c r="AS1904" s="9">
        <f>Tabla8[[#This Row],[Precio unitario]]*Tabla8[[#This Row],[Tasa de ingresos cliente]]</f>
        <v>2.2770000000000001E-7</v>
      </c>
      <c r="AT1904" s="21">
        <v>21.6</v>
      </c>
      <c r="AU1904" s="11">
        <f>Tabla8[[#This Row],[tasa de cambio]]*Tabla8[[#This Row],[Ingresos netos]]</f>
        <v>4.9183200000000005E-6</v>
      </c>
      <c r="AV1904" s="23"/>
      <c r="AX1904" s="23"/>
    </row>
    <row r="1905" spans="37:50" x14ac:dyDescent="0.2">
      <c r="AK1905" s="2" t="s">
        <v>100</v>
      </c>
      <c r="AL1905" s="2" t="s">
        <v>57</v>
      </c>
      <c r="AM1905" s="2" t="s">
        <v>114</v>
      </c>
      <c r="AN1905" s="2" t="s">
        <v>11</v>
      </c>
      <c r="AO1905" s="2" t="s">
        <v>12</v>
      </c>
      <c r="AP1905" s="2" t="s">
        <v>13</v>
      </c>
      <c r="AQ1905" s="7">
        <v>2.889E-7</v>
      </c>
      <c r="AR1905" s="7">
        <v>0.75</v>
      </c>
      <c r="AS1905" s="9">
        <f>Tabla8[[#This Row],[Precio unitario]]*Tabla8[[#This Row],[Tasa de ingresos cliente]]</f>
        <v>2.16675E-7</v>
      </c>
      <c r="AT1905" s="21">
        <v>21.6</v>
      </c>
      <c r="AU1905" s="11">
        <f>Tabla8[[#This Row],[tasa de cambio]]*Tabla8[[#This Row],[Ingresos netos]]</f>
        <v>4.68018E-6</v>
      </c>
      <c r="AV1905" s="23"/>
      <c r="AX1905" s="23"/>
    </row>
    <row r="1906" spans="37:50" x14ac:dyDescent="0.2">
      <c r="AK1906" s="1" t="s">
        <v>100</v>
      </c>
      <c r="AL1906" s="1" t="s">
        <v>57</v>
      </c>
      <c r="AM1906" s="1" t="s">
        <v>114</v>
      </c>
      <c r="AN1906" s="1" t="s">
        <v>11</v>
      </c>
      <c r="AO1906" s="1" t="s">
        <v>12</v>
      </c>
      <c r="AP1906" s="1" t="s">
        <v>13</v>
      </c>
      <c r="AQ1906" s="8">
        <v>3.1819999999999998E-7</v>
      </c>
      <c r="AR1906" s="8">
        <v>0.75</v>
      </c>
      <c r="AS1906" s="9">
        <f>Tabla8[[#This Row],[Precio unitario]]*Tabla8[[#This Row],[Tasa de ingresos cliente]]</f>
        <v>2.3864999999999998E-7</v>
      </c>
      <c r="AT1906" s="21">
        <v>21.6</v>
      </c>
      <c r="AU1906" s="11">
        <f>Tabla8[[#This Row],[tasa de cambio]]*Tabla8[[#This Row],[Ingresos netos]]</f>
        <v>5.1548399999999996E-6</v>
      </c>
      <c r="AV1906" s="23"/>
      <c r="AX1906" s="23"/>
    </row>
    <row r="1907" spans="37:50" x14ac:dyDescent="0.2">
      <c r="AK1907" s="2" t="s">
        <v>100</v>
      </c>
      <c r="AL1907" s="2" t="s">
        <v>57</v>
      </c>
      <c r="AM1907" s="2" t="s">
        <v>114</v>
      </c>
      <c r="AN1907" s="2" t="s">
        <v>11</v>
      </c>
      <c r="AO1907" s="2" t="s">
        <v>12</v>
      </c>
      <c r="AP1907" s="2" t="s">
        <v>13</v>
      </c>
      <c r="AQ1907" s="7">
        <v>2.6670000000000003E-7</v>
      </c>
      <c r="AR1907" s="7">
        <v>0.75</v>
      </c>
      <c r="AS1907" s="9">
        <f>Tabla8[[#This Row],[Precio unitario]]*Tabla8[[#This Row],[Tasa de ingresos cliente]]</f>
        <v>2.0002500000000002E-7</v>
      </c>
      <c r="AT1907" s="21">
        <v>21.6</v>
      </c>
      <c r="AU1907" s="11">
        <f>Tabla8[[#This Row],[tasa de cambio]]*Tabla8[[#This Row],[Ingresos netos]]</f>
        <v>4.3205400000000006E-6</v>
      </c>
      <c r="AV1907" s="23"/>
      <c r="AX1907" s="23"/>
    </row>
    <row r="1908" spans="37:50" x14ac:dyDescent="0.2">
      <c r="AK1908" s="1" t="s">
        <v>100</v>
      </c>
      <c r="AL1908" s="1" t="s">
        <v>57</v>
      </c>
      <c r="AM1908" s="1" t="s">
        <v>114</v>
      </c>
      <c r="AN1908" s="1" t="s">
        <v>11</v>
      </c>
      <c r="AO1908" s="1" t="s">
        <v>12</v>
      </c>
      <c r="AP1908" s="1" t="s">
        <v>13</v>
      </c>
      <c r="AQ1908" s="8">
        <v>2.9270000000000002E-7</v>
      </c>
      <c r="AR1908" s="8">
        <v>0.75</v>
      </c>
      <c r="AS1908" s="9">
        <f>Tabla8[[#This Row],[Precio unitario]]*Tabla8[[#This Row],[Tasa de ingresos cliente]]</f>
        <v>2.1952500000000003E-7</v>
      </c>
      <c r="AT1908" s="21">
        <v>21.6</v>
      </c>
      <c r="AU1908" s="11">
        <f>Tabla8[[#This Row],[tasa de cambio]]*Tabla8[[#This Row],[Ingresos netos]]</f>
        <v>4.741740000000001E-6</v>
      </c>
      <c r="AV1908" s="23"/>
      <c r="AX1908" s="23"/>
    </row>
    <row r="1909" spans="37:50" x14ac:dyDescent="0.2">
      <c r="AK1909" s="2" t="s">
        <v>100</v>
      </c>
      <c r="AL1909" s="2" t="s">
        <v>57</v>
      </c>
      <c r="AM1909" s="2" t="s">
        <v>114</v>
      </c>
      <c r="AN1909" s="2" t="s">
        <v>11</v>
      </c>
      <c r="AO1909" s="2" t="s">
        <v>12</v>
      </c>
      <c r="AP1909" s="2" t="s">
        <v>13</v>
      </c>
      <c r="AQ1909" s="7">
        <v>3.0559999999999998E-7</v>
      </c>
      <c r="AR1909" s="7">
        <v>0.75</v>
      </c>
      <c r="AS1909" s="9">
        <f>Tabla8[[#This Row],[Precio unitario]]*Tabla8[[#This Row],[Tasa de ingresos cliente]]</f>
        <v>2.2919999999999999E-7</v>
      </c>
      <c r="AT1909" s="21">
        <v>21.6</v>
      </c>
      <c r="AU1909" s="11">
        <f>Tabla8[[#This Row],[tasa de cambio]]*Tabla8[[#This Row],[Ingresos netos]]</f>
        <v>4.9507200000000004E-6</v>
      </c>
      <c r="AV1909" s="23"/>
      <c r="AX1909" s="23"/>
    </row>
    <row r="1910" spans="37:50" x14ac:dyDescent="0.2">
      <c r="AK1910" s="1" t="s">
        <v>100</v>
      </c>
      <c r="AL1910" s="1" t="s">
        <v>57</v>
      </c>
      <c r="AM1910" s="1" t="s">
        <v>114</v>
      </c>
      <c r="AN1910" s="1" t="s">
        <v>11</v>
      </c>
      <c r="AO1910" s="1" t="s">
        <v>12</v>
      </c>
      <c r="AP1910" s="1" t="s">
        <v>13</v>
      </c>
      <c r="AQ1910" s="8">
        <v>3.333E-7</v>
      </c>
      <c r="AR1910" s="8">
        <v>0.75</v>
      </c>
      <c r="AS1910" s="9">
        <f>Tabla8[[#This Row],[Precio unitario]]*Tabla8[[#This Row],[Tasa de ingresos cliente]]</f>
        <v>2.4997499999999999E-7</v>
      </c>
      <c r="AT1910" s="21">
        <v>21.6</v>
      </c>
      <c r="AU1910" s="11">
        <f>Tabla8[[#This Row],[tasa de cambio]]*Tabla8[[#This Row],[Ingresos netos]]</f>
        <v>5.3994600000000003E-6</v>
      </c>
      <c r="AV1910" s="23"/>
      <c r="AX1910" s="23"/>
    </row>
    <row r="1911" spans="37:50" x14ac:dyDescent="0.2">
      <c r="AK1911" s="2" t="s">
        <v>100</v>
      </c>
      <c r="AL1911" s="2" t="s">
        <v>57</v>
      </c>
      <c r="AM1911" s="2" t="s">
        <v>114</v>
      </c>
      <c r="AN1911" s="2" t="s">
        <v>11</v>
      </c>
      <c r="AO1911" s="2" t="s">
        <v>12</v>
      </c>
      <c r="AP1911" s="2" t="s">
        <v>13</v>
      </c>
      <c r="AQ1911" s="7">
        <v>2.8850000000000002E-7</v>
      </c>
      <c r="AR1911" s="7">
        <v>0.75</v>
      </c>
      <c r="AS1911" s="9">
        <f>Tabla8[[#This Row],[Precio unitario]]*Tabla8[[#This Row],[Tasa de ingresos cliente]]</f>
        <v>2.16375E-7</v>
      </c>
      <c r="AT1911" s="21">
        <v>21.6</v>
      </c>
      <c r="AU1911" s="11">
        <f>Tabla8[[#This Row],[tasa de cambio]]*Tabla8[[#This Row],[Ingresos netos]]</f>
        <v>4.6737000000000007E-6</v>
      </c>
      <c r="AV1911" s="23"/>
      <c r="AX1911" s="23"/>
    </row>
    <row r="1912" spans="37:50" x14ac:dyDescent="0.2">
      <c r="AK1912" s="1" t="s">
        <v>100</v>
      </c>
      <c r="AL1912" s="1" t="s">
        <v>57</v>
      </c>
      <c r="AM1912" s="1" t="s">
        <v>114</v>
      </c>
      <c r="AN1912" s="1" t="s">
        <v>11</v>
      </c>
      <c r="AO1912" s="1" t="s">
        <v>12</v>
      </c>
      <c r="AP1912" s="1" t="s">
        <v>13</v>
      </c>
      <c r="AQ1912" s="8">
        <v>2.7780000000000001E-7</v>
      </c>
      <c r="AR1912" s="8">
        <v>0.75</v>
      </c>
      <c r="AS1912" s="9">
        <f>Tabla8[[#This Row],[Precio unitario]]*Tabla8[[#This Row],[Tasa de ingresos cliente]]</f>
        <v>2.0835000000000001E-7</v>
      </c>
      <c r="AT1912" s="21">
        <v>21.6</v>
      </c>
      <c r="AU1912" s="11">
        <f>Tabla8[[#This Row],[tasa de cambio]]*Tabla8[[#This Row],[Ingresos netos]]</f>
        <v>4.5003600000000007E-6</v>
      </c>
      <c r="AV1912" s="23"/>
      <c r="AX1912" s="23"/>
    </row>
    <row r="1913" spans="37:50" x14ac:dyDescent="0.2">
      <c r="AK1913" s="2" t="s">
        <v>100</v>
      </c>
      <c r="AL1913" s="2" t="s">
        <v>57</v>
      </c>
      <c r="AM1913" s="2" t="s">
        <v>114</v>
      </c>
      <c r="AN1913" s="2" t="s">
        <v>11</v>
      </c>
      <c r="AO1913" s="2" t="s">
        <v>12</v>
      </c>
      <c r="AP1913" s="2" t="s">
        <v>13</v>
      </c>
      <c r="AQ1913" s="7">
        <v>2.9999999999999999E-7</v>
      </c>
      <c r="AR1913" s="7">
        <v>0.75</v>
      </c>
      <c r="AS1913" s="9">
        <f>Tabla8[[#This Row],[Precio unitario]]*Tabla8[[#This Row],[Tasa de ingresos cliente]]</f>
        <v>2.2499999999999999E-7</v>
      </c>
      <c r="AT1913" s="21">
        <v>21.6</v>
      </c>
      <c r="AU1913" s="11">
        <f>Tabla8[[#This Row],[tasa de cambio]]*Tabla8[[#This Row],[Ingresos netos]]</f>
        <v>4.8600000000000001E-6</v>
      </c>
      <c r="AV1913" s="23"/>
      <c r="AX1913" s="23"/>
    </row>
    <row r="1914" spans="37:50" x14ac:dyDescent="0.2">
      <c r="AK1914" s="1" t="s">
        <v>100</v>
      </c>
      <c r="AL1914" s="1" t="s">
        <v>57</v>
      </c>
      <c r="AM1914" s="1" t="s">
        <v>114</v>
      </c>
      <c r="AN1914" s="1" t="s">
        <v>11</v>
      </c>
      <c r="AO1914" s="1" t="s">
        <v>12</v>
      </c>
      <c r="AP1914" s="1" t="s">
        <v>13</v>
      </c>
      <c r="AQ1914" s="8">
        <v>2.931E-7</v>
      </c>
      <c r="AR1914" s="8">
        <v>0.75</v>
      </c>
      <c r="AS1914" s="9">
        <f>Tabla8[[#This Row],[Precio unitario]]*Tabla8[[#This Row],[Tasa de ingresos cliente]]</f>
        <v>2.19825E-7</v>
      </c>
      <c r="AT1914" s="21">
        <v>21.6</v>
      </c>
      <c r="AU1914" s="11">
        <f>Tabla8[[#This Row],[tasa de cambio]]*Tabla8[[#This Row],[Ingresos netos]]</f>
        <v>4.7482200000000003E-6</v>
      </c>
      <c r="AV1914" s="23"/>
      <c r="AX1914" s="23"/>
    </row>
    <row r="1915" spans="37:50" x14ac:dyDescent="0.2">
      <c r="AK1915" s="2" t="s">
        <v>100</v>
      </c>
      <c r="AL1915" s="2" t="s">
        <v>57</v>
      </c>
      <c r="AM1915" s="2" t="s">
        <v>114</v>
      </c>
      <c r="AN1915" s="2" t="s">
        <v>11</v>
      </c>
      <c r="AO1915" s="2" t="s">
        <v>12</v>
      </c>
      <c r="AP1915" s="2" t="s">
        <v>13</v>
      </c>
      <c r="AQ1915" s="7">
        <v>2.8570000000000002E-7</v>
      </c>
      <c r="AR1915" s="7">
        <v>0.75</v>
      </c>
      <c r="AS1915" s="9">
        <f>Tabla8[[#This Row],[Precio unitario]]*Tabla8[[#This Row],[Tasa de ingresos cliente]]</f>
        <v>2.14275E-7</v>
      </c>
      <c r="AT1915" s="21">
        <v>21.6</v>
      </c>
      <c r="AU1915" s="11">
        <f>Tabla8[[#This Row],[tasa de cambio]]*Tabla8[[#This Row],[Ingresos netos]]</f>
        <v>4.6283400000000005E-6</v>
      </c>
      <c r="AV1915" s="23"/>
      <c r="AX1915" s="23"/>
    </row>
    <row r="1916" spans="37:50" x14ac:dyDescent="0.2">
      <c r="AK1916" s="1" t="s">
        <v>100</v>
      </c>
      <c r="AL1916" s="1" t="s">
        <v>57</v>
      </c>
      <c r="AM1916" s="1" t="s">
        <v>104</v>
      </c>
      <c r="AN1916" s="1" t="s">
        <v>11</v>
      </c>
      <c r="AO1916" s="1" t="s">
        <v>129</v>
      </c>
      <c r="AP1916" s="1" t="s">
        <v>13</v>
      </c>
      <c r="AQ1916" s="8">
        <v>-6.5668200000000001E-4</v>
      </c>
      <c r="AR1916" s="8">
        <v>0.75</v>
      </c>
      <c r="AS1916" s="9">
        <f>Tabla8[[#This Row],[Precio unitario]]*Tabla8[[#This Row],[Tasa de ingresos cliente]]</f>
        <v>-4.9251150000000001E-4</v>
      </c>
      <c r="AT1916" s="21">
        <v>21.6</v>
      </c>
      <c r="AU1916" s="11">
        <f>Tabla8[[#This Row],[tasa de cambio]]*Tabla8[[#This Row],[Ingresos netos]]</f>
        <v>-1.0638248400000001E-2</v>
      </c>
      <c r="AV1916" s="23"/>
      <c r="AX1916" s="23"/>
    </row>
    <row r="1917" spans="37:50" x14ac:dyDescent="0.2">
      <c r="AK1917" s="2" t="s">
        <v>100</v>
      </c>
      <c r="AL1917" s="2" t="s">
        <v>57</v>
      </c>
      <c r="AM1917" s="2" t="s">
        <v>114</v>
      </c>
      <c r="AN1917" s="2" t="s">
        <v>11</v>
      </c>
      <c r="AO1917" s="2" t="s">
        <v>129</v>
      </c>
      <c r="AP1917" s="2" t="s">
        <v>13</v>
      </c>
      <c r="AQ1917" s="7">
        <v>-8.9000000000000003E-8</v>
      </c>
      <c r="AR1917" s="7">
        <v>0.75</v>
      </c>
      <c r="AS1917" s="9">
        <f>Tabla8[[#This Row],[Precio unitario]]*Tabla8[[#This Row],[Tasa de ingresos cliente]]</f>
        <v>-6.6749999999999999E-8</v>
      </c>
      <c r="AT1917" s="21">
        <v>21.6</v>
      </c>
      <c r="AU1917" s="11">
        <f>Tabla8[[#This Row],[tasa de cambio]]*Tabla8[[#This Row],[Ingresos netos]]</f>
        <v>-1.4418000000000001E-6</v>
      </c>
      <c r="AV1917" s="23"/>
      <c r="AX1917" s="23"/>
    </row>
    <row r="1918" spans="37:50" x14ac:dyDescent="0.2">
      <c r="AK1918" s="1" t="s">
        <v>100</v>
      </c>
      <c r="AL1918" s="1" t="s">
        <v>57</v>
      </c>
      <c r="AM1918" s="1" t="s">
        <v>114</v>
      </c>
      <c r="AN1918" s="1" t="s">
        <v>11</v>
      </c>
      <c r="AO1918" s="1" t="s">
        <v>129</v>
      </c>
      <c r="AP1918" s="1" t="s">
        <v>13</v>
      </c>
      <c r="AQ1918" s="8">
        <v>-8.9099999999999997E-8</v>
      </c>
      <c r="AR1918" s="8">
        <v>0.75</v>
      </c>
      <c r="AS1918" s="9">
        <f>Tabla8[[#This Row],[Precio unitario]]*Tabla8[[#This Row],[Tasa de ingresos cliente]]</f>
        <v>-6.6824999999999991E-8</v>
      </c>
      <c r="AT1918" s="21">
        <v>21.6</v>
      </c>
      <c r="AU1918" s="11">
        <f>Tabla8[[#This Row],[tasa de cambio]]*Tabla8[[#This Row],[Ingresos netos]]</f>
        <v>-1.4434199999999999E-6</v>
      </c>
      <c r="AV1918" s="23"/>
      <c r="AX1918" s="23"/>
    </row>
    <row r="1919" spans="37:50" x14ac:dyDescent="0.2">
      <c r="AK1919" s="2" t="s">
        <v>100</v>
      </c>
      <c r="AL1919" s="2" t="s">
        <v>75</v>
      </c>
      <c r="AM1919" s="2" t="s">
        <v>104</v>
      </c>
      <c r="AN1919" s="2" t="s">
        <v>11</v>
      </c>
      <c r="AO1919" s="2" t="s">
        <v>12</v>
      </c>
      <c r="AP1919" s="2" t="s">
        <v>13</v>
      </c>
      <c r="AQ1919" s="7">
        <v>1.4940000000000001E-3</v>
      </c>
      <c r="AR1919" s="7">
        <v>0.75</v>
      </c>
      <c r="AS1919" s="9">
        <f>Tabla8[[#This Row],[Precio unitario]]*Tabla8[[#This Row],[Tasa de ingresos cliente]]</f>
        <v>1.1205E-3</v>
      </c>
      <c r="AT1919" s="21">
        <v>21.6</v>
      </c>
      <c r="AU1919" s="11">
        <f>Tabla8[[#This Row],[tasa de cambio]]*Tabla8[[#This Row],[Ingresos netos]]</f>
        <v>2.42028E-2</v>
      </c>
      <c r="AV1919" s="23"/>
      <c r="AX1919" s="23"/>
    </row>
    <row r="1920" spans="37:50" x14ac:dyDescent="0.2">
      <c r="AK1920" s="1" t="s">
        <v>100</v>
      </c>
      <c r="AL1920" s="1" t="s">
        <v>75</v>
      </c>
      <c r="AM1920" s="1" t="s">
        <v>114</v>
      </c>
      <c r="AN1920" s="1" t="s">
        <v>11</v>
      </c>
      <c r="AO1920" s="1" t="s">
        <v>12</v>
      </c>
      <c r="AP1920" s="1" t="s">
        <v>13</v>
      </c>
      <c r="AQ1920" s="8">
        <v>2.2450000000000001E-4</v>
      </c>
      <c r="AR1920" s="8">
        <v>0.75</v>
      </c>
      <c r="AS1920" s="9">
        <f>Tabla8[[#This Row],[Precio unitario]]*Tabla8[[#This Row],[Tasa de ingresos cliente]]</f>
        <v>1.6837500000000001E-4</v>
      </c>
      <c r="AT1920" s="21">
        <v>21.6</v>
      </c>
      <c r="AU1920" s="11">
        <f>Tabla8[[#This Row],[tasa de cambio]]*Tabla8[[#This Row],[Ingresos netos]]</f>
        <v>3.6369000000000006E-3</v>
      </c>
      <c r="AV1920" s="23"/>
      <c r="AX1920" s="23"/>
    </row>
    <row r="1921" spans="37:50" x14ac:dyDescent="0.2">
      <c r="AK1921" s="2" t="s">
        <v>100</v>
      </c>
      <c r="AL1921" s="2" t="s">
        <v>75</v>
      </c>
      <c r="AM1921" s="2" t="s">
        <v>104</v>
      </c>
      <c r="AN1921" s="2" t="s">
        <v>11</v>
      </c>
      <c r="AO1921" s="2" t="s">
        <v>129</v>
      </c>
      <c r="AP1921" s="2" t="s">
        <v>13</v>
      </c>
      <c r="AQ1921" s="7">
        <v>-3.8042099999999998E-4</v>
      </c>
      <c r="AR1921" s="7">
        <v>0.75</v>
      </c>
      <c r="AS1921" s="9">
        <f>Tabla8[[#This Row],[Precio unitario]]*Tabla8[[#This Row],[Tasa de ingresos cliente]]</f>
        <v>-2.8531575E-4</v>
      </c>
      <c r="AT1921" s="21">
        <v>21.6</v>
      </c>
      <c r="AU1921" s="11">
        <f>Tabla8[[#This Row],[tasa de cambio]]*Tabla8[[#This Row],[Ingresos netos]]</f>
        <v>-6.1628202000000003E-3</v>
      </c>
      <c r="AV1921" s="23"/>
      <c r="AX1921" s="23"/>
    </row>
    <row r="1922" spans="37:50" x14ac:dyDescent="0.2">
      <c r="AK1922" s="2" t="s">
        <v>100</v>
      </c>
      <c r="AL1922" s="2" t="s">
        <v>75</v>
      </c>
      <c r="AM1922" s="2" t="s">
        <v>114</v>
      </c>
      <c r="AN1922" s="2" t="s">
        <v>11</v>
      </c>
      <c r="AO1922" s="2" t="s">
        <v>129</v>
      </c>
      <c r="AP1922" s="2" t="s">
        <v>13</v>
      </c>
      <c r="AQ1922" s="7">
        <v>-6.7347299999999998E-5</v>
      </c>
      <c r="AR1922" s="7">
        <v>0.75</v>
      </c>
      <c r="AS1922" s="9">
        <f>Tabla8[[#This Row],[Precio unitario]]*Tabla8[[#This Row],[Tasa de ingresos cliente]]</f>
        <v>-5.0510475000000002E-5</v>
      </c>
      <c r="AT1922" s="21">
        <v>21.6</v>
      </c>
      <c r="AU1922" s="13">
        <f>Tabla8[[#This Row],[tasa de cambio]]*Tabla8[[#This Row],[Ingresos netos]]</f>
        <v>-1.0910262600000002E-3</v>
      </c>
      <c r="AV1922" s="23"/>
      <c r="AX1922" s="23"/>
    </row>
    <row r="1924" spans="37:50" x14ac:dyDescent="0.2">
      <c r="AK1924" s="3" t="s">
        <v>0</v>
      </c>
      <c r="AL1924" s="3" t="s">
        <v>1</v>
      </c>
      <c r="AM1924" s="3" t="s">
        <v>2</v>
      </c>
      <c r="AN1924" s="3" t="s">
        <v>3</v>
      </c>
      <c r="AO1924" s="3" t="s">
        <v>4</v>
      </c>
      <c r="AP1924" s="3" t="s">
        <v>5</v>
      </c>
      <c r="AQ1924" s="4" t="s">
        <v>6</v>
      </c>
      <c r="AR1924" s="4" t="s">
        <v>7</v>
      </c>
      <c r="AS1924" s="6" t="s">
        <v>8</v>
      </c>
      <c r="AT1924" s="10" t="s">
        <v>145</v>
      </c>
      <c r="AU1924" s="10" t="s">
        <v>146</v>
      </c>
      <c r="AV1924" s="22"/>
      <c r="AW1924" s="22"/>
      <c r="AX1924" s="22"/>
    </row>
    <row r="1925" spans="37:50" x14ac:dyDescent="0.2">
      <c r="AK1925" s="2" t="s">
        <v>131</v>
      </c>
      <c r="AL1925" s="2" t="s">
        <v>19</v>
      </c>
      <c r="AM1925" s="2" t="s">
        <v>114</v>
      </c>
      <c r="AN1925" s="2" t="s">
        <v>11</v>
      </c>
      <c r="AO1925" s="2" t="s">
        <v>12</v>
      </c>
      <c r="AP1925" s="2" t="s">
        <v>13</v>
      </c>
      <c r="AQ1925" s="7">
        <v>2.93892907E-3</v>
      </c>
      <c r="AR1925" s="7">
        <v>0.75</v>
      </c>
      <c r="AS1925" s="9">
        <f>Tabla9[[#This Row],[Precio unitario]]*Tabla9[[#This Row],[Tasa de ingresos cliente]]</f>
        <v>2.2041968024999999E-3</v>
      </c>
      <c r="AT1925" s="21">
        <v>22.631540000000001</v>
      </c>
      <c r="AU1925" s="16">
        <f>Tabla9[[#This Row],[tasa de cambio]]*Tabla9[[#This Row],[Ingresos netos]]</f>
        <v>4.988436810365085E-2</v>
      </c>
      <c r="AV1925" s="19"/>
      <c r="AW1925" s="19"/>
      <c r="AX1925" s="19"/>
    </row>
    <row r="1926" spans="37:50" x14ac:dyDescent="0.2">
      <c r="AK1926" s="1" t="s">
        <v>131</v>
      </c>
      <c r="AL1926" s="1" t="s">
        <v>19</v>
      </c>
      <c r="AM1926" s="1" t="s">
        <v>114</v>
      </c>
      <c r="AN1926" s="1" t="s">
        <v>11</v>
      </c>
      <c r="AO1926" s="1" t="s">
        <v>12</v>
      </c>
      <c r="AP1926" s="1" t="s">
        <v>13</v>
      </c>
      <c r="AQ1926" s="8">
        <v>2.720332483E-3</v>
      </c>
      <c r="AR1926" s="8">
        <v>0.75</v>
      </c>
      <c r="AS1926" s="9">
        <f>Tabla9[[#This Row],[Precio unitario]]*Tabla9[[#This Row],[Tasa de ingresos cliente]]</f>
        <v>2.04024936225E-3</v>
      </c>
      <c r="AT1926" s="21">
        <v>22.631540000000001</v>
      </c>
      <c r="AU1926" s="15">
        <f>Tabla9[[#This Row],[tasa de cambio]]*Tabla9[[#This Row],[Ingresos netos]]</f>
        <v>4.6173985051735367E-2</v>
      </c>
      <c r="AV1926" s="19"/>
      <c r="AW1926" s="19"/>
      <c r="AX1926" s="19"/>
    </row>
    <row r="1927" spans="37:50" x14ac:dyDescent="0.2">
      <c r="AK1927" s="2" t="s">
        <v>131</v>
      </c>
      <c r="AL1927" s="2" t="s">
        <v>19</v>
      </c>
      <c r="AM1927" s="2" t="s">
        <v>114</v>
      </c>
      <c r="AN1927" s="2" t="s">
        <v>11</v>
      </c>
      <c r="AO1927" s="2" t="s">
        <v>12</v>
      </c>
      <c r="AP1927" s="2" t="s">
        <v>13</v>
      </c>
      <c r="AQ1927" s="7">
        <v>2.2663241869999998E-3</v>
      </c>
      <c r="AR1927" s="7">
        <v>0.75</v>
      </c>
      <c r="AS1927" s="9">
        <f>Tabla9[[#This Row],[Precio unitario]]*Tabla9[[#This Row],[Tasa de ingresos cliente]]</f>
        <v>1.6997431402499999E-3</v>
      </c>
      <c r="AT1927" s="21">
        <v>22.631540000000001</v>
      </c>
      <c r="AU1927" s="15">
        <f>Tabla9[[#This Row],[tasa de cambio]]*Tabla9[[#This Row],[Ingresos netos]]</f>
        <v>3.846780486829348E-2</v>
      </c>
      <c r="AV1927" s="19"/>
      <c r="AW1927" s="19"/>
      <c r="AX1927" s="19"/>
    </row>
    <row r="1928" spans="37:50" x14ac:dyDescent="0.2">
      <c r="AK1928" s="1" t="s">
        <v>131</v>
      </c>
      <c r="AL1928" s="1" t="s">
        <v>19</v>
      </c>
      <c r="AM1928" s="1" t="s">
        <v>114</v>
      </c>
      <c r="AN1928" s="1" t="s">
        <v>11</v>
      </c>
      <c r="AO1928" s="1" t="s">
        <v>12</v>
      </c>
      <c r="AP1928" s="1" t="s">
        <v>13</v>
      </c>
      <c r="AQ1928" s="8">
        <v>2.6026266279999999E-3</v>
      </c>
      <c r="AR1928" s="8">
        <v>0.75</v>
      </c>
      <c r="AS1928" s="9">
        <f>Tabla9[[#This Row],[Precio unitario]]*Tabla9[[#This Row],[Tasa de ingresos cliente]]</f>
        <v>1.951969971E-3</v>
      </c>
      <c r="AT1928" s="21">
        <v>22.631540000000001</v>
      </c>
      <c r="AU1928" s="15">
        <f>Tabla9[[#This Row],[tasa de cambio]]*Tabla9[[#This Row],[Ingresos netos]]</f>
        <v>4.4176086477485346E-2</v>
      </c>
      <c r="AV1928" s="19"/>
      <c r="AW1928" s="19"/>
      <c r="AX1928" s="19"/>
    </row>
    <row r="1929" spans="37:50" x14ac:dyDescent="0.2">
      <c r="AK1929" s="2" t="s">
        <v>131</v>
      </c>
      <c r="AL1929" s="2" t="s">
        <v>19</v>
      </c>
      <c r="AM1929" s="2" t="s">
        <v>114</v>
      </c>
      <c r="AN1929" s="2" t="s">
        <v>11</v>
      </c>
      <c r="AO1929" s="2" t="s">
        <v>12</v>
      </c>
      <c r="AP1929" s="2" t="s">
        <v>13</v>
      </c>
      <c r="AQ1929" s="7">
        <v>2.8559177080000001E-3</v>
      </c>
      <c r="AR1929" s="7">
        <v>0.75</v>
      </c>
      <c r="AS1929" s="9">
        <f>Tabla9[[#This Row],[Precio unitario]]*Tabla9[[#This Row],[Tasa de ingresos cliente]]</f>
        <v>2.1419382810000001E-3</v>
      </c>
      <c r="AT1929" s="21">
        <v>22.631540000000001</v>
      </c>
      <c r="AU1929" s="15">
        <f>Tabla9[[#This Row],[tasa de cambio]]*Tabla9[[#This Row],[Ingresos netos]]</f>
        <v>4.8475361883982743E-2</v>
      </c>
      <c r="AV1929" s="19"/>
      <c r="AW1929" s="19"/>
      <c r="AX1929" s="19"/>
    </row>
    <row r="1930" spans="37:50" x14ac:dyDescent="0.2">
      <c r="AK1930" s="1" t="s">
        <v>131</v>
      </c>
      <c r="AL1930" s="1" t="s">
        <v>19</v>
      </c>
      <c r="AM1930" s="1" t="s">
        <v>114</v>
      </c>
      <c r="AN1930" s="1" t="s">
        <v>11</v>
      </c>
      <c r="AO1930" s="1" t="s">
        <v>12</v>
      </c>
      <c r="AP1930" s="1" t="s">
        <v>13</v>
      </c>
      <c r="AQ1930" s="8">
        <v>2.6786950379999999E-3</v>
      </c>
      <c r="AR1930" s="8">
        <v>0.75</v>
      </c>
      <c r="AS1930" s="9">
        <f>Tabla9[[#This Row],[Precio unitario]]*Tabla9[[#This Row],[Tasa de ingresos cliente]]</f>
        <v>2.0090212784999997E-3</v>
      </c>
      <c r="AT1930" s="21">
        <v>22.631540000000001</v>
      </c>
      <c r="AU1930" s="15">
        <f>Tabla9[[#This Row],[tasa de cambio]]*Tabla9[[#This Row],[Ingresos netos]]</f>
        <v>4.5467245425223887E-2</v>
      </c>
      <c r="AV1930" s="19"/>
      <c r="AW1930" s="19"/>
      <c r="AX1930" s="19"/>
    </row>
    <row r="1931" spans="37:50" x14ac:dyDescent="0.2">
      <c r="AK1931" s="2" t="s">
        <v>131</v>
      </c>
      <c r="AL1931" s="2" t="s">
        <v>19</v>
      </c>
      <c r="AM1931" s="2"/>
      <c r="AN1931" s="2" t="s">
        <v>11</v>
      </c>
      <c r="AO1931" s="2" t="s">
        <v>12</v>
      </c>
      <c r="AP1931" s="2" t="s">
        <v>13</v>
      </c>
      <c r="AQ1931" s="7">
        <v>6.4961835420000004E-3</v>
      </c>
      <c r="AR1931" s="7">
        <v>0.75</v>
      </c>
      <c r="AS1931" s="9">
        <f>Tabla9[[#This Row],[Precio unitario]]*Tabla9[[#This Row],[Tasa de ingresos cliente]]</f>
        <v>4.8721376565000005E-3</v>
      </c>
      <c r="AT1931" s="21">
        <v>22.631540000000001</v>
      </c>
      <c r="AU1931" s="15">
        <f>Tabla9[[#This Row],[tasa de cambio]]*Tabla9[[#This Row],[Ingresos netos]]</f>
        <v>0.11026397825858603</v>
      </c>
      <c r="AV1931" s="19"/>
      <c r="AW1931" s="19"/>
      <c r="AX1931" s="19"/>
    </row>
    <row r="1932" spans="37:50" x14ac:dyDescent="0.2">
      <c r="AK1932" s="1" t="s">
        <v>131</v>
      </c>
      <c r="AL1932" s="1" t="s">
        <v>19</v>
      </c>
      <c r="AM1932" s="1"/>
      <c r="AN1932" s="1" t="s">
        <v>11</v>
      </c>
      <c r="AO1932" s="1" t="s">
        <v>12</v>
      </c>
      <c r="AP1932" s="1" t="s">
        <v>13</v>
      </c>
      <c r="AQ1932" s="8">
        <v>4.2422734099999996E-3</v>
      </c>
      <c r="AR1932" s="8">
        <v>0.75</v>
      </c>
      <c r="AS1932" s="9">
        <f>Tabla9[[#This Row],[Precio unitario]]*Tabla9[[#This Row],[Tasa de ingresos cliente]]</f>
        <v>3.1817050574999995E-3</v>
      </c>
      <c r="AT1932" s="21">
        <v>22.631540000000001</v>
      </c>
      <c r="AU1932" s="15">
        <f>Tabla9[[#This Row],[tasa de cambio]]*Tabla9[[#This Row],[Ingresos netos]]</f>
        <v>7.2006885277013544E-2</v>
      </c>
      <c r="AV1932" s="19"/>
      <c r="AW1932" s="19"/>
      <c r="AX1932" s="19"/>
    </row>
    <row r="1933" spans="37:50" x14ac:dyDescent="0.2">
      <c r="AK1933" s="2" t="s">
        <v>131</v>
      </c>
      <c r="AL1933" s="2" t="s">
        <v>19</v>
      </c>
      <c r="AM1933" s="2"/>
      <c r="AN1933" s="2" t="s">
        <v>11</v>
      </c>
      <c r="AO1933" s="2" t="s">
        <v>12</v>
      </c>
      <c r="AP1933" s="2" t="s">
        <v>13</v>
      </c>
      <c r="AQ1933" s="7">
        <v>2.5870815730000001E-3</v>
      </c>
      <c r="AR1933" s="7">
        <v>0.75</v>
      </c>
      <c r="AS1933" s="9">
        <f>Tabla9[[#This Row],[Precio unitario]]*Tabla9[[#This Row],[Tasa de ingresos cliente]]</f>
        <v>1.9403111797500002E-3</v>
      </c>
      <c r="AT1933" s="21">
        <v>22.631540000000001</v>
      </c>
      <c r="AU1933" s="15">
        <f>Tabla9[[#This Row],[tasa de cambio]]*Tabla9[[#This Row],[Ingresos netos]]</f>
        <v>4.3912230076959317E-2</v>
      </c>
      <c r="AV1933" s="19"/>
      <c r="AW1933" s="19"/>
      <c r="AX1933" s="19"/>
    </row>
    <row r="1934" spans="37:50" x14ac:dyDescent="0.2">
      <c r="AK1934" s="1" t="s">
        <v>131</v>
      </c>
      <c r="AL1934" s="1" t="s">
        <v>19</v>
      </c>
      <c r="AM1934" s="1"/>
      <c r="AN1934" s="1" t="s">
        <v>11</v>
      </c>
      <c r="AO1934" s="1" t="s">
        <v>12</v>
      </c>
      <c r="AP1934" s="1" t="s">
        <v>13</v>
      </c>
      <c r="AQ1934" s="8">
        <v>4.3683225500000004E-3</v>
      </c>
      <c r="AR1934" s="8">
        <v>0.75</v>
      </c>
      <c r="AS1934" s="9">
        <f>Tabla9[[#This Row],[Precio unitario]]*Tabla9[[#This Row],[Tasa de ingresos cliente]]</f>
        <v>3.2762419125000001E-3</v>
      </c>
      <c r="AT1934" s="21">
        <v>22.631540000000001</v>
      </c>
      <c r="AU1934" s="15">
        <f>Tabla9[[#This Row],[tasa de cambio]]*Tabla9[[#This Row],[Ingresos netos]]</f>
        <v>7.4146399892420251E-2</v>
      </c>
      <c r="AV1934" s="19"/>
      <c r="AW1934" s="19"/>
      <c r="AX1934" s="19"/>
    </row>
    <row r="1935" spans="37:50" x14ac:dyDescent="0.2">
      <c r="AK1935" s="2" t="s">
        <v>131</v>
      </c>
      <c r="AL1935" s="2" t="s">
        <v>19</v>
      </c>
      <c r="AM1935" s="2"/>
      <c r="AN1935" s="2" t="s">
        <v>11</v>
      </c>
      <c r="AO1935" s="2" t="s">
        <v>12</v>
      </c>
      <c r="AP1935" s="2" t="s">
        <v>13</v>
      </c>
      <c r="AQ1935" s="7">
        <v>4.8136327940000003E-3</v>
      </c>
      <c r="AR1935" s="7">
        <v>0.75</v>
      </c>
      <c r="AS1935" s="9">
        <f>Tabla9[[#This Row],[Precio unitario]]*Tabla9[[#This Row],[Tasa de ingresos cliente]]</f>
        <v>3.6102245955000004E-3</v>
      </c>
      <c r="AT1935" s="21">
        <v>22.631540000000001</v>
      </c>
      <c r="AU1935" s="15">
        <f>Tabla9[[#This Row],[tasa de cambio]]*Tabla9[[#This Row],[Ingresos netos]]</f>
        <v>8.1704942342042078E-2</v>
      </c>
      <c r="AV1935" s="19"/>
      <c r="AW1935" s="19"/>
      <c r="AX1935" s="19"/>
    </row>
    <row r="1936" spans="37:50" x14ac:dyDescent="0.2">
      <c r="AK1936" s="1" t="s">
        <v>131</v>
      </c>
      <c r="AL1936" s="1" t="s">
        <v>19</v>
      </c>
      <c r="AM1936" s="1"/>
      <c r="AN1936" s="1" t="s">
        <v>11</v>
      </c>
      <c r="AO1936" s="1" t="s">
        <v>12</v>
      </c>
      <c r="AP1936" s="1" t="s">
        <v>13</v>
      </c>
      <c r="AQ1936" s="8">
        <v>3.785993769E-3</v>
      </c>
      <c r="AR1936" s="8">
        <v>0.75</v>
      </c>
      <c r="AS1936" s="9">
        <f>Tabla9[[#This Row],[Precio unitario]]*Tabla9[[#This Row],[Tasa de ingresos cliente]]</f>
        <v>2.8394953267499999E-3</v>
      </c>
      <c r="AT1936" s="21">
        <v>22.631540000000001</v>
      </c>
      <c r="AU1936" s="15">
        <f>Tabla9[[#This Row],[tasa de cambio]]*Tabla9[[#This Row],[Ingresos netos]]</f>
        <v>6.4262152067155701E-2</v>
      </c>
      <c r="AV1936" s="19"/>
      <c r="AW1936" s="19"/>
      <c r="AX1936" s="19"/>
    </row>
    <row r="1937" spans="37:50" x14ac:dyDescent="0.2">
      <c r="AK1937" s="2" t="s">
        <v>131</v>
      </c>
      <c r="AL1937" s="2" t="s">
        <v>19</v>
      </c>
      <c r="AM1937" s="2"/>
      <c r="AN1937" s="2" t="s">
        <v>11</v>
      </c>
      <c r="AO1937" s="2" t="s">
        <v>12</v>
      </c>
      <c r="AP1937" s="2" t="s">
        <v>13</v>
      </c>
      <c r="AQ1937" s="7">
        <v>4.4642880890000004E-3</v>
      </c>
      <c r="AR1937" s="7">
        <v>0.75</v>
      </c>
      <c r="AS1937" s="9">
        <f>Tabla9[[#This Row],[Precio unitario]]*Tabla9[[#This Row],[Tasa de ingresos cliente]]</f>
        <v>3.3482160667500003E-3</v>
      </c>
      <c r="AT1937" s="21">
        <v>22.631540000000001</v>
      </c>
      <c r="AU1937" s="15">
        <f>Tabla9[[#This Row],[tasa de cambio]]*Tabla9[[#This Row],[Ingresos netos]]</f>
        <v>7.5775285843295306E-2</v>
      </c>
      <c r="AV1937" s="19"/>
      <c r="AW1937" s="19"/>
      <c r="AX1937" s="19"/>
    </row>
    <row r="1938" spans="37:50" x14ac:dyDescent="0.2">
      <c r="AK1938" s="1" t="s">
        <v>131</v>
      </c>
      <c r="AL1938" s="1" t="s">
        <v>19</v>
      </c>
      <c r="AM1938" s="1"/>
      <c r="AN1938" s="1" t="s">
        <v>11</v>
      </c>
      <c r="AO1938" s="1" t="s">
        <v>12</v>
      </c>
      <c r="AP1938" s="1" t="s">
        <v>13</v>
      </c>
      <c r="AQ1938" s="8">
        <v>3.4434474270000001E-3</v>
      </c>
      <c r="AR1938" s="8">
        <v>0.75</v>
      </c>
      <c r="AS1938" s="9">
        <f>Tabla9[[#This Row],[Precio unitario]]*Tabla9[[#This Row],[Tasa de ingresos cliente]]</f>
        <v>2.5825855702500001E-3</v>
      </c>
      <c r="AT1938" s="21">
        <v>22.631540000000001</v>
      </c>
      <c r="AU1938" s="17">
        <f>Tabla9[[#This Row],[tasa de cambio]]*Tabla9[[#This Row],[Ingresos netos]]</f>
        <v>5.8447888636535689E-2</v>
      </c>
      <c r="AV1938" s="19"/>
      <c r="AW1938" s="19"/>
      <c r="AX1938" s="19"/>
    </row>
  </sheetData>
  <pageMargins left="0.7" right="0.7" top="0.75" bottom="0.75" header="0.3" footer="0.3"/>
  <pageSetup orientation="portrait" horizontalDpi="0" verticalDpi="0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Zepeda Ibarra</cp:lastModifiedBy>
  <dcterms:created xsi:type="dcterms:W3CDTF">2022-04-07T18:01:49Z</dcterms:created>
  <dcterms:modified xsi:type="dcterms:W3CDTF">2022-04-08T20:17:33Z</dcterms:modified>
</cp:coreProperties>
</file>