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555" windowWidth="36000" windowHeight="11760"/>
  </bookViews>
  <sheets>
    <sheet name="Hoja1" sheetId="1" r:id="rId1"/>
    <sheet name="Hoja2" sheetId="2" r:id="rId2"/>
    <sheet name="Hoja3" sheetId="3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E2" i="1" l="1"/>
  <c r="CE99" i="1"/>
  <c r="CE98" i="1"/>
  <c r="CE97" i="1"/>
  <c r="CE96" i="1"/>
  <c r="CE95" i="1"/>
  <c r="CE94" i="1"/>
  <c r="CE93" i="1"/>
  <c r="CE92" i="1"/>
  <c r="CE91" i="1"/>
  <c r="CE90" i="1"/>
  <c r="CE89" i="1"/>
  <c r="CE88" i="1"/>
  <c r="CE87" i="1"/>
  <c r="CE86" i="1"/>
  <c r="CE85" i="1"/>
  <c r="CE84" i="1"/>
  <c r="CE83" i="1"/>
  <c r="CE82" i="1"/>
  <c r="CE81" i="1"/>
  <c r="CE80" i="1"/>
  <c r="CE79" i="1"/>
  <c r="CE78" i="1"/>
  <c r="CE77" i="1"/>
  <c r="CE76" i="1"/>
  <c r="CE75" i="1"/>
  <c r="CE74" i="1"/>
  <c r="CE73" i="1"/>
  <c r="CE72" i="1"/>
  <c r="CE71" i="1"/>
  <c r="CE70" i="1"/>
  <c r="CE69" i="1"/>
  <c r="CE68" i="1"/>
  <c r="CE67" i="1"/>
  <c r="CE66" i="1"/>
  <c r="CE65" i="1"/>
  <c r="CE64" i="1"/>
  <c r="CE63" i="1"/>
  <c r="CE62" i="1"/>
  <c r="CE61" i="1"/>
  <c r="CE60" i="1"/>
  <c r="CE59" i="1"/>
  <c r="CE58" i="1"/>
  <c r="CE57" i="1"/>
  <c r="CE56" i="1"/>
  <c r="CE55" i="1"/>
  <c r="CE54" i="1"/>
  <c r="CE53" i="1"/>
  <c r="CE52" i="1"/>
  <c r="CE51" i="1"/>
  <c r="CE50" i="1"/>
  <c r="CE49" i="1"/>
  <c r="CE48" i="1"/>
  <c r="CE47" i="1"/>
  <c r="CE46" i="1"/>
  <c r="CE45" i="1"/>
  <c r="CE44" i="1"/>
  <c r="CE43" i="1"/>
  <c r="CE42" i="1"/>
  <c r="CE41" i="1"/>
  <c r="CE40" i="1"/>
  <c r="CE39" i="1"/>
  <c r="CE38" i="1"/>
  <c r="CE37" i="1"/>
  <c r="CE36" i="1"/>
  <c r="CE35" i="1"/>
  <c r="CE34" i="1"/>
  <c r="CE33" i="1"/>
  <c r="CE32" i="1"/>
  <c r="CE31" i="1"/>
  <c r="CE30" i="1"/>
  <c r="CE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6" i="1"/>
  <c r="CE5" i="1"/>
  <c r="CE4" i="1"/>
  <c r="CE3" i="1"/>
  <c r="AC99" i="1" l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0" i="1"/>
  <c r="AC29" i="1"/>
  <c r="AC28" i="1"/>
  <c r="AC27" i="1"/>
  <c r="AC25" i="1"/>
  <c r="AC22" i="1"/>
  <c r="AC21" i="1"/>
  <c r="AC20" i="1"/>
  <c r="AC19" i="1"/>
  <c r="AC18" i="1"/>
  <c r="AC17" i="1"/>
  <c r="AC15" i="1"/>
  <c r="AC13" i="1"/>
  <c r="AC11" i="1"/>
  <c r="AC10" i="1"/>
  <c r="AC8" i="1"/>
  <c r="AC7" i="1"/>
  <c r="AC6" i="1"/>
  <c r="AC4" i="1"/>
  <c r="N106" i="1"/>
  <c r="N126" i="1"/>
  <c r="N128" i="1"/>
  <c r="N134" i="1"/>
  <c r="N147" i="1"/>
  <c r="N149" i="1"/>
  <c r="N150" i="1"/>
  <c r="N155" i="1"/>
  <c r="N159" i="1"/>
  <c r="N161" i="1"/>
  <c r="N163" i="1"/>
  <c r="N164" i="1"/>
  <c r="N167" i="1"/>
  <c r="N169" i="1"/>
  <c r="N171" i="1"/>
  <c r="N177" i="1"/>
  <c r="N179" i="1"/>
  <c r="N180" i="1"/>
  <c r="N181" i="1"/>
  <c r="N182" i="1"/>
  <c r="N183" i="1"/>
  <c r="N184" i="1"/>
  <c r="N185" i="1"/>
  <c r="N186" i="1"/>
  <c r="N187" i="1"/>
  <c r="N188" i="1"/>
  <c r="N190" i="1"/>
  <c r="N192" i="1"/>
  <c r="N193" i="1"/>
  <c r="N194" i="1"/>
  <c r="N195" i="1"/>
  <c r="N196" i="1"/>
  <c r="N197" i="1"/>
  <c r="N198" i="1"/>
  <c r="N4" i="1" l="1"/>
  <c r="N6" i="1"/>
  <c r="N7" i="1"/>
  <c r="N8" i="1"/>
  <c r="N10" i="1"/>
  <c r="N11" i="1"/>
  <c r="N13" i="1"/>
  <c r="N15" i="1"/>
  <c r="N17" i="1"/>
  <c r="N18" i="1"/>
  <c r="N19" i="1"/>
  <c r="N20" i="1"/>
  <c r="N21" i="1"/>
  <c r="N22" i="1"/>
  <c r="N25" i="1"/>
  <c r="N27" i="1"/>
  <c r="N28" i="1"/>
  <c r="N29" i="1"/>
  <c r="N30" i="1"/>
  <c r="N32" i="1"/>
  <c r="N33" i="1"/>
  <c r="N34" i="1"/>
  <c r="N35" i="1"/>
  <c r="N36" i="1"/>
  <c r="N37" i="1"/>
  <c r="N38" i="1"/>
  <c r="N39" i="1"/>
  <c r="N40" i="1"/>
  <c r="N41" i="1"/>
  <c r="N42" i="1"/>
  <c r="N43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2" i="1"/>
  <c r="CT7" i="1"/>
  <c r="CT8" i="1"/>
  <c r="CT10" i="1"/>
  <c r="CT11" i="1"/>
  <c r="CT13" i="1"/>
  <c r="CT15" i="1"/>
  <c r="CT18" i="1"/>
  <c r="CT19" i="1"/>
  <c r="CT20" i="1"/>
  <c r="CT21" i="1"/>
  <c r="CT22" i="1"/>
  <c r="CT27" i="1"/>
  <c r="CT28" i="1"/>
  <c r="CT29" i="1"/>
  <c r="CT30" i="1"/>
  <c r="CT32" i="1"/>
  <c r="CT33" i="1"/>
  <c r="CT34" i="1"/>
  <c r="CT35" i="1"/>
  <c r="CT36" i="1"/>
  <c r="CT37" i="1"/>
  <c r="CT38" i="1"/>
  <c r="CT39" i="1"/>
  <c r="CT41" i="1"/>
  <c r="CT42" i="1"/>
  <c r="CT43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O169" i="1"/>
  <c r="CQ169" i="1" s="1"/>
  <c r="CO170" i="1"/>
  <c r="CQ170" i="1" s="1"/>
  <c r="CO2" i="1"/>
  <c r="CQ2" i="1" s="1"/>
  <c r="CO3" i="1"/>
  <c r="CQ3" i="1" s="1"/>
  <c r="CO4" i="1"/>
  <c r="CQ4" i="1" s="1"/>
  <c r="CO5" i="1"/>
  <c r="CQ5" i="1" s="1"/>
  <c r="CO6" i="1"/>
  <c r="CQ6" i="1" s="1"/>
  <c r="CO7" i="1"/>
  <c r="CQ7" i="1" s="1"/>
  <c r="CO8" i="1"/>
  <c r="CQ8" i="1" s="1"/>
  <c r="CO9" i="1"/>
  <c r="CQ9" i="1" s="1"/>
  <c r="CO10" i="1"/>
  <c r="CQ10" i="1" s="1"/>
  <c r="CO11" i="1"/>
  <c r="CQ11" i="1" s="1"/>
  <c r="CO12" i="1"/>
  <c r="CO13" i="1"/>
  <c r="CQ13" i="1" s="1"/>
  <c r="CO14" i="1"/>
  <c r="CQ14" i="1" s="1"/>
  <c r="CO15" i="1"/>
  <c r="CQ15" i="1" s="1"/>
  <c r="CO16" i="1"/>
  <c r="CO17" i="1"/>
  <c r="CQ17" i="1" s="1"/>
  <c r="CO18" i="1"/>
  <c r="CQ18" i="1" s="1"/>
  <c r="CO19" i="1"/>
  <c r="CQ19" i="1" s="1"/>
  <c r="CO20" i="1"/>
  <c r="CQ20" i="1" s="1"/>
  <c r="CO21" i="1"/>
  <c r="CQ21" i="1" s="1"/>
  <c r="CO22" i="1"/>
  <c r="CQ22" i="1" s="1"/>
  <c r="CO23" i="1"/>
  <c r="CQ23" i="1" s="1"/>
  <c r="CO24" i="1"/>
  <c r="CQ24" i="1" s="1"/>
  <c r="CO25" i="1"/>
  <c r="CQ25" i="1" s="1"/>
  <c r="CO26" i="1"/>
  <c r="CQ26" i="1" s="1"/>
  <c r="CO27" i="1"/>
  <c r="CQ27" i="1" s="1"/>
  <c r="CO28" i="1"/>
  <c r="CQ28" i="1" s="1"/>
  <c r="CO29" i="1"/>
  <c r="CQ29" i="1" s="1"/>
  <c r="CO30" i="1"/>
  <c r="CQ30" i="1" s="1"/>
  <c r="CO31" i="1"/>
  <c r="CQ31" i="1" s="1"/>
  <c r="CO32" i="1"/>
  <c r="CO33" i="1"/>
  <c r="CQ33" i="1" s="1"/>
  <c r="CO34" i="1"/>
  <c r="CQ34" i="1" s="1"/>
  <c r="CO35" i="1"/>
  <c r="CQ35" i="1" s="1"/>
  <c r="CO36" i="1"/>
  <c r="CQ36" i="1" s="1"/>
  <c r="CO37" i="1"/>
  <c r="CQ37" i="1" s="1"/>
  <c r="CO38" i="1"/>
  <c r="CQ38" i="1" s="1"/>
  <c r="CO39" i="1"/>
  <c r="CQ39" i="1" s="1"/>
  <c r="CO40" i="1"/>
  <c r="CQ40" i="1" s="1"/>
  <c r="CO41" i="1"/>
  <c r="CQ41" i="1" s="1"/>
  <c r="CO42" i="1"/>
  <c r="CQ42" i="1" s="1"/>
  <c r="CO43" i="1"/>
  <c r="CQ43" i="1" s="1"/>
  <c r="CO44" i="1"/>
  <c r="CO45" i="1"/>
  <c r="CQ45" i="1" s="1"/>
  <c r="CO46" i="1"/>
  <c r="CQ46" i="1" s="1"/>
  <c r="CO47" i="1"/>
  <c r="CQ47" i="1" s="1"/>
  <c r="CO48" i="1"/>
  <c r="CQ48" i="1" s="1"/>
  <c r="CO49" i="1"/>
  <c r="CQ49" i="1" s="1"/>
  <c r="CO50" i="1"/>
  <c r="CQ50" i="1" s="1"/>
  <c r="CO51" i="1"/>
  <c r="CQ51" i="1" s="1"/>
  <c r="CO52" i="1"/>
  <c r="CQ52" i="1" s="1"/>
  <c r="CO53" i="1"/>
  <c r="CQ53" i="1" s="1"/>
  <c r="CO54" i="1"/>
  <c r="CQ54" i="1" s="1"/>
  <c r="CO55" i="1"/>
  <c r="CQ55" i="1" s="1"/>
  <c r="CO56" i="1"/>
  <c r="CQ56" i="1" s="1"/>
  <c r="CO57" i="1"/>
  <c r="CQ57" i="1" s="1"/>
  <c r="CO58" i="1"/>
  <c r="CQ58" i="1" s="1"/>
  <c r="CO59" i="1"/>
  <c r="CQ59" i="1" s="1"/>
  <c r="CO60" i="1"/>
  <c r="CO61" i="1"/>
  <c r="CQ61" i="1" s="1"/>
  <c r="CO62" i="1"/>
  <c r="CQ62" i="1" s="1"/>
  <c r="CO63" i="1"/>
  <c r="CQ63" i="1" s="1"/>
  <c r="CO64" i="1"/>
  <c r="CO65" i="1"/>
  <c r="CQ65" i="1" s="1"/>
  <c r="CO66" i="1"/>
  <c r="CQ66" i="1" s="1"/>
  <c r="CO67" i="1"/>
  <c r="CQ67" i="1" s="1"/>
  <c r="CO68" i="1"/>
  <c r="CQ68" i="1" s="1"/>
  <c r="CO69" i="1"/>
  <c r="CQ69" i="1" s="1"/>
  <c r="CO70" i="1"/>
  <c r="CQ70" i="1" s="1"/>
  <c r="CO71" i="1"/>
  <c r="CQ71" i="1" s="1"/>
  <c r="CO72" i="1"/>
  <c r="CQ72" i="1" s="1"/>
  <c r="CO73" i="1"/>
  <c r="CQ73" i="1" s="1"/>
  <c r="CO74" i="1"/>
  <c r="CQ74" i="1" s="1"/>
  <c r="CO75" i="1"/>
  <c r="CQ75" i="1" s="1"/>
  <c r="CO76" i="1"/>
  <c r="CO77" i="1"/>
  <c r="CQ77" i="1" s="1"/>
  <c r="CO78" i="1"/>
  <c r="CQ78" i="1" s="1"/>
  <c r="CO79" i="1"/>
  <c r="CQ79" i="1" s="1"/>
  <c r="CO80" i="1"/>
  <c r="CO81" i="1"/>
  <c r="CQ81" i="1" s="1"/>
  <c r="CO82" i="1"/>
  <c r="CQ82" i="1" s="1"/>
  <c r="CT5" i="1" s="1"/>
  <c r="CO83" i="1"/>
  <c r="CQ83" i="1" s="1"/>
  <c r="CO84" i="1"/>
  <c r="CQ84" i="1" s="1"/>
  <c r="CO85" i="1"/>
  <c r="CQ85" i="1" s="1"/>
  <c r="CO86" i="1"/>
  <c r="CQ86" i="1" s="1"/>
  <c r="CO87" i="1"/>
  <c r="CQ87" i="1" s="1"/>
  <c r="CO88" i="1"/>
  <c r="CQ88" i="1" s="1"/>
  <c r="CO89" i="1"/>
  <c r="CQ89" i="1" s="1"/>
  <c r="CT40" i="1" s="1"/>
  <c r="CO90" i="1"/>
  <c r="CQ90" i="1" s="1"/>
  <c r="CO91" i="1"/>
  <c r="CQ91" i="1" s="1"/>
  <c r="CO92" i="1"/>
  <c r="CQ92" i="1" s="1"/>
  <c r="CO93" i="1"/>
  <c r="CQ93" i="1" s="1"/>
  <c r="CO94" i="1"/>
  <c r="CQ94" i="1" s="1"/>
  <c r="CO95" i="1"/>
  <c r="CQ95" i="1" s="1"/>
  <c r="CO96" i="1"/>
  <c r="CO97" i="1"/>
  <c r="CQ97" i="1" s="1"/>
  <c r="CO98" i="1"/>
  <c r="CQ98" i="1" s="1"/>
  <c r="CO99" i="1"/>
  <c r="CQ99" i="1" s="1"/>
  <c r="CO100" i="1"/>
  <c r="CQ100" i="1" s="1"/>
  <c r="CO101" i="1"/>
  <c r="CQ101" i="1" s="1"/>
  <c r="CO102" i="1"/>
  <c r="CQ102" i="1" s="1"/>
  <c r="CO103" i="1"/>
  <c r="CQ103" i="1" s="1"/>
  <c r="CO104" i="1"/>
  <c r="CQ104" i="1" s="1"/>
  <c r="CO105" i="1"/>
  <c r="CQ105" i="1" s="1"/>
  <c r="CO106" i="1"/>
  <c r="CO107" i="1"/>
  <c r="CQ107" i="1" s="1"/>
  <c r="CO108" i="1"/>
  <c r="CO109" i="1"/>
  <c r="CQ109" i="1" s="1"/>
  <c r="CO110" i="1"/>
  <c r="CQ110" i="1" s="1"/>
  <c r="CO111" i="1"/>
  <c r="CQ111" i="1" s="1"/>
  <c r="CO112" i="1"/>
  <c r="CQ112" i="1" s="1"/>
  <c r="CO113" i="1"/>
  <c r="CQ113" i="1" s="1"/>
  <c r="CO114" i="1"/>
  <c r="CQ114" i="1" s="1"/>
  <c r="CO115" i="1"/>
  <c r="CQ115" i="1" s="1"/>
  <c r="CO116" i="1"/>
  <c r="CQ116" i="1" s="1"/>
  <c r="CO117" i="1"/>
  <c r="CQ117" i="1" s="1"/>
  <c r="CO118" i="1"/>
  <c r="CQ118" i="1" s="1"/>
  <c r="CO119" i="1"/>
  <c r="CQ119" i="1" s="1"/>
  <c r="CO120" i="1"/>
  <c r="CQ120" i="1" s="1"/>
  <c r="CO121" i="1"/>
  <c r="CQ121" i="1" s="1"/>
  <c r="CO122" i="1"/>
  <c r="CQ122" i="1" s="1"/>
  <c r="CO123" i="1"/>
  <c r="CQ123" i="1" s="1"/>
  <c r="CT4" i="1" s="1"/>
  <c r="CO124" i="1"/>
  <c r="CO125" i="1"/>
  <c r="CQ125" i="1" s="1"/>
  <c r="CO126" i="1"/>
  <c r="CQ126" i="1" s="1"/>
  <c r="CO127" i="1"/>
  <c r="CQ127" i="1" s="1"/>
  <c r="CO128" i="1"/>
  <c r="CO129" i="1"/>
  <c r="CQ129" i="1" s="1"/>
  <c r="CT23" i="1" s="1"/>
  <c r="CO130" i="1"/>
  <c r="CQ130" i="1" s="1"/>
  <c r="CO131" i="1"/>
  <c r="CQ131" i="1" s="1"/>
  <c r="CO132" i="1"/>
  <c r="CQ132" i="1" s="1"/>
  <c r="CO133" i="1"/>
  <c r="CQ133" i="1" s="1"/>
  <c r="CO134" i="1"/>
  <c r="CQ134" i="1" s="1"/>
  <c r="CO135" i="1"/>
  <c r="CQ135" i="1" s="1"/>
  <c r="CO136" i="1"/>
  <c r="CQ136" i="1" s="1"/>
  <c r="CO137" i="1"/>
  <c r="CQ137" i="1" s="1"/>
  <c r="CO138" i="1"/>
  <c r="CQ138" i="1" s="1"/>
  <c r="CO139" i="1"/>
  <c r="CQ139" i="1" s="1"/>
  <c r="CO140" i="1"/>
  <c r="CO141" i="1"/>
  <c r="CQ141" i="1" s="1"/>
  <c r="CO142" i="1"/>
  <c r="CQ142" i="1" s="1"/>
  <c r="CO143" i="1"/>
  <c r="CQ143" i="1" s="1"/>
  <c r="CO144" i="1"/>
  <c r="CO145" i="1"/>
  <c r="CQ145" i="1" s="1"/>
  <c r="CO146" i="1"/>
  <c r="CQ146" i="1" s="1"/>
  <c r="CO147" i="1"/>
  <c r="CQ147" i="1" s="1"/>
  <c r="CO148" i="1"/>
  <c r="CQ148" i="1" s="1"/>
  <c r="CO149" i="1"/>
  <c r="CQ149" i="1" s="1"/>
  <c r="CO150" i="1"/>
  <c r="CQ150" i="1" s="1"/>
  <c r="CO151" i="1"/>
  <c r="CQ151" i="1" s="1"/>
  <c r="CO152" i="1"/>
  <c r="CQ152" i="1" s="1"/>
  <c r="CO153" i="1"/>
  <c r="CQ153" i="1" s="1"/>
  <c r="CO154" i="1"/>
  <c r="CQ154" i="1" s="1"/>
  <c r="CT6" i="1" s="1"/>
  <c r="CO155" i="1"/>
  <c r="CQ155" i="1" s="1"/>
  <c r="CO156" i="1"/>
  <c r="CQ156" i="1" s="1"/>
  <c r="CO157" i="1"/>
  <c r="CQ157" i="1" s="1"/>
  <c r="CO158" i="1"/>
  <c r="CQ158" i="1" s="1"/>
  <c r="CO159" i="1"/>
  <c r="CQ159" i="1" s="1"/>
  <c r="CO160" i="1"/>
  <c r="CO161" i="1"/>
  <c r="CQ161" i="1" s="1"/>
  <c r="CO162" i="1"/>
  <c r="CQ162" i="1" s="1"/>
  <c r="CO163" i="1"/>
  <c r="CQ163" i="1" s="1"/>
  <c r="CO164" i="1"/>
  <c r="CQ164" i="1" s="1"/>
  <c r="CO165" i="1"/>
  <c r="CQ165" i="1" s="1"/>
  <c r="CO166" i="1"/>
  <c r="CQ166" i="1" s="1"/>
  <c r="CO167" i="1"/>
  <c r="CQ167" i="1" s="1"/>
  <c r="CO168" i="1"/>
  <c r="CQ168" i="1" s="1"/>
  <c r="CQ12" i="1"/>
  <c r="CQ16" i="1"/>
  <c r="CQ32" i="1"/>
  <c r="CQ44" i="1"/>
  <c r="CQ60" i="1"/>
  <c r="CQ64" i="1"/>
  <c r="CQ76" i="1"/>
  <c r="CQ80" i="1"/>
  <c r="CQ96" i="1"/>
  <c r="CQ106" i="1"/>
  <c r="CQ108" i="1"/>
  <c r="CQ124" i="1"/>
  <c r="CQ128" i="1"/>
  <c r="CQ140" i="1"/>
  <c r="CQ144" i="1"/>
  <c r="CQ160" i="1"/>
  <c r="CT2" i="1" l="1"/>
  <c r="CT3" i="1"/>
  <c r="CT24" i="1"/>
  <c r="CT67" i="1"/>
  <c r="CT25" i="1"/>
  <c r="CT12" i="1"/>
  <c r="CT16" i="1"/>
  <c r="CT44" i="1"/>
  <c r="CT26" i="1"/>
  <c r="CT17" i="1"/>
  <c r="CT31" i="1"/>
  <c r="CT14" i="1"/>
  <c r="CT9" i="1"/>
  <c r="I2" i="1"/>
  <c r="K2" i="1" s="1"/>
  <c r="I3" i="1"/>
  <c r="K3" i="1" s="1"/>
  <c r="AC26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703" i="1"/>
  <c r="K703" i="1" s="1"/>
  <c r="I492" i="1"/>
  <c r="K492" i="1" s="1"/>
  <c r="I60" i="1"/>
  <c r="K60" i="1" s="1"/>
  <c r="I428" i="1"/>
  <c r="K428" i="1" s="1"/>
  <c r="I31" i="1"/>
  <c r="K31" i="1" s="1"/>
  <c r="I208" i="1"/>
  <c r="K208" i="1" s="1"/>
  <c r="I424" i="1"/>
  <c r="K424" i="1" s="1"/>
  <c r="I557" i="1"/>
  <c r="K557" i="1" s="1"/>
  <c r="I572" i="1"/>
  <c r="K572" i="1" s="1"/>
  <c r="I99" i="1"/>
  <c r="K99" i="1" s="1"/>
  <c r="I393" i="1"/>
  <c r="K393" i="1" s="1"/>
  <c r="I381" i="1"/>
  <c r="K381" i="1" s="1"/>
  <c r="I382" i="1"/>
  <c r="K382" i="1" s="1"/>
  <c r="I534" i="1"/>
  <c r="K534" i="1" s="1"/>
  <c r="I535" i="1"/>
  <c r="K535" i="1" s="1"/>
  <c r="I704" i="1"/>
  <c r="K704" i="1" s="1"/>
  <c r="I278" i="1"/>
  <c r="K278" i="1" s="1"/>
  <c r="I299" i="1"/>
  <c r="K299" i="1" s="1"/>
  <c r="I100" i="1"/>
  <c r="K100" i="1" s="1"/>
  <c r="I373" i="1"/>
  <c r="K373" i="1" s="1"/>
  <c r="I559" i="1"/>
  <c r="K559" i="1" s="1"/>
  <c r="I324" i="1"/>
  <c r="K324" i="1" s="1"/>
  <c r="I205" i="1"/>
  <c r="K205" i="1" s="1"/>
  <c r="I414" i="1"/>
  <c r="K414" i="1" s="1"/>
  <c r="I705" i="1"/>
  <c r="K705" i="1" s="1"/>
  <c r="I513" i="1"/>
  <c r="K513" i="1" s="1"/>
  <c r="I139" i="1"/>
  <c r="K139" i="1" s="1"/>
  <c r="I32" i="1"/>
  <c r="K32" i="1" s="1"/>
  <c r="I77" i="1"/>
  <c r="K77" i="1" s="1"/>
  <c r="I101" i="1"/>
  <c r="K101" i="1" s="1"/>
  <c r="I102" i="1"/>
  <c r="K102" i="1" s="1"/>
  <c r="I209" i="1"/>
  <c r="K209" i="1" s="1"/>
  <c r="I394" i="1"/>
  <c r="K394" i="1" s="1"/>
  <c r="I255" i="1"/>
  <c r="K255" i="1" s="1"/>
  <c r="I468" i="1"/>
  <c r="K468" i="1" s="1"/>
  <c r="I688" i="1"/>
  <c r="K688" i="1" s="1"/>
  <c r="I161" i="1"/>
  <c r="K161" i="1" s="1"/>
  <c r="I162" i="1"/>
  <c r="K162" i="1" s="1"/>
  <c r="I536" i="1"/>
  <c r="K536" i="1" s="1"/>
  <c r="I183" i="1"/>
  <c r="K183" i="1" s="1"/>
  <c r="I300" i="1"/>
  <c r="K300" i="1" s="1"/>
  <c r="I646" i="1"/>
  <c r="K646" i="1" s="1"/>
  <c r="I647" i="1"/>
  <c r="K647" i="1" s="1"/>
  <c r="I395" i="1"/>
  <c r="K395" i="1" s="1"/>
  <c r="I256" i="1"/>
  <c r="K256" i="1" s="1"/>
  <c r="I469" i="1"/>
  <c r="K469" i="1" s="1"/>
  <c r="I374" i="1"/>
  <c r="K374" i="1" s="1"/>
  <c r="I706" i="1"/>
  <c r="K706" i="1" s="1"/>
  <c r="I124" i="1"/>
  <c r="K124" i="1" s="1"/>
  <c r="I325" i="1"/>
  <c r="K325" i="1" s="1"/>
  <c r="I490" i="1"/>
  <c r="K490" i="1" s="1"/>
  <c r="I493" i="1"/>
  <c r="K493" i="1" s="1"/>
  <c r="I604" i="1"/>
  <c r="K604" i="1" s="1"/>
  <c r="I33" i="1"/>
  <c r="K33" i="1" s="1"/>
  <c r="I426" i="1"/>
  <c r="K426" i="1" s="1"/>
  <c r="I78" i="1"/>
  <c r="K78" i="1" s="1"/>
  <c r="I79" i="1"/>
  <c r="K79" i="1" s="1"/>
  <c r="I346" i="1"/>
  <c r="K346" i="1" s="1"/>
  <c r="I347" i="1"/>
  <c r="K347" i="1" s="1"/>
  <c r="I396" i="1"/>
  <c r="K396" i="1" s="1"/>
  <c r="I257" i="1"/>
  <c r="K257" i="1" s="1"/>
  <c r="I258" i="1"/>
  <c r="K258" i="1" s="1"/>
  <c r="I637" i="1"/>
  <c r="K637" i="1" s="1"/>
  <c r="I125" i="1"/>
  <c r="K125" i="1" s="1"/>
  <c r="I279" i="1"/>
  <c r="K279" i="1" s="1"/>
  <c r="I415" i="1"/>
  <c r="K415" i="1" s="1"/>
  <c r="I631" i="1"/>
  <c r="K631" i="1" s="1"/>
  <c r="I648" i="1"/>
  <c r="K648" i="1" s="1"/>
  <c r="I210" i="1"/>
  <c r="K210" i="1" s="1"/>
  <c r="I211" i="1"/>
  <c r="K211" i="1" s="1"/>
  <c r="I212" i="1"/>
  <c r="K212" i="1" s="1"/>
  <c r="I726" i="1"/>
  <c r="K726" i="1" s="1"/>
  <c r="I231" i="1"/>
  <c r="K231" i="1" s="1"/>
  <c r="I280" i="1"/>
  <c r="K280" i="1" s="1"/>
  <c r="I649" i="1"/>
  <c r="K649" i="1" s="1"/>
  <c r="I605" i="1"/>
  <c r="K605" i="1" s="1"/>
  <c r="I316" i="1"/>
  <c r="K316" i="1" s="1"/>
  <c r="I103" i="1"/>
  <c r="K103" i="1" s="1"/>
  <c r="I586" i="1"/>
  <c r="K586" i="1" s="1"/>
  <c r="I587" i="1"/>
  <c r="K587" i="1" s="1"/>
  <c r="I588" i="1"/>
  <c r="K588" i="1" s="1"/>
  <c r="I459" i="1"/>
  <c r="K459" i="1" s="1"/>
  <c r="I460" i="1"/>
  <c r="K460" i="1" s="1"/>
  <c r="I163" i="1"/>
  <c r="K163" i="1" s="1"/>
  <c r="I164" i="1"/>
  <c r="K164" i="1" s="1"/>
  <c r="I432" i="1"/>
  <c r="K432" i="1" s="1"/>
  <c r="I326" i="1"/>
  <c r="K326" i="1" s="1"/>
  <c r="I747" i="1"/>
  <c r="K747" i="1" s="1"/>
  <c r="I748" i="1"/>
  <c r="K748" i="1" s="1"/>
  <c r="I301" i="1"/>
  <c r="K301" i="1" s="1"/>
  <c r="I302" i="1"/>
  <c r="K302" i="1" s="1"/>
  <c r="I727" i="1"/>
  <c r="K727" i="1" s="1"/>
  <c r="I303" i="1"/>
  <c r="K303" i="1" s="1"/>
  <c r="I684" i="1"/>
  <c r="K684" i="1" s="1"/>
  <c r="I494" i="1"/>
  <c r="K494" i="1" s="1"/>
  <c r="I495" i="1"/>
  <c r="K495" i="1" s="1"/>
  <c r="I669" i="1"/>
  <c r="K669" i="1" s="1"/>
  <c r="I61" i="1"/>
  <c r="K61" i="1" s="1"/>
  <c r="I606" i="1"/>
  <c r="K606" i="1" s="1"/>
  <c r="I213" i="1"/>
  <c r="K213" i="1" s="1"/>
  <c r="I348" i="1"/>
  <c r="K348" i="1" s="1"/>
  <c r="I397" i="1"/>
  <c r="K397" i="1" s="1"/>
  <c r="I398" i="1"/>
  <c r="K398" i="1" s="1"/>
  <c r="I589" i="1"/>
  <c r="K589" i="1" s="1"/>
  <c r="I590" i="1"/>
  <c r="K590" i="1" s="1"/>
  <c r="I259" i="1"/>
  <c r="K259" i="1" s="1"/>
  <c r="I470" i="1"/>
  <c r="K470" i="1" s="1"/>
  <c r="I383" i="1"/>
  <c r="K383" i="1" s="1"/>
  <c r="I560" i="1"/>
  <c r="K560" i="1" s="1"/>
  <c r="I707" i="1"/>
  <c r="K707" i="1" s="1"/>
  <c r="I232" i="1"/>
  <c r="K232" i="1" s="1"/>
  <c r="I281" i="1"/>
  <c r="K281" i="1" s="1"/>
  <c r="I749" i="1"/>
  <c r="K749" i="1" s="1"/>
  <c r="I72" i="1"/>
  <c r="K72" i="1" s="1"/>
  <c r="I304" i="1"/>
  <c r="K304" i="1" s="1"/>
  <c r="I650" i="1"/>
  <c r="K650" i="1" s="1"/>
  <c r="I591" i="1"/>
  <c r="K591" i="1" s="1"/>
  <c r="I682" i="1"/>
  <c r="K682" i="1" s="1"/>
  <c r="I514" i="1"/>
  <c r="K514" i="1" s="1"/>
  <c r="I515" i="1"/>
  <c r="K515" i="1" s="1"/>
  <c r="I80" i="1"/>
  <c r="K80" i="1" s="1"/>
  <c r="I399" i="1"/>
  <c r="K399" i="1" s="1"/>
  <c r="I260" i="1"/>
  <c r="K260" i="1" s="1"/>
  <c r="I638" i="1"/>
  <c r="K638" i="1" s="1"/>
  <c r="I384" i="1"/>
  <c r="K384" i="1" s="1"/>
  <c r="I385" i="1"/>
  <c r="K385" i="1" s="1"/>
  <c r="I433" i="1"/>
  <c r="K433" i="1" s="1"/>
  <c r="I728" i="1"/>
  <c r="K728" i="1" s="1"/>
  <c r="I729" i="1"/>
  <c r="K729" i="1" s="1"/>
  <c r="I184" i="1"/>
  <c r="K184" i="1" s="1"/>
  <c r="I185" i="1"/>
  <c r="K185" i="1" s="1"/>
  <c r="I282" i="1"/>
  <c r="K282" i="1" s="1"/>
  <c r="I305" i="1"/>
  <c r="K305" i="1" s="1"/>
  <c r="I81" i="1"/>
  <c r="K81" i="1" s="1"/>
  <c r="I82" i="1"/>
  <c r="K82" i="1" s="1"/>
  <c r="I416" i="1"/>
  <c r="K416" i="1" s="1"/>
  <c r="I126" i="1"/>
  <c r="K126" i="1" s="1"/>
  <c r="I233" i="1"/>
  <c r="K233" i="1" s="1"/>
  <c r="I516" i="1"/>
  <c r="K516" i="1" s="1"/>
  <c r="I140" i="1"/>
  <c r="K140" i="1" s="1"/>
  <c r="I607" i="1"/>
  <c r="K607" i="1" s="1"/>
  <c r="I34" i="1"/>
  <c r="K34" i="1" s="1"/>
  <c r="I558" i="1"/>
  <c r="K558" i="1" s="1"/>
  <c r="I83" i="1"/>
  <c r="K83" i="1" s="1"/>
  <c r="I214" i="1"/>
  <c r="K214" i="1" s="1"/>
  <c r="I400" i="1"/>
  <c r="K400" i="1" s="1"/>
  <c r="I401" i="1"/>
  <c r="K401" i="1" s="1"/>
  <c r="I639" i="1"/>
  <c r="K639" i="1" s="1"/>
  <c r="I689" i="1"/>
  <c r="K689" i="1" s="1"/>
  <c r="I690" i="1"/>
  <c r="K690" i="1" s="1"/>
  <c r="I537" i="1"/>
  <c r="K537" i="1" s="1"/>
  <c r="I673" i="1"/>
  <c r="K673" i="1" s="1"/>
  <c r="I730" i="1"/>
  <c r="K730" i="1" s="1"/>
  <c r="I127" i="1"/>
  <c r="K127" i="1" s="1"/>
  <c r="I234" i="1"/>
  <c r="K234" i="1" s="1"/>
  <c r="I235" i="1"/>
  <c r="K235" i="1" s="1"/>
  <c r="I327" i="1"/>
  <c r="K327" i="1" s="1"/>
  <c r="I750" i="1"/>
  <c r="K750" i="1" s="1"/>
  <c r="I417" i="1"/>
  <c r="K417" i="1" s="1"/>
  <c r="I141" i="1"/>
  <c r="K141" i="1" s="1"/>
  <c r="I35" i="1"/>
  <c r="K35" i="1" s="1"/>
  <c r="I104" i="1"/>
  <c r="K104" i="1" s="1"/>
  <c r="I592" i="1"/>
  <c r="K592" i="1" s="1"/>
  <c r="I691" i="1"/>
  <c r="K691" i="1" s="1"/>
  <c r="I538" i="1"/>
  <c r="K538" i="1" s="1"/>
  <c r="I539" i="1"/>
  <c r="K539" i="1" s="1"/>
  <c r="I186" i="1"/>
  <c r="K186" i="1" s="1"/>
  <c r="I236" i="1"/>
  <c r="K236" i="1" s="1"/>
  <c r="I418" i="1"/>
  <c r="K418" i="1" s="1"/>
  <c r="I402" i="1"/>
  <c r="K402" i="1" s="1"/>
  <c r="I434" i="1"/>
  <c r="K434" i="1" s="1"/>
  <c r="I496" i="1"/>
  <c r="K496" i="1" s="1"/>
  <c r="I517" i="1"/>
  <c r="K517" i="1" s="1"/>
  <c r="I608" i="1"/>
  <c r="K608" i="1" s="1"/>
  <c r="I36" i="1"/>
  <c r="K36" i="1" s="1"/>
  <c r="I37" i="1"/>
  <c r="K37" i="1" s="1"/>
  <c r="I84" i="1"/>
  <c r="K84" i="1" s="1"/>
  <c r="I403" i="1"/>
  <c r="K403" i="1" s="1"/>
  <c r="I471" i="1"/>
  <c r="K471" i="1" s="1"/>
  <c r="I237" i="1"/>
  <c r="K237" i="1" s="1"/>
  <c r="I328" i="1"/>
  <c r="K328" i="1" s="1"/>
  <c r="I306" i="1"/>
  <c r="K306" i="1" s="1"/>
  <c r="I651" i="1"/>
  <c r="K651" i="1" s="1"/>
  <c r="I105" i="1"/>
  <c r="K105" i="1" s="1"/>
  <c r="I540" i="1"/>
  <c r="K540" i="1" s="1"/>
  <c r="I644" i="1"/>
  <c r="K644" i="1" s="1"/>
  <c r="I283" i="1"/>
  <c r="K283" i="1" s="1"/>
  <c r="I497" i="1"/>
  <c r="K497" i="1" s="1"/>
  <c r="I142" i="1"/>
  <c r="K142" i="1" s="1"/>
  <c r="I143" i="1"/>
  <c r="K143" i="1" s="1"/>
  <c r="I38" i="1"/>
  <c r="K38" i="1" s="1"/>
  <c r="I573" i="1"/>
  <c r="K573" i="1" s="1"/>
  <c r="I574" i="1"/>
  <c r="K574" i="1" s="1"/>
  <c r="I106" i="1"/>
  <c r="K106" i="1" s="1"/>
  <c r="I215" i="1"/>
  <c r="K215" i="1" s="1"/>
  <c r="I593" i="1"/>
  <c r="K593" i="1" s="1"/>
  <c r="I261" i="1"/>
  <c r="K261" i="1" s="1"/>
  <c r="I472" i="1"/>
  <c r="K472" i="1" s="1"/>
  <c r="I692" i="1"/>
  <c r="K692" i="1" s="1"/>
  <c r="I165" i="1"/>
  <c r="K165" i="1" s="1"/>
  <c r="I435" i="1"/>
  <c r="K435" i="1" s="1"/>
  <c r="I541" i="1"/>
  <c r="K541" i="1" s="1"/>
  <c r="I731" i="1"/>
  <c r="K731" i="1" s="1"/>
  <c r="I128" i="1"/>
  <c r="K128" i="1" s="1"/>
  <c r="I187" i="1"/>
  <c r="K187" i="1" s="1"/>
  <c r="I238" i="1"/>
  <c r="K238" i="1" s="1"/>
  <c r="I284" i="1"/>
  <c r="K284" i="1" s="1"/>
  <c r="I594" i="1"/>
  <c r="K594" i="1" s="1"/>
  <c r="I683" i="1"/>
  <c r="K683" i="1" s="1"/>
  <c r="I239" i="1"/>
  <c r="K239" i="1" s="1"/>
  <c r="I285" i="1"/>
  <c r="K285" i="1" s="1"/>
  <c r="I708" i="1"/>
  <c r="K708" i="1" s="1"/>
  <c r="I652" i="1"/>
  <c r="K652" i="1" s="1"/>
  <c r="I498" i="1"/>
  <c r="K498" i="1" s="1"/>
  <c r="I144" i="1"/>
  <c r="K144" i="1" s="1"/>
  <c r="I39" i="1"/>
  <c r="K39" i="1" s="1"/>
  <c r="I40" i="1"/>
  <c r="K40" i="1" s="1"/>
  <c r="I367" i="1"/>
  <c r="K367" i="1" s="1"/>
  <c r="I575" i="1"/>
  <c r="K575" i="1" s="1"/>
  <c r="I576" i="1"/>
  <c r="K576" i="1" s="1"/>
  <c r="I58" i="1"/>
  <c r="K58" i="1" s="1"/>
  <c r="I349" i="1"/>
  <c r="K349" i="1" s="1"/>
  <c r="I350" i="1"/>
  <c r="K350" i="1" s="1"/>
  <c r="I166" i="1"/>
  <c r="K166" i="1" s="1"/>
  <c r="I436" i="1"/>
  <c r="K436" i="1" s="1"/>
  <c r="I437" i="1"/>
  <c r="K437" i="1" s="1"/>
  <c r="I438" i="1"/>
  <c r="K438" i="1" s="1"/>
  <c r="I188" i="1"/>
  <c r="K188" i="1" s="1"/>
  <c r="I206" i="1"/>
  <c r="K206" i="1" s="1"/>
  <c r="I518" i="1"/>
  <c r="K518" i="1" s="1"/>
  <c r="I62" i="1"/>
  <c r="K62" i="1" s="1"/>
  <c r="I145" i="1"/>
  <c r="K145" i="1" s="1"/>
  <c r="I146" i="1"/>
  <c r="K146" i="1" s="1"/>
  <c r="I609" i="1"/>
  <c r="K609" i="1" s="1"/>
  <c r="I317" i="1"/>
  <c r="K317" i="1" s="1"/>
  <c r="I318" i="1"/>
  <c r="K318" i="1" s="1"/>
  <c r="I85" i="1"/>
  <c r="K85" i="1" s="1"/>
  <c r="I595" i="1"/>
  <c r="K595" i="1" s="1"/>
  <c r="I262" i="1"/>
  <c r="K262" i="1" s="1"/>
  <c r="I473" i="1"/>
  <c r="K473" i="1" s="1"/>
  <c r="I167" i="1"/>
  <c r="K167" i="1" s="1"/>
  <c r="I439" i="1"/>
  <c r="K439" i="1" s="1"/>
  <c r="I440" i="1"/>
  <c r="K440" i="1" s="1"/>
  <c r="I240" i="1"/>
  <c r="K240" i="1" s="1"/>
  <c r="I286" i="1"/>
  <c r="K286" i="1" s="1"/>
  <c r="I73" i="1"/>
  <c r="K73" i="1" s="1"/>
  <c r="I307" i="1"/>
  <c r="K307" i="1" s="1"/>
  <c r="I419" i="1"/>
  <c r="K419" i="1" s="1"/>
  <c r="I709" i="1"/>
  <c r="K709" i="1" s="1"/>
  <c r="I653" i="1"/>
  <c r="K653" i="1" s="1"/>
  <c r="I499" i="1"/>
  <c r="K499" i="1" s="1"/>
  <c r="I147" i="1"/>
  <c r="K147" i="1" s="1"/>
  <c r="I625" i="1"/>
  <c r="K625" i="1" s="1"/>
  <c r="I86" i="1"/>
  <c r="K86" i="1" s="1"/>
  <c r="I87" i="1"/>
  <c r="K87" i="1" s="1"/>
  <c r="I351" i="1"/>
  <c r="K351" i="1" s="1"/>
  <c r="I404" i="1"/>
  <c r="K404" i="1" s="1"/>
  <c r="I474" i="1"/>
  <c r="K474" i="1" s="1"/>
  <c r="I732" i="1"/>
  <c r="K732" i="1" s="1"/>
  <c r="I733" i="1"/>
  <c r="K733" i="1" s="1"/>
  <c r="I189" i="1"/>
  <c r="K189" i="1" s="1"/>
  <c r="I190" i="1"/>
  <c r="K190" i="1" s="1"/>
  <c r="I329" i="1"/>
  <c r="K329" i="1" s="1"/>
  <c r="I751" i="1"/>
  <c r="K751" i="1" s="1"/>
  <c r="I710" i="1"/>
  <c r="K710" i="1" s="1"/>
  <c r="I654" i="1"/>
  <c r="K654" i="1" s="1"/>
  <c r="I655" i="1"/>
  <c r="K655" i="1" s="1"/>
  <c r="I500" i="1"/>
  <c r="K500" i="1" s="1"/>
  <c r="I519" i="1"/>
  <c r="K519" i="1" s="1"/>
  <c r="I63" i="1"/>
  <c r="K63" i="1" s="1"/>
  <c r="I610" i="1"/>
  <c r="K610" i="1" s="1"/>
  <c r="I319" i="1"/>
  <c r="K319" i="1" s="1"/>
  <c r="I645" i="1"/>
  <c r="K645" i="1" s="1"/>
  <c r="I216" i="1"/>
  <c r="K216" i="1" s="1"/>
  <c r="I352" i="1"/>
  <c r="K352" i="1" s="1"/>
  <c r="I405" i="1"/>
  <c r="K405" i="1" s="1"/>
  <c r="I263" i="1"/>
  <c r="K263" i="1" s="1"/>
  <c r="I475" i="1"/>
  <c r="K475" i="1" s="1"/>
  <c r="I168" i="1"/>
  <c r="K168" i="1" s="1"/>
  <c r="I561" i="1"/>
  <c r="K561" i="1" s="1"/>
  <c r="I476" i="1"/>
  <c r="K476" i="1" s="1"/>
  <c r="I386" i="1"/>
  <c r="K386" i="1" s="1"/>
  <c r="I129" i="1"/>
  <c r="K129" i="1" s="1"/>
  <c r="I191" i="1"/>
  <c r="K191" i="1" s="1"/>
  <c r="I308" i="1"/>
  <c r="K308" i="1" s="1"/>
  <c r="I420" i="1"/>
  <c r="K420" i="1" s="1"/>
  <c r="I656" i="1"/>
  <c r="K656" i="1" s="1"/>
  <c r="I734" i="1"/>
  <c r="K734" i="1" s="1"/>
  <c r="I501" i="1"/>
  <c r="K501" i="1" s="1"/>
  <c r="I520" i="1"/>
  <c r="K520" i="1" s="1"/>
  <c r="I521" i="1"/>
  <c r="K521" i="1" s="1"/>
  <c r="I522" i="1"/>
  <c r="K522" i="1" s="1"/>
  <c r="I148" i="1"/>
  <c r="K148" i="1" s="1"/>
  <c r="I41" i="1"/>
  <c r="K41" i="1" s="1"/>
  <c r="I42" i="1"/>
  <c r="K42" i="1" s="1"/>
  <c r="I320" i="1"/>
  <c r="K320" i="1" s="1"/>
  <c r="I368" i="1"/>
  <c r="K368" i="1" s="1"/>
  <c r="I491" i="1"/>
  <c r="K491" i="1" s="1"/>
  <c r="I264" i="1"/>
  <c r="K264" i="1" s="1"/>
  <c r="I265" i="1"/>
  <c r="K265" i="1" s="1"/>
  <c r="I640" i="1"/>
  <c r="K640" i="1" s="1"/>
  <c r="I169" i="1"/>
  <c r="K169" i="1" s="1"/>
  <c r="I441" i="1"/>
  <c r="K441" i="1" s="1"/>
  <c r="I562" i="1"/>
  <c r="K562" i="1" s="1"/>
  <c r="I735" i="1"/>
  <c r="K735" i="1" s="1"/>
  <c r="I736" i="1"/>
  <c r="K736" i="1" s="1"/>
  <c r="I130" i="1"/>
  <c r="K130" i="1" s="1"/>
  <c r="I192" i="1"/>
  <c r="K192" i="1" s="1"/>
  <c r="I241" i="1"/>
  <c r="K241" i="1" s="1"/>
  <c r="I502" i="1"/>
  <c r="K502" i="1" s="1"/>
  <c r="I611" i="1"/>
  <c r="K611" i="1" s="1"/>
  <c r="I43" i="1"/>
  <c r="K43" i="1" s="1"/>
  <c r="I321" i="1"/>
  <c r="K321" i="1" s="1"/>
  <c r="I88" i="1"/>
  <c r="K88" i="1" s="1"/>
  <c r="I107" i="1"/>
  <c r="K107" i="1" s="1"/>
  <c r="I217" i="1"/>
  <c r="K217" i="1" s="1"/>
  <c r="I218" i="1"/>
  <c r="K218" i="1" s="1"/>
  <c r="I406" i="1"/>
  <c r="K406" i="1" s="1"/>
  <c r="I641" i="1"/>
  <c r="K641" i="1" s="1"/>
  <c r="I170" i="1"/>
  <c r="K170" i="1" s="1"/>
  <c r="I171" i="1"/>
  <c r="K171" i="1" s="1"/>
  <c r="I442" i="1"/>
  <c r="K442" i="1" s="1"/>
  <c r="I443" i="1"/>
  <c r="K443" i="1" s="1"/>
  <c r="I149" i="1"/>
  <c r="K149" i="1" s="1"/>
  <c r="I193" i="1"/>
  <c r="K193" i="1" s="1"/>
  <c r="I254" i="1"/>
  <c r="K254" i="1" s="1"/>
  <c r="I657" i="1"/>
  <c r="K657" i="1" s="1"/>
  <c r="I523" i="1"/>
  <c r="K523" i="1" s="1"/>
  <c r="I150" i="1"/>
  <c r="K150" i="1" s="1"/>
  <c r="I577" i="1"/>
  <c r="K577" i="1" s="1"/>
  <c r="I578" i="1"/>
  <c r="K578" i="1" s="1"/>
  <c r="I634" i="1"/>
  <c r="K634" i="1" s="1"/>
  <c r="I89" i="1"/>
  <c r="K89" i="1" s="1"/>
  <c r="I108" i="1"/>
  <c r="K108" i="1" s="1"/>
  <c r="I109" i="1"/>
  <c r="K109" i="1" s="1"/>
  <c r="I219" i="1"/>
  <c r="K219" i="1" s="1"/>
  <c r="I266" i="1"/>
  <c r="K266" i="1" s="1"/>
  <c r="I461" i="1"/>
  <c r="K461" i="1" s="1"/>
  <c r="I462" i="1"/>
  <c r="K462" i="1" s="1"/>
  <c r="I172" i="1"/>
  <c r="K172" i="1" s="1"/>
  <c r="I563" i="1"/>
  <c r="K563" i="1" s="1"/>
  <c r="I737" i="1"/>
  <c r="K737" i="1" s="1"/>
  <c r="I242" i="1"/>
  <c r="K242" i="1" s="1"/>
  <c r="I287" i="1"/>
  <c r="K287" i="1" s="1"/>
  <c r="I752" i="1"/>
  <c r="K752" i="1" s="1"/>
  <c r="I74" i="1"/>
  <c r="K74" i="1" s="1"/>
  <c r="I612" i="1"/>
  <c r="K612" i="1" s="1"/>
  <c r="I613" i="1"/>
  <c r="K613" i="1" s="1"/>
  <c r="I579" i="1"/>
  <c r="K579" i="1" s="1"/>
  <c r="I110" i="1"/>
  <c r="K110" i="1" s="1"/>
  <c r="I353" i="1"/>
  <c r="K353" i="1" s="1"/>
  <c r="I407" i="1"/>
  <c r="K407" i="1" s="1"/>
  <c r="I596" i="1"/>
  <c r="K596" i="1" s="1"/>
  <c r="I267" i="1"/>
  <c r="K267" i="1" s="1"/>
  <c r="I693" i="1"/>
  <c r="K693" i="1" s="1"/>
  <c r="I375" i="1"/>
  <c r="K375" i="1" s="1"/>
  <c r="I387" i="1"/>
  <c r="K387" i="1" s="1"/>
  <c r="I564" i="1"/>
  <c r="K564" i="1" s="1"/>
  <c r="I597" i="1"/>
  <c r="K597" i="1" s="1"/>
  <c r="I457" i="1"/>
  <c r="K457" i="1" s="1"/>
  <c r="I542" i="1"/>
  <c r="K542" i="1" s="1"/>
  <c r="I738" i="1"/>
  <c r="K738" i="1" s="1"/>
  <c r="I131" i="1"/>
  <c r="K131" i="1" s="1"/>
  <c r="I503" i="1"/>
  <c r="K503" i="1" s="1"/>
  <c r="I670" i="1"/>
  <c r="K670" i="1" s="1"/>
  <c r="I54" i="1"/>
  <c r="K54" i="1" s="1"/>
  <c r="I64" i="1"/>
  <c r="K64" i="1" s="1"/>
  <c r="I626" i="1"/>
  <c r="K626" i="1" s="1"/>
  <c r="I44" i="1"/>
  <c r="K44" i="1" s="1"/>
  <c r="I59" i="1"/>
  <c r="K59" i="1" s="1"/>
  <c r="I354" i="1"/>
  <c r="K354" i="1" s="1"/>
  <c r="I355" i="1"/>
  <c r="K355" i="1" s="1"/>
  <c r="I598" i="1"/>
  <c r="K598" i="1" s="1"/>
  <c r="I477" i="1"/>
  <c r="K477" i="1" s="1"/>
  <c r="I478" i="1"/>
  <c r="K478" i="1" s="1"/>
  <c r="I479" i="1"/>
  <c r="K479" i="1" s="1"/>
  <c r="I480" i="1"/>
  <c r="K480" i="1" s="1"/>
  <c r="I388" i="1"/>
  <c r="K388" i="1" s="1"/>
  <c r="I565" i="1"/>
  <c r="K565" i="1" s="1"/>
  <c r="I674" i="1"/>
  <c r="K674" i="1" s="1"/>
  <c r="I379" i="1"/>
  <c r="K379" i="1" s="1"/>
  <c r="I658" i="1"/>
  <c r="K658" i="1" s="1"/>
  <c r="I173" i="1"/>
  <c r="K173" i="1" s="1"/>
  <c r="I132" i="1"/>
  <c r="K132" i="1" s="1"/>
  <c r="I330" i="1"/>
  <c r="K330" i="1" s="1"/>
  <c r="I711" i="1"/>
  <c r="K711" i="1" s="1"/>
  <c r="I504" i="1"/>
  <c r="K504" i="1" s="1"/>
  <c r="I524" i="1"/>
  <c r="K524" i="1" s="1"/>
  <c r="I55" i="1"/>
  <c r="K55" i="1" s="1"/>
  <c r="I151" i="1"/>
  <c r="K151" i="1" s="1"/>
  <c r="I152" i="1"/>
  <c r="K152" i="1" s="1"/>
  <c r="I45" i="1"/>
  <c r="K45" i="1" s="1"/>
  <c r="I90" i="1"/>
  <c r="K90" i="1" s="1"/>
  <c r="I356" i="1"/>
  <c r="K356" i="1" s="1"/>
  <c r="I408" i="1"/>
  <c r="K408" i="1" s="1"/>
  <c r="I268" i="1"/>
  <c r="K268" i="1" s="1"/>
  <c r="I174" i="1"/>
  <c r="K174" i="1" s="1"/>
  <c r="I675" i="1"/>
  <c r="K675" i="1" s="1"/>
  <c r="I194" i="1"/>
  <c r="K194" i="1" s="1"/>
  <c r="I195" i="1"/>
  <c r="K195" i="1" s="1"/>
  <c r="I153" i="1"/>
  <c r="K153" i="1" s="1"/>
  <c r="I357" i="1"/>
  <c r="K357" i="1" s="1"/>
  <c r="I444" i="1"/>
  <c r="K444" i="1" s="1"/>
  <c r="I331" i="1"/>
  <c r="K331" i="1" s="1"/>
  <c r="I196" i="1"/>
  <c r="K196" i="1" s="1"/>
  <c r="I685" i="1"/>
  <c r="K685" i="1" s="1"/>
  <c r="I122" i="1"/>
  <c r="K122" i="1" s="1"/>
  <c r="I505" i="1"/>
  <c r="K505" i="1" s="1"/>
  <c r="I525" i="1"/>
  <c r="K525" i="1" s="1"/>
  <c r="I429" i="1"/>
  <c r="K429" i="1" s="1"/>
  <c r="I614" i="1"/>
  <c r="K614" i="1" s="1"/>
  <c r="I369" i="1"/>
  <c r="K369" i="1" s="1"/>
  <c r="I635" i="1"/>
  <c r="K635" i="1" s="1"/>
  <c r="I91" i="1"/>
  <c r="K91" i="1" s="1"/>
  <c r="I111" i="1"/>
  <c r="K111" i="1" s="1"/>
  <c r="I358" i="1"/>
  <c r="K358" i="1" s="1"/>
  <c r="I463" i="1"/>
  <c r="K463" i="1" s="1"/>
  <c r="I694" i="1"/>
  <c r="K694" i="1" s="1"/>
  <c r="I175" i="1"/>
  <c r="K175" i="1" s="1"/>
  <c r="I543" i="1"/>
  <c r="K543" i="1" s="1"/>
  <c r="I712" i="1"/>
  <c r="K712" i="1" s="1"/>
  <c r="I288" i="1"/>
  <c r="K288" i="1" s="1"/>
  <c r="I659" i="1"/>
  <c r="K659" i="1" s="1"/>
  <c r="I660" i="1"/>
  <c r="K660" i="1" s="1"/>
  <c r="I359" i="1"/>
  <c r="K359" i="1" s="1"/>
  <c r="I269" i="1"/>
  <c r="K269" i="1" s="1"/>
  <c r="I481" i="1"/>
  <c r="K481" i="1" s="1"/>
  <c r="I695" i="1"/>
  <c r="K695" i="1" s="1"/>
  <c r="I376" i="1"/>
  <c r="K376" i="1" s="1"/>
  <c r="I389" i="1"/>
  <c r="K389" i="1" s="1"/>
  <c r="I133" i="1"/>
  <c r="K133" i="1" s="1"/>
  <c r="I289" i="1"/>
  <c r="K289" i="1" s="1"/>
  <c r="I332" i="1"/>
  <c r="K332" i="1" s="1"/>
  <c r="I526" i="1"/>
  <c r="K526" i="1" s="1"/>
  <c r="I370" i="1"/>
  <c r="K370" i="1" s="1"/>
  <c r="I371" i="1"/>
  <c r="K371" i="1" s="1"/>
  <c r="I92" i="1"/>
  <c r="K92" i="1" s="1"/>
  <c r="I112" i="1"/>
  <c r="K112" i="1" s="1"/>
  <c r="I113" i="1"/>
  <c r="K113" i="1" s="1"/>
  <c r="I220" i="1"/>
  <c r="K220" i="1" s="1"/>
  <c r="I409" i="1"/>
  <c r="K409" i="1" s="1"/>
  <c r="I410" i="1"/>
  <c r="K410" i="1" s="1"/>
  <c r="I482" i="1"/>
  <c r="K482" i="1" s="1"/>
  <c r="I696" i="1"/>
  <c r="K696" i="1" s="1"/>
  <c r="I176" i="1"/>
  <c r="K176" i="1" s="1"/>
  <c r="I177" i="1"/>
  <c r="K177" i="1" s="1"/>
  <c r="I178" i="1"/>
  <c r="K178" i="1" s="1"/>
  <c r="I377" i="1"/>
  <c r="K377" i="1" s="1"/>
  <c r="I566" i="1"/>
  <c r="K566" i="1" s="1"/>
  <c r="I676" i="1"/>
  <c r="K676" i="1" s="1"/>
  <c r="I739" i="1"/>
  <c r="K739" i="1" s="1"/>
  <c r="I243" i="1"/>
  <c r="K243" i="1" s="1"/>
  <c r="I290" i="1"/>
  <c r="K290" i="1" s="1"/>
  <c r="I759" i="1"/>
  <c r="K759" i="1" s="1"/>
  <c r="I627" i="1"/>
  <c r="K627" i="1" s="1"/>
  <c r="I544" i="1"/>
  <c r="K544" i="1" s="1"/>
  <c r="I713" i="1"/>
  <c r="K713" i="1" s="1"/>
  <c r="I714" i="1"/>
  <c r="K714" i="1" s="1"/>
  <c r="I197" i="1"/>
  <c r="K197" i="1" s="1"/>
  <c r="I753" i="1"/>
  <c r="K753" i="1" s="1"/>
  <c r="I309" i="1"/>
  <c r="K309" i="1" s="1"/>
  <c r="I661" i="1"/>
  <c r="K661" i="1" s="1"/>
  <c r="I506" i="1"/>
  <c r="K506" i="1" s="1"/>
  <c r="I527" i="1"/>
  <c r="K527" i="1" s="1"/>
  <c r="I46" i="1"/>
  <c r="K46" i="1" s="1"/>
  <c r="I636" i="1"/>
  <c r="K636" i="1" s="1"/>
  <c r="I221" i="1"/>
  <c r="K221" i="1" s="1"/>
  <c r="I222" i="1"/>
  <c r="K222" i="1" s="1"/>
  <c r="I411" i="1"/>
  <c r="K411" i="1" s="1"/>
  <c r="I599" i="1"/>
  <c r="K599" i="1" s="1"/>
  <c r="I464" i="1"/>
  <c r="K464" i="1" s="1"/>
  <c r="I465" i="1"/>
  <c r="K465" i="1" s="1"/>
  <c r="I483" i="1"/>
  <c r="K483" i="1" s="1"/>
  <c r="I484" i="1"/>
  <c r="K484" i="1" s="1"/>
  <c r="I445" i="1"/>
  <c r="K445" i="1" s="1"/>
  <c r="I567" i="1"/>
  <c r="K567" i="1" s="1"/>
  <c r="I677" i="1"/>
  <c r="K677" i="1" s="1"/>
  <c r="I244" i="1"/>
  <c r="K244" i="1" s="1"/>
  <c r="I333" i="1"/>
  <c r="K333" i="1" s="1"/>
  <c r="I334" i="1"/>
  <c r="K334" i="1" s="1"/>
  <c r="I754" i="1"/>
  <c r="K754" i="1" s="1"/>
  <c r="I380" i="1"/>
  <c r="K380" i="1" s="1"/>
  <c r="I632" i="1"/>
  <c r="K632" i="1" s="1"/>
  <c r="I360" i="1"/>
  <c r="K360" i="1" s="1"/>
  <c r="I412" i="1"/>
  <c r="K412" i="1" s="1"/>
  <c r="I545" i="1"/>
  <c r="K545" i="1" s="1"/>
  <c r="I335" i="1"/>
  <c r="K335" i="1" s="1"/>
  <c r="I336" i="1"/>
  <c r="K336" i="1" s="1"/>
  <c r="I337" i="1"/>
  <c r="K337" i="1" s="1"/>
  <c r="I697" i="1"/>
  <c r="K697" i="1" s="1"/>
  <c r="I75" i="1"/>
  <c r="K75" i="1" s="1"/>
  <c r="I528" i="1"/>
  <c r="K528" i="1" s="1"/>
  <c r="I529" i="1"/>
  <c r="K529" i="1" s="1"/>
  <c r="I65" i="1"/>
  <c r="K65" i="1" s="1"/>
  <c r="I154" i="1"/>
  <c r="K154" i="1" s="1"/>
  <c r="I615" i="1"/>
  <c r="K615" i="1" s="1"/>
  <c r="I628" i="1"/>
  <c r="K628" i="1" s="1"/>
  <c r="I47" i="1"/>
  <c r="K47" i="1" s="1"/>
  <c r="I580" i="1"/>
  <c r="K580" i="1" s="1"/>
  <c r="I114" i="1"/>
  <c r="K114" i="1" s="1"/>
  <c r="I115" i="1"/>
  <c r="K115" i="1" s="1"/>
  <c r="I223" i="1"/>
  <c r="K223" i="1" s="1"/>
  <c r="I224" i="1"/>
  <c r="K224" i="1" s="1"/>
  <c r="I361" i="1"/>
  <c r="K361" i="1" s="1"/>
  <c r="I466" i="1"/>
  <c r="K466" i="1" s="1"/>
  <c r="I485" i="1"/>
  <c r="K485" i="1" s="1"/>
  <c r="I390" i="1"/>
  <c r="K390" i="1" s="1"/>
  <c r="I546" i="1"/>
  <c r="K546" i="1" s="1"/>
  <c r="I678" i="1"/>
  <c r="K678" i="1" s="1"/>
  <c r="I715" i="1"/>
  <c r="K715" i="1" s="1"/>
  <c r="I245" i="1"/>
  <c r="K245" i="1" s="1"/>
  <c r="I310" i="1"/>
  <c r="K310" i="1" s="1"/>
  <c r="I48" i="1"/>
  <c r="K48" i="1" s="1"/>
  <c r="I291" i="1"/>
  <c r="K291" i="1" s="1"/>
  <c r="I507" i="1"/>
  <c r="K507" i="1" s="1"/>
  <c r="I671" i="1"/>
  <c r="K671" i="1" s="1"/>
  <c r="I66" i="1"/>
  <c r="K66" i="1" s="1"/>
  <c r="I629" i="1"/>
  <c r="K629" i="1" s="1"/>
  <c r="I49" i="1"/>
  <c r="K49" i="1" s="1"/>
  <c r="I116" i="1"/>
  <c r="K116" i="1" s="1"/>
  <c r="I362" i="1"/>
  <c r="K362" i="1" s="1"/>
  <c r="I600" i="1"/>
  <c r="K600" i="1" s="1"/>
  <c r="I601" i="1"/>
  <c r="K601" i="1" s="1"/>
  <c r="I179" i="1"/>
  <c r="K179" i="1" s="1"/>
  <c r="I446" i="1"/>
  <c r="K446" i="1" s="1"/>
  <c r="I458" i="1"/>
  <c r="K458" i="1" s="1"/>
  <c r="I180" i="1"/>
  <c r="K180" i="1" s="1"/>
  <c r="I716" i="1"/>
  <c r="K716" i="1" s="1"/>
  <c r="I740" i="1"/>
  <c r="K740" i="1" s="1"/>
  <c r="I198" i="1"/>
  <c r="K198" i="1" s="1"/>
  <c r="I246" i="1"/>
  <c r="K246" i="1" s="1"/>
  <c r="I292" i="1"/>
  <c r="K292" i="1" s="1"/>
  <c r="I76" i="1"/>
  <c r="K76" i="1" s="1"/>
  <c r="I662" i="1"/>
  <c r="K662" i="1" s="1"/>
  <c r="I717" i="1"/>
  <c r="K717" i="1" s="1"/>
  <c r="I663" i="1"/>
  <c r="K663" i="1" s="1"/>
  <c r="I155" i="1"/>
  <c r="K155" i="1" s="1"/>
  <c r="I616" i="1"/>
  <c r="K616" i="1" s="1"/>
  <c r="I50" i="1"/>
  <c r="K50" i="1" s="1"/>
  <c r="I427" i="1"/>
  <c r="K427" i="1" s="1"/>
  <c r="I581" i="1"/>
  <c r="K581" i="1" s="1"/>
  <c r="I93" i="1"/>
  <c r="K93" i="1" s="1"/>
  <c r="I363" i="1"/>
  <c r="K363" i="1" s="1"/>
  <c r="I207" i="1"/>
  <c r="K207" i="1" s="1"/>
  <c r="I698" i="1"/>
  <c r="K698" i="1" s="1"/>
  <c r="I699" i="1"/>
  <c r="K699" i="1" s="1"/>
  <c r="I378" i="1"/>
  <c r="K378" i="1" s="1"/>
  <c r="I447" i="1"/>
  <c r="K447" i="1" s="1"/>
  <c r="I448" i="1"/>
  <c r="K448" i="1" s="1"/>
  <c r="I449" i="1"/>
  <c r="K449" i="1" s="1"/>
  <c r="I547" i="1"/>
  <c r="K547" i="1" s="1"/>
  <c r="I679" i="1"/>
  <c r="K679" i="1" s="1"/>
  <c r="I718" i="1"/>
  <c r="K718" i="1" s="1"/>
  <c r="I199" i="1"/>
  <c r="K199" i="1" s="1"/>
  <c r="I200" i="1"/>
  <c r="K200" i="1" s="1"/>
  <c r="I247" i="1"/>
  <c r="K247" i="1" s="1"/>
  <c r="I248" i="1"/>
  <c r="K248" i="1" s="1"/>
  <c r="I293" i="1"/>
  <c r="K293" i="1" s="1"/>
  <c r="I338" i="1"/>
  <c r="K338" i="1" s="1"/>
  <c r="I311" i="1"/>
  <c r="K311" i="1" s="1"/>
  <c r="I225" i="1"/>
  <c r="K225" i="1" s="1"/>
  <c r="I270" i="1"/>
  <c r="K270" i="1" s="1"/>
  <c r="I249" i="1"/>
  <c r="K249" i="1" s="1"/>
  <c r="I508" i="1"/>
  <c r="K508" i="1" s="1"/>
  <c r="I156" i="1"/>
  <c r="K156" i="1" s="1"/>
  <c r="I617" i="1"/>
  <c r="K617" i="1" s="1"/>
  <c r="I51" i="1"/>
  <c r="K51" i="1" s="1"/>
  <c r="I226" i="1"/>
  <c r="K226" i="1" s="1"/>
  <c r="I271" i="1"/>
  <c r="K271" i="1" s="1"/>
  <c r="I272" i="1"/>
  <c r="K272" i="1" s="1"/>
  <c r="I642" i="1"/>
  <c r="K642" i="1" s="1"/>
  <c r="I700" i="1"/>
  <c r="K700" i="1" s="1"/>
  <c r="I548" i="1"/>
  <c r="K548" i="1" s="1"/>
  <c r="I530" i="1"/>
  <c r="K530" i="1" s="1"/>
  <c r="I618" i="1"/>
  <c r="K618" i="1" s="1"/>
  <c r="I582" i="1"/>
  <c r="K582" i="1" s="1"/>
  <c r="I273" i="1"/>
  <c r="K273" i="1" s="1"/>
  <c r="I549" i="1"/>
  <c r="K549" i="1" s="1"/>
  <c r="I201" i="1"/>
  <c r="K201" i="1" s="1"/>
  <c r="I339" i="1"/>
  <c r="K339" i="1" s="1"/>
  <c r="I755" i="1"/>
  <c r="K755" i="1" s="1"/>
  <c r="I430" i="1"/>
  <c r="K430" i="1" s="1"/>
  <c r="I664" i="1"/>
  <c r="K664" i="1" s="1"/>
  <c r="I665" i="1"/>
  <c r="K665" i="1" s="1"/>
  <c r="I123" i="1"/>
  <c r="K123" i="1" s="1"/>
  <c r="I67" i="1"/>
  <c r="K67" i="1" s="1"/>
  <c r="I372" i="1"/>
  <c r="K372" i="1" s="1"/>
  <c r="I583" i="1"/>
  <c r="K583" i="1" s="1"/>
  <c r="I94" i="1"/>
  <c r="K94" i="1" s="1"/>
  <c r="I117" i="1"/>
  <c r="K117" i="1" s="1"/>
  <c r="I227" i="1"/>
  <c r="K227" i="1" s="1"/>
  <c r="I701" i="1"/>
  <c r="K701" i="1" s="1"/>
  <c r="I450" i="1"/>
  <c r="K450" i="1" s="1"/>
  <c r="I550" i="1"/>
  <c r="K550" i="1" s="1"/>
  <c r="I551" i="1"/>
  <c r="K551" i="1" s="1"/>
  <c r="I619" i="1"/>
  <c r="K619" i="1" s="1"/>
  <c r="I719" i="1"/>
  <c r="K719" i="1" s="1"/>
  <c r="I134" i="1"/>
  <c r="K134" i="1" s="1"/>
  <c r="I250" i="1"/>
  <c r="K250" i="1" s="1"/>
  <c r="I294" i="1"/>
  <c r="K294" i="1" s="1"/>
  <c r="I340" i="1"/>
  <c r="K340" i="1" s="1"/>
  <c r="I341" i="1"/>
  <c r="K341" i="1" s="1"/>
  <c r="I531" i="1"/>
  <c r="K531" i="1" s="1"/>
  <c r="I56" i="1"/>
  <c r="K56" i="1" s="1"/>
  <c r="I425" i="1"/>
  <c r="K425" i="1" s="1"/>
  <c r="I620" i="1"/>
  <c r="K620" i="1" s="1"/>
  <c r="I52" i="1"/>
  <c r="K52" i="1" s="1"/>
  <c r="I118" i="1"/>
  <c r="K118" i="1" s="1"/>
  <c r="I602" i="1"/>
  <c r="K602" i="1" s="1"/>
  <c r="I467" i="1"/>
  <c r="K467" i="1" s="1"/>
  <c r="I486" i="1"/>
  <c r="K486" i="1" s="1"/>
  <c r="I687" i="1"/>
  <c r="K687" i="1" s="1"/>
  <c r="I702" i="1"/>
  <c r="K702" i="1" s="1"/>
  <c r="I552" i="1"/>
  <c r="K552" i="1" s="1"/>
  <c r="I720" i="1"/>
  <c r="K720" i="1" s="1"/>
  <c r="I721" i="1"/>
  <c r="K721" i="1" s="1"/>
  <c r="I135" i="1"/>
  <c r="K135" i="1" s="1"/>
  <c r="I136" i="1"/>
  <c r="K136" i="1" s="1"/>
  <c r="I295" i="1"/>
  <c r="K295" i="1" s="1"/>
  <c r="I756" i="1"/>
  <c r="K756" i="1" s="1"/>
  <c r="I757" i="1"/>
  <c r="K757" i="1" s="1"/>
  <c r="I509" i="1"/>
  <c r="K509" i="1" s="1"/>
  <c r="I532" i="1"/>
  <c r="K532" i="1" s="1"/>
  <c r="I322" i="1"/>
  <c r="K322" i="1" s="1"/>
  <c r="I95" i="1"/>
  <c r="K95" i="1" s="1"/>
  <c r="I181" i="1"/>
  <c r="K181" i="1" s="1"/>
  <c r="I510" i="1"/>
  <c r="K510" i="1" s="1"/>
  <c r="I621" i="1"/>
  <c r="K621" i="1" s="1"/>
  <c r="I119" i="1"/>
  <c r="K119" i="1" s="1"/>
  <c r="I120" i="1"/>
  <c r="K120" i="1" s="1"/>
  <c r="I274" i="1"/>
  <c r="K274" i="1" s="1"/>
  <c r="I487" i="1"/>
  <c r="K487" i="1" s="1"/>
  <c r="I182" i="1"/>
  <c r="K182" i="1" s="1"/>
  <c r="I202" i="1"/>
  <c r="K202" i="1" s="1"/>
  <c r="I296" i="1"/>
  <c r="K296" i="1" s="1"/>
  <c r="I297" i="1"/>
  <c r="K297" i="1" s="1"/>
  <c r="I312" i="1"/>
  <c r="K312" i="1" s="1"/>
  <c r="I431" i="1"/>
  <c r="K431" i="1" s="1"/>
  <c r="I633" i="1"/>
  <c r="K633" i="1" s="1"/>
  <c r="I666" i="1"/>
  <c r="K666" i="1" s="1"/>
  <c r="I722" i="1"/>
  <c r="K722" i="1" s="1"/>
  <c r="I667" i="1"/>
  <c r="K667" i="1" s="1"/>
  <c r="I68" i="1"/>
  <c r="K68" i="1" s="1"/>
  <c r="I157" i="1"/>
  <c r="K157" i="1" s="1"/>
  <c r="I96" i="1"/>
  <c r="K96" i="1" s="1"/>
  <c r="I364" i="1"/>
  <c r="K364" i="1" s="1"/>
  <c r="I365" i="1"/>
  <c r="K365" i="1" s="1"/>
  <c r="I366" i="1"/>
  <c r="K366" i="1" s="1"/>
  <c r="I488" i="1"/>
  <c r="K488" i="1" s="1"/>
  <c r="I391" i="1"/>
  <c r="K391" i="1" s="1"/>
  <c r="I451" i="1"/>
  <c r="K451" i="1" s="1"/>
  <c r="I452" i="1"/>
  <c r="K452" i="1" s="1"/>
  <c r="I453" i="1"/>
  <c r="K453" i="1" s="1"/>
  <c r="I553" i="1"/>
  <c r="K553" i="1" s="1"/>
  <c r="I568" i="1"/>
  <c r="K568" i="1" s="1"/>
  <c r="I569" i="1"/>
  <c r="K569" i="1" s="1"/>
  <c r="I680" i="1"/>
  <c r="K680" i="1" s="1"/>
  <c r="I53" i="1"/>
  <c r="K53" i="1" s="1"/>
  <c r="I323" i="1"/>
  <c r="K323" i="1" s="1"/>
  <c r="I723" i="1"/>
  <c r="K723" i="1" s="1"/>
  <c r="I741" i="1"/>
  <c r="K741" i="1" s="1"/>
  <c r="I251" i="1"/>
  <c r="K251" i="1" s="1"/>
  <c r="I252" i="1"/>
  <c r="K252" i="1" s="1"/>
  <c r="I298" i="1"/>
  <c r="K298" i="1" s="1"/>
  <c r="I342" i="1"/>
  <c r="K342" i="1" s="1"/>
  <c r="I343" i="1"/>
  <c r="K343" i="1" s="1"/>
  <c r="I758" i="1"/>
  <c r="K758" i="1" s="1"/>
  <c r="I313" i="1"/>
  <c r="K313" i="1" s="1"/>
  <c r="I314" i="1"/>
  <c r="K314" i="1" s="1"/>
  <c r="I421" i="1"/>
  <c r="K421" i="1" s="1"/>
  <c r="I742" i="1"/>
  <c r="K742" i="1" s="1"/>
  <c r="I422" i="1"/>
  <c r="K422" i="1" s="1"/>
  <c r="I686" i="1"/>
  <c r="K686" i="1" s="1"/>
  <c r="I724" i="1"/>
  <c r="K724" i="1" s="1"/>
  <c r="I511" i="1"/>
  <c r="K511" i="1" s="1"/>
  <c r="I533" i="1"/>
  <c r="K533" i="1" s="1"/>
  <c r="I158" i="1"/>
  <c r="K158" i="1" s="1"/>
  <c r="I622" i="1"/>
  <c r="K622" i="1" s="1"/>
  <c r="I584" i="1"/>
  <c r="K584" i="1" s="1"/>
  <c r="I97" i="1"/>
  <c r="K97" i="1" s="1"/>
  <c r="I228" i="1"/>
  <c r="K228" i="1" s="1"/>
  <c r="I603" i="1"/>
  <c r="K603" i="1" s="1"/>
  <c r="I681" i="1"/>
  <c r="K681" i="1" s="1"/>
  <c r="I454" i="1"/>
  <c r="K454" i="1" s="1"/>
  <c r="I554" i="1"/>
  <c r="K554" i="1" s="1"/>
  <c r="I725" i="1"/>
  <c r="K725" i="1" s="1"/>
  <c r="I137" i="1"/>
  <c r="K137" i="1" s="1"/>
  <c r="I203" i="1"/>
  <c r="K203" i="1" s="1"/>
  <c r="I253" i="1"/>
  <c r="K253" i="1" s="1"/>
  <c r="I315" i="1"/>
  <c r="K315" i="1" s="1"/>
  <c r="I423" i="1"/>
  <c r="K423" i="1" s="1"/>
  <c r="I455" i="1"/>
  <c r="K455" i="1" s="1"/>
  <c r="I743" i="1"/>
  <c r="K743" i="1" s="1"/>
  <c r="I344" i="1"/>
  <c r="K344" i="1" s="1"/>
  <c r="I668" i="1"/>
  <c r="K668" i="1" s="1"/>
  <c r="I512" i="1"/>
  <c r="K512" i="1" s="1"/>
  <c r="I672" i="1"/>
  <c r="K672" i="1" s="1"/>
  <c r="I57" i="1"/>
  <c r="K57" i="1" s="1"/>
  <c r="I69" i="1"/>
  <c r="K69" i="1" s="1"/>
  <c r="I70" i="1"/>
  <c r="K70" i="1" s="1"/>
  <c r="I71" i="1"/>
  <c r="K71" i="1" s="1"/>
  <c r="I159" i="1"/>
  <c r="K159" i="1" s="1"/>
  <c r="I623" i="1"/>
  <c r="K623" i="1" s="1"/>
  <c r="I630" i="1"/>
  <c r="K630" i="1" s="1"/>
  <c r="I98" i="1"/>
  <c r="K98" i="1" s="1"/>
  <c r="I229" i="1"/>
  <c r="K229" i="1" s="1"/>
  <c r="I275" i="1"/>
  <c r="K275" i="1" s="1"/>
  <c r="I276" i="1"/>
  <c r="K276" i="1" s="1"/>
  <c r="I489" i="1"/>
  <c r="K489" i="1" s="1"/>
  <c r="I392" i="1"/>
  <c r="K392" i="1" s="1"/>
  <c r="I456" i="1"/>
  <c r="K456" i="1" s="1"/>
  <c r="I160" i="1"/>
  <c r="K160" i="1" s="1"/>
  <c r="I624" i="1"/>
  <c r="K624" i="1" s="1"/>
  <c r="I585" i="1"/>
  <c r="K585" i="1" s="1"/>
  <c r="I121" i="1"/>
  <c r="K121" i="1" s="1"/>
  <c r="I230" i="1"/>
  <c r="K230" i="1" s="1"/>
  <c r="I413" i="1"/>
  <c r="K413" i="1" s="1"/>
  <c r="I277" i="1"/>
  <c r="K277" i="1" s="1"/>
  <c r="I643" i="1"/>
  <c r="K643" i="1" s="1"/>
  <c r="I555" i="1"/>
  <c r="K555" i="1" s="1"/>
  <c r="I556" i="1"/>
  <c r="K556" i="1" s="1"/>
  <c r="I570" i="1"/>
  <c r="K570" i="1" s="1"/>
  <c r="I571" i="1"/>
  <c r="K571" i="1" s="1"/>
  <c r="I744" i="1"/>
  <c r="K744" i="1" s="1"/>
  <c r="I745" i="1"/>
  <c r="K745" i="1" s="1"/>
  <c r="I746" i="1"/>
  <c r="K746" i="1" s="1"/>
  <c r="I138" i="1"/>
  <c r="K138" i="1" s="1"/>
  <c r="I204" i="1"/>
  <c r="K204" i="1" s="1"/>
  <c r="I345" i="1"/>
  <c r="K345" i="1" s="1"/>
  <c r="X715" i="1"/>
  <c r="Z715" i="1" s="1"/>
  <c r="X716" i="1"/>
  <c r="Z716" i="1" s="1"/>
  <c r="X717" i="1"/>
  <c r="Z717" i="1" s="1"/>
  <c r="X718" i="1"/>
  <c r="Z718" i="1" s="1"/>
  <c r="X719" i="1"/>
  <c r="Z719" i="1" s="1"/>
  <c r="X720" i="1"/>
  <c r="Z720" i="1" s="1"/>
  <c r="X721" i="1"/>
  <c r="Z721" i="1" s="1"/>
  <c r="X722" i="1"/>
  <c r="Z722" i="1" s="1"/>
  <c r="X723" i="1"/>
  <c r="Z723" i="1" s="1"/>
  <c r="X724" i="1"/>
  <c r="Z724" i="1" s="1"/>
  <c r="X725" i="1"/>
  <c r="Z725" i="1" s="1"/>
  <c r="X726" i="1"/>
  <c r="Z726" i="1" s="1"/>
  <c r="X727" i="1"/>
  <c r="Z727" i="1" s="1"/>
  <c r="X728" i="1"/>
  <c r="Z728" i="1" s="1"/>
  <c r="X729" i="1"/>
  <c r="Z729" i="1" s="1"/>
  <c r="X730" i="1"/>
  <c r="Z730" i="1" s="1"/>
  <c r="X731" i="1"/>
  <c r="Z731" i="1" s="1"/>
  <c r="X732" i="1"/>
  <c r="Z732" i="1" s="1"/>
  <c r="X733" i="1"/>
  <c r="Z733" i="1" s="1"/>
  <c r="X734" i="1"/>
  <c r="Z734" i="1" s="1"/>
  <c r="X735" i="1"/>
  <c r="Z735" i="1" s="1"/>
  <c r="X736" i="1"/>
  <c r="Z736" i="1" s="1"/>
  <c r="X737" i="1"/>
  <c r="Z737" i="1" s="1"/>
  <c r="X738" i="1"/>
  <c r="Z738" i="1" s="1"/>
  <c r="X739" i="1"/>
  <c r="Z739" i="1" s="1"/>
  <c r="X740" i="1"/>
  <c r="Z740" i="1" s="1"/>
  <c r="X741" i="1"/>
  <c r="Z741" i="1" s="1"/>
  <c r="X742" i="1"/>
  <c r="Z742" i="1" s="1"/>
  <c r="X743" i="1"/>
  <c r="Z743" i="1" s="1"/>
  <c r="X744" i="1"/>
  <c r="Z744" i="1" s="1"/>
  <c r="X745" i="1"/>
  <c r="Z745" i="1" s="1"/>
  <c r="X746" i="1"/>
  <c r="Z746" i="1" s="1"/>
  <c r="X747" i="1"/>
  <c r="Z747" i="1" s="1"/>
  <c r="X748" i="1"/>
  <c r="Z748" i="1" s="1"/>
  <c r="X749" i="1"/>
  <c r="Z749" i="1" s="1"/>
  <c r="X750" i="1"/>
  <c r="Z750" i="1" s="1"/>
  <c r="X751" i="1"/>
  <c r="Z751" i="1" s="1"/>
  <c r="X752" i="1"/>
  <c r="Z752" i="1" s="1"/>
  <c r="X753" i="1"/>
  <c r="Z753" i="1" s="1"/>
  <c r="X754" i="1"/>
  <c r="Z754" i="1" s="1"/>
  <c r="X755" i="1"/>
  <c r="Z755" i="1" s="1"/>
  <c r="X756" i="1"/>
  <c r="Z756" i="1" s="1"/>
  <c r="X757" i="1"/>
  <c r="Z757" i="1" s="1"/>
  <c r="X758" i="1"/>
  <c r="Z758" i="1" s="1"/>
  <c r="X759" i="1"/>
  <c r="Z759" i="1" s="1"/>
  <c r="X760" i="1"/>
  <c r="Z760" i="1" s="1"/>
  <c r="X761" i="1"/>
  <c r="Z761" i="1" s="1"/>
  <c r="X762" i="1"/>
  <c r="Z762" i="1" s="1"/>
  <c r="X763" i="1"/>
  <c r="Z763" i="1" s="1"/>
  <c r="X764" i="1"/>
  <c r="Z764" i="1" s="1"/>
  <c r="X765" i="1"/>
  <c r="Z765" i="1" s="1"/>
  <c r="X766" i="1"/>
  <c r="Z766" i="1" s="1"/>
  <c r="X767" i="1"/>
  <c r="Z767" i="1" s="1"/>
  <c r="X768" i="1"/>
  <c r="Z768" i="1" s="1"/>
  <c r="X769" i="1"/>
  <c r="Z769" i="1" s="1"/>
  <c r="X770" i="1"/>
  <c r="Z770" i="1" s="1"/>
  <c r="X771" i="1"/>
  <c r="Z771" i="1" s="1"/>
  <c r="X772" i="1"/>
  <c r="Z772" i="1" s="1"/>
  <c r="X773" i="1"/>
  <c r="Z773" i="1" s="1"/>
  <c r="X774" i="1"/>
  <c r="Z774" i="1" s="1"/>
  <c r="X775" i="1"/>
  <c r="Z775" i="1" s="1"/>
  <c r="X776" i="1"/>
  <c r="Z776" i="1" s="1"/>
  <c r="X777" i="1"/>
  <c r="Z777" i="1" s="1"/>
  <c r="X778" i="1"/>
  <c r="Z778" i="1" s="1"/>
  <c r="X779" i="1"/>
  <c r="Z779" i="1" s="1"/>
  <c r="X780" i="1"/>
  <c r="Z780" i="1" s="1"/>
  <c r="X781" i="1"/>
  <c r="Z781" i="1" s="1"/>
  <c r="X782" i="1"/>
  <c r="Z782" i="1" s="1"/>
  <c r="X783" i="1"/>
  <c r="Z783" i="1" s="1"/>
  <c r="X784" i="1"/>
  <c r="Z784" i="1" s="1"/>
  <c r="X785" i="1"/>
  <c r="Z785" i="1" s="1"/>
  <c r="X786" i="1"/>
  <c r="Z786" i="1" s="1"/>
  <c r="X787" i="1"/>
  <c r="Z787" i="1" s="1"/>
  <c r="X788" i="1"/>
  <c r="Z788" i="1" s="1"/>
  <c r="X789" i="1"/>
  <c r="Z789" i="1" s="1"/>
  <c r="X790" i="1"/>
  <c r="Z790" i="1" s="1"/>
  <c r="X791" i="1"/>
  <c r="Z791" i="1" s="1"/>
  <c r="X792" i="1"/>
  <c r="Z792" i="1" s="1"/>
  <c r="X793" i="1"/>
  <c r="Z793" i="1" s="1"/>
  <c r="X794" i="1"/>
  <c r="Z794" i="1" s="1"/>
  <c r="X795" i="1"/>
  <c r="Z795" i="1" s="1"/>
  <c r="X796" i="1"/>
  <c r="Z796" i="1" s="1"/>
  <c r="X797" i="1"/>
  <c r="Z797" i="1" s="1"/>
  <c r="X798" i="1"/>
  <c r="Z798" i="1" s="1"/>
  <c r="X799" i="1"/>
  <c r="Z799" i="1" s="1"/>
  <c r="X800" i="1"/>
  <c r="Z800" i="1" s="1"/>
  <c r="X801" i="1"/>
  <c r="Z801" i="1" s="1"/>
  <c r="X802" i="1"/>
  <c r="Z802" i="1" s="1"/>
  <c r="X803" i="1"/>
  <c r="Z803" i="1" s="1"/>
  <c r="X804" i="1"/>
  <c r="Z804" i="1" s="1"/>
  <c r="X805" i="1"/>
  <c r="Z805" i="1" s="1"/>
  <c r="X806" i="1"/>
  <c r="Z806" i="1" s="1"/>
  <c r="X807" i="1"/>
  <c r="Z807" i="1" s="1"/>
  <c r="X808" i="1"/>
  <c r="Z808" i="1" s="1"/>
  <c r="X809" i="1"/>
  <c r="Z809" i="1" s="1"/>
  <c r="X810" i="1"/>
  <c r="Z810" i="1" s="1"/>
  <c r="X811" i="1"/>
  <c r="Z811" i="1" s="1"/>
  <c r="X812" i="1"/>
  <c r="Z812" i="1" s="1"/>
  <c r="X813" i="1"/>
  <c r="Z813" i="1" s="1"/>
  <c r="X814" i="1"/>
  <c r="Z814" i="1" s="1"/>
  <c r="X815" i="1"/>
  <c r="Z815" i="1" s="1"/>
  <c r="X816" i="1"/>
  <c r="Z816" i="1" s="1"/>
  <c r="X817" i="1"/>
  <c r="Z817" i="1" s="1"/>
  <c r="X818" i="1"/>
  <c r="Z818" i="1" s="1"/>
  <c r="X819" i="1"/>
  <c r="Z819" i="1" s="1"/>
  <c r="X820" i="1"/>
  <c r="Z820" i="1" s="1"/>
  <c r="X821" i="1"/>
  <c r="Z821" i="1" s="1"/>
  <c r="X822" i="1"/>
  <c r="Z822" i="1" s="1"/>
  <c r="X823" i="1"/>
  <c r="Z823" i="1" s="1"/>
  <c r="X824" i="1"/>
  <c r="Z824" i="1" s="1"/>
  <c r="X825" i="1"/>
  <c r="Z825" i="1" s="1"/>
  <c r="X826" i="1"/>
  <c r="Z826" i="1" s="1"/>
  <c r="X827" i="1"/>
  <c r="Z827" i="1" s="1"/>
  <c r="X828" i="1"/>
  <c r="Z828" i="1" s="1"/>
  <c r="X829" i="1"/>
  <c r="Z829" i="1" s="1"/>
  <c r="X830" i="1"/>
  <c r="Z830" i="1" s="1"/>
  <c r="X831" i="1"/>
  <c r="Z831" i="1" s="1"/>
  <c r="X832" i="1"/>
  <c r="Z832" i="1" s="1"/>
  <c r="X833" i="1"/>
  <c r="Z833" i="1" s="1"/>
  <c r="X834" i="1"/>
  <c r="Z834" i="1" s="1"/>
  <c r="X835" i="1"/>
  <c r="Z835" i="1" s="1"/>
  <c r="X836" i="1"/>
  <c r="Z836" i="1" s="1"/>
  <c r="X837" i="1"/>
  <c r="Z837" i="1" s="1"/>
  <c r="X838" i="1"/>
  <c r="Z838" i="1" s="1"/>
  <c r="X839" i="1"/>
  <c r="Z839" i="1" s="1"/>
  <c r="X840" i="1"/>
  <c r="Z840" i="1" s="1"/>
  <c r="X841" i="1"/>
  <c r="Z841" i="1" s="1"/>
  <c r="X842" i="1"/>
  <c r="Z842" i="1" s="1"/>
  <c r="X843" i="1"/>
  <c r="Z843" i="1" s="1"/>
  <c r="X844" i="1"/>
  <c r="Z844" i="1" s="1"/>
  <c r="X845" i="1"/>
  <c r="Z845" i="1" s="1"/>
  <c r="X846" i="1"/>
  <c r="Z846" i="1" s="1"/>
  <c r="X847" i="1"/>
  <c r="Z847" i="1" s="1"/>
  <c r="X848" i="1"/>
  <c r="Z848" i="1" s="1"/>
  <c r="X849" i="1"/>
  <c r="Z849" i="1" s="1"/>
  <c r="X850" i="1"/>
  <c r="Z850" i="1" s="1"/>
  <c r="X851" i="1"/>
  <c r="Z851" i="1" s="1"/>
  <c r="X852" i="1"/>
  <c r="Z852" i="1" s="1"/>
  <c r="X853" i="1"/>
  <c r="Z853" i="1" s="1"/>
  <c r="X854" i="1"/>
  <c r="Z854" i="1" s="1"/>
  <c r="X855" i="1"/>
  <c r="Z855" i="1" s="1"/>
  <c r="X856" i="1"/>
  <c r="Z856" i="1" s="1"/>
  <c r="X857" i="1"/>
  <c r="Z857" i="1" s="1"/>
  <c r="X858" i="1"/>
  <c r="Z858" i="1" s="1"/>
  <c r="X859" i="1"/>
  <c r="Z859" i="1" s="1"/>
  <c r="X860" i="1"/>
  <c r="Z860" i="1" s="1"/>
  <c r="X861" i="1"/>
  <c r="Z861" i="1" s="1"/>
  <c r="X862" i="1"/>
  <c r="Z862" i="1" s="1"/>
  <c r="X863" i="1"/>
  <c r="Z863" i="1" s="1"/>
  <c r="X864" i="1"/>
  <c r="Z864" i="1" s="1"/>
  <c r="X865" i="1"/>
  <c r="Z865" i="1" s="1"/>
  <c r="X866" i="1"/>
  <c r="Z866" i="1" s="1"/>
  <c r="X867" i="1"/>
  <c r="Z867" i="1" s="1"/>
  <c r="X868" i="1"/>
  <c r="Z868" i="1" s="1"/>
  <c r="X869" i="1"/>
  <c r="Z869" i="1" s="1"/>
  <c r="X870" i="1"/>
  <c r="Z870" i="1" s="1"/>
  <c r="X871" i="1"/>
  <c r="Z871" i="1" s="1"/>
  <c r="X872" i="1"/>
  <c r="Z872" i="1" s="1"/>
  <c r="X873" i="1"/>
  <c r="Z873" i="1" s="1"/>
  <c r="X874" i="1"/>
  <c r="Z874" i="1" s="1"/>
  <c r="X875" i="1"/>
  <c r="Z875" i="1" s="1"/>
  <c r="X876" i="1"/>
  <c r="Z876" i="1" s="1"/>
  <c r="X877" i="1"/>
  <c r="Z877" i="1" s="1"/>
  <c r="X878" i="1"/>
  <c r="Z878" i="1" s="1"/>
  <c r="X879" i="1"/>
  <c r="Z879" i="1" s="1"/>
  <c r="X880" i="1"/>
  <c r="Z880" i="1" s="1"/>
  <c r="X881" i="1"/>
  <c r="Z881" i="1" s="1"/>
  <c r="X882" i="1"/>
  <c r="Z882" i="1" s="1"/>
  <c r="X883" i="1"/>
  <c r="Z883" i="1" s="1"/>
  <c r="X884" i="1"/>
  <c r="Z884" i="1" s="1"/>
  <c r="X885" i="1"/>
  <c r="Z885" i="1" s="1"/>
  <c r="X886" i="1"/>
  <c r="Z886" i="1" s="1"/>
  <c r="X887" i="1"/>
  <c r="Z887" i="1" s="1"/>
  <c r="X888" i="1"/>
  <c r="Z888" i="1" s="1"/>
  <c r="X889" i="1"/>
  <c r="Z889" i="1" s="1"/>
  <c r="X890" i="1"/>
  <c r="Z890" i="1" s="1"/>
  <c r="X891" i="1"/>
  <c r="Z891" i="1" s="1"/>
  <c r="X892" i="1"/>
  <c r="Z892" i="1" s="1"/>
  <c r="X893" i="1"/>
  <c r="Z893" i="1" s="1"/>
  <c r="X894" i="1"/>
  <c r="Z894" i="1" s="1"/>
  <c r="X895" i="1"/>
  <c r="Z895" i="1" s="1"/>
  <c r="X896" i="1"/>
  <c r="Z896" i="1" s="1"/>
  <c r="X897" i="1"/>
  <c r="Z897" i="1" s="1"/>
  <c r="X898" i="1"/>
  <c r="Z898" i="1" s="1"/>
  <c r="X899" i="1"/>
  <c r="Z899" i="1" s="1"/>
  <c r="X900" i="1"/>
  <c r="Z900" i="1" s="1"/>
  <c r="X901" i="1"/>
  <c r="Z901" i="1" s="1"/>
  <c r="X902" i="1"/>
  <c r="Z902" i="1" s="1"/>
  <c r="X903" i="1"/>
  <c r="Z903" i="1" s="1"/>
  <c r="X904" i="1"/>
  <c r="Z904" i="1" s="1"/>
  <c r="X905" i="1"/>
  <c r="Z905" i="1" s="1"/>
  <c r="X906" i="1"/>
  <c r="Z906" i="1" s="1"/>
  <c r="X907" i="1"/>
  <c r="Z907" i="1" s="1"/>
  <c r="X908" i="1"/>
  <c r="Z908" i="1" s="1"/>
  <c r="X909" i="1"/>
  <c r="Z909" i="1" s="1"/>
  <c r="X910" i="1"/>
  <c r="Z910" i="1" s="1"/>
  <c r="X911" i="1"/>
  <c r="Z911" i="1" s="1"/>
  <c r="X912" i="1"/>
  <c r="Z912" i="1" s="1"/>
  <c r="X913" i="1"/>
  <c r="Z913" i="1" s="1"/>
  <c r="X914" i="1"/>
  <c r="Z914" i="1" s="1"/>
  <c r="X915" i="1"/>
  <c r="Z915" i="1" s="1"/>
  <c r="X916" i="1"/>
  <c r="Z916" i="1" s="1"/>
  <c r="X917" i="1"/>
  <c r="Z917" i="1" s="1"/>
  <c r="X918" i="1"/>
  <c r="Z918" i="1" s="1"/>
  <c r="X919" i="1"/>
  <c r="Z919" i="1" s="1"/>
  <c r="X920" i="1"/>
  <c r="Z920" i="1" s="1"/>
  <c r="X921" i="1"/>
  <c r="Z921" i="1" s="1"/>
  <c r="X922" i="1"/>
  <c r="Z922" i="1" s="1"/>
  <c r="X923" i="1"/>
  <c r="Z923" i="1" s="1"/>
  <c r="X924" i="1"/>
  <c r="Z924" i="1" s="1"/>
  <c r="X925" i="1"/>
  <c r="Z925" i="1" s="1"/>
  <c r="X926" i="1"/>
  <c r="Z926" i="1" s="1"/>
  <c r="X927" i="1"/>
  <c r="Z927" i="1" s="1"/>
  <c r="X928" i="1"/>
  <c r="Z928" i="1" s="1"/>
  <c r="X929" i="1"/>
  <c r="Z929" i="1" s="1"/>
  <c r="X930" i="1"/>
  <c r="Z930" i="1" s="1"/>
  <c r="X931" i="1"/>
  <c r="Z931" i="1" s="1"/>
  <c r="X932" i="1"/>
  <c r="Z932" i="1" s="1"/>
  <c r="X933" i="1"/>
  <c r="Z933" i="1" s="1"/>
  <c r="X934" i="1"/>
  <c r="Z934" i="1" s="1"/>
  <c r="X935" i="1"/>
  <c r="Z935" i="1" s="1"/>
  <c r="X936" i="1"/>
  <c r="Z936" i="1" s="1"/>
  <c r="X937" i="1"/>
  <c r="Z937" i="1" s="1"/>
  <c r="X938" i="1"/>
  <c r="Z938" i="1" s="1"/>
  <c r="X939" i="1"/>
  <c r="Z939" i="1" s="1"/>
  <c r="X940" i="1"/>
  <c r="Z940" i="1" s="1"/>
  <c r="X941" i="1"/>
  <c r="Z941" i="1" s="1"/>
  <c r="X942" i="1"/>
  <c r="Z942" i="1" s="1"/>
  <c r="X943" i="1"/>
  <c r="Z943" i="1" s="1"/>
  <c r="X944" i="1"/>
  <c r="Z944" i="1" s="1"/>
  <c r="X945" i="1"/>
  <c r="Z945" i="1" s="1"/>
  <c r="X946" i="1"/>
  <c r="Z946" i="1" s="1"/>
  <c r="X947" i="1"/>
  <c r="Z947" i="1" s="1"/>
  <c r="X948" i="1"/>
  <c r="Z948" i="1" s="1"/>
  <c r="X949" i="1"/>
  <c r="Z949" i="1" s="1"/>
  <c r="X950" i="1"/>
  <c r="Z950" i="1" s="1"/>
  <c r="X951" i="1"/>
  <c r="Z951" i="1" s="1"/>
  <c r="X952" i="1"/>
  <c r="Z952" i="1" s="1"/>
  <c r="X953" i="1"/>
  <c r="Z953" i="1" s="1"/>
  <c r="X954" i="1"/>
  <c r="Z954" i="1" s="1"/>
  <c r="X955" i="1"/>
  <c r="Z955" i="1" s="1"/>
  <c r="X956" i="1"/>
  <c r="Z956" i="1" s="1"/>
  <c r="X957" i="1"/>
  <c r="Z957" i="1" s="1"/>
  <c r="X958" i="1"/>
  <c r="Z958" i="1" s="1"/>
  <c r="X959" i="1"/>
  <c r="Z959" i="1" s="1"/>
  <c r="X960" i="1"/>
  <c r="Z960" i="1" s="1"/>
  <c r="X961" i="1"/>
  <c r="Z961" i="1" s="1"/>
  <c r="X962" i="1"/>
  <c r="Z962" i="1" s="1"/>
  <c r="X963" i="1"/>
  <c r="Z963" i="1" s="1"/>
  <c r="X964" i="1"/>
  <c r="Z964" i="1" s="1"/>
  <c r="X965" i="1"/>
  <c r="Z965" i="1" s="1"/>
  <c r="X966" i="1"/>
  <c r="Z966" i="1" s="1"/>
  <c r="X967" i="1"/>
  <c r="Z967" i="1" s="1"/>
  <c r="X968" i="1"/>
  <c r="Z968" i="1" s="1"/>
  <c r="X969" i="1"/>
  <c r="Z969" i="1" s="1"/>
  <c r="X970" i="1"/>
  <c r="Z970" i="1" s="1"/>
  <c r="X971" i="1"/>
  <c r="Z971" i="1" s="1"/>
  <c r="X972" i="1"/>
  <c r="Z972" i="1" s="1"/>
  <c r="X973" i="1"/>
  <c r="Z973" i="1" s="1"/>
  <c r="X974" i="1"/>
  <c r="Z974" i="1" s="1"/>
  <c r="X975" i="1"/>
  <c r="Z975" i="1" s="1"/>
  <c r="X976" i="1"/>
  <c r="Z976" i="1" s="1"/>
  <c r="X977" i="1"/>
  <c r="Z977" i="1" s="1"/>
  <c r="X978" i="1"/>
  <c r="Z978" i="1" s="1"/>
  <c r="X979" i="1"/>
  <c r="Z979" i="1" s="1"/>
  <c r="X980" i="1"/>
  <c r="Z980" i="1" s="1"/>
  <c r="X981" i="1"/>
  <c r="Z981" i="1" s="1"/>
  <c r="X982" i="1"/>
  <c r="Z982" i="1" s="1"/>
  <c r="X983" i="1"/>
  <c r="Z983" i="1" s="1"/>
  <c r="X984" i="1"/>
  <c r="Z984" i="1" s="1"/>
  <c r="X985" i="1"/>
  <c r="Z985" i="1" s="1"/>
  <c r="X986" i="1"/>
  <c r="Z986" i="1" s="1"/>
  <c r="X987" i="1"/>
  <c r="Z987" i="1" s="1"/>
  <c r="X988" i="1"/>
  <c r="Z988" i="1" s="1"/>
  <c r="X989" i="1"/>
  <c r="Z989" i="1" s="1"/>
  <c r="X990" i="1"/>
  <c r="Z990" i="1" s="1"/>
  <c r="X991" i="1"/>
  <c r="Z991" i="1" s="1"/>
  <c r="X992" i="1"/>
  <c r="Z992" i="1" s="1"/>
  <c r="X993" i="1"/>
  <c r="Z993" i="1" s="1"/>
  <c r="X994" i="1"/>
  <c r="Z994" i="1" s="1"/>
  <c r="X995" i="1"/>
  <c r="Z995" i="1" s="1"/>
  <c r="X996" i="1"/>
  <c r="Z996" i="1" s="1"/>
  <c r="X997" i="1"/>
  <c r="Z997" i="1" s="1"/>
  <c r="X998" i="1"/>
  <c r="Z998" i="1" s="1"/>
  <c r="X999" i="1"/>
  <c r="Z999" i="1" s="1"/>
  <c r="X1000" i="1"/>
  <c r="Z1000" i="1" s="1"/>
  <c r="X1001" i="1"/>
  <c r="Z1001" i="1" s="1"/>
  <c r="X1002" i="1"/>
  <c r="Z1002" i="1" s="1"/>
  <c r="X1003" i="1"/>
  <c r="Z1003" i="1" s="1"/>
  <c r="X1004" i="1"/>
  <c r="Z1004" i="1" s="1"/>
  <c r="X1005" i="1"/>
  <c r="Z1005" i="1" s="1"/>
  <c r="X1006" i="1"/>
  <c r="Z1006" i="1" s="1"/>
  <c r="X1007" i="1"/>
  <c r="Z1007" i="1" s="1"/>
  <c r="X1008" i="1"/>
  <c r="Z1008" i="1" s="1"/>
  <c r="X1009" i="1"/>
  <c r="Z1009" i="1" s="1"/>
  <c r="X1010" i="1"/>
  <c r="Z1010" i="1" s="1"/>
  <c r="X1011" i="1"/>
  <c r="Z1011" i="1" s="1"/>
  <c r="X1012" i="1"/>
  <c r="Z1012" i="1" s="1"/>
  <c r="X1013" i="1"/>
  <c r="Z1013" i="1" s="1"/>
  <c r="X1014" i="1"/>
  <c r="Z1014" i="1" s="1"/>
  <c r="X1015" i="1"/>
  <c r="Z1015" i="1" s="1"/>
  <c r="X1016" i="1"/>
  <c r="Z1016" i="1" s="1"/>
  <c r="X1017" i="1"/>
  <c r="Z1017" i="1" s="1"/>
  <c r="X1018" i="1"/>
  <c r="Z1018" i="1" s="1"/>
  <c r="X1019" i="1"/>
  <c r="Z1019" i="1" s="1"/>
  <c r="X1020" i="1"/>
  <c r="Z1020" i="1" s="1"/>
  <c r="X1021" i="1"/>
  <c r="Z1021" i="1" s="1"/>
  <c r="X1022" i="1"/>
  <c r="Z1022" i="1" s="1"/>
  <c r="X1023" i="1"/>
  <c r="Z1023" i="1" s="1"/>
  <c r="X1024" i="1"/>
  <c r="Z1024" i="1" s="1"/>
  <c r="X1025" i="1"/>
  <c r="Z1025" i="1" s="1"/>
  <c r="X1026" i="1"/>
  <c r="Z1026" i="1" s="1"/>
  <c r="X1027" i="1"/>
  <c r="Z1027" i="1" s="1"/>
  <c r="X1028" i="1"/>
  <c r="Z1028" i="1" s="1"/>
  <c r="X1029" i="1"/>
  <c r="Z1029" i="1" s="1"/>
  <c r="X1030" i="1"/>
  <c r="Z1030" i="1" s="1"/>
  <c r="X1031" i="1"/>
  <c r="Z1031" i="1" s="1"/>
  <c r="X1032" i="1"/>
  <c r="Z1032" i="1" s="1"/>
  <c r="X1033" i="1"/>
  <c r="Z1033" i="1" s="1"/>
  <c r="X1034" i="1"/>
  <c r="Z1034" i="1" s="1"/>
  <c r="X1035" i="1"/>
  <c r="Z1035" i="1" s="1"/>
  <c r="X1036" i="1"/>
  <c r="Z1036" i="1" s="1"/>
  <c r="X1037" i="1"/>
  <c r="Z1037" i="1" s="1"/>
  <c r="X1038" i="1"/>
  <c r="Z1038" i="1" s="1"/>
  <c r="X1039" i="1"/>
  <c r="Z1039" i="1" s="1"/>
  <c r="X1040" i="1"/>
  <c r="Z1040" i="1" s="1"/>
  <c r="X1041" i="1"/>
  <c r="Z1041" i="1" s="1"/>
  <c r="X1042" i="1"/>
  <c r="Z1042" i="1" s="1"/>
  <c r="X1043" i="1"/>
  <c r="Z1043" i="1" s="1"/>
  <c r="X1044" i="1"/>
  <c r="Z1044" i="1" s="1"/>
  <c r="X1045" i="1"/>
  <c r="Z1045" i="1" s="1"/>
  <c r="X1046" i="1"/>
  <c r="Z1046" i="1" s="1"/>
  <c r="X1047" i="1"/>
  <c r="Z1047" i="1" s="1"/>
  <c r="X1048" i="1"/>
  <c r="Z1048" i="1" s="1"/>
  <c r="X1049" i="1"/>
  <c r="Z1049" i="1" s="1"/>
  <c r="X1050" i="1"/>
  <c r="Z1050" i="1" s="1"/>
  <c r="X1051" i="1"/>
  <c r="Z1051" i="1" s="1"/>
  <c r="X1052" i="1"/>
  <c r="Z1052" i="1" s="1"/>
  <c r="X1053" i="1"/>
  <c r="Z1053" i="1" s="1"/>
  <c r="X1054" i="1"/>
  <c r="Z1054" i="1" s="1"/>
  <c r="X1055" i="1"/>
  <c r="Z1055" i="1" s="1"/>
  <c r="X1056" i="1"/>
  <c r="Z1056" i="1" s="1"/>
  <c r="X1057" i="1"/>
  <c r="Z1057" i="1" s="1"/>
  <c r="X1058" i="1"/>
  <c r="Z1058" i="1" s="1"/>
  <c r="X1059" i="1"/>
  <c r="Z1059" i="1" s="1"/>
  <c r="X1060" i="1"/>
  <c r="Z1060" i="1" s="1"/>
  <c r="X1061" i="1"/>
  <c r="Z1061" i="1" s="1"/>
  <c r="X1062" i="1"/>
  <c r="Z1062" i="1" s="1"/>
  <c r="X1063" i="1"/>
  <c r="Z1063" i="1" s="1"/>
  <c r="X1064" i="1"/>
  <c r="Z1064" i="1" s="1"/>
  <c r="X1065" i="1"/>
  <c r="Z1065" i="1" s="1"/>
  <c r="X1066" i="1"/>
  <c r="Z1066" i="1" s="1"/>
  <c r="X1067" i="1"/>
  <c r="Z1067" i="1" s="1"/>
  <c r="X1068" i="1"/>
  <c r="Z1068" i="1" s="1"/>
  <c r="X1069" i="1"/>
  <c r="Z1069" i="1" s="1"/>
  <c r="X1070" i="1"/>
  <c r="Z1070" i="1" s="1"/>
  <c r="X1071" i="1"/>
  <c r="Z1071" i="1" s="1"/>
  <c r="X1072" i="1"/>
  <c r="Z1072" i="1" s="1"/>
  <c r="X1073" i="1"/>
  <c r="Z1073" i="1" s="1"/>
  <c r="X1074" i="1"/>
  <c r="Z1074" i="1" s="1"/>
  <c r="X1075" i="1"/>
  <c r="Z1075" i="1" s="1"/>
  <c r="X1076" i="1"/>
  <c r="Z1076" i="1" s="1"/>
  <c r="X1077" i="1"/>
  <c r="Z1077" i="1" s="1"/>
  <c r="X1078" i="1"/>
  <c r="Z1078" i="1" s="1"/>
  <c r="X1079" i="1"/>
  <c r="Z1079" i="1" s="1"/>
  <c r="X1080" i="1"/>
  <c r="Z1080" i="1" s="1"/>
  <c r="X1081" i="1"/>
  <c r="Z1081" i="1" s="1"/>
  <c r="X1082" i="1"/>
  <c r="Z1082" i="1" s="1"/>
  <c r="X1083" i="1"/>
  <c r="Z1083" i="1" s="1"/>
  <c r="X1084" i="1"/>
  <c r="Z1084" i="1" s="1"/>
  <c r="X1085" i="1"/>
  <c r="Z1085" i="1" s="1"/>
  <c r="X1086" i="1"/>
  <c r="Z1086" i="1" s="1"/>
  <c r="X1087" i="1"/>
  <c r="Z1087" i="1" s="1"/>
  <c r="X1088" i="1"/>
  <c r="Z1088" i="1" s="1"/>
  <c r="X1089" i="1"/>
  <c r="Z1089" i="1" s="1"/>
  <c r="X1090" i="1"/>
  <c r="Z1090" i="1" s="1"/>
  <c r="X1091" i="1"/>
  <c r="Z1091" i="1" s="1"/>
  <c r="X1092" i="1"/>
  <c r="Z1092" i="1" s="1"/>
  <c r="X1093" i="1"/>
  <c r="Z1093" i="1" s="1"/>
  <c r="X1094" i="1"/>
  <c r="Z1094" i="1" s="1"/>
  <c r="X1095" i="1"/>
  <c r="Z1095" i="1" s="1"/>
  <c r="X1096" i="1"/>
  <c r="Z1096" i="1" s="1"/>
  <c r="X1097" i="1"/>
  <c r="Z1097" i="1" s="1"/>
  <c r="X1098" i="1"/>
  <c r="Z1098" i="1" s="1"/>
  <c r="X1099" i="1"/>
  <c r="Z1099" i="1" s="1"/>
  <c r="X1100" i="1"/>
  <c r="Z1100" i="1" s="1"/>
  <c r="X1101" i="1"/>
  <c r="Z1101" i="1" s="1"/>
  <c r="X1102" i="1"/>
  <c r="Z1102" i="1" s="1"/>
  <c r="X1103" i="1"/>
  <c r="Z1103" i="1" s="1"/>
  <c r="X1104" i="1"/>
  <c r="Z1104" i="1" s="1"/>
  <c r="X1105" i="1"/>
  <c r="Z1105" i="1" s="1"/>
  <c r="X1106" i="1"/>
  <c r="Z1106" i="1" s="1"/>
  <c r="X1107" i="1"/>
  <c r="Z1107" i="1" s="1"/>
  <c r="X1108" i="1"/>
  <c r="Z1108" i="1" s="1"/>
  <c r="X1109" i="1"/>
  <c r="Z1109" i="1" s="1"/>
  <c r="X1110" i="1"/>
  <c r="Z1110" i="1" s="1"/>
  <c r="X1111" i="1"/>
  <c r="Z1111" i="1" s="1"/>
  <c r="X1112" i="1"/>
  <c r="Z1112" i="1" s="1"/>
  <c r="X1113" i="1"/>
  <c r="Z1113" i="1" s="1"/>
  <c r="X1114" i="1"/>
  <c r="Z1114" i="1" s="1"/>
  <c r="X1115" i="1"/>
  <c r="Z1115" i="1" s="1"/>
  <c r="X1116" i="1"/>
  <c r="Z1116" i="1" s="1"/>
  <c r="X1117" i="1"/>
  <c r="Z1117" i="1" s="1"/>
  <c r="X1118" i="1"/>
  <c r="Z1118" i="1" s="1"/>
  <c r="X1119" i="1"/>
  <c r="Z1119" i="1" s="1"/>
  <c r="X1120" i="1"/>
  <c r="Z1120" i="1" s="1"/>
  <c r="X1121" i="1"/>
  <c r="Z1121" i="1" s="1"/>
  <c r="X1122" i="1"/>
  <c r="Z1122" i="1" s="1"/>
  <c r="X1123" i="1"/>
  <c r="Z1123" i="1" s="1"/>
  <c r="X1124" i="1"/>
  <c r="Z1124" i="1" s="1"/>
  <c r="X1125" i="1"/>
  <c r="Z1125" i="1" s="1"/>
  <c r="X1126" i="1"/>
  <c r="Z1126" i="1" s="1"/>
  <c r="X1127" i="1"/>
  <c r="Z1127" i="1" s="1"/>
  <c r="X1128" i="1"/>
  <c r="Z1128" i="1" s="1"/>
  <c r="X1129" i="1"/>
  <c r="Z1129" i="1" s="1"/>
  <c r="X1130" i="1"/>
  <c r="Z1130" i="1" s="1"/>
  <c r="X1131" i="1"/>
  <c r="Z1131" i="1" s="1"/>
  <c r="X1132" i="1"/>
  <c r="Z1132" i="1" s="1"/>
  <c r="X1133" i="1"/>
  <c r="Z1133" i="1" s="1"/>
  <c r="X1134" i="1"/>
  <c r="Z1134" i="1" s="1"/>
  <c r="X1135" i="1"/>
  <c r="Z1135" i="1" s="1"/>
  <c r="X1136" i="1"/>
  <c r="Z1136" i="1" s="1"/>
  <c r="X1137" i="1"/>
  <c r="Z1137" i="1" s="1"/>
  <c r="X1138" i="1"/>
  <c r="Z1138" i="1" s="1"/>
  <c r="X1139" i="1"/>
  <c r="Z1139" i="1" s="1"/>
  <c r="X1140" i="1"/>
  <c r="Z1140" i="1" s="1"/>
  <c r="X1141" i="1"/>
  <c r="Z1141" i="1" s="1"/>
  <c r="X1142" i="1"/>
  <c r="Z1142" i="1" s="1"/>
  <c r="X1143" i="1"/>
  <c r="Z1143" i="1" s="1"/>
  <c r="X1144" i="1"/>
  <c r="Z1144" i="1" s="1"/>
  <c r="X1145" i="1"/>
  <c r="Z1145" i="1" s="1"/>
  <c r="X1146" i="1"/>
  <c r="Z1146" i="1" s="1"/>
  <c r="X1147" i="1"/>
  <c r="Z1147" i="1" s="1"/>
  <c r="X1148" i="1"/>
  <c r="Z1148" i="1" s="1"/>
  <c r="X1149" i="1"/>
  <c r="Z1149" i="1" s="1"/>
  <c r="X1150" i="1"/>
  <c r="Z1150" i="1" s="1"/>
  <c r="X1151" i="1"/>
  <c r="Z1151" i="1" s="1"/>
  <c r="X1152" i="1"/>
  <c r="Z1152" i="1" s="1"/>
  <c r="X1153" i="1"/>
  <c r="Z1153" i="1" s="1"/>
  <c r="X1154" i="1"/>
  <c r="Z1154" i="1" s="1"/>
  <c r="X1155" i="1"/>
  <c r="Z1155" i="1" s="1"/>
  <c r="X1156" i="1"/>
  <c r="Z1156" i="1" s="1"/>
  <c r="X1157" i="1"/>
  <c r="Z1157" i="1" s="1"/>
  <c r="X1158" i="1"/>
  <c r="Z1158" i="1" s="1"/>
  <c r="X1159" i="1"/>
  <c r="Z1159" i="1" s="1"/>
  <c r="X1160" i="1"/>
  <c r="Z1160" i="1" s="1"/>
  <c r="X1161" i="1"/>
  <c r="Z1161" i="1" s="1"/>
  <c r="X1162" i="1"/>
  <c r="Z1162" i="1" s="1"/>
  <c r="X1163" i="1"/>
  <c r="Z1163" i="1" s="1"/>
  <c r="X1164" i="1"/>
  <c r="Z1164" i="1" s="1"/>
  <c r="X1165" i="1"/>
  <c r="Z1165" i="1" s="1"/>
  <c r="X1166" i="1"/>
  <c r="Z1166" i="1" s="1"/>
  <c r="X1167" i="1"/>
  <c r="Z1167" i="1" s="1"/>
  <c r="X1168" i="1"/>
  <c r="Z1168" i="1" s="1"/>
  <c r="X1169" i="1"/>
  <c r="Z1169" i="1" s="1"/>
  <c r="X1170" i="1"/>
  <c r="Z1170" i="1" s="1"/>
  <c r="X1171" i="1"/>
  <c r="Z1171" i="1" s="1"/>
  <c r="X1172" i="1"/>
  <c r="Z1172" i="1" s="1"/>
  <c r="X1173" i="1"/>
  <c r="Z1173" i="1" s="1"/>
  <c r="X1174" i="1"/>
  <c r="Z1174" i="1" s="1"/>
  <c r="X1175" i="1"/>
  <c r="Z1175" i="1" s="1"/>
  <c r="X1176" i="1"/>
  <c r="Z1176" i="1" s="1"/>
  <c r="X1177" i="1"/>
  <c r="Z1177" i="1" s="1"/>
  <c r="X1178" i="1"/>
  <c r="Z1178" i="1" s="1"/>
  <c r="X1179" i="1"/>
  <c r="Z1179" i="1" s="1"/>
  <c r="X1180" i="1"/>
  <c r="Z1180" i="1" s="1"/>
  <c r="X1181" i="1"/>
  <c r="Z1181" i="1" s="1"/>
  <c r="X1182" i="1"/>
  <c r="Z1182" i="1" s="1"/>
  <c r="X1183" i="1"/>
  <c r="Z1183" i="1" s="1"/>
  <c r="X1184" i="1"/>
  <c r="Z1184" i="1" s="1"/>
  <c r="X1185" i="1"/>
  <c r="Z1185" i="1" s="1"/>
  <c r="X1186" i="1"/>
  <c r="Z1186" i="1" s="1"/>
  <c r="X1187" i="1"/>
  <c r="Z1187" i="1" s="1"/>
  <c r="X1188" i="1"/>
  <c r="Z1188" i="1" s="1"/>
  <c r="X1189" i="1"/>
  <c r="Z1189" i="1" s="1"/>
  <c r="X1190" i="1"/>
  <c r="Z1190" i="1" s="1"/>
  <c r="X1191" i="1"/>
  <c r="Z1191" i="1" s="1"/>
  <c r="X1192" i="1"/>
  <c r="Z1192" i="1" s="1"/>
  <c r="X1193" i="1"/>
  <c r="Z1193" i="1" s="1"/>
  <c r="X1194" i="1"/>
  <c r="Z1194" i="1" s="1"/>
  <c r="X1195" i="1"/>
  <c r="Z1195" i="1" s="1"/>
  <c r="X1196" i="1"/>
  <c r="Z1196" i="1" s="1"/>
  <c r="X1197" i="1"/>
  <c r="Z1197" i="1" s="1"/>
  <c r="X1198" i="1"/>
  <c r="Z1198" i="1" s="1"/>
  <c r="X1199" i="1"/>
  <c r="Z1199" i="1" s="1"/>
  <c r="X1200" i="1"/>
  <c r="Z1200" i="1" s="1"/>
  <c r="X1201" i="1"/>
  <c r="Z1201" i="1" s="1"/>
  <c r="X1202" i="1"/>
  <c r="Z1202" i="1" s="1"/>
  <c r="X1203" i="1"/>
  <c r="Z1203" i="1" s="1"/>
  <c r="X1204" i="1"/>
  <c r="Z1204" i="1" s="1"/>
  <c r="X1205" i="1"/>
  <c r="Z1205" i="1" s="1"/>
  <c r="X1206" i="1"/>
  <c r="Z1206" i="1" s="1"/>
  <c r="X1207" i="1"/>
  <c r="Z1207" i="1" s="1"/>
  <c r="X1208" i="1"/>
  <c r="Z1208" i="1" s="1"/>
  <c r="X1209" i="1"/>
  <c r="Z1209" i="1" s="1"/>
  <c r="X1210" i="1"/>
  <c r="Z1210" i="1" s="1"/>
  <c r="X1211" i="1"/>
  <c r="Z1211" i="1" s="1"/>
  <c r="X1212" i="1"/>
  <c r="Z1212" i="1" s="1"/>
  <c r="X1213" i="1"/>
  <c r="Z1213" i="1" s="1"/>
  <c r="X1214" i="1"/>
  <c r="Z1214" i="1" s="1"/>
  <c r="X1215" i="1"/>
  <c r="Z1215" i="1" s="1"/>
  <c r="X1216" i="1"/>
  <c r="Z1216" i="1" s="1"/>
  <c r="X1217" i="1"/>
  <c r="Z1217" i="1" s="1"/>
  <c r="X1218" i="1"/>
  <c r="Z1218" i="1" s="1"/>
  <c r="X1219" i="1"/>
  <c r="Z1219" i="1" s="1"/>
  <c r="X1220" i="1"/>
  <c r="Z1220" i="1" s="1"/>
  <c r="X1221" i="1"/>
  <c r="Z1221" i="1" s="1"/>
  <c r="X1222" i="1"/>
  <c r="Z1222" i="1" s="1"/>
  <c r="X1223" i="1"/>
  <c r="Z1223" i="1" s="1"/>
  <c r="X1224" i="1"/>
  <c r="Z1224" i="1" s="1"/>
  <c r="X1225" i="1"/>
  <c r="Z1225" i="1" s="1"/>
  <c r="X1226" i="1"/>
  <c r="Z1226" i="1" s="1"/>
  <c r="X1227" i="1"/>
  <c r="Z1227" i="1" s="1"/>
  <c r="X1228" i="1"/>
  <c r="Z1228" i="1" s="1"/>
  <c r="X1229" i="1"/>
  <c r="Z1229" i="1" s="1"/>
  <c r="X1230" i="1"/>
  <c r="Z1230" i="1" s="1"/>
  <c r="X1231" i="1"/>
  <c r="Z1231" i="1" s="1"/>
  <c r="X1232" i="1"/>
  <c r="Z1232" i="1" s="1"/>
  <c r="X1233" i="1"/>
  <c r="Z1233" i="1" s="1"/>
  <c r="X1234" i="1"/>
  <c r="Z1234" i="1" s="1"/>
  <c r="X1235" i="1"/>
  <c r="Z1235" i="1" s="1"/>
  <c r="X1236" i="1"/>
  <c r="Z1236" i="1" s="1"/>
  <c r="X1237" i="1"/>
  <c r="Z1237" i="1" s="1"/>
  <c r="X1238" i="1"/>
  <c r="Z1238" i="1" s="1"/>
  <c r="X1239" i="1"/>
  <c r="Z1239" i="1" s="1"/>
  <c r="X1240" i="1"/>
  <c r="Z1240" i="1" s="1"/>
  <c r="X1241" i="1"/>
  <c r="Z1241" i="1" s="1"/>
  <c r="X1242" i="1"/>
  <c r="Z1242" i="1" s="1"/>
  <c r="X1243" i="1"/>
  <c r="Z1243" i="1" s="1"/>
  <c r="X1244" i="1"/>
  <c r="Z1244" i="1" s="1"/>
  <c r="X1245" i="1"/>
  <c r="Z1245" i="1" s="1"/>
  <c r="X1246" i="1"/>
  <c r="Z1246" i="1" s="1"/>
  <c r="X1247" i="1"/>
  <c r="Z1247" i="1" s="1"/>
  <c r="X1248" i="1"/>
  <c r="Z1248" i="1" s="1"/>
  <c r="X1249" i="1"/>
  <c r="Z1249" i="1" s="1"/>
  <c r="X1250" i="1"/>
  <c r="Z1250" i="1" s="1"/>
  <c r="X1251" i="1"/>
  <c r="Z1251" i="1" s="1"/>
  <c r="X1252" i="1"/>
  <c r="Z1252" i="1" s="1"/>
  <c r="X1253" i="1"/>
  <c r="Z1253" i="1" s="1"/>
  <c r="X1254" i="1"/>
  <c r="Z1254" i="1" s="1"/>
  <c r="X1255" i="1"/>
  <c r="Z1255" i="1" s="1"/>
  <c r="X1256" i="1"/>
  <c r="Z1256" i="1" s="1"/>
  <c r="X1257" i="1"/>
  <c r="Z1257" i="1" s="1"/>
  <c r="X1258" i="1"/>
  <c r="Z1258" i="1" s="1"/>
  <c r="X1259" i="1"/>
  <c r="Z1259" i="1" s="1"/>
  <c r="X1260" i="1"/>
  <c r="Z1260" i="1" s="1"/>
  <c r="X1261" i="1"/>
  <c r="Z1261" i="1" s="1"/>
  <c r="X1262" i="1"/>
  <c r="Z1262" i="1" s="1"/>
  <c r="X1263" i="1"/>
  <c r="Z1263" i="1" s="1"/>
  <c r="X1264" i="1"/>
  <c r="Z1264" i="1" s="1"/>
  <c r="X1265" i="1"/>
  <c r="Z1265" i="1" s="1"/>
  <c r="X1266" i="1"/>
  <c r="Z1266" i="1" s="1"/>
  <c r="X1267" i="1"/>
  <c r="Z1267" i="1" s="1"/>
  <c r="X1268" i="1"/>
  <c r="Z1268" i="1" s="1"/>
  <c r="X1269" i="1"/>
  <c r="Z1269" i="1" s="1"/>
  <c r="X1270" i="1"/>
  <c r="Z1270" i="1" s="1"/>
  <c r="X1271" i="1"/>
  <c r="Z1271" i="1" s="1"/>
  <c r="X1272" i="1"/>
  <c r="Z1272" i="1" s="1"/>
  <c r="X1273" i="1"/>
  <c r="Z1273" i="1" s="1"/>
  <c r="X1274" i="1"/>
  <c r="Z1274" i="1" s="1"/>
  <c r="X1275" i="1"/>
  <c r="Z1275" i="1" s="1"/>
  <c r="X1276" i="1"/>
  <c r="Z1276" i="1" s="1"/>
  <c r="X1277" i="1"/>
  <c r="Z1277" i="1" s="1"/>
  <c r="X1278" i="1"/>
  <c r="Z1278" i="1" s="1"/>
  <c r="X1279" i="1"/>
  <c r="Z1279" i="1" s="1"/>
  <c r="X1280" i="1"/>
  <c r="Z1280" i="1" s="1"/>
  <c r="X1281" i="1"/>
  <c r="Z1281" i="1" s="1"/>
  <c r="X1282" i="1"/>
  <c r="Z1282" i="1" s="1"/>
  <c r="X1283" i="1"/>
  <c r="Z1283" i="1" s="1"/>
  <c r="X1284" i="1"/>
  <c r="Z1284" i="1" s="1"/>
  <c r="X1285" i="1"/>
  <c r="Z1285" i="1" s="1"/>
  <c r="X1286" i="1"/>
  <c r="Z1286" i="1" s="1"/>
  <c r="X1287" i="1"/>
  <c r="Z1287" i="1" s="1"/>
  <c r="X1288" i="1"/>
  <c r="Z1288" i="1" s="1"/>
  <c r="X1289" i="1"/>
  <c r="Z1289" i="1" s="1"/>
  <c r="X1290" i="1"/>
  <c r="Z1290" i="1" s="1"/>
  <c r="X1291" i="1"/>
  <c r="Z1291" i="1" s="1"/>
  <c r="X1292" i="1"/>
  <c r="Z1292" i="1" s="1"/>
  <c r="X1293" i="1"/>
  <c r="Z1293" i="1" s="1"/>
  <c r="X1294" i="1"/>
  <c r="Z1294" i="1" s="1"/>
  <c r="X1295" i="1"/>
  <c r="Z1295" i="1" s="1"/>
  <c r="X1296" i="1"/>
  <c r="Z1296" i="1" s="1"/>
  <c r="X1297" i="1"/>
  <c r="Z1297" i="1" s="1"/>
  <c r="X1298" i="1"/>
  <c r="Z1298" i="1" s="1"/>
  <c r="X1299" i="1"/>
  <c r="Z1299" i="1" s="1"/>
  <c r="X1300" i="1"/>
  <c r="Z1300" i="1" s="1"/>
  <c r="X1301" i="1"/>
  <c r="Z1301" i="1" s="1"/>
  <c r="X1302" i="1"/>
  <c r="Z1302" i="1" s="1"/>
  <c r="X1303" i="1"/>
  <c r="Z1303" i="1" s="1"/>
  <c r="X1304" i="1"/>
  <c r="Z1304" i="1" s="1"/>
  <c r="X1305" i="1"/>
  <c r="Z1305" i="1" s="1"/>
  <c r="X1306" i="1"/>
  <c r="Z1306" i="1" s="1"/>
  <c r="X1307" i="1"/>
  <c r="Z1307" i="1" s="1"/>
  <c r="X1308" i="1"/>
  <c r="Z1308" i="1" s="1"/>
  <c r="X1309" i="1"/>
  <c r="Z1309" i="1" s="1"/>
  <c r="X1310" i="1"/>
  <c r="Z1310" i="1" s="1"/>
  <c r="X1311" i="1"/>
  <c r="Z1311" i="1" s="1"/>
  <c r="X1312" i="1"/>
  <c r="Z1312" i="1" s="1"/>
  <c r="X1313" i="1"/>
  <c r="Z1313" i="1" s="1"/>
  <c r="X1314" i="1"/>
  <c r="Z1314" i="1" s="1"/>
  <c r="X1315" i="1"/>
  <c r="Z1315" i="1" s="1"/>
  <c r="X1316" i="1"/>
  <c r="Z1316" i="1" s="1"/>
  <c r="X1317" i="1"/>
  <c r="Z1317" i="1" s="1"/>
  <c r="X1318" i="1"/>
  <c r="Z1318" i="1" s="1"/>
  <c r="X1319" i="1"/>
  <c r="Z1319" i="1" s="1"/>
  <c r="X1320" i="1"/>
  <c r="Z1320" i="1" s="1"/>
  <c r="X1321" i="1"/>
  <c r="Z1321" i="1" s="1"/>
  <c r="X1322" i="1"/>
  <c r="Z1322" i="1" s="1"/>
  <c r="X1323" i="1"/>
  <c r="Z1323" i="1" s="1"/>
  <c r="X1324" i="1"/>
  <c r="Z1324" i="1" s="1"/>
  <c r="X1325" i="1"/>
  <c r="Z1325" i="1" s="1"/>
  <c r="X1326" i="1"/>
  <c r="Z1326" i="1" s="1"/>
  <c r="X1327" i="1"/>
  <c r="Z1327" i="1" s="1"/>
  <c r="X1328" i="1"/>
  <c r="Z1328" i="1" s="1"/>
  <c r="X1329" i="1"/>
  <c r="Z1329" i="1" s="1"/>
  <c r="X1330" i="1"/>
  <c r="Z1330" i="1" s="1"/>
  <c r="X1331" i="1"/>
  <c r="Z1331" i="1" s="1"/>
  <c r="X1332" i="1"/>
  <c r="Z1332" i="1" s="1"/>
  <c r="X1333" i="1"/>
  <c r="Z1333" i="1" s="1"/>
  <c r="X1334" i="1"/>
  <c r="Z1334" i="1" s="1"/>
  <c r="X1335" i="1"/>
  <c r="Z1335" i="1" s="1"/>
  <c r="X1336" i="1"/>
  <c r="Z1336" i="1" s="1"/>
  <c r="X1337" i="1"/>
  <c r="Z1337" i="1" s="1"/>
  <c r="X1338" i="1"/>
  <c r="Z1338" i="1" s="1"/>
  <c r="X1339" i="1"/>
  <c r="Z1339" i="1" s="1"/>
  <c r="X1340" i="1"/>
  <c r="Z1340" i="1" s="1"/>
  <c r="X1341" i="1"/>
  <c r="Z1341" i="1" s="1"/>
  <c r="X1342" i="1"/>
  <c r="Z1342" i="1" s="1"/>
  <c r="X1343" i="1"/>
  <c r="Z1343" i="1" s="1"/>
  <c r="X1344" i="1"/>
  <c r="Z1344" i="1" s="1"/>
  <c r="X1345" i="1"/>
  <c r="Z1345" i="1" s="1"/>
  <c r="X1346" i="1"/>
  <c r="Z1346" i="1" s="1"/>
  <c r="X1347" i="1"/>
  <c r="Z1347" i="1" s="1"/>
  <c r="X1348" i="1"/>
  <c r="Z1348" i="1" s="1"/>
  <c r="X1349" i="1"/>
  <c r="Z1349" i="1" s="1"/>
  <c r="X1350" i="1"/>
  <c r="Z1350" i="1" s="1"/>
  <c r="X1351" i="1"/>
  <c r="Z1351" i="1" s="1"/>
  <c r="X1352" i="1"/>
  <c r="Z1352" i="1" s="1"/>
  <c r="X1353" i="1"/>
  <c r="Z1353" i="1" s="1"/>
  <c r="X1354" i="1"/>
  <c r="Z1354" i="1" s="1"/>
  <c r="X1355" i="1"/>
  <c r="Z1355" i="1" s="1"/>
  <c r="X1356" i="1"/>
  <c r="Z1356" i="1" s="1"/>
  <c r="X1357" i="1"/>
  <c r="Z1357" i="1" s="1"/>
  <c r="X1358" i="1"/>
  <c r="Z1358" i="1" s="1"/>
  <c r="X1359" i="1"/>
  <c r="Z1359" i="1" s="1"/>
  <c r="X1360" i="1"/>
  <c r="Z1360" i="1" s="1"/>
  <c r="X1361" i="1"/>
  <c r="Z1361" i="1" s="1"/>
  <c r="X1362" i="1"/>
  <c r="Z1362" i="1" s="1"/>
  <c r="X1363" i="1"/>
  <c r="Z1363" i="1" s="1"/>
  <c r="X1364" i="1"/>
  <c r="Z1364" i="1" s="1"/>
  <c r="X1365" i="1"/>
  <c r="Z1365" i="1" s="1"/>
  <c r="X1366" i="1"/>
  <c r="Z1366" i="1" s="1"/>
  <c r="X1367" i="1"/>
  <c r="Z1367" i="1" s="1"/>
  <c r="X1368" i="1"/>
  <c r="Z1368" i="1" s="1"/>
  <c r="X1369" i="1"/>
  <c r="Z1369" i="1" s="1"/>
  <c r="X1370" i="1"/>
  <c r="Z1370" i="1" s="1"/>
  <c r="X1371" i="1"/>
  <c r="Z1371" i="1" s="1"/>
  <c r="X1372" i="1"/>
  <c r="Z1372" i="1" s="1"/>
  <c r="X1373" i="1"/>
  <c r="Z1373" i="1" s="1"/>
  <c r="X1374" i="1"/>
  <c r="Z1374" i="1" s="1"/>
  <c r="X1375" i="1"/>
  <c r="Z1375" i="1" s="1"/>
  <c r="X1376" i="1"/>
  <c r="Z1376" i="1" s="1"/>
  <c r="X1377" i="1"/>
  <c r="Z1377" i="1" s="1"/>
  <c r="X1378" i="1"/>
  <c r="Z1378" i="1" s="1"/>
  <c r="X1379" i="1"/>
  <c r="Z1379" i="1" s="1"/>
  <c r="X1380" i="1"/>
  <c r="Z1380" i="1" s="1"/>
  <c r="X1381" i="1"/>
  <c r="Z1381" i="1" s="1"/>
  <c r="X1382" i="1"/>
  <c r="Z1382" i="1" s="1"/>
  <c r="X1383" i="1"/>
  <c r="Z1383" i="1" s="1"/>
  <c r="X1384" i="1"/>
  <c r="Z1384" i="1" s="1"/>
  <c r="X1385" i="1"/>
  <c r="Z1385" i="1" s="1"/>
  <c r="X1386" i="1"/>
  <c r="Z1386" i="1" s="1"/>
  <c r="X1387" i="1"/>
  <c r="Z1387" i="1" s="1"/>
  <c r="X1388" i="1"/>
  <c r="Z1388" i="1" s="1"/>
  <c r="X1389" i="1"/>
  <c r="Z1389" i="1" s="1"/>
  <c r="X1390" i="1"/>
  <c r="Z1390" i="1" s="1"/>
  <c r="X1391" i="1"/>
  <c r="Z1391" i="1" s="1"/>
  <c r="X1392" i="1"/>
  <c r="Z1392" i="1" s="1"/>
  <c r="X1393" i="1"/>
  <c r="Z1393" i="1" s="1"/>
  <c r="X1394" i="1"/>
  <c r="Z1394" i="1" s="1"/>
  <c r="X1395" i="1"/>
  <c r="Z1395" i="1" s="1"/>
  <c r="X1396" i="1"/>
  <c r="Z1396" i="1" s="1"/>
  <c r="X1397" i="1"/>
  <c r="Z1397" i="1" s="1"/>
  <c r="X1398" i="1"/>
  <c r="Z1398" i="1" s="1"/>
  <c r="X1399" i="1"/>
  <c r="Z1399" i="1" s="1"/>
  <c r="X1400" i="1"/>
  <c r="Z1400" i="1" s="1"/>
  <c r="X1401" i="1"/>
  <c r="Z1401" i="1" s="1"/>
  <c r="X1402" i="1"/>
  <c r="Z1402" i="1" s="1"/>
  <c r="X1403" i="1"/>
  <c r="Z1403" i="1" s="1"/>
  <c r="X1404" i="1"/>
  <c r="Z1404" i="1" s="1"/>
  <c r="X1405" i="1"/>
  <c r="Z1405" i="1" s="1"/>
  <c r="X1406" i="1"/>
  <c r="Z1406" i="1" s="1"/>
  <c r="X1407" i="1"/>
  <c r="Z1407" i="1" s="1"/>
  <c r="X1408" i="1"/>
  <c r="Z1408" i="1" s="1"/>
  <c r="X2" i="1"/>
  <c r="Z2" i="1" s="1"/>
  <c r="X3" i="1"/>
  <c r="Z3" i="1" s="1"/>
  <c r="X4" i="1"/>
  <c r="Z4" i="1" s="1"/>
  <c r="X5" i="1"/>
  <c r="Z5" i="1" s="1"/>
  <c r="X6" i="1"/>
  <c r="Z6" i="1" s="1"/>
  <c r="X7" i="1"/>
  <c r="Z7" i="1" s="1"/>
  <c r="X8" i="1"/>
  <c r="Z8" i="1" s="1"/>
  <c r="X9" i="1"/>
  <c r="Z9" i="1" s="1"/>
  <c r="X10" i="1"/>
  <c r="Z10" i="1" s="1"/>
  <c r="X11" i="1"/>
  <c r="Z11" i="1" s="1"/>
  <c r="X12" i="1"/>
  <c r="Z12" i="1" s="1"/>
  <c r="X13" i="1"/>
  <c r="Z13" i="1" s="1"/>
  <c r="X14" i="1"/>
  <c r="Z14" i="1" s="1"/>
  <c r="X15" i="1"/>
  <c r="Z15" i="1" s="1"/>
  <c r="X16" i="1"/>
  <c r="Z16" i="1" s="1"/>
  <c r="X17" i="1"/>
  <c r="Z17" i="1" s="1"/>
  <c r="X18" i="1"/>
  <c r="Z18" i="1" s="1"/>
  <c r="X19" i="1"/>
  <c r="Z19" i="1" s="1"/>
  <c r="X20" i="1"/>
  <c r="Z20" i="1" s="1"/>
  <c r="X21" i="1"/>
  <c r="Z21" i="1" s="1"/>
  <c r="X22" i="1"/>
  <c r="Z22" i="1" s="1"/>
  <c r="X23" i="1"/>
  <c r="Z23" i="1" s="1"/>
  <c r="X24" i="1"/>
  <c r="Z24" i="1" s="1"/>
  <c r="X25" i="1"/>
  <c r="Z25" i="1" s="1"/>
  <c r="X26" i="1"/>
  <c r="Z26" i="1" s="1"/>
  <c r="X27" i="1"/>
  <c r="Z27" i="1" s="1"/>
  <c r="X28" i="1"/>
  <c r="Z28" i="1" s="1"/>
  <c r="X29" i="1"/>
  <c r="Z29" i="1" s="1"/>
  <c r="X30" i="1"/>
  <c r="Z30" i="1" s="1"/>
  <c r="X31" i="1"/>
  <c r="Z31" i="1" s="1"/>
  <c r="X32" i="1"/>
  <c r="Z32" i="1" s="1"/>
  <c r="X33" i="1"/>
  <c r="Z33" i="1" s="1"/>
  <c r="X34" i="1"/>
  <c r="Z34" i="1" s="1"/>
  <c r="X35" i="1"/>
  <c r="Z35" i="1" s="1"/>
  <c r="X36" i="1"/>
  <c r="Z36" i="1" s="1"/>
  <c r="X37" i="1"/>
  <c r="Z37" i="1" s="1"/>
  <c r="X38" i="1"/>
  <c r="Z38" i="1" s="1"/>
  <c r="X39" i="1"/>
  <c r="Z39" i="1" s="1"/>
  <c r="X40" i="1"/>
  <c r="Z40" i="1" s="1"/>
  <c r="X41" i="1"/>
  <c r="Z41" i="1" s="1"/>
  <c r="X42" i="1"/>
  <c r="Z42" i="1" s="1"/>
  <c r="X43" i="1"/>
  <c r="Z43" i="1" s="1"/>
  <c r="X44" i="1"/>
  <c r="Z44" i="1" s="1"/>
  <c r="X45" i="1"/>
  <c r="Z45" i="1" s="1"/>
  <c r="X46" i="1"/>
  <c r="Z46" i="1" s="1"/>
  <c r="X47" i="1"/>
  <c r="Z47" i="1" s="1"/>
  <c r="X48" i="1"/>
  <c r="Z48" i="1" s="1"/>
  <c r="X49" i="1"/>
  <c r="Z49" i="1" s="1"/>
  <c r="X50" i="1"/>
  <c r="Z50" i="1" s="1"/>
  <c r="X51" i="1"/>
  <c r="Z51" i="1" s="1"/>
  <c r="X52" i="1"/>
  <c r="Z52" i="1" s="1"/>
  <c r="X53" i="1"/>
  <c r="Z53" i="1" s="1"/>
  <c r="X54" i="1"/>
  <c r="Z54" i="1" s="1"/>
  <c r="X55" i="1"/>
  <c r="Z55" i="1" s="1"/>
  <c r="X56" i="1"/>
  <c r="Z56" i="1" s="1"/>
  <c r="X57" i="1"/>
  <c r="Z57" i="1" s="1"/>
  <c r="X58" i="1"/>
  <c r="Z58" i="1" s="1"/>
  <c r="X59" i="1"/>
  <c r="Z59" i="1" s="1"/>
  <c r="X60" i="1"/>
  <c r="Z60" i="1" s="1"/>
  <c r="X61" i="1"/>
  <c r="Z61" i="1" s="1"/>
  <c r="X62" i="1"/>
  <c r="Z62" i="1" s="1"/>
  <c r="X63" i="1"/>
  <c r="Z63" i="1" s="1"/>
  <c r="X64" i="1"/>
  <c r="Z64" i="1" s="1"/>
  <c r="X65" i="1"/>
  <c r="Z65" i="1" s="1"/>
  <c r="X66" i="1"/>
  <c r="Z66" i="1" s="1"/>
  <c r="X67" i="1"/>
  <c r="Z67" i="1" s="1"/>
  <c r="X68" i="1"/>
  <c r="Z68" i="1" s="1"/>
  <c r="X69" i="1"/>
  <c r="Z69" i="1" s="1"/>
  <c r="X70" i="1"/>
  <c r="Z70" i="1" s="1"/>
  <c r="X71" i="1"/>
  <c r="Z71" i="1" s="1"/>
  <c r="X72" i="1"/>
  <c r="Z72" i="1" s="1"/>
  <c r="X73" i="1"/>
  <c r="Z73" i="1" s="1"/>
  <c r="X74" i="1"/>
  <c r="Z74" i="1" s="1"/>
  <c r="X75" i="1"/>
  <c r="Z75" i="1" s="1"/>
  <c r="X76" i="1"/>
  <c r="Z76" i="1" s="1"/>
  <c r="X77" i="1"/>
  <c r="Z77" i="1" s="1"/>
  <c r="X78" i="1"/>
  <c r="Z78" i="1" s="1"/>
  <c r="X79" i="1"/>
  <c r="Z79" i="1" s="1"/>
  <c r="X80" i="1"/>
  <c r="Z80" i="1" s="1"/>
  <c r="X81" i="1"/>
  <c r="Z81" i="1" s="1"/>
  <c r="X82" i="1"/>
  <c r="Z82" i="1" s="1"/>
  <c r="X83" i="1"/>
  <c r="Z83" i="1" s="1"/>
  <c r="X84" i="1"/>
  <c r="Z84" i="1" s="1"/>
  <c r="X85" i="1"/>
  <c r="Z85" i="1" s="1"/>
  <c r="X86" i="1"/>
  <c r="Z86" i="1" s="1"/>
  <c r="X87" i="1"/>
  <c r="Z87" i="1" s="1"/>
  <c r="X88" i="1"/>
  <c r="Z88" i="1" s="1"/>
  <c r="X89" i="1"/>
  <c r="Z89" i="1" s="1"/>
  <c r="X90" i="1"/>
  <c r="Z90" i="1" s="1"/>
  <c r="X91" i="1"/>
  <c r="Z91" i="1" s="1"/>
  <c r="X92" i="1"/>
  <c r="Z92" i="1" s="1"/>
  <c r="X93" i="1"/>
  <c r="Z93" i="1" s="1"/>
  <c r="X94" i="1"/>
  <c r="Z94" i="1" s="1"/>
  <c r="X95" i="1"/>
  <c r="Z95" i="1" s="1"/>
  <c r="X96" i="1"/>
  <c r="Z96" i="1" s="1"/>
  <c r="X97" i="1"/>
  <c r="Z97" i="1" s="1"/>
  <c r="X98" i="1"/>
  <c r="Z98" i="1" s="1"/>
  <c r="X99" i="1"/>
  <c r="Z99" i="1" s="1"/>
  <c r="X100" i="1"/>
  <c r="Z100" i="1" s="1"/>
  <c r="X101" i="1"/>
  <c r="Z101" i="1" s="1"/>
  <c r="X102" i="1"/>
  <c r="Z102" i="1" s="1"/>
  <c r="X103" i="1"/>
  <c r="Z103" i="1" s="1"/>
  <c r="X104" i="1"/>
  <c r="Z104" i="1" s="1"/>
  <c r="X105" i="1"/>
  <c r="Z105" i="1" s="1"/>
  <c r="X106" i="1"/>
  <c r="Z106" i="1" s="1"/>
  <c r="X107" i="1"/>
  <c r="Z107" i="1" s="1"/>
  <c r="X108" i="1"/>
  <c r="Z108" i="1" s="1"/>
  <c r="X109" i="1"/>
  <c r="Z109" i="1" s="1"/>
  <c r="X110" i="1"/>
  <c r="Z110" i="1" s="1"/>
  <c r="X111" i="1"/>
  <c r="Z111" i="1" s="1"/>
  <c r="X112" i="1"/>
  <c r="Z112" i="1" s="1"/>
  <c r="X113" i="1"/>
  <c r="Z113" i="1" s="1"/>
  <c r="X114" i="1"/>
  <c r="Z114" i="1" s="1"/>
  <c r="X115" i="1"/>
  <c r="Z115" i="1" s="1"/>
  <c r="X116" i="1"/>
  <c r="Z116" i="1" s="1"/>
  <c r="X117" i="1"/>
  <c r="Z117" i="1" s="1"/>
  <c r="X118" i="1"/>
  <c r="Z118" i="1" s="1"/>
  <c r="X119" i="1"/>
  <c r="Z119" i="1" s="1"/>
  <c r="X120" i="1"/>
  <c r="Z120" i="1" s="1"/>
  <c r="X121" i="1"/>
  <c r="Z121" i="1" s="1"/>
  <c r="X122" i="1"/>
  <c r="Z122" i="1" s="1"/>
  <c r="X123" i="1"/>
  <c r="Z123" i="1" s="1"/>
  <c r="X124" i="1"/>
  <c r="Z124" i="1" s="1"/>
  <c r="X125" i="1"/>
  <c r="Z125" i="1" s="1"/>
  <c r="X126" i="1"/>
  <c r="Z126" i="1" s="1"/>
  <c r="X127" i="1"/>
  <c r="Z127" i="1" s="1"/>
  <c r="X128" i="1"/>
  <c r="Z128" i="1" s="1"/>
  <c r="X129" i="1"/>
  <c r="Z129" i="1" s="1"/>
  <c r="X130" i="1"/>
  <c r="Z130" i="1" s="1"/>
  <c r="X131" i="1"/>
  <c r="Z131" i="1" s="1"/>
  <c r="X132" i="1"/>
  <c r="Z132" i="1" s="1"/>
  <c r="X133" i="1"/>
  <c r="Z133" i="1" s="1"/>
  <c r="X134" i="1"/>
  <c r="Z134" i="1" s="1"/>
  <c r="X135" i="1"/>
  <c r="Z135" i="1" s="1"/>
  <c r="X136" i="1"/>
  <c r="Z136" i="1" s="1"/>
  <c r="X137" i="1"/>
  <c r="Z137" i="1" s="1"/>
  <c r="X138" i="1"/>
  <c r="Z138" i="1" s="1"/>
  <c r="X139" i="1"/>
  <c r="Z139" i="1" s="1"/>
  <c r="X140" i="1"/>
  <c r="Z140" i="1" s="1"/>
  <c r="X141" i="1"/>
  <c r="Z141" i="1" s="1"/>
  <c r="X142" i="1"/>
  <c r="Z142" i="1" s="1"/>
  <c r="X143" i="1"/>
  <c r="Z143" i="1" s="1"/>
  <c r="X144" i="1"/>
  <c r="Z144" i="1" s="1"/>
  <c r="X145" i="1"/>
  <c r="Z145" i="1" s="1"/>
  <c r="X146" i="1"/>
  <c r="Z146" i="1" s="1"/>
  <c r="X147" i="1"/>
  <c r="Z147" i="1" s="1"/>
  <c r="X148" i="1"/>
  <c r="Z148" i="1" s="1"/>
  <c r="X149" i="1"/>
  <c r="Z149" i="1" s="1"/>
  <c r="X150" i="1"/>
  <c r="Z150" i="1" s="1"/>
  <c r="X151" i="1"/>
  <c r="Z151" i="1" s="1"/>
  <c r="X152" i="1"/>
  <c r="Z152" i="1" s="1"/>
  <c r="X153" i="1"/>
  <c r="Z153" i="1" s="1"/>
  <c r="X154" i="1"/>
  <c r="Z154" i="1" s="1"/>
  <c r="X155" i="1"/>
  <c r="Z155" i="1" s="1"/>
  <c r="X156" i="1"/>
  <c r="Z156" i="1" s="1"/>
  <c r="X157" i="1"/>
  <c r="Z157" i="1" s="1"/>
  <c r="X158" i="1"/>
  <c r="Z158" i="1" s="1"/>
  <c r="X159" i="1"/>
  <c r="Z159" i="1" s="1"/>
  <c r="X160" i="1"/>
  <c r="Z160" i="1" s="1"/>
  <c r="X161" i="1"/>
  <c r="Z161" i="1" s="1"/>
  <c r="X162" i="1"/>
  <c r="Z162" i="1" s="1"/>
  <c r="X163" i="1"/>
  <c r="Z163" i="1" s="1"/>
  <c r="X164" i="1"/>
  <c r="Z164" i="1" s="1"/>
  <c r="X165" i="1"/>
  <c r="Z165" i="1" s="1"/>
  <c r="X166" i="1"/>
  <c r="Z166" i="1" s="1"/>
  <c r="X167" i="1"/>
  <c r="Z167" i="1" s="1"/>
  <c r="X168" i="1"/>
  <c r="Z168" i="1" s="1"/>
  <c r="X169" i="1"/>
  <c r="Z169" i="1" s="1"/>
  <c r="X170" i="1"/>
  <c r="Z170" i="1" s="1"/>
  <c r="X171" i="1"/>
  <c r="Z171" i="1" s="1"/>
  <c r="X172" i="1"/>
  <c r="Z172" i="1" s="1"/>
  <c r="X173" i="1"/>
  <c r="Z173" i="1" s="1"/>
  <c r="X174" i="1"/>
  <c r="Z174" i="1" s="1"/>
  <c r="X175" i="1"/>
  <c r="Z175" i="1" s="1"/>
  <c r="X176" i="1"/>
  <c r="Z176" i="1" s="1"/>
  <c r="X177" i="1"/>
  <c r="Z177" i="1" s="1"/>
  <c r="X178" i="1"/>
  <c r="Z178" i="1" s="1"/>
  <c r="X179" i="1"/>
  <c r="Z179" i="1" s="1"/>
  <c r="X180" i="1"/>
  <c r="Z180" i="1" s="1"/>
  <c r="X181" i="1"/>
  <c r="Z181" i="1" s="1"/>
  <c r="X182" i="1"/>
  <c r="Z182" i="1" s="1"/>
  <c r="X183" i="1"/>
  <c r="Z183" i="1" s="1"/>
  <c r="X184" i="1"/>
  <c r="Z184" i="1" s="1"/>
  <c r="X185" i="1"/>
  <c r="Z185" i="1" s="1"/>
  <c r="X186" i="1"/>
  <c r="Z186" i="1" s="1"/>
  <c r="X187" i="1"/>
  <c r="Z187" i="1" s="1"/>
  <c r="X188" i="1"/>
  <c r="Z188" i="1" s="1"/>
  <c r="X189" i="1"/>
  <c r="Z189" i="1" s="1"/>
  <c r="X190" i="1"/>
  <c r="Z190" i="1" s="1"/>
  <c r="X191" i="1"/>
  <c r="Z191" i="1" s="1"/>
  <c r="X192" i="1"/>
  <c r="Z192" i="1" s="1"/>
  <c r="X193" i="1"/>
  <c r="Z193" i="1" s="1"/>
  <c r="X194" i="1"/>
  <c r="Z194" i="1" s="1"/>
  <c r="X195" i="1"/>
  <c r="Z195" i="1" s="1"/>
  <c r="X196" i="1"/>
  <c r="Z196" i="1" s="1"/>
  <c r="X197" i="1"/>
  <c r="Z197" i="1" s="1"/>
  <c r="X198" i="1"/>
  <c r="Z198" i="1" s="1"/>
  <c r="X199" i="1"/>
  <c r="Z199" i="1" s="1"/>
  <c r="X200" i="1"/>
  <c r="Z200" i="1" s="1"/>
  <c r="X201" i="1"/>
  <c r="Z201" i="1" s="1"/>
  <c r="X202" i="1"/>
  <c r="Z202" i="1" s="1"/>
  <c r="X203" i="1"/>
  <c r="Z203" i="1" s="1"/>
  <c r="X204" i="1"/>
  <c r="Z204" i="1" s="1"/>
  <c r="X205" i="1"/>
  <c r="Z205" i="1" s="1"/>
  <c r="X206" i="1"/>
  <c r="Z206" i="1" s="1"/>
  <c r="X207" i="1"/>
  <c r="Z207" i="1" s="1"/>
  <c r="X208" i="1"/>
  <c r="Z208" i="1" s="1"/>
  <c r="X209" i="1"/>
  <c r="Z209" i="1" s="1"/>
  <c r="X210" i="1"/>
  <c r="Z210" i="1" s="1"/>
  <c r="X211" i="1"/>
  <c r="Z211" i="1" s="1"/>
  <c r="X212" i="1"/>
  <c r="Z212" i="1" s="1"/>
  <c r="X213" i="1"/>
  <c r="Z213" i="1" s="1"/>
  <c r="X214" i="1"/>
  <c r="Z214" i="1" s="1"/>
  <c r="X215" i="1"/>
  <c r="Z215" i="1" s="1"/>
  <c r="X216" i="1"/>
  <c r="Z216" i="1" s="1"/>
  <c r="X217" i="1"/>
  <c r="Z217" i="1" s="1"/>
  <c r="X218" i="1"/>
  <c r="Z218" i="1" s="1"/>
  <c r="X219" i="1"/>
  <c r="Z219" i="1" s="1"/>
  <c r="X220" i="1"/>
  <c r="Z220" i="1" s="1"/>
  <c r="X221" i="1"/>
  <c r="Z221" i="1" s="1"/>
  <c r="X222" i="1"/>
  <c r="Z222" i="1" s="1"/>
  <c r="X223" i="1"/>
  <c r="Z223" i="1" s="1"/>
  <c r="X224" i="1"/>
  <c r="Z224" i="1" s="1"/>
  <c r="X225" i="1"/>
  <c r="Z225" i="1" s="1"/>
  <c r="X226" i="1"/>
  <c r="Z226" i="1" s="1"/>
  <c r="X227" i="1"/>
  <c r="Z227" i="1" s="1"/>
  <c r="X228" i="1"/>
  <c r="Z228" i="1" s="1"/>
  <c r="X229" i="1"/>
  <c r="Z229" i="1" s="1"/>
  <c r="X230" i="1"/>
  <c r="Z230" i="1" s="1"/>
  <c r="X231" i="1"/>
  <c r="Z231" i="1" s="1"/>
  <c r="X232" i="1"/>
  <c r="Z232" i="1" s="1"/>
  <c r="X233" i="1"/>
  <c r="Z233" i="1" s="1"/>
  <c r="X234" i="1"/>
  <c r="Z234" i="1" s="1"/>
  <c r="X235" i="1"/>
  <c r="Z235" i="1" s="1"/>
  <c r="X236" i="1"/>
  <c r="Z236" i="1" s="1"/>
  <c r="X237" i="1"/>
  <c r="Z237" i="1" s="1"/>
  <c r="X238" i="1"/>
  <c r="Z238" i="1" s="1"/>
  <c r="X239" i="1"/>
  <c r="Z239" i="1" s="1"/>
  <c r="X240" i="1"/>
  <c r="Z240" i="1" s="1"/>
  <c r="X241" i="1"/>
  <c r="Z241" i="1" s="1"/>
  <c r="X242" i="1"/>
  <c r="Z242" i="1" s="1"/>
  <c r="X243" i="1"/>
  <c r="Z243" i="1" s="1"/>
  <c r="X244" i="1"/>
  <c r="Z244" i="1" s="1"/>
  <c r="X245" i="1"/>
  <c r="Z245" i="1" s="1"/>
  <c r="X246" i="1"/>
  <c r="Z246" i="1" s="1"/>
  <c r="X247" i="1"/>
  <c r="Z247" i="1" s="1"/>
  <c r="X248" i="1"/>
  <c r="Z248" i="1" s="1"/>
  <c r="X249" i="1"/>
  <c r="Z249" i="1" s="1"/>
  <c r="X250" i="1"/>
  <c r="Z250" i="1" s="1"/>
  <c r="X251" i="1"/>
  <c r="Z251" i="1" s="1"/>
  <c r="X252" i="1"/>
  <c r="Z252" i="1" s="1"/>
  <c r="X253" i="1"/>
  <c r="Z253" i="1" s="1"/>
  <c r="AC2" i="1" s="1"/>
  <c r="X254" i="1"/>
  <c r="Z254" i="1" s="1"/>
  <c r="X255" i="1"/>
  <c r="Z255" i="1" s="1"/>
  <c r="X256" i="1"/>
  <c r="Z256" i="1" s="1"/>
  <c r="X257" i="1"/>
  <c r="Z257" i="1" s="1"/>
  <c r="X258" i="1"/>
  <c r="Z258" i="1" s="1"/>
  <c r="X259" i="1"/>
  <c r="Z259" i="1" s="1"/>
  <c r="X260" i="1"/>
  <c r="Z260" i="1" s="1"/>
  <c r="X261" i="1"/>
  <c r="Z261" i="1" s="1"/>
  <c r="X262" i="1"/>
  <c r="Z262" i="1" s="1"/>
  <c r="X263" i="1"/>
  <c r="Z263" i="1" s="1"/>
  <c r="X264" i="1"/>
  <c r="Z264" i="1" s="1"/>
  <c r="X265" i="1"/>
  <c r="Z265" i="1" s="1"/>
  <c r="X266" i="1"/>
  <c r="Z266" i="1" s="1"/>
  <c r="X267" i="1"/>
  <c r="Z267" i="1" s="1"/>
  <c r="X268" i="1"/>
  <c r="Z268" i="1" s="1"/>
  <c r="X269" i="1"/>
  <c r="Z269" i="1" s="1"/>
  <c r="X270" i="1"/>
  <c r="Z270" i="1" s="1"/>
  <c r="X271" i="1"/>
  <c r="Z271" i="1" s="1"/>
  <c r="X272" i="1"/>
  <c r="Z272" i="1" s="1"/>
  <c r="X273" i="1"/>
  <c r="Z273" i="1" s="1"/>
  <c r="X274" i="1"/>
  <c r="Z274" i="1" s="1"/>
  <c r="X275" i="1"/>
  <c r="Z275" i="1" s="1"/>
  <c r="X276" i="1"/>
  <c r="Z276" i="1" s="1"/>
  <c r="X277" i="1"/>
  <c r="Z277" i="1" s="1"/>
  <c r="X278" i="1"/>
  <c r="Z278" i="1" s="1"/>
  <c r="X279" i="1"/>
  <c r="Z279" i="1" s="1"/>
  <c r="X280" i="1"/>
  <c r="Z280" i="1" s="1"/>
  <c r="X281" i="1"/>
  <c r="Z281" i="1" s="1"/>
  <c r="X282" i="1"/>
  <c r="Z282" i="1" s="1"/>
  <c r="X283" i="1"/>
  <c r="Z283" i="1" s="1"/>
  <c r="X284" i="1"/>
  <c r="Z284" i="1" s="1"/>
  <c r="X285" i="1"/>
  <c r="Z285" i="1" s="1"/>
  <c r="X286" i="1"/>
  <c r="Z286" i="1" s="1"/>
  <c r="X287" i="1"/>
  <c r="Z287" i="1" s="1"/>
  <c r="X288" i="1"/>
  <c r="Z288" i="1" s="1"/>
  <c r="X289" i="1"/>
  <c r="Z289" i="1" s="1"/>
  <c r="X290" i="1"/>
  <c r="Z290" i="1" s="1"/>
  <c r="X291" i="1"/>
  <c r="Z291" i="1" s="1"/>
  <c r="X292" i="1"/>
  <c r="Z292" i="1" s="1"/>
  <c r="X293" i="1"/>
  <c r="Z293" i="1" s="1"/>
  <c r="X294" i="1"/>
  <c r="Z294" i="1" s="1"/>
  <c r="X295" i="1"/>
  <c r="Z295" i="1" s="1"/>
  <c r="X296" i="1"/>
  <c r="Z296" i="1" s="1"/>
  <c r="X297" i="1"/>
  <c r="Z297" i="1" s="1"/>
  <c r="X298" i="1"/>
  <c r="Z298" i="1" s="1"/>
  <c r="X299" i="1"/>
  <c r="Z299" i="1" s="1"/>
  <c r="X300" i="1"/>
  <c r="Z300" i="1" s="1"/>
  <c r="X301" i="1"/>
  <c r="Z301" i="1" s="1"/>
  <c r="X302" i="1"/>
  <c r="Z302" i="1" s="1"/>
  <c r="X303" i="1"/>
  <c r="Z303" i="1" s="1"/>
  <c r="X304" i="1"/>
  <c r="Z304" i="1" s="1"/>
  <c r="X305" i="1"/>
  <c r="Z305" i="1" s="1"/>
  <c r="X306" i="1"/>
  <c r="Z306" i="1" s="1"/>
  <c r="X307" i="1"/>
  <c r="Z307" i="1" s="1"/>
  <c r="X308" i="1"/>
  <c r="Z308" i="1" s="1"/>
  <c r="X309" i="1"/>
  <c r="Z309" i="1" s="1"/>
  <c r="X310" i="1"/>
  <c r="Z310" i="1" s="1"/>
  <c r="X311" i="1"/>
  <c r="Z311" i="1" s="1"/>
  <c r="X312" i="1"/>
  <c r="Z312" i="1" s="1"/>
  <c r="X313" i="1"/>
  <c r="Z313" i="1" s="1"/>
  <c r="X314" i="1"/>
  <c r="Z314" i="1" s="1"/>
  <c r="X315" i="1"/>
  <c r="Z315" i="1" s="1"/>
  <c r="X316" i="1"/>
  <c r="Z316" i="1" s="1"/>
  <c r="X317" i="1"/>
  <c r="Z317" i="1" s="1"/>
  <c r="X318" i="1"/>
  <c r="Z318" i="1" s="1"/>
  <c r="X319" i="1"/>
  <c r="Z319" i="1" s="1"/>
  <c r="X320" i="1"/>
  <c r="Z320" i="1" s="1"/>
  <c r="X321" i="1"/>
  <c r="Z321" i="1" s="1"/>
  <c r="X322" i="1"/>
  <c r="Z322" i="1" s="1"/>
  <c r="X323" i="1"/>
  <c r="Z323" i="1" s="1"/>
  <c r="X324" i="1"/>
  <c r="Z324" i="1" s="1"/>
  <c r="X325" i="1"/>
  <c r="Z325" i="1" s="1"/>
  <c r="X326" i="1"/>
  <c r="Z326" i="1" s="1"/>
  <c r="X327" i="1"/>
  <c r="Z327" i="1" s="1"/>
  <c r="X328" i="1"/>
  <c r="Z328" i="1" s="1"/>
  <c r="X329" i="1"/>
  <c r="Z329" i="1" s="1"/>
  <c r="X330" i="1"/>
  <c r="Z330" i="1" s="1"/>
  <c r="X331" i="1"/>
  <c r="Z331" i="1" s="1"/>
  <c r="X332" i="1"/>
  <c r="Z332" i="1" s="1"/>
  <c r="X333" i="1"/>
  <c r="Z333" i="1" s="1"/>
  <c r="X334" i="1"/>
  <c r="Z334" i="1" s="1"/>
  <c r="X335" i="1"/>
  <c r="Z335" i="1" s="1"/>
  <c r="X336" i="1"/>
  <c r="Z336" i="1" s="1"/>
  <c r="X337" i="1"/>
  <c r="Z337" i="1" s="1"/>
  <c r="X338" i="1"/>
  <c r="Z338" i="1" s="1"/>
  <c r="X339" i="1"/>
  <c r="Z339" i="1" s="1"/>
  <c r="X340" i="1"/>
  <c r="Z340" i="1" s="1"/>
  <c r="X341" i="1"/>
  <c r="Z341" i="1" s="1"/>
  <c r="X342" i="1"/>
  <c r="Z342" i="1" s="1"/>
  <c r="X343" i="1"/>
  <c r="Z343" i="1" s="1"/>
  <c r="X344" i="1"/>
  <c r="Z344" i="1" s="1"/>
  <c r="X345" i="1"/>
  <c r="Z345" i="1" s="1"/>
  <c r="X346" i="1"/>
  <c r="Z346" i="1" s="1"/>
  <c r="X347" i="1"/>
  <c r="Z347" i="1" s="1"/>
  <c r="X348" i="1"/>
  <c r="Z348" i="1" s="1"/>
  <c r="X349" i="1"/>
  <c r="Z349" i="1" s="1"/>
  <c r="X350" i="1"/>
  <c r="Z350" i="1" s="1"/>
  <c r="X351" i="1"/>
  <c r="Z351" i="1" s="1"/>
  <c r="X352" i="1"/>
  <c r="Z352" i="1" s="1"/>
  <c r="X353" i="1"/>
  <c r="Z353" i="1" s="1"/>
  <c r="X354" i="1"/>
  <c r="Z354" i="1" s="1"/>
  <c r="X355" i="1"/>
  <c r="Z355" i="1" s="1"/>
  <c r="X356" i="1"/>
  <c r="Z356" i="1" s="1"/>
  <c r="X357" i="1"/>
  <c r="Z357" i="1" s="1"/>
  <c r="X358" i="1"/>
  <c r="Z358" i="1" s="1"/>
  <c r="X359" i="1"/>
  <c r="Z359" i="1" s="1"/>
  <c r="X360" i="1"/>
  <c r="Z360" i="1" s="1"/>
  <c r="X361" i="1"/>
  <c r="Z361" i="1" s="1"/>
  <c r="X362" i="1"/>
  <c r="Z362" i="1" s="1"/>
  <c r="X363" i="1"/>
  <c r="Z363" i="1" s="1"/>
  <c r="X364" i="1"/>
  <c r="Z364" i="1" s="1"/>
  <c r="X365" i="1"/>
  <c r="Z365" i="1" s="1"/>
  <c r="X366" i="1"/>
  <c r="Z366" i="1" s="1"/>
  <c r="X367" i="1"/>
  <c r="Z367" i="1" s="1"/>
  <c r="X368" i="1"/>
  <c r="Z368" i="1" s="1"/>
  <c r="X369" i="1"/>
  <c r="Z369" i="1" s="1"/>
  <c r="X370" i="1"/>
  <c r="Z370" i="1" s="1"/>
  <c r="X371" i="1"/>
  <c r="Z371" i="1" s="1"/>
  <c r="X372" i="1"/>
  <c r="Z372" i="1" s="1"/>
  <c r="X373" i="1"/>
  <c r="Z373" i="1" s="1"/>
  <c r="X374" i="1"/>
  <c r="Z374" i="1" s="1"/>
  <c r="X375" i="1"/>
  <c r="Z375" i="1" s="1"/>
  <c r="X376" i="1"/>
  <c r="Z376" i="1" s="1"/>
  <c r="X377" i="1"/>
  <c r="Z377" i="1" s="1"/>
  <c r="X378" i="1"/>
  <c r="Z378" i="1" s="1"/>
  <c r="X379" i="1"/>
  <c r="Z379" i="1" s="1"/>
  <c r="X380" i="1"/>
  <c r="Z380" i="1" s="1"/>
  <c r="X381" i="1"/>
  <c r="Z381" i="1" s="1"/>
  <c r="X382" i="1"/>
  <c r="Z382" i="1" s="1"/>
  <c r="X383" i="1"/>
  <c r="Z383" i="1" s="1"/>
  <c r="X384" i="1"/>
  <c r="Z384" i="1" s="1"/>
  <c r="X385" i="1"/>
  <c r="Z385" i="1" s="1"/>
  <c r="X386" i="1"/>
  <c r="Z386" i="1" s="1"/>
  <c r="X387" i="1"/>
  <c r="Z387" i="1" s="1"/>
  <c r="X388" i="1"/>
  <c r="Z388" i="1" s="1"/>
  <c r="X389" i="1"/>
  <c r="Z389" i="1" s="1"/>
  <c r="X390" i="1"/>
  <c r="Z390" i="1" s="1"/>
  <c r="X391" i="1"/>
  <c r="Z391" i="1" s="1"/>
  <c r="X392" i="1"/>
  <c r="Z392" i="1" s="1"/>
  <c r="X393" i="1"/>
  <c r="Z393" i="1" s="1"/>
  <c r="X394" i="1"/>
  <c r="Z394" i="1" s="1"/>
  <c r="X395" i="1"/>
  <c r="Z395" i="1" s="1"/>
  <c r="X396" i="1"/>
  <c r="Z396" i="1" s="1"/>
  <c r="X397" i="1"/>
  <c r="Z397" i="1" s="1"/>
  <c r="X398" i="1"/>
  <c r="Z398" i="1" s="1"/>
  <c r="X399" i="1"/>
  <c r="Z399" i="1" s="1"/>
  <c r="X400" i="1"/>
  <c r="Z400" i="1" s="1"/>
  <c r="X401" i="1"/>
  <c r="Z401" i="1" s="1"/>
  <c r="X402" i="1"/>
  <c r="Z402" i="1" s="1"/>
  <c r="X403" i="1"/>
  <c r="Z403" i="1" s="1"/>
  <c r="X404" i="1"/>
  <c r="Z404" i="1" s="1"/>
  <c r="X405" i="1"/>
  <c r="Z405" i="1" s="1"/>
  <c r="X406" i="1"/>
  <c r="Z406" i="1" s="1"/>
  <c r="X407" i="1"/>
  <c r="Z407" i="1" s="1"/>
  <c r="X408" i="1"/>
  <c r="Z408" i="1" s="1"/>
  <c r="X409" i="1"/>
  <c r="Z409" i="1" s="1"/>
  <c r="X410" i="1"/>
  <c r="Z410" i="1" s="1"/>
  <c r="X411" i="1"/>
  <c r="Z411" i="1" s="1"/>
  <c r="X412" i="1"/>
  <c r="Z412" i="1" s="1"/>
  <c r="X413" i="1"/>
  <c r="Z413" i="1" s="1"/>
  <c r="X414" i="1"/>
  <c r="Z414" i="1" s="1"/>
  <c r="X415" i="1"/>
  <c r="Z415" i="1" s="1"/>
  <c r="X416" i="1"/>
  <c r="Z416" i="1" s="1"/>
  <c r="X417" i="1"/>
  <c r="Z417" i="1" s="1"/>
  <c r="X418" i="1"/>
  <c r="Z418" i="1" s="1"/>
  <c r="X419" i="1"/>
  <c r="Z419" i="1" s="1"/>
  <c r="X420" i="1"/>
  <c r="Z420" i="1" s="1"/>
  <c r="X421" i="1"/>
  <c r="Z421" i="1" s="1"/>
  <c r="X422" i="1"/>
  <c r="Z422" i="1" s="1"/>
  <c r="X423" i="1"/>
  <c r="Z423" i="1" s="1"/>
  <c r="X424" i="1"/>
  <c r="Z424" i="1" s="1"/>
  <c r="X425" i="1"/>
  <c r="Z425" i="1" s="1"/>
  <c r="X426" i="1"/>
  <c r="Z426" i="1" s="1"/>
  <c r="X427" i="1"/>
  <c r="Z427" i="1" s="1"/>
  <c r="X428" i="1"/>
  <c r="Z428" i="1" s="1"/>
  <c r="X429" i="1"/>
  <c r="Z429" i="1" s="1"/>
  <c r="X430" i="1"/>
  <c r="Z430" i="1" s="1"/>
  <c r="X431" i="1"/>
  <c r="Z431" i="1" s="1"/>
  <c r="X432" i="1"/>
  <c r="Z432" i="1" s="1"/>
  <c r="X433" i="1"/>
  <c r="Z433" i="1" s="1"/>
  <c r="X434" i="1"/>
  <c r="Z434" i="1" s="1"/>
  <c r="X435" i="1"/>
  <c r="Z435" i="1" s="1"/>
  <c r="X436" i="1"/>
  <c r="Z436" i="1" s="1"/>
  <c r="X437" i="1"/>
  <c r="Z437" i="1" s="1"/>
  <c r="X438" i="1"/>
  <c r="Z438" i="1" s="1"/>
  <c r="X439" i="1"/>
  <c r="Z439" i="1" s="1"/>
  <c r="X440" i="1"/>
  <c r="Z440" i="1" s="1"/>
  <c r="X441" i="1"/>
  <c r="Z441" i="1" s="1"/>
  <c r="X442" i="1"/>
  <c r="Z442" i="1" s="1"/>
  <c r="X443" i="1"/>
  <c r="Z443" i="1" s="1"/>
  <c r="X444" i="1"/>
  <c r="Z444" i="1" s="1"/>
  <c r="X445" i="1"/>
  <c r="Z445" i="1" s="1"/>
  <c r="X446" i="1"/>
  <c r="Z446" i="1" s="1"/>
  <c r="X447" i="1"/>
  <c r="Z447" i="1" s="1"/>
  <c r="X448" i="1"/>
  <c r="Z448" i="1" s="1"/>
  <c r="X449" i="1"/>
  <c r="Z449" i="1" s="1"/>
  <c r="X450" i="1"/>
  <c r="Z450" i="1" s="1"/>
  <c r="X451" i="1"/>
  <c r="Z451" i="1" s="1"/>
  <c r="X452" i="1"/>
  <c r="Z452" i="1" s="1"/>
  <c r="X453" i="1"/>
  <c r="Z453" i="1" s="1"/>
  <c r="X454" i="1"/>
  <c r="Z454" i="1" s="1"/>
  <c r="X455" i="1"/>
  <c r="Z455" i="1" s="1"/>
  <c r="X456" i="1"/>
  <c r="Z456" i="1" s="1"/>
  <c r="X457" i="1"/>
  <c r="Z457" i="1" s="1"/>
  <c r="X458" i="1"/>
  <c r="Z458" i="1" s="1"/>
  <c r="X459" i="1"/>
  <c r="Z459" i="1" s="1"/>
  <c r="X460" i="1"/>
  <c r="Z460" i="1" s="1"/>
  <c r="X461" i="1"/>
  <c r="Z461" i="1" s="1"/>
  <c r="X462" i="1"/>
  <c r="Z462" i="1" s="1"/>
  <c r="X463" i="1"/>
  <c r="Z463" i="1" s="1"/>
  <c r="X464" i="1"/>
  <c r="Z464" i="1" s="1"/>
  <c r="X465" i="1"/>
  <c r="Z465" i="1" s="1"/>
  <c r="X466" i="1"/>
  <c r="Z466" i="1" s="1"/>
  <c r="X467" i="1"/>
  <c r="Z467" i="1" s="1"/>
  <c r="X468" i="1"/>
  <c r="Z468" i="1" s="1"/>
  <c r="X469" i="1"/>
  <c r="Z469" i="1" s="1"/>
  <c r="X470" i="1"/>
  <c r="Z470" i="1" s="1"/>
  <c r="X471" i="1"/>
  <c r="Z471" i="1" s="1"/>
  <c r="X472" i="1"/>
  <c r="Z472" i="1" s="1"/>
  <c r="X473" i="1"/>
  <c r="Z473" i="1" s="1"/>
  <c r="X474" i="1"/>
  <c r="Z474" i="1" s="1"/>
  <c r="X475" i="1"/>
  <c r="Z475" i="1" s="1"/>
  <c r="X476" i="1"/>
  <c r="Z476" i="1" s="1"/>
  <c r="X477" i="1"/>
  <c r="Z477" i="1" s="1"/>
  <c r="X478" i="1"/>
  <c r="Z478" i="1" s="1"/>
  <c r="X479" i="1"/>
  <c r="Z479" i="1" s="1"/>
  <c r="X480" i="1"/>
  <c r="Z480" i="1" s="1"/>
  <c r="X481" i="1"/>
  <c r="Z481" i="1" s="1"/>
  <c r="X482" i="1"/>
  <c r="Z482" i="1" s="1"/>
  <c r="X483" i="1"/>
  <c r="Z483" i="1" s="1"/>
  <c r="X484" i="1"/>
  <c r="Z484" i="1" s="1"/>
  <c r="X485" i="1"/>
  <c r="Z485" i="1" s="1"/>
  <c r="X486" i="1"/>
  <c r="Z486" i="1" s="1"/>
  <c r="X487" i="1"/>
  <c r="Z487" i="1" s="1"/>
  <c r="X488" i="1"/>
  <c r="Z488" i="1" s="1"/>
  <c r="X489" i="1"/>
  <c r="Z489" i="1" s="1"/>
  <c r="X490" i="1"/>
  <c r="Z490" i="1" s="1"/>
  <c r="X491" i="1"/>
  <c r="Z491" i="1" s="1"/>
  <c r="X492" i="1"/>
  <c r="Z492" i="1" s="1"/>
  <c r="X493" i="1"/>
  <c r="Z493" i="1" s="1"/>
  <c r="X494" i="1"/>
  <c r="Z494" i="1" s="1"/>
  <c r="X495" i="1"/>
  <c r="Z495" i="1" s="1"/>
  <c r="X496" i="1"/>
  <c r="Z496" i="1" s="1"/>
  <c r="X497" i="1"/>
  <c r="Z497" i="1" s="1"/>
  <c r="X498" i="1"/>
  <c r="Z498" i="1" s="1"/>
  <c r="X499" i="1"/>
  <c r="Z499" i="1" s="1"/>
  <c r="X500" i="1"/>
  <c r="Z500" i="1" s="1"/>
  <c r="X501" i="1"/>
  <c r="Z501" i="1" s="1"/>
  <c r="X502" i="1"/>
  <c r="Z502" i="1" s="1"/>
  <c r="X503" i="1"/>
  <c r="Z503" i="1" s="1"/>
  <c r="X504" i="1"/>
  <c r="Z504" i="1" s="1"/>
  <c r="X505" i="1"/>
  <c r="Z505" i="1" s="1"/>
  <c r="X506" i="1"/>
  <c r="Z506" i="1" s="1"/>
  <c r="X507" i="1"/>
  <c r="Z507" i="1" s="1"/>
  <c r="X508" i="1"/>
  <c r="Z508" i="1" s="1"/>
  <c r="X509" i="1"/>
  <c r="Z509" i="1" s="1"/>
  <c r="X510" i="1"/>
  <c r="Z510" i="1" s="1"/>
  <c r="X511" i="1"/>
  <c r="Z511" i="1" s="1"/>
  <c r="X512" i="1"/>
  <c r="Z512" i="1" s="1"/>
  <c r="X513" i="1"/>
  <c r="Z513" i="1" s="1"/>
  <c r="X514" i="1"/>
  <c r="Z514" i="1" s="1"/>
  <c r="X515" i="1"/>
  <c r="Z515" i="1" s="1"/>
  <c r="X516" i="1"/>
  <c r="Z516" i="1" s="1"/>
  <c r="X517" i="1"/>
  <c r="Z517" i="1" s="1"/>
  <c r="X518" i="1"/>
  <c r="Z518" i="1" s="1"/>
  <c r="X519" i="1"/>
  <c r="Z519" i="1" s="1"/>
  <c r="X520" i="1"/>
  <c r="Z520" i="1" s="1"/>
  <c r="X521" i="1"/>
  <c r="Z521" i="1" s="1"/>
  <c r="X522" i="1"/>
  <c r="Z522" i="1" s="1"/>
  <c r="X523" i="1"/>
  <c r="Z523" i="1" s="1"/>
  <c r="X524" i="1"/>
  <c r="Z524" i="1" s="1"/>
  <c r="X525" i="1"/>
  <c r="Z525" i="1" s="1"/>
  <c r="X526" i="1"/>
  <c r="Z526" i="1" s="1"/>
  <c r="X527" i="1"/>
  <c r="Z527" i="1" s="1"/>
  <c r="X528" i="1"/>
  <c r="Z528" i="1" s="1"/>
  <c r="X529" i="1"/>
  <c r="Z529" i="1" s="1"/>
  <c r="X530" i="1"/>
  <c r="Z530" i="1" s="1"/>
  <c r="X531" i="1"/>
  <c r="Z531" i="1" s="1"/>
  <c r="X532" i="1"/>
  <c r="Z532" i="1" s="1"/>
  <c r="X533" i="1"/>
  <c r="Z533" i="1" s="1"/>
  <c r="X534" i="1"/>
  <c r="Z534" i="1" s="1"/>
  <c r="X535" i="1"/>
  <c r="Z535" i="1" s="1"/>
  <c r="X536" i="1"/>
  <c r="Z536" i="1" s="1"/>
  <c r="X537" i="1"/>
  <c r="Z537" i="1" s="1"/>
  <c r="X538" i="1"/>
  <c r="Z538" i="1" s="1"/>
  <c r="X539" i="1"/>
  <c r="Z539" i="1" s="1"/>
  <c r="X540" i="1"/>
  <c r="Z540" i="1" s="1"/>
  <c r="X541" i="1"/>
  <c r="Z541" i="1" s="1"/>
  <c r="X542" i="1"/>
  <c r="Z542" i="1" s="1"/>
  <c r="X543" i="1"/>
  <c r="Z543" i="1" s="1"/>
  <c r="X544" i="1"/>
  <c r="Z544" i="1" s="1"/>
  <c r="X545" i="1"/>
  <c r="Z545" i="1" s="1"/>
  <c r="X546" i="1"/>
  <c r="Z546" i="1" s="1"/>
  <c r="X547" i="1"/>
  <c r="Z547" i="1" s="1"/>
  <c r="X548" i="1"/>
  <c r="Z548" i="1" s="1"/>
  <c r="X549" i="1"/>
  <c r="Z549" i="1" s="1"/>
  <c r="X550" i="1"/>
  <c r="Z550" i="1" s="1"/>
  <c r="X551" i="1"/>
  <c r="Z551" i="1" s="1"/>
  <c r="X552" i="1"/>
  <c r="Z552" i="1" s="1"/>
  <c r="X553" i="1"/>
  <c r="Z553" i="1" s="1"/>
  <c r="X554" i="1"/>
  <c r="Z554" i="1" s="1"/>
  <c r="X555" i="1"/>
  <c r="Z555" i="1" s="1"/>
  <c r="X556" i="1"/>
  <c r="Z556" i="1" s="1"/>
  <c r="X557" i="1"/>
  <c r="Z557" i="1" s="1"/>
  <c r="X558" i="1"/>
  <c r="Z558" i="1" s="1"/>
  <c r="X559" i="1"/>
  <c r="Z559" i="1" s="1"/>
  <c r="X560" i="1"/>
  <c r="Z560" i="1" s="1"/>
  <c r="X561" i="1"/>
  <c r="Z561" i="1" s="1"/>
  <c r="X562" i="1"/>
  <c r="Z562" i="1" s="1"/>
  <c r="X563" i="1"/>
  <c r="Z563" i="1" s="1"/>
  <c r="X564" i="1"/>
  <c r="Z564" i="1" s="1"/>
  <c r="X565" i="1"/>
  <c r="Z565" i="1" s="1"/>
  <c r="X566" i="1"/>
  <c r="Z566" i="1" s="1"/>
  <c r="X567" i="1"/>
  <c r="Z567" i="1" s="1"/>
  <c r="X568" i="1"/>
  <c r="Z568" i="1" s="1"/>
  <c r="X569" i="1"/>
  <c r="Z569" i="1" s="1"/>
  <c r="X570" i="1"/>
  <c r="Z570" i="1" s="1"/>
  <c r="X571" i="1"/>
  <c r="Z571" i="1" s="1"/>
  <c r="X572" i="1"/>
  <c r="Z572" i="1" s="1"/>
  <c r="X573" i="1"/>
  <c r="Z573" i="1" s="1"/>
  <c r="X574" i="1"/>
  <c r="Z574" i="1" s="1"/>
  <c r="X575" i="1"/>
  <c r="Z575" i="1" s="1"/>
  <c r="X576" i="1"/>
  <c r="Z576" i="1" s="1"/>
  <c r="X577" i="1"/>
  <c r="Z577" i="1" s="1"/>
  <c r="X578" i="1"/>
  <c r="Z578" i="1" s="1"/>
  <c r="X579" i="1"/>
  <c r="Z579" i="1" s="1"/>
  <c r="X580" i="1"/>
  <c r="Z580" i="1" s="1"/>
  <c r="X581" i="1"/>
  <c r="Z581" i="1" s="1"/>
  <c r="X582" i="1"/>
  <c r="Z582" i="1" s="1"/>
  <c r="X583" i="1"/>
  <c r="Z583" i="1" s="1"/>
  <c r="X584" i="1"/>
  <c r="Z584" i="1" s="1"/>
  <c r="X585" i="1"/>
  <c r="Z585" i="1" s="1"/>
  <c r="X586" i="1"/>
  <c r="Z586" i="1" s="1"/>
  <c r="X587" i="1"/>
  <c r="Z587" i="1" s="1"/>
  <c r="X588" i="1"/>
  <c r="Z588" i="1" s="1"/>
  <c r="X589" i="1"/>
  <c r="Z589" i="1" s="1"/>
  <c r="X590" i="1"/>
  <c r="Z590" i="1" s="1"/>
  <c r="X591" i="1"/>
  <c r="Z591" i="1" s="1"/>
  <c r="X592" i="1"/>
  <c r="Z592" i="1" s="1"/>
  <c r="X593" i="1"/>
  <c r="Z593" i="1" s="1"/>
  <c r="X594" i="1"/>
  <c r="Z594" i="1" s="1"/>
  <c r="X595" i="1"/>
  <c r="Z595" i="1" s="1"/>
  <c r="X596" i="1"/>
  <c r="Z596" i="1" s="1"/>
  <c r="X597" i="1"/>
  <c r="Z597" i="1" s="1"/>
  <c r="X598" i="1"/>
  <c r="Z598" i="1" s="1"/>
  <c r="X599" i="1"/>
  <c r="Z599" i="1" s="1"/>
  <c r="X600" i="1"/>
  <c r="Z600" i="1" s="1"/>
  <c r="X601" i="1"/>
  <c r="Z601" i="1" s="1"/>
  <c r="X602" i="1"/>
  <c r="Z602" i="1" s="1"/>
  <c r="X603" i="1"/>
  <c r="Z603" i="1" s="1"/>
  <c r="X604" i="1"/>
  <c r="Z604" i="1" s="1"/>
  <c r="X605" i="1"/>
  <c r="Z605" i="1" s="1"/>
  <c r="X606" i="1"/>
  <c r="Z606" i="1" s="1"/>
  <c r="X607" i="1"/>
  <c r="Z607" i="1" s="1"/>
  <c r="X608" i="1"/>
  <c r="Z608" i="1" s="1"/>
  <c r="X609" i="1"/>
  <c r="Z609" i="1" s="1"/>
  <c r="X610" i="1"/>
  <c r="Z610" i="1" s="1"/>
  <c r="X611" i="1"/>
  <c r="Z611" i="1" s="1"/>
  <c r="X612" i="1"/>
  <c r="Z612" i="1" s="1"/>
  <c r="X613" i="1"/>
  <c r="Z613" i="1" s="1"/>
  <c r="X614" i="1"/>
  <c r="Z614" i="1" s="1"/>
  <c r="X615" i="1"/>
  <c r="Z615" i="1" s="1"/>
  <c r="X616" i="1"/>
  <c r="Z616" i="1" s="1"/>
  <c r="X617" i="1"/>
  <c r="Z617" i="1" s="1"/>
  <c r="X618" i="1"/>
  <c r="Z618" i="1" s="1"/>
  <c r="X619" i="1"/>
  <c r="Z619" i="1" s="1"/>
  <c r="X620" i="1"/>
  <c r="Z620" i="1" s="1"/>
  <c r="X621" i="1"/>
  <c r="Z621" i="1" s="1"/>
  <c r="X622" i="1"/>
  <c r="Z622" i="1" s="1"/>
  <c r="X623" i="1"/>
  <c r="Z623" i="1" s="1"/>
  <c r="X624" i="1"/>
  <c r="Z624" i="1" s="1"/>
  <c r="X625" i="1"/>
  <c r="Z625" i="1" s="1"/>
  <c r="X626" i="1"/>
  <c r="Z626" i="1" s="1"/>
  <c r="X627" i="1"/>
  <c r="Z627" i="1" s="1"/>
  <c r="X628" i="1"/>
  <c r="Z628" i="1" s="1"/>
  <c r="X629" i="1"/>
  <c r="Z629" i="1" s="1"/>
  <c r="X630" i="1"/>
  <c r="Z630" i="1" s="1"/>
  <c r="X631" i="1"/>
  <c r="Z631" i="1" s="1"/>
  <c r="X632" i="1"/>
  <c r="Z632" i="1" s="1"/>
  <c r="X633" i="1"/>
  <c r="Z633" i="1" s="1"/>
  <c r="X634" i="1"/>
  <c r="Z634" i="1" s="1"/>
  <c r="X635" i="1"/>
  <c r="Z635" i="1" s="1"/>
  <c r="X636" i="1"/>
  <c r="Z636" i="1" s="1"/>
  <c r="X637" i="1"/>
  <c r="Z637" i="1" s="1"/>
  <c r="X638" i="1"/>
  <c r="Z638" i="1" s="1"/>
  <c r="X639" i="1"/>
  <c r="Z639" i="1" s="1"/>
  <c r="X640" i="1"/>
  <c r="Z640" i="1" s="1"/>
  <c r="X641" i="1"/>
  <c r="Z641" i="1" s="1"/>
  <c r="X642" i="1"/>
  <c r="Z642" i="1" s="1"/>
  <c r="X643" i="1"/>
  <c r="Z643" i="1" s="1"/>
  <c r="X644" i="1"/>
  <c r="Z644" i="1" s="1"/>
  <c r="X645" i="1"/>
  <c r="Z645" i="1" s="1"/>
  <c r="X646" i="1"/>
  <c r="Z646" i="1" s="1"/>
  <c r="X647" i="1"/>
  <c r="Z647" i="1" s="1"/>
  <c r="X648" i="1"/>
  <c r="Z648" i="1" s="1"/>
  <c r="X649" i="1"/>
  <c r="Z649" i="1" s="1"/>
  <c r="X650" i="1"/>
  <c r="Z650" i="1" s="1"/>
  <c r="X651" i="1"/>
  <c r="Z651" i="1" s="1"/>
  <c r="X652" i="1"/>
  <c r="Z652" i="1" s="1"/>
  <c r="X653" i="1"/>
  <c r="Z653" i="1" s="1"/>
  <c r="X654" i="1"/>
  <c r="Z654" i="1" s="1"/>
  <c r="X655" i="1"/>
  <c r="Z655" i="1" s="1"/>
  <c r="X656" i="1"/>
  <c r="Z656" i="1" s="1"/>
  <c r="X657" i="1"/>
  <c r="Z657" i="1" s="1"/>
  <c r="X658" i="1"/>
  <c r="Z658" i="1" s="1"/>
  <c r="X659" i="1"/>
  <c r="Z659" i="1" s="1"/>
  <c r="X660" i="1"/>
  <c r="Z660" i="1" s="1"/>
  <c r="X661" i="1"/>
  <c r="Z661" i="1" s="1"/>
  <c r="X662" i="1"/>
  <c r="Z662" i="1" s="1"/>
  <c r="X663" i="1"/>
  <c r="Z663" i="1" s="1"/>
  <c r="X664" i="1"/>
  <c r="Z664" i="1" s="1"/>
  <c r="X665" i="1"/>
  <c r="Z665" i="1" s="1"/>
  <c r="X666" i="1"/>
  <c r="Z666" i="1" s="1"/>
  <c r="X667" i="1"/>
  <c r="Z667" i="1" s="1"/>
  <c r="X668" i="1"/>
  <c r="Z668" i="1" s="1"/>
  <c r="X669" i="1"/>
  <c r="Z669" i="1" s="1"/>
  <c r="X670" i="1"/>
  <c r="Z670" i="1" s="1"/>
  <c r="X671" i="1"/>
  <c r="Z671" i="1" s="1"/>
  <c r="X672" i="1"/>
  <c r="Z672" i="1" s="1"/>
  <c r="X673" i="1"/>
  <c r="Z673" i="1" s="1"/>
  <c r="X674" i="1"/>
  <c r="Z674" i="1" s="1"/>
  <c r="X675" i="1"/>
  <c r="Z675" i="1" s="1"/>
  <c r="X676" i="1"/>
  <c r="Z676" i="1" s="1"/>
  <c r="X677" i="1"/>
  <c r="Z677" i="1" s="1"/>
  <c r="X678" i="1"/>
  <c r="Z678" i="1" s="1"/>
  <c r="X679" i="1"/>
  <c r="Z679" i="1" s="1"/>
  <c r="X680" i="1"/>
  <c r="Z680" i="1" s="1"/>
  <c r="X681" i="1"/>
  <c r="Z681" i="1" s="1"/>
  <c r="X682" i="1"/>
  <c r="Z682" i="1" s="1"/>
  <c r="X683" i="1"/>
  <c r="Z683" i="1" s="1"/>
  <c r="X684" i="1"/>
  <c r="Z684" i="1" s="1"/>
  <c r="X685" i="1"/>
  <c r="Z685" i="1" s="1"/>
  <c r="X686" i="1"/>
  <c r="Z686" i="1" s="1"/>
  <c r="X687" i="1"/>
  <c r="Z687" i="1" s="1"/>
  <c r="X688" i="1"/>
  <c r="Z688" i="1" s="1"/>
  <c r="X689" i="1"/>
  <c r="Z689" i="1" s="1"/>
  <c r="X690" i="1"/>
  <c r="Z690" i="1" s="1"/>
  <c r="X691" i="1"/>
  <c r="Z691" i="1" s="1"/>
  <c r="X692" i="1"/>
  <c r="Z692" i="1" s="1"/>
  <c r="X693" i="1"/>
  <c r="Z693" i="1" s="1"/>
  <c r="X694" i="1"/>
  <c r="Z694" i="1" s="1"/>
  <c r="X695" i="1"/>
  <c r="Z695" i="1" s="1"/>
  <c r="X696" i="1"/>
  <c r="Z696" i="1" s="1"/>
  <c r="X697" i="1"/>
  <c r="Z697" i="1" s="1"/>
  <c r="X698" i="1"/>
  <c r="Z698" i="1" s="1"/>
  <c r="X699" i="1"/>
  <c r="Z699" i="1" s="1"/>
  <c r="X700" i="1"/>
  <c r="Z700" i="1" s="1"/>
  <c r="X701" i="1"/>
  <c r="Z701" i="1" s="1"/>
  <c r="X702" i="1"/>
  <c r="Z702" i="1" s="1"/>
  <c r="X703" i="1"/>
  <c r="Z703" i="1" s="1"/>
  <c r="X704" i="1"/>
  <c r="Z704" i="1" s="1"/>
  <c r="X705" i="1"/>
  <c r="Z705" i="1" s="1"/>
  <c r="X706" i="1"/>
  <c r="Z706" i="1" s="1"/>
  <c r="X707" i="1"/>
  <c r="Z707" i="1" s="1"/>
  <c r="X708" i="1"/>
  <c r="Z708" i="1" s="1"/>
  <c r="X709" i="1"/>
  <c r="Z709" i="1" s="1"/>
  <c r="X710" i="1"/>
  <c r="Z710" i="1" s="1"/>
  <c r="X711" i="1"/>
  <c r="Z711" i="1" s="1"/>
  <c r="X712" i="1"/>
  <c r="Z712" i="1" s="1"/>
  <c r="AM2" i="1"/>
  <c r="AO2" i="1" s="1"/>
  <c r="AM5" i="1"/>
  <c r="AO5" i="1" s="1"/>
  <c r="AM6" i="1"/>
  <c r="AO6" i="1" s="1"/>
  <c r="AM7" i="1"/>
  <c r="AO7" i="1" s="1"/>
  <c r="AM8" i="1"/>
  <c r="AO8" i="1" s="1"/>
  <c r="AM9" i="1"/>
  <c r="AO9" i="1" s="1"/>
  <c r="AM10" i="1"/>
  <c r="AO10" i="1" s="1"/>
  <c r="AM11" i="1"/>
  <c r="AO11" i="1" s="1"/>
  <c r="AM12" i="1"/>
  <c r="AO12" i="1" s="1"/>
  <c r="AM13" i="1"/>
  <c r="AO13" i="1" s="1"/>
  <c r="AM14" i="1"/>
  <c r="AO14" i="1" s="1"/>
  <c r="AM15" i="1"/>
  <c r="AO15" i="1" s="1"/>
  <c r="AM16" i="1"/>
  <c r="AO16" i="1" s="1"/>
  <c r="AM17" i="1"/>
  <c r="AO17" i="1" s="1"/>
  <c r="AM18" i="1"/>
  <c r="AO18" i="1" s="1"/>
  <c r="AM19" i="1"/>
  <c r="AO19" i="1" s="1"/>
  <c r="AM20" i="1"/>
  <c r="AO20" i="1" s="1"/>
  <c r="AM21" i="1"/>
  <c r="AO21" i="1" s="1"/>
  <c r="AM22" i="1"/>
  <c r="AO22" i="1" s="1"/>
  <c r="AM23" i="1"/>
  <c r="AO23" i="1" s="1"/>
  <c r="AM24" i="1"/>
  <c r="AO24" i="1" s="1"/>
  <c r="AM25" i="1"/>
  <c r="AO25" i="1" s="1"/>
  <c r="AM26" i="1"/>
  <c r="AO26" i="1" s="1"/>
  <c r="AM27" i="1"/>
  <c r="AO27" i="1" s="1"/>
  <c r="AM28" i="1"/>
  <c r="AO28" i="1" s="1"/>
  <c r="AM29" i="1"/>
  <c r="AO29" i="1" s="1"/>
  <c r="AM30" i="1"/>
  <c r="AO30" i="1" s="1"/>
  <c r="AM31" i="1"/>
  <c r="AO31" i="1" s="1"/>
  <c r="AM32" i="1"/>
  <c r="AO32" i="1" s="1"/>
  <c r="AM33" i="1"/>
  <c r="AO33" i="1" s="1"/>
  <c r="AM34" i="1"/>
  <c r="AO34" i="1" s="1"/>
  <c r="AM35" i="1"/>
  <c r="AO35" i="1" s="1"/>
  <c r="AM36" i="1"/>
  <c r="AO36" i="1" s="1"/>
  <c r="AM37" i="1"/>
  <c r="AO37" i="1" s="1"/>
  <c r="AM38" i="1"/>
  <c r="AO38" i="1" s="1"/>
  <c r="AM39" i="1"/>
  <c r="AO39" i="1" s="1"/>
  <c r="AM40" i="1"/>
  <c r="AO40" i="1" s="1"/>
  <c r="AY1925" i="1"/>
  <c r="BA1925" i="1" s="1"/>
  <c r="AY1926" i="1"/>
  <c r="BA1926" i="1" s="1"/>
  <c r="AY1927" i="1"/>
  <c r="BA1927" i="1" s="1"/>
  <c r="AY1928" i="1"/>
  <c r="BA1928" i="1" s="1"/>
  <c r="AY1929" i="1"/>
  <c r="BA1929" i="1" s="1"/>
  <c r="AY1930" i="1"/>
  <c r="BA1930" i="1" s="1"/>
  <c r="AY1931" i="1"/>
  <c r="BA1931" i="1" s="1"/>
  <c r="AY1932" i="1"/>
  <c r="BA1932" i="1" s="1"/>
  <c r="AY1933" i="1"/>
  <c r="BA1933" i="1" s="1"/>
  <c r="AY1934" i="1"/>
  <c r="BA1934" i="1" s="1"/>
  <c r="AY1935" i="1"/>
  <c r="BA1935" i="1" s="1"/>
  <c r="AY1936" i="1"/>
  <c r="BA1936" i="1" s="1"/>
  <c r="AY1937" i="1"/>
  <c r="BA1937" i="1" s="1"/>
  <c r="AY1938" i="1"/>
  <c r="BA1938" i="1" s="1"/>
  <c r="AY1083" i="1"/>
  <c r="BA1083" i="1" s="1"/>
  <c r="AY1583" i="1"/>
  <c r="BA1583" i="1" s="1"/>
  <c r="AY1584" i="1"/>
  <c r="BA1584" i="1" s="1"/>
  <c r="AY1585" i="1"/>
  <c r="BA1585" i="1" s="1"/>
  <c r="AY1586" i="1"/>
  <c r="BA1586" i="1" s="1"/>
  <c r="AY658" i="1"/>
  <c r="BA658" i="1" s="1"/>
  <c r="AY659" i="1"/>
  <c r="BA659" i="1" s="1"/>
  <c r="AY660" i="1"/>
  <c r="BA660" i="1" s="1"/>
  <c r="AY661" i="1"/>
  <c r="BA661" i="1" s="1"/>
  <c r="AY662" i="1"/>
  <c r="BA662" i="1" s="1"/>
  <c r="AY663" i="1"/>
  <c r="BA663" i="1" s="1"/>
  <c r="AY797" i="1"/>
  <c r="BA797" i="1" s="1"/>
  <c r="AY881" i="1"/>
  <c r="BA881" i="1" s="1"/>
  <c r="AY882" i="1"/>
  <c r="BA882" i="1" s="1"/>
  <c r="AY883" i="1"/>
  <c r="BA883" i="1" s="1"/>
  <c r="AY884" i="1"/>
  <c r="BA884" i="1" s="1"/>
  <c r="AY885" i="1"/>
  <c r="BA885" i="1" s="1"/>
  <c r="AY886" i="1"/>
  <c r="BA886" i="1" s="1"/>
  <c r="AY887" i="1"/>
  <c r="BA887" i="1" s="1"/>
  <c r="AY6" i="1"/>
  <c r="BA6" i="1" s="1"/>
  <c r="AY7" i="1"/>
  <c r="BA7" i="1" s="1"/>
  <c r="AY147" i="1"/>
  <c r="BA147" i="1" s="1"/>
  <c r="AY837" i="1"/>
  <c r="BA837" i="1" s="1"/>
  <c r="AY838" i="1"/>
  <c r="BA838" i="1" s="1"/>
  <c r="AY1664" i="1"/>
  <c r="BA1664" i="1" s="1"/>
  <c r="AY1665" i="1"/>
  <c r="BA1665" i="1" s="1"/>
  <c r="AY1707" i="1"/>
  <c r="BA1707" i="1" s="1"/>
  <c r="AY1753" i="1"/>
  <c r="BA1753" i="1" s="1"/>
  <c r="AY1754" i="1"/>
  <c r="BA1754" i="1" s="1"/>
  <c r="AY1755" i="1"/>
  <c r="BA1755" i="1" s="1"/>
  <c r="AY1756" i="1"/>
  <c r="BA1756" i="1" s="1"/>
  <c r="AY1757" i="1"/>
  <c r="BA1757" i="1" s="1"/>
  <c r="AY1758" i="1"/>
  <c r="BA1758" i="1" s="1"/>
  <c r="AY1759" i="1"/>
  <c r="BA1759" i="1" s="1"/>
  <c r="AY1760" i="1"/>
  <c r="BA1760" i="1" s="1"/>
  <c r="AY1761" i="1"/>
  <c r="BA1761" i="1" s="1"/>
  <c r="AY1762" i="1"/>
  <c r="BA1762" i="1" s="1"/>
  <c r="AY1763" i="1"/>
  <c r="BA1763" i="1" s="1"/>
  <c r="AY1764" i="1"/>
  <c r="BA1764" i="1" s="1"/>
  <c r="AY1765" i="1"/>
  <c r="BA1765" i="1" s="1"/>
  <c r="AY1860" i="1"/>
  <c r="BA1860" i="1" s="1"/>
  <c r="AY1861" i="1"/>
  <c r="BA1861" i="1" s="1"/>
  <c r="AY315" i="1"/>
  <c r="BA315" i="1" s="1"/>
  <c r="AY316" i="1"/>
  <c r="BA316" i="1" s="1"/>
  <c r="AY317" i="1"/>
  <c r="BA317" i="1" s="1"/>
  <c r="AY318" i="1"/>
  <c r="BA318" i="1" s="1"/>
  <c r="AY319" i="1"/>
  <c r="BA319" i="1" s="1"/>
  <c r="AY320" i="1"/>
  <c r="BA320" i="1" s="1"/>
  <c r="AY321" i="1"/>
  <c r="BA321" i="1" s="1"/>
  <c r="AY538" i="1"/>
  <c r="BA538" i="1" s="1"/>
  <c r="AY1147" i="1"/>
  <c r="BA1147" i="1" s="1"/>
  <c r="AY1148" i="1"/>
  <c r="BA1148" i="1" s="1"/>
  <c r="AY1149" i="1"/>
  <c r="BA1149" i="1" s="1"/>
  <c r="AY1150" i="1"/>
  <c r="BA1150" i="1" s="1"/>
  <c r="AY1151" i="1"/>
  <c r="BA1151" i="1" s="1"/>
  <c r="AY1152" i="1"/>
  <c r="BA1152" i="1" s="1"/>
  <c r="AY1153" i="1"/>
  <c r="BA1153" i="1" s="1"/>
  <c r="AY1154" i="1"/>
  <c r="BA1154" i="1" s="1"/>
  <c r="AY1155" i="1"/>
  <c r="BA1155" i="1" s="1"/>
  <c r="AY1156" i="1"/>
  <c r="BA1156" i="1" s="1"/>
  <c r="AY1157" i="1"/>
  <c r="BA1157" i="1" s="1"/>
  <c r="AY1158" i="1"/>
  <c r="BA1158" i="1" s="1"/>
  <c r="AY1159" i="1"/>
  <c r="BA1159" i="1" s="1"/>
  <c r="AY1160" i="1"/>
  <c r="BA1160" i="1" s="1"/>
  <c r="AY1161" i="1"/>
  <c r="BA1161" i="1" s="1"/>
  <c r="AY1162" i="1"/>
  <c r="BA1162" i="1" s="1"/>
  <c r="AY1163" i="1"/>
  <c r="BA1163" i="1" s="1"/>
  <c r="AY1164" i="1"/>
  <c r="BA1164" i="1" s="1"/>
  <c r="AY1165" i="1"/>
  <c r="BA1165" i="1" s="1"/>
  <c r="AY1166" i="1"/>
  <c r="BA1166" i="1" s="1"/>
  <c r="AY1167" i="1"/>
  <c r="BA1167" i="1" s="1"/>
  <c r="AY1406" i="1"/>
  <c r="BA1406" i="1" s="1"/>
  <c r="AY1407" i="1"/>
  <c r="BA1407" i="1" s="1"/>
  <c r="AY1408" i="1"/>
  <c r="BA1408" i="1" s="1"/>
  <c r="AY1475" i="1"/>
  <c r="BA1475" i="1" s="1"/>
  <c r="AY745" i="1"/>
  <c r="BA745" i="1" s="1"/>
  <c r="AY1251" i="1"/>
  <c r="BA1251" i="1" s="1"/>
  <c r="AY1275" i="1"/>
  <c r="BA1275" i="1" s="1"/>
  <c r="AY1558" i="1"/>
  <c r="BA1558" i="1" s="1"/>
  <c r="AY1726" i="1"/>
  <c r="BA1726" i="1" s="1"/>
  <c r="AY1727" i="1"/>
  <c r="BA1727" i="1" s="1"/>
  <c r="AY469" i="1"/>
  <c r="BA469" i="1" s="1"/>
  <c r="AY470" i="1"/>
  <c r="BA470" i="1" s="1"/>
  <c r="AY471" i="1"/>
  <c r="BA471" i="1" s="1"/>
  <c r="AY161" i="1"/>
  <c r="BA161" i="1" s="1"/>
  <c r="AY162" i="1"/>
  <c r="BA162" i="1" s="1"/>
  <c r="AY163" i="1"/>
  <c r="BA163" i="1" s="1"/>
  <c r="AY164" i="1"/>
  <c r="BA164" i="1" s="1"/>
  <c r="AY212" i="1"/>
  <c r="BA212" i="1" s="1"/>
  <c r="AY213" i="1"/>
  <c r="BA213" i="1" s="1"/>
  <c r="AY214" i="1"/>
  <c r="BA214" i="1" s="1"/>
  <c r="AY215" i="1"/>
  <c r="BA215" i="1" s="1"/>
  <c r="AY216" i="1"/>
  <c r="BA216" i="1" s="1"/>
  <c r="AY217" i="1"/>
  <c r="BA217" i="1" s="1"/>
  <c r="AY218" i="1"/>
  <c r="BA218" i="1" s="1"/>
  <c r="AY219" i="1"/>
  <c r="BA219" i="1" s="1"/>
  <c r="AY603" i="1"/>
  <c r="BA603" i="1" s="1"/>
  <c r="AY616" i="1"/>
  <c r="BA616" i="1" s="1"/>
  <c r="AY786" i="1"/>
  <c r="BA786" i="1" s="1"/>
  <c r="AY937" i="1"/>
  <c r="BA937" i="1" s="1"/>
  <c r="AY938" i="1"/>
  <c r="BA938" i="1" s="1"/>
  <c r="AY939" i="1"/>
  <c r="BA939" i="1" s="1"/>
  <c r="AY940" i="1"/>
  <c r="BA940" i="1" s="1"/>
  <c r="AY941" i="1"/>
  <c r="BA941" i="1" s="1"/>
  <c r="AY942" i="1"/>
  <c r="BA942" i="1" s="1"/>
  <c r="AY943" i="1"/>
  <c r="BA943" i="1" s="1"/>
  <c r="AY944" i="1"/>
  <c r="BA944" i="1" s="1"/>
  <c r="AY1049" i="1"/>
  <c r="BA1049" i="1" s="1"/>
  <c r="AY1050" i="1"/>
  <c r="BA1050" i="1" s="1"/>
  <c r="AY1533" i="1"/>
  <c r="BA1533" i="1" s="1"/>
  <c r="AY13" i="1"/>
  <c r="BA13" i="1" s="1"/>
  <c r="AY14" i="1"/>
  <c r="BA14" i="1" s="1"/>
  <c r="AY15" i="1"/>
  <c r="BA15" i="1" s="1"/>
  <c r="AY16" i="1"/>
  <c r="BA16" i="1" s="1"/>
  <c r="AY17" i="1"/>
  <c r="BA17" i="1" s="1"/>
  <c r="AY18" i="1"/>
  <c r="BA18" i="1" s="1"/>
  <c r="AY19" i="1"/>
  <c r="BA19" i="1" s="1"/>
  <c r="AY20" i="1"/>
  <c r="BA20" i="1" s="1"/>
  <c r="AY21" i="1"/>
  <c r="BA21" i="1" s="1"/>
  <c r="AY22" i="1"/>
  <c r="BA22" i="1" s="1"/>
  <c r="AY23" i="1"/>
  <c r="BA23" i="1" s="1"/>
  <c r="AY24" i="1"/>
  <c r="BA24" i="1" s="1"/>
  <c r="AY590" i="1"/>
  <c r="BA590" i="1" s="1"/>
  <c r="AY591" i="1"/>
  <c r="BA591" i="1" s="1"/>
  <c r="AY994" i="1"/>
  <c r="BA994" i="1" s="1"/>
  <c r="AY1112" i="1"/>
  <c r="BA1112" i="1" s="1"/>
  <c r="AY1459" i="1"/>
  <c r="BA1459" i="1" s="1"/>
  <c r="AY1494" i="1"/>
  <c r="BA1494" i="1" s="1"/>
  <c r="AY104" i="1"/>
  <c r="BA104" i="1" s="1"/>
  <c r="AY165" i="1"/>
  <c r="BA165" i="1" s="1"/>
  <c r="AY1320" i="1"/>
  <c r="BA1320" i="1" s="1"/>
  <c r="AY1321" i="1"/>
  <c r="BA1321" i="1" s="1"/>
  <c r="AY1368" i="1"/>
  <c r="BA1368" i="1" s="1"/>
  <c r="AY1644" i="1"/>
  <c r="BA1644" i="1" s="1"/>
  <c r="AY128" i="1"/>
  <c r="BA128" i="1" s="1"/>
  <c r="AY363" i="1"/>
  <c r="BA363" i="1" s="1"/>
  <c r="AY364" i="1"/>
  <c r="BA364" i="1" s="1"/>
  <c r="AY365" i="1"/>
  <c r="BA365" i="1" s="1"/>
  <c r="AY366" i="1"/>
  <c r="BA366" i="1" s="1"/>
  <c r="AY367" i="1"/>
  <c r="BA367" i="1" s="1"/>
  <c r="AY368" i="1"/>
  <c r="BA368" i="1" s="1"/>
  <c r="AY369" i="1"/>
  <c r="BA369" i="1" s="1"/>
  <c r="AY370" i="1"/>
  <c r="BA370" i="1" s="1"/>
  <c r="AY371" i="1"/>
  <c r="BA371" i="1" s="1"/>
  <c r="AY372" i="1"/>
  <c r="BA372" i="1" s="1"/>
  <c r="AY1520" i="1"/>
  <c r="BA1520" i="1" s="1"/>
  <c r="AY869" i="1"/>
  <c r="BA869" i="1" s="1"/>
  <c r="AY870" i="1"/>
  <c r="BA870" i="1" s="1"/>
  <c r="AY871" i="1"/>
  <c r="BA871" i="1" s="1"/>
  <c r="AY995" i="1"/>
  <c r="BA995" i="1" s="1"/>
  <c r="AY997" i="1"/>
  <c r="BA997" i="1" s="1"/>
  <c r="AY998" i="1"/>
  <c r="BA998" i="1" s="1"/>
  <c r="AY1005" i="1"/>
  <c r="BA1005" i="1" s="1"/>
  <c r="AY1116" i="1"/>
  <c r="BA1116" i="1" s="1"/>
  <c r="AY1128" i="1"/>
  <c r="BA1128" i="1" s="1"/>
  <c r="AY1144" i="1"/>
  <c r="BA1144" i="1" s="1"/>
  <c r="AY1460" i="1"/>
  <c r="BA1460" i="1" s="1"/>
  <c r="AY1461" i="1"/>
  <c r="BA1461" i="1" s="1"/>
  <c r="AY1495" i="1"/>
  <c r="BA1495" i="1" s="1"/>
  <c r="AY1496" i="1"/>
  <c r="BA1496" i="1" s="1"/>
  <c r="AY1574" i="1"/>
  <c r="BA1574" i="1" s="1"/>
  <c r="AY105" i="1"/>
  <c r="BA105" i="1" s="1"/>
  <c r="AY106" i="1"/>
  <c r="BA106" i="1" s="1"/>
  <c r="AY107" i="1"/>
  <c r="BA107" i="1" s="1"/>
  <c r="AY108" i="1"/>
  <c r="BA108" i="1" s="1"/>
  <c r="AY109" i="1"/>
  <c r="BA109" i="1" s="1"/>
  <c r="AY110" i="1"/>
  <c r="BA110" i="1" s="1"/>
  <c r="AY111" i="1"/>
  <c r="BA111" i="1" s="1"/>
  <c r="AY112" i="1"/>
  <c r="BA112" i="1" s="1"/>
  <c r="AY166" i="1"/>
  <c r="BA166" i="1" s="1"/>
  <c r="AY167" i="1"/>
  <c r="BA167" i="1" s="1"/>
  <c r="AY168" i="1"/>
  <c r="BA168" i="1" s="1"/>
  <c r="AY169" i="1"/>
  <c r="BA169" i="1" s="1"/>
  <c r="AY170" i="1"/>
  <c r="BA170" i="1" s="1"/>
  <c r="AY171" i="1"/>
  <c r="BA171" i="1" s="1"/>
  <c r="AY172" i="1"/>
  <c r="BA172" i="1" s="1"/>
  <c r="AY173" i="1"/>
  <c r="BA173" i="1" s="1"/>
  <c r="AY174" i="1"/>
  <c r="BA174" i="1" s="1"/>
  <c r="AY175" i="1"/>
  <c r="BA175" i="1" s="1"/>
  <c r="AY301" i="1"/>
  <c r="BA301" i="1" s="1"/>
  <c r="AY302" i="1"/>
  <c r="BA302" i="1" s="1"/>
  <c r="AY1307" i="1"/>
  <c r="BA1307" i="1" s="1"/>
  <c r="AY1322" i="1"/>
  <c r="BA1322" i="1" s="1"/>
  <c r="AY1323" i="1"/>
  <c r="BA1323" i="1" s="1"/>
  <c r="AY1324" i="1"/>
  <c r="BA1324" i="1" s="1"/>
  <c r="AY1325" i="1"/>
  <c r="BA1325" i="1" s="1"/>
  <c r="AY1326" i="1"/>
  <c r="BA1326" i="1" s="1"/>
  <c r="AY1327" i="1"/>
  <c r="BA1327" i="1" s="1"/>
  <c r="AY1328" i="1"/>
  <c r="BA1328" i="1" s="1"/>
  <c r="AY1369" i="1"/>
  <c r="BA1369" i="1" s="1"/>
  <c r="AY1370" i="1"/>
  <c r="BA1370" i="1" s="1"/>
  <c r="AY1371" i="1"/>
  <c r="BA1371" i="1" s="1"/>
  <c r="AY1372" i="1"/>
  <c r="BA1372" i="1" s="1"/>
  <c r="AY1373" i="1"/>
  <c r="BA1373" i="1" s="1"/>
  <c r="AY1374" i="1"/>
  <c r="BA1374" i="1" s="1"/>
  <c r="AY1375" i="1"/>
  <c r="BA1375" i="1" s="1"/>
  <c r="AY1376" i="1"/>
  <c r="BA1376" i="1" s="1"/>
  <c r="AY1645" i="1"/>
  <c r="BA1645" i="1" s="1"/>
  <c r="AY1646" i="1"/>
  <c r="BA1646" i="1" s="1"/>
  <c r="AY129" i="1"/>
  <c r="BA129" i="1" s="1"/>
  <c r="AY130" i="1"/>
  <c r="BA130" i="1" s="1"/>
  <c r="AY373" i="1"/>
  <c r="BA373" i="1" s="1"/>
  <c r="AY374" i="1"/>
  <c r="BA374" i="1" s="1"/>
  <c r="AY375" i="1"/>
  <c r="BA375" i="1" s="1"/>
  <c r="AY376" i="1"/>
  <c r="BA376" i="1" s="1"/>
  <c r="AY377" i="1"/>
  <c r="BA377" i="1" s="1"/>
  <c r="AY378" i="1"/>
  <c r="BA378" i="1" s="1"/>
  <c r="AY379" i="1"/>
  <c r="BA379" i="1" s="1"/>
  <c r="AY380" i="1"/>
  <c r="BA380" i="1" s="1"/>
  <c r="AY381" i="1"/>
  <c r="BA381" i="1" s="1"/>
  <c r="AY382" i="1"/>
  <c r="BA382" i="1" s="1"/>
  <c r="AY383" i="1"/>
  <c r="BA383" i="1" s="1"/>
  <c r="AY384" i="1"/>
  <c r="BA384" i="1" s="1"/>
  <c r="AY385" i="1"/>
  <c r="BA385" i="1" s="1"/>
  <c r="AY386" i="1"/>
  <c r="BA386" i="1" s="1"/>
  <c r="AY387" i="1"/>
  <c r="BA387" i="1" s="1"/>
  <c r="AY388" i="1"/>
  <c r="BA388" i="1" s="1"/>
  <c r="AY389" i="1"/>
  <c r="BA389" i="1" s="1"/>
  <c r="AY390" i="1"/>
  <c r="BA390" i="1" s="1"/>
  <c r="AY391" i="1"/>
  <c r="BA391" i="1" s="1"/>
  <c r="AY392" i="1"/>
  <c r="BA392" i="1" s="1"/>
  <c r="AY1137" i="1"/>
  <c r="BA1137" i="1" s="1"/>
  <c r="AY1138" i="1"/>
  <c r="BA1138" i="1" s="1"/>
  <c r="AY1084" i="1"/>
  <c r="BA1084" i="1" s="1"/>
  <c r="AY1587" i="1"/>
  <c r="BA1587" i="1" s="1"/>
  <c r="AY1588" i="1"/>
  <c r="BA1588" i="1" s="1"/>
  <c r="AY1589" i="1"/>
  <c r="BA1589" i="1" s="1"/>
  <c r="AY1590" i="1"/>
  <c r="BA1590" i="1" s="1"/>
  <c r="AY1591" i="1"/>
  <c r="BA1591" i="1" s="1"/>
  <c r="AY1592" i="1"/>
  <c r="BA1592" i="1" s="1"/>
  <c r="AY1593" i="1"/>
  <c r="BA1593" i="1" s="1"/>
  <c r="AY1594" i="1"/>
  <c r="BA1594" i="1" s="1"/>
  <c r="AY1595" i="1"/>
  <c r="BA1595" i="1" s="1"/>
  <c r="AY1596" i="1"/>
  <c r="BA1596" i="1" s="1"/>
  <c r="AY1597" i="1"/>
  <c r="BA1597" i="1" s="1"/>
  <c r="AY1598" i="1"/>
  <c r="BA1598" i="1" s="1"/>
  <c r="AY1599" i="1"/>
  <c r="BA1599" i="1" s="1"/>
  <c r="AY1600" i="1"/>
  <c r="BA1600" i="1" s="1"/>
  <c r="AY1601" i="1"/>
  <c r="BA1601" i="1" s="1"/>
  <c r="AY664" i="1"/>
  <c r="BA664" i="1" s="1"/>
  <c r="AY665" i="1"/>
  <c r="BA665" i="1" s="1"/>
  <c r="AY666" i="1"/>
  <c r="BA666" i="1" s="1"/>
  <c r="AY667" i="1"/>
  <c r="BA667" i="1" s="1"/>
  <c r="AY668" i="1"/>
  <c r="BA668" i="1" s="1"/>
  <c r="AY669" i="1"/>
  <c r="BA669" i="1" s="1"/>
  <c r="AY670" i="1"/>
  <c r="BA670" i="1" s="1"/>
  <c r="AY671" i="1"/>
  <c r="BA671" i="1" s="1"/>
  <c r="AY672" i="1"/>
  <c r="BA672" i="1" s="1"/>
  <c r="AY673" i="1"/>
  <c r="BA673" i="1" s="1"/>
  <c r="AY674" i="1"/>
  <c r="BA674" i="1" s="1"/>
  <c r="AY675" i="1"/>
  <c r="BA675" i="1" s="1"/>
  <c r="AY676" i="1"/>
  <c r="BA676" i="1" s="1"/>
  <c r="AY677" i="1"/>
  <c r="BA677" i="1" s="1"/>
  <c r="AY678" i="1"/>
  <c r="BA678" i="1" s="1"/>
  <c r="AY782" i="1"/>
  <c r="BA782" i="1" s="1"/>
  <c r="AY798" i="1"/>
  <c r="BA798" i="1" s="1"/>
  <c r="AY799" i="1"/>
  <c r="BA799" i="1" s="1"/>
  <c r="AY800" i="1"/>
  <c r="BA800" i="1" s="1"/>
  <c r="AY801" i="1"/>
  <c r="BA801" i="1" s="1"/>
  <c r="AY802" i="1"/>
  <c r="BA802" i="1" s="1"/>
  <c r="AY803" i="1"/>
  <c r="BA803" i="1" s="1"/>
  <c r="AY804" i="1"/>
  <c r="BA804" i="1" s="1"/>
  <c r="AY805" i="1"/>
  <c r="BA805" i="1" s="1"/>
  <c r="AY888" i="1"/>
  <c r="BA888" i="1" s="1"/>
  <c r="AY889" i="1"/>
  <c r="BA889" i="1" s="1"/>
  <c r="AY890" i="1"/>
  <c r="BA890" i="1" s="1"/>
  <c r="AY891" i="1"/>
  <c r="BA891" i="1" s="1"/>
  <c r="AY892" i="1"/>
  <c r="BA892" i="1" s="1"/>
  <c r="AY893" i="1"/>
  <c r="BA893" i="1" s="1"/>
  <c r="AY894" i="1"/>
  <c r="BA894" i="1" s="1"/>
  <c r="AY895" i="1"/>
  <c r="BA895" i="1" s="1"/>
  <c r="AY896" i="1"/>
  <c r="BA896" i="1" s="1"/>
  <c r="AY897" i="1"/>
  <c r="BA897" i="1" s="1"/>
  <c r="AY898" i="1"/>
  <c r="BA898" i="1" s="1"/>
  <c r="AY899" i="1"/>
  <c r="BA899" i="1" s="1"/>
  <c r="AY900" i="1"/>
  <c r="BA900" i="1" s="1"/>
  <c r="AY901" i="1"/>
  <c r="BA901" i="1" s="1"/>
  <c r="AY902" i="1"/>
  <c r="BA902" i="1" s="1"/>
  <c r="AY903" i="1"/>
  <c r="BA903" i="1" s="1"/>
  <c r="AY904" i="1"/>
  <c r="BA904" i="1" s="1"/>
  <c r="AY905" i="1"/>
  <c r="BA905" i="1" s="1"/>
  <c r="AY1896" i="1"/>
  <c r="BA1896" i="1" s="1"/>
  <c r="AY8" i="1"/>
  <c r="BA8" i="1" s="1"/>
  <c r="AY148" i="1"/>
  <c r="BA148" i="1" s="1"/>
  <c r="AY580" i="1"/>
  <c r="BA580" i="1" s="1"/>
  <c r="AY839" i="1"/>
  <c r="BA839" i="1" s="1"/>
  <c r="AY840" i="1"/>
  <c r="BA840" i="1" s="1"/>
  <c r="AY841" i="1"/>
  <c r="BA841" i="1" s="1"/>
  <c r="AY842" i="1"/>
  <c r="BA842" i="1" s="1"/>
  <c r="AY843" i="1"/>
  <c r="BA843" i="1" s="1"/>
  <c r="AY844" i="1"/>
  <c r="BA844" i="1" s="1"/>
  <c r="AY845" i="1"/>
  <c r="BA845" i="1" s="1"/>
  <c r="AY1021" i="1"/>
  <c r="BA1021" i="1" s="1"/>
  <c r="AY1579" i="1"/>
  <c r="BA1579" i="1" s="1"/>
  <c r="AY1666" i="1"/>
  <c r="BA1666" i="1" s="1"/>
  <c r="AY1667" i="1"/>
  <c r="BA1667" i="1" s="1"/>
  <c r="AY1668" i="1"/>
  <c r="BA1668" i="1" s="1"/>
  <c r="AY1708" i="1"/>
  <c r="BA1708" i="1" s="1"/>
  <c r="AY1766" i="1"/>
  <c r="BA1766" i="1" s="1"/>
  <c r="AY1767" i="1"/>
  <c r="BA1767" i="1" s="1"/>
  <c r="AY1768" i="1"/>
  <c r="BA1768" i="1" s="1"/>
  <c r="AY1769" i="1"/>
  <c r="BA1769" i="1" s="1"/>
  <c r="AY1770" i="1"/>
  <c r="BA1770" i="1" s="1"/>
  <c r="AY1771" i="1"/>
  <c r="BA1771" i="1" s="1"/>
  <c r="AY1772" i="1"/>
  <c r="BA1772" i="1" s="1"/>
  <c r="AY1773" i="1"/>
  <c r="BA1773" i="1" s="1"/>
  <c r="AY1774" i="1"/>
  <c r="BA1774" i="1" s="1"/>
  <c r="AY1775" i="1"/>
  <c r="BA1775" i="1" s="1"/>
  <c r="AY1776" i="1"/>
  <c r="BA1776" i="1" s="1"/>
  <c r="AY1777" i="1"/>
  <c r="BA1777" i="1" s="1"/>
  <c r="AY1778" i="1"/>
  <c r="BA1778" i="1" s="1"/>
  <c r="AY1779" i="1"/>
  <c r="BA1779" i="1" s="1"/>
  <c r="AY1780" i="1"/>
  <c r="BA1780" i="1" s="1"/>
  <c r="AY1781" i="1"/>
  <c r="BA1781" i="1" s="1"/>
  <c r="AY1782" i="1"/>
  <c r="BA1782" i="1" s="1"/>
  <c r="AY1783" i="1"/>
  <c r="BA1783" i="1" s="1"/>
  <c r="AY1784" i="1"/>
  <c r="BA1784" i="1" s="1"/>
  <c r="AY1785" i="1"/>
  <c r="BA1785" i="1" s="1"/>
  <c r="AY1786" i="1"/>
  <c r="BA1786" i="1" s="1"/>
  <c r="AY1862" i="1"/>
  <c r="BA1862" i="1" s="1"/>
  <c r="AY1863" i="1"/>
  <c r="BA1863" i="1" s="1"/>
  <c r="AY1864" i="1"/>
  <c r="BA1864" i="1" s="1"/>
  <c r="AY1865" i="1"/>
  <c r="BA1865" i="1" s="1"/>
  <c r="AY1866" i="1"/>
  <c r="BA1866" i="1" s="1"/>
  <c r="AY1867" i="1"/>
  <c r="BA1867" i="1" s="1"/>
  <c r="AY322" i="1"/>
  <c r="BA322" i="1" s="1"/>
  <c r="AY323" i="1"/>
  <c r="BA323" i="1" s="1"/>
  <c r="AY324" i="1"/>
  <c r="BA324" i="1" s="1"/>
  <c r="AY325" i="1"/>
  <c r="BA325" i="1" s="1"/>
  <c r="AY326" i="1"/>
  <c r="BA326" i="1" s="1"/>
  <c r="AY327" i="1"/>
  <c r="BA327" i="1" s="1"/>
  <c r="AY328" i="1"/>
  <c r="BA328" i="1" s="1"/>
  <c r="AY329" i="1"/>
  <c r="BA329" i="1" s="1"/>
  <c r="AY330" i="1"/>
  <c r="BA330" i="1" s="1"/>
  <c r="AY331" i="1"/>
  <c r="BA331" i="1" s="1"/>
  <c r="AY332" i="1"/>
  <c r="BA332" i="1" s="1"/>
  <c r="AY333" i="1"/>
  <c r="BA333" i="1" s="1"/>
  <c r="AY539" i="1"/>
  <c r="BA539" i="1" s="1"/>
  <c r="AY540" i="1"/>
  <c r="BA540" i="1" s="1"/>
  <c r="AY541" i="1"/>
  <c r="BA541" i="1" s="1"/>
  <c r="AY542" i="1"/>
  <c r="BA542" i="1" s="1"/>
  <c r="AY543" i="1"/>
  <c r="BA543" i="1" s="1"/>
  <c r="AY544" i="1"/>
  <c r="BA544" i="1" s="1"/>
  <c r="AY545" i="1"/>
  <c r="BA545" i="1" s="1"/>
  <c r="AY546" i="1"/>
  <c r="BA546" i="1" s="1"/>
  <c r="AY547" i="1"/>
  <c r="BA547" i="1" s="1"/>
  <c r="AY548" i="1"/>
  <c r="BA548" i="1" s="1"/>
  <c r="AY549" i="1"/>
  <c r="BA549" i="1" s="1"/>
  <c r="AY550" i="1"/>
  <c r="BA550" i="1" s="1"/>
  <c r="AY679" i="1"/>
  <c r="BA679" i="1" s="1"/>
  <c r="AY680" i="1"/>
  <c r="BA680" i="1" s="1"/>
  <c r="AY681" i="1"/>
  <c r="BA681" i="1" s="1"/>
  <c r="AY1035" i="1"/>
  <c r="BA1035" i="1" s="1"/>
  <c r="AY1168" i="1"/>
  <c r="BA1168" i="1" s="1"/>
  <c r="AY1169" i="1"/>
  <c r="BA1169" i="1" s="1"/>
  <c r="AY1170" i="1"/>
  <c r="BA1170" i="1" s="1"/>
  <c r="AY1171" i="1"/>
  <c r="BA1171" i="1" s="1"/>
  <c r="AY1172" i="1"/>
  <c r="BA1172" i="1" s="1"/>
  <c r="AY1173" i="1"/>
  <c r="BA1173" i="1" s="1"/>
  <c r="AY1174" i="1"/>
  <c r="BA1174" i="1" s="1"/>
  <c r="AY1175" i="1"/>
  <c r="BA1175" i="1" s="1"/>
  <c r="AY1176" i="1"/>
  <c r="BA1176" i="1" s="1"/>
  <c r="AY1177" i="1"/>
  <c r="BA1177" i="1" s="1"/>
  <c r="AY1271" i="1"/>
  <c r="BA1271" i="1" s="1"/>
  <c r="AY1409" i="1"/>
  <c r="BA1409" i="1" s="1"/>
  <c r="AY1410" i="1"/>
  <c r="BA1410" i="1" s="1"/>
  <c r="AY1411" i="1"/>
  <c r="BA1411" i="1" s="1"/>
  <c r="AY1412" i="1"/>
  <c r="BA1412" i="1" s="1"/>
  <c r="AY1413" i="1"/>
  <c r="BA1413" i="1" s="1"/>
  <c r="AY1414" i="1"/>
  <c r="BA1414" i="1" s="1"/>
  <c r="AY1415" i="1"/>
  <c r="BA1415" i="1" s="1"/>
  <c r="AY1416" i="1"/>
  <c r="BA1416" i="1" s="1"/>
  <c r="AY1417" i="1"/>
  <c r="BA1417" i="1" s="1"/>
  <c r="AY1418" i="1"/>
  <c r="BA1418" i="1" s="1"/>
  <c r="AY1419" i="1"/>
  <c r="BA1419" i="1" s="1"/>
  <c r="AY1420" i="1"/>
  <c r="BA1420" i="1" s="1"/>
  <c r="AY1421" i="1"/>
  <c r="BA1421" i="1" s="1"/>
  <c r="AY1422" i="1"/>
  <c r="BA1422" i="1" s="1"/>
  <c r="AY1423" i="1"/>
  <c r="BA1423" i="1" s="1"/>
  <c r="AY1424" i="1"/>
  <c r="BA1424" i="1" s="1"/>
  <c r="AY1425" i="1"/>
  <c r="BA1425" i="1" s="1"/>
  <c r="AY1426" i="1"/>
  <c r="BA1426" i="1" s="1"/>
  <c r="AY1427" i="1"/>
  <c r="BA1427" i="1" s="1"/>
  <c r="AY1428" i="1"/>
  <c r="BA1428" i="1" s="1"/>
  <c r="AY1429" i="1"/>
  <c r="BA1429" i="1" s="1"/>
  <c r="AY1476" i="1"/>
  <c r="BA1476" i="1" s="1"/>
  <c r="AY1477" i="1"/>
  <c r="BA1477" i="1" s="1"/>
  <c r="AY1478" i="1"/>
  <c r="BA1478" i="1" s="1"/>
  <c r="AY1479" i="1"/>
  <c r="BA1479" i="1" s="1"/>
  <c r="AY1567" i="1"/>
  <c r="BA1567" i="1" s="1"/>
  <c r="AY1568" i="1"/>
  <c r="BA1568" i="1" s="1"/>
  <c r="AY209" i="1"/>
  <c r="BA209" i="1" s="1"/>
  <c r="AY746" i="1"/>
  <c r="BA746" i="1" s="1"/>
  <c r="AY747" i="1"/>
  <c r="BA747" i="1" s="1"/>
  <c r="AY1252" i="1"/>
  <c r="BA1252" i="1" s="1"/>
  <c r="AY1253" i="1"/>
  <c r="BA1253" i="1" s="1"/>
  <c r="AY1254" i="1"/>
  <c r="BA1254" i="1" s="1"/>
  <c r="AY1255" i="1"/>
  <c r="BA1255" i="1" s="1"/>
  <c r="AY1276" i="1"/>
  <c r="BA1276" i="1" s="1"/>
  <c r="AY1277" i="1"/>
  <c r="BA1277" i="1" s="1"/>
  <c r="AY1278" i="1"/>
  <c r="BA1278" i="1" s="1"/>
  <c r="AY1279" i="1"/>
  <c r="BA1279" i="1" s="1"/>
  <c r="AY1280" i="1"/>
  <c r="BA1280" i="1" s="1"/>
  <c r="AY1281" i="1"/>
  <c r="BA1281" i="1" s="1"/>
  <c r="AY1282" i="1"/>
  <c r="BA1282" i="1" s="1"/>
  <c r="AY1283" i="1"/>
  <c r="BA1283" i="1" s="1"/>
  <c r="AY1284" i="1"/>
  <c r="BA1284" i="1" s="1"/>
  <c r="AY1285" i="1"/>
  <c r="BA1285" i="1" s="1"/>
  <c r="AY1559" i="1"/>
  <c r="BA1559" i="1" s="1"/>
  <c r="AY1686" i="1"/>
  <c r="BA1686" i="1" s="1"/>
  <c r="AY1696" i="1"/>
  <c r="BA1696" i="1" s="1"/>
  <c r="AY1728" i="1"/>
  <c r="BA1728" i="1" s="1"/>
  <c r="AY1729" i="1"/>
  <c r="BA1729" i="1" s="1"/>
  <c r="AY472" i="1"/>
  <c r="BA472" i="1" s="1"/>
  <c r="AY473" i="1"/>
  <c r="BA473" i="1" s="1"/>
  <c r="AY474" i="1"/>
  <c r="BA474" i="1" s="1"/>
  <c r="AY475" i="1"/>
  <c r="BA475" i="1" s="1"/>
  <c r="AY476" i="1"/>
  <c r="BA476" i="1" s="1"/>
  <c r="AY477" i="1"/>
  <c r="BA477" i="1" s="1"/>
  <c r="AY478" i="1"/>
  <c r="BA478" i="1" s="1"/>
  <c r="AY479" i="1"/>
  <c r="BA479" i="1" s="1"/>
  <c r="AY480" i="1"/>
  <c r="BA480" i="1" s="1"/>
  <c r="AY481" i="1"/>
  <c r="BA481" i="1" s="1"/>
  <c r="AY482" i="1"/>
  <c r="BA482" i="1" s="1"/>
  <c r="AY483" i="1"/>
  <c r="BA483" i="1" s="1"/>
  <c r="AY484" i="1"/>
  <c r="BA484" i="1" s="1"/>
  <c r="AY1011" i="1"/>
  <c r="BA1011" i="1" s="1"/>
  <c r="AY1012" i="1"/>
  <c r="BA1012" i="1" s="1"/>
  <c r="AY1027" i="1"/>
  <c r="BA1027" i="1" s="1"/>
  <c r="AY1036" i="1"/>
  <c r="BA1036" i="1" s="1"/>
  <c r="AY176" i="1"/>
  <c r="BA176" i="1" s="1"/>
  <c r="AY177" i="1"/>
  <c r="BA177" i="1" s="1"/>
  <c r="AY220" i="1"/>
  <c r="BA220" i="1" s="1"/>
  <c r="AY221" i="1"/>
  <c r="BA221" i="1" s="1"/>
  <c r="AY222" i="1"/>
  <c r="BA222" i="1" s="1"/>
  <c r="AY223" i="1"/>
  <c r="BA223" i="1" s="1"/>
  <c r="AY224" i="1"/>
  <c r="BA224" i="1" s="1"/>
  <c r="AY225" i="1"/>
  <c r="BA225" i="1" s="1"/>
  <c r="AY226" i="1"/>
  <c r="BA226" i="1" s="1"/>
  <c r="AY227" i="1"/>
  <c r="BA227" i="1" s="1"/>
  <c r="AY228" i="1"/>
  <c r="BA228" i="1" s="1"/>
  <c r="AY229" i="1"/>
  <c r="BA229" i="1" s="1"/>
  <c r="AY230" i="1"/>
  <c r="BA230" i="1" s="1"/>
  <c r="AY231" i="1"/>
  <c r="BA231" i="1" s="1"/>
  <c r="AY232" i="1"/>
  <c r="BA232" i="1" s="1"/>
  <c r="AY604" i="1"/>
  <c r="BA604" i="1" s="1"/>
  <c r="AY605" i="1"/>
  <c r="BA605" i="1" s="1"/>
  <c r="AY617" i="1"/>
  <c r="BA617" i="1" s="1"/>
  <c r="AY618" i="1"/>
  <c r="BA618" i="1" s="1"/>
  <c r="AY619" i="1"/>
  <c r="BA619" i="1" s="1"/>
  <c r="AY620" i="1"/>
  <c r="BA620" i="1" s="1"/>
  <c r="AY621" i="1"/>
  <c r="BA621" i="1" s="1"/>
  <c r="AY622" i="1"/>
  <c r="BA622" i="1" s="1"/>
  <c r="AY623" i="1"/>
  <c r="BA623" i="1" s="1"/>
  <c r="AY787" i="1"/>
  <c r="BA787" i="1" s="1"/>
  <c r="AY945" i="1"/>
  <c r="BA945" i="1" s="1"/>
  <c r="AY946" i="1"/>
  <c r="BA946" i="1" s="1"/>
  <c r="AY947" i="1"/>
  <c r="BA947" i="1" s="1"/>
  <c r="AY948" i="1"/>
  <c r="BA948" i="1" s="1"/>
  <c r="AY949" i="1"/>
  <c r="BA949" i="1" s="1"/>
  <c r="AY950" i="1"/>
  <c r="BA950" i="1" s="1"/>
  <c r="AY951" i="1"/>
  <c r="BA951" i="1" s="1"/>
  <c r="AY952" i="1"/>
  <c r="BA952" i="1" s="1"/>
  <c r="AY953" i="1"/>
  <c r="BA953" i="1" s="1"/>
  <c r="AY954" i="1"/>
  <c r="BA954" i="1" s="1"/>
  <c r="AY955" i="1"/>
  <c r="BA955" i="1" s="1"/>
  <c r="AY956" i="1"/>
  <c r="BA956" i="1" s="1"/>
  <c r="AY1051" i="1"/>
  <c r="BA1051" i="1" s="1"/>
  <c r="AY1052" i="1"/>
  <c r="BA1052" i="1" s="1"/>
  <c r="AY1053" i="1"/>
  <c r="BA1053" i="1" s="1"/>
  <c r="AY1054" i="1"/>
  <c r="BA1054" i="1" s="1"/>
  <c r="AY1317" i="1"/>
  <c r="BA1317" i="1" s="1"/>
  <c r="AY1318" i="1"/>
  <c r="BA1318" i="1" s="1"/>
  <c r="AY1534" i="1"/>
  <c r="BA1534" i="1" s="1"/>
  <c r="AY1535" i="1"/>
  <c r="BA1535" i="1" s="1"/>
  <c r="AY25" i="1"/>
  <c r="BA25" i="1" s="1"/>
  <c r="AY26" i="1"/>
  <c r="BA26" i="1" s="1"/>
  <c r="AY27" i="1"/>
  <c r="BA27" i="1" s="1"/>
  <c r="AY28" i="1"/>
  <c r="BA28" i="1" s="1"/>
  <c r="AY29" i="1"/>
  <c r="BA29" i="1" s="1"/>
  <c r="AY30" i="1"/>
  <c r="BA30" i="1" s="1"/>
  <c r="AY31" i="1"/>
  <c r="BA31" i="1" s="1"/>
  <c r="AY32" i="1"/>
  <c r="BA32" i="1" s="1"/>
  <c r="AY33" i="1"/>
  <c r="BA33" i="1" s="1"/>
  <c r="AY34" i="1"/>
  <c r="BA34" i="1" s="1"/>
  <c r="AY35" i="1"/>
  <c r="BA35" i="1" s="1"/>
  <c r="AY36" i="1"/>
  <c r="BA36" i="1" s="1"/>
  <c r="AY37" i="1"/>
  <c r="BA37" i="1" s="1"/>
  <c r="AY38" i="1"/>
  <c r="BA38" i="1" s="1"/>
  <c r="AY39" i="1"/>
  <c r="BA39" i="1" s="1"/>
  <c r="AY40" i="1"/>
  <c r="BA40" i="1" s="1"/>
  <c r="AY41" i="1"/>
  <c r="BA41" i="1" s="1"/>
  <c r="AY42" i="1"/>
  <c r="BA42" i="1" s="1"/>
  <c r="AY43" i="1"/>
  <c r="BA43" i="1" s="1"/>
  <c r="AY44" i="1"/>
  <c r="BA44" i="1" s="1"/>
  <c r="AY592" i="1"/>
  <c r="BA592" i="1" s="1"/>
  <c r="AY593" i="1"/>
  <c r="BA593" i="1" s="1"/>
  <c r="AY594" i="1"/>
  <c r="BA594" i="1" s="1"/>
  <c r="AY595" i="1"/>
  <c r="BA595" i="1" s="1"/>
  <c r="AY806" i="1"/>
  <c r="BA806" i="1" s="1"/>
  <c r="AY1730" i="1"/>
  <c r="BA1730" i="1" s="1"/>
  <c r="AY846" i="1"/>
  <c r="BA846" i="1" s="1"/>
  <c r="AY1709" i="1"/>
  <c r="BA1709" i="1" s="1"/>
  <c r="AY1787" i="1"/>
  <c r="BA1787" i="1" s="1"/>
  <c r="AY1178" i="1"/>
  <c r="BA1178" i="1" s="1"/>
  <c r="AY1179" i="1"/>
  <c r="BA1179" i="1" s="1"/>
  <c r="AY1180" i="1"/>
  <c r="BA1180" i="1" s="1"/>
  <c r="AY1013" i="1"/>
  <c r="BA1013" i="1" s="1"/>
  <c r="AY233" i="1"/>
  <c r="BA233" i="1" s="1"/>
  <c r="AY234" i="1"/>
  <c r="BA234" i="1" s="1"/>
  <c r="AY1055" i="1"/>
  <c r="BA1055" i="1" s="1"/>
  <c r="AY45" i="1"/>
  <c r="BA45" i="1" s="1"/>
  <c r="AY46" i="1"/>
  <c r="BA46" i="1" s="1"/>
  <c r="AY1085" i="1"/>
  <c r="BA1085" i="1" s="1"/>
  <c r="AY1086" i="1"/>
  <c r="BA1086" i="1" s="1"/>
  <c r="AY1087" i="1"/>
  <c r="BA1087" i="1" s="1"/>
  <c r="AY1602" i="1"/>
  <c r="BA1602" i="1" s="1"/>
  <c r="AY1603" i="1"/>
  <c r="BA1603" i="1" s="1"/>
  <c r="AY1604" i="1"/>
  <c r="BA1604" i="1" s="1"/>
  <c r="AY1605" i="1"/>
  <c r="BA1605" i="1" s="1"/>
  <c r="AY1606" i="1"/>
  <c r="BA1606" i="1" s="1"/>
  <c r="AY1607" i="1"/>
  <c r="BA1607" i="1" s="1"/>
  <c r="AY1608" i="1"/>
  <c r="BA1608" i="1" s="1"/>
  <c r="AY1609" i="1"/>
  <c r="BA1609" i="1" s="1"/>
  <c r="AY682" i="1"/>
  <c r="BA682" i="1" s="1"/>
  <c r="AY683" i="1"/>
  <c r="BA683" i="1" s="1"/>
  <c r="AY684" i="1"/>
  <c r="BA684" i="1" s="1"/>
  <c r="AY685" i="1"/>
  <c r="BA685" i="1" s="1"/>
  <c r="AY686" i="1"/>
  <c r="BA686" i="1" s="1"/>
  <c r="AY687" i="1"/>
  <c r="BA687" i="1" s="1"/>
  <c r="AY807" i="1"/>
  <c r="BA807" i="1" s="1"/>
  <c r="AY906" i="1"/>
  <c r="BA906" i="1" s="1"/>
  <c r="AY907" i="1"/>
  <c r="BA907" i="1" s="1"/>
  <c r="AY908" i="1"/>
  <c r="BA908" i="1" s="1"/>
  <c r="AY144" i="1"/>
  <c r="BA144" i="1" s="1"/>
  <c r="AY149" i="1"/>
  <c r="BA149" i="1" s="1"/>
  <c r="AY581" i="1"/>
  <c r="BA581" i="1" s="1"/>
  <c r="AY847" i="1"/>
  <c r="BA847" i="1" s="1"/>
  <c r="AY848" i="1"/>
  <c r="BA848" i="1" s="1"/>
  <c r="AY849" i="1"/>
  <c r="BA849" i="1" s="1"/>
  <c r="AY1022" i="1"/>
  <c r="BA1022" i="1" s="1"/>
  <c r="AY1669" i="1"/>
  <c r="BA1669" i="1" s="1"/>
  <c r="AY1670" i="1"/>
  <c r="BA1670" i="1" s="1"/>
  <c r="AY1671" i="1"/>
  <c r="BA1671" i="1" s="1"/>
  <c r="AY1710" i="1"/>
  <c r="BA1710" i="1" s="1"/>
  <c r="AY1788" i="1"/>
  <c r="BA1788" i="1" s="1"/>
  <c r="AY1789" i="1"/>
  <c r="BA1789" i="1" s="1"/>
  <c r="AY1790" i="1"/>
  <c r="BA1790" i="1" s="1"/>
  <c r="AY1791" i="1"/>
  <c r="BA1791" i="1" s="1"/>
  <c r="AY1792" i="1"/>
  <c r="BA1792" i="1" s="1"/>
  <c r="AY1793" i="1"/>
  <c r="BA1793" i="1" s="1"/>
  <c r="AY1794" i="1"/>
  <c r="BA1794" i="1" s="1"/>
  <c r="AY1795" i="1"/>
  <c r="BA1795" i="1" s="1"/>
  <c r="AY1796" i="1"/>
  <c r="BA1796" i="1" s="1"/>
  <c r="AY1797" i="1"/>
  <c r="BA1797" i="1" s="1"/>
  <c r="AY1798" i="1"/>
  <c r="BA1798" i="1" s="1"/>
  <c r="AY1799" i="1"/>
  <c r="BA1799" i="1" s="1"/>
  <c r="AY1800" i="1"/>
  <c r="BA1800" i="1" s="1"/>
  <c r="AY1801" i="1"/>
  <c r="BA1801" i="1" s="1"/>
  <c r="AY1802" i="1"/>
  <c r="BA1802" i="1" s="1"/>
  <c r="AY1868" i="1"/>
  <c r="BA1868" i="1" s="1"/>
  <c r="AY1869" i="1"/>
  <c r="BA1869" i="1" s="1"/>
  <c r="AY1870" i="1"/>
  <c r="BA1870" i="1" s="1"/>
  <c r="AY1871" i="1"/>
  <c r="BA1871" i="1" s="1"/>
  <c r="AY334" i="1"/>
  <c r="BA334" i="1" s="1"/>
  <c r="AY335" i="1"/>
  <c r="BA335" i="1" s="1"/>
  <c r="AY336" i="1"/>
  <c r="BA336" i="1" s="1"/>
  <c r="AY337" i="1"/>
  <c r="BA337" i="1" s="1"/>
  <c r="AY551" i="1"/>
  <c r="BA551" i="1" s="1"/>
  <c r="AY552" i="1"/>
  <c r="BA552" i="1" s="1"/>
  <c r="AY553" i="1"/>
  <c r="BA553" i="1" s="1"/>
  <c r="AY688" i="1"/>
  <c r="BA688" i="1" s="1"/>
  <c r="AY1037" i="1"/>
  <c r="BA1037" i="1" s="1"/>
  <c r="AY1181" i="1"/>
  <c r="BA1181" i="1" s="1"/>
  <c r="AY1182" i="1"/>
  <c r="BA1182" i="1" s="1"/>
  <c r="AY1183" i="1"/>
  <c r="BA1183" i="1" s="1"/>
  <c r="AY1184" i="1"/>
  <c r="BA1184" i="1" s="1"/>
  <c r="AY1185" i="1"/>
  <c r="BA1185" i="1" s="1"/>
  <c r="AY1186" i="1"/>
  <c r="BA1186" i="1" s="1"/>
  <c r="AY1187" i="1"/>
  <c r="BA1187" i="1" s="1"/>
  <c r="AY1188" i="1"/>
  <c r="BA1188" i="1" s="1"/>
  <c r="AY1189" i="1"/>
  <c r="BA1189" i="1" s="1"/>
  <c r="AY1190" i="1"/>
  <c r="BA1190" i="1" s="1"/>
  <c r="AY1191" i="1"/>
  <c r="BA1191" i="1" s="1"/>
  <c r="AY1192" i="1"/>
  <c r="BA1192" i="1" s="1"/>
  <c r="AY1193" i="1"/>
  <c r="BA1193" i="1" s="1"/>
  <c r="AY1430" i="1"/>
  <c r="BA1430" i="1" s="1"/>
  <c r="AY1431" i="1"/>
  <c r="BA1431" i="1" s="1"/>
  <c r="AY1432" i="1"/>
  <c r="BA1432" i="1" s="1"/>
  <c r="AY1480" i="1"/>
  <c r="BA1480" i="1" s="1"/>
  <c r="AY1481" i="1"/>
  <c r="BA1481" i="1" s="1"/>
  <c r="AY210" i="1"/>
  <c r="BA210" i="1" s="1"/>
  <c r="AY586" i="1"/>
  <c r="BA586" i="1" s="1"/>
  <c r="AY748" i="1"/>
  <c r="BA748" i="1" s="1"/>
  <c r="AY749" i="1"/>
  <c r="BA749" i="1" s="1"/>
  <c r="AY750" i="1"/>
  <c r="BA750" i="1" s="1"/>
  <c r="AY751" i="1"/>
  <c r="BA751" i="1" s="1"/>
  <c r="AY752" i="1"/>
  <c r="BA752" i="1" s="1"/>
  <c r="AY753" i="1"/>
  <c r="BA753" i="1" s="1"/>
  <c r="AY754" i="1"/>
  <c r="BA754" i="1" s="1"/>
  <c r="AY755" i="1"/>
  <c r="BA755" i="1" s="1"/>
  <c r="AY1256" i="1"/>
  <c r="BA1256" i="1" s="1"/>
  <c r="AY1257" i="1"/>
  <c r="BA1257" i="1" s="1"/>
  <c r="AY1697" i="1"/>
  <c r="BA1697" i="1" s="1"/>
  <c r="AY1731" i="1"/>
  <c r="BA1731" i="1" s="1"/>
  <c r="AY485" i="1"/>
  <c r="BA485" i="1" s="1"/>
  <c r="AY486" i="1"/>
  <c r="BA486" i="1" s="1"/>
  <c r="AY487" i="1"/>
  <c r="BA487" i="1" s="1"/>
  <c r="AY488" i="1"/>
  <c r="BA488" i="1" s="1"/>
  <c r="AY489" i="1"/>
  <c r="BA489" i="1" s="1"/>
  <c r="AY490" i="1"/>
  <c r="BA490" i="1" s="1"/>
  <c r="AY491" i="1"/>
  <c r="BA491" i="1" s="1"/>
  <c r="AY492" i="1"/>
  <c r="BA492" i="1" s="1"/>
  <c r="AY178" i="1"/>
  <c r="BA178" i="1" s="1"/>
  <c r="AY179" i="1"/>
  <c r="BA179" i="1" s="1"/>
  <c r="AY235" i="1"/>
  <c r="BA235" i="1" s="1"/>
  <c r="AY236" i="1"/>
  <c r="BA236" i="1" s="1"/>
  <c r="AY237" i="1"/>
  <c r="BA237" i="1" s="1"/>
  <c r="AY238" i="1"/>
  <c r="BA238" i="1" s="1"/>
  <c r="AY239" i="1"/>
  <c r="BA239" i="1" s="1"/>
  <c r="AY240" i="1"/>
  <c r="BA240" i="1" s="1"/>
  <c r="AY241" i="1"/>
  <c r="BA241" i="1" s="1"/>
  <c r="AY242" i="1"/>
  <c r="BA242" i="1" s="1"/>
  <c r="AY243" i="1"/>
  <c r="BA243" i="1" s="1"/>
  <c r="AY606" i="1"/>
  <c r="BA606" i="1" s="1"/>
  <c r="AY624" i="1"/>
  <c r="BA624" i="1" s="1"/>
  <c r="AY625" i="1"/>
  <c r="BA625" i="1" s="1"/>
  <c r="AY626" i="1"/>
  <c r="BA626" i="1" s="1"/>
  <c r="AY788" i="1"/>
  <c r="BA788" i="1" s="1"/>
  <c r="AY957" i="1"/>
  <c r="BA957" i="1" s="1"/>
  <c r="AY958" i="1"/>
  <c r="BA958" i="1" s="1"/>
  <c r="AY959" i="1"/>
  <c r="BA959" i="1" s="1"/>
  <c r="AY960" i="1"/>
  <c r="BA960" i="1" s="1"/>
  <c r="AY1056" i="1"/>
  <c r="BA1056" i="1" s="1"/>
  <c r="AY47" i="1"/>
  <c r="BA47" i="1" s="1"/>
  <c r="AY48" i="1"/>
  <c r="BA48" i="1" s="1"/>
  <c r="AY49" i="1"/>
  <c r="BA49" i="1" s="1"/>
  <c r="AY50" i="1"/>
  <c r="BA50" i="1" s="1"/>
  <c r="AY51" i="1"/>
  <c r="BA51" i="1" s="1"/>
  <c r="AY52" i="1"/>
  <c r="BA52" i="1" s="1"/>
  <c r="AY53" i="1"/>
  <c r="BA53" i="1" s="1"/>
  <c r="AY54" i="1"/>
  <c r="BA54" i="1" s="1"/>
  <c r="AY55" i="1"/>
  <c r="BA55" i="1" s="1"/>
  <c r="AY56" i="1"/>
  <c r="BA56" i="1" s="1"/>
  <c r="AY57" i="1"/>
  <c r="BA57" i="1" s="1"/>
  <c r="AY58" i="1"/>
  <c r="BA58" i="1" s="1"/>
  <c r="AY59" i="1"/>
  <c r="BA59" i="1" s="1"/>
  <c r="AY60" i="1"/>
  <c r="BA60" i="1" s="1"/>
  <c r="AY596" i="1"/>
  <c r="BA596" i="1" s="1"/>
  <c r="AY999" i="1"/>
  <c r="BA999" i="1" s="1"/>
  <c r="AY1006" i="1"/>
  <c r="BA1006" i="1" s="1"/>
  <c r="AY1129" i="1"/>
  <c r="BA1129" i="1" s="1"/>
  <c r="AY1462" i="1"/>
  <c r="BA1462" i="1" s="1"/>
  <c r="AY1497" i="1"/>
  <c r="BA1497" i="1" s="1"/>
  <c r="AY1498" i="1"/>
  <c r="BA1498" i="1" s="1"/>
  <c r="AY113" i="1"/>
  <c r="BA113" i="1" s="1"/>
  <c r="AY303" i="1"/>
  <c r="BA303" i="1" s="1"/>
  <c r="AY304" i="1"/>
  <c r="BA304" i="1" s="1"/>
  <c r="AY305" i="1"/>
  <c r="BA305" i="1" s="1"/>
  <c r="AY1329" i="1"/>
  <c r="BA1329" i="1" s="1"/>
  <c r="AY1330" i="1"/>
  <c r="BA1330" i="1" s="1"/>
  <c r="AY1331" i="1"/>
  <c r="BA1331" i="1" s="1"/>
  <c r="AY1332" i="1"/>
  <c r="BA1332" i="1" s="1"/>
  <c r="AY1333" i="1"/>
  <c r="BA1333" i="1" s="1"/>
  <c r="AY1334" i="1"/>
  <c r="BA1334" i="1" s="1"/>
  <c r="AY1335" i="1"/>
  <c r="BA1335" i="1" s="1"/>
  <c r="AY1377" i="1"/>
  <c r="BA1377" i="1" s="1"/>
  <c r="AY1378" i="1"/>
  <c r="BA1378" i="1" s="1"/>
  <c r="AY1647" i="1"/>
  <c r="BA1647" i="1" s="1"/>
  <c r="AY1648" i="1"/>
  <c r="BA1648" i="1" s="1"/>
  <c r="AY1649" i="1"/>
  <c r="BA1649" i="1" s="1"/>
  <c r="AY131" i="1"/>
  <c r="BA131" i="1" s="1"/>
  <c r="AY393" i="1"/>
  <c r="BA393" i="1" s="1"/>
  <c r="AY394" i="1"/>
  <c r="BA394" i="1" s="1"/>
  <c r="AY395" i="1"/>
  <c r="BA395" i="1" s="1"/>
  <c r="AY396" i="1"/>
  <c r="BA396" i="1" s="1"/>
  <c r="AY397" i="1"/>
  <c r="BA397" i="1" s="1"/>
  <c r="AY398" i="1"/>
  <c r="BA398" i="1" s="1"/>
  <c r="AY399" i="1"/>
  <c r="BA399" i="1" s="1"/>
  <c r="AY400" i="1"/>
  <c r="BA400" i="1" s="1"/>
  <c r="AY401" i="1"/>
  <c r="BA401" i="1" s="1"/>
  <c r="AY850" i="1"/>
  <c r="BA850" i="1" s="1"/>
  <c r="AY1088" i="1"/>
  <c r="BA1088" i="1" s="1"/>
  <c r="AY1089" i="1"/>
  <c r="BA1089" i="1" s="1"/>
  <c r="AY808" i="1"/>
  <c r="BA808" i="1" s="1"/>
  <c r="AY809" i="1"/>
  <c r="BA809" i="1" s="1"/>
  <c r="AY851" i="1"/>
  <c r="BA851" i="1" s="1"/>
  <c r="AY852" i="1"/>
  <c r="BA852" i="1" s="1"/>
  <c r="AY1672" i="1"/>
  <c r="BA1672" i="1" s="1"/>
  <c r="AY1673" i="1"/>
  <c r="BA1673" i="1" s="1"/>
  <c r="AY1872" i="1"/>
  <c r="BA1872" i="1" s="1"/>
  <c r="AY1194" i="1"/>
  <c r="BA1194" i="1" s="1"/>
  <c r="AY1195" i="1"/>
  <c r="BA1195" i="1" s="1"/>
  <c r="AY1258" i="1"/>
  <c r="BA1258" i="1" s="1"/>
  <c r="AY1698" i="1"/>
  <c r="BA1698" i="1" s="1"/>
  <c r="AY1732" i="1"/>
  <c r="BA1732" i="1" s="1"/>
  <c r="AY244" i="1"/>
  <c r="BA244" i="1" s="1"/>
  <c r="AY607" i="1"/>
  <c r="BA607" i="1" s="1"/>
  <c r="AY1117" i="1"/>
  <c r="BA1117" i="1" s="1"/>
  <c r="AY1463" i="1"/>
  <c r="BA1463" i="1" s="1"/>
  <c r="AY1650" i="1"/>
  <c r="BA1650" i="1" s="1"/>
  <c r="AY402" i="1"/>
  <c r="BA402" i="1" s="1"/>
  <c r="AY403" i="1"/>
  <c r="BA403" i="1" s="1"/>
  <c r="AY404" i="1"/>
  <c r="BA404" i="1" s="1"/>
  <c r="AY405" i="1"/>
  <c r="BA405" i="1" s="1"/>
  <c r="AY406" i="1"/>
  <c r="BA406" i="1" s="1"/>
  <c r="AY407" i="1"/>
  <c r="BA407" i="1" s="1"/>
  <c r="AY114" i="1"/>
  <c r="BA114" i="1" s="1"/>
  <c r="AY115" i="1"/>
  <c r="BA115" i="1" s="1"/>
  <c r="AY116" i="1"/>
  <c r="BA116" i="1" s="1"/>
  <c r="AY117" i="1"/>
  <c r="BA117" i="1" s="1"/>
  <c r="AY180" i="1"/>
  <c r="BA180" i="1" s="1"/>
  <c r="AY181" i="1"/>
  <c r="BA181" i="1" s="1"/>
  <c r="AY182" i="1"/>
  <c r="BA182" i="1" s="1"/>
  <c r="AY306" i="1"/>
  <c r="BA306" i="1" s="1"/>
  <c r="AY1308" i="1"/>
  <c r="BA1308" i="1" s="1"/>
  <c r="AY1309" i="1"/>
  <c r="BA1309" i="1" s="1"/>
  <c r="AY1336" i="1"/>
  <c r="BA1336" i="1" s="1"/>
  <c r="AY1337" i="1"/>
  <c r="BA1337" i="1" s="1"/>
  <c r="AY1338" i="1"/>
  <c r="BA1338" i="1" s="1"/>
  <c r="AY1339" i="1"/>
  <c r="BA1339" i="1" s="1"/>
  <c r="AY1340" i="1"/>
  <c r="BA1340" i="1" s="1"/>
  <c r="AY1379" i="1"/>
  <c r="BA1379" i="1" s="1"/>
  <c r="AY1380" i="1"/>
  <c r="BA1380" i="1" s="1"/>
  <c r="AY1381" i="1"/>
  <c r="BA1381" i="1" s="1"/>
  <c r="AY1382" i="1"/>
  <c r="BA1382" i="1" s="1"/>
  <c r="AY1651" i="1"/>
  <c r="BA1651" i="1" s="1"/>
  <c r="AY1652" i="1"/>
  <c r="BA1652" i="1" s="1"/>
  <c r="AY1653" i="1"/>
  <c r="BA1653" i="1" s="1"/>
  <c r="AY1654" i="1"/>
  <c r="BA1654" i="1" s="1"/>
  <c r="AY132" i="1"/>
  <c r="BA132" i="1" s="1"/>
  <c r="AY133" i="1"/>
  <c r="BA133" i="1" s="1"/>
  <c r="AY408" i="1"/>
  <c r="BA408" i="1" s="1"/>
  <c r="AY409" i="1"/>
  <c r="BA409" i="1" s="1"/>
  <c r="AY410" i="1"/>
  <c r="BA410" i="1" s="1"/>
  <c r="AY411" i="1"/>
  <c r="BA411" i="1" s="1"/>
  <c r="AY412" i="1"/>
  <c r="BA412" i="1" s="1"/>
  <c r="AY413" i="1"/>
  <c r="BA413" i="1" s="1"/>
  <c r="AY414" i="1"/>
  <c r="BA414" i="1" s="1"/>
  <c r="AY415" i="1"/>
  <c r="BA415" i="1" s="1"/>
  <c r="AY416" i="1"/>
  <c r="BA416" i="1" s="1"/>
  <c r="AY417" i="1"/>
  <c r="BA417" i="1" s="1"/>
  <c r="AY418" i="1"/>
  <c r="BA418" i="1" s="1"/>
  <c r="AY419" i="1"/>
  <c r="BA419" i="1" s="1"/>
  <c r="AY420" i="1"/>
  <c r="BA420" i="1" s="1"/>
  <c r="AY421" i="1"/>
  <c r="BA421" i="1" s="1"/>
  <c r="AY422" i="1"/>
  <c r="BA422" i="1" s="1"/>
  <c r="AY423" i="1"/>
  <c r="BA423" i="1" s="1"/>
  <c r="AY424" i="1"/>
  <c r="BA424" i="1" s="1"/>
  <c r="AY1139" i="1"/>
  <c r="BA1139" i="1" s="1"/>
  <c r="AY1521" i="1"/>
  <c r="BA1521" i="1" s="1"/>
  <c r="AY1522" i="1"/>
  <c r="BA1522" i="1" s="1"/>
  <c r="AY1090" i="1"/>
  <c r="BA1090" i="1" s="1"/>
  <c r="AY1091" i="1"/>
  <c r="BA1091" i="1" s="1"/>
  <c r="AY1092" i="1"/>
  <c r="BA1092" i="1" s="1"/>
  <c r="AY1244" i="1"/>
  <c r="BA1244" i="1" s="1"/>
  <c r="AY1549" i="1"/>
  <c r="BA1549" i="1" s="1"/>
  <c r="AY1610" i="1"/>
  <c r="BA1610" i="1" s="1"/>
  <c r="AY1611" i="1"/>
  <c r="BA1611" i="1" s="1"/>
  <c r="AY1612" i="1"/>
  <c r="BA1612" i="1" s="1"/>
  <c r="AY1613" i="1"/>
  <c r="BA1613" i="1" s="1"/>
  <c r="AY1614" i="1"/>
  <c r="BA1614" i="1" s="1"/>
  <c r="AY1615" i="1"/>
  <c r="BA1615" i="1" s="1"/>
  <c r="AY1616" i="1"/>
  <c r="BA1616" i="1" s="1"/>
  <c r="AY1617" i="1"/>
  <c r="BA1617" i="1" s="1"/>
  <c r="AY1618" i="1"/>
  <c r="BA1618" i="1" s="1"/>
  <c r="AY1619" i="1"/>
  <c r="BA1619" i="1" s="1"/>
  <c r="AY1620" i="1"/>
  <c r="BA1620" i="1" s="1"/>
  <c r="AY1621" i="1"/>
  <c r="BA1621" i="1" s="1"/>
  <c r="AY689" i="1"/>
  <c r="BA689" i="1" s="1"/>
  <c r="AY690" i="1"/>
  <c r="BA690" i="1" s="1"/>
  <c r="AY691" i="1"/>
  <c r="BA691" i="1" s="1"/>
  <c r="AY692" i="1"/>
  <c r="BA692" i="1" s="1"/>
  <c r="AY693" i="1"/>
  <c r="BA693" i="1" s="1"/>
  <c r="AY694" i="1"/>
  <c r="BA694" i="1" s="1"/>
  <c r="AY695" i="1"/>
  <c r="BA695" i="1" s="1"/>
  <c r="AY696" i="1"/>
  <c r="BA696" i="1" s="1"/>
  <c r="AY697" i="1"/>
  <c r="BA697" i="1" s="1"/>
  <c r="AY698" i="1"/>
  <c r="BA698" i="1" s="1"/>
  <c r="AY699" i="1"/>
  <c r="BA699" i="1" s="1"/>
  <c r="AY700" i="1"/>
  <c r="BA700" i="1" s="1"/>
  <c r="AY783" i="1"/>
  <c r="BA783" i="1" s="1"/>
  <c r="AY810" i="1"/>
  <c r="BA810" i="1" s="1"/>
  <c r="AY811" i="1"/>
  <c r="BA811" i="1" s="1"/>
  <c r="AY812" i="1"/>
  <c r="BA812" i="1" s="1"/>
  <c r="AY813" i="1"/>
  <c r="BA813" i="1" s="1"/>
  <c r="AY814" i="1"/>
  <c r="BA814" i="1" s="1"/>
  <c r="AY909" i="1"/>
  <c r="BA909" i="1" s="1"/>
  <c r="AY910" i="1"/>
  <c r="BA910" i="1" s="1"/>
  <c r="AY911" i="1"/>
  <c r="BA911" i="1" s="1"/>
  <c r="AY912" i="1"/>
  <c r="BA912" i="1" s="1"/>
  <c r="AY913" i="1"/>
  <c r="BA913" i="1" s="1"/>
  <c r="AY1919" i="1"/>
  <c r="BA1919" i="1" s="1"/>
  <c r="AY9" i="1"/>
  <c r="BA9" i="1" s="1"/>
  <c r="AY145" i="1"/>
  <c r="BA145" i="1" s="1"/>
  <c r="AY150" i="1"/>
  <c r="BA150" i="1" s="1"/>
  <c r="AY151" i="1"/>
  <c r="BA151" i="1" s="1"/>
  <c r="AY582" i="1"/>
  <c r="BA582" i="1" s="1"/>
  <c r="AY853" i="1"/>
  <c r="BA853" i="1" s="1"/>
  <c r="AY854" i="1"/>
  <c r="BA854" i="1" s="1"/>
  <c r="AY1569" i="1"/>
  <c r="BA1569" i="1" s="1"/>
  <c r="AY1580" i="1"/>
  <c r="BA1580" i="1" s="1"/>
  <c r="AY1674" i="1"/>
  <c r="BA1674" i="1" s="1"/>
  <c r="AY1675" i="1"/>
  <c r="BA1675" i="1" s="1"/>
  <c r="AY1676" i="1"/>
  <c r="BA1676" i="1" s="1"/>
  <c r="AY1677" i="1"/>
  <c r="BA1677" i="1" s="1"/>
  <c r="AY1678" i="1"/>
  <c r="BA1678" i="1" s="1"/>
  <c r="AY1679" i="1"/>
  <c r="BA1679" i="1" s="1"/>
  <c r="AY1711" i="1"/>
  <c r="BA1711" i="1" s="1"/>
  <c r="AY1718" i="1"/>
  <c r="BA1718" i="1" s="1"/>
  <c r="AY1803" i="1"/>
  <c r="BA1803" i="1" s="1"/>
  <c r="AY1804" i="1"/>
  <c r="BA1804" i="1" s="1"/>
  <c r="AY1805" i="1"/>
  <c r="BA1805" i="1" s="1"/>
  <c r="AY1806" i="1"/>
  <c r="BA1806" i="1" s="1"/>
  <c r="AY1807" i="1"/>
  <c r="BA1807" i="1" s="1"/>
  <c r="AY1808" i="1"/>
  <c r="BA1808" i="1" s="1"/>
  <c r="AY1809" i="1"/>
  <c r="BA1809" i="1" s="1"/>
  <c r="AY1810" i="1"/>
  <c r="BA1810" i="1" s="1"/>
  <c r="AY1811" i="1"/>
  <c r="BA1811" i="1" s="1"/>
  <c r="AY1812" i="1"/>
  <c r="BA1812" i="1" s="1"/>
  <c r="AY1813" i="1"/>
  <c r="BA1813" i="1" s="1"/>
  <c r="AY1814" i="1"/>
  <c r="BA1814" i="1" s="1"/>
  <c r="AY1815" i="1"/>
  <c r="BA1815" i="1" s="1"/>
  <c r="AY1816" i="1"/>
  <c r="BA1816" i="1" s="1"/>
  <c r="AY1817" i="1"/>
  <c r="BA1817" i="1" s="1"/>
  <c r="AY1818" i="1"/>
  <c r="BA1818" i="1" s="1"/>
  <c r="AY1819" i="1"/>
  <c r="BA1819" i="1" s="1"/>
  <c r="AY1820" i="1"/>
  <c r="BA1820" i="1" s="1"/>
  <c r="AY1873" i="1"/>
  <c r="BA1873" i="1" s="1"/>
  <c r="AY338" i="1"/>
  <c r="BA338" i="1" s="1"/>
  <c r="AY339" i="1"/>
  <c r="BA339" i="1" s="1"/>
  <c r="AY340" i="1"/>
  <c r="BA340" i="1" s="1"/>
  <c r="AY341" i="1"/>
  <c r="BA341" i="1" s="1"/>
  <c r="AY342" i="1"/>
  <c r="BA342" i="1" s="1"/>
  <c r="AY343" i="1"/>
  <c r="BA343" i="1" s="1"/>
  <c r="AY554" i="1"/>
  <c r="BA554" i="1" s="1"/>
  <c r="AY555" i="1"/>
  <c r="BA555" i="1" s="1"/>
  <c r="AY556" i="1"/>
  <c r="BA556" i="1" s="1"/>
  <c r="AY557" i="1"/>
  <c r="BA557" i="1" s="1"/>
  <c r="AY558" i="1"/>
  <c r="BA558" i="1" s="1"/>
  <c r="AY559" i="1"/>
  <c r="BA559" i="1" s="1"/>
  <c r="AY560" i="1"/>
  <c r="BA560" i="1" s="1"/>
  <c r="AY561" i="1"/>
  <c r="BA561" i="1" s="1"/>
  <c r="AY562" i="1"/>
  <c r="BA562" i="1" s="1"/>
  <c r="AY563" i="1"/>
  <c r="BA563" i="1" s="1"/>
  <c r="AY1038" i="1"/>
  <c r="BA1038" i="1" s="1"/>
  <c r="AY1039" i="1"/>
  <c r="BA1039" i="1" s="1"/>
  <c r="AY1040" i="1"/>
  <c r="BA1040" i="1" s="1"/>
  <c r="AY1196" i="1"/>
  <c r="BA1196" i="1" s="1"/>
  <c r="AY1197" i="1"/>
  <c r="BA1197" i="1" s="1"/>
  <c r="AY1198" i="1"/>
  <c r="BA1198" i="1" s="1"/>
  <c r="AY1199" i="1"/>
  <c r="BA1199" i="1" s="1"/>
  <c r="AY1247" i="1"/>
  <c r="BA1247" i="1" s="1"/>
  <c r="AY1272" i="1"/>
  <c r="BA1272" i="1" s="1"/>
  <c r="AY1433" i="1"/>
  <c r="BA1433" i="1" s="1"/>
  <c r="AY1434" i="1"/>
  <c r="BA1434" i="1" s="1"/>
  <c r="AY1435" i="1"/>
  <c r="BA1435" i="1" s="1"/>
  <c r="AY1436" i="1"/>
  <c r="BA1436" i="1" s="1"/>
  <c r="AY1437" i="1"/>
  <c r="BA1437" i="1" s="1"/>
  <c r="AY1482" i="1"/>
  <c r="BA1482" i="1" s="1"/>
  <c r="AY1483" i="1"/>
  <c r="BA1483" i="1" s="1"/>
  <c r="AY587" i="1"/>
  <c r="BA587" i="1" s="1"/>
  <c r="AY756" i="1"/>
  <c r="BA756" i="1" s="1"/>
  <c r="AY1259" i="1"/>
  <c r="BA1259" i="1" s="1"/>
  <c r="AY1260" i="1"/>
  <c r="BA1260" i="1" s="1"/>
  <c r="AY1286" i="1"/>
  <c r="BA1286" i="1" s="1"/>
  <c r="AY1560" i="1"/>
  <c r="BA1560" i="1" s="1"/>
  <c r="AY1687" i="1"/>
  <c r="BA1687" i="1" s="1"/>
  <c r="AY1688" i="1"/>
  <c r="BA1688" i="1" s="1"/>
  <c r="AY1699" i="1"/>
  <c r="BA1699" i="1" s="1"/>
  <c r="AY1723" i="1"/>
  <c r="BA1723" i="1" s="1"/>
  <c r="AY1733" i="1"/>
  <c r="BA1733" i="1" s="1"/>
  <c r="AY1734" i="1"/>
  <c r="BA1734" i="1" s="1"/>
  <c r="AY1735" i="1"/>
  <c r="BA1735" i="1" s="1"/>
  <c r="AY1736" i="1"/>
  <c r="BA1736" i="1" s="1"/>
  <c r="AY1737" i="1"/>
  <c r="BA1737" i="1" s="1"/>
  <c r="AY493" i="1"/>
  <c r="BA493" i="1" s="1"/>
  <c r="AY494" i="1"/>
  <c r="BA494" i="1" s="1"/>
  <c r="AY495" i="1"/>
  <c r="BA495" i="1" s="1"/>
  <c r="AY496" i="1"/>
  <c r="BA496" i="1" s="1"/>
  <c r="AY497" i="1"/>
  <c r="BA497" i="1" s="1"/>
  <c r="AY498" i="1"/>
  <c r="BA498" i="1" s="1"/>
  <c r="AY499" i="1"/>
  <c r="BA499" i="1" s="1"/>
  <c r="AY500" i="1"/>
  <c r="BA500" i="1" s="1"/>
  <c r="AY501" i="1"/>
  <c r="BA501" i="1" s="1"/>
  <c r="AY502" i="1"/>
  <c r="BA502" i="1" s="1"/>
  <c r="AY503" i="1"/>
  <c r="BA503" i="1" s="1"/>
  <c r="AY1028" i="1"/>
  <c r="BA1028" i="1" s="1"/>
  <c r="AY183" i="1"/>
  <c r="BA183" i="1" s="1"/>
  <c r="AY245" i="1"/>
  <c r="BA245" i="1" s="1"/>
  <c r="AY246" i="1"/>
  <c r="BA246" i="1" s="1"/>
  <c r="AY247" i="1"/>
  <c r="BA247" i="1" s="1"/>
  <c r="AY248" i="1"/>
  <c r="BA248" i="1" s="1"/>
  <c r="AY249" i="1"/>
  <c r="BA249" i="1" s="1"/>
  <c r="AY250" i="1"/>
  <c r="BA250" i="1" s="1"/>
  <c r="AY251" i="1"/>
  <c r="BA251" i="1" s="1"/>
  <c r="AY252" i="1"/>
  <c r="BA252" i="1" s="1"/>
  <c r="AY253" i="1"/>
  <c r="BA253" i="1" s="1"/>
  <c r="AY254" i="1"/>
  <c r="BA254" i="1" s="1"/>
  <c r="AY255" i="1"/>
  <c r="BA255" i="1" s="1"/>
  <c r="AY256" i="1"/>
  <c r="BA256" i="1" s="1"/>
  <c r="AY257" i="1"/>
  <c r="BA257" i="1" s="1"/>
  <c r="AY258" i="1"/>
  <c r="BA258" i="1" s="1"/>
  <c r="AY259" i="1"/>
  <c r="BA259" i="1" s="1"/>
  <c r="AY260" i="1"/>
  <c r="BA260" i="1" s="1"/>
  <c r="AY608" i="1"/>
  <c r="BA608" i="1" s="1"/>
  <c r="AY609" i="1"/>
  <c r="BA609" i="1" s="1"/>
  <c r="AY627" i="1"/>
  <c r="BA627" i="1" s="1"/>
  <c r="AY628" i="1"/>
  <c r="BA628" i="1" s="1"/>
  <c r="AY629" i="1"/>
  <c r="BA629" i="1" s="1"/>
  <c r="AY630" i="1"/>
  <c r="BA630" i="1" s="1"/>
  <c r="AY631" i="1"/>
  <c r="BA631" i="1" s="1"/>
  <c r="AY632" i="1"/>
  <c r="BA632" i="1" s="1"/>
  <c r="AY633" i="1"/>
  <c r="BA633" i="1" s="1"/>
  <c r="AY634" i="1"/>
  <c r="BA634" i="1" s="1"/>
  <c r="AY789" i="1"/>
  <c r="BA789" i="1" s="1"/>
  <c r="AY961" i="1"/>
  <c r="BA961" i="1" s="1"/>
  <c r="AY962" i="1"/>
  <c r="BA962" i="1" s="1"/>
  <c r="AY963" i="1"/>
  <c r="BA963" i="1" s="1"/>
  <c r="AY964" i="1"/>
  <c r="BA964" i="1" s="1"/>
  <c r="AY965" i="1"/>
  <c r="BA965" i="1" s="1"/>
  <c r="AY966" i="1"/>
  <c r="BA966" i="1" s="1"/>
  <c r="AY967" i="1"/>
  <c r="BA967" i="1" s="1"/>
  <c r="AY968" i="1"/>
  <c r="BA968" i="1" s="1"/>
  <c r="AY969" i="1"/>
  <c r="BA969" i="1" s="1"/>
  <c r="AY1057" i="1"/>
  <c r="BA1057" i="1" s="1"/>
  <c r="AY1058" i="1"/>
  <c r="BA1058" i="1" s="1"/>
  <c r="AY1059" i="1"/>
  <c r="BA1059" i="1" s="1"/>
  <c r="AY1060" i="1"/>
  <c r="BA1060" i="1" s="1"/>
  <c r="AY1107" i="1"/>
  <c r="BA1107" i="1" s="1"/>
  <c r="AY1108" i="1"/>
  <c r="BA1108" i="1" s="1"/>
  <c r="AY1109" i="1"/>
  <c r="BA1109" i="1" s="1"/>
  <c r="AY1536" i="1"/>
  <c r="BA1536" i="1" s="1"/>
  <c r="AY1537" i="1"/>
  <c r="BA1537" i="1" s="1"/>
  <c r="AY61" i="1"/>
  <c r="BA61" i="1" s="1"/>
  <c r="AY62" i="1"/>
  <c r="BA62" i="1" s="1"/>
  <c r="AY63" i="1"/>
  <c r="BA63" i="1" s="1"/>
  <c r="AY64" i="1"/>
  <c r="BA64" i="1" s="1"/>
  <c r="AY65" i="1"/>
  <c r="BA65" i="1" s="1"/>
  <c r="AY66" i="1"/>
  <c r="BA66" i="1" s="1"/>
  <c r="AY67" i="1"/>
  <c r="BA67" i="1" s="1"/>
  <c r="AY68" i="1"/>
  <c r="BA68" i="1" s="1"/>
  <c r="AY69" i="1"/>
  <c r="BA69" i="1" s="1"/>
  <c r="AY70" i="1"/>
  <c r="BA70" i="1" s="1"/>
  <c r="AY71" i="1"/>
  <c r="BA71" i="1" s="1"/>
  <c r="AY72" i="1"/>
  <c r="BA72" i="1" s="1"/>
  <c r="AY597" i="1"/>
  <c r="BA597" i="1" s="1"/>
  <c r="AY872" i="1"/>
  <c r="BA872" i="1" s="1"/>
  <c r="AY1000" i="1"/>
  <c r="BA1000" i="1" s="1"/>
  <c r="AY1007" i="1"/>
  <c r="BA1007" i="1" s="1"/>
  <c r="AY1118" i="1"/>
  <c r="BA1118" i="1" s="1"/>
  <c r="AY1119" i="1"/>
  <c r="BA1119" i="1" s="1"/>
  <c r="AY1130" i="1"/>
  <c r="BA1130" i="1" s="1"/>
  <c r="AY1145" i="1"/>
  <c r="BA1145" i="1" s="1"/>
  <c r="AY1464" i="1"/>
  <c r="BA1464" i="1" s="1"/>
  <c r="AY1465" i="1"/>
  <c r="BA1465" i="1" s="1"/>
  <c r="AY1466" i="1"/>
  <c r="BA1466" i="1" s="1"/>
  <c r="AY1499" i="1"/>
  <c r="BA1499" i="1" s="1"/>
  <c r="AY1500" i="1"/>
  <c r="BA1500" i="1" s="1"/>
  <c r="AY1501" i="1"/>
  <c r="BA1501" i="1" s="1"/>
  <c r="AY1502" i="1"/>
  <c r="BA1502" i="1" s="1"/>
  <c r="AY1503" i="1"/>
  <c r="BA1503" i="1" s="1"/>
  <c r="AY1554" i="1"/>
  <c r="BA1554" i="1" s="1"/>
  <c r="AY11" i="1"/>
  <c r="BA11" i="1" s="1"/>
  <c r="AY118" i="1"/>
  <c r="BA118" i="1" s="1"/>
  <c r="AY1093" i="1"/>
  <c r="BA1093" i="1" s="1"/>
  <c r="AY1094" i="1"/>
  <c r="BA1094" i="1" s="1"/>
  <c r="AY1622" i="1"/>
  <c r="BA1622" i="1" s="1"/>
  <c r="AY1623" i="1"/>
  <c r="BA1623" i="1" s="1"/>
  <c r="AY1624" i="1"/>
  <c r="BA1624" i="1" s="1"/>
  <c r="AY1625" i="1"/>
  <c r="BA1625" i="1" s="1"/>
  <c r="AY1626" i="1"/>
  <c r="BA1626" i="1" s="1"/>
  <c r="AY1627" i="1"/>
  <c r="BA1627" i="1" s="1"/>
  <c r="AY1628" i="1"/>
  <c r="BA1628" i="1" s="1"/>
  <c r="AY1629" i="1"/>
  <c r="BA1629" i="1" s="1"/>
  <c r="AY701" i="1"/>
  <c r="BA701" i="1" s="1"/>
  <c r="AY702" i="1"/>
  <c r="BA702" i="1" s="1"/>
  <c r="AY703" i="1"/>
  <c r="BA703" i="1" s="1"/>
  <c r="AY704" i="1"/>
  <c r="BA704" i="1" s="1"/>
  <c r="AY705" i="1"/>
  <c r="BA705" i="1" s="1"/>
  <c r="AY706" i="1"/>
  <c r="BA706" i="1" s="1"/>
  <c r="AY707" i="1"/>
  <c r="BA707" i="1" s="1"/>
  <c r="AY708" i="1"/>
  <c r="BA708" i="1" s="1"/>
  <c r="AY709" i="1"/>
  <c r="BA709" i="1" s="1"/>
  <c r="AY710" i="1"/>
  <c r="BA710" i="1" s="1"/>
  <c r="AY711" i="1"/>
  <c r="BA711" i="1" s="1"/>
  <c r="AY712" i="1"/>
  <c r="BA712" i="1" s="1"/>
  <c r="AY713" i="1"/>
  <c r="BA713" i="1" s="1"/>
  <c r="AY714" i="1"/>
  <c r="BA714" i="1" s="1"/>
  <c r="AY715" i="1"/>
  <c r="BA715" i="1" s="1"/>
  <c r="AY716" i="1"/>
  <c r="BA716" i="1" s="1"/>
  <c r="AY815" i="1"/>
  <c r="BA815" i="1" s="1"/>
  <c r="AY816" i="1"/>
  <c r="BA816" i="1" s="1"/>
  <c r="AY817" i="1"/>
  <c r="BA817" i="1" s="1"/>
  <c r="AY818" i="1"/>
  <c r="BA818" i="1" s="1"/>
  <c r="AY152" i="1"/>
  <c r="BA152" i="1" s="1"/>
  <c r="AY855" i="1"/>
  <c r="BA855" i="1" s="1"/>
  <c r="AY856" i="1"/>
  <c r="BA856" i="1" s="1"/>
  <c r="AY1680" i="1"/>
  <c r="BA1680" i="1" s="1"/>
  <c r="AY1712" i="1"/>
  <c r="BA1712" i="1" s="1"/>
  <c r="AY1821" i="1"/>
  <c r="BA1821" i="1" s="1"/>
  <c r="AY1822" i="1"/>
  <c r="BA1822" i="1" s="1"/>
  <c r="AY1823" i="1"/>
  <c r="BA1823" i="1" s="1"/>
  <c r="AY1824" i="1"/>
  <c r="BA1824" i="1" s="1"/>
  <c r="AY1825" i="1"/>
  <c r="BA1825" i="1" s="1"/>
  <c r="AY1826" i="1"/>
  <c r="BA1826" i="1" s="1"/>
  <c r="AY1827" i="1"/>
  <c r="BA1827" i="1" s="1"/>
  <c r="AY1828" i="1"/>
  <c r="BA1828" i="1" s="1"/>
  <c r="AY1829" i="1"/>
  <c r="BA1829" i="1" s="1"/>
  <c r="AY1830" i="1"/>
  <c r="BA1830" i="1" s="1"/>
  <c r="AY1831" i="1"/>
  <c r="BA1831" i="1" s="1"/>
  <c r="AY1832" i="1"/>
  <c r="BA1832" i="1" s="1"/>
  <c r="AY1833" i="1"/>
  <c r="BA1833" i="1" s="1"/>
  <c r="AY344" i="1"/>
  <c r="BA344" i="1" s="1"/>
  <c r="AY345" i="1"/>
  <c r="BA345" i="1" s="1"/>
  <c r="AY1200" i="1"/>
  <c r="BA1200" i="1" s="1"/>
  <c r="AY1201" i="1"/>
  <c r="BA1201" i="1" s="1"/>
  <c r="AY1202" i="1"/>
  <c r="BA1202" i="1" s="1"/>
  <c r="AY1203" i="1"/>
  <c r="BA1203" i="1" s="1"/>
  <c r="AY1204" i="1"/>
  <c r="BA1204" i="1" s="1"/>
  <c r="AY1205" i="1"/>
  <c r="BA1205" i="1" s="1"/>
  <c r="AY1206" i="1"/>
  <c r="BA1206" i="1" s="1"/>
  <c r="AY1207" i="1"/>
  <c r="BA1207" i="1" s="1"/>
  <c r="AY1208" i="1"/>
  <c r="BA1208" i="1" s="1"/>
  <c r="AY1209" i="1"/>
  <c r="BA1209" i="1" s="1"/>
  <c r="AY1210" i="1"/>
  <c r="BA1210" i="1" s="1"/>
  <c r="AY1484" i="1"/>
  <c r="BA1484" i="1" s="1"/>
  <c r="AY1485" i="1"/>
  <c r="BA1485" i="1" s="1"/>
  <c r="AY1261" i="1"/>
  <c r="BA1261" i="1" s="1"/>
  <c r="AY1738" i="1"/>
  <c r="BA1738" i="1" s="1"/>
  <c r="AY1739" i="1"/>
  <c r="BA1739" i="1" s="1"/>
  <c r="AY504" i="1"/>
  <c r="BA504" i="1" s="1"/>
  <c r="AY505" i="1"/>
  <c r="BA505" i="1" s="1"/>
  <c r="AY506" i="1"/>
  <c r="BA506" i="1" s="1"/>
  <c r="AY507" i="1"/>
  <c r="BA507" i="1" s="1"/>
  <c r="AY508" i="1"/>
  <c r="BA508" i="1" s="1"/>
  <c r="AY509" i="1"/>
  <c r="BA509" i="1" s="1"/>
  <c r="AY510" i="1"/>
  <c r="BA510" i="1" s="1"/>
  <c r="AY511" i="1"/>
  <c r="BA511" i="1" s="1"/>
  <c r="AY1029" i="1"/>
  <c r="BA1029" i="1" s="1"/>
  <c r="AY1030" i="1"/>
  <c r="BA1030" i="1" s="1"/>
  <c r="AY184" i="1"/>
  <c r="BA184" i="1" s="1"/>
  <c r="AY185" i="1"/>
  <c r="BA185" i="1" s="1"/>
  <c r="AY261" i="1"/>
  <c r="BA261" i="1" s="1"/>
  <c r="AY262" i="1"/>
  <c r="BA262" i="1" s="1"/>
  <c r="AY263" i="1"/>
  <c r="BA263" i="1" s="1"/>
  <c r="AY264" i="1"/>
  <c r="BA264" i="1" s="1"/>
  <c r="AY265" i="1"/>
  <c r="BA265" i="1" s="1"/>
  <c r="AY266" i="1"/>
  <c r="BA266" i="1" s="1"/>
  <c r="AY267" i="1"/>
  <c r="BA267" i="1" s="1"/>
  <c r="AY268" i="1"/>
  <c r="BA268" i="1" s="1"/>
  <c r="AY269" i="1"/>
  <c r="BA269" i="1" s="1"/>
  <c r="AY270" i="1"/>
  <c r="BA270" i="1" s="1"/>
  <c r="AY790" i="1"/>
  <c r="BA790" i="1" s="1"/>
  <c r="AY1061" i="1"/>
  <c r="BA1061" i="1" s="1"/>
  <c r="AY1538" i="1"/>
  <c r="BA1538" i="1" s="1"/>
  <c r="AY73" i="1"/>
  <c r="BA73" i="1" s="1"/>
  <c r="AY74" i="1"/>
  <c r="BA74" i="1" s="1"/>
  <c r="AY598" i="1"/>
  <c r="BA598" i="1" s="1"/>
  <c r="AY873" i="1"/>
  <c r="BA873" i="1" s="1"/>
  <c r="AY1001" i="1"/>
  <c r="BA1001" i="1" s="1"/>
  <c r="AY1120" i="1"/>
  <c r="BA1120" i="1" s="1"/>
  <c r="AY1121" i="1"/>
  <c r="BA1121" i="1" s="1"/>
  <c r="AY1122" i="1"/>
  <c r="BA1122" i="1" s="1"/>
  <c r="AY1123" i="1"/>
  <c r="BA1123" i="1" s="1"/>
  <c r="AY1131" i="1"/>
  <c r="BA1131" i="1" s="1"/>
  <c r="AY1467" i="1"/>
  <c r="BA1467" i="1" s="1"/>
  <c r="AY1504" i="1"/>
  <c r="BA1504" i="1" s="1"/>
  <c r="AY1575" i="1"/>
  <c r="BA1575" i="1" s="1"/>
  <c r="AY119" i="1"/>
  <c r="BA119" i="1" s="1"/>
  <c r="AY186" i="1"/>
  <c r="BA186" i="1" s="1"/>
  <c r="AY1310" i="1"/>
  <c r="BA1310" i="1" s="1"/>
  <c r="AY1655" i="1"/>
  <c r="BA1655" i="1" s="1"/>
  <c r="AY134" i="1"/>
  <c r="BA134" i="1" s="1"/>
  <c r="AY425" i="1"/>
  <c r="BA425" i="1" s="1"/>
  <c r="AY426" i="1"/>
  <c r="BA426" i="1" s="1"/>
  <c r="AY427" i="1"/>
  <c r="BA427" i="1" s="1"/>
  <c r="AY428" i="1"/>
  <c r="BA428" i="1" s="1"/>
  <c r="AY429" i="1"/>
  <c r="BA429" i="1" s="1"/>
  <c r="AY430" i="1"/>
  <c r="BA430" i="1" s="1"/>
  <c r="AY431" i="1"/>
  <c r="BA431" i="1" s="1"/>
  <c r="AY432" i="1"/>
  <c r="BA432" i="1" s="1"/>
  <c r="AY1262" i="1"/>
  <c r="BA1262" i="1" s="1"/>
  <c r="AY1311" i="1"/>
  <c r="BA1311" i="1" s="1"/>
  <c r="AY819" i="1"/>
  <c r="BA819" i="1" s="1"/>
  <c r="AY1211" i="1"/>
  <c r="BA1211" i="1" s="1"/>
  <c r="AY1212" i="1"/>
  <c r="BA1212" i="1" s="1"/>
  <c r="AY1263" i="1"/>
  <c r="BA1263" i="1" s="1"/>
  <c r="AY610" i="1"/>
  <c r="BA610" i="1" s="1"/>
  <c r="AY1656" i="1"/>
  <c r="BA1656" i="1" s="1"/>
  <c r="AY433" i="1"/>
  <c r="BA433" i="1" s="1"/>
  <c r="AY434" i="1"/>
  <c r="BA434" i="1" s="1"/>
  <c r="AY435" i="1"/>
  <c r="BA435" i="1" s="1"/>
  <c r="AY436" i="1"/>
  <c r="BA436" i="1" s="1"/>
  <c r="AY512" i="1"/>
  <c r="BA512" i="1" s="1"/>
  <c r="AY513" i="1"/>
  <c r="BA513" i="1" s="1"/>
  <c r="AY514" i="1"/>
  <c r="BA514" i="1" s="1"/>
  <c r="AY515" i="1"/>
  <c r="BA515" i="1" s="1"/>
  <c r="AY516" i="1"/>
  <c r="BA516" i="1" s="1"/>
  <c r="AY517" i="1"/>
  <c r="BA517" i="1" s="1"/>
  <c r="AY518" i="1"/>
  <c r="BA518" i="1" s="1"/>
  <c r="AY519" i="1"/>
  <c r="BA519" i="1" s="1"/>
  <c r="AY520" i="1"/>
  <c r="BA520" i="1" s="1"/>
  <c r="AY521" i="1"/>
  <c r="BA521" i="1" s="1"/>
  <c r="AY522" i="1"/>
  <c r="BA522" i="1" s="1"/>
  <c r="AY523" i="1"/>
  <c r="BA523" i="1" s="1"/>
  <c r="AY524" i="1"/>
  <c r="BA524" i="1" s="1"/>
  <c r="AY525" i="1"/>
  <c r="BA525" i="1" s="1"/>
  <c r="AY526" i="1"/>
  <c r="BA526" i="1" s="1"/>
  <c r="AY527" i="1"/>
  <c r="BA527" i="1" s="1"/>
  <c r="AY528" i="1"/>
  <c r="BA528" i="1" s="1"/>
  <c r="AY529" i="1"/>
  <c r="BA529" i="1" s="1"/>
  <c r="AY530" i="1"/>
  <c r="BA530" i="1" s="1"/>
  <c r="AY531" i="1"/>
  <c r="BA531" i="1" s="1"/>
  <c r="AY836" i="1"/>
  <c r="BA836" i="1" s="1"/>
  <c r="AY1014" i="1"/>
  <c r="BA1014" i="1" s="1"/>
  <c r="AY1015" i="1"/>
  <c r="BA1015" i="1" s="1"/>
  <c r="AY1016" i="1"/>
  <c r="BA1016" i="1" s="1"/>
  <c r="AY1017" i="1"/>
  <c r="BA1017" i="1" s="1"/>
  <c r="AY1018" i="1"/>
  <c r="BA1018" i="1" s="1"/>
  <c r="AY1031" i="1"/>
  <c r="BA1031" i="1" s="1"/>
  <c r="AY1032" i="1"/>
  <c r="BA1032" i="1" s="1"/>
  <c r="AY1041" i="1"/>
  <c r="BA1041" i="1" s="1"/>
  <c r="AY1042" i="1"/>
  <c r="BA1042" i="1" s="1"/>
  <c r="AY1043" i="1"/>
  <c r="BA1043" i="1" s="1"/>
  <c r="AY1044" i="1"/>
  <c r="BA1044" i="1" s="1"/>
  <c r="AY187" i="1"/>
  <c r="BA187" i="1" s="1"/>
  <c r="AY188" i="1"/>
  <c r="BA188" i="1" s="1"/>
  <c r="AY189" i="1"/>
  <c r="BA189" i="1" s="1"/>
  <c r="AY190" i="1"/>
  <c r="BA190" i="1" s="1"/>
  <c r="AY191" i="1"/>
  <c r="BA191" i="1" s="1"/>
  <c r="AY192" i="1"/>
  <c r="BA192" i="1" s="1"/>
  <c r="AY193" i="1"/>
  <c r="BA193" i="1" s="1"/>
  <c r="AY194" i="1"/>
  <c r="BA194" i="1" s="1"/>
  <c r="AY195" i="1"/>
  <c r="BA195" i="1" s="1"/>
  <c r="AY196" i="1"/>
  <c r="BA196" i="1" s="1"/>
  <c r="AY271" i="1"/>
  <c r="BA271" i="1" s="1"/>
  <c r="AY272" i="1"/>
  <c r="BA272" i="1" s="1"/>
  <c r="AY273" i="1"/>
  <c r="BA273" i="1" s="1"/>
  <c r="AY274" i="1"/>
  <c r="BA274" i="1" s="1"/>
  <c r="AY275" i="1"/>
  <c r="BA275" i="1" s="1"/>
  <c r="AY276" i="1"/>
  <c r="BA276" i="1" s="1"/>
  <c r="AY277" i="1"/>
  <c r="BA277" i="1" s="1"/>
  <c r="AY278" i="1"/>
  <c r="BA278" i="1" s="1"/>
  <c r="AY279" i="1"/>
  <c r="BA279" i="1" s="1"/>
  <c r="AY280" i="1"/>
  <c r="BA280" i="1" s="1"/>
  <c r="AY281" i="1"/>
  <c r="BA281" i="1" s="1"/>
  <c r="AY282" i="1"/>
  <c r="BA282" i="1" s="1"/>
  <c r="AY283" i="1"/>
  <c r="BA283" i="1" s="1"/>
  <c r="AY284" i="1"/>
  <c r="BA284" i="1" s="1"/>
  <c r="AY285" i="1"/>
  <c r="BA285" i="1" s="1"/>
  <c r="AY286" i="1"/>
  <c r="BA286" i="1" s="1"/>
  <c r="AY287" i="1"/>
  <c r="BA287" i="1" s="1"/>
  <c r="AY288" i="1"/>
  <c r="BA288" i="1" s="1"/>
  <c r="AY289" i="1"/>
  <c r="BA289" i="1" s="1"/>
  <c r="AY290" i="1"/>
  <c r="BA290" i="1" s="1"/>
  <c r="AY611" i="1"/>
  <c r="BA611" i="1" s="1"/>
  <c r="AY635" i="1"/>
  <c r="BA635" i="1" s="1"/>
  <c r="AY636" i="1"/>
  <c r="BA636" i="1" s="1"/>
  <c r="AY637" i="1"/>
  <c r="BA637" i="1" s="1"/>
  <c r="AY638" i="1"/>
  <c r="BA638" i="1" s="1"/>
  <c r="AY639" i="1"/>
  <c r="BA639" i="1" s="1"/>
  <c r="AY640" i="1"/>
  <c r="BA640" i="1" s="1"/>
  <c r="AY641" i="1"/>
  <c r="BA641" i="1" s="1"/>
  <c r="AY642" i="1"/>
  <c r="BA642" i="1" s="1"/>
  <c r="AY643" i="1"/>
  <c r="BA643" i="1" s="1"/>
  <c r="AY644" i="1"/>
  <c r="BA644" i="1" s="1"/>
  <c r="AY645" i="1"/>
  <c r="BA645" i="1" s="1"/>
  <c r="AY646" i="1"/>
  <c r="BA646" i="1" s="1"/>
  <c r="AY647" i="1"/>
  <c r="BA647" i="1" s="1"/>
  <c r="AY648" i="1"/>
  <c r="BA648" i="1" s="1"/>
  <c r="AY649" i="1"/>
  <c r="BA649" i="1" s="1"/>
  <c r="AY650" i="1"/>
  <c r="BA650" i="1" s="1"/>
  <c r="AY651" i="1"/>
  <c r="BA651" i="1" s="1"/>
  <c r="AY652" i="1"/>
  <c r="BA652" i="1" s="1"/>
  <c r="AY653" i="1"/>
  <c r="BA653" i="1" s="1"/>
  <c r="AY791" i="1"/>
  <c r="BA791" i="1" s="1"/>
  <c r="AY792" i="1"/>
  <c r="BA792" i="1" s="1"/>
  <c r="AY793" i="1"/>
  <c r="BA793" i="1" s="1"/>
  <c r="AY970" i="1"/>
  <c r="BA970" i="1" s="1"/>
  <c r="AY971" i="1"/>
  <c r="BA971" i="1" s="1"/>
  <c r="AY972" i="1"/>
  <c r="BA972" i="1" s="1"/>
  <c r="AY973" i="1"/>
  <c r="BA973" i="1" s="1"/>
  <c r="AY974" i="1"/>
  <c r="BA974" i="1" s="1"/>
  <c r="AY975" i="1"/>
  <c r="BA975" i="1" s="1"/>
  <c r="AY976" i="1"/>
  <c r="BA976" i="1" s="1"/>
  <c r="AY977" i="1"/>
  <c r="BA977" i="1" s="1"/>
  <c r="AY978" i="1"/>
  <c r="BA978" i="1" s="1"/>
  <c r="AY979" i="1"/>
  <c r="BA979" i="1" s="1"/>
  <c r="AY980" i="1"/>
  <c r="BA980" i="1" s="1"/>
  <c r="AY981" i="1"/>
  <c r="BA981" i="1" s="1"/>
  <c r="AY982" i="1"/>
  <c r="BA982" i="1" s="1"/>
  <c r="AY983" i="1"/>
  <c r="BA983" i="1" s="1"/>
  <c r="AY984" i="1"/>
  <c r="BA984" i="1" s="1"/>
  <c r="AY985" i="1"/>
  <c r="BA985" i="1" s="1"/>
  <c r="AY986" i="1"/>
  <c r="BA986" i="1" s="1"/>
  <c r="AY987" i="1"/>
  <c r="BA987" i="1" s="1"/>
  <c r="AY988" i="1"/>
  <c r="BA988" i="1" s="1"/>
  <c r="AY989" i="1"/>
  <c r="BA989" i="1" s="1"/>
  <c r="AY1062" i="1"/>
  <c r="BA1062" i="1" s="1"/>
  <c r="AY1063" i="1"/>
  <c r="BA1063" i="1" s="1"/>
  <c r="AY1064" i="1"/>
  <c r="BA1064" i="1" s="1"/>
  <c r="AY1065" i="1"/>
  <c r="BA1065" i="1" s="1"/>
  <c r="AY1066" i="1"/>
  <c r="BA1066" i="1" s="1"/>
  <c r="AY1067" i="1"/>
  <c r="BA1067" i="1" s="1"/>
  <c r="AY1068" i="1"/>
  <c r="BA1068" i="1" s="1"/>
  <c r="AY1069" i="1"/>
  <c r="BA1069" i="1" s="1"/>
  <c r="AY1070" i="1"/>
  <c r="BA1070" i="1" s="1"/>
  <c r="AY1071" i="1"/>
  <c r="BA1071" i="1" s="1"/>
  <c r="AY1072" i="1"/>
  <c r="BA1072" i="1" s="1"/>
  <c r="AY1073" i="1"/>
  <c r="BA1073" i="1" s="1"/>
  <c r="AY1074" i="1"/>
  <c r="BA1074" i="1" s="1"/>
  <c r="AY1075" i="1"/>
  <c r="BA1075" i="1" s="1"/>
  <c r="AY1076" i="1"/>
  <c r="BA1076" i="1" s="1"/>
  <c r="AY1077" i="1"/>
  <c r="BA1077" i="1" s="1"/>
  <c r="AY1078" i="1"/>
  <c r="BA1078" i="1" s="1"/>
  <c r="AY1079" i="1"/>
  <c r="BA1079" i="1" s="1"/>
  <c r="AY1319" i="1"/>
  <c r="BA1319" i="1" s="1"/>
  <c r="AY2" i="1"/>
  <c r="BA2" i="1" s="1"/>
  <c r="AY1523" i="1"/>
  <c r="BA1523" i="1" s="1"/>
  <c r="AY1524" i="1"/>
  <c r="BA1524" i="1" s="1"/>
  <c r="AY1539" i="1"/>
  <c r="BA1539" i="1" s="1"/>
  <c r="AY1540" i="1"/>
  <c r="BA1540" i="1" s="1"/>
  <c r="AY1541" i="1"/>
  <c r="BA1541" i="1" s="1"/>
  <c r="AY1542" i="1"/>
  <c r="BA1542" i="1" s="1"/>
  <c r="AY1543" i="1"/>
  <c r="BA1543" i="1" s="1"/>
  <c r="AY75" i="1"/>
  <c r="BA75" i="1" s="1"/>
  <c r="AY76" i="1"/>
  <c r="BA76" i="1" s="1"/>
  <c r="AY77" i="1"/>
  <c r="BA77" i="1" s="1"/>
  <c r="AY78" i="1"/>
  <c r="BA78" i="1" s="1"/>
  <c r="AY79" i="1"/>
  <c r="BA79" i="1" s="1"/>
  <c r="AY80" i="1"/>
  <c r="BA80" i="1" s="1"/>
  <c r="AY81" i="1"/>
  <c r="BA81" i="1" s="1"/>
  <c r="AY82" i="1"/>
  <c r="BA82" i="1" s="1"/>
  <c r="AY83" i="1"/>
  <c r="BA83" i="1" s="1"/>
  <c r="AY84" i="1"/>
  <c r="BA84" i="1" s="1"/>
  <c r="AY85" i="1"/>
  <c r="BA85" i="1" s="1"/>
  <c r="AY86" i="1"/>
  <c r="BA86" i="1" s="1"/>
  <c r="AY87" i="1"/>
  <c r="BA87" i="1" s="1"/>
  <c r="AY88" i="1"/>
  <c r="BA88" i="1" s="1"/>
  <c r="AY89" i="1"/>
  <c r="BA89" i="1" s="1"/>
  <c r="AY90" i="1"/>
  <c r="BA90" i="1" s="1"/>
  <c r="AY91" i="1"/>
  <c r="BA91" i="1" s="1"/>
  <c r="AY92" i="1"/>
  <c r="BA92" i="1" s="1"/>
  <c r="AY93" i="1"/>
  <c r="BA93" i="1" s="1"/>
  <c r="AY94" i="1"/>
  <c r="BA94" i="1" s="1"/>
  <c r="AY95" i="1"/>
  <c r="BA95" i="1" s="1"/>
  <c r="AY96" i="1"/>
  <c r="BA96" i="1" s="1"/>
  <c r="AY142" i="1"/>
  <c r="BA142" i="1" s="1"/>
  <c r="AY599" i="1"/>
  <c r="BA599" i="1" s="1"/>
  <c r="AY600" i="1"/>
  <c r="BA600" i="1" s="1"/>
  <c r="AY874" i="1"/>
  <c r="BA874" i="1" s="1"/>
  <c r="AY875" i="1"/>
  <c r="BA875" i="1" s="1"/>
  <c r="AY876" i="1"/>
  <c r="BA876" i="1" s="1"/>
  <c r="AY877" i="1"/>
  <c r="BA877" i="1" s="1"/>
  <c r="AY996" i="1"/>
  <c r="BA996" i="1" s="1"/>
  <c r="AY1002" i="1"/>
  <c r="BA1002" i="1" s="1"/>
  <c r="AY1008" i="1"/>
  <c r="BA1008" i="1" s="1"/>
  <c r="AY1124" i="1"/>
  <c r="BA1124" i="1" s="1"/>
  <c r="AY1125" i="1"/>
  <c r="BA1125" i="1" s="1"/>
  <c r="AY1132" i="1"/>
  <c r="BA1132" i="1" s="1"/>
  <c r="AY1135" i="1"/>
  <c r="BA1135" i="1" s="1"/>
  <c r="AY1468" i="1"/>
  <c r="BA1468" i="1" s="1"/>
  <c r="AY1469" i="1"/>
  <c r="BA1469" i="1" s="1"/>
  <c r="AY1505" i="1"/>
  <c r="BA1505" i="1" s="1"/>
  <c r="AY1506" i="1"/>
  <c r="BA1506" i="1" s="1"/>
  <c r="AY1507" i="1"/>
  <c r="BA1507" i="1" s="1"/>
  <c r="AY1508" i="1"/>
  <c r="BA1508" i="1" s="1"/>
  <c r="AY1509" i="1"/>
  <c r="BA1509" i="1" s="1"/>
  <c r="AY1510" i="1"/>
  <c r="BA1510" i="1" s="1"/>
  <c r="AY1511" i="1"/>
  <c r="BA1511" i="1" s="1"/>
  <c r="AY1512" i="1"/>
  <c r="BA1512" i="1" s="1"/>
  <c r="AY1513" i="1"/>
  <c r="BA1513" i="1" s="1"/>
  <c r="AY1514" i="1"/>
  <c r="BA1514" i="1" s="1"/>
  <c r="AY1519" i="1"/>
  <c r="BA1519" i="1" s="1"/>
  <c r="AY1555" i="1"/>
  <c r="BA1555" i="1" s="1"/>
  <c r="AY1556" i="1"/>
  <c r="BA1556" i="1" s="1"/>
  <c r="AY1576" i="1"/>
  <c r="BA1576" i="1" s="1"/>
  <c r="AY1695" i="1"/>
  <c r="BA1695" i="1" s="1"/>
  <c r="AY120" i="1"/>
  <c r="BA120" i="1" s="1"/>
  <c r="AY121" i="1"/>
  <c r="BA121" i="1" s="1"/>
  <c r="AY122" i="1"/>
  <c r="BA122" i="1" s="1"/>
  <c r="AY123" i="1"/>
  <c r="BA123" i="1" s="1"/>
  <c r="AY124" i="1"/>
  <c r="BA124" i="1" s="1"/>
  <c r="AY125" i="1"/>
  <c r="BA125" i="1" s="1"/>
  <c r="AY141" i="1"/>
  <c r="BA141" i="1" s="1"/>
  <c r="AY197" i="1"/>
  <c r="BA197" i="1" s="1"/>
  <c r="AY198" i="1"/>
  <c r="BA198" i="1" s="1"/>
  <c r="AY199" i="1"/>
  <c r="BA199" i="1" s="1"/>
  <c r="AY200" i="1"/>
  <c r="BA200" i="1" s="1"/>
  <c r="AY201" i="1"/>
  <c r="BA201" i="1" s="1"/>
  <c r="AY202" i="1"/>
  <c r="BA202" i="1" s="1"/>
  <c r="AY203" i="1"/>
  <c r="BA203" i="1" s="1"/>
  <c r="AY204" i="1"/>
  <c r="BA204" i="1" s="1"/>
  <c r="AY307" i="1"/>
  <c r="BA307" i="1" s="1"/>
  <c r="AY308" i="1"/>
  <c r="BA308" i="1" s="1"/>
  <c r="AY309" i="1"/>
  <c r="BA309" i="1" s="1"/>
  <c r="AY310" i="1"/>
  <c r="BA310" i="1" s="1"/>
  <c r="AY311" i="1"/>
  <c r="BA311" i="1" s="1"/>
  <c r="AY312" i="1"/>
  <c r="BA312" i="1" s="1"/>
  <c r="AY1312" i="1"/>
  <c r="BA1312" i="1" s="1"/>
  <c r="AY1313" i="1"/>
  <c r="BA1313" i="1" s="1"/>
  <c r="AY1341" i="1"/>
  <c r="BA1341" i="1" s="1"/>
  <c r="AY1342" i="1"/>
  <c r="BA1342" i="1" s="1"/>
  <c r="AY1343" i="1"/>
  <c r="BA1343" i="1" s="1"/>
  <c r="AY1344" i="1"/>
  <c r="BA1344" i="1" s="1"/>
  <c r="AY1345" i="1"/>
  <c r="BA1345" i="1" s="1"/>
  <c r="AY1346" i="1"/>
  <c r="BA1346" i="1" s="1"/>
  <c r="AY1347" i="1"/>
  <c r="BA1347" i="1" s="1"/>
  <c r="AY1348" i="1"/>
  <c r="BA1348" i="1" s="1"/>
  <c r="AY1349" i="1"/>
  <c r="BA1349" i="1" s="1"/>
  <c r="AY1350" i="1"/>
  <c r="BA1350" i="1" s="1"/>
  <c r="AY1351" i="1"/>
  <c r="BA1351" i="1" s="1"/>
  <c r="AY1352" i="1"/>
  <c r="BA1352" i="1" s="1"/>
  <c r="AY1353" i="1"/>
  <c r="BA1353" i="1" s="1"/>
  <c r="AY1354" i="1"/>
  <c r="BA1354" i="1" s="1"/>
  <c r="AY1355" i="1"/>
  <c r="BA1355" i="1" s="1"/>
  <c r="AY1356" i="1"/>
  <c r="BA1356" i="1" s="1"/>
  <c r="AY1357" i="1"/>
  <c r="BA1357" i="1" s="1"/>
  <c r="AY1358" i="1"/>
  <c r="BA1358" i="1" s="1"/>
  <c r="AY1359" i="1"/>
  <c r="BA1359" i="1" s="1"/>
  <c r="AY1360" i="1"/>
  <c r="BA1360" i="1" s="1"/>
  <c r="AY1361" i="1"/>
  <c r="BA1361" i="1" s="1"/>
  <c r="AY1362" i="1"/>
  <c r="BA1362" i="1" s="1"/>
  <c r="AY1383" i="1"/>
  <c r="BA1383" i="1" s="1"/>
  <c r="AY1384" i="1"/>
  <c r="BA1384" i="1" s="1"/>
  <c r="AY1385" i="1"/>
  <c r="BA1385" i="1" s="1"/>
  <c r="AY1386" i="1"/>
  <c r="BA1386" i="1" s="1"/>
  <c r="AY1387" i="1"/>
  <c r="BA1387" i="1" s="1"/>
  <c r="AY1388" i="1"/>
  <c r="BA1388" i="1" s="1"/>
  <c r="AY1389" i="1"/>
  <c r="BA1389" i="1" s="1"/>
  <c r="AY1390" i="1"/>
  <c r="BA1390" i="1" s="1"/>
  <c r="AY1391" i="1"/>
  <c r="BA1391" i="1" s="1"/>
  <c r="AY1392" i="1"/>
  <c r="BA1392" i="1" s="1"/>
  <c r="AY1393" i="1"/>
  <c r="BA1393" i="1" s="1"/>
  <c r="AY1394" i="1"/>
  <c r="BA1394" i="1" s="1"/>
  <c r="AY1395" i="1"/>
  <c r="BA1395" i="1" s="1"/>
  <c r="AY1396" i="1"/>
  <c r="BA1396" i="1" s="1"/>
  <c r="AY1397" i="1"/>
  <c r="BA1397" i="1" s="1"/>
  <c r="AY1398" i="1"/>
  <c r="BA1398" i="1" s="1"/>
  <c r="AY1399" i="1"/>
  <c r="BA1399" i="1" s="1"/>
  <c r="AY1400" i="1"/>
  <c r="BA1400" i="1" s="1"/>
  <c r="AY1641" i="1"/>
  <c r="BA1641" i="1" s="1"/>
  <c r="AY1642" i="1"/>
  <c r="BA1642" i="1" s="1"/>
  <c r="AY1657" i="1"/>
  <c r="BA1657" i="1" s="1"/>
  <c r="AY1658" i="1"/>
  <c r="BA1658" i="1" s="1"/>
  <c r="AY1659" i="1"/>
  <c r="BA1659" i="1" s="1"/>
  <c r="AY135" i="1"/>
  <c r="BA135" i="1" s="1"/>
  <c r="AY136" i="1"/>
  <c r="BA136" i="1" s="1"/>
  <c r="AY137" i="1"/>
  <c r="BA137" i="1" s="1"/>
  <c r="AY437" i="1"/>
  <c r="BA437" i="1" s="1"/>
  <c r="AY438" i="1"/>
  <c r="BA438" i="1" s="1"/>
  <c r="AY439" i="1"/>
  <c r="BA439" i="1" s="1"/>
  <c r="AY440" i="1"/>
  <c r="BA440" i="1" s="1"/>
  <c r="AY441" i="1"/>
  <c r="BA441" i="1" s="1"/>
  <c r="AY442" i="1"/>
  <c r="BA442" i="1" s="1"/>
  <c r="AY443" i="1"/>
  <c r="BA443" i="1" s="1"/>
  <c r="AY444" i="1"/>
  <c r="BA444" i="1" s="1"/>
  <c r="AY445" i="1"/>
  <c r="BA445" i="1" s="1"/>
  <c r="AY446" i="1"/>
  <c r="BA446" i="1" s="1"/>
  <c r="AY447" i="1"/>
  <c r="BA447" i="1" s="1"/>
  <c r="AY448" i="1"/>
  <c r="BA448" i="1" s="1"/>
  <c r="AY449" i="1"/>
  <c r="BA449" i="1" s="1"/>
  <c r="AY450" i="1"/>
  <c r="BA450" i="1" s="1"/>
  <c r="AY451" i="1"/>
  <c r="BA451" i="1" s="1"/>
  <c r="AY452" i="1"/>
  <c r="BA452" i="1" s="1"/>
  <c r="AY453" i="1"/>
  <c r="BA453" i="1" s="1"/>
  <c r="AY454" i="1"/>
  <c r="BA454" i="1" s="1"/>
  <c r="AY455" i="1"/>
  <c r="BA455" i="1" s="1"/>
  <c r="AY456" i="1"/>
  <c r="BA456" i="1" s="1"/>
  <c r="AY457" i="1"/>
  <c r="BA457" i="1" s="1"/>
  <c r="AY868" i="1"/>
  <c r="BA868" i="1" s="1"/>
  <c r="AY1115" i="1"/>
  <c r="BA1115" i="1" s="1"/>
  <c r="AY1140" i="1"/>
  <c r="BA1140" i="1" s="1"/>
  <c r="AY1141" i="1"/>
  <c r="BA1141" i="1" s="1"/>
  <c r="AY1525" i="1"/>
  <c r="BA1525" i="1" s="1"/>
  <c r="AY1526" i="1"/>
  <c r="BA1526" i="1" s="1"/>
  <c r="AY1527" i="1"/>
  <c r="BA1527" i="1" s="1"/>
  <c r="AY1528" i="1"/>
  <c r="BA1528" i="1" s="1"/>
  <c r="AY1529" i="1"/>
  <c r="BA1529" i="1" s="1"/>
  <c r="AY1023" i="1"/>
  <c r="BA1023" i="1" s="1"/>
  <c r="AY1095" i="1"/>
  <c r="BA1095" i="1" s="1"/>
  <c r="AY1096" i="1"/>
  <c r="BA1096" i="1" s="1"/>
  <c r="AY1097" i="1"/>
  <c r="BA1097" i="1" s="1"/>
  <c r="AY1098" i="1"/>
  <c r="BA1098" i="1" s="1"/>
  <c r="AY1099" i="1"/>
  <c r="BA1099" i="1" s="1"/>
  <c r="AY1100" i="1"/>
  <c r="BA1100" i="1" s="1"/>
  <c r="AY1101" i="1"/>
  <c r="BA1101" i="1" s="1"/>
  <c r="AY1245" i="1"/>
  <c r="BA1245" i="1" s="1"/>
  <c r="AY1550" i="1"/>
  <c r="BA1550" i="1" s="1"/>
  <c r="AY1551" i="1"/>
  <c r="BA1551" i="1" s="1"/>
  <c r="AY1630" i="1"/>
  <c r="BA1630" i="1" s="1"/>
  <c r="AY1631" i="1"/>
  <c r="BA1631" i="1" s="1"/>
  <c r="AY1632" i="1"/>
  <c r="BA1632" i="1" s="1"/>
  <c r="AY717" i="1"/>
  <c r="BA717" i="1" s="1"/>
  <c r="AY718" i="1"/>
  <c r="BA718" i="1" s="1"/>
  <c r="AY719" i="1"/>
  <c r="BA719" i="1" s="1"/>
  <c r="AY720" i="1"/>
  <c r="BA720" i="1" s="1"/>
  <c r="AY721" i="1"/>
  <c r="BA721" i="1" s="1"/>
  <c r="AY722" i="1"/>
  <c r="BA722" i="1" s="1"/>
  <c r="AY723" i="1"/>
  <c r="BA723" i="1" s="1"/>
  <c r="AY724" i="1"/>
  <c r="BA724" i="1" s="1"/>
  <c r="AY725" i="1"/>
  <c r="BA725" i="1" s="1"/>
  <c r="AY726" i="1"/>
  <c r="BA726" i="1" s="1"/>
  <c r="AY727" i="1"/>
  <c r="BA727" i="1" s="1"/>
  <c r="AY728" i="1"/>
  <c r="BA728" i="1" s="1"/>
  <c r="AY729" i="1"/>
  <c r="BA729" i="1" s="1"/>
  <c r="AY730" i="1"/>
  <c r="BA730" i="1" s="1"/>
  <c r="AY731" i="1"/>
  <c r="BA731" i="1" s="1"/>
  <c r="AY732" i="1"/>
  <c r="BA732" i="1" s="1"/>
  <c r="AY733" i="1"/>
  <c r="BA733" i="1" s="1"/>
  <c r="AY784" i="1"/>
  <c r="BA784" i="1" s="1"/>
  <c r="AY820" i="1"/>
  <c r="BA820" i="1" s="1"/>
  <c r="AY821" i="1"/>
  <c r="BA821" i="1" s="1"/>
  <c r="AY822" i="1"/>
  <c r="BA822" i="1" s="1"/>
  <c r="AY823" i="1"/>
  <c r="BA823" i="1" s="1"/>
  <c r="AY824" i="1"/>
  <c r="BA824" i="1" s="1"/>
  <c r="AY825" i="1"/>
  <c r="BA825" i="1" s="1"/>
  <c r="AY826" i="1"/>
  <c r="BA826" i="1" s="1"/>
  <c r="AY827" i="1"/>
  <c r="BA827" i="1" s="1"/>
  <c r="AY828" i="1"/>
  <c r="BA828" i="1" s="1"/>
  <c r="AY829" i="1"/>
  <c r="BA829" i="1" s="1"/>
  <c r="AY830" i="1"/>
  <c r="BA830" i="1" s="1"/>
  <c r="AY831" i="1"/>
  <c r="BA831" i="1" s="1"/>
  <c r="AY832" i="1"/>
  <c r="BA832" i="1" s="1"/>
  <c r="AY914" i="1"/>
  <c r="BA914" i="1" s="1"/>
  <c r="AY915" i="1"/>
  <c r="BA915" i="1" s="1"/>
  <c r="AY916" i="1"/>
  <c r="BA916" i="1" s="1"/>
  <c r="AY917" i="1"/>
  <c r="BA917" i="1" s="1"/>
  <c r="AY918" i="1"/>
  <c r="BA918" i="1" s="1"/>
  <c r="AY919" i="1"/>
  <c r="BA919" i="1" s="1"/>
  <c r="AY920" i="1"/>
  <c r="BA920" i="1" s="1"/>
  <c r="AY921" i="1"/>
  <c r="BA921" i="1" s="1"/>
  <c r="AY922" i="1"/>
  <c r="BA922" i="1" s="1"/>
  <c r="AY923" i="1"/>
  <c r="BA923" i="1" s="1"/>
  <c r="AY924" i="1"/>
  <c r="BA924" i="1" s="1"/>
  <c r="AY925" i="1"/>
  <c r="BA925" i="1" s="1"/>
  <c r="AY926" i="1"/>
  <c r="BA926" i="1" s="1"/>
  <c r="AY927" i="1"/>
  <c r="BA927" i="1" s="1"/>
  <c r="AY928" i="1"/>
  <c r="BA928" i="1" s="1"/>
  <c r="AY929" i="1"/>
  <c r="BA929" i="1" s="1"/>
  <c r="AY930" i="1"/>
  <c r="BA930" i="1" s="1"/>
  <c r="AY931" i="1"/>
  <c r="BA931" i="1" s="1"/>
  <c r="AY932" i="1"/>
  <c r="BA932" i="1" s="1"/>
  <c r="AY933" i="1"/>
  <c r="BA933" i="1" s="1"/>
  <c r="AY1111" i="1"/>
  <c r="BA1111" i="1" s="1"/>
  <c r="AY1897" i="1"/>
  <c r="BA1897" i="1" s="1"/>
  <c r="AY1898" i="1"/>
  <c r="BA1898" i="1" s="1"/>
  <c r="AY1899" i="1"/>
  <c r="BA1899" i="1" s="1"/>
  <c r="AY1900" i="1"/>
  <c r="BA1900" i="1" s="1"/>
  <c r="AY1901" i="1"/>
  <c r="BA1901" i="1" s="1"/>
  <c r="AY1902" i="1"/>
  <c r="BA1902" i="1" s="1"/>
  <c r="AY1903" i="1"/>
  <c r="BA1903" i="1" s="1"/>
  <c r="AY1904" i="1"/>
  <c r="BA1904" i="1" s="1"/>
  <c r="AY1905" i="1"/>
  <c r="BA1905" i="1" s="1"/>
  <c r="AY1906" i="1"/>
  <c r="BA1906" i="1" s="1"/>
  <c r="AY1907" i="1"/>
  <c r="BA1907" i="1" s="1"/>
  <c r="AY1908" i="1"/>
  <c r="BA1908" i="1" s="1"/>
  <c r="AY1909" i="1"/>
  <c r="BA1909" i="1" s="1"/>
  <c r="AY1910" i="1"/>
  <c r="BA1910" i="1" s="1"/>
  <c r="AY1911" i="1"/>
  <c r="BA1911" i="1" s="1"/>
  <c r="AY1912" i="1"/>
  <c r="BA1912" i="1" s="1"/>
  <c r="AY1913" i="1"/>
  <c r="BA1913" i="1" s="1"/>
  <c r="AY1914" i="1"/>
  <c r="BA1914" i="1" s="1"/>
  <c r="AY1915" i="1"/>
  <c r="BA1915" i="1" s="1"/>
  <c r="AY1920" i="1"/>
  <c r="BA1920" i="1" s="1"/>
  <c r="AY153" i="1"/>
  <c r="BA153" i="1" s="1"/>
  <c r="AY154" i="1"/>
  <c r="BA154" i="1" s="1"/>
  <c r="AY155" i="1"/>
  <c r="BA155" i="1" s="1"/>
  <c r="AY156" i="1"/>
  <c r="BA156" i="1" s="1"/>
  <c r="AY157" i="1"/>
  <c r="BA157" i="1" s="1"/>
  <c r="AY583" i="1"/>
  <c r="BA583" i="1" s="1"/>
  <c r="AY584" i="1"/>
  <c r="BA584" i="1" s="1"/>
  <c r="AY744" i="1"/>
  <c r="BA744" i="1" s="1"/>
  <c r="AY857" i="1"/>
  <c r="BA857" i="1" s="1"/>
  <c r="AY858" i="1"/>
  <c r="BA858" i="1" s="1"/>
  <c r="AY859" i="1"/>
  <c r="BA859" i="1" s="1"/>
  <c r="AY860" i="1"/>
  <c r="BA860" i="1" s="1"/>
  <c r="AY861" i="1"/>
  <c r="BA861" i="1" s="1"/>
  <c r="AY862" i="1"/>
  <c r="BA862" i="1" s="1"/>
  <c r="AY863" i="1"/>
  <c r="BA863" i="1" s="1"/>
  <c r="AY864" i="1"/>
  <c r="BA864" i="1" s="1"/>
  <c r="AY1024" i="1"/>
  <c r="BA1024" i="1" s="1"/>
  <c r="AY1581" i="1"/>
  <c r="BA1581" i="1" s="1"/>
  <c r="AY1681" i="1"/>
  <c r="BA1681" i="1" s="1"/>
  <c r="AY1682" i="1"/>
  <c r="BA1682" i="1" s="1"/>
  <c r="AY1706" i="1"/>
  <c r="BA1706" i="1" s="1"/>
  <c r="AY1713" i="1"/>
  <c r="BA1713" i="1" s="1"/>
  <c r="AY1714" i="1"/>
  <c r="BA1714" i="1" s="1"/>
  <c r="AY1719" i="1"/>
  <c r="BA1719" i="1" s="1"/>
  <c r="AY1720" i="1"/>
  <c r="BA1720" i="1" s="1"/>
  <c r="AY1721" i="1"/>
  <c r="BA1721" i="1" s="1"/>
  <c r="AY1834" i="1"/>
  <c r="BA1834" i="1" s="1"/>
  <c r="AY1835" i="1"/>
  <c r="BA1835" i="1" s="1"/>
  <c r="AY1836" i="1"/>
  <c r="BA1836" i="1" s="1"/>
  <c r="AY1837" i="1"/>
  <c r="BA1837" i="1" s="1"/>
  <c r="AY1838" i="1"/>
  <c r="BA1838" i="1" s="1"/>
  <c r="AY1839" i="1"/>
  <c r="BA1839" i="1" s="1"/>
  <c r="AY1840" i="1"/>
  <c r="BA1840" i="1" s="1"/>
  <c r="AY1841" i="1"/>
  <c r="BA1841" i="1" s="1"/>
  <c r="AY1842" i="1"/>
  <c r="BA1842" i="1" s="1"/>
  <c r="AY1843" i="1"/>
  <c r="BA1843" i="1" s="1"/>
  <c r="AY1844" i="1"/>
  <c r="BA1844" i="1" s="1"/>
  <c r="AY1845" i="1"/>
  <c r="BA1845" i="1" s="1"/>
  <c r="AY1846" i="1"/>
  <c r="BA1846" i="1" s="1"/>
  <c r="AY1847" i="1"/>
  <c r="BA1847" i="1" s="1"/>
  <c r="AY1848" i="1"/>
  <c r="BA1848" i="1" s="1"/>
  <c r="AY1849" i="1"/>
  <c r="BA1849" i="1" s="1"/>
  <c r="AY1850" i="1"/>
  <c r="BA1850" i="1" s="1"/>
  <c r="AY1874" i="1"/>
  <c r="BA1874" i="1" s="1"/>
  <c r="AY1875" i="1"/>
  <c r="BA1875" i="1" s="1"/>
  <c r="AY1876" i="1"/>
  <c r="BA1876" i="1" s="1"/>
  <c r="AY1877" i="1"/>
  <c r="BA1877" i="1" s="1"/>
  <c r="AY1878" i="1"/>
  <c r="BA1878" i="1" s="1"/>
  <c r="AY1879" i="1"/>
  <c r="BA1879" i="1" s="1"/>
  <c r="AY1880" i="1"/>
  <c r="BA1880" i="1" s="1"/>
  <c r="AY1881" i="1"/>
  <c r="BA1881" i="1" s="1"/>
  <c r="AY1882" i="1"/>
  <c r="BA1882" i="1" s="1"/>
  <c r="AY1883" i="1"/>
  <c r="BA1883" i="1" s="1"/>
  <c r="AY1884" i="1"/>
  <c r="BA1884" i="1" s="1"/>
  <c r="AY1885" i="1"/>
  <c r="BA1885" i="1" s="1"/>
  <c r="AY1886" i="1"/>
  <c r="BA1886" i="1" s="1"/>
  <c r="AY1887" i="1"/>
  <c r="BA1887" i="1" s="1"/>
  <c r="AY1888" i="1"/>
  <c r="BA1888" i="1" s="1"/>
  <c r="AY1889" i="1"/>
  <c r="BA1889" i="1" s="1"/>
  <c r="AY1890" i="1"/>
  <c r="BA1890" i="1" s="1"/>
  <c r="AY1891" i="1"/>
  <c r="BA1891" i="1" s="1"/>
  <c r="AY1892" i="1"/>
  <c r="BA1892" i="1" s="1"/>
  <c r="AY1893" i="1"/>
  <c r="BA1893" i="1" s="1"/>
  <c r="AY346" i="1"/>
  <c r="BA346" i="1" s="1"/>
  <c r="AY347" i="1"/>
  <c r="BA347" i="1" s="1"/>
  <c r="AY348" i="1"/>
  <c r="BA348" i="1" s="1"/>
  <c r="AY349" i="1"/>
  <c r="BA349" i="1" s="1"/>
  <c r="AY350" i="1"/>
  <c r="BA350" i="1" s="1"/>
  <c r="AY351" i="1"/>
  <c r="BA351" i="1" s="1"/>
  <c r="AY352" i="1"/>
  <c r="BA352" i="1" s="1"/>
  <c r="AY353" i="1"/>
  <c r="BA353" i="1" s="1"/>
  <c r="AY354" i="1"/>
  <c r="BA354" i="1" s="1"/>
  <c r="AY355" i="1"/>
  <c r="BA355" i="1" s="1"/>
  <c r="AY356" i="1"/>
  <c r="BA356" i="1" s="1"/>
  <c r="AY357" i="1"/>
  <c r="BA357" i="1" s="1"/>
  <c r="AY358" i="1"/>
  <c r="BA358" i="1" s="1"/>
  <c r="AY564" i="1"/>
  <c r="BA564" i="1" s="1"/>
  <c r="AY565" i="1"/>
  <c r="BA565" i="1" s="1"/>
  <c r="AY566" i="1"/>
  <c r="BA566" i="1" s="1"/>
  <c r="AY567" i="1"/>
  <c r="BA567" i="1" s="1"/>
  <c r="AY568" i="1"/>
  <c r="BA568" i="1" s="1"/>
  <c r="AY569" i="1"/>
  <c r="BA569" i="1" s="1"/>
  <c r="AY570" i="1"/>
  <c r="BA570" i="1" s="1"/>
  <c r="AY571" i="1"/>
  <c r="BA571" i="1" s="1"/>
  <c r="AY572" i="1"/>
  <c r="BA572" i="1" s="1"/>
  <c r="AY573" i="1"/>
  <c r="BA573" i="1" s="1"/>
  <c r="AY574" i="1"/>
  <c r="BA574" i="1" s="1"/>
  <c r="AY575" i="1"/>
  <c r="BA575" i="1" s="1"/>
  <c r="AY734" i="1"/>
  <c r="BA734" i="1" s="1"/>
  <c r="AY735" i="1"/>
  <c r="BA735" i="1" s="1"/>
  <c r="AY736" i="1"/>
  <c r="BA736" i="1" s="1"/>
  <c r="AY1045" i="1"/>
  <c r="BA1045" i="1" s="1"/>
  <c r="AY1114" i="1"/>
  <c r="BA1114" i="1" s="1"/>
  <c r="AY1213" i="1"/>
  <c r="BA1213" i="1" s="1"/>
  <c r="AY1214" i="1"/>
  <c r="BA1214" i="1" s="1"/>
  <c r="AY1215" i="1"/>
  <c r="BA1215" i="1" s="1"/>
  <c r="AY1216" i="1"/>
  <c r="BA1216" i="1" s="1"/>
  <c r="AY1217" i="1"/>
  <c r="BA1217" i="1" s="1"/>
  <c r="AY1218" i="1"/>
  <c r="BA1218" i="1" s="1"/>
  <c r="AY1219" i="1"/>
  <c r="BA1219" i="1" s="1"/>
  <c r="AY1248" i="1"/>
  <c r="BA1248" i="1" s="1"/>
  <c r="AY1273" i="1"/>
  <c r="BA1273" i="1" s="1"/>
  <c r="AY1438" i="1"/>
  <c r="BA1438" i="1" s="1"/>
  <c r="AY1439" i="1"/>
  <c r="BA1439" i="1" s="1"/>
  <c r="AY1440" i="1"/>
  <c r="BA1440" i="1" s="1"/>
  <c r="AY1441" i="1"/>
  <c r="BA1441" i="1" s="1"/>
  <c r="AY1442" i="1"/>
  <c r="BA1442" i="1" s="1"/>
  <c r="AY1443" i="1"/>
  <c r="BA1443" i="1" s="1"/>
  <c r="AY1444" i="1"/>
  <c r="BA1444" i="1" s="1"/>
  <c r="AY1445" i="1"/>
  <c r="BA1445" i="1" s="1"/>
  <c r="AY1446" i="1"/>
  <c r="BA1446" i="1" s="1"/>
  <c r="AY1447" i="1"/>
  <c r="BA1447" i="1" s="1"/>
  <c r="AY1448" i="1"/>
  <c r="BA1448" i="1" s="1"/>
  <c r="AY1449" i="1"/>
  <c r="BA1449" i="1" s="1"/>
  <c r="AY1450" i="1"/>
  <c r="BA1450" i="1" s="1"/>
  <c r="AY1451" i="1"/>
  <c r="BA1451" i="1" s="1"/>
  <c r="AY1452" i="1"/>
  <c r="BA1452" i="1" s="1"/>
  <c r="AY1453" i="1"/>
  <c r="BA1453" i="1" s="1"/>
  <c r="AY1454" i="1"/>
  <c r="BA1454" i="1" s="1"/>
  <c r="AY1455" i="1"/>
  <c r="BA1455" i="1" s="1"/>
  <c r="AY1486" i="1"/>
  <c r="BA1486" i="1" s="1"/>
  <c r="AY1487" i="1"/>
  <c r="BA1487" i="1" s="1"/>
  <c r="AY1488" i="1"/>
  <c r="BA1488" i="1" s="1"/>
  <c r="AY1489" i="1"/>
  <c r="BA1489" i="1" s="1"/>
  <c r="AY1490" i="1"/>
  <c r="BA1490" i="1" s="1"/>
  <c r="AY1491" i="1"/>
  <c r="BA1491" i="1" s="1"/>
  <c r="AY1570" i="1"/>
  <c r="BA1570" i="1" s="1"/>
  <c r="AY1571" i="1"/>
  <c r="BA1571" i="1" s="1"/>
  <c r="AY4" i="1"/>
  <c r="BA4" i="1" s="1"/>
  <c r="AY140" i="1"/>
  <c r="BA140" i="1" s="1"/>
  <c r="AY757" i="1"/>
  <c r="BA757" i="1" s="1"/>
  <c r="AY758" i="1"/>
  <c r="BA758" i="1" s="1"/>
  <c r="AY759" i="1"/>
  <c r="BA759" i="1" s="1"/>
  <c r="AY760" i="1"/>
  <c r="BA760" i="1" s="1"/>
  <c r="AY761" i="1"/>
  <c r="BA761" i="1" s="1"/>
  <c r="AY762" i="1"/>
  <c r="BA762" i="1" s="1"/>
  <c r="AY763" i="1"/>
  <c r="BA763" i="1" s="1"/>
  <c r="AY764" i="1"/>
  <c r="BA764" i="1" s="1"/>
  <c r="AY765" i="1"/>
  <c r="BA765" i="1" s="1"/>
  <c r="AY766" i="1"/>
  <c r="BA766" i="1" s="1"/>
  <c r="AY767" i="1"/>
  <c r="BA767" i="1" s="1"/>
  <c r="AY768" i="1"/>
  <c r="BA768" i="1" s="1"/>
  <c r="AY769" i="1"/>
  <c r="BA769" i="1" s="1"/>
  <c r="AY770" i="1"/>
  <c r="BA770" i="1" s="1"/>
  <c r="AY771" i="1"/>
  <c r="BA771" i="1" s="1"/>
  <c r="AY772" i="1"/>
  <c r="BA772" i="1" s="1"/>
  <c r="AY773" i="1"/>
  <c r="BA773" i="1" s="1"/>
  <c r="AY774" i="1"/>
  <c r="BA774" i="1" s="1"/>
  <c r="AY775" i="1"/>
  <c r="BA775" i="1" s="1"/>
  <c r="AY776" i="1"/>
  <c r="BA776" i="1" s="1"/>
  <c r="AY1264" i="1"/>
  <c r="BA1264" i="1" s="1"/>
  <c r="AY1265" i="1"/>
  <c r="BA1265" i="1" s="1"/>
  <c r="AY1287" i="1"/>
  <c r="BA1287" i="1" s="1"/>
  <c r="AY1288" i="1"/>
  <c r="BA1288" i="1" s="1"/>
  <c r="AY1289" i="1"/>
  <c r="BA1289" i="1" s="1"/>
  <c r="AY1290" i="1"/>
  <c r="BA1290" i="1" s="1"/>
  <c r="AY1291" i="1"/>
  <c r="BA1291" i="1" s="1"/>
  <c r="AY1292" i="1"/>
  <c r="BA1292" i="1" s="1"/>
  <c r="AY1293" i="1"/>
  <c r="BA1293" i="1" s="1"/>
  <c r="AY1294" i="1"/>
  <c r="BA1294" i="1" s="1"/>
  <c r="AY1295" i="1"/>
  <c r="BA1295" i="1" s="1"/>
  <c r="AY1296" i="1"/>
  <c r="BA1296" i="1" s="1"/>
  <c r="AY1297" i="1"/>
  <c r="BA1297" i="1" s="1"/>
  <c r="AY1298" i="1"/>
  <c r="BA1298" i="1" s="1"/>
  <c r="AY1299" i="1"/>
  <c r="BA1299" i="1" s="1"/>
  <c r="AY1300" i="1"/>
  <c r="BA1300" i="1" s="1"/>
  <c r="AY1301" i="1"/>
  <c r="BA1301" i="1" s="1"/>
  <c r="AY1302" i="1"/>
  <c r="BA1302" i="1" s="1"/>
  <c r="AY1306" i="1"/>
  <c r="BA1306" i="1" s="1"/>
  <c r="AY1561" i="1"/>
  <c r="BA1561" i="1" s="1"/>
  <c r="AY1562" i="1"/>
  <c r="BA1562" i="1" s="1"/>
  <c r="AY1563" i="1"/>
  <c r="BA1563" i="1" s="1"/>
  <c r="AY1564" i="1"/>
  <c r="BA1564" i="1" s="1"/>
  <c r="AY1689" i="1"/>
  <c r="BA1689" i="1" s="1"/>
  <c r="AY1690" i="1"/>
  <c r="BA1690" i="1" s="1"/>
  <c r="AY1691" i="1"/>
  <c r="BA1691" i="1" s="1"/>
  <c r="AY1700" i="1"/>
  <c r="BA1700" i="1" s="1"/>
  <c r="AY1701" i="1"/>
  <c r="BA1701" i="1" s="1"/>
  <c r="AY1702" i="1"/>
  <c r="BA1702" i="1" s="1"/>
  <c r="AY1703" i="1"/>
  <c r="BA1703" i="1" s="1"/>
  <c r="AY1705" i="1"/>
  <c r="BA1705" i="1" s="1"/>
  <c r="AY1724" i="1"/>
  <c r="BA1724" i="1" s="1"/>
  <c r="AY1725" i="1"/>
  <c r="BA1725" i="1" s="1"/>
  <c r="AY1740" i="1"/>
  <c r="BA1740" i="1" s="1"/>
  <c r="AY1741" i="1"/>
  <c r="BA1741" i="1" s="1"/>
  <c r="AY1742" i="1"/>
  <c r="BA1742" i="1" s="1"/>
  <c r="AY1743" i="1"/>
  <c r="BA1743" i="1" s="1"/>
  <c r="AY1744" i="1"/>
  <c r="BA1744" i="1" s="1"/>
  <c r="AY1745" i="1"/>
  <c r="BA1745" i="1" s="1"/>
  <c r="AY1266" i="1"/>
  <c r="BA1266" i="1" s="1"/>
  <c r="AY1470" i="1"/>
  <c r="BA1470" i="1" s="1"/>
  <c r="AY458" i="1"/>
  <c r="BA458" i="1" s="1"/>
  <c r="AY833" i="1"/>
  <c r="BA833" i="1" s="1"/>
  <c r="AY1851" i="1"/>
  <c r="BA1851" i="1" s="1"/>
  <c r="AY1220" i="1"/>
  <c r="BA1220" i="1" s="1"/>
  <c r="AY1221" i="1"/>
  <c r="BA1221" i="1" s="1"/>
  <c r="AY1222" i="1"/>
  <c r="BA1222" i="1" s="1"/>
  <c r="AY1223" i="1"/>
  <c r="BA1223" i="1" s="1"/>
  <c r="AY1224" i="1"/>
  <c r="BA1224" i="1" s="1"/>
  <c r="AY1225" i="1"/>
  <c r="BA1225" i="1" s="1"/>
  <c r="AY1226" i="1"/>
  <c r="BA1226" i="1" s="1"/>
  <c r="AY1227" i="1"/>
  <c r="BA1227" i="1" s="1"/>
  <c r="AY1228" i="1"/>
  <c r="BA1228" i="1" s="1"/>
  <c r="AY1229" i="1"/>
  <c r="BA1229" i="1" s="1"/>
  <c r="AY1230" i="1"/>
  <c r="BA1230" i="1" s="1"/>
  <c r="AY1746" i="1"/>
  <c r="BA1746" i="1" s="1"/>
  <c r="AY291" i="1"/>
  <c r="BA291" i="1" s="1"/>
  <c r="AY1544" i="1"/>
  <c r="BA1544" i="1" s="1"/>
  <c r="AY459" i="1"/>
  <c r="BA459" i="1" s="1"/>
  <c r="AY1102" i="1"/>
  <c r="BA1102" i="1" s="1"/>
  <c r="AY1103" i="1"/>
  <c r="BA1103" i="1" s="1"/>
  <c r="AY1104" i="1"/>
  <c r="BA1104" i="1" s="1"/>
  <c r="AY1246" i="1"/>
  <c r="BA1246" i="1" s="1"/>
  <c r="AY1552" i="1"/>
  <c r="BA1552" i="1" s="1"/>
  <c r="AY1633" i="1"/>
  <c r="BA1633" i="1" s="1"/>
  <c r="AY1634" i="1"/>
  <c r="BA1634" i="1" s="1"/>
  <c r="AY737" i="1"/>
  <c r="BA737" i="1" s="1"/>
  <c r="AY834" i="1"/>
  <c r="BA834" i="1" s="1"/>
  <c r="AY934" i="1"/>
  <c r="BA934" i="1" s="1"/>
  <c r="AY1916" i="1"/>
  <c r="BA1916" i="1" s="1"/>
  <c r="AY1921" i="1"/>
  <c r="BA1921" i="1" s="1"/>
  <c r="AY10" i="1"/>
  <c r="BA10" i="1" s="1"/>
  <c r="AY158" i="1"/>
  <c r="BA158" i="1" s="1"/>
  <c r="AY585" i="1"/>
  <c r="BA585" i="1" s="1"/>
  <c r="AY865" i="1"/>
  <c r="BA865" i="1" s="1"/>
  <c r="AY1025" i="1"/>
  <c r="BA1025" i="1" s="1"/>
  <c r="AY1582" i="1"/>
  <c r="BA1582" i="1" s="1"/>
  <c r="AY1683" i="1"/>
  <c r="BA1683" i="1" s="1"/>
  <c r="AY1684" i="1"/>
  <c r="BA1684" i="1" s="1"/>
  <c r="AY1715" i="1"/>
  <c r="BA1715" i="1" s="1"/>
  <c r="AY1722" i="1"/>
  <c r="BA1722" i="1" s="1"/>
  <c r="AY1852" i="1"/>
  <c r="BA1852" i="1" s="1"/>
  <c r="AY1894" i="1"/>
  <c r="BA1894" i="1" s="1"/>
  <c r="AY359" i="1"/>
  <c r="BA359" i="1" s="1"/>
  <c r="AY576" i="1"/>
  <c r="BA576" i="1" s="1"/>
  <c r="AY1046" i="1"/>
  <c r="BA1046" i="1" s="1"/>
  <c r="AY1231" i="1"/>
  <c r="BA1231" i="1" s="1"/>
  <c r="AY1249" i="1"/>
  <c r="BA1249" i="1" s="1"/>
  <c r="AY1274" i="1"/>
  <c r="BA1274" i="1" s="1"/>
  <c r="AY1456" i="1"/>
  <c r="BA1456" i="1" s="1"/>
  <c r="AY1492" i="1"/>
  <c r="BA1492" i="1" s="1"/>
  <c r="AY1572" i="1"/>
  <c r="BA1572" i="1" s="1"/>
  <c r="AY211" i="1"/>
  <c r="BA211" i="1" s="1"/>
  <c r="AY314" i="1"/>
  <c r="BA314" i="1" s="1"/>
  <c r="AY588" i="1"/>
  <c r="BA588" i="1" s="1"/>
  <c r="AY777" i="1"/>
  <c r="BA777" i="1" s="1"/>
  <c r="AY778" i="1"/>
  <c r="BA778" i="1" s="1"/>
  <c r="AY1267" i="1"/>
  <c r="BA1267" i="1" s="1"/>
  <c r="AY1268" i="1"/>
  <c r="BA1268" i="1" s="1"/>
  <c r="AY1303" i="1"/>
  <c r="BA1303" i="1" s="1"/>
  <c r="AY1565" i="1"/>
  <c r="BA1565" i="1" s="1"/>
  <c r="AY1692" i="1"/>
  <c r="BA1692" i="1" s="1"/>
  <c r="AY1747" i="1"/>
  <c r="BA1747" i="1" s="1"/>
  <c r="AY1748" i="1"/>
  <c r="BA1748" i="1" s="1"/>
  <c r="AY532" i="1"/>
  <c r="BA532" i="1" s="1"/>
  <c r="AY533" i="1"/>
  <c r="BA533" i="1" s="1"/>
  <c r="AY1019" i="1"/>
  <c r="BA1019" i="1" s="1"/>
  <c r="AY1033" i="1"/>
  <c r="BA1033" i="1" s="1"/>
  <c r="AY292" i="1"/>
  <c r="BA292" i="1" s="1"/>
  <c r="AY293" i="1"/>
  <c r="BA293" i="1" s="1"/>
  <c r="AY612" i="1"/>
  <c r="BA612" i="1" s="1"/>
  <c r="AY613" i="1"/>
  <c r="BA613" i="1" s="1"/>
  <c r="AY654" i="1"/>
  <c r="BA654" i="1" s="1"/>
  <c r="AY655" i="1"/>
  <c r="BA655" i="1" s="1"/>
  <c r="AY794" i="1"/>
  <c r="BA794" i="1" s="1"/>
  <c r="AY990" i="1"/>
  <c r="BA990" i="1" s="1"/>
  <c r="AY1080" i="1"/>
  <c r="BA1080" i="1" s="1"/>
  <c r="AY1110" i="1"/>
  <c r="BA1110" i="1" s="1"/>
  <c r="AY1545" i="1"/>
  <c r="BA1545" i="1" s="1"/>
  <c r="AY1546" i="1"/>
  <c r="BA1546" i="1" s="1"/>
  <c r="AY97" i="1"/>
  <c r="BA97" i="1" s="1"/>
  <c r="AY601" i="1"/>
  <c r="BA601" i="1" s="1"/>
  <c r="AY878" i="1"/>
  <c r="BA878" i="1" s="1"/>
  <c r="AY879" i="1"/>
  <c r="BA879" i="1" s="1"/>
  <c r="AY1003" i="1"/>
  <c r="BA1003" i="1" s="1"/>
  <c r="AY1009" i="1"/>
  <c r="BA1009" i="1" s="1"/>
  <c r="AY1113" i="1"/>
  <c r="BA1113" i="1" s="1"/>
  <c r="AY1126" i="1"/>
  <c r="BA1126" i="1" s="1"/>
  <c r="AY1133" i="1"/>
  <c r="BA1133" i="1" s="1"/>
  <c r="AY1146" i="1"/>
  <c r="BA1146" i="1" s="1"/>
  <c r="AY1471" i="1"/>
  <c r="BA1471" i="1" s="1"/>
  <c r="AY1472" i="1"/>
  <c r="BA1472" i="1" s="1"/>
  <c r="AY1515" i="1"/>
  <c r="BA1515" i="1" s="1"/>
  <c r="AY1516" i="1"/>
  <c r="BA1516" i="1" s="1"/>
  <c r="AY1557" i="1"/>
  <c r="BA1557" i="1" s="1"/>
  <c r="AY1577" i="1"/>
  <c r="BA1577" i="1" s="1"/>
  <c r="AY12" i="1"/>
  <c r="BA12" i="1" s="1"/>
  <c r="AY126" i="1"/>
  <c r="BA126" i="1" s="1"/>
  <c r="AY205" i="1"/>
  <c r="BA205" i="1" s="1"/>
  <c r="AY313" i="1"/>
  <c r="BA313" i="1" s="1"/>
  <c r="AY1314" i="1"/>
  <c r="BA1314" i="1" s="1"/>
  <c r="AY1363" i="1"/>
  <c r="BA1363" i="1" s="1"/>
  <c r="AY1364" i="1"/>
  <c r="BA1364" i="1" s="1"/>
  <c r="AY1365" i="1"/>
  <c r="BA1365" i="1" s="1"/>
  <c r="AY1401" i="1"/>
  <c r="BA1401" i="1" s="1"/>
  <c r="AY1402" i="1"/>
  <c r="BA1402" i="1" s="1"/>
  <c r="AY1660" i="1"/>
  <c r="BA1660" i="1" s="1"/>
  <c r="AY1661" i="1"/>
  <c r="BA1661" i="1" s="1"/>
  <c r="AY138" i="1"/>
  <c r="BA138" i="1" s="1"/>
  <c r="AY460" i="1"/>
  <c r="BA460" i="1" s="1"/>
  <c r="AY461" i="1"/>
  <c r="BA461" i="1" s="1"/>
  <c r="AY1142" i="1"/>
  <c r="BA1142" i="1" s="1"/>
  <c r="AY1530" i="1"/>
  <c r="BA1530" i="1" s="1"/>
  <c r="AY1105" i="1"/>
  <c r="BA1105" i="1" s="1"/>
  <c r="AY1106" i="1"/>
  <c r="BA1106" i="1" s="1"/>
  <c r="AY1553" i="1"/>
  <c r="BA1553" i="1" s="1"/>
  <c r="AY1635" i="1"/>
  <c r="BA1635" i="1" s="1"/>
  <c r="AY1636" i="1"/>
  <c r="BA1636" i="1" s="1"/>
  <c r="AY738" i="1"/>
  <c r="BA738" i="1" s="1"/>
  <c r="AY785" i="1"/>
  <c r="BA785" i="1" s="1"/>
  <c r="AY835" i="1"/>
  <c r="BA835" i="1" s="1"/>
  <c r="AY935" i="1"/>
  <c r="BA935" i="1" s="1"/>
  <c r="AY1917" i="1"/>
  <c r="BA1917" i="1" s="1"/>
  <c r="AY1918" i="1"/>
  <c r="BA1918" i="1" s="1"/>
  <c r="AY1922" i="1"/>
  <c r="BA1922" i="1" s="1"/>
  <c r="AY146" i="1"/>
  <c r="BA146" i="1" s="1"/>
  <c r="AY159" i="1"/>
  <c r="BA159" i="1" s="1"/>
  <c r="AY866" i="1"/>
  <c r="BA866" i="1" s="1"/>
  <c r="AY1026" i="1"/>
  <c r="BA1026" i="1" s="1"/>
  <c r="AY1685" i="1"/>
  <c r="BA1685" i="1" s="1"/>
  <c r="AY1716" i="1"/>
  <c r="BA1716" i="1" s="1"/>
  <c r="AY1853" i="1"/>
  <c r="BA1853" i="1" s="1"/>
  <c r="AY1895" i="1"/>
  <c r="BA1895" i="1" s="1"/>
  <c r="AY360" i="1"/>
  <c r="BA360" i="1" s="1"/>
  <c r="AY361" i="1"/>
  <c r="BA361" i="1" s="1"/>
  <c r="AY577" i="1"/>
  <c r="BA577" i="1" s="1"/>
  <c r="AY578" i="1"/>
  <c r="BA578" i="1" s="1"/>
  <c r="AY739" i="1"/>
  <c r="BA739" i="1" s="1"/>
  <c r="AY1232" i="1"/>
  <c r="BA1232" i="1" s="1"/>
  <c r="AY1250" i="1"/>
  <c r="BA1250" i="1" s="1"/>
  <c r="AY1457" i="1"/>
  <c r="BA1457" i="1" s="1"/>
  <c r="AY1458" i="1"/>
  <c r="BA1458" i="1" s="1"/>
  <c r="AY1493" i="1"/>
  <c r="BA1493" i="1" s="1"/>
  <c r="AY1573" i="1"/>
  <c r="BA1573" i="1" s="1"/>
  <c r="AY779" i="1"/>
  <c r="BA779" i="1" s="1"/>
  <c r="AY1269" i="1"/>
  <c r="BA1269" i="1" s="1"/>
  <c r="AY1270" i="1"/>
  <c r="BA1270" i="1" s="1"/>
  <c r="AY1304" i="1"/>
  <c r="BA1304" i="1" s="1"/>
  <c r="AY1305" i="1"/>
  <c r="BA1305" i="1" s="1"/>
  <c r="AY1566" i="1"/>
  <c r="BA1566" i="1" s="1"/>
  <c r="AY1693" i="1"/>
  <c r="BA1693" i="1" s="1"/>
  <c r="AY1694" i="1"/>
  <c r="BA1694" i="1" s="1"/>
  <c r="AY1704" i="1"/>
  <c r="BA1704" i="1" s="1"/>
  <c r="AY1749" i="1"/>
  <c r="BA1749" i="1" s="1"/>
  <c r="AY1750" i="1"/>
  <c r="BA1750" i="1" s="1"/>
  <c r="AY534" i="1"/>
  <c r="BA534" i="1" s="1"/>
  <c r="AY535" i="1"/>
  <c r="BA535" i="1" s="1"/>
  <c r="AY1020" i="1"/>
  <c r="BA1020" i="1" s="1"/>
  <c r="AY1034" i="1"/>
  <c r="BA1034" i="1" s="1"/>
  <c r="AY1047" i="1"/>
  <c r="BA1047" i="1" s="1"/>
  <c r="AY1048" i="1"/>
  <c r="BA1048" i="1" s="1"/>
  <c r="AY294" i="1"/>
  <c r="BA294" i="1" s="1"/>
  <c r="AY614" i="1"/>
  <c r="BA614" i="1" s="1"/>
  <c r="AY656" i="1"/>
  <c r="BA656" i="1" s="1"/>
  <c r="AY795" i="1"/>
  <c r="BA795" i="1" s="1"/>
  <c r="AY796" i="1"/>
  <c r="BA796" i="1" s="1"/>
  <c r="AY991" i="1"/>
  <c r="BA991" i="1" s="1"/>
  <c r="AY1081" i="1"/>
  <c r="BA1081" i="1" s="1"/>
  <c r="AY3" i="1"/>
  <c r="BA3" i="1" s="1"/>
  <c r="AY5" i="1"/>
  <c r="BA5" i="1" s="1"/>
  <c r="AY1547" i="1"/>
  <c r="BA1547" i="1" s="1"/>
  <c r="AY1548" i="1"/>
  <c r="BA1548" i="1" s="1"/>
  <c r="AY98" i="1"/>
  <c r="BA98" i="1" s="1"/>
  <c r="AY99" i="1"/>
  <c r="BA99" i="1" s="1"/>
  <c r="AY143" i="1"/>
  <c r="BA143" i="1" s="1"/>
  <c r="AY602" i="1"/>
  <c r="BA602" i="1" s="1"/>
  <c r="AY880" i="1"/>
  <c r="BA880" i="1" s="1"/>
  <c r="AY1004" i="1"/>
  <c r="BA1004" i="1" s="1"/>
  <c r="AY1010" i="1"/>
  <c r="BA1010" i="1" s="1"/>
  <c r="AY1127" i="1"/>
  <c r="BA1127" i="1" s="1"/>
  <c r="AY1134" i="1"/>
  <c r="BA1134" i="1" s="1"/>
  <c r="AY1136" i="1"/>
  <c r="BA1136" i="1" s="1"/>
  <c r="AY1473" i="1"/>
  <c r="BA1473" i="1" s="1"/>
  <c r="AY1474" i="1"/>
  <c r="BA1474" i="1" s="1"/>
  <c r="AY1517" i="1"/>
  <c r="BA1517" i="1" s="1"/>
  <c r="AY1578" i="1"/>
  <c r="BA1578" i="1" s="1"/>
  <c r="AY127" i="1"/>
  <c r="BA127" i="1" s="1"/>
  <c r="AY206" i="1"/>
  <c r="BA206" i="1" s="1"/>
  <c r="AY1315" i="1"/>
  <c r="BA1315" i="1" s="1"/>
  <c r="AY1316" i="1"/>
  <c r="BA1316" i="1" s="1"/>
  <c r="AY1366" i="1"/>
  <c r="BA1366" i="1" s="1"/>
  <c r="AY1403" i="1"/>
  <c r="BA1403" i="1" s="1"/>
  <c r="AY1404" i="1"/>
  <c r="BA1404" i="1" s="1"/>
  <c r="AY1643" i="1"/>
  <c r="BA1643" i="1" s="1"/>
  <c r="AY1662" i="1"/>
  <c r="BA1662" i="1" s="1"/>
  <c r="AY139" i="1"/>
  <c r="BA139" i="1" s="1"/>
  <c r="AY462" i="1"/>
  <c r="BA462" i="1" s="1"/>
  <c r="AY463" i="1"/>
  <c r="BA463" i="1" s="1"/>
  <c r="AY1143" i="1"/>
  <c r="BA1143" i="1" s="1"/>
  <c r="AY1531" i="1"/>
  <c r="BA1531" i="1" s="1"/>
  <c r="AY1532" i="1"/>
  <c r="BA1532" i="1" s="1"/>
  <c r="AY1637" i="1"/>
  <c r="BA1637" i="1" s="1"/>
  <c r="AY1638" i="1"/>
  <c r="BA1638" i="1" s="1"/>
  <c r="AY1639" i="1"/>
  <c r="BA1639" i="1" s="1"/>
  <c r="AY1640" i="1"/>
  <c r="BA1640" i="1" s="1"/>
  <c r="AY740" i="1"/>
  <c r="BA740" i="1" s="1"/>
  <c r="AY741" i="1"/>
  <c r="BA741" i="1" s="1"/>
  <c r="AY742" i="1"/>
  <c r="BA742" i="1" s="1"/>
  <c r="AY743" i="1"/>
  <c r="BA743" i="1" s="1"/>
  <c r="AY936" i="1"/>
  <c r="BA936" i="1" s="1"/>
  <c r="AY160" i="1"/>
  <c r="BA160" i="1" s="1"/>
  <c r="AY867" i="1"/>
  <c r="BA867" i="1" s="1"/>
  <c r="AY1717" i="1"/>
  <c r="BA1717" i="1" s="1"/>
  <c r="AY1854" i="1"/>
  <c r="BA1854" i="1" s="1"/>
  <c r="AY1855" i="1"/>
  <c r="BA1855" i="1" s="1"/>
  <c r="AY1856" i="1"/>
  <c r="BA1856" i="1" s="1"/>
  <c r="AY1857" i="1"/>
  <c r="BA1857" i="1" s="1"/>
  <c r="AY1858" i="1"/>
  <c r="BA1858" i="1" s="1"/>
  <c r="AY1859" i="1"/>
  <c r="BA1859" i="1" s="1"/>
  <c r="AY362" i="1"/>
  <c r="BA362" i="1" s="1"/>
  <c r="AY579" i="1"/>
  <c r="BA579" i="1" s="1"/>
  <c r="AY1233" i="1"/>
  <c r="BA1233" i="1" s="1"/>
  <c r="AY1234" i="1"/>
  <c r="BA1234" i="1" s="1"/>
  <c r="AY1235" i="1"/>
  <c r="BA1235" i="1" s="1"/>
  <c r="AY1236" i="1"/>
  <c r="BA1236" i="1" s="1"/>
  <c r="AY1237" i="1"/>
  <c r="BA1237" i="1" s="1"/>
  <c r="AY1238" i="1"/>
  <c r="BA1238" i="1" s="1"/>
  <c r="AY1239" i="1"/>
  <c r="BA1239" i="1" s="1"/>
  <c r="AY1240" i="1"/>
  <c r="BA1240" i="1" s="1"/>
  <c r="AY1241" i="1"/>
  <c r="BA1241" i="1" s="1"/>
  <c r="AY1242" i="1"/>
  <c r="BA1242" i="1" s="1"/>
  <c r="AY1243" i="1"/>
  <c r="BA1243" i="1" s="1"/>
  <c r="AY589" i="1"/>
  <c r="BA589" i="1" s="1"/>
  <c r="AY780" i="1"/>
  <c r="BA780" i="1" s="1"/>
  <c r="AY781" i="1"/>
  <c r="BA781" i="1" s="1"/>
  <c r="AY1751" i="1"/>
  <c r="BA1751" i="1" s="1"/>
  <c r="AY1752" i="1"/>
  <c r="BA1752" i="1" s="1"/>
  <c r="AY536" i="1"/>
  <c r="BA536" i="1" s="1"/>
  <c r="AY537" i="1"/>
  <c r="BA537" i="1" s="1"/>
  <c r="AY207" i="1"/>
  <c r="BA207" i="1" s="1"/>
  <c r="AY208" i="1"/>
  <c r="BA208" i="1" s="1"/>
  <c r="AY295" i="1"/>
  <c r="BA295" i="1" s="1"/>
  <c r="AY296" i="1"/>
  <c r="BA296" i="1" s="1"/>
  <c r="AY297" i="1"/>
  <c r="BA297" i="1" s="1"/>
  <c r="AY298" i="1"/>
  <c r="BA298" i="1" s="1"/>
  <c r="AY299" i="1"/>
  <c r="BA299" i="1" s="1"/>
  <c r="AY300" i="1"/>
  <c r="BA300" i="1" s="1"/>
  <c r="AY615" i="1"/>
  <c r="BA615" i="1" s="1"/>
  <c r="AY657" i="1"/>
  <c r="BA657" i="1" s="1"/>
  <c r="AY992" i="1"/>
  <c r="BA992" i="1" s="1"/>
  <c r="AY993" i="1"/>
  <c r="BA993" i="1" s="1"/>
  <c r="AY1082" i="1"/>
  <c r="BA1082" i="1" s="1"/>
  <c r="AY100" i="1"/>
  <c r="BA100" i="1" s="1"/>
  <c r="AY101" i="1"/>
  <c r="BA101" i="1" s="1"/>
  <c r="AY102" i="1"/>
  <c r="BA102" i="1" s="1"/>
  <c r="AY103" i="1"/>
  <c r="BA103" i="1" s="1"/>
  <c r="AY1518" i="1"/>
  <c r="BA1518" i="1" s="1"/>
  <c r="AY1367" i="1"/>
  <c r="BA1367" i="1" s="1"/>
  <c r="AY1405" i="1"/>
  <c r="BA1405" i="1" s="1"/>
  <c r="AY1663" i="1"/>
  <c r="BA1663" i="1" s="1"/>
  <c r="AY464" i="1"/>
  <c r="BA464" i="1" s="1"/>
  <c r="AY465" i="1"/>
  <c r="BA465" i="1" s="1"/>
  <c r="AY466" i="1"/>
  <c r="BA466" i="1" s="1"/>
  <c r="AY467" i="1"/>
  <c r="BA467" i="1" s="1"/>
  <c r="AY468" i="1"/>
  <c r="BA468" i="1" s="1"/>
  <c r="BN15" i="1"/>
  <c r="BP15" i="1" s="1"/>
  <c r="BN2" i="1"/>
  <c r="BP2" i="1" s="1"/>
  <c r="BN3" i="1"/>
  <c r="BP3" i="1" s="1"/>
  <c r="BN4" i="1"/>
  <c r="BP4" i="1" s="1"/>
  <c r="BN5" i="1"/>
  <c r="BP5" i="1" s="1"/>
  <c r="BN6" i="1"/>
  <c r="BP6" i="1" s="1"/>
  <c r="BN7" i="1"/>
  <c r="BP7" i="1" s="1"/>
  <c r="BN8" i="1"/>
  <c r="BP8" i="1" s="1"/>
  <c r="BN9" i="1"/>
  <c r="BP9" i="1" s="1"/>
  <c r="BN10" i="1"/>
  <c r="BP10" i="1" s="1"/>
  <c r="BN11" i="1"/>
  <c r="BP11" i="1" s="1"/>
  <c r="BN12" i="1"/>
  <c r="BP12" i="1" s="1"/>
  <c r="BZ222" i="1"/>
  <c r="CB222" i="1" s="1"/>
  <c r="BZ223" i="1"/>
  <c r="CB223" i="1" s="1"/>
  <c r="BZ224" i="1"/>
  <c r="CB224" i="1" s="1"/>
  <c r="BZ225" i="1"/>
  <c r="CB225" i="1" s="1"/>
  <c r="BZ226" i="1"/>
  <c r="CB226" i="1" s="1"/>
  <c r="BZ227" i="1"/>
  <c r="CB227" i="1" s="1"/>
  <c r="BZ228" i="1"/>
  <c r="CB228" i="1" s="1"/>
  <c r="BZ229" i="1"/>
  <c r="CB229" i="1" s="1"/>
  <c r="BZ230" i="1"/>
  <c r="CB230" i="1" s="1"/>
  <c r="BZ231" i="1"/>
  <c r="CB231" i="1" s="1"/>
  <c r="BZ232" i="1"/>
  <c r="CB232" i="1" s="1"/>
  <c r="BZ233" i="1"/>
  <c r="CB233" i="1" s="1"/>
  <c r="BZ234" i="1"/>
  <c r="CB234" i="1" s="1"/>
  <c r="BZ235" i="1"/>
  <c r="CB235" i="1" s="1"/>
  <c r="BZ236" i="1"/>
  <c r="CB236" i="1" s="1"/>
  <c r="BZ237" i="1"/>
  <c r="CB237" i="1" s="1"/>
  <c r="BZ238" i="1"/>
  <c r="CB238" i="1" s="1"/>
  <c r="BZ239" i="1"/>
  <c r="CB239" i="1" s="1"/>
  <c r="BZ240" i="1"/>
  <c r="CB240" i="1" s="1"/>
  <c r="BZ241" i="1"/>
  <c r="CB241" i="1" s="1"/>
  <c r="BZ242" i="1"/>
  <c r="CB242" i="1" s="1"/>
  <c r="BZ243" i="1"/>
  <c r="CB243" i="1" s="1"/>
  <c r="BZ244" i="1"/>
  <c r="CB244" i="1" s="1"/>
  <c r="BZ245" i="1"/>
  <c r="CB245" i="1" s="1"/>
  <c r="BZ246" i="1"/>
  <c r="CB246" i="1" s="1"/>
  <c r="BZ247" i="1"/>
  <c r="CB247" i="1" s="1"/>
  <c r="BZ248" i="1"/>
  <c r="CB248" i="1" s="1"/>
  <c r="BZ249" i="1"/>
  <c r="CB249" i="1" s="1"/>
  <c r="BZ250" i="1"/>
  <c r="CB250" i="1" s="1"/>
  <c r="BZ251" i="1"/>
  <c r="CB251" i="1" s="1"/>
  <c r="BZ252" i="1"/>
  <c r="CB252" i="1" s="1"/>
  <c r="BZ253" i="1"/>
  <c r="CB253" i="1" s="1"/>
  <c r="BZ254" i="1"/>
  <c r="CB254" i="1" s="1"/>
  <c r="BZ255" i="1"/>
  <c r="CB255" i="1" s="1"/>
  <c r="BZ256" i="1"/>
  <c r="CB256" i="1" s="1"/>
  <c r="BZ257" i="1"/>
  <c r="CB257" i="1" s="1"/>
  <c r="BZ258" i="1"/>
  <c r="CB258" i="1" s="1"/>
  <c r="BZ259" i="1"/>
  <c r="CB259" i="1" s="1"/>
  <c r="BZ260" i="1"/>
  <c r="CB260" i="1" s="1"/>
  <c r="BZ261" i="1"/>
  <c r="CB261" i="1" s="1"/>
  <c r="BZ262" i="1"/>
  <c r="CB262" i="1" s="1"/>
  <c r="BZ263" i="1"/>
  <c r="CB263" i="1" s="1"/>
  <c r="BZ264" i="1"/>
  <c r="CB264" i="1" s="1"/>
  <c r="BZ265" i="1"/>
  <c r="CB265" i="1" s="1"/>
  <c r="BZ266" i="1"/>
  <c r="CB266" i="1" s="1"/>
  <c r="BZ267" i="1"/>
  <c r="CB267" i="1" s="1"/>
  <c r="BZ268" i="1"/>
  <c r="CB268" i="1" s="1"/>
  <c r="BZ269" i="1"/>
  <c r="CB269" i="1" s="1"/>
  <c r="BZ270" i="1"/>
  <c r="CB270" i="1" s="1"/>
  <c r="BZ271" i="1"/>
  <c r="CB271" i="1" s="1"/>
  <c r="BZ272" i="1"/>
  <c r="CB272" i="1" s="1"/>
  <c r="BZ273" i="1"/>
  <c r="CB273" i="1" s="1"/>
  <c r="BZ274" i="1"/>
  <c r="CB274" i="1" s="1"/>
  <c r="BZ275" i="1"/>
  <c r="CB275" i="1" s="1"/>
  <c r="BZ276" i="1"/>
  <c r="CB276" i="1" s="1"/>
  <c r="BZ277" i="1"/>
  <c r="CB277" i="1" s="1"/>
  <c r="BZ278" i="1"/>
  <c r="CB278" i="1" s="1"/>
  <c r="BZ279" i="1"/>
  <c r="CB279" i="1" s="1"/>
  <c r="BZ280" i="1"/>
  <c r="CB280" i="1" s="1"/>
  <c r="BZ281" i="1"/>
  <c r="CB281" i="1" s="1"/>
  <c r="BZ282" i="1"/>
  <c r="CB282" i="1" s="1"/>
  <c r="BZ283" i="1"/>
  <c r="CB283" i="1" s="1"/>
  <c r="BZ284" i="1"/>
  <c r="CB284" i="1" s="1"/>
  <c r="BZ285" i="1"/>
  <c r="CB285" i="1" s="1"/>
  <c r="BZ286" i="1"/>
  <c r="CB286" i="1" s="1"/>
  <c r="BZ287" i="1"/>
  <c r="CB287" i="1" s="1"/>
  <c r="BZ288" i="1"/>
  <c r="CB288" i="1" s="1"/>
  <c r="BZ289" i="1"/>
  <c r="CB289" i="1" s="1"/>
  <c r="BZ290" i="1"/>
  <c r="CB290" i="1" s="1"/>
  <c r="BZ291" i="1"/>
  <c r="CB291" i="1" s="1"/>
  <c r="BZ292" i="1"/>
  <c r="CB292" i="1" s="1"/>
  <c r="BZ293" i="1"/>
  <c r="CB293" i="1" s="1"/>
  <c r="BZ294" i="1"/>
  <c r="CB294" i="1" s="1"/>
  <c r="BZ295" i="1"/>
  <c r="CB295" i="1" s="1"/>
  <c r="BZ296" i="1"/>
  <c r="CB296" i="1" s="1"/>
  <c r="BZ297" i="1"/>
  <c r="CB297" i="1" s="1"/>
  <c r="BZ298" i="1"/>
  <c r="CB298" i="1" s="1"/>
  <c r="BZ299" i="1"/>
  <c r="CB299" i="1" s="1"/>
  <c r="BZ300" i="1"/>
  <c r="CB300" i="1" s="1"/>
  <c r="BZ301" i="1"/>
  <c r="CB301" i="1" s="1"/>
  <c r="BZ302" i="1"/>
  <c r="CB302" i="1" s="1"/>
  <c r="BZ303" i="1"/>
  <c r="CB303" i="1" s="1"/>
  <c r="BZ304" i="1"/>
  <c r="CB304" i="1" s="1"/>
  <c r="BZ305" i="1"/>
  <c r="CB305" i="1" s="1"/>
  <c r="BZ306" i="1"/>
  <c r="CB306" i="1" s="1"/>
  <c r="BZ307" i="1"/>
  <c r="CB307" i="1" s="1"/>
  <c r="BZ308" i="1"/>
  <c r="CB308" i="1" s="1"/>
  <c r="BZ309" i="1"/>
  <c r="CB309" i="1" s="1"/>
  <c r="BZ310" i="1"/>
  <c r="CB310" i="1" s="1"/>
  <c r="BZ311" i="1"/>
  <c r="CB311" i="1" s="1"/>
  <c r="BZ312" i="1"/>
  <c r="CB312" i="1" s="1"/>
  <c r="BZ313" i="1"/>
  <c r="CB313" i="1" s="1"/>
  <c r="BZ314" i="1"/>
  <c r="CB314" i="1" s="1"/>
  <c r="BZ315" i="1"/>
  <c r="CB315" i="1" s="1"/>
  <c r="BZ316" i="1"/>
  <c r="CB316" i="1" s="1"/>
  <c r="BZ317" i="1"/>
  <c r="CB317" i="1" s="1"/>
  <c r="BZ318" i="1"/>
  <c r="CB318" i="1" s="1"/>
  <c r="BZ319" i="1"/>
  <c r="CB319" i="1" s="1"/>
  <c r="BZ320" i="1"/>
  <c r="CB320" i="1" s="1"/>
  <c r="BZ321" i="1"/>
  <c r="CB321" i="1" s="1"/>
  <c r="BZ322" i="1"/>
  <c r="CB322" i="1" s="1"/>
  <c r="BZ323" i="1"/>
  <c r="CB323" i="1" s="1"/>
  <c r="BZ324" i="1"/>
  <c r="CB324" i="1" s="1"/>
  <c r="BZ325" i="1"/>
  <c r="CB325" i="1" s="1"/>
  <c r="BZ326" i="1"/>
  <c r="CB326" i="1" s="1"/>
  <c r="BZ327" i="1"/>
  <c r="CB327" i="1" s="1"/>
  <c r="BZ328" i="1"/>
  <c r="CB328" i="1" s="1"/>
  <c r="BZ329" i="1"/>
  <c r="CB329" i="1" s="1"/>
  <c r="BZ330" i="1"/>
  <c r="CB330" i="1" s="1"/>
  <c r="BZ331" i="1"/>
  <c r="CB331" i="1" s="1"/>
  <c r="BZ332" i="1"/>
  <c r="CB332" i="1" s="1"/>
  <c r="BZ333" i="1"/>
  <c r="CB333" i="1" s="1"/>
  <c r="BZ334" i="1"/>
  <c r="CB334" i="1" s="1"/>
  <c r="BZ335" i="1"/>
  <c r="CB335" i="1" s="1"/>
  <c r="BZ336" i="1"/>
  <c r="CB336" i="1" s="1"/>
  <c r="BZ337" i="1"/>
  <c r="CB337" i="1" s="1"/>
  <c r="BZ338" i="1"/>
  <c r="CB338" i="1" s="1"/>
  <c r="BZ339" i="1"/>
  <c r="CB339" i="1" s="1"/>
  <c r="BZ340" i="1"/>
  <c r="CB340" i="1" s="1"/>
  <c r="BZ341" i="1"/>
  <c r="CB341" i="1" s="1"/>
  <c r="BZ342" i="1"/>
  <c r="CB342" i="1" s="1"/>
  <c r="BZ343" i="1"/>
  <c r="CB343" i="1" s="1"/>
  <c r="BZ344" i="1"/>
  <c r="CB344" i="1" s="1"/>
  <c r="BZ345" i="1"/>
  <c r="CB345" i="1" s="1"/>
  <c r="BZ346" i="1"/>
  <c r="CB346" i="1" s="1"/>
  <c r="BZ347" i="1"/>
  <c r="CB347" i="1" s="1"/>
  <c r="BZ348" i="1"/>
  <c r="CB348" i="1" s="1"/>
  <c r="BZ349" i="1"/>
  <c r="CB349" i="1" s="1"/>
  <c r="BZ350" i="1"/>
  <c r="CB350" i="1" s="1"/>
  <c r="BZ351" i="1"/>
  <c r="CB351" i="1" s="1"/>
  <c r="BZ352" i="1"/>
  <c r="CB352" i="1" s="1"/>
  <c r="BZ353" i="1"/>
  <c r="CB353" i="1" s="1"/>
  <c r="BZ354" i="1"/>
  <c r="CB354" i="1" s="1"/>
  <c r="BZ355" i="1"/>
  <c r="CB355" i="1" s="1"/>
  <c r="BZ356" i="1"/>
  <c r="CB356" i="1" s="1"/>
  <c r="BZ357" i="1"/>
  <c r="CB357" i="1" s="1"/>
  <c r="BZ358" i="1"/>
  <c r="CB358" i="1" s="1"/>
  <c r="BZ359" i="1"/>
  <c r="CB359" i="1" s="1"/>
  <c r="BZ360" i="1"/>
  <c r="CB360" i="1" s="1"/>
  <c r="BZ361" i="1"/>
  <c r="CB361" i="1" s="1"/>
  <c r="BZ362" i="1"/>
  <c r="CB362" i="1" s="1"/>
  <c r="BZ363" i="1"/>
  <c r="CB363" i="1" s="1"/>
  <c r="BZ364" i="1"/>
  <c r="CB364" i="1" s="1"/>
  <c r="BZ365" i="1"/>
  <c r="CB365" i="1" s="1"/>
  <c r="BZ366" i="1"/>
  <c r="CB366" i="1" s="1"/>
  <c r="BZ367" i="1"/>
  <c r="CB367" i="1" s="1"/>
  <c r="BZ368" i="1"/>
  <c r="CB368" i="1" s="1"/>
  <c r="BZ369" i="1"/>
  <c r="CB369" i="1" s="1"/>
  <c r="BZ370" i="1"/>
  <c r="CB370" i="1" s="1"/>
  <c r="BZ371" i="1"/>
  <c r="CB371" i="1" s="1"/>
  <c r="BZ372" i="1"/>
  <c r="CB372" i="1" s="1"/>
  <c r="BZ373" i="1"/>
  <c r="CB373" i="1" s="1"/>
  <c r="BZ374" i="1"/>
  <c r="CB374" i="1" s="1"/>
  <c r="BZ375" i="1"/>
  <c r="CB375" i="1" s="1"/>
  <c r="BZ376" i="1"/>
  <c r="CB376" i="1" s="1"/>
  <c r="BZ377" i="1"/>
  <c r="CB377" i="1" s="1"/>
  <c r="BZ378" i="1"/>
  <c r="CB378" i="1" s="1"/>
  <c r="BZ379" i="1"/>
  <c r="CB379" i="1" s="1"/>
  <c r="BZ380" i="1"/>
  <c r="CB380" i="1" s="1"/>
  <c r="BZ381" i="1"/>
  <c r="CB381" i="1" s="1"/>
  <c r="BZ382" i="1"/>
  <c r="CB382" i="1" s="1"/>
  <c r="BZ383" i="1"/>
  <c r="CB383" i="1" s="1"/>
  <c r="BZ384" i="1"/>
  <c r="CB384" i="1" s="1"/>
  <c r="BZ385" i="1"/>
  <c r="CB385" i="1" s="1"/>
  <c r="BZ386" i="1"/>
  <c r="CB386" i="1" s="1"/>
  <c r="BZ387" i="1"/>
  <c r="CB387" i="1" s="1"/>
  <c r="BZ388" i="1"/>
  <c r="CB388" i="1" s="1"/>
  <c r="BZ389" i="1"/>
  <c r="CB389" i="1" s="1"/>
  <c r="BZ390" i="1"/>
  <c r="CB390" i="1" s="1"/>
  <c r="BZ391" i="1"/>
  <c r="CB391" i="1" s="1"/>
  <c r="BZ392" i="1"/>
  <c r="CB392" i="1" s="1"/>
  <c r="BZ393" i="1"/>
  <c r="CB393" i="1" s="1"/>
  <c r="BZ394" i="1"/>
  <c r="CB394" i="1" s="1"/>
  <c r="BZ395" i="1"/>
  <c r="CB395" i="1" s="1"/>
  <c r="BZ396" i="1"/>
  <c r="CB396" i="1" s="1"/>
  <c r="BZ397" i="1"/>
  <c r="CB397" i="1" s="1"/>
  <c r="BZ398" i="1"/>
  <c r="CB398" i="1" s="1"/>
  <c r="BZ399" i="1"/>
  <c r="CB399" i="1" s="1"/>
  <c r="BZ400" i="1"/>
  <c r="CB400" i="1" s="1"/>
  <c r="BZ401" i="1"/>
  <c r="CB401" i="1" s="1"/>
  <c r="BZ402" i="1"/>
  <c r="CB402" i="1" s="1"/>
  <c r="BZ403" i="1"/>
  <c r="CB403" i="1" s="1"/>
  <c r="BZ404" i="1"/>
  <c r="CB404" i="1" s="1"/>
  <c r="BZ405" i="1"/>
  <c r="CB405" i="1" s="1"/>
  <c r="BZ406" i="1"/>
  <c r="CB406" i="1" s="1"/>
  <c r="BZ407" i="1"/>
  <c r="CB407" i="1" s="1"/>
  <c r="BZ408" i="1"/>
  <c r="CB408" i="1" s="1"/>
  <c r="BZ409" i="1"/>
  <c r="CB409" i="1" s="1"/>
  <c r="BZ410" i="1"/>
  <c r="CB410" i="1" s="1"/>
  <c r="BZ411" i="1"/>
  <c r="CB411" i="1" s="1"/>
  <c r="BZ412" i="1"/>
  <c r="CB412" i="1" s="1"/>
  <c r="BZ413" i="1"/>
  <c r="CB413" i="1" s="1"/>
  <c r="BZ414" i="1"/>
  <c r="CB414" i="1" s="1"/>
  <c r="BZ415" i="1"/>
  <c r="CB415" i="1" s="1"/>
  <c r="BZ416" i="1"/>
  <c r="CB416" i="1" s="1"/>
  <c r="BZ417" i="1"/>
  <c r="CB417" i="1" s="1"/>
  <c r="BZ418" i="1"/>
  <c r="CB418" i="1" s="1"/>
  <c r="BZ419" i="1"/>
  <c r="CB419" i="1" s="1"/>
  <c r="BZ420" i="1"/>
  <c r="CB420" i="1" s="1"/>
  <c r="BZ421" i="1"/>
  <c r="CB421" i="1" s="1"/>
  <c r="BZ422" i="1"/>
  <c r="CB422" i="1" s="1"/>
  <c r="BZ423" i="1"/>
  <c r="CB423" i="1" s="1"/>
  <c r="BZ424" i="1"/>
  <c r="CB424" i="1" s="1"/>
  <c r="BZ425" i="1"/>
  <c r="CB425" i="1" s="1"/>
  <c r="BZ426" i="1"/>
  <c r="CB426" i="1" s="1"/>
  <c r="BZ427" i="1"/>
  <c r="CB427" i="1" s="1"/>
  <c r="BZ428" i="1"/>
  <c r="CB428" i="1" s="1"/>
  <c r="BZ429" i="1"/>
  <c r="CB429" i="1" s="1"/>
  <c r="BZ430" i="1"/>
  <c r="CB430" i="1" s="1"/>
  <c r="BZ431" i="1"/>
  <c r="CB431" i="1" s="1"/>
  <c r="BZ432" i="1"/>
  <c r="CB432" i="1" s="1"/>
  <c r="BZ433" i="1"/>
  <c r="CB433" i="1" s="1"/>
  <c r="BZ434" i="1"/>
  <c r="CB434" i="1" s="1"/>
  <c r="BZ435" i="1"/>
  <c r="CB435" i="1" s="1"/>
  <c r="BZ436" i="1"/>
  <c r="CB436" i="1" s="1"/>
  <c r="BZ437" i="1"/>
  <c r="CB437" i="1" s="1"/>
  <c r="BZ438" i="1"/>
  <c r="CB438" i="1" s="1"/>
  <c r="BZ439" i="1"/>
  <c r="CB439" i="1" s="1"/>
  <c r="BZ440" i="1"/>
  <c r="CB440" i="1" s="1"/>
  <c r="BZ441" i="1"/>
  <c r="CB441" i="1" s="1"/>
  <c r="BZ442" i="1"/>
  <c r="CB442" i="1" s="1"/>
  <c r="BZ443" i="1"/>
  <c r="CB443" i="1" s="1"/>
  <c r="BZ444" i="1"/>
  <c r="CB444" i="1" s="1"/>
  <c r="BZ445" i="1"/>
  <c r="CB445" i="1" s="1"/>
  <c r="BZ446" i="1"/>
  <c r="CB446" i="1" s="1"/>
  <c r="BZ447" i="1"/>
  <c r="CB447" i="1" s="1"/>
  <c r="BZ448" i="1"/>
  <c r="CB448" i="1" s="1"/>
  <c r="BZ449" i="1"/>
  <c r="CB449" i="1" s="1"/>
  <c r="BZ450" i="1"/>
  <c r="CB450" i="1" s="1"/>
  <c r="BZ451" i="1"/>
  <c r="CB451" i="1" s="1"/>
  <c r="BZ452" i="1"/>
  <c r="CB452" i="1" s="1"/>
  <c r="BZ453" i="1"/>
  <c r="CB453" i="1" s="1"/>
  <c r="BZ454" i="1"/>
  <c r="CB454" i="1" s="1"/>
  <c r="BZ455" i="1"/>
  <c r="CB455" i="1" s="1"/>
  <c r="BZ456" i="1"/>
  <c r="CB456" i="1" s="1"/>
  <c r="BZ457" i="1"/>
  <c r="CB457" i="1" s="1"/>
  <c r="BZ458" i="1"/>
  <c r="CB458" i="1" s="1"/>
  <c r="BZ459" i="1"/>
  <c r="CB459" i="1" s="1"/>
  <c r="BZ460" i="1"/>
  <c r="CB460" i="1" s="1"/>
  <c r="BZ461" i="1"/>
  <c r="CB461" i="1" s="1"/>
  <c r="BZ462" i="1"/>
  <c r="CB462" i="1" s="1"/>
  <c r="BZ463" i="1"/>
  <c r="CB463" i="1" s="1"/>
  <c r="BZ464" i="1"/>
  <c r="CB464" i="1" s="1"/>
  <c r="BZ465" i="1"/>
  <c r="CB465" i="1" s="1"/>
  <c r="BZ466" i="1"/>
  <c r="CB466" i="1" s="1"/>
  <c r="BZ467" i="1"/>
  <c r="CB467" i="1" s="1"/>
  <c r="BZ468" i="1"/>
  <c r="CB468" i="1" s="1"/>
  <c r="BZ469" i="1"/>
  <c r="CB469" i="1" s="1"/>
  <c r="BZ470" i="1"/>
  <c r="CB470" i="1" s="1"/>
  <c r="BZ471" i="1"/>
  <c r="CB471" i="1" s="1"/>
  <c r="BZ472" i="1"/>
  <c r="CB472" i="1" s="1"/>
  <c r="BZ473" i="1"/>
  <c r="CB473" i="1" s="1"/>
  <c r="BZ474" i="1"/>
  <c r="CB474" i="1" s="1"/>
  <c r="BZ475" i="1"/>
  <c r="CB475" i="1" s="1"/>
  <c r="BZ476" i="1"/>
  <c r="CB476" i="1" s="1"/>
  <c r="BZ477" i="1"/>
  <c r="CB477" i="1" s="1"/>
  <c r="BZ478" i="1"/>
  <c r="CB478" i="1" s="1"/>
  <c r="BZ479" i="1"/>
  <c r="CB479" i="1" s="1"/>
  <c r="BZ480" i="1"/>
  <c r="CB480" i="1" s="1"/>
  <c r="BZ481" i="1"/>
  <c r="CB481" i="1" s="1"/>
  <c r="BZ482" i="1"/>
  <c r="CB482" i="1" s="1"/>
  <c r="BZ483" i="1"/>
  <c r="CB483" i="1" s="1"/>
  <c r="BZ484" i="1"/>
  <c r="CB484" i="1" s="1"/>
  <c r="BZ485" i="1"/>
  <c r="CB485" i="1" s="1"/>
  <c r="BZ486" i="1"/>
  <c r="CB486" i="1" s="1"/>
  <c r="BZ487" i="1"/>
  <c r="CB487" i="1" s="1"/>
  <c r="BZ488" i="1"/>
  <c r="CB488" i="1" s="1"/>
  <c r="BZ489" i="1"/>
  <c r="CB489" i="1" s="1"/>
  <c r="BZ490" i="1"/>
  <c r="CB490" i="1" s="1"/>
  <c r="BZ491" i="1"/>
  <c r="CB491" i="1" s="1"/>
  <c r="BZ492" i="1"/>
  <c r="CB492" i="1" s="1"/>
  <c r="BZ90" i="1"/>
  <c r="CB90" i="1" s="1"/>
  <c r="BZ116" i="1"/>
  <c r="CB116" i="1" s="1"/>
  <c r="BZ117" i="1"/>
  <c r="CB117" i="1" s="1"/>
  <c r="BZ111" i="1"/>
  <c r="CB111" i="1" s="1"/>
  <c r="BZ58" i="1"/>
  <c r="CB58" i="1" s="1"/>
  <c r="BZ195" i="1"/>
  <c r="CB195" i="1" s="1"/>
  <c r="BZ11" i="1"/>
  <c r="CB11" i="1" s="1"/>
  <c r="BZ16" i="1"/>
  <c r="CB16" i="1" s="1"/>
  <c r="BZ83" i="1"/>
  <c r="CB83" i="1" s="1"/>
  <c r="BZ210" i="1"/>
  <c r="CB210" i="1" s="1"/>
  <c r="BZ67" i="1"/>
  <c r="CB67" i="1" s="1"/>
  <c r="BZ68" i="1"/>
  <c r="CB68" i="1" s="1"/>
  <c r="BZ146" i="1"/>
  <c r="CB146" i="1" s="1"/>
  <c r="BZ147" i="1"/>
  <c r="CB147" i="1" s="1"/>
  <c r="BZ215" i="1"/>
  <c r="CB215" i="1" s="1"/>
  <c r="BZ81" i="1"/>
  <c r="CB81" i="1" s="1"/>
  <c r="BZ91" i="1"/>
  <c r="CB91" i="1" s="1"/>
  <c r="BZ92" i="1"/>
  <c r="CB92" i="1" s="1"/>
  <c r="BZ118" i="1"/>
  <c r="CB118" i="1" s="1"/>
  <c r="BZ112" i="1"/>
  <c r="CB112" i="1" s="1"/>
  <c r="BZ202" i="1"/>
  <c r="CB202" i="1" s="1"/>
  <c r="BZ59" i="1"/>
  <c r="CB59" i="1" s="1"/>
  <c r="BZ17" i="1"/>
  <c r="CB17" i="1" s="1"/>
  <c r="BZ84" i="1"/>
  <c r="CB84" i="1" s="1"/>
  <c r="BZ187" i="1"/>
  <c r="CB187" i="1" s="1"/>
  <c r="BZ211" i="1"/>
  <c r="CB211" i="1" s="1"/>
  <c r="BZ69" i="1"/>
  <c r="CB69" i="1" s="1"/>
  <c r="BZ70" i="1"/>
  <c r="CB70" i="1" s="1"/>
  <c r="BZ148" i="1"/>
  <c r="CB148" i="1" s="1"/>
  <c r="BZ149" i="1"/>
  <c r="CB149" i="1" s="1"/>
  <c r="BZ93" i="1"/>
  <c r="CB93" i="1" s="1"/>
  <c r="BZ198" i="1"/>
  <c r="CB198" i="1" s="1"/>
  <c r="BZ199" i="1"/>
  <c r="CB199" i="1" s="1"/>
  <c r="BZ200" i="1"/>
  <c r="CB200" i="1" s="1"/>
  <c r="BZ18" i="1"/>
  <c r="CB18" i="1" s="1"/>
  <c r="BZ94" i="1"/>
  <c r="CB94" i="1" s="1"/>
  <c r="BZ119" i="1"/>
  <c r="CB119" i="1" s="1"/>
  <c r="BZ12" i="1"/>
  <c r="CB12" i="1" s="1"/>
  <c r="BZ143" i="1"/>
  <c r="CB143" i="1" s="1"/>
  <c r="BZ145" i="1"/>
  <c r="CB145" i="1" s="1"/>
  <c r="BZ95" i="1"/>
  <c r="CB95" i="1" s="1"/>
  <c r="BZ96" i="1"/>
  <c r="CB96" i="1" s="1"/>
  <c r="BZ120" i="1"/>
  <c r="CB120" i="1" s="1"/>
  <c r="BZ13" i="1"/>
  <c r="CB13" i="1" s="1"/>
  <c r="BZ19" i="1"/>
  <c r="CB19" i="1" s="1"/>
  <c r="BZ71" i="1"/>
  <c r="CB71" i="1" s="1"/>
  <c r="BZ150" i="1"/>
  <c r="CB150" i="1" s="1"/>
  <c r="BZ216" i="1"/>
  <c r="CB216" i="1" s="1"/>
  <c r="BZ121" i="1"/>
  <c r="CB121" i="1" s="1"/>
  <c r="BZ218" i="1"/>
  <c r="CB218" i="1" s="1"/>
  <c r="BZ9" i="1"/>
  <c r="CB9" i="1" s="1"/>
  <c r="BZ79" i="1"/>
  <c r="CB79" i="1" s="1"/>
  <c r="BZ203" i="1"/>
  <c r="CB203" i="1" s="1"/>
  <c r="BZ60" i="1"/>
  <c r="CB60" i="1" s="1"/>
  <c r="BZ2" i="1"/>
  <c r="CB2" i="1" s="1"/>
  <c r="BZ20" i="1"/>
  <c r="CB20" i="1" s="1"/>
  <c r="BZ89" i="1"/>
  <c r="CB89" i="1" s="1"/>
  <c r="BZ85" i="1"/>
  <c r="CB85" i="1" s="1"/>
  <c r="BZ72" i="1"/>
  <c r="CB72" i="1" s="1"/>
  <c r="BZ151" i="1"/>
  <c r="CB151" i="1" s="1"/>
  <c r="BZ152" i="1"/>
  <c r="CB152" i="1" s="1"/>
  <c r="BZ186" i="1"/>
  <c r="CB186" i="1" s="1"/>
  <c r="BZ190" i="1"/>
  <c r="CB190" i="1" s="1"/>
  <c r="BZ209" i="1"/>
  <c r="CB209" i="1" s="1"/>
  <c r="BZ217" i="1"/>
  <c r="CB217" i="1" s="1"/>
  <c r="BZ82" i="1"/>
  <c r="CB82" i="1" s="1"/>
  <c r="BZ88" i="1"/>
  <c r="CB88" i="1" s="1"/>
  <c r="BZ122" i="1"/>
  <c r="CB122" i="1" s="1"/>
  <c r="BZ204" i="1"/>
  <c r="CB204" i="1" s="1"/>
  <c r="BZ61" i="1"/>
  <c r="CB61" i="1" s="1"/>
  <c r="BZ3" i="1"/>
  <c r="CB3" i="1" s="1"/>
  <c r="BZ21" i="1"/>
  <c r="CB21" i="1" s="1"/>
  <c r="BZ22" i="1"/>
  <c r="CB22" i="1" s="1"/>
  <c r="BZ73" i="1"/>
  <c r="CB73" i="1" s="1"/>
  <c r="BZ153" i="1"/>
  <c r="CB153" i="1" s="1"/>
  <c r="BZ23" i="1"/>
  <c r="CB23" i="1" s="1"/>
  <c r="BZ24" i="1"/>
  <c r="CB24" i="1" s="1"/>
  <c r="BZ154" i="1"/>
  <c r="CB154" i="1" s="1"/>
  <c r="BZ155" i="1"/>
  <c r="CB155" i="1" s="1"/>
  <c r="BZ156" i="1"/>
  <c r="CB156" i="1" s="1"/>
  <c r="BZ157" i="1"/>
  <c r="CB157" i="1" s="1"/>
  <c r="BZ113" i="1"/>
  <c r="CB113" i="1" s="1"/>
  <c r="BZ97" i="1"/>
  <c r="CB97" i="1" s="1"/>
  <c r="BZ123" i="1"/>
  <c r="CB123" i="1" s="1"/>
  <c r="BZ124" i="1"/>
  <c r="CB124" i="1" s="1"/>
  <c r="BZ80" i="1"/>
  <c r="CB80" i="1" s="1"/>
  <c r="BZ189" i="1"/>
  <c r="CB189" i="1" s="1"/>
  <c r="BZ62" i="1"/>
  <c r="CB62" i="1" s="1"/>
  <c r="BZ14" i="1"/>
  <c r="CB14" i="1" s="1"/>
  <c r="BZ25" i="1"/>
  <c r="CB25" i="1" s="1"/>
  <c r="BZ26" i="1"/>
  <c r="CB26" i="1" s="1"/>
  <c r="BZ74" i="1"/>
  <c r="CB74" i="1" s="1"/>
  <c r="BZ158" i="1"/>
  <c r="CB158" i="1" s="1"/>
  <c r="BZ98" i="1"/>
  <c r="CB98" i="1" s="1"/>
  <c r="BZ99" i="1"/>
  <c r="CB99" i="1" s="1"/>
  <c r="BZ100" i="1"/>
  <c r="CB100" i="1" s="1"/>
  <c r="BZ125" i="1"/>
  <c r="CB125" i="1" s="1"/>
  <c r="BZ126" i="1"/>
  <c r="CB126" i="1" s="1"/>
  <c r="BZ127" i="1"/>
  <c r="CB127" i="1" s="1"/>
  <c r="BZ128" i="1"/>
  <c r="CB128" i="1" s="1"/>
  <c r="BZ129" i="1"/>
  <c r="CB129" i="1" s="1"/>
  <c r="BZ130" i="1"/>
  <c r="CB130" i="1" s="1"/>
  <c r="BZ131" i="1"/>
  <c r="CB131" i="1" s="1"/>
  <c r="BZ132" i="1"/>
  <c r="CB132" i="1" s="1"/>
  <c r="BZ133" i="1"/>
  <c r="CB133" i="1" s="1"/>
  <c r="BZ134" i="1"/>
  <c r="CB134" i="1" s="1"/>
  <c r="BZ135" i="1"/>
  <c r="CB135" i="1" s="1"/>
  <c r="BZ136" i="1"/>
  <c r="CB136" i="1" s="1"/>
  <c r="BZ137" i="1"/>
  <c r="CB137" i="1" s="1"/>
  <c r="BZ138" i="1"/>
  <c r="CB138" i="1" s="1"/>
  <c r="BZ139" i="1"/>
  <c r="CB139" i="1" s="1"/>
  <c r="BZ140" i="1"/>
  <c r="CB140" i="1" s="1"/>
  <c r="BZ141" i="1"/>
  <c r="CB141" i="1" s="1"/>
  <c r="BZ219" i="1"/>
  <c r="CB219" i="1" s="1"/>
  <c r="BZ205" i="1"/>
  <c r="CB205" i="1" s="1"/>
  <c r="BZ206" i="1"/>
  <c r="CB206" i="1" s="1"/>
  <c r="BZ207" i="1"/>
  <c r="CB207" i="1" s="1"/>
  <c r="BZ208" i="1"/>
  <c r="CB208" i="1" s="1"/>
  <c r="BZ63" i="1"/>
  <c r="CB63" i="1" s="1"/>
  <c r="BZ64" i="1"/>
  <c r="CB64" i="1" s="1"/>
  <c r="BZ65" i="1"/>
  <c r="CB65" i="1" s="1"/>
  <c r="BZ4" i="1"/>
  <c r="CB4" i="1" s="1"/>
  <c r="BZ5" i="1"/>
  <c r="CB5" i="1" s="1"/>
  <c r="BZ6" i="1"/>
  <c r="CB6" i="1" s="1"/>
  <c r="BZ27" i="1"/>
  <c r="CB27" i="1" s="1"/>
  <c r="BZ28" i="1"/>
  <c r="CB28" i="1" s="1"/>
  <c r="BZ29" i="1"/>
  <c r="CB29" i="1" s="1"/>
  <c r="BZ30" i="1"/>
  <c r="CB30" i="1" s="1"/>
  <c r="BZ31" i="1"/>
  <c r="CB31" i="1" s="1"/>
  <c r="BZ32" i="1"/>
  <c r="CB32" i="1" s="1"/>
  <c r="BZ33" i="1"/>
  <c r="CB33" i="1" s="1"/>
  <c r="BZ34" i="1"/>
  <c r="CB34" i="1" s="1"/>
  <c r="BZ35" i="1"/>
  <c r="CB35" i="1" s="1"/>
  <c r="BZ144" i="1"/>
  <c r="CB144" i="1" s="1"/>
  <c r="BZ86" i="1"/>
  <c r="CB86" i="1" s="1"/>
  <c r="BZ212" i="1"/>
  <c r="CB212" i="1" s="1"/>
  <c r="BZ75" i="1"/>
  <c r="CB75" i="1" s="1"/>
  <c r="BZ76" i="1"/>
  <c r="CB76" i="1" s="1"/>
  <c r="BZ77" i="1"/>
  <c r="CB77" i="1" s="1"/>
  <c r="BZ159" i="1"/>
  <c r="CB159" i="1" s="1"/>
  <c r="BZ160" i="1"/>
  <c r="CB160" i="1" s="1"/>
  <c r="BZ161" i="1"/>
  <c r="CB161" i="1" s="1"/>
  <c r="BZ162" i="1"/>
  <c r="CB162" i="1" s="1"/>
  <c r="BZ163" i="1"/>
  <c r="CB163" i="1" s="1"/>
  <c r="BZ164" i="1"/>
  <c r="CB164" i="1" s="1"/>
  <c r="BZ165" i="1"/>
  <c r="CB165" i="1" s="1"/>
  <c r="BZ166" i="1"/>
  <c r="CB166" i="1" s="1"/>
  <c r="BZ167" i="1"/>
  <c r="CB167" i="1" s="1"/>
  <c r="BZ168" i="1"/>
  <c r="CB168" i="1" s="1"/>
  <c r="BZ169" i="1"/>
  <c r="CB169" i="1" s="1"/>
  <c r="BZ170" i="1"/>
  <c r="CB170" i="1" s="1"/>
  <c r="BZ171" i="1"/>
  <c r="CB171" i="1" s="1"/>
  <c r="BZ172" i="1"/>
  <c r="CB172" i="1" s="1"/>
  <c r="BZ173" i="1"/>
  <c r="CB173" i="1" s="1"/>
  <c r="BZ174" i="1"/>
  <c r="CB174" i="1" s="1"/>
  <c r="BZ175" i="1"/>
  <c r="CB175" i="1" s="1"/>
  <c r="BZ176" i="1"/>
  <c r="CB176" i="1" s="1"/>
  <c r="BZ177" i="1"/>
  <c r="CB177" i="1" s="1"/>
  <c r="BZ178" i="1"/>
  <c r="CB178" i="1" s="1"/>
  <c r="BZ179" i="1"/>
  <c r="CB179" i="1" s="1"/>
  <c r="BZ180" i="1"/>
  <c r="CB180" i="1" s="1"/>
  <c r="BZ181" i="1"/>
  <c r="CB181" i="1" s="1"/>
  <c r="BZ191" i="1"/>
  <c r="CB191" i="1" s="1"/>
  <c r="BZ193" i="1"/>
  <c r="CB193" i="1" s="1"/>
  <c r="BZ194" i="1"/>
  <c r="CB194" i="1" s="1"/>
  <c r="BZ101" i="1"/>
  <c r="CB101" i="1" s="1"/>
  <c r="BZ36" i="1"/>
  <c r="CB36" i="1" s="1"/>
  <c r="BZ188" i="1"/>
  <c r="CB188" i="1" s="1"/>
  <c r="BZ102" i="1"/>
  <c r="CB102" i="1" s="1"/>
  <c r="BZ103" i="1"/>
  <c r="CB103" i="1" s="1"/>
  <c r="BZ104" i="1"/>
  <c r="CB104" i="1" s="1"/>
  <c r="BZ142" i="1"/>
  <c r="CB142" i="1" s="1"/>
  <c r="BZ114" i="1"/>
  <c r="CB114" i="1" s="1"/>
  <c r="BZ15" i="1"/>
  <c r="CB15" i="1" s="1"/>
  <c r="BZ87" i="1"/>
  <c r="CB87" i="1" s="1"/>
  <c r="BZ78" i="1"/>
  <c r="CB78" i="1" s="1"/>
  <c r="BZ182" i="1"/>
  <c r="CB182" i="1" s="1"/>
  <c r="BZ105" i="1"/>
  <c r="CB105" i="1" s="1"/>
  <c r="BZ66" i="1"/>
  <c r="CB66" i="1" s="1"/>
  <c r="BZ196" i="1"/>
  <c r="CB196" i="1" s="1"/>
  <c r="BZ7" i="1"/>
  <c r="CB7" i="1" s="1"/>
  <c r="BZ213" i="1"/>
  <c r="CB213" i="1" s="1"/>
  <c r="BZ183" i="1"/>
  <c r="CB183" i="1" s="1"/>
  <c r="BZ106" i="1"/>
  <c r="CB106" i="1" s="1"/>
  <c r="BZ107" i="1"/>
  <c r="CB107" i="1" s="1"/>
  <c r="BZ108" i="1"/>
  <c r="CB108" i="1" s="1"/>
  <c r="BZ37" i="1"/>
  <c r="CB37" i="1" s="1"/>
  <c r="BZ38" i="1"/>
  <c r="CB38" i="1" s="1"/>
  <c r="BZ39" i="1"/>
  <c r="CB39" i="1" s="1"/>
  <c r="BZ40" i="1"/>
  <c r="CB40" i="1" s="1"/>
  <c r="BZ41" i="1"/>
  <c r="CB41" i="1" s="1"/>
  <c r="BZ42" i="1"/>
  <c r="CB42" i="1" s="1"/>
  <c r="BZ43" i="1"/>
  <c r="CB43" i="1" s="1"/>
  <c r="BZ44" i="1"/>
  <c r="CB44" i="1" s="1"/>
  <c r="BZ45" i="1"/>
  <c r="CB45" i="1" s="1"/>
  <c r="BZ46" i="1"/>
  <c r="CB46" i="1" s="1"/>
  <c r="BZ47" i="1"/>
  <c r="CB47" i="1" s="1"/>
  <c r="BZ48" i="1"/>
  <c r="CB48" i="1" s="1"/>
  <c r="BZ49" i="1"/>
  <c r="CB49" i="1" s="1"/>
  <c r="BZ50" i="1"/>
  <c r="CB50" i="1" s="1"/>
  <c r="BZ51" i="1"/>
  <c r="CB51" i="1" s="1"/>
  <c r="BZ52" i="1"/>
  <c r="CB52" i="1" s="1"/>
  <c r="BZ109" i="1"/>
  <c r="CB109" i="1" s="1"/>
  <c r="BZ184" i="1"/>
  <c r="CB184" i="1" s="1"/>
  <c r="BZ110" i="1"/>
  <c r="CB110" i="1" s="1"/>
  <c r="BZ53" i="1"/>
  <c r="CB53" i="1" s="1"/>
  <c r="BZ214" i="1"/>
  <c r="CB214" i="1" s="1"/>
  <c r="BZ185" i="1"/>
  <c r="CB185" i="1" s="1"/>
  <c r="BZ197" i="1"/>
  <c r="CB197" i="1" s="1"/>
  <c r="BZ54" i="1"/>
  <c r="CB54" i="1" s="1"/>
  <c r="BZ10" i="1"/>
  <c r="CB10" i="1" s="1"/>
  <c r="BZ115" i="1"/>
  <c r="CB115" i="1" s="1"/>
  <c r="BZ8" i="1"/>
  <c r="CB8" i="1" s="1"/>
  <c r="BZ55" i="1"/>
  <c r="CB55" i="1" s="1"/>
  <c r="BZ192" i="1"/>
  <c r="CB192" i="1" s="1"/>
  <c r="BZ201" i="1"/>
  <c r="CB201" i="1" s="1"/>
  <c r="BZ56" i="1"/>
  <c r="CB56" i="1" s="1"/>
  <c r="BZ57" i="1"/>
  <c r="CB57" i="1" s="1"/>
  <c r="N3" i="1" l="1"/>
  <c r="AC3" i="1"/>
  <c r="AC14" i="1"/>
  <c r="AC16" i="1"/>
  <c r="N9" i="1"/>
  <c r="AC9" i="1"/>
  <c r="N12" i="1"/>
  <c r="AC12" i="1"/>
  <c r="N24" i="1"/>
  <c r="AC24" i="1"/>
  <c r="N5" i="1"/>
  <c r="AC5" i="1"/>
  <c r="N23" i="1"/>
  <c r="AC23" i="1"/>
  <c r="N44" i="1"/>
  <c r="AC44" i="1"/>
  <c r="N31" i="1"/>
  <c r="AC31" i="1"/>
  <c r="N26" i="1"/>
  <c r="N189" i="1"/>
  <c r="N158" i="1"/>
  <c r="N151" i="1"/>
  <c r="N131" i="1"/>
  <c r="N138" i="1"/>
  <c r="N141" i="1"/>
  <c r="N145" i="1"/>
  <c r="N103" i="1"/>
  <c r="N144" i="1"/>
  <c r="N113" i="1"/>
  <c r="N123" i="1"/>
  <c r="N124" i="1"/>
  <c r="N117" i="1"/>
  <c r="N104" i="1"/>
  <c r="N137" i="1"/>
  <c r="N132" i="1"/>
  <c r="N111" i="1"/>
  <c r="N176" i="1"/>
  <c r="N170" i="1"/>
  <c r="N175" i="1"/>
  <c r="N178" i="1"/>
  <c r="N109" i="1"/>
  <c r="N156" i="1"/>
  <c r="N112" i="1"/>
  <c r="N114" i="1"/>
  <c r="N122" i="1"/>
  <c r="N127" i="1"/>
  <c r="N101" i="1"/>
  <c r="N166" i="1"/>
  <c r="N160" i="1"/>
  <c r="N136" i="1"/>
  <c r="N154" i="1"/>
  <c r="N14" i="1"/>
  <c r="N16" i="1"/>
  <c r="N165" i="1"/>
  <c r="N152" i="1"/>
  <c r="N172" i="1"/>
  <c r="N121" i="1"/>
  <c r="N148" i="1"/>
  <c r="N153" i="1"/>
  <c r="N120" i="1"/>
  <c r="N143" i="1"/>
  <c r="N157" i="1"/>
  <c r="N130" i="1"/>
  <c r="N135" i="1"/>
  <c r="N142" i="1"/>
  <c r="N173" i="1"/>
  <c r="N191" i="1"/>
  <c r="N168" i="1"/>
  <c r="N146" i="1"/>
  <c r="N162" i="1"/>
  <c r="N110" i="1"/>
  <c r="N107" i="1"/>
  <c r="N174" i="1"/>
  <c r="N115" i="1"/>
  <c r="N119" i="1"/>
  <c r="N129" i="1"/>
  <c r="N102" i="1"/>
  <c r="N118" i="1"/>
  <c r="N140" i="1"/>
  <c r="N105" i="1"/>
  <c r="N108" i="1"/>
  <c r="N116" i="1"/>
  <c r="N125" i="1"/>
  <c r="N133" i="1"/>
  <c r="N139" i="1"/>
  <c r="BD99" i="1"/>
  <c r="BD92" i="1"/>
  <c r="BD91" i="1"/>
  <c r="BD87" i="1"/>
  <c r="BD90" i="1"/>
  <c r="BD52" i="1"/>
  <c r="BD96" i="1"/>
  <c r="BD89" i="1"/>
  <c r="BD98" i="1"/>
  <c r="BD97" i="1"/>
  <c r="BD95" i="1"/>
  <c r="BD94" i="1"/>
  <c r="BD93" i="1"/>
  <c r="BD86" i="1"/>
  <c r="BD85" i="1"/>
  <c r="BD81" i="1"/>
  <c r="BD60" i="1"/>
  <c r="BD36" i="1"/>
  <c r="BD32" i="1"/>
  <c r="BD84" i="1"/>
  <c r="BD48" i="1"/>
  <c r="BD76" i="1"/>
  <c r="BD88" i="1"/>
  <c r="BD80" i="1"/>
  <c r="BD69" i="1"/>
  <c r="BD82" i="1"/>
  <c r="BD56" i="1"/>
  <c r="BD68" i="1"/>
  <c r="BD72" i="1"/>
  <c r="BD64" i="1"/>
  <c r="BD62" i="1"/>
  <c r="BD13" i="1"/>
  <c r="BD53" i="1"/>
  <c r="BD51" i="1"/>
  <c r="BD44" i="1"/>
  <c r="BD40" i="1"/>
  <c r="BD38" i="1"/>
  <c r="BD31" i="1"/>
  <c r="BD30" i="1"/>
  <c r="BD23" i="1"/>
  <c r="BD19" i="1"/>
  <c r="BD17" i="1"/>
  <c r="BD12" i="1"/>
  <c r="BD9" i="1"/>
  <c r="BD7" i="1"/>
  <c r="BD5" i="1"/>
  <c r="BD79" i="1"/>
  <c r="BD77" i="1"/>
  <c r="BD70" i="1"/>
  <c r="BD67" i="1"/>
  <c r="BD66" i="1"/>
  <c r="BD50" i="1"/>
  <c r="BD47" i="1"/>
  <c r="BD46" i="1"/>
  <c r="BD43" i="1"/>
  <c r="BD37" i="1"/>
  <c r="BD34" i="1"/>
  <c r="BD33" i="1"/>
  <c r="BD29" i="1"/>
  <c r="BD22" i="1"/>
  <c r="BD18" i="1"/>
  <c r="BD16" i="1"/>
  <c r="BD14" i="1"/>
  <c r="BD11" i="1"/>
  <c r="BD78" i="1"/>
  <c r="BD75" i="1"/>
  <c r="BD65" i="1"/>
  <c r="BD63" i="1"/>
  <c r="BD57" i="1"/>
  <c r="BD55" i="1"/>
  <c r="BD54" i="1"/>
  <c r="BD49" i="1"/>
  <c r="BD45" i="1"/>
  <c r="BD42" i="1"/>
  <c r="BD28" i="1"/>
  <c r="BD21" i="1"/>
  <c r="BD15" i="1"/>
  <c r="BD8" i="1"/>
  <c r="BD4" i="1"/>
  <c r="BD3" i="1"/>
  <c r="BD83" i="1"/>
  <c r="BD74" i="1"/>
  <c r="BD73" i="1"/>
  <c r="BD71" i="1"/>
  <c r="BD61" i="1"/>
  <c r="BD59" i="1"/>
  <c r="BD58" i="1"/>
  <c r="BD41" i="1"/>
  <c r="BD39" i="1"/>
  <c r="BD35" i="1"/>
  <c r="BD27" i="1"/>
  <c r="BD26" i="1"/>
  <c r="BD25" i="1"/>
  <c r="BD20" i="1"/>
  <c r="BD10" i="1"/>
  <c r="BD6" i="1"/>
  <c r="BD24" i="1"/>
  <c r="BD2" i="1"/>
</calcChain>
</file>

<file path=xl/sharedStrings.xml><?xml version="1.0" encoding="utf-8"?>
<sst xmlns="http://schemas.openxmlformats.org/spreadsheetml/2006/main" count="27304" uniqueCount="147">
  <si>
    <t>Plataforma</t>
  </si>
  <si>
    <t>PaÃ­s / RegiÃ³n</t>
  </si>
  <si>
    <t>Tipo de subscripciÃ³n de streaming</t>
  </si>
  <si>
    <t>Tipo de lanzamiento</t>
  </si>
  <si>
    <t>Tipo de venta</t>
  </si>
  <si>
    <t>Divisa de pago al cliente</t>
  </si>
  <si>
    <t>Precio unitario</t>
  </si>
  <si>
    <t>Tasa de ingresos cliente</t>
  </si>
  <si>
    <t>Ingresos netos</t>
  </si>
  <si>
    <t>Amazon Ad-Supported</t>
  </si>
  <si>
    <t>Chile</t>
  </si>
  <si>
    <t>Music Release</t>
  </si>
  <si>
    <t>Stream</t>
  </si>
  <si>
    <t>EUR</t>
  </si>
  <si>
    <t>Brazil</t>
  </si>
  <si>
    <t>Italy</t>
  </si>
  <si>
    <t>United kingdom</t>
  </si>
  <si>
    <t>Colombia</t>
  </si>
  <si>
    <t>Mexico</t>
  </si>
  <si>
    <t>United states</t>
  </si>
  <si>
    <t>Canada</t>
  </si>
  <si>
    <t>France</t>
  </si>
  <si>
    <t>Germany</t>
  </si>
  <si>
    <t>Spain</t>
  </si>
  <si>
    <t>YouTube Official Music Content</t>
  </si>
  <si>
    <t>Panama</t>
  </si>
  <si>
    <t>Austria</t>
  </si>
  <si>
    <t>Malaysia</t>
  </si>
  <si>
    <t>Argentina</t>
  </si>
  <si>
    <t>Czech republic</t>
  </si>
  <si>
    <t>Korea. republic of</t>
  </si>
  <si>
    <t>Philippines</t>
  </si>
  <si>
    <t>Portugal</t>
  </si>
  <si>
    <t>Israel</t>
  </si>
  <si>
    <t>Peru</t>
  </si>
  <si>
    <t>India</t>
  </si>
  <si>
    <t>Poland</t>
  </si>
  <si>
    <t>Guatemala</t>
  </si>
  <si>
    <t>Croatia</t>
  </si>
  <si>
    <t>Japan</t>
  </si>
  <si>
    <t>Paraguay</t>
  </si>
  <si>
    <t>Bolivia</t>
  </si>
  <si>
    <t>Dominican republic</t>
  </si>
  <si>
    <t>El salvador</t>
  </si>
  <si>
    <t>Nicaragua</t>
  </si>
  <si>
    <t>Costa rica</t>
  </si>
  <si>
    <t>Norway</t>
  </si>
  <si>
    <t>Romania</t>
  </si>
  <si>
    <t>Lithuania</t>
  </si>
  <si>
    <t>Honduras</t>
  </si>
  <si>
    <t>Singapore</t>
  </si>
  <si>
    <t>Saudi arabia</t>
  </si>
  <si>
    <t>Uruguay</t>
  </si>
  <si>
    <t>Ecuador</t>
  </si>
  <si>
    <t>Greece</t>
  </si>
  <si>
    <t>Puerto rico</t>
  </si>
  <si>
    <t>Netherlands</t>
  </si>
  <si>
    <t>Venezuela</t>
  </si>
  <si>
    <t>Ukraine</t>
  </si>
  <si>
    <t>Sweden</t>
  </si>
  <si>
    <t>Belgium</t>
  </si>
  <si>
    <t>Turkey</t>
  </si>
  <si>
    <t>Switzerland</t>
  </si>
  <si>
    <t>Slovakia</t>
  </si>
  <si>
    <t>Hungary</t>
  </si>
  <si>
    <t>Australia</t>
  </si>
  <si>
    <t>Russian federation</t>
  </si>
  <si>
    <t>Slovenia</t>
  </si>
  <si>
    <t>Pakistan</t>
  </si>
  <si>
    <t>Egypt</t>
  </si>
  <si>
    <t>Serbia and montenegro</t>
  </si>
  <si>
    <t>Morocco</t>
  </si>
  <si>
    <t>Aruba</t>
  </si>
  <si>
    <t>Indonesia</t>
  </si>
  <si>
    <t>Bulgaria</t>
  </si>
  <si>
    <t>Viet nam</t>
  </si>
  <si>
    <t>Cyprus</t>
  </si>
  <si>
    <t>Martinique</t>
  </si>
  <si>
    <t>Latvia</t>
  </si>
  <si>
    <t>United arab emirates</t>
  </si>
  <si>
    <t>Thailand</t>
  </si>
  <si>
    <t>YouTube Music Premium</t>
  </si>
  <si>
    <t>New zealand</t>
  </si>
  <si>
    <t>Lebanon</t>
  </si>
  <si>
    <t>Finland</t>
  </si>
  <si>
    <t>Nigeria</t>
  </si>
  <si>
    <t>Kuwait</t>
  </si>
  <si>
    <t>Youtube Audio Fingerprint</t>
  </si>
  <si>
    <t>Ghana</t>
  </si>
  <si>
    <t>Estonia</t>
  </si>
  <si>
    <t>Oman</t>
  </si>
  <si>
    <t>Guadeloupe</t>
  </si>
  <si>
    <t>Denmark</t>
  </si>
  <si>
    <t>Iraq</t>
  </si>
  <si>
    <t>Youtube Audio Tier</t>
  </si>
  <si>
    <t>Taiwan</t>
  </si>
  <si>
    <t>TikTok</t>
  </si>
  <si>
    <t>Creation</t>
  </si>
  <si>
    <t>Tidal</t>
  </si>
  <si>
    <t>Bosnia and herzegovi</t>
  </si>
  <si>
    <t>Spotify</t>
  </si>
  <si>
    <t>Trial</t>
  </si>
  <si>
    <t>Andorra</t>
  </si>
  <si>
    <t>Hong kong</t>
  </si>
  <si>
    <t>Premium</t>
  </si>
  <si>
    <t>Iceland</t>
  </si>
  <si>
    <t>Luxembourg</t>
  </si>
  <si>
    <t>Malta</t>
  </si>
  <si>
    <t>South africa</t>
  </si>
  <si>
    <t>Ireland</t>
  </si>
  <si>
    <t>Belarus</t>
  </si>
  <si>
    <t>Moldova. republic of</t>
  </si>
  <si>
    <t>Kazakhstan</t>
  </si>
  <si>
    <t>Angola</t>
  </si>
  <si>
    <t>Ad supported</t>
  </si>
  <si>
    <t>Georgia</t>
  </si>
  <si>
    <t>Albania</t>
  </si>
  <si>
    <t>Bangladesh</t>
  </si>
  <si>
    <t>Macedonia. the former yugoslav republic of</t>
  </si>
  <si>
    <t>Qatar</t>
  </si>
  <si>
    <t>Tanzania. united republic of</t>
  </si>
  <si>
    <t>Bahrain</t>
  </si>
  <si>
    <t>Sri lanka</t>
  </si>
  <si>
    <t>Kenya</t>
  </si>
  <si>
    <t>Tunisia</t>
  </si>
  <si>
    <t>Lao people s democratic republic</t>
  </si>
  <si>
    <t>Algeria</t>
  </si>
  <si>
    <t>Azerbaijan</t>
  </si>
  <si>
    <t>Trinidad and tobago</t>
  </si>
  <si>
    <t>Platform Promotion</t>
  </si>
  <si>
    <t>CÃ´te d ivoire</t>
  </si>
  <si>
    <t>Pandora</t>
  </si>
  <si>
    <t>iTunes</t>
  </si>
  <si>
    <t>Download</t>
  </si>
  <si>
    <t>iTunes Match</t>
  </si>
  <si>
    <t>Facebook / Instagram</t>
  </si>
  <si>
    <t>Freemium</t>
  </si>
  <si>
    <t>Cambodia</t>
  </si>
  <si>
    <t>Deezer</t>
  </si>
  <si>
    <t>Apple Music</t>
  </si>
  <si>
    <t>Mozambique</t>
  </si>
  <si>
    <t>China mainland</t>
  </si>
  <si>
    <t>Macao</t>
  </si>
  <si>
    <t>Amazon Prime</t>
  </si>
  <si>
    <t>Amazon Premium</t>
  </si>
  <si>
    <t>tasa de cambio</t>
  </si>
  <si>
    <t>regalia en 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</si>
</sst>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scheme val="minor"/>
    </font>
    <font>
      <sz val="11"/>
      <color theme="1"/>
      <name val="Calibri"/>
      <scheme val="minor"/>
    </font>
    <font>
      <sz val="10"/>
      <color rgb="FF000000"/>
      <name val="Helvetica Neue"/>
      <family val="2"/>
    </font>
    <font>
      <sz val="10"/>
      <color rgb="FF000000"/>
      <name val="Helvetica Neue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0" fontId="1" fillId="2" borderId="2" xfId="0" applyFont="1" applyFill="1" applyBorder="1"/>
    <xf numFmtId="164" fontId="1" fillId="2" borderId="2" xfId="0" applyNumberFormat="1" applyFont="1" applyFill="1" applyBorder="1"/>
    <xf numFmtId="0" fontId="0" fillId="3" borderId="3" xfId="0" applyFont="1" applyFill="1" applyBorder="1"/>
    <xf numFmtId="164" fontId="1" fillId="2" borderId="4" xfId="0" applyNumberFormat="1" applyFont="1" applyFill="1" applyBorder="1"/>
    <xf numFmtId="164" fontId="0" fillId="0" borderId="1" xfId="0" applyNumberFormat="1" applyFont="1" applyBorder="1"/>
    <xf numFmtId="164" fontId="0" fillId="3" borderId="1" xfId="0" applyNumberFormat="1" applyFont="1" applyFill="1" applyBorder="1"/>
    <xf numFmtId="164" fontId="0" fillId="0" borderId="0" xfId="0" applyNumberFormat="1"/>
    <xf numFmtId="164" fontId="2" fillId="2" borderId="2" xfId="0" applyNumberFormat="1" applyFont="1" applyFill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164" fontId="3" fillId="3" borderId="0" xfId="0" applyNumberFormat="1" applyFont="1" applyFill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164" fontId="3" fillId="0" borderId="0" xfId="0" applyNumberFormat="1" applyFont="1" applyBorder="1"/>
    <xf numFmtId="0" fontId="3" fillId="3" borderId="0" xfId="0" applyFont="1" applyFill="1" applyBorder="1"/>
    <xf numFmtId="164" fontId="0" fillId="3" borderId="3" xfId="0" applyNumberFormat="1" applyFont="1" applyFill="1" applyBorder="1"/>
    <xf numFmtId="0" fontId="4" fillId="0" borderId="0" xfId="0" applyNumberFormat="1" applyFont="1"/>
    <xf numFmtId="164" fontId="2" fillId="2" borderId="0" xfId="0" applyNumberFormat="1" applyFont="1" applyFill="1" applyBorder="1"/>
    <xf numFmtId="0" fontId="3" fillId="0" borderId="0" xfId="0" applyFont="1" applyBorder="1"/>
    <xf numFmtId="0" fontId="5" fillId="0" borderId="1" xfId="0" applyNumberFormat="1" applyFont="1" applyBorder="1"/>
    <xf numFmtId="0" fontId="3" fillId="0" borderId="1" xfId="0" applyNumberFormat="1" applyFont="1" applyBorder="1"/>
    <xf numFmtId="164" fontId="0" fillId="0" borderId="0" xfId="0" applyNumberFormat="1" applyBorder="1"/>
    <xf numFmtId="0" fontId="5" fillId="0" borderId="3" xfId="0" applyNumberFormat="1" applyFont="1" applyBorder="1"/>
    <xf numFmtId="0" fontId="3" fillId="0" borderId="3" xfId="0" applyNumberFormat="1" applyFont="1" applyBorder="1"/>
  </cellXfs>
  <cellStyles count="1">
    <cellStyle name="Normal" xfId="0" builtinId="0"/>
  </cellStyles>
  <dxfs count="19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0.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0.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scheme val="none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0.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0.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scheme val="none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0.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0.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scheme val="none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0.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scheme val="none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0.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0.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0.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numFmt numFmtId="164" formatCode="0.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scheme val="none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0.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K28" totalsRowShown="0" headerRowDxfId="195" dataDxfId="193" headerRowBorderDxfId="194" tableBorderDxfId="192" totalsRowBorderDxfId="191">
  <autoFilter ref="A1:K28"/>
  <tableColumns count="11">
    <tableColumn id="1" name="Plataforma" dataDxfId="190"/>
    <tableColumn id="2" name="PaÃ­s / RegiÃ³n" dataDxfId="189"/>
    <tableColumn id="3" name="Tipo de subscripciÃ³n de streaming" dataDxfId="188"/>
    <tableColumn id="4" name="Tipo de lanzamiento" dataDxfId="187"/>
    <tableColumn id="5" name="Tipo de venta" dataDxfId="186"/>
    <tableColumn id="6" name="Divisa de pago al cliente" dataDxfId="185"/>
    <tableColumn id="7" name="Precio unitario" dataDxfId="184"/>
    <tableColumn id="8" name="Tasa de ingresos cliente" dataDxfId="183"/>
    <tableColumn id="9" name="Ingresos netos" dataDxfId="182">
      <calculatedColumnFormula>Tabla1[[#This Row],[Precio unitario]]*Tabla1[[#This Row],[Tasa de ingresos cliente]]</calculatedColumnFormula>
    </tableColumn>
    <tableColumn id="10" name="tasa de cambio" dataDxfId="181"/>
    <tableColumn id="11" name="regalia en pesos" dataDxfId="180">
      <calculatedColumnFormula>Tabla1[[#This Row],[tasa de cambio]]*Tabla1[[#This Row],[Ingresos netos]]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Tabla11" displayName="Tabla11" ref="AE1:AO2" totalsRowShown="0" headerRowDxfId="59" dataDxfId="57" headerRowBorderDxfId="58" tableBorderDxfId="56">
  <autoFilter ref="AE1:AO2"/>
  <tableColumns count="11">
    <tableColumn id="1" name="Plataforma" dataDxfId="55"/>
    <tableColumn id="2" name="PaÃ­s / RegiÃ³n" dataDxfId="54"/>
    <tableColumn id="3" name="Tipo de subscripciÃ³n de streaming" dataDxfId="53"/>
    <tableColumn id="4" name="Tipo de lanzamiento" dataDxfId="52"/>
    <tableColumn id="5" name="Tipo de venta" dataDxfId="51"/>
    <tableColumn id="6" name="Divisa de pago al cliente" dataDxfId="50"/>
    <tableColumn id="7" name="Precio unitario" dataDxfId="49"/>
    <tableColumn id="8" name="Tasa de ingresos cliente" dataDxfId="48"/>
    <tableColumn id="9" name="Ingresos netos" dataDxfId="47">
      <calculatedColumnFormula>Tabla11[[#This Row],[Precio unitario]]*Tabla11[[#This Row],[Tasa de ingresos cliente]]</calculatedColumnFormula>
    </tableColumn>
    <tableColumn id="10" name="tasa de cambio" dataDxfId="46"/>
    <tableColumn id="11" name="regalia en pesos" dataDxfId="45">
      <calculatedColumnFormula>Tabla11[[#This Row],[tasa de cambio]]*Tabla11[[#This Row],[Ingresos netos]]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2" name="Tabla12" displayName="Tabla12" ref="P1:Z712" totalsRowShown="0" headerRowDxfId="44" dataDxfId="42" headerRowBorderDxfId="43" tableBorderDxfId="41">
  <autoFilter ref="P1:Z712"/>
  <tableColumns count="11">
    <tableColumn id="1" name="Plataforma" dataDxfId="40"/>
    <tableColumn id="2" name="PaÃ­s / RegiÃ³n" dataDxfId="39"/>
    <tableColumn id="3" name="Tipo de subscripciÃ³n de streaming" dataDxfId="38"/>
    <tableColumn id="4" name="Tipo de lanzamiento" dataDxfId="37"/>
    <tableColumn id="5" name="Tipo de venta" dataDxfId="36"/>
    <tableColumn id="6" name="Divisa de pago al cliente" dataDxfId="35"/>
    <tableColumn id="7" name="Precio unitario" dataDxfId="34"/>
    <tableColumn id="8" name="Tasa de ingresos cliente" dataDxfId="33"/>
    <tableColumn id="9" name="Ingresos netos" dataDxfId="32">
      <calculatedColumnFormula>Tabla12[[#This Row],[Precio unitario]]*Tabla12[[#This Row],[Tasa de ingresos cliente]]</calculatedColumnFormula>
    </tableColumn>
    <tableColumn id="10" name="tasa de cambio" dataDxfId="31"/>
    <tableColumn id="11" name="regalia en pesos" dataDxfId="30">
      <calculatedColumnFormula>Tabla12[[#This Row],[tasa de cambio]]*Tabla12[[#This Row],[Ingresos netos]]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3" name="Tabla13" displayName="Tabla13" ref="P714:Z1408" totalsRowShown="0" headerRowDxfId="29" dataDxfId="27" headerRowBorderDxfId="28" tableBorderDxfId="26">
  <autoFilter ref="P714:Z1408"/>
  <tableColumns count="11">
    <tableColumn id="1" name="Plataforma" dataDxfId="25"/>
    <tableColumn id="2" name="PaÃ­s / RegiÃ³n" dataDxfId="24"/>
    <tableColumn id="3" name="Tipo de subscripciÃ³n de streaming" dataDxfId="23"/>
    <tableColumn id="4" name="Tipo de lanzamiento" dataDxfId="22"/>
    <tableColumn id="5" name="Tipo de venta" dataDxfId="21"/>
    <tableColumn id="6" name="Divisa de pago al cliente" dataDxfId="20"/>
    <tableColumn id="7" name="Precio unitario" dataDxfId="19"/>
    <tableColumn id="8" name="Tasa de ingresos cliente" dataDxfId="18"/>
    <tableColumn id="9" name="Ingresos netos" dataDxfId="17">
      <calculatedColumnFormula>Tabla13[[#This Row],[Precio unitario]]*Tabla13[[#This Row],[Tasa de ingresos cliente]]</calculatedColumnFormula>
    </tableColumn>
    <tableColumn id="10" name="tasa de cambio" dataDxfId="16"/>
    <tableColumn id="11" name="regalia en pesos" dataDxfId="15">
      <calculatedColumnFormula>Tabla13[[#This Row],[tasa de cambio]]*Tabla13[[#This Row],[Ingresos netos]]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Tabla14" displayName="Tabla14" ref="A30:K759" totalsRowShown="0" headerRowDxfId="14" dataDxfId="12" headerRowBorderDxfId="13" tableBorderDxfId="11">
  <autoFilter ref="A30:K759"/>
  <sortState ref="A31:K759">
    <sortCondition ref="B30:B759"/>
  </sortState>
  <tableColumns count="11">
    <tableColumn id="1" name="Plataforma" dataDxfId="10"/>
    <tableColumn id="2" name="PaÃ­s / RegiÃ³n" dataDxfId="9"/>
    <tableColumn id="3" name="Tipo de subscripciÃ³n de streaming" dataDxfId="8"/>
    <tableColumn id="4" name="Tipo de lanzamiento" dataDxfId="7"/>
    <tableColumn id="5" name="Tipo de venta" dataDxfId="6"/>
    <tableColumn id="6" name="Divisa de pago al cliente" dataDxfId="5"/>
    <tableColumn id="7" name="Precio unitario" dataDxfId="4"/>
    <tableColumn id="8" name="Tasa de ingresos cliente" dataDxfId="3"/>
    <tableColumn id="9" name="Ingresos netos" dataDxfId="2">
      <calculatedColumnFormula>Tabla14[[#This Row],[Precio unitario]]*Tabla14[[#This Row],[Tasa de ingresos cliente]]</calculatedColumnFormula>
    </tableColumn>
    <tableColumn id="10" name="tasa de cambio" dataDxfId="1"/>
    <tableColumn id="11" name="regalia en pesos" dataDxfId="0">
      <calculatedColumnFormula>Tabla14[[#This Row],[tasa de cambio]]*Tabla14[[#This Row],[Ingresos netos]]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CG1:CQ170" totalsRowShown="0" headerRowDxfId="179" dataDxfId="177" headerRowBorderDxfId="178" tableBorderDxfId="176">
  <autoFilter ref="CG1:CQ170"/>
  <tableColumns count="11">
    <tableColumn id="1" name="Plataforma" dataDxfId="175"/>
    <tableColumn id="2" name="PaÃ­s / RegiÃ³n" dataDxfId="174"/>
    <tableColumn id="3" name="Tipo de subscripciÃ³n de streaming" dataDxfId="173"/>
    <tableColumn id="4" name="Tipo de lanzamiento" dataDxfId="172"/>
    <tableColumn id="5" name="Tipo de venta" dataDxfId="171"/>
    <tableColumn id="6" name="Divisa de pago al cliente" dataDxfId="170"/>
    <tableColumn id="7" name="Precio unitario" dataDxfId="169"/>
    <tableColumn id="8" name="Tasa de ingresos cliente" dataDxfId="168"/>
    <tableColumn id="9" name="Ingresos netos" dataDxfId="167">
      <calculatedColumnFormula>Tabla2[[#This Row],[Precio unitario]]*Tabla2[[#This Row],[Tasa de ingresos cliente]]</calculatedColumnFormula>
    </tableColumn>
    <tableColumn id="10" name="tasa de cambio" dataDxfId="166"/>
    <tableColumn id="11" name="regalia en pesos" dataDxfId="165">
      <calculatedColumnFormula>Tabla2[[#This Row],[tasa de cambio]]*Tabla2[[#This Row],[Ingresos netos]]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a4" displayName="Tabla4" ref="BR1:CB219" totalsRowShown="0" headerRowDxfId="164" dataDxfId="162" headerRowBorderDxfId="163" tableBorderDxfId="161">
  <autoFilter ref="BR1:CB219"/>
  <sortState ref="BR2:CB219">
    <sortCondition ref="BS1:BS219"/>
  </sortState>
  <tableColumns count="11">
    <tableColumn id="1" name="Plataforma" dataDxfId="160"/>
    <tableColumn id="2" name="PaÃ­s / RegiÃ³n" dataDxfId="159"/>
    <tableColumn id="3" name="Tipo de subscripciÃ³n de streaming" dataDxfId="158"/>
    <tableColumn id="4" name="Tipo de lanzamiento" dataDxfId="157"/>
    <tableColumn id="5" name="Tipo de venta" dataDxfId="156"/>
    <tableColumn id="6" name="Divisa de pago al cliente" dataDxfId="155"/>
    <tableColumn id="7" name="Precio unitario" dataDxfId="154"/>
    <tableColumn id="8" name="Tasa de ingresos cliente" dataDxfId="153"/>
    <tableColumn id="9" name="Ingresos netos" dataDxfId="152">
      <calculatedColumnFormula>Tabla4[[#This Row],[Precio unitario]]*Tabla4[[#This Row],[Tasa de ingresos cliente]]</calculatedColumnFormula>
    </tableColumn>
    <tableColumn id="10" name="tasa de cambio" dataDxfId="151"/>
    <tableColumn id="11" name="regalia en pesos" dataDxfId="150">
      <calculatedColumnFormula>Tabla4[[#This Row],[tasa de cambio]]*Tabla4[[#This Row],[Ingresos netos]]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a5" displayName="Tabla5" ref="BR221:CB492" totalsRowShown="0" headerRowDxfId="149" dataDxfId="147" headerRowBorderDxfId="148" tableBorderDxfId="146">
  <autoFilter ref="BR221:CB492"/>
  <tableColumns count="11">
    <tableColumn id="1" name="Plataforma" dataDxfId="145"/>
    <tableColumn id="2" name="PaÃ­s / RegiÃ³n" dataDxfId="144"/>
    <tableColumn id="3" name="Tipo de subscripciÃ³n de streaming" dataDxfId="143"/>
    <tableColumn id="4" name="Tipo de lanzamiento" dataDxfId="142"/>
    <tableColumn id="5" name="Tipo de venta" dataDxfId="141"/>
    <tableColumn id="6" name="Divisa de pago al cliente" dataDxfId="140"/>
    <tableColumn id="7" name="Precio unitario" dataDxfId="139"/>
    <tableColumn id="8" name="Tasa de ingresos cliente" dataDxfId="138"/>
    <tableColumn id="9" name="Ingresos netos" dataDxfId="137">
      <calculatedColumnFormula>Tabla5[[#This Row],[Precio unitario]]*Tabla5[[#This Row],[Tasa de ingresos cliente]]</calculatedColumnFormula>
    </tableColumn>
    <tableColumn id="10" name="tasa de cambio" dataDxfId="136"/>
    <tableColumn id="11" name="regalia en pesos" dataDxfId="135">
      <calculatedColumnFormula>Tabla5[[#This Row],[tasa de cambio]]*Tabla5[[#This Row],[Ingresos netos]]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a6" displayName="Tabla6" ref="BF1:BP12" totalsRowShown="0" headerRowDxfId="134" dataDxfId="132" headerRowBorderDxfId="133" tableBorderDxfId="131">
  <autoFilter ref="BF1:BP12"/>
  <tableColumns count="11">
    <tableColumn id="1" name="Plataforma" dataDxfId="130"/>
    <tableColumn id="2" name="PaÃ­s / RegiÃ³n" dataDxfId="129"/>
    <tableColumn id="3" name="Tipo de subscripciÃ³n de streaming" dataDxfId="128"/>
    <tableColumn id="4" name="Tipo de lanzamiento" dataDxfId="127"/>
    <tableColumn id="5" name="Tipo de venta" dataDxfId="126"/>
    <tableColumn id="6" name="Divisa de pago al cliente" dataDxfId="125"/>
    <tableColumn id="7" name="Precio unitario" dataDxfId="124"/>
    <tableColumn id="8" name="Tasa de ingresos cliente" dataDxfId="123"/>
    <tableColumn id="9" name="Ingresos netos" dataDxfId="122">
      <calculatedColumnFormula>Tabla6[[#This Row],[Precio unitario]]*Tabla6[[#This Row],[Tasa de ingresos cliente]]</calculatedColumnFormula>
    </tableColumn>
    <tableColumn id="10" name="tasa de cambio" dataDxfId="121"/>
    <tableColumn id="11" name="regalia en pesos" dataDxfId="120">
      <calculatedColumnFormula>Tabla6[[#This Row],[tasa de cambio]]*Tabla6[[#This Row],[Ingresos netos]]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a7" displayName="Tabla7" ref="BF14:BP15" totalsRowShown="0" headerRowDxfId="119" dataDxfId="117" headerRowBorderDxfId="118" tableBorderDxfId="116">
  <autoFilter ref="BF14:BP15"/>
  <tableColumns count="11">
    <tableColumn id="1" name="Plataforma" dataDxfId="115"/>
    <tableColumn id="2" name="PaÃ­s / RegiÃ³n" dataDxfId="114"/>
    <tableColumn id="3" name="Tipo de subscripciÃ³n de streaming" dataDxfId="113"/>
    <tableColumn id="4" name="Tipo de lanzamiento" dataDxfId="112"/>
    <tableColumn id="5" name="Tipo de venta" dataDxfId="111"/>
    <tableColumn id="6" name="Divisa de pago al cliente" dataDxfId="110"/>
    <tableColumn id="7" name="Precio unitario" dataDxfId="109"/>
    <tableColumn id="8" name="Tasa de ingresos cliente" dataDxfId="108"/>
    <tableColumn id="9" name="Ingresos netos" dataDxfId="107">
      <calculatedColumnFormula>Tabla7[[#This Row],[Precio unitario]]*Tabla7[[#This Row],[Tasa de ingresos cliente]]</calculatedColumnFormula>
    </tableColumn>
    <tableColumn id="10" name="tasa de cambio" dataDxfId="106"/>
    <tableColumn id="11" name="regalia en pesos" dataDxfId="105">
      <calculatedColumnFormula>Tabla7[[#This Row],[tasa de cambio]]*Tabla7[[#This Row],[Ingresos netos]]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a8" displayName="Tabla8" ref="AQ1:BA1922" totalsRowShown="0" headerRowDxfId="104" dataDxfId="102" headerRowBorderDxfId="103" tableBorderDxfId="101">
  <autoFilter ref="AQ1:BA1922"/>
  <sortState ref="AQ2:BA1922">
    <sortCondition ref="AR1:AR1922"/>
  </sortState>
  <tableColumns count="11">
    <tableColumn id="1" name="Plataforma" dataDxfId="100"/>
    <tableColumn id="2" name="PaÃ­s / RegiÃ³n" dataDxfId="99"/>
    <tableColumn id="3" name="Tipo de subscripciÃ³n de streaming" dataDxfId="98"/>
    <tableColumn id="4" name="Tipo de lanzamiento" dataDxfId="97"/>
    <tableColumn id="5" name="Tipo de venta" dataDxfId="96"/>
    <tableColumn id="6" name="Divisa de pago al cliente" dataDxfId="95"/>
    <tableColumn id="7" name="Precio unitario" dataDxfId="94"/>
    <tableColumn id="8" name="Tasa de ingresos cliente" dataDxfId="93"/>
    <tableColumn id="9" name="Ingresos netos" dataDxfId="92">
      <calculatedColumnFormula>Tabla8[[#This Row],[Precio unitario]]*Tabla8[[#This Row],[Tasa de ingresos cliente]]</calculatedColumnFormula>
    </tableColumn>
    <tableColumn id="10" name="tasa de cambio" dataDxfId="91"/>
    <tableColumn id="11" name="regalia en pesos" dataDxfId="90">
      <calculatedColumnFormula>Tabla8[[#This Row],[tasa de cambio]]*Tabla8[[#This Row],[Ingresos netos]]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Tabla9" displayName="Tabla9" ref="AQ1924:BA1938" totalsRowShown="0" headerRowDxfId="89" dataDxfId="87" headerRowBorderDxfId="88" tableBorderDxfId="86">
  <autoFilter ref="AQ1924:BA1938"/>
  <tableColumns count="11">
    <tableColumn id="1" name="Plataforma" dataDxfId="85"/>
    <tableColumn id="2" name="PaÃ­s / RegiÃ³n" dataDxfId="84"/>
    <tableColumn id="3" name="Tipo de subscripciÃ³n de streaming" dataDxfId="83"/>
    <tableColumn id="4" name="Tipo de lanzamiento" dataDxfId="82"/>
    <tableColumn id="5" name="Tipo de venta" dataDxfId="81"/>
    <tableColumn id="6" name="Divisa de pago al cliente" dataDxfId="80"/>
    <tableColumn id="7" name="Precio unitario" dataDxfId="79"/>
    <tableColumn id="8" name="Tasa de ingresos cliente" dataDxfId="78"/>
    <tableColumn id="9" name="Ingresos netos" dataDxfId="77">
      <calculatedColumnFormula>Tabla9[[#This Row],[Precio unitario]]*Tabla9[[#This Row],[Tasa de ingresos cliente]]</calculatedColumnFormula>
    </tableColumn>
    <tableColumn id="10" name="tasa de cambio" dataDxfId="76"/>
    <tableColumn id="11" name="regalia en pesos" dataDxfId="75">
      <calculatedColumnFormula>Tabla9[[#This Row],[tasa de cambio]]*Tabla9[[#This Row],[Ingresos netos]]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Tabla10" displayName="Tabla10" ref="AE4:AO40" totalsRowShown="0" headerRowDxfId="74" dataDxfId="72" headerRowBorderDxfId="73" tableBorderDxfId="71">
  <autoFilter ref="AE4:AO40"/>
  <tableColumns count="11">
    <tableColumn id="1" name="Plataforma" dataDxfId="70"/>
    <tableColumn id="2" name="PaÃ­s / RegiÃ³n" dataDxfId="69"/>
    <tableColumn id="3" name="Tipo de subscripciÃ³n de streaming" dataDxfId="68"/>
    <tableColumn id="4" name="Tipo de lanzamiento" dataDxfId="67"/>
    <tableColumn id="5" name="Tipo de venta" dataDxfId="66"/>
    <tableColumn id="6" name="Divisa de pago al cliente" dataDxfId="65"/>
    <tableColumn id="7" name="Precio unitario" dataDxfId="64"/>
    <tableColumn id="8" name="Tasa de ingresos cliente" dataDxfId="63"/>
    <tableColumn id="9" name="Ingresos netos" dataDxfId="62">
      <calculatedColumnFormula>Tabla10[[#This Row],[Precio unitario]]*Tabla10[[#This Row],[Tasa de ingresos cliente]]</calculatedColumnFormula>
    </tableColumn>
    <tableColumn id="10" name="tasa de cambio" dataDxfId="61"/>
    <tableColumn id="11" name="regalia en pesos" dataDxfId="60">
      <calculatedColumnFormula>Tabla10[[#This Row],[tasa de cambio]]*Tabla10[[#This Row],[Ingresos netos]]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938"/>
  <sheetViews>
    <sheetView tabSelected="1" topLeftCell="T62" workbookViewId="0">
      <selection activeCell="P49" sqref="P49:Z71"/>
    </sheetView>
  </sheetViews>
  <sheetFormatPr baseColWidth="10" defaultRowHeight="15"/>
  <cols>
    <col min="1" max="1" width="12.85546875" customWidth="1"/>
    <col min="2" max="2" width="16.85546875" customWidth="1"/>
    <col min="3" max="3" width="34" customWidth="1"/>
    <col min="4" max="4" width="21.140625" customWidth="1"/>
    <col min="5" max="5" width="15.140625" customWidth="1"/>
    <col min="6" max="6" width="24.42578125" customWidth="1"/>
    <col min="7" max="7" width="16.140625" style="9" customWidth="1"/>
    <col min="8" max="8" width="24.140625" style="9" customWidth="1"/>
    <col min="9" max="9" width="16" style="9" customWidth="1"/>
    <col min="10" max="11" width="16" customWidth="1"/>
    <col min="16" max="16" width="12.85546875" customWidth="1"/>
    <col min="17" max="17" width="16.85546875" customWidth="1"/>
    <col min="18" max="18" width="34" customWidth="1"/>
    <col min="19" max="19" width="21.140625" customWidth="1"/>
    <col min="20" max="20" width="15.140625" customWidth="1"/>
    <col min="21" max="21" width="24.42578125" customWidth="1"/>
    <col min="22" max="22" width="16.140625" style="9" customWidth="1"/>
    <col min="23" max="23" width="24.140625" style="9" customWidth="1"/>
    <col min="24" max="24" width="16" style="9" customWidth="1"/>
    <col min="25" max="26" width="16" customWidth="1"/>
    <col min="31" max="31" width="12.85546875" customWidth="1"/>
    <col min="32" max="32" width="16.85546875" customWidth="1"/>
    <col min="33" max="33" width="34" customWidth="1"/>
    <col min="34" max="34" width="21.140625" customWidth="1"/>
    <col min="35" max="35" width="15.140625" customWidth="1"/>
    <col min="36" max="36" width="24.42578125" customWidth="1"/>
    <col min="37" max="37" width="16.140625" style="9" customWidth="1"/>
    <col min="38" max="38" width="24.140625" style="9" customWidth="1"/>
    <col min="39" max="39" width="16" style="9" customWidth="1"/>
    <col min="40" max="41" width="16" customWidth="1"/>
    <col min="43" max="43" width="12.85546875" customWidth="1"/>
    <col min="44" max="44" width="16.85546875" customWidth="1"/>
    <col min="45" max="45" width="34" customWidth="1"/>
    <col min="46" max="46" width="21.140625" customWidth="1"/>
    <col min="47" max="47" width="15.140625" customWidth="1"/>
    <col min="48" max="48" width="24.42578125" customWidth="1"/>
    <col min="49" max="49" width="16.140625" style="9" customWidth="1"/>
    <col min="50" max="50" width="24.140625" style="9" customWidth="1"/>
    <col min="51" max="51" width="16" style="9" customWidth="1"/>
    <col min="52" max="56" width="16" customWidth="1"/>
    <col min="58" max="58" width="12.85546875" customWidth="1"/>
    <col min="59" max="59" width="16.85546875" customWidth="1"/>
    <col min="60" max="60" width="34" customWidth="1"/>
    <col min="61" max="61" width="21.140625" customWidth="1"/>
    <col min="62" max="62" width="15.140625" customWidth="1"/>
    <col min="63" max="63" width="24.42578125" customWidth="1"/>
    <col min="64" max="64" width="16.140625" style="9" customWidth="1"/>
    <col min="65" max="65" width="24.140625" style="9" customWidth="1"/>
    <col min="66" max="66" width="16" style="9" customWidth="1"/>
    <col min="67" max="68" width="16" customWidth="1"/>
    <col min="70" max="70" width="12.85546875" customWidth="1"/>
    <col min="71" max="71" width="16.85546875" customWidth="1"/>
    <col min="72" max="72" width="34" customWidth="1"/>
    <col min="73" max="73" width="21.140625" customWidth="1"/>
    <col min="74" max="74" width="15.140625" customWidth="1"/>
    <col min="75" max="75" width="24.42578125" customWidth="1"/>
    <col min="76" max="76" width="16.140625" style="9" customWidth="1"/>
    <col min="77" max="77" width="24.140625" style="9" customWidth="1"/>
    <col min="78" max="78" width="16" style="9" customWidth="1"/>
    <col min="79" max="80" width="16" customWidth="1"/>
    <col min="85" max="85" width="12.85546875" customWidth="1"/>
    <col min="86" max="86" width="16.85546875" customWidth="1"/>
    <col min="87" max="87" width="34" customWidth="1"/>
    <col min="88" max="88" width="21.140625" customWidth="1"/>
    <col min="89" max="89" width="15.140625" customWidth="1"/>
    <col min="90" max="90" width="24.42578125" customWidth="1"/>
    <col min="91" max="91" width="16.140625" style="9" customWidth="1"/>
    <col min="92" max="92" width="24.140625" style="9" customWidth="1"/>
    <col min="93" max="93" width="16" style="9" customWidth="1"/>
    <col min="94" max="95" width="16" customWidth="1"/>
  </cols>
  <sheetData>
    <row r="1" spans="1:9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10" t="s">
        <v>145</v>
      </c>
      <c r="K1" s="10" t="s">
        <v>146</v>
      </c>
      <c r="P1" s="3" t="s">
        <v>0</v>
      </c>
      <c r="Q1" s="3" t="s">
        <v>1</v>
      </c>
      <c r="R1" s="3" t="s">
        <v>2</v>
      </c>
      <c r="S1" s="3" t="s">
        <v>3</v>
      </c>
      <c r="T1" s="3" t="s">
        <v>4</v>
      </c>
      <c r="U1" s="3" t="s">
        <v>5</v>
      </c>
      <c r="V1" s="4" t="s">
        <v>6</v>
      </c>
      <c r="W1" s="4" t="s">
        <v>7</v>
      </c>
      <c r="X1" s="6" t="s">
        <v>8</v>
      </c>
      <c r="Y1" s="10" t="s">
        <v>145</v>
      </c>
      <c r="Z1" s="10" t="s">
        <v>146</v>
      </c>
      <c r="AE1" s="3" t="s">
        <v>0</v>
      </c>
      <c r="AF1" s="3" t="s">
        <v>1</v>
      </c>
      <c r="AG1" s="3" t="s">
        <v>2</v>
      </c>
      <c r="AH1" s="3" t="s">
        <v>3</v>
      </c>
      <c r="AI1" s="3" t="s">
        <v>4</v>
      </c>
      <c r="AJ1" s="3" t="s">
        <v>5</v>
      </c>
      <c r="AK1" s="4" t="s">
        <v>6</v>
      </c>
      <c r="AL1" s="4" t="s">
        <v>7</v>
      </c>
      <c r="AM1" s="6" t="s">
        <v>8</v>
      </c>
      <c r="AN1" s="10" t="s">
        <v>145</v>
      </c>
      <c r="AO1" s="10" t="s">
        <v>146</v>
      </c>
      <c r="AQ1" s="3" t="s">
        <v>0</v>
      </c>
      <c r="AR1" s="3" t="s">
        <v>1</v>
      </c>
      <c r="AS1" s="3" t="s">
        <v>2</v>
      </c>
      <c r="AT1" s="3" t="s">
        <v>3</v>
      </c>
      <c r="AU1" s="3" t="s">
        <v>4</v>
      </c>
      <c r="AV1" s="3" t="s">
        <v>5</v>
      </c>
      <c r="AW1" s="4" t="s">
        <v>6</v>
      </c>
      <c r="AX1" s="4" t="s">
        <v>7</v>
      </c>
      <c r="AY1" s="6" t="s">
        <v>8</v>
      </c>
      <c r="AZ1" s="10" t="s">
        <v>145</v>
      </c>
      <c r="BA1" s="10" t="s">
        <v>146</v>
      </c>
      <c r="BB1" s="22"/>
      <c r="BC1" s="22"/>
      <c r="BD1" s="22"/>
      <c r="BF1" s="3" t="s">
        <v>0</v>
      </c>
      <c r="BG1" s="3" t="s">
        <v>1</v>
      </c>
      <c r="BH1" s="3" t="s">
        <v>2</v>
      </c>
      <c r="BI1" s="3" t="s">
        <v>3</v>
      </c>
      <c r="BJ1" s="3" t="s">
        <v>4</v>
      </c>
      <c r="BK1" s="3" t="s">
        <v>5</v>
      </c>
      <c r="BL1" s="4" t="s">
        <v>6</v>
      </c>
      <c r="BM1" s="4" t="s">
        <v>7</v>
      </c>
      <c r="BN1" s="6" t="s">
        <v>8</v>
      </c>
      <c r="BO1" s="10" t="s">
        <v>145</v>
      </c>
      <c r="BP1" s="10" t="s">
        <v>146</v>
      </c>
      <c r="BR1" s="3" t="s">
        <v>0</v>
      </c>
      <c r="BS1" s="3" t="s">
        <v>1</v>
      </c>
      <c r="BT1" s="3" t="s">
        <v>2</v>
      </c>
      <c r="BU1" s="3" t="s">
        <v>3</v>
      </c>
      <c r="BV1" s="3" t="s">
        <v>4</v>
      </c>
      <c r="BW1" s="3" t="s">
        <v>5</v>
      </c>
      <c r="BX1" s="4" t="s">
        <v>6</v>
      </c>
      <c r="BY1" s="4" t="s">
        <v>7</v>
      </c>
      <c r="BZ1" s="6" t="s">
        <v>8</v>
      </c>
      <c r="CA1" s="10" t="s">
        <v>145</v>
      </c>
      <c r="CB1" s="10" t="s">
        <v>146</v>
      </c>
      <c r="CG1" s="3" t="s">
        <v>0</v>
      </c>
      <c r="CH1" s="3" t="s">
        <v>1</v>
      </c>
      <c r="CI1" s="3" t="s">
        <v>2</v>
      </c>
      <c r="CJ1" s="3" t="s">
        <v>3</v>
      </c>
      <c r="CK1" s="3" t="s">
        <v>4</v>
      </c>
      <c r="CL1" s="3" t="s">
        <v>5</v>
      </c>
      <c r="CM1" s="4" t="s">
        <v>6</v>
      </c>
      <c r="CN1" s="4" t="s">
        <v>7</v>
      </c>
      <c r="CO1" s="6" t="s">
        <v>8</v>
      </c>
      <c r="CP1" s="10" t="s">
        <v>145</v>
      </c>
      <c r="CQ1" s="10" t="s">
        <v>146</v>
      </c>
    </row>
    <row r="2" spans="1:98">
      <c r="A2" s="1" t="s">
        <v>9</v>
      </c>
      <c r="B2" s="1" t="s">
        <v>10</v>
      </c>
      <c r="C2" s="1"/>
      <c r="D2" s="1" t="s">
        <v>11</v>
      </c>
      <c r="E2" s="1" t="s">
        <v>12</v>
      </c>
      <c r="F2" s="1" t="s">
        <v>13</v>
      </c>
      <c r="G2" s="8">
        <v>4.3328211399999998E-4</v>
      </c>
      <c r="H2" s="8">
        <v>0.75</v>
      </c>
      <c r="I2" s="8">
        <f>Tabla1[[#This Row],[Precio unitario]]*Tabla1[[#This Row],[Tasa de ingresos cliente]]</f>
        <v>3.2496158549999996E-4</v>
      </c>
      <c r="J2" s="21">
        <v>21.6</v>
      </c>
      <c r="K2" s="16">
        <f>Tabla1[[#This Row],[tasa de cambio]]*Tabla1[[#This Row],[Ingresos netos]]</f>
        <v>7.0191702467999996E-3</v>
      </c>
      <c r="M2" s="1" t="s">
        <v>39</v>
      </c>
      <c r="N2" s="23" t="e">
        <f>AVERAGEIF(Tabla1[PaÃ­s / RegiÃ³n],M2,Tabla1[regalia en pesos])</f>
        <v>#DIV/0!</v>
      </c>
      <c r="P2" s="2" t="s">
        <v>81</v>
      </c>
      <c r="Q2" s="2" t="s">
        <v>53</v>
      </c>
      <c r="R2" s="2"/>
      <c r="S2" s="2" t="s">
        <v>11</v>
      </c>
      <c r="T2" s="2" t="s">
        <v>12</v>
      </c>
      <c r="U2" s="2" t="s">
        <v>13</v>
      </c>
      <c r="V2" s="7">
        <v>2.5300721640000002E-3</v>
      </c>
      <c r="W2" s="7">
        <v>0.75</v>
      </c>
      <c r="X2" s="9">
        <f>Tabla12[[#This Row],[Precio unitario]]*Tabla12[[#This Row],[Tasa de ingresos cliente]]</f>
        <v>1.897554123E-3</v>
      </c>
      <c r="Y2" s="21">
        <v>21.6</v>
      </c>
      <c r="Z2" s="12">
        <f>Tabla12[[#This Row],[tasa de cambio]]*Tabla12[[#This Row],[Ingresos netos]]</f>
        <v>4.0987169056800006E-2</v>
      </c>
      <c r="AB2" s="1" t="s">
        <v>39</v>
      </c>
      <c r="AC2" s="23">
        <f>AVERAGEIF(Tabla12[PaÃ­s / RegiÃ³n],AB2,Tabla12[regalia en pesos])</f>
        <v>0.19885638529845001</v>
      </c>
      <c r="AE2" s="1" t="s">
        <v>96</v>
      </c>
      <c r="AF2" s="1" t="s">
        <v>10</v>
      </c>
      <c r="AG2" s="1"/>
      <c r="AH2" s="1" t="s">
        <v>11</v>
      </c>
      <c r="AI2" s="1" t="s">
        <v>97</v>
      </c>
      <c r="AJ2" s="1" t="s">
        <v>13</v>
      </c>
      <c r="AK2" s="8">
        <v>1.490898565E-3</v>
      </c>
      <c r="AL2" s="8">
        <v>0.75</v>
      </c>
      <c r="AM2" s="9">
        <f>Tabla11[[#This Row],[Precio unitario]]*Tabla11[[#This Row],[Tasa de ingresos cliente]]</f>
        <v>1.11817392375E-3</v>
      </c>
      <c r="AN2" s="21">
        <v>22.631540000000001</v>
      </c>
      <c r="AO2" s="19">
        <f>Tabla11[[#This Row],[tasa de cambio]]*Tabla11[[#This Row],[Ingresos netos]]</f>
        <v>2.5305997882305076E-2</v>
      </c>
      <c r="AQ2" s="2" t="s">
        <v>100</v>
      </c>
      <c r="AR2" s="2" t="s">
        <v>116</v>
      </c>
      <c r="AS2" s="2" t="s">
        <v>114</v>
      </c>
      <c r="AT2" s="2" t="s">
        <v>11</v>
      </c>
      <c r="AU2" s="2" t="s">
        <v>12</v>
      </c>
      <c r="AV2" s="2" t="s">
        <v>13</v>
      </c>
      <c r="AW2" s="7">
        <v>2.3E-5</v>
      </c>
      <c r="AX2" s="7">
        <v>0.75</v>
      </c>
      <c r="AY2" s="9">
        <f>Tabla8[[#This Row],[Precio unitario]]*Tabla8[[#This Row],[Tasa de ingresos cliente]]</f>
        <v>1.7249999999999999E-5</v>
      </c>
      <c r="AZ2" s="21">
        <v>21.6</v>
      </c>
      <c r="BA2" s="12">
        <f>Tabla8[[#This Row],[tasa de cambio]]*Tabla8[[#This Row],[Ingresos netos]]</f>
        <v>3.726E-4</v>
      </c>
      <c r="BB2" s="23"/>
      <c r="BC2" s="1" t="s">
        <v>39</v>
      </c>
      <c r="BD2" s="23">
        <f>AVERAGEIF(Tabla8[PaÃ­s / RegiÃ³n],BC2,Tabla8[regalia en pesos])</f>
        <v>2.9039779395000003E-2</v>
      </c>
      <c r="BF2" s="1" t="s">
        <v>132</v>
      </c>
      <c r="BG2" s="1" t="s">
        <v>18</v>
      </c>
      <c r="BH2" s="1"/>
      <c r="BI2" s="1" t="s">
        <v>11</v>
      </c>
      <c r="BJ2" s="1" t="s">
        <v>133</v>
      </c>
      <c r="BK2" s="1" t="s">
        <v>13</v>
      </c>
      <c r="BL2" s="8">
        <v>0.37592683500000001</v>
      </c>
      <c r="BM2" s="8">
        <v>0.75</v>
      </c>
      <c r="BN2" s="9">
        <f>Tabla6[[#This Row],[Precio unitario]]*Tabla6[[#This Row],[Tasa de ingresos cliente]]</f>
        <v>0.28194512625000001</v>
      </c>
      <c r="BO2" s="21">
        <v>22.631540000000001</v>
      </c>
      <c r="BP2" s="16">
        <f>Tabla6[[#This Row],[tasa de cambio]]*Tabla6[[#This Row],[Ingresos netos]]</f>
        <v>6.380852402531926</v>
      </c>
      <c r="BR2" s="2" t="s">
        <v>138</v>
      </c>
      <c r="BS2" s="2" t="s">
        <v>28</v>
      </c>
      <c r="BT2" s="2" t="s">
        <v>104</v>
      </c>
      <c r="BU2" s="2" t="s">
        <v>11</v>
      </c>
      <c r="BV2" s="2" t="s">
        <v>12</v>
      </c>
      <c r="BW2" s="2" t="s">
        <v>13</v>
      </c>
      <c r="BX2" s="7">
        <v>1.5647000000000001E-5</v>
      </c>
      <c r="BY2" s="7">
        <v>0.75</v>
      </c>
      <c r="BZ2" s="9">
        <f>Tabla4[[#This Row],[Precio unitario]]*Tabla4[[#This Row],[Tasa de ingresos cliente]]</f>
        <v>1.1735250000000001E-5</v>
      </c>
      <c r="CA2" s="21">
        <v>21.6</v>
      </c>
      <c r="CB2" s="14">
        <f>Tabla4[[#This Row],[tasa de cambio]]*Tabla4[[#This Row],[Ingresos netos]]</f>
        <v>2.5348140000000004E-4</v>
      </c>
      <c r="CD2" s="1" t="s">
        <v>39</v>
      </c>
      <c r="CE2" s="23" t="e">
        <f>AVERAGEIF(Tabla4[PaÃ­s / RegiÃ³n],CD2,Tabla4[regalia en pesos])</f>
        <v>#DIV/0!</v>
      </c>
      <c r="CG2" s="2" t="s">
        <v>144</v>
      </c>
      <c r="CH2" s="2" t="s">
        <v>14</v>
      </c>
      <c r="CI2" s="2" t="s">
        <v>104</v>
      </c>
      <c r="CJ2" s="2" t="s">
        <v>11</v>
      </c>
      <c r="CK2" s="2" t="s">
        <v>12</v>
      </c>
      <c r="CL2" s="2" t="s">
        <v>13</v>
      </c>
      <c r="CM2" s="7">
        <v>1.634044563E-3</v>
      </c>
      <c r="CN2" s="7">
        <v>0.75</v>
      </c>
      <c r="CO2" s="9">
        <f>Tabla2[[#This Row],[Precio unitario]]*Tabla2[[#This Row],[Tasa de ingresos cliente]]</f>
        <v>1.2255334222499999E-3</v>
      </c>
      <c r="CP2" s="21">
        <v>21.6</v>
      </c>
      <c r="CQ2" s="12">
        <f>Tabla2[[#This Row],[tasa de cambio]]*Tabla2[[#This Row],[Ingresos netos]]</f>
        <v>2.64715219206E-2</v>
      </c>
      <c r="CS2" s="1" t="s">
        <v>39</v>
      </c>
      <c r="CT2" s="23">
        <f>AVERAGEIF(Tabla2[PaÃ­s / RegiÃ³n],CS2,Tabla2[regalia en pesos])</f>
        <v>9.283967993879999E-2</v>
      </c>
    </row>
    <row r="3" spans="1:98">
      <c r="A3" s="2" t="s">
        <v>9</v>
      </c>
      <c r="B3" s="2" t="s">
        <v>14</v>
      </c>
      <c r="C3" s="2"/>
      <c r="D3" s="2" t="s">
        <v>11</v>
      </c>
      <c r="E3" s="2" t="s">
        <v>12</v>
      </c>
      <c r="F3" s="2" t="s">
        <v>13</v>
      </c>
      <c r="G3" s="7">
        <v>2.4938912400000003E-4</v>
      </c>
      <c r="H3" s="7">
        <v>0.75</v>
      </c>
      <c r="I3" s="7">
        <f>Tabla1[[#This Row],[Precio unitario]]*Tabla1[[#This Row],[Tasa de ingresos cliente]]</f>
        <v>1.8704184300000003E-4</v>
      </c>
      <c r="J3" s="21">
        <v>21.6</v>
      </c>
      <c r="K3" s="15">
        <f>Tabla1[[#This Row],[tasa de cambio]]*Tabla1[[#This Row],[Ingresos netos]]</f>
        <v>4.0401038088000007E-3</v>
      </c>
      <c r="M3" s="1" t="s">
        <v>23</v>
      </c>
      <c r="N3" s="23">
        <f>AVERAGEIF(Tabla1[PaÃ­s / RegiÃ³n],M3,Tabla1[regalia en pesos])</f>
        <v>1.00035E-2</v>
      </c>
      <c r="P3" s="1" t="s">
        <v>81</v>
      </c>
      <c r="Q3" s="1" t="s">
        <v>53</v>
      </c>
      <c r="R3" s="1"/>
      <c r="S3" s="1" t="s">
        <v>11</v>
      </c>
      <c r="T3" s="1" t="s">
        <v>12</v>
      </c>
      <c r="U3" s="1" t="s">
        <v>13</v>
      </c>
      <c r="V3" s="8">
        <v>1.9429346449999999E-3</v>
      </c>
      <c r="W3" s="8">
        <v>0.75</v>
      </c>
      <c r="X3" s="9">
        <f>Tabla12[[#This Row],[Precio unitario]]*Tabla12[[#This Row],[Tasa de ingresos cliente]]</f>
        <v>1.4572009837499999E-3</v>
      </c>
      <c r="Y3" s="21">
        <v>21.6</v>
      </c>
      <c r="Z3" s="11">
        <f>Tabla12[[#This Row],[tasa de cambio]]*Tabla12[[#This Row],[Ingresos netos]]</f>
        <v>3.1475541249000004E-2</v>
      </c>
      <c r="AB3" s="1" t="s">
        <v>23</v>
      </c>
      <c r="AC3" s="23">
        <f>AVERAGEIF(Tabla1[PaÃ­s / RegiÃ³n],AB3,Tabla1[regalia en pesos])</f>
        <v>1.00035E-2</v>
      </c>
      <c r="AQ3" s="2" t="s">
        <v>100</v>
      </c>
      <c r="AR3" s="2" t="s">
        <v>116</v>
      </c>
      <c r="AS3" s="2" t="s">
        <v>114</v>
      </c>
      <c r="AT3" s="2" t="s">
        <v>11</v>
      </c>
      <c r="AU3" s="2" t="s">
        <v>129</v>
      </c>
      <c r="AV3" s="2" t="s">
        <v>13</v>
      </c>
      <c r="AW3" s="7">
        <v>-6.9090000000000003E-6</v>
      </c>
      <c r="AX3" s="7">
        <v>0.75</v>
      </c>
      <c r="AY3" s="9">
        <f>Tabla8[[#This Row],[Precio unitario]]*Tabla8[[#This Row],[Tasa de ingresos cliente]]</f>
        <v>-5.18175E-6</v>
      </c>
      <c r="AZ3" s="21">
        <v>21.6</v>
      </c>
      <c r="BA3" s="11">
        <f>Tabla8[[#This Row],[tasa de cambio]]*Tabla8[[#This Row],[Ingresos netos]]</f>
        <v>-1.1192580000000001E-4</v>
      </c>
      <c r="BB3" s="23"/>
      <c r="BC3" s="1" t="s">
        <v>23</v>
      </c>
      <c r="BD3" s="23">
        <f>AVERAGEIF(Tabla8[PaÃ­s / RegiÃ³n],BC3,Tabla8[regalia en pesos])</f>
        <v>4.3780030144137949E-2</v>
      </c>
      <c r="BF3" s="2" t="s">
        <v>132</v>
      </c>
      <c r="BG3" s="2" t="s">
        <v>18</v>
      </c>
      <c r="BH3" s="2"/>
      <c r="BI3" s="2" t="s">
        <v>11</v>
      </c>
      <c r="BJ3" s="2" t="s">
        <v>133</v>
      </c>
      <c r="BK3" s="2" t="s">
        <v>13</v>
      </c>
      <c r="BL3" s="7">
        <v>0.75185367000000003</v>
      </c>
      <c r="BM3" s="7">
        <v>0.75</v>
      </c>
      <c r="BN3" s="9">
        <f>Tabla6[[#This Row],[Precio unitario]]*Tabla6[[#This Row],[Tasa de ingresos cliente]]</f>
        <v>0.56389025250000002</v>
      </c>
      <c r="BO3" s="21">
        <v>22.631540000000001</v>
      </c>
      <c r="BP3" s="15">
        <f>Tabla6[[#This Row],[tasa de cambio]]*Tabla6[[#This Row],[Ingresos netos]]</f>
        <v>12.761704805063852</v>
      </c>
      <c r="BR3" s="2" t="s">
        <v>138</v>
      </c>
      <c r="BS3" s="2" t="s">
        <v>28</v>
      </c>
      <c r="BT3" s="2" t="s">
        <v>104</v>
      </c>
      <c r="BU3" s="2" t="s">
        <v>11</v>
      </c>
      <c r="BV3" s="2" t="s">
        <v>12</v>
      </c>
      <c r="BW3" s="2" t="s">
        <v>13</v>
      </c>
      <c r="BX3" s="7">
        <v>5.3860000000000002E-7</v>
      </c>
      <c r="BY3" s="7">
        <v>0.75</v>
      </c>
      <c r="BZ3" s="9">
        <f>Tabla4[[#This Row],[Precio unitario]]*Tabla4[[#This Row],[Tasa de ingresos cliente]]</f>
        <v>4.0395000000000001E-7</v>
      </c>
      <c r="CA3" s="21">
        <v>21.6</v>
      </c>
      <c r="CB3" s="14">
        <f>Tabla4[[#This Row],[tasa de cambio]]*Tabla4[[#This Row],[Ingresos netos]]</f>
        <v>8.7253200000000007E-6</v>
      </c>
      <c r="CD3" s="1" t="s">
        <v>23</v>
      </c>
      <c r="CE3" s="23">
        <f>AVERAGEIF(Tabla8[PaÃ­s / RegiÃ³n],CD3,Tabla8[regalia en pesos])</f>
        <v>4.3780030144137949E-2</v>
      </c>
      <c r="CG3" s="1" t="s">
        <v>144</v>
      </c>
      <c r="CH3" s="1" t="s">
        <v>18</v>
      </c>
      <c r="CI3" s="1" t="s">
        <v>104</v>
      </c>
      <c r="CJ3" s="1" t="s">
        <v>11</v>
      </c>
      <c r="CK3" s="1" t="s">
        <v>12</v>
      </c>
      <c r="CL3" s="1" t="s">
        <v>13</v>
      </c>
      <c r="CM3" s="8">
        <v>1.4064874839999999E-3</v>
      </c>
      <c r="CN3" s="8">
        <v>0.75</v>
      </c>
      <c r="CO3" s="9">
        <f>Tabla2[[#This Row],[Precio unitario]]*Tabla2[[#This Row],[Tasa de ingresos cliente]]</f>
        <v>1.054865613E-3</v>
      </c>
      <c r="CP3" s="21">
        <v>21.6</v>
      </c>
      <c r="CQ3" s="11">
        <f>Tabla2[[#This Row],[tasa de cambio]]*Tabla2[[#This Row],[Ingresos netos]]</f>
        <v>2.2785097240800002E-2</v>
      </c>
      <c r="CS3" s="1" t="s">
        <v>23</v>
      </c>
      <c r="CT3" s="23">
        <f>AVERAGEIF(Tabla2[PaÃ­s / RegiÃ³n],CS3,Tabla2[regalia en pesos])</f>
        <v>0.11001211714285716</v>
      </c>
    </row>
    <row r="4" spans="1:98">
      <c r="A4" s="1" t="s">
        <v>9</v>
      </c>
      <c r="B4" s="1" t="s">
        <v>14</v>
      </c>
      <c r="C4" s="1"/>
      <c r="D4" s="1" t="s">
        <v>11</v>
      </c>
      <c r="E4" s="1" t="s">
        <v>12</v>
      </c>
      <c r="F4" s="1" t="s">
        <v>13</v>
      </c>
      <c r="G4" s="8">
        <v>2.49725002E-4</v>
      </c>
      <c r="H4" s="8">
        <v>0.75</v>
      </c>
      <c r="I4" s="8">
        <f>Tabla1[[#This Row],[Precio unitario]]*Tabla1[[#This Row],[Tasa de ingresos cliente]]</f>
        <v>1.872937515E-4</v>
      </c>
      <c r="J4" s="21">
        <v>21.6</v>
      </c>
      <c r="K4" s="15">
        <f>Tabla1[[#This Row],[tasa de cambio]]*Tabla1[[#This Row],[Ingresos netos]]</f>
        <v>4.0455450324000004E-3</v>
      </c>
      <c r="M4" s="1" t="s">
        <v>53</v>
      </c>
      <c r="N4" s="23" t="e">
        <f>AVERAGEIF(Tabla1[PaÃ­s / RegiÃ³n],M4,Tabla1[regalia en pesos])</f>
        <v>#DIV/0!</v>
      </c>
      <c r="P4" s="2" t="s">
        <v>81</v>
      </c>
      <c r="Q4" s="2" t="s">
        <v>53</v>
      </c>
      <c r="R4" s="2"/>
      <c r="S4" s="2" t="s">
        <v>11</v>
      </c>
      <c r="T4" s="2" t="s">
        <v>12</v>
      </c>
      <c r="U4" s="2" t="s">
        <v>13</v>
      </c>
      <c r="V4" s="7">
        <v>2.1945650099999998E-3</v>
      </c>
      <c r="W4" s="7">
        <v>0.75</v>
      </c>
      <c r="X4" s="9">
        <f>Tabla12[[#This Row],[Precio unitario]]*Tabla12[[#This Row],[Tasa de ingresos cliente]]</f>
        <v>1.6459237574999999E-3</v>
      </c>
      <c r="Y4" s="21">
        <v>21.6</v>
      </c>
      <c r="Z4" s="11">
        <f>Tabla12[[#This Row],[tasa de cambio]]*Tabla12[[#This Row],[Ingresos netos]]</f>
        <v>3.5551953162000001E-2</v>
      </c>
      <c r="AB4" s="1" t="s">
        <v>53</v>
      </c>
      <c r="AC4" s="23" t="e">
        <f>AVERAGEIF(Tabla1[PaÃ­s / RegiÃ³n],AB4,Tabla1[regalia en pesos])</f>
        <v>#DIV/0!</v>
      </c>
      <c r="AE4" s="3" t="s">
        <v>0</v>
      </c>
      <c r="AF4" s="3" t="s">
        <v>1</v>
      </c>
      <c r="AG4" s="3" t="s">
        <v>2</v>
      </c>
      <c r="AH4" s="3" t="s">
        <v>3</v>
      </c>
      <c r="AI4" s="3" t="s">
        <v>4</v>
      </c>
      <c r="AJ4" s="3" t="s">
        <v>5</v>
      </c>
      <c r="AK4" s="4" t="s">
        <v>6</v>
      </c>
      <c r="AL4" s="4" t="s">
        <v>7</v>
      </c>
      <c r="AM4" s="6" t="s">
        <v>8</v>
      </c>
      <c r="AN4" s="10" t="s">
        <v>145</v>
      </c>
      <c r="AO4" s="10" t="s">
        <v>146</v>
      </c>
      <c r="AQ4" s="2" t="s">
        <v>100</v>
      </c>
      <c r="AR4" s="2" t="s">
        <v>126</v>
      </c>
      <c r="AS4" s="2" t="s">
        <v>114</v>
      </c>
      <c r="AT4" s="2" t="s">
        <v>11</v>
      </c>
      <c r="AU4" s="2" t="s">
        <v>12</v>
      </c>
      <c r="AV4" s="2" t="s">
        <v>13</v>
      </c>
      <c r="AW4" s="7">
        <v>1.5713999999999999E-6</v>
      </c>
      <c r="AX4" s="7">
        <v>0.75</v>
      </c>
      <c r="AY4" s="9">
        <f>Tabla8[[#This Row],[Precio unitario]]*Tabla8[[#This Row],[Tasa de ingresos cliente]]</f>
        <v>1.1785499999999999E-6</v>
      </c>
      <c r="AZ4" s="21">
        <v>21.6</v>
      </c>
      <c r="BA4" s="11">
        <f>Tabla8[[#This Row],[tasa de cambio]]*Tabla8[[#This Row],[Ingresos netos]]</f>
        <v>2.5456679999999998E-5</v>
      </c>
      <c r="BB4" s="23"/>
      <c r="BC4" s="1" t="s">
        <v>53</v>
      </c>
      <c r="BD4" s="23">
        <f>AVERAGEIF(Tabla8[PaÃ­s / RegiÃ³n],BC4,Tabla8[regalia en pesos])</f>
        <v>2.0851688061627904E-2</v>
      </c>
      <c r="BF4" s="1" t="s">
        <v>134</v>
      </c>
      <c r="BG4" s="1" t="s">
        <v>10</v>
      </c>
      <c r="BH4" s="1" t="s">
        <v>104</v>
      </c>
      <c r="BI4" s="1" t="s">
        <v>11</v>
      </c>
      <c r="BJ4" s="1" t="s">
        <v>12</v>
      </c>
      <c r="BK4" s="1" t="s">
        <v>13</v>
      </c>
      <c r="BL4" s="8">
        <v>3.6550401599999999E-4</v>
      </c>
      <c r="BM4" s="8">
        <v>0.75</v>
      </c>
      <c r="BN4" s="9">
        <f>Tabla6[[#This Row],[Precio unitario]]*Tabla6[[#This Row],[Tasa de ingresos cliente]]</f>
        <v>2.7412801200000001E-4</v>
      </c>
      <c r="BO4" s="21">
        <v>22.631540000000001</v>
      </c>
      <c r="BP4" s="15">
        <f>Tabla6[[#This Row],[tasa de cambio]]*Tabla6[[#This Row],[Ingresos netos]]</f>
        <v>6.2039390686984804E-3</v>
      </c>
      <c r="BR4" s="1" t="s">
        <v>138</v>
      </c>
      <c r="BS4" s="1" t="s">
        <v>28</v>
      </c>
      <c r="BT4" s="1" t="s">
        <v>114</v>
      </c>
      <c r="BU4" s="1" t="s">
        <v>11</v>
      </c>
      <c r="BV4" s="1" t="s">
        <v>12</v>
      </c>
      <c r="BW4" s="1" t="s">
        <v>13</v>
      </c>
      <c r="BX4" s="8">
        <v>5.3860000000000002E-7</v>
      </c>
      <c r="BY4" s="8">
        <v>0.75</v>
      </c>
      <c r="BZ4" s="9">
        <f>Tabla4[[#This Row],[Precio unitario]]*Tabla4[[#This Row],[Tasa de ingresos cliente]]</f>
        <v>4.0395000000000001E-7</v>
      </c>
      <c r="CA4" s="21">
        <v>21.6</v>
      </c>
      <c r="CB4" s="14">
        <f>Tabla4[[#This Row],[tasa de cambio]]*Tabla4[[#This Row],[Ingresos netos]]</f>
        <v>8.7253200000000007E-6</v>
      </c>
      <c r="CD4" s="1" t="s">
        <v>53</v>
      </c>
      <c r="CE4" s="23">
        <f>AVERAGEIF(Tabla8[PaÃ­s / RegiÃ³n],CD4,Tabla8[regalia en pesos])</f>
        <v>2.0851688061627904E-2</v>
      </c>
      <c r="CG4" s="2" t="s">
        <v>144</v>
      </c>
      <c r="CH4" s="2" t="s">
        <v>18</v>
      </c>
      <c r="CI4" s="2" t="s">
        <v>104</v>
      </c>
      <c r="CJ4" s="2" t="s">
        <v>11</v>
      </c>
      <c r="CK4" s="2" t="s">
        <v>12</v>
      </c>
      <c r="CL4" s="2" t="s">
        <v>13</v>
      </c>
      <c r="CM4" s="7">
        <v>1.406319545E-3</v>
      </c>
      <c r="CN4" s="7">
        <v>0.75</v>
      </c>
      <c r="CO4" s="9">
        <f>Tabla2[[#This Row],[Precio unitario]]*Tabla2[[#This Row],[Tasa de ingresos cliente]]</f>
        <v>1.0547396587500001E-3</v>
      </c>
      <c r="CP4" s="21">
        <v>21.6</v>
      </c>
      <c r="CQ4" s="11">
        <f>Tabla2[[#This Row],[tasa de cambio]]*Tabla2[[#This Row],[Ingresos netos]]</f>
        <v>2.2782376629000005E-2</v>
      </c>
      <c r="CS4" s="1" t="s">
        <v>53</v>
      </c>
      <c r="CT4" s="23">
        <f>AVERAGEIF(Tabla2[PaÃ­s / RegiÃ³n],CS4,Tabla2[regalia en pesos])</f>
        <v>1.3603043124E-2</v>
      </c>
    </row>
    <row r="5" spans="1:98">
      <c r="A5" s="2" t="s">
        <v>9</v>
      </c>
      <c r="B5" s="2" t="s">
        <v>15</v>
      </c>
      <c r="C5" s="2"/>
      <c r="D5" s="2" t="s">
        <v>11</v>
      </c>
      <c r="E5" s="2" t="s">
        <v>12</v>
      </c>
      <c r="F5" s="2" t="s">
        <v>13</v>
      </c>
      <c r="G5" s="7">
        <v>6.1749999999999999E-4</v>
      </c>
      <c r="H5" s="7">
        <v>0.75</v>
      </c>
      <c r="I5" s="7">
        <f>Tabla1[[#This Row],[Precio unitario]]*Tabla1[[#This Row],[Tasa de ingresos cliente]]</f>
        <v>4.63125E-4</v>
      </c>
      <c r="J5" s="21">
        <v>21.6</v>
      </c>
      <c r="K5" s="15">
        <f>Tabla1[[#This Row],[tasa de cambio]]*Tabla1[[#This Row],[Ingresos netos]]</f>
        <v>1.00035E-2</v>
      </c>
      <c r="M5" s="1" t="s">
        <v>21</v>
      </c>
      <c r="N5" s="23">
        <f>AVERAGEIF(Tabla1[PaÃ­s / RegiÃ³n],M5,Tabla1[regalia en pesos])</f>
        <v>1.5390000000000001E-2</v>
      </c>
      <c r="P5" s="1" t="s">
        <v>81</v>
      </c>
      <c r="Q5" s="1" t="s">
        <v>53</v>
      </c>
      <c r="R5" s="1"/>
      <c r="S5" s="1" t="s">
        <v>11</v>
      </c>
      <c r="T5" s="1" t="s">
        <v>12</v>
      </c>
      <c r="U5" s="1" t="s">
        <v>13</v>
      </c>
      <c r="V5" s="8">
        <v>1.8152208900000001E-4</v>
      </c>
      <c r="W5" s="8">
        <v>0.75</v>
      </c>
      <c r="X5" s="9">
        <f>Tabla12[[#This Row],[Precio unitario]]*Tabla12[[#This Row],[Tasa de ingresos cliente]]</f>
        <v>1.3614156675000001E-4</v>
      </c>
      <c r="Y5" s="21">
        <v>21.6</v>
      </c>
      <c r="Z5" s="11">
        <f>Tabla12[[#This Row],[tasa de cambio]]*Tabla12[[#This Row],[Ingresos netos]]</f>
        <v>2.9406578418000005E-3</v>
      </c>
      <c r="AB5" s="1" t="s">
        <v>21</v>
      </c>
      <c r="AC5" s="23">
        <f>AVERAGEIF(Tabla1[PaÃ­s / RegiÃ³n],AB5,Tabla1[regalia en pesos])</f>
        <v>1.5390000000000001E-2</v>
      </c>
      <c r="AE5" s="1" t="s">
        <v>98</v>
      </c>
      <c r="AF5" s="1" t="s">
        <v>36</v>
      </c>
      <c r="AG5" s="1"/>
      <c r="AH5" s="1" t="s">
        <v>11</v>
      </c>
      <c r="AI5" s="1" t="s">
        <v>12</v>
      </c>
      <c r="AJ5" s="1" t="s">
        <v>13</v>
      </c>
      <c r="AK5" s="8">
        <v>3.4640000000000001E-3</v>
      </c>
      <c r="AL5" s="8">
        <v>0.75</v>
      </c>
      <c r="AM5" s="9">
        <f>Tabla10[[#This Row],[Precio unitario]]*Tabla10[[#This Row],[Tasa de ingresos cliente]]</f>
        <v>2.598E-3</v>
      </c>
      <c r="AN5" s="21">
        <v>22.631540000000001</v>
      </c>
      <c r="AO5" s="12">
        <f>Tabla10[[#This Row],[tasa de cambio]]*Tabla10[[#This Row],[Ingresos netos]]</f>
        <v>5.8796740920000007E-2</v>
      </c>
      <c r="AQ5" s="1" t="s">
        <v>100</v>
      </c>
      <c r="AR5" s="1" t="s">
        <v>126</v>
      </c>
      <c r="AS5" s="1" t="s">
        <v>114</v>
      </c>
      <c r="AT5" s="1" t="s">
        <v>11</v>
      </c>
      <c r="AU5" s="1" t="s">
        <v>129</v>
      </c>
      <c r="AV5" s="1" t="s">
        <v>13</v>
      </c>
      <c r="AW5" s="8">
        <v>-4.7650000000000001E-7</v>
      </c>
      <c r="AX5" s="8">
        <v>0.75</v>
      </c>
      <c r="AY5" s="9">
        <f>Tabla8[[#This Row],[Precio unitario]]*Tabla8[[#This Row],[Tasa de ingresos cliente]]</f>
        <v>-3.5737500000000001E-7</v>
      </c>
      <c r="AZ5" s="21">
        <v>21.6</v>
      </c>
      <c r="BA5" s="11">
        <f>Tabla8[[#This Row],[tasa de cambio]]*Tabla8[[#This Row],[Ingresos netos]]</f>
        <v>-7.7193000000000008E-6</v>
      </c>
      <c r="BB5" s="23"/>
      <c r="BC5" s="1" t="s">
        <v>21</v>
      </c>
      <c r="BD5" s="23">
        <f>AVERAGEIF(Tabla8[PaÃ­s / RegiÃ³n],BC5,Tabla8[regalia en pesos])</f>
        <v>3.3676634561538459E-2</v>
      </c>
      <c r="BF5" s="2" t="s">
        <v>134</v>
      </c>
      <c r="BG5" s="2" t="s">
        <v>14</v>
      </c>
      <c r="BH5" s="2" t="s">
        <v>104</v>
      </c>
      <c r="BI5" s="2" t="s">
        <v>11</v>
      </c>
      <c r="BJ5" s="2" t="s">
        <v>12</v>
      </c>
      <c r="BK5" s="2" t="s">
        <v>13</v>
      </c>
      <c r="BL5" s="7">
        <v>3.2352447999999998E-4</v>
      </c>
      <c r="BM5" s="7">
        <v>0.75</v>
      </c>
      <c r="BN5" s="9">
        <f>Tabla6[[#This Row],[Precio unitario]]*Tabla6[[#This Row],[Tasa de ingresos cliente]]</f>
        <v>2.4264335999999999E-4</v>
      </c>
      <c r="BO5" s="21">
        <v>22.631540000000001</v>
      </c>
      <c r="BP5" s="15">
        <f>Tabla6[[#This Row],[tasa de cambio]]*Tabla6[[#This Row],[Ingresos netos]]</f>
        <v>5.4913929075743996E-3</v>
      </c>
      <c r="BR5" s="2" t="s">
        <v>138</v>
      </c>
      <c r="BS5" s="2" t="s">
        <v>28</v>
      </c>
      <c r="BT5" s="2" t="s">
        <v>114</v>
      </c>
      <c r="BU5" s="2" t="s">
        <v>11</v>
      </c>
      <c r="BV5" s="2" t="s">
        <v>12</v>
      </c>
      <c r="BW5" s="2" t="s">
        <v>13</v>
      </c>
      <c r="BX5" s="7">
        <v>6.8337670000000003E-6</v>
      </c>
      <c r="BY5" s="7">
        <v>0.75</v>
      </c>
      <c r="BZ5" s="9">
        <f>Tabla4[[#This Row],[Precio unitario]]*Tabla4[[#This Row],[Tasa de ingresos cliente]]</f>
        <v>5.1253252500000006E-6</v>
      </c>
      <c r="CA5" s="21">
        <v>21.6</v>
      </c>
      <c r="CB5" s="14">
        <f>Tabla4[[#This Row],[tasa de cambio]]*Tabla4[[#This Row],[Ingresos netos]]</f>
        <v>1.1070702540000002E-4</v>
      </c>
      <c r="CD5" s="1" t="s">
        <v>21</v>
      </c>
      <c r="CE5" s="23">
        <f>AVERAGEIF(Tabla8[PaÃ­s / RegiÃ³n],CD5,Tabla8[regalia en pesos])</f>
        <v>3.3676634561538459E-2</v>
      </c>
      <c r="CG5" s="1" t="s">
        <v>144</v>
      </c>
      <c r="CH5" s="1" t="s">
        <v>18</v>
      </c>
      <c r="CI5" s="1" t="s">
        <v>104</v>
      </c>
      <c r="CJ5" s="1" t="s">
        <v>11</v>
      </c>
      <c r="CK5" s="1" t="s">
        <v>12</v>
      </c>
      <c r="CL5" s="1" t="s">
        <v>13</v>
      </c>
      <c r="CM5" s="8">
        <v>1.4063009029999999E-3</v>
      </c>
      <c r="CN5" s="8">
        <v>0.75</v>
      </c>
      <c r="CO5" s="9">
        <f>Tabla2[[#This Row],[Precio unitario]]*Tabla2[[#This Row],[Tasa de ingresos cliente]]</f>
        <v>1.0547256772499999E-3</v>
      </c>
      <c r="CP5" s="21">
        <v>21.6</v>
      </c>
      <c r="CQ5" s="11">
        <f>Tabla2[[#This Row],[tasa de cambio]]*Tabla2[[#This Row],[Ingresos netos]]</f>
        <v>2.2782074628599998E-2</v>
      </c>
      <c r="CS5" s="1" t="s">
        <v>21</v>
      </c>
      <c r="CT5" s="23">
        <f>AVERAGEIF(Tabla2[PaÃ­s / RegiÃ³n],CS5,Tabla2[regalia en pesos])</f>
        <v>0.21173561999999999</v>
      </c>
    </row>
    <row r="6" spans="1:98">
      <c r="A6" s="1" t="s">
        <v>9</v>
      </c>
      <c r="B6" s="1" t="s">
        <v>16</v>
      </c>
      <c r="C6" s="1"/>
      <c r="D6" s="1" t="s">
        <v>11</v>
      </c>
      <c r="E6" s="1" t="s">
        <v>12</v>
      </c>
      <c r="F6" s="1" t="s">
        <v>13</v>
      </c>
      <c r="G6" s="8">
        <v>1.5117699170000001E-3</v>
      </c>
      <c r="H6" s="8">
        <v>0.75</v>
      </c>
      <c r="I6" s="8">
        <f>Tabla1[[#This Row],[Precio unitario]]*Tabla1[[#This Row],[Tasa de ingresos cliente]]</f>
        <v>1.1338274377500001E-3</v>
      </c>
      <c r="J6" s="21">
        <v>21.6</v>
      </c>
      <c r="K6" s="15">
        <f>Tabla1[[#This Row],[tasa de cambio]]*Tabla1[[#This Row],[Ingresos netos]]</f>
        <v>2.4490672655400003E-2</v>
      </c>
      <c r="M6" s="1" t="s">
        <v>37</v>
      </c>
      <c r="N6" s="23" t="e">
        <f>AVERAGEIF(Tabla1[PaÃ­s / RegiÃ³n],M6,Tabla1[regalia en pesos])</f>
        <v>#DIV/0!</v>
      </c>
      <c r="P6" s="2" t="s">
        <v>81</v>
      </c>
      <c r="Q6" s="2" t="s">
        <v>21</v>
      </c>
      <c r="R6" s="2"/>
      <c r="S6" s="2" t="s">
        <v>11</v>
      </c>
      <c r="T6" s="2" t="s">
        <v>12</v>
      </c>
      <c r="U6" s="2" t="s">
        <v>13</v>
      </c>
      <c r="V6" s="7">
        <v>5.4767807420000002E-3</v>
      </c>
      <c r="W6" s="7">
        <v>0.75</v>
      </c>
      <c r="X6" s="9">
        <f>Tabla12[[#This Row],[Precio unitario]]*Tabla12[[#This Row],[Tasa de ingresos cliente]]</f>
        <v>4.1075855565000001E-3</v>
      </c>
      <c r="Y6" s="21">
        <v>21.6</v>
      </c>
      <c r="Z6" s="11">
        <f>Tabla12[[#This Row],[tasa de cambio]]*Tabla12[[#This Row],[Ingresos netos]]</f>
        <v>8.8723848020400009E-2</v>
      </c>
      <c r="AB6" s="1" t="s">
        <v>37</v>
      </c>
      <c r="AC6" s="23" t="e">
        <f>AVERAGEIF(Tabla1[PaÃ­s / RegiÃ³n],AB6,Tabla1[regalia en pesos])</f>
        <v>#DIV/0!</v>
      </c>
      <c r="AE6" s="2" t="s">
        <v>98</v>
      </c>
      <c r="AF6" s="2" t="s">
        <v>19</v>
      </c>
      <c r="AG6" s="2"/>
      <c r="AH6" s="2" t="s">
        <v>11</v>
      </c>
      <c r="AI6" s="2" t="s">
        <v>12</v>
      </c>
      <c r="AJ6" s="2" t="s">
        <v>13</v>
      </c>
      <c r="AK6" s="7">
        <v>2.5149999999999999E-3</v>
      </c>
      <c r="AL6" s="7">
        <v>0.75</v>
      </c>
      <c r="AM6" s="9">
        <f>Tabla10[[#This Row],[Precio unitario]]*Tabla10[[#This Row],[Tasa de ingresos cliente]]</f>
        <v>1.8862499999999999E-3</v>
      </c>
      <c r="AN6" s="21">
        <v>22.631540000000001</v>
      </c>
      <c r="AO6" s="11">
        <f>Tabla10[[#This Row],[tasa de cambio]]*Tabla10[[#This Row],[Ingresos netos]]</f>
        <v>4.2688742325000001E-2</v>
      </c>
      <c r="AQ6" s="1" t="s">
        <v>100</v>
      </c>
      <c r="AR6" s="1" t="s">
        <v>102</v>
      </c>
      <c r="AS6" s="1" t="s">
        <v>101</v>
      </c>
      <c r="AT6" s="1" t="s">
        <v>11</v>
      </c>
      <c r="AU6" s="1" t="s">
        <v>12</v>
      </c>
      <c r="AV6" s="1" t="s">
        <v>13</v>
      </c>
      <c r="AW6" s="8">
        <v>1.6884999999999999E-3</v>
      </c>
      <c r="AX6" s="8">
        <v>0.75</v>
      </c>
      <c r="AY6" s="9">
        <f>Tabla8[[#This Row],[Precio unitario]]*Tabla8[[#This Row],[Tasa de ingresos cliente]]</f>
        <v>1.2663749999999999E-3</v>
      </c>
      <c r="AZ6" s="21">
        <v>21.6</v>
      </c>
      <c r="BA6" s="11">
        <f>Tabla8[[#This Row],[tasa de cambio]]*Tabla8[[#This Row],[Ingresos netos]]</f>
        <v>2.7353700000000002E-2</v>
      </c>
      <c r="BB6" s="23"/>
      <c r="BC6" s="1" t="s">
        <v>37</v>
      </c>
      <c r="BD6" s="23">
        <f>AVERAGEIF(Tabla8[PaÃ­s / RegiÃ³n],BC6,Tabla8[regalia en pesos])</f>
        <v>1.2408709400357145E-2</v>
      </c>
      <c r="BF6" s="1" t="s">
        <v>134</v>
      </c>
      <c r="BG6" s="1" t="s">
        <v>18</v>
      </c>
      <c r="BH6" s="1" t="s">
        <v>104</v>
      </c>
      <c r="BI6" s="1" t="s">
        <v>11</v>
      </c>
      <c r="BJ6" s="1" t="s">
        <v>12</v>
      </c>
      <c r="BK6" s="1" t="s">
        <v>13</v>
      </c>
      <c r="BL6" s="8">
        <v>2.05783397E-4</v>
      </c>
      <c r="BM6" s="8">
        <v>0.75</v>
      </c>
      <c r="BN6" s="9">
        <f>Tabla6[[#This Row],[Precio unitario]]*Tabla6[[#This Row],[Tasa de ingresos cliente]]</f>
        <v>1.5433754775E-4</v>
      </c>
      <c r="BO6" s="21">
        <v>22.631540000000001</v>
      </c>
      <c r="BP6" s="15">
        <f>Tabla6[[#This Row],[tasa de cambio]]*Tabla6[[#This Row],[Ingresos netos]]</f>
        <v>3.4928963854060353E-3</v>
      </c>
      <c r="BR6" s="1" t="s">
        <v>138</v>
      </c>
      <c r="BS6" s="1" t="s">
        <v>28</v>
      </c>
      <c r="BT6" s="1" t="s">
        <v>114</v>
      </c>
      <c r="BU6" s="1" t="s">
        <v>11</v>
      </c>
      <c r="BV6" s="1" t="s">
        <v>12</v>
      </c>
      <c r="BW6" s="1" t="s">
        <v>13</v>
      </c>
      <c r="BX6" s="8">
        <v>6.5819600000000004E-6</v>
      </c>
      <c r="BY6" s="8">
        <v>0.75</v>
      </c>
      <c r="BZ6" s="9">
        <f>Tabla4[[#This Row],[Precio unitario]]*Tabla4[[#This Row],[Tasa de ingresos cliente]]</f>
        <v>4.9364700000000005E-6</v>
      </c>
      <c r="CA6" s="21">
        <v>21.6</v>
      </c>
      <c r="CB6" s="14">
        <f>Tabla4[[#This Row],[tasa de cambio]]*Tabla4[[#This Row],[Ingresos netos]]</f>
        <v>1.0662775200000002E-4</v>
      </c>
      <c r="CD6" s="1" t="s">
        <v>37</v>
      </c>
      <c r="CE6" s="23">
        <f>AVERAGEIF(Tabla8[PaÃ­s / RegiÃ³n],CD6,Tabla8[regalia en pesos])</f>
        <v>1.2408709400357145E-2</v>
      </c>
      <c r="CG6" s="2" t="s">
        <v>144</v>
      </c>
      <c r="CH6" s="2" t="s">
        <v>18</v>
      </c>
      <c r="CI6" s="2" t="s">
        <v>104</v>
      </c>
      <c r="CJ6" s="2" t="s">
        <v>11</v>
      </c>
      <c r="CK6" s="2" t="s">
        <v>12</v>
      </c>
      <c r="CL6" s="2" t="s">
        <v>13</v>
      </c>
      <c r="CM6" s="7">
        <v>1.40627756E-3</v>
      </c>
      <c r="CN6" s="7">
        <v>0.75</v>
      </c>
      <c r="CO6" s="9">
        <f>Tabla2[[#This Row],[Precio unitario]]*Tabla2[[#This Row],[Tasa de ingresos cliente]]</f>
        <v>1.0547081699999999E-3</v>
      </c>
      <c r="CP6" s="21">
        <v>21.6</v>
      </c>
      <c r="CQ6" s="11">
        <f>Tabla2[[#This Row],[tasa de cambio]]*Tabla2[[#This Row],[Ingresos netos]]</f>
        <v>2.2781696471999999E-2</v>
      </c>
      <c r="CS6" s="1" t="s">
        <v>37</v>
      </c>
      <c r="CT6" s="23">
        <f>AVERAGEIF(Tabla2[PaÃ­s / RegiÃ³n],CS6,Tabla2[regalia en pesos])</f>
        <v>5.0317656516000002E-2</v>
      </c>
    </row>
    <row r="7" spans="1:98">
      <c r="A7" s="2" t="s">
        <v>9</v>
      </c>
      <c r="B7" s="2" t="s">
        <v>17</v>
      </c>
      <c r="C7" s="2"/>
      <c r="D7" s="2" t="s">
        <v>11</v>
      </c>
      <c r="E7" s="2" t="s">
        <v>12</v>
      </c>
      <c r="F7" s="2" t="s">
        <v>13</v>
      </c>
      <c r="G7" s="7">
        <v>4.2404547999999999E-4</v>
      </c>
      <c r="H7" s="7">
        <v>0.75</v>
      </c>
      <c r="I7" s="7">
        <f>Tabla1[[#This Row],[Precio unitario]]*Tabla1[[#This Row],[Tasa de ingresos cliente]]</f>
        <v>3.1803411000000002E-4</v>
      </c>
      <c r="J7" s="21">
        <v>21.6</v>
      </c>
      <c r="K7" s="15">
        <f>Tabla1[[#This Row],[tasa de cambio]]*Tabla1[[#This Row],[Ingresos netos]]</f>
        <v>6.8695367760000011E-3</v>
      </c>
      <c r="M7" s="1" t="s">
        <v>102</v>
      </c>
      <c r="N7" s="23" t="e">
        <f>AVERAGEIF(Tabla1[PaÃ­s / RegiÃ³n],M7,Tabla1[regalia en pesos])</f>
        <v>#DIV/0!</v>
      </c>
      <c r="P7" s="1" t="s">
        <v>81</v>
      </c>
      <c r="Q7" s="1" t="s">
        <v>37</v>
      </c>
      <c r="R7" s="1"/>
      <c r="S7" s="1" t="s">
        <v>11</v>
      </c>
      <c r="T7" s="1" t="s">
        <v>12</v>
      </c>
      <c r="U7" s="1" t="s">
        <v>13</v>
      </c>
      <c r="V7" s="8">
        <v>1.96216734E-4</v>
      </c>
      <c r="W7" s="8">
        <v>0.75</v>
      </c>
      <c r="X7" s="9">
        <f>Tabla12[[#This Row],[Precio unitario]]*Tabla12[[#This Row],[Tasa de ingresos cliente]]</f>
        <v>1.4716255049999999E-4</v>
      </c>
      <c r="Y7" s="21">
        <v>21.6</v>
      </c>
      <c r="Z7" s="11">
        <f>Tabla12[[#This Row],[tasa de cambio]]*Tabla12[[#This Row],[Ingresos netos]]</f>
        <v>3.1787110908000002E-3</v>
      </c>
      <c r="AB7" s="1" t="s">
        <v>102</v>
      </c>
      <c r="AC7" s="23" t="e">
        <f>AVERAGEIF(Tabla1[PaÃ­s / RegiÃ³n],AB7,Tabla1[regalia en pesos])</f>
        <v>#DIV/0!</v>
      </c>
      <c r="AE7" s="1" t="s">
        <v>98</v>
      </c>
      <c r="AF7" s="1" t="s">
        <v>18</v>
      </c>
      <c r="AG7" s="1"/>
      <c r="AH7" s="1" t="s">
        <v>11</v>
      </c>
      <c r="AI7" s="1" t="s">
        <v>12</v>
      </c>
      <c r="AJ7" s="1" t="s">
        <v>13</v>
      </c>
      <c r="AK7" s="8">
        <v>4.3689999999999996E-3</v>
      </c>
      <c r="AL7" s="8">
        <v>0.75</v>
      </c>
      <c r="AM7" s="9">
        <f>Tabla10[[#This Row],[Precio unitario]]*Tabla10[[#This Row],[Tasa de ingresos cliente]]</f>
        <v>3.2767499999999997E-3</v>
      </c>
      <c r="AN7" s="21">
        <v>22.631540000000001</v>
      </c>
      <c r="AO7" s="11">
        <f>Tabla10[[#This Row],[tasa de cambio]]*Tabla10[[#This Row],[Ingresos netos]]</f>
        <v>7.4157898695000002E-2</v>
      </c>
      <c r="AQ7" s="2" t="s">
        <v>100</v>
      </c>
      <c r="AR7" s="2" t="s">
        <v>102</v>
      </c>
      <c r="AS7" s="2" t="s">
        <v>101</v>
      </c>
      <c r="AT7" s="2" t="s">
        <v>11</v>
      </c>
      <c r="AU7" s="2" t="s">
        <v>12</v>
      </c>
      <c r="AV7" s="2" t="s">
        <v>13</v>
      </c>
      <c r="AW7" s="7">
        <v>1.689E-3</v>
      </c>
      <c r="AX7" s="7">
        <v>0.75</v>
      </c>
      <c r="AY7" s="9">
        <f>Tabla8[[#This Row],[Precio unitario]]*Tabla8[[#This Row],[Tasa de ingresos cliente]]</f>
        <v>1.2667500000000001E-3</v>
      </c>
      <c r="AZ7" s="21">
        <v>21.6</v>
      </c>
      <c r="BA7" s="11">
        <f>Tabla8[[#This Row],[tasa de cambio]]*Tabla8[[#This Row],[Ingresos netos]]</f>
        <v>2.7361800000000002E-2</v>
      </c>
      <c r="BB7" s="23"/>
      <c r="BC7" s="1" t="s">
        <v>102</v>
      </c>
      <c r="BD7" s="23">
        <f>AVERAGEIF(Tabla8[PaÃ­s / RegiÃ³n],BC7,Tabla8[regalia en pesos])</f>
        <v>3.3650967240000003E-2</v>
      </c>
      <c r="BF7" s="2" t="s">
        <v>134</v>
      </c>
      <c r="BG7" s="2" t="s">
        <v>36</v>
      </c>
      <c r="BH7" s="2" t="s">
        <v>104</v>
      </c>
      <c r="BI7" s="2" t="s">
        <v>11</v>
      </c>
      <c r="BJ7" s="2" t="s">
        <v>12</v>
      </c>
      <c r="BK7" s="2" t="s">
        <v>13</v>
      </c>
      <c r="BL7" s="7">
        <v>2.4871630800000002E-4</v>
      </c>
      <c r="BM7" s="7">
        <v>0.75</v>
      </c>
      <c r="BN7" s="9">
        <f>Tabla6[[#This Row],[Precio unitario]]*Tabla6[[#This Row],[Tasa de ingresos cliente]]</f>
        <v>1.8653723100000002E-4</v>
      </c>
      <c r="BO7" s="21">
        <v>22.631540000000001</v>
      </c>
      <c r="BP7" s="15">
        <f>Tabla6[[#This Row],[tasa de cambio]]*Tabla6[[#This Row],[Ingresos netos]]</f>
        <v>4.2216248048657402E-3</v>
      </c>
      <c r="BR7" s="2" t="s">
        <v>138</v>
      </c>
      <c r="BS7" s="2" t="s">
        <v>28</v>
      </c>
      <c r="BT7" s="2" t="s">
        <v>104</v>
      </c>
      <c r="BU7" s="2" t="s">
        <v>11</v>
      </c>
      <c r="BV7" s="2" t="s">
        <v>12</v>
      </c>
      <c r="BW7" s="2" t="s">
        <v>13</v>
      </c>
      <c r="BX7" s="7">
        <v>1.4169146E-3</v>
      </c>
      <c r="BY7" s="7">
        <v>0.75</v>
      </c>
      <c r="BZ7" s="9">
        <f>Tabla4[[#This Row],[Precio unitario]]*Tabla4[[#This Row],[Tasa de ingresos cliente]]</f>
        <v>1.06268595E-3</v>
      </c>
      <c r="CA7" s="21">
        <v>21.6</v>
      </c>
      <c r="CB7" s="14">
        <f>Tabla4[[#This Row],[tasa de cambio]]*Tabla4[[#This Row],[Ingresos netos]]</f>
        <v>2.2954016520000002E-2</v>
      </c>
      <c r="CD7" s="1" t="s">
        <v>102</v>
      </c>
      <c r="CE7" s="23">
        <f>AVERAGEIF(Tabla8[PaÃ­s / RegiÃ³n],CD7,Tabla8[regalia en pesos])</f>
        <v>3.3650967240000003E-2</v>
      </c>
      <c r="CG7" s="1" t="s">
        <v>144</v>
      </c>
      <c r="CH7" s="1" t="s">
        <v>18</v>
      </c>
      <c r="CI7" s="1" t="s">
        <v>104</v>
      </c>
      <c r="CJ7" s="1" t="s">
        <v>11</v>
      </c>
      <c r="CK7" s="1" t="s">
        <v>12</v>
      </c>
      <c r="CL7" s="1" t="s">
        <v>13</v>
      </c>
      <c r="CM7" s="8">
        <v>1.4063674909999999E-3</v>
      </c>
      <c r="CN7" s="8">
        <v>0.75</v>
      </c>
      <c r="CO7" s="9">
        <f>Tabla2[[#This Row],[Precio unitario]]*Tabla2[[#This Row],[Tasa de ingresos cliente]]</f>
        <v>1.05477561825E-3</v>
      </c>
      <c r="CP7" s="21">
        <v>21.6</v>
      </c>
      <c r="CQ7" s="11">
        <f>Tabla2[[#This Row],[tasa de cambio]]*Tabla2[[#This Row],[Ingresos netos]]</f>
        <v>2.2783153354200003E-2</v>
      </c>
      <c r="CS7" s="1" t="s">
        <v>102</v>
      </c>
      <c r="CT7" s="23" t="e">
        <f>AVERAGEIF(Tabla2[PaÃ­s / RegiÃ³n],CS7,Tabla2[regalia en pesos])</f>
        <v>#DIV/0!</v>
      </c>
    </row>
    <row r="8" spans="1:98">
      <c r="A8" s="1" t="s">
        <v>9</v>
      </c>
      <c r="B8" s="1" t="s">
        <v>18</v>
      </c>
      <c r="C8" s="1"/>
      <c r="D8" s="1" t="s">
        <v>11</v>
      </c>
      <c r="E8" s="1" t="s">
        <v>12</v>
      </c>
      <c r="F8" s="1" t="s">
        <v>13</v>
      </c>
      <c r="G8" s="8">
        <v>4.03892824E-4</v>
      </c>
      <c r="H8" s="8">
        <v>0.75</v>
      </c>
      <c r="I8" s="8">
        <f>Tabla1[[#This Row],[Precio unitario]]*Tabla1[[#This Row],[Tasa de ingresos cliente]]</f>
        <v>3.0291961799999999E-4</v>
      </c>
      <c r="J8" s="21">
        <v>21.6</v>
      </c>
      <c r="K8" s="15">
        <f>Tabla1[[#This Row],[tasa de cambio]]*Tabla1[[#This Row],[Ingresos netos]]</f>
        <v>6.5430637488000003E-3</v>
      </c>
      <c r="M8" s="1" t="s">
        <v>60</v>
      </c>
      <c r="N8" s="23" t="e">
        <f>AVERAGEIF(Tabla1[PaÃ­s / RegiÃ³n],M8,Tabla1[regalia en pesos])</f>
        <v>#DIV/0!</v>
      </c>
      <c r="P8" s="2" t="s">
        <v>81</v>
      </c>
      <c r="Q8" s="2" t="s">
        <v>37</v>
      </c>
      <c r="R8" s="2"/>
      <c r="S8" s="2" t="s">
        <v>11</v>
      </c>
      <c r="T8" s="2" t="s">
        <v>12</v>
      </c>
      <c r="U8" s="2" t="s">
        <v>13</v>
      </c>
      <c r="V8" s="7">
        <v>2.7409835440000002E-3</v>
      </c>
      <c r="W8" s="7">
        <v>0.75</v>
      </c>
      <c r="X8" s="9">
        <f>Tabla12[[#This Row],[Precio unitario]]*Tabla12[[#This Row],[Tasa de ingresos cliente]]</f>
        <v>2.0557376580000002E-3</v>
      </c>
      <c r="Y8" s="21">
        <v>21.6</v>
      </c>
      <c r="Z8" s="11">
        <f>Tabla12[[#This Row],[tasa de cambio]]*Tabla12[[#This Row],[Ingresos netos]]</f>
        <v>4.4403933412800009E-2</v>
      </c>
      <c r="AB8" s="1" t="s">
        <v>60</v>
      </c>
      <c r="AC8" s="23" t="e">
        <f>AVERAGEIF(Tabla1[PaÃ­s / RegiÃ³n],AB8,Tabla1[regalia en pesos])</f>
        <v>#DIV/0!</v>
      </c>
      <c r="AE8" s="2" t="s">
        <v>98</v>
      </c>
      <c r="AF8" s="2" t="s">
        <v>19</v>
      </c>
      <c r="AG8" s="2"/>
      <c r="AH8" s="2" t="s">
        <v>11</v>
      </c>
      <c r="AI8" s="2" t="s">
        <v>12</v>
      </c>
      <c r="AJ8" s="2" t="s">
        <v>13</v>
      </c>
      <c r="AK8" s="7">
        <v>7.3610000000000004E-3</v>
      </c>
      <c r="AL8" s="7">
        <v>0.75</v>
      </c>
      <c r="AM8" s="9">
        <f>Tabla10[[#This Row],[Precio unitario]]*Tabla10[[#This Row],[Tasa de ingresos cliente]]</f>
        <v>5.5207500000000005E-3</v>
      </c>
      <c r="AN8" s="21">
        <v>22.631540000000001</v>
      </c>
      <c r="AO8" s="11">
        <f>Tabla10[[#This Row],[tasa de cambio]]*Tabla10[[#This Row],[Ingresos netos]]</f>
        <v>0.12494307445500001</v>
      </c>
      <c r="AQ8" s="2" t="s">
        <v>100</v>
      </c>
      <c r="AR8" s="2" t="s">
        <v>102</v>
      </c>
      <c r="AS8" s="2" t="s">
        <v>104</v>
      </c>
      <c r="AT8" s="2" t="s">
        <v>11</v>
      </c>
      <c r="AU8" s="2" t="s">
        <v>12</v>
      </c>
      <c r="AV8" s="2" t="s">
        <v>13</v>
      </c>
      <c r="AW8" s="7">
        <v>2.6909999999999998E-3</v>
      </c>
      <c r="AX8" s="7">
        <v>0.75</v>
      </c>
      <c r="AY8" s="9">
        <f>Tabla8[[#This Row],[Precio unitario]]*Tabla8[[#This Row],[Tasa de ingresos cliente]]</f>
        <v>2.0182500000000001E-3</v>
      </c>
      <c r="AZ8" s="21">
        <v>21.6</v>
      </c>
      <c r="BA8" s="11">
        <f>Tabla8[[#This Row],[tasa de cambio]]*Tabla8[[#This Row],[Ingresos netos]]</f>
        <v>4.3594200000000007E-2</v>
      </c>
      <c r="BB8" s="23"/>
      <c r="BC8" s="1" t="s">
        <v>60</v>
      </c>
      <c r="BD8" s="23">
        <f>AVERAGEIF(Tabla8[PaÃ­s / RegiÃ³n],BC8,Tabla8[regalia en pesos])</f>
        <v>2.9195230140000004E-2</v>
      </c>
      <c r="BF8" s="1" t="s">
        <v>134</v>
      </c>
      <c r="BG8" s="1" t="s">
        <v>19</v>
      </c>
      <c r="BH8" s="1" t="s">
        <v>104</v>
      </c>
      <c r="BI8" s="1" t="s">
        <v>11</v>
      </c>
      <c r="BJ8" s="1" t="s">
        <v>12</v>
      </c>
      <c r="BK8" s="1" t="s">
        <v>13</v>
      </c>
      <c r="BL8" s="8">
        <v>5.0173984900000004E-4</v>
      </c>
      <c r="BM8" s="8">
        <v>0.75</v>
      </c>
      <c r="BN8" s="9">
        <f>Tabla6[[#This Row],[Precio unitario]]*Tabla6[[#This Row],[Tasa de ingresos cliente]]</f>
        <v>3.7630488675000003E-4</v>
      </c>
      <c r="BO8" s="21">
        <v>22.631540000000001</v>
      </c>
      <c r="BP8" s="15">
        <f>Tabla6[[#This Row],[tasa de cambio]]*Tabla6[[#This Row],[Ingresos netos]]</f>
        <v>8.5163590966780955E-3</v>
      </c>
      <c r="BR8" s="2" t="s">
        <v>138</v>
      </c>
      <c r="BS8" s="2" t="s">
        <v>28</v>
      </c>
      <c r="BT8" s="2" t="s">
        <v>104</v>
      </c>
      <c r="BU8" s="2" t="s">
        <v>11</v>
      </c>
      <c r="BV8" s="2" t="s">
        <v>12</v>
      </c>
      <c r="BW8" s="2" t="s">
        <v>13</v>
      </c>
      <c r="BX8" s="7">
        <v>1.0666909E-3</v>
      </c>
      <c r="BY8" s="7">
        <v>0.75</v>
      </c>
      <c r="BZ8" s="9">
        <f>Tabla4[[#This Row],[Precio unitario]]*Tabla4[[#This Row],[Tasa de ingresos cliente]]</f>
        <v>8.0001817499999995E-4</v>
      </c>
      <c r="CA8" s="21">
        <v>21.6</v>
      </c>
      <c r="CB8" s="14">
        <f>Tabla4[[#This Row],[tasa de cambio]]*Tabla4[[#This Row],[Ingresos netos]]</f>
        <v>1.7280392580000001E-2</v>
      </c>
      <c r="CD8" s="1" t="s">
        <v>60</v>
      </c>
      <c r="CE8" s="23">
        <f>AVERAGEIF(Tabla8[PaÃ­s / RegiÃ³n],CD8,Tabla8[regalia en pesos])</f>
        <v>2.9195230140000004E-2</v>
      </c>
      <c r="CG8" s="2" t="s">
        <v>144</v>
      </c>
      <c r="CH8" s="2" t="s">
        <v>19</v>
      </c>
      <c r="CI8" s="2" t="s">
        <v>104</v>
      </c>
      <c r="CJ8" s="2" t="s">
        <v>11</v>
      </c>
      <c r="CK8" s="2" t="s">
        <v>12</v>
      </c>
      <c r="CL8" s="2" t="s">
        <v>13</v>
      </c>
      <c r="CM8" s="7">
        <v>3.4309897660000001E-3</v>
      </c>
      <c r="CN8" s="7">
        <v>0.75</v>
      </c>
      <c r="CO8" s="9">
        <f>Tabla2[[#This Row],[Precio unitario]]*Tabla2[[#This Row],[Tasa de ingresos cliente]]</f>
        <v>2.5732423245000001E-3</v>
      </c>
      <c r="CP8" s="21">
        <v>21.6</v>
      </c>
      <c r="CQ8" s="11">
        <f>Tabla2[[#This Row],[tasa de cambio]]*Tabla2[[#This Row],[Ingresos netos]]</f>
        <v>5.5582034209200007E-2</v>
      </c>
      <c r="CS8" s="1" t="s">
        <v>60</v>
      </c>
      <c r="CT8" s="23" t="e">
        <f>AVERAGEIF(Tabla2[PaÃ­s / RegiÃ³n],CS8,Tabla2[regalia en pesos])</f>
        <v>#DIV/0!</v>
      </c>
    </row>
    <row r="9" spans="1:98">
      <c r="A9" s="2" t="s">
        <v>9</v>
      </c>
      <c r="B9" s="2" t="s">
        <v>18</v>
      </c>
      <c r="C9" s="2"/>
      <c r="D9" s="2" t="s">
        <v>11</v>
      </c>
      <c r="E9" s="2" t="s">
        <v>12</v>
      </c>
      <c r="F9" s="2" t="s">
        <v>13</v>
      </c>
      <c r="G9" s="7">
        <v>4.0364091500000001E-4</v>
      </c>
      <c r="H9" s="7">
        <v>0.75</v>
      </c>
      <c r="I9" s="7">
        <f>Tabla1[[#This Row],[Precio unitario]]*Tabla1[[#This Row],[Tasa de ingresos cliente]]</f>
        <v>3.0273068624999999E-4</v>
      </c>
      <c r="J9" s="21">
        <v>21.6</v>
      </c>
      <c r="K9" s="15">
        <f>Tabla1[[#This Row],[tasa de cambio]]*Tabla1[[#This Row],[Ingresos netos]]</f>
        <v>6.5389828230000002E-3</v>
      </c>
      <c r="M9" s="1" t="s">
        <v>22</v>
      </c>
      <c r="N9" s="23">
        <f>AVERAGEIF(Tabla1[PaÃ­s / RegiÃ³n],M9,Tabla1[regalia en pesos])</f>
        <v>1.5390000000000001E-2</v>
      </c>
      <c r="P9" s="1" t="s">
        <v>81</v>
      </c>
      <c r="Q9" s="1" t="s">
        <v>37</v>
      </c>
      <c r="R9" s="1"/>
      <c r="S9" s="1" t="s">
        <v>11</v>
      </c>
      <c r="T9" s="1" t="s">
        <v>12</v>
      </c>
      <c r="U9" s="1" t="s">
        <v>13</v>
      </c>
      <c r="V9" s="8">
        <v>9.2329296499999998E-4</v>
      </c>
      <c r="W9" s="8">
        <v>0.75</v>
      </c>
      <c r="X9" s="9">
        <f>Tabla12[[#This Row],[Precio unitario]]*Tabla12[[#This Row],[Tasa de ingresos cliente]]</f>
        <v>6.9246972374999995E-4</v>
      </c>
      <c r="Y9" s="21">
        <v>21.6</v>
      </c>
      <c r="Z9" s="11">
        <f>Tabla12[[#This Row],[tasa de cambio]]*Tabla12[[#This Row],[Ingresos netos]]</f>
        <v>1.4957346033E-2</v>
      </c>
      <c r="AB9" s="1" t="s">
        <v>22</v>
      </c>
      <c r="AC9" s="23">
        <f>AVERAGEIF(Tabla1[PaÃ­s / RegiÃ³n],AB9,Tabla1[regalia en pesos])</f>
        <v>1.5390000000000001E-2</v>
      </c>
      <c r="AE9" s="1" t="s">
        <v>98</v>
      </c>
      <c r="AF9" s="1" t="s">
        <v>18</v>
      </c>
      <c r="AG9" s="1"/>
      <c r="AH9" s="1" t="s">
        <v>11</v>
      </c>
      <c r="AI9" s="1" t="s">
        <v>12</v>
      </c>
      <c r="AJ9" s="1" t="s">
        <v>13</v>
      </c>
      <c r="AK9" s="8">
        <v>4.1702857139999999E-3</v>
      </c>
      <c r="AL9" s="8">
        <v>0.75</v>
      </c>
      <c r="AM9" s="9">
        <f>Tabla10[[#This Row],[Precio unitario]]*Tabla10[[#This Row],[Tasa de ingresos cliente]]</f>
        <v>3.1277142854999997E-3</v>
      </c>
      <c r="AN9" s="21">
        <v>22.631540000000001</v>
      </c>
      <c r="AO9" s="11">
        <f>Tabla10[[#This Row],[tasa de cambio]]*Tabla10[[#This Row],[Ingresos netos]]</f>
        <v>7.0784990960864672E-2</v>
      </c>
      <c r="AQ9" s="1" t="s">
        <v>100</v>
      </c>
      <c r="AR9" s="1" t="s">
        <v>102</v>
      </c>
      <c r="AS9" s="1" t="s">
        <v>104</v>
      </c>
      <c r="AT9" s="1" t="s">
        <v>11</v>
      </c>
      <c r="AU9" s="1" t="s">
        <v>12</v>
      </c>
      <c r="AV9" s="1" t="s">
        <v>13</v>
      </c>
      <c r="AW9" s="8">
        <v>5.5409999999999999E-3</v>
      </c>
      <c r="AX9" s="8">
        <v>0.75</v>
      </c>
      <c r="AY9" s="9">
        <f>Tabla8[[#This Row],[Precio unitario]]*Tabla8[[#This Row],[Tasa de ingresos cliente]]</f>
        <v>4.1557499999999997E-3</v>
      </c>
      <c r="AZ9" s="21">
        <v>21.6</v>
      </c>
      <c r="BA9" s="11">
        <f>Tabla8[[#This Row],[tasa de cambio]]*Tabla8[[#This Row],[Ingresos netos]]</f>
        <v>8.9764200000000002E-2</v>
      </c>
      <c r="BB9" s="23"/>
      <c r="BC9" s="1" t="s">
        <v>22</v>
      </c>
      <c r="BD9" s="23">
        <f>AVERAGEIF(Tabla8[PaÃ­s / RegiÃ³n],BC9,Tabla8[regalia en pesos])</f>
        <v>3.6602277700645169E-2</v>
      </c>
      <c r="BF9" s="2" t="s">
        <v>134</v>
      </c>
      <c r="BG9" s="2" t="s">
        <v>53</v>
      </c>
      <c r="BH9" s="2" t="s">
        <v>104</v>
      </c>
      <c r="BI9" s="2" t="s">
        <v>11</v>
      </c>
      <c r="BJ9" s="2" t="s">
        <v>12</v>
      </c>
      <c r="BK9" s="2" t="s">
        <v>13</v>
      </c>
      <c r="BL9" s="7">
        <v>3.5816333899999999E-4</v>
      </c>
      <c r="BM9" s="7">
        <v>0.75</v>
      </c>
      <c r="BN9" s="9">
        <f>Tabla6[[#This Row],[Precio unitario]]*Tabla6[[#This Row],[Tasa de ingresos cliente]]</f>
        <v>2.6862250424999998E-4</v>
      </c>
      <c r="BO9" s="21">
        <v>22.631540000000001</v>
      </c>
      <c r="BP9" s="15">
        <f>Tabla6[[#This Row],[tasa de cambio]]*Tabla6[[#This Row],[Ingresos netos]]</f>
        <v>6.0793409498340447E-3</v>
      </c>
      <c r="BR9" s="2" t="s">
        <v>138</v>
      </c>
      <c r="BS9" s="2" t="s">
        <v>60</v>
      </c>
      <c r="BT9" s="2" t="s">
        <v>104</v>
      </c>
      <c r="BU9" s="2" t="s">
        <v>11</v>
      </c>
      <c r="BV9" s="2" t="s">
        <v>12</v>
      </c>
      <c r="BW9" s="2" t="s">
        <v>13</v>
      </c>
      <c r="BX9" s="7">
        <v>5.9997169999999995E-4</v>
      </c>
      <c r="BY9" s="7">
        <v>0.75</v>
      </c>
      <c r="BZ9" s="9">
        <f>Tabla4[[#This Row],[Precio unitario]]*Tabla4[[#This Row],[Tasa de ingresos cliente]]</f>
        <v>4.4997877499999996E-4</v>
      </c>
      <c r="CA9" s="21">
        <v>21.6</v>
      </c>
      <c r="CB9" s="14">
        <f>Tabla4[[#This Row],[tasa de cambio]]*Tabla4[[#This Row],[Ingresos netos]]</f>
        <v>9.7195415399999995E-3</v>
      </c>
      <c r="CD9" s="1" t="s">
        <v>22</v>
      </c>
      <c r="CE9" s="23">
        <f>AVERAGEIF(Tabla8[PaÃ­s / RegiÃ³n],CD9,Tabla8[regalia en pesos])</f>
        <v>3.6602277700645169E-2</v>
      </c>
      <c r="CG9" s="1" t="s">
        <v>144</v>
      </c>
      <c r="CH9" s="1" t="s">
        <v>19</v>
      </c>
      <c r="CI9" s="1" t="s">
        <v>104</v>
      </c>
      <c r="CJ9" s="1" t="s">
        <v>11</v>
      </c>
      <c r="CK9" s="1" t="s">
        <v>12</v>
      </c>
      <c r="CL9" s="1" t="s">
        <v>13</v>
      </c>
      <c r="CM9" s="8">
        <v>3.431157705E-3</v>
      </c>
      <c r="CN9" s="8">
        <v>0.75</v>
      </c>
      <c r="CO9" s="9">
        <f>Tabla2[[#This Row],[Precio unitario]]*Tabla2[[#This Row],[Tasa de ingresos cliente]]</f>
        <v>2.57336827875E-3</v>
      </c>
      <c r="CP9" s="21">
        <v>21.6</v>
      </c>
      <c r="CQ9" s="11">
        <f>Tabla2[[#This Row],[tasa de cambio]]*Tabla2[[#This Row],[Ingresos netos]]</f>
        <v>5.5584754821000004E-2</v>
      </c>
      <c r="CS9" s="1" t="s">
        <v>22</v>
      </c>
      <c r="CT9" s="23">
        <f>AVERAGEIF(Tabla2[PaÃ­s / RegiÃ³n],CS9,Tabla2[regalia en pesos])</f>
        <v>7.326722119500001E-2</v>
      </c>
    </row>
    <row r="10" spans="1:98">
      <c r="A10" s="1" t="s">
        <v>9</v>
      </c>
      <c r="B10" s="1" t="s">
        <v>18</v>
      </c>
      <c r="C10" s="1"/>
      <c r="D10" s="1" t="s">
        <v>11</v>
      </c>
      <c r="E10" s="1" t="s">
        <v>12</v>
      </c>
      <c r="F10" s="1" t="s">
        <v>13</v>
      </c>
      <c r="G10" s="8">
        <v>4.0355694600000002E-4</v>
      </c>
      <c r="H10" s="8">
        <v>0.75</v>
      </c>
      <c r="I10" s="8">
        <f>Tabla1[[#This Row],[Precio unitario]]*Tabla1[[#This Row],[Tasa de ingresos cliente]]</f>
        <v>3.0266770950000005E-4</v>
      </c>
      <c r="J10" s="21">
        <v>21.6</v>
      </c>
      <c r="K10" s="15">
        <f>Tabla1[[#This Row],[tasa de cambio]]*Tabla1[[#This Row],[Ingresos netos]]</f>
        <v>6.5376225252000014E-3</v>
      </c>
      <c r="M10" s="1" t="s">
        <v>62</v>
      </c>
      <c r="N10" s="23" t="e">
        <f>AVERAGEIF(Tabla1[PaÃ­s / RegiÃ³n],M10,Tabla1[regalia en pesos])</f>
        <v>#DIV/0!</v>
      </c>
      <c r="P10" s="2" t="s">
        <v>81</v>
      </c>
      <c r="Q10" s="2" t="s">
        <v>37</v>
      </c>
      <c r="R10" s="2"/>
      <c r="S10" s="2" t="s">
        <v>11</v>
      </c>
      <c r="T10" s="2" t="s">
        <v>12</v>
      </c>
      <c r="U10" s="2" t="s">
        <v>13</v>
      </c>
      <c r="V10" s="7">
        <v>1.613411038E-3</v>
      </c>
      <c r="W10" s="7">
        <v>0.75</v>
      </c>
      <c r="X10" s="9">
        <f>Tabla12[[#This Row],[Precio unitario]]*Tabla12[[#This Row],[Tasa de ingresos cliente]]</f>
        <v>1.2100582784999999E-3</v>
      </c>
      <c r="Y10" s="21">
        <v>21.6</v>
      </c>
      <c r="Z10" s="11">
        <f>Tabla12[[#This Row],[tasa de cambio]]*Tabla12[[#This Row],[Ingresos netos]]</f>
        <v>2.6137258815600001E-2</v>
      </c>
      <c r="AB10" s="1" t="s">
        <v>62</v>
      </c>
      <c r="AC10" s="23" t="e">
        <f>AVERAGEIF(Tabla1[PaÃ­s / RegiÃ³n],AB10,Tabla1[regalia en pesos])</f>
        <v>#DIV/0!</v>
      </c>
      <c r="AE10" s="2" t="s">
        <v>98</v>
      </c>
      <c r="AF10" s="2" t="s">
        <v>19</v>
      </c>
      <c r="AG10" s="2"/>
      <c r="AH10" s="2" t="s">
        <v>11</v>
      </c>
      <c r="AI10" s="2" t="s">
        <v>12</v>
      </c>
      <c r="AJ10" s="2" t="s">
        <v>13</v>
      </c>
      <c r="AK10" s="7">
        <v>3.7265000000000002E-3</v>
      </c>
      <c r="AL10" s="7">
        <v>0.75</v>
      </c>
      <c r="AM10" s="9">
        <f>Tabla10[[#This Row],[Precio unitario]]*Tabla10[[#This Row],[Tasa de ingresos cliente]]</f>
        <v>2.7948750000000001E-3</v>
      </c>
      <c r="AN10" s="21">
        <v>22.631540000000001</v>
      </c>
      <c r="AO10" s="11">
        <f>Tabla10[[#This Row],[tasa de cambio]]*Tabla10[[#This Row],[Ingresos netos]]</f>
        <v>6.32523253575E-2</v>
      </c>
      <c r="AQ10" s="1" t="s">
        <v>100</v>
      </c>
      <c r="AR10" s="1" t="s">
        <v>102</v>
      </c>
      <c r="AS10" s="1" t="s">
        <v>104</v>
      </c>
      <c r="AT10" s="1" t="s">
        <v>11</v>
      </c>
      <c r="AU10" s="1" t="s">
        <v>129</v>
      </c>
      <c r="AV10" s="1" t="s">
        <v>13</v>
      </c>
      <c r="AW10" s="8">
        <v>-1.223399E-3</v>
      </c>
      <c r="AX10" s="8">
        <v>0.75</v>
      </c>
      <c r="AY10" s="9">
        <f>Tabla8[[#This Row],[Precio unitario]]*Tabla8[[#This Row],[Tasa de ingresos cliente]]</f>
        <v>-9.1754925000000001E-4</v>
      </c>
      <c r="AZ10" s="21">
        <v>21.6</v>
      </c>
      <c r="BA10" s="11">
        <f>Tabla8[[#This Row],[tasa de cambio]]*Tabla8[[#This Row],[Ingresos netos]]</f>
        <v>-1.9819063800000002E-2</v>
      </c>
      <c r="BB10" s="23"/>
      <c r="BC10" s="1" t="s">
        <v>62</v>
      </c>
      <c r="BD10" s="23">
        <f>AVERAGEIF(Tabla8[PaÃ­s / RegiÃ³n],BC10,Tabla8[regalia en pesos])</f>
        <v>6.39235769809091E-2</v>
      </c>
      <c r="BF10" s="1" t="s">
        <v>134</v>
      </c>
      <c r="BG10" s="1" t="s">
        <v>75</v>
      </c>
      <c r="BH10" s="1" t="s">
        <v>104</v>
      </c>
      <c r="BI10" s="1" t="s">
        <v>11</v>
      </c>
      <c r="BJ10" s="1" t="s">
        <v>12</v>
      </c>
      <c r="BK10" s="1" t="s">
        <v>13</v>
      </c>
      <c r="BL10" s="8">
        <v>2.7409359999999999E-5</v>
      </c>
      <c r="BM10" s="8">
        <v>0.75</v>
      </c>
      <c r="BN10" s="9">
        <f>Tabla6[[#This Row],[Precio unitario]]*Tabla6[[#This Row],[Tasa de ingresos cliente]]</f>
        <v>2.0557020000000001E-5</v>
      </c>
      <c r="BO10" s="21">
        <v>22.631540000000001</v>
      </c>
      <c r="BP10" s="15">
        <f>Tabla6[[#This Row],[tasa de cambio]]*Tabla6[[#This Row],[Ingresos netos]]</f>
        <v>4.6523702041080008E-4</v>
      </c>
      <c r="BR10" s="2" t="s">
        <v>138</v>
      </c>
      <c r="BS10" s="2" t="s">
        <v>60</v>
      </c>
      <c r="BT10" s="2" t="s">
        <v>104</v>
      </c>
      <c r="BU10" s="2" t="s">
        <v>11</v>
      </c>
      <c r="BV10" s="2" t="s">
        <v>12</v>
      </c>
      <c r="BW10" s="2" t="s">
        <v>13</v>
      </c>
      <c r="BX10" s="7">
        <v>5.7918181999999999E-3</v>
      </c>
      <c r="BY10" s="7">
        <v>0.75</v>
      </c>
      <c r="BZ10" s="9">
        <f>Tabla4[[#This Row],[Precio unitario]]*Tabla4[[#This Row],[Tasa de ingresos cliente]]</f>
        <v>4.3438636499999999E-3</v>
      </c>
      <c r="CA10" s="21">
        <v>21.6</v>
      </c>
      <c r="CB10" s="14">
        <f>Tabla4[[#This Row],[tasa de cambio]]*Tabla4[[#This Row],[Ingresos netos]]</f>
        <v>9.3827454840000005E-2</v>
      </c>
      <c r="CD10" s="1" t="s">
        <v>62</v>
      </c>
      <c r="CE10" s="23">
        <f>AVERAGEIF(Tabla8[PaÃ­s / RegiÃ³n],CD10,Tabla8[regalia en pesos])</f>
        <v>6.39235769809091E-2</v>
      </c>
      <c r="CG10" s="2" t="s">
        <v>144</v>
      </c>
      <c r="CH10" s="2" t="s">
        <v>20</v>
      </c>
      <c r="CI10" s="2" t="s">
        <v>104</v>
      </c>
      <c r="CJ10" s="2" t="s">
        <v>11</v>
      </c>
      <c r="CK10" s="2" t="s">
        <v>12</v>
      </c>
      <c r="CL10" s="2" t="s">
        <v>13</v>
      </c>
      <c r="CM10" s="7">
        <v>2.6878605580000002E-3</v>
      </c>
      <c r="CN10" s="7">
        <v>0.75</v>
      </c>
      <c r="CO10" s="9">
        <f>Tabla2[[#This Row],[Precio unitario]]*Tabla2[[#This Row],[Tasa de ingresos cliente]]</f>
        <v>2.0158954185E-3</v>
      </c>
      <c r="CP10" s="21">
        <v>21.6</v>
      </c>
      <c r="CQ10" s="11">
        <f>Tabla2[[#This Row],[tasa de cambio]]*Tabla2[[#This Row],[Ingresos netos]]</f>
        <v>4.3543341039600003E-2</v>
      </c>
      <c r="CS10" s="1" t="s">
        <v>62</v>
      </c>
      <c r="CT10" s="23" t="e">
        <f>AVERAGEIF(Tabla2[PaÃ­s / RegiÃ³n],CS10,Tabla2[regalia en pesos])</f>
        <v>#DIV/0!</v>
      </c>
    </row>
    <row r="11" spans="1:98">
      <c r="A11" s="2" t="s">
        <v>9</v>
      </c>
      <c r="B11" s="2" t="s">
        <v>18</v>
      </c>
      <c r="C11" s="2"/>
      <c r="D11" s="2" t="s">
        <v>11</v>
      </c>
      <c r="E11" s="2" t="s">
        <v>12</v>
      </c>
      <c r="F11" s="2" t="s">
        <v>13</v>
      </c>
      <c r="G11" s="7">
        <v>4.0361295400000001E-4</v>
      </c>
      <c r="H11" s="7">
        <v>0.75</v>
      </c>
      <c r="I11" s="7">
        <f>Tabla1[[#This Row],[Precio unitario]]*Tabla1[[#This Row],[Tasa de ingresos cliente]]</f>
        <v>3.0270971550000003E-4</v>
      </c>
      <c r="J11" s="21">
        <v>21.6</v>
      </c>
      <c r="K11" s="15">
        <f>Tabla1[[#This Row],[tasa de cambio]]*Tabla1[[#This Row],[Ingresos netos]]</f>
        <v>6.5385298548000011E-3</v>
      </c>
      <c r="M11" s="1" t="s">
        <v>61</v>
      </c>
      <c r="N11" s="23" t="e">
        <f>AVERAGEIF(Tabla1[PaÃ­s / RegiÃ³n],M11,Tabla1[regalia en pesos])</f>
        <v>#DIV/0!</v>
      </c>
      <c r="P11" s="1" t="s">
        <v>81</v>
      </c>
      <c r="Q11" s="1" t="s">
        <v>37</v>
      </c>
      <c r="R11" s="1"/>
      <c r="S11" s="1" t="s">
        <v>11</v>
      </c>
      <c r="T11" s="1" t="s">
        <v>12</v>
      </c>
      <c r="U11" s="1" t="s">
        <v>13</v>
      </c>
      <c r="V11" s="8">
        <v>2.2845851489999998E-3</v>
      </c>
      <c r="W11" s="8">
        <v>0.75</v>
      </c>
      <c r="X11" s="9">
        <f>Tabla12[[#This Row],[Precio unitario]]*Tabla12[[#This Row],[Tasa de ingresos cliente]]</f>
        <v>1.7134388617499998E-3</v>
      </c>
      <c r="Y11" s="21">
        <v>21.6</v>
      </c>
      <c r="Z11" s="11">
        <f>Tabla12[[#This Row],[tasa de cambio]]*Tabla12[[#This Row],[Ingresos netos]]</f>
        <v>3.7010279413799994E-2</v>
      </c>
      <c r="AB11" s="1" t="s">
        <v>61</v>
      </c>
      <c r="AC11" s="23" t="e">
        <f>AVERAGEIF(Tabla1[PaÃ­s / RegiÃ³n],AB11,Tabla1[regalia en pesos])</f>
        <v>#DIV/0!</v>
      </c>
      <c r="AE11" s="1" t="s">
        <v>98</v>
      </c>
      <c r="AF11" s="1" t="s">
        <v>14</v>
      </c>
      <c r="AG11" s="1"/>
      <c r="AH11" s="1" t="s">
        <v>11</v>
      </c>
      <c r="AI11" s="1" t="s">
        <v>12</v>
      </c>
      <c r="AJ11" s="1" t="s">
        <v>13</v>
      </c>
      <c r="AK11" s="8">
        <v>2.8879999999999999E-3</v>
      </c>
      <c r="AL11" s="8">
        <v>0.75</v>
      </c>
      <c r="AM11" s="9">
        <f>Tabla10[[#This Row],[Precio unitario]]*Tabla10[[#This Row],[Tasa de ingresos cliente]]</f>
        <v>2.166E-3</v>
      </c>
      <c r="AN11" s="21">
        <v>22.631540000000001</v>
      </c>
      <c r="AO11" s="11">
        <f>Tabla10[[#This Row],[tasa de cambio]]*Tabla10[[#This Row],[Ingresos netos]]</f>
        <v>4.9019915640000002E-2</v>
      </c>
      <c r="AQ11" s="1" t="s">
        <v>100</v>
      </c>
      <c r="AR11" s="1" t="s">
        <v>113</v>
      </c>
      <c r="AS11" s="1" t="s">
        <v>104</v>
      </c>
      <c r="AT11" s="1" t="s">
        <v>11</v>
      </c>
      <c r="AU11" s="1" t="s">
        <v>12</v>
      </c>
      <c r="AV11" s="1" t="s">
        <v>13</v>
      </c>
      <c r="AW11" s="8">
        <v>1.487E-3</v>
      </c>
      <c r="AX11" s="8">
        <v>0.75</v>
      </c>
      <c r="AY11" s="9">
        <f>Tabla8[[#This Row],[Precio unitario]]*Tabla8[[#This Row],[Tasa de ingresos cliente]]</f>
        <v>1.1152499999999999E-3</v>
      </c>
      <c r="AZ11" s="21">
        <v>21.6</v>
      </c>
      <c r="BA11" s="11">
        <f>Tabla8[[#This Row],[tasa de cambio]]*Tabla8[[#This Row],[Ingresos netos]]</f>
        <v>2.40894E-2</v>
      </c>
      <c r="BB11" s="23"/>
      <c r="BC11" s="1" t="s">
        <v>61</v>
      </c>
      <c r="BD11" s="23">
        <f>AVERAGEIF(Tabla8[PaÃ­s / RegiÃ³n],BC11,Tabla8[regalia en pesos])</f>
        <v>3.8728725872727273E-3</v>
      </c>
      <c r="BF11" s="2" t="s">
        <v>134</v>
      </c>
      <c r="BG11" s="2" t="s">
        <v>39</v>
      </c>
      <c r="BH11" s="2" t="s">
        <v>104</v>
      </c>
      <c r="BI11" s="2" t="s">
        <v>11</v>
      </c>
      <c r="BJ11" s="2" t="s">
        <v>12</v>
      </c>
      <c r="BK11" s="2" t="s">
        <v>13</v>
      </c>
      <c r="BL11" s="7">
        <v>5.0854632700000001E-4</v>
      </c>
      <c r="BM11" s="7">
        <v>0.75</v>
      </c>
      <c r="BN11" s="9">
        <f>Tabla6[[#This Row],[Precio unitario]]*Tabla6[[#This Row],[Tasa de ingresos cliente]]</f>
        <v>3.8140974525000004E-4</v>
      </c>
      <c r="BO11" s="21">
        <v>22.631540000000001</v>
      </c>
      <c r="BP11" s="15">
        <f>Tabla6[[#This Row],[tasa de cambio]]*Tabla6[[#This Row],[Ingresos netos]]</f>
        <v>8.6318899060151867E-3</v>
      </c>
      <c r="BR11" s="2" t="s">
        <v>138</v>
      </c>
      <c r="BS11" s="2" t="s">
        <v>41</v>
      </c>
      <c r="BT11" s="2" t="s">
        <v>104</v>
      </c>
      <c r="BU11" s="2" t="s">
        <v>11</v>
      </c>
      <c r="BV11" s="2" t="s">
        <v>12</v>
      </c>
      <c r="BW11" s="2" t="s">
        <v>13</v>
      </c>
      <c r="BX11" s="7">
        <v>1.861201E-3</v>
      </c>
      <c r="BY11" s="7">
        <v>0.75</v>
      </c>
      <c r="BZ11" s="9">
        <f>Tabla4[[#This Row],[Precio unitario]]*Tabla4[[#This Row],[Tasa de ingresos cliente]]</f>
        <v>1.3959007500000001E-3</v>
      </c>
      <c r="CA11" s="21">
        <v>21.6</v>
      </c>
      <c r="CB11" s="14">
        <f>Tabla4[[#This Row],[tasa de cambio]]*Tabla4[[#This Row],[Ingresos netos]]</f>
        <v>3.0151456200000003E-2</v>
      </c>
      <c r="CD11" s="1" t="s">
        <v>61</v>
      </c>
      <c r="CE11" s="23">
        <f>AVERAGEIF(Tabla8[PaÃ­s / RegiÃ³n],CD11,Tabla8[regalia en pesos])</f>
        <v>3.8728725872727273E-3</v>
      </c>
      <c r="CG11" s="1" t="s">
        <v>144</v>
      </c>
      <c r="CH11" s="1" t="s">
        <v>22</v>
      </c>
      <c r="CI11" s="1" t="s">
        <v>104</v>
      </c>
      <c r="CJ11" s="1" t="s">
        <v>11</v>
      </c>
      <c r="CK11" s="1" t="s">
        <v>12</v>
      </c>
      <c r="CL11" s="1" t="s">
        <v>13</v>
      </c>
      <c r="CM11" s="8">
        <v>2.4245187999999999E-3</v>
      </c>
      <c r="CN11" s="8">
        <v>0.75</v>
      </c>
      <c r="CO11" s="9">
        <f>Tabla2[[#This Row],[Precio unitario]]*Tabla2[[#This Row],[Tasa de ingresos cliente]]</f>
        <v>1.8183890999999999E-3</v>
      </c>
      <c r="CP11" s="21">
        <v>21.6</v>
      </c>
      <c r="CQ11" s="11">
        <f>Tabla2[[#This Row],[tasa de cambio]]*Tabla2[[#This Row],[Ingresos netos]]</f>
        <v>3.9277204560000001E-2</v>
      </c>
      <c r="CS11" s="1" t="s">
        <v>61</v>
      </c>
      <c r="CT11" s="23" t="e">
        <f>AVERAGEIF(Tabla2[PaÃ­s / RegiÃ³n],CS11,Tabla2[regalia en pesos])</f>
        <v>#DIV/0!</v>
      </c>
    </row>
    <row r="12" spans="1:98">
      <c r="A12" s="1" t="s">
        <v>9</v>
      </c>
      <c r="B12" s="1" t="s">
        <v>18</v>
      </c>
      <c r="C12" s="1"/>
      <c r="D12" s="1" t="s">
        <v>11</v>
      </c>
      <c r="E12" s="1" t="s">
        <v>12</v>
      </c>
      <c r="F12" s="1" t="s">
        <v>13</v>
      </c>
      <c r="G12" s="8">
        <v>4.0359893099999999E-4</v>
      </c>
      <c r="H12" s="8">
        <v>0.75</v>
      </c>
      <c r="I12" s="8">
        <f>Tabla1[[#This Row],[Precio unitario]]*Tabla1[[#This Row],[Tasa de ingresos cliente]]</f>
        <v>3.0269919824999999E-4</v>
      </c>
      <c r="J12" s="21">
        <v>21.6</v>
      </c>
      <c r="K12" s="15">
        <f>Tabla1[[#This Row],[tasa de cambio]]*Tabla1[[#This Row],[Ingresos netos]]</f>
        <v>6.5383026821999998E-3</v>
      </c>
      <c r="M12" s="1" t="s">
        <v>19</v>
      </c>
      <c r="N12" s="23">
        <f>AVERAGEIF(Tabla1[PaÃ­s / RegiÃ³n],M12,Tabla1[regalia en pesos])</f>
        <v>2.5845781935600002E-2</v>
      </c>
      <c r="P12" s="2" t="s">
        <v>81</v>
      </c>
      <c r="Q12" s="2" t="s">
        <v>37</v>
      </c>
      <c r="R12" s="2"/>
      <c r="S12" s="2" t="s">
        <v>11</v>
      </c>
      <c r="T12" s="2" t="s">
        <v>12</v>
      </c>
      <c r="U12" s="2" t="s">
        <v>13</v>
      </c>
      <c r="V12" s="7">
        <v>1.150504288E-3</v>
      </c>
      <c r="W12" s="7">
        <v>0.75</v>
      </c>
      <c r="X12" s="9">
        <f>Tabla12[[#This Row],[Precio unitario]]*Tabla12[[#This Row],[Tasa de ingresos cliente]]</f>
        <v>8.6287821600000009E-4</v>
      </c>
      <c r="Y12" s="21">
        <v>21.6</v>
      </c>
      <c r="Z12" s="11">
        <f>Tabla12[[#This Row],[tasa de cambio]]*Tabla12[[#This Row],[Ingresos netos]]</f>
        <v>1.8638169465600003E-2</v>
      </c>
      <c r="AB12" s="1" t="s">
        <v>19</v>
      </c>
      <c r="AC12" s="23">
        <f>AVERAGEIF(Tabla1[PaÃ­s / RegiÃ³n],AB12,Tabla1[regalia en pesos])</f>
        <v>2.5845781935600002E-2</v>
      </c>
      <c r="AE12" s="2" t="s">
        <v>98</v>
      </c>
      <c r="AF12" s="2" t="s">
        <v>28</v>
      </c>
      <c r="AG12" s="2"/>
      <c r="AH12" s="2" t="s">
        <v>11</v>
      </c>
      <c r="AI12" s="2" t="s">
        <v>12</v>
      </c>
      <c r="AJ12" s="2" t="s">
        <v>13</v>
      </c>
      <c r="AK12" s="7">
        <v>8.92E-4</v>
      </c>
      <c r="AL12" s="7">
        <v>0.75</v>
      </c>
      <c r="AM12" s="9">
        <f>Tabla10[[#This Row],[Precio unitario]]*Tabla10[[#This Row],[Tasa de ingresos cliente]]</f>
        <v>6.69E-4</v>
      </c>
      <c r="AN12" s="21">
        <v>22.631540000000001</v>
      </c>
      <c r="AO12" s="11">
        <f>Tabla10[[#This Row],[tasa de cambio]]*Tabla10[[#This Row],[Ingresos netos]]</f>
        <v>1.514050026E-2</v>
      </c>
      <c r="AQ12" s="2" t="s">
        <v>100</v>
      </c>
      <c r="AR12" s="2" t="s">
        <v>113</v>
      </c>
      <c r="AS12" s="2" t="s">
        <v>104</v>
      </c>
      <c r="AT12" s="2" t="s">
        <v>11</v>
      </c>
      <c r="AU12" s="2" t="s">
        <v>129</v>
      </c>
      <c r="AV12" s="2" t="s">
        <v>13</v>
      </c>
      <c r="AW12" s="7">
        <v>-3.6779100000000002E-4</v>
      </c>
      <c r="AX12" s="7">
        <v>0.75</v>
      </c>
      <c r="AY12" s="9">
        <f>Tabla8[[#This Row],[Precio unitario]]*Tabla8[[#This Row],[Tasa de ingresos cliente]]</f>
        <v>-2.7584324999999999E-4</v>
      </c>
      <c r="AZ12" s="21">
        <v>21.6</v>
      </c>
      <c r="BA12" s="11">
        <f>Tabla8[[#This Row],[tasa de cambio]]*Tabla8[[#This Row],[Ingresos netos]]</f>
        <v>-5.9582141999999999E-3</v>
      </c>
      <c r="BB12" s="23"/>
      <c r="BC12" s="1" t="s">
        <v>19</v>
      </c>
      <c r="BD12" s="23">
        <f>AVERAGEIF(Tabla8[PaÃ­s / RegiÃ³n],BC12,Tabla8[regalia en pesos])</f>
        <v>4.6117396813457966E-2</v>
      </c>
      <c r="BF12" s="1" t="s">
        <v>134</v>
      </c>
      <c r="BG12" s="1" t="s">
        <v>23</v>
      </c>
      <c r="BH12" s="1" t="s">
        <v>104</v>
      </c>
      <c r="BI12" s="1" t="s">
        <v>11</v>
      </c>
      <c r="BJ12" s="1" t="s">
        <v>12</v>
      </c>
      <c r="BK12" s="1" t="s">
        <v>13</v>
      </c>
      <c r="BL12" s="8">
        <v>4.24409E-4</v>
      </c>
      <c r="BM12" s="8">
        <v>0.75</v>
      </c>
      <c r="BN12" s="9">
        <f>Tabla6[[#This Row],[Precio unitario]]*Tabla6[[#This Row],[Tasa de ingresos cliente]]</f>
        <v>3.1830675000000001E-4</v>
      </c>
      <c r="BO12" s="21">
        <v>22.631540000000001</v>
      </c>
      <c r="BP12" s="17">
        <f>Tabla6[[#This Row],[tasa de cambio]]*Tabla6[[#This Row],[Ingresos netos]]</f>
        <v>7.2037719448950002E-3</v>
      </c>
      <c r="BR12" s="1" t="s">
        <v>138</v>
      </c>
      <c r="BS12" s="1" t="s">
        <v>41</v>
      </c>
      <c r="BT12" s="1" t="s">
        <v>101</v>
      </c>
      <c r="BU12" s="1" t="s">
        <v>11</v>
      </c>
      <c r="BV12" s="1" t="s">
        <v>12</v>
      </c>
      <c r="BW12" s="1" t="s">
        <v>13</v>
      </c>
      <c r="BX12" s="8">
        <v>4.3204233E-3</v>
      </c>
      <c r="BY12" s="8">
        <v>0.75</v>
      </c>
      <c r="BZ12" s="9">
        <f>Tabla4[[#This Row],[Precio unitario]]*Tabla4[[#This Row],[Tasa de ingresos cliente]]</f>
        <v>3.2403174749999998E-3</v>
      </c>
      <c r="CA12" s="21">
        <v>21.6</v>
      </c>
      <c r="CB12" s="14">
        <f>Tabla4[[#This Row],[tasa de cambio]]*Tabla4[[#This Row],[Ingresos netos]]</f>
        <v>6.999085746E-2</v>
      </c>
      <c r="CD12" s="1" t="s">
        <v>19</v>
      </c>
      <c r="CE12" s="23">
        <f>AVERAGEIF(Tabla8[PaÃ­s / RegiÃ³n],CD12,Tabla8[regalia en pesos])</f>
        <v>4.6117396813457966E-2</v>
      </c>
      <c r="CG12" s="2" t="s">
        <v>144</v>
      </c>
      <c r="CH12" s="2" t="s">
        <v>23</v>
      </c>
      <c r="CI12" s="2" t="s">
        <v>104</v>
      </c>
      <c r="CJ12" s="2" t="s">
        <v>11</v>
      </c>
      <c r="CK12" s="2" t="s">
        <v>12</v>
      </c>
      <c r="CL12" s="2" t="s">
        <v>13</v>
      </c>
      <c r="CM12" s="7">
        <v>3.5767500000000001E-3</v>
      </c>
      <c r="CN12" s="7">
        <v>0.75</v>
      </c>
      <c r="CO12" s="9">
        <f>Tabla2[[#This Row],[Precio unitario]]*Tabla2[[#This Row],[Tasa de ingresos cliente]]</f>
        <v>2.6825625000000001E-3</v>
      </c>
      <c r="CP12" s="21">
        <v>21.6</v>
      </c>
      <c r="CQ12" s="11">
        <f>Tabla2[[#This Row],[tasa de cambio]]*Tabla2[[#This Row],[Ingresos netos]]</f>
        <v>5.7943350000000005E-2</v>
      </c>
      <c r="CS12" s="1" t="s">
        <v>19</v>
      </c>
      <c r="CT12" s="23">
        <f>AVERAGEIF(Tabla2[PaÃ­s / RegiÃ³n],CS12,Tabla2[regalia en pesos])</f>
        <v>0.13452229377197999</v>
      </c>
    </row>
    <row r="13" spans="1:98">
      <c r="A13" s="2" t="s">
        <v>9</v>
      </c>
      <c r="B13" s="2" t="s">
        <v>18</v>
      </c>
      <c r="C13" s="2"/>
      <c r="D13" s="2" t="s">
        <v>11</v>
      </c>
      <c r="E13" s="2" t="s">
        <v>12</v>
      </c>
      <c r="F13" s="2" t="s">
        <v>13</v>
      </c>
      <c r="G13" s="7">
        <v>4.0361292600000001E-4</v>
      </c>
      <c r="H13" s="7">
        <v>0.75</v>
      </c>
      <c r="I13" s="7">
        <f>Tabla1[[#This Row],[Precio unitario]]*Tabla1[[#This Row],[Tasa de ingresos cliente]]</f>
        <v>3.0270969450000001E-4</v>
      </c>
      <c r="J13" s="21">
        <v>21.6</v>
      </c>
      <c r="K13" s="15">
        <f>Tabla1[[#This Row],[tasa de cambio]]*Tabla1[[#This Row],[Ingresos netos]]</f>
        <v>6.5385294012000007E-3</v>
      </c>
      <c r="M13" s="1" t="s">
        <v>52</v>
      </c>
      <c r="N13" s="23" t="e">
        <f>AVERAGEIF(Tabla1[PaÃ­s / RegiÃ³n],M13,Tabla1[regalia en pesos])</f>
        <v>#DIV/0!</v>
      </c>
      <c r="P13" s="1" t="s">
        <v>81</v>
      </c>
      <c r="Q13" s="1" t="s">
        <v>69</v>
      </c>
      <c r="R13" s="1"/>
      <c r="S13" s="1" t="s">
        <v>11</v>
      </c>
      <c r="T13" s="1" t="s">
        <v>12</v>
      </c>
      <c r="U13" s="1" t="s">
        <v>13</v>
      </c>
      <c r="V13" s="8">
        <v>3.421259182E-3</v>
      </c>
      <c r="W13" s="8">
        <v>0.75</v>
      </c>
      <c r="X13" s="9">
        <f>Tabla12[[#This Row],[Precio unitario]]*Tabla12[[#This Row],[Tasa de ingresos cliente]]</f>
        <v>2.5659443865000001E-3</v>
      </c>
      <c r="Y13" s="21">
        <v>21.6</v>
      </c>
      <c r="Z13" s="11">
        <f>Tabla12[[#This Row],[tasa de cambio]]*Tabla12[[#This Row],[Ingresos netos]]</f>
        <v>5.5424398748400008E-2</v>
      </c>
      <c r="AB13" s="1" t="s">
        <v>52</v>
      </c>
      <c r="AC13" s="23" t="e">
        <f>AVERAGEIF(Tabla1[PaÃ­s / RegiÃ³n],AB13,Tabla1[regalia en pesos])</f>
        <v>#DIV/0!</v>
      </c>
      <c r="AE13" s="1" t="s">
        <v>98</v>
      </c>
      <c r="AF13" s="1" t="s">
        <v>74</v>
      </c>
      <c r="AG13" s="1"/>
      <c r="AH13" s="1" t="s">
        <v>11</v>
      </c>
      <c r="AI13" s="1" t="s">
        <v>12</v>
      </c>
      <c r="AJ13" s="1" t="s">
        <v>13</v>
      </c>
      <c r="AK13" s="8">
        <v>5.862E-3</v>
      </c>
      <c r="AL13" s="8">
        <v>0.75</v>
      </c>
      <c r="AM13" s="9">
        <f>Tabla10[[#This Row],[Precio unitario]]*Tabla10[[#This Row],[Tasa de ingresos cliente]]</f>
        <v>4.3965000000000002E-3</v>
      </c>
      <c r="AN13" s="21">
        <v>22.631540000000001</v>
      </c>
      <c r="AO13" s="11">
        <f>Tabla10[[#This Row],[tasa de cambio]]*Tabla10[[#This Row],[Ingresos netos]]</f>
        <v>9.9499565610000007E-2</v>
      </c>
      <c r="AQ13" s="2" t="s">
        <v>100</v>
      </c>
      <c r="AR13" s="2" t="s">
        <v>28</v>
      </c>
      <c r="AS13" s="2" t="s">
        <v>101</v>
      </c>
      <c r="AT13" s="2" t="s">
        <v>11</v>
      </c>
      <c r="AU13" s="2" t="s">
        <v>12</v>
      </c>
      <c r="AV13" s="2" t="s">
        <v>13</v>
      </c>
      <c r="AW13" s="7">
        <v>2.02E-4</v>
      </c>
      <c r="AX13" s="7">
        <v>0.75</v>
      </c>
      <c r="AY13" s="9">
        <f>Tabla8[[#This Row],[Precio unitario]]*Tabla8[[#This Row],[Tasa de ingresos cliente]]</f>
        <v>1.515E-4</v>
      </c>
      <c r="AZ13" s="21">
        <v>21.6</v>
      </c>
      <c r="BA13" s="11">
        <f>Tabla8[[#This Row],[tasa de cambio]]*Tabla8[[#This Row],[Ingresos netos]]</f>
        <v>3.2724E-3</v>
      </c>
      <c r="BB13" s="23"/>
      <c r="BC13" s="1" t="s">
        <v>52</v>
      </c>
      <c r="BD13" s="23">
        <f>AVERAGEIF(Tabla8[PaÃ­s / RegiÃ³n],BC13,Tabla8[regalia en pesos])</f>
        <v>1.5237764954999995E-2</v>
      </c>
      <c r="BR13" s="1" t="s">
        <v>138</v>
      </c>
      <c r="BS13" s="1" t="s">
        <v>41</v>
      </c>
      <c r="BT13" s="1" t="s">
        <v>101</v>
      </c>
      <c r="BU13" s="1" t="s">
        <v>11</v>
      </c>
      <c r="BV13" s="1" t="s">
        <v>12</v>
      </c>
      <c r="BW13" s="1" t="s">
        <v>13</v>
      </c>
      <c r="BX13" s="8">
        <v>1.9655420999999998E-3</v>
      </c>
      <c r="BY13" s="8">
        <v>0.75</v>
      </c>
      <c r="BZ13" s="9">
        <f>Tabla4[[#This Row],[Precio unitario]]*Tabla4[[#This Row],[Tasa de ingresos cliente]]</f>
        <v>1.4741565749999998E-3</v>
      </c>
      <c r="CA13" s="21">
        <v>21.6</v>
      </c>
      <c r="CB13" s="14">
        <f>Tabla4[[#This Row],[tasa de cambio]]*Tabla4[[#This Row],[Ingresos netos]]</f>
        <v>3.1841782020000001E-2</v>
      </c>
      <c r="CD13" s="1" t="s">
        <v>52</v>
      </c>
      <c r="CE13" s="23">
        <f>AVERAGEIF(Tabla8[PaÃ­s / RegiÃ³n],CD13,Tabla8[regalia en pesos])</f>
        <v>1.5237764954999995E-2</v>
      </c>
      <c r="CG13" s="1" t="s">
        <v>144</v>
      </c>
      <c r="CH13" s="1" t="s">
        <v>14</v>
      </c>
      <c r="CI13" s="1" t="s">
        <v>104</v>
      </c>
      <c r="CJ13" s="1" t="s">
        <v>11</v>
      </c>
      <c r="CK13" s="1" t="s">
        <v>12</v>
      </c>
      <c r="CL13" s="1" t="s">
        <v>13</v>
      </c>
      <c r="CM13" s="8">
        <v>2.5241202239999999E-3</v>
      </c>
      <c r="CN13" s="8">
        <v>0.75</v>
      </c>
      <c r="CO13" s="9">
        <f>Tabla2[[#This Row],[Precio unitario]]*Tabla2[[#This Row],[Tasa de ingresos cliente]]</f>
        <v>1.8930901679999998E-3</v>
      </c>
      <c r="CP13" s="21">
        <v>21.6</v>
      </c>
      <c r="CQ13" s="11">
        <f>Tabla2[[#This Row],[tasa de cambio]]*Tabla2[[#This Row],[Ingresos netos]]</f>
        <v>4.0890747628799996E-2</v>
      </c>
      <c r="CS13" s="1" t="s">
        <v>52</v>
      </c>
      <c r="CT13" s="23" t="e">
        <f>AVERAGEIF(Tabla2[PaÃ­s / RegiÃ³n],CS13,Tabla2[regalia en pesos])</f>
        <v>#DIV/0!</v>
      </c>
    </row>
    <row r="14" spans="1:98">
      <c r="A14" s="1" t="s">
        <v>9</v>
      </c>
      <c r="B14" s="1" t="s">
        <v>18</v>
      </c>
      <c r="C14" s="1"/>
      <c r="D14" s="1" t="s">
        <v>11</v>
      </c>
      <c r="E14" s="1" t="s">
        <v>12</v>
      </c>
      <c r="F14" s="1" t="s">
        <v>13</v>
      </c>
      <c r="G14" s="8">
        <v>4.0357793800000001E-4</v>
      </c>
      <c r="H14" s="8">
        <v>0.75</v>
      </c>
      <c r="I14" s="8">
        <f>Tabla1[[#This Row],[Precio unitario]]*Tabla1[[#This Row],[Tasa de ingresos cliente]]</f>
        <v>3.0268345350000002E-4</v>
      </c>
      <c r="J14" s="21">
        <v>21.6</v>
      </c>
      <c r="K14" s="15">
        <f>Tabla1[[#This Row],[tasa de cambio]]*Tabla1[[#This Row],[Ingresos netos]]</f>
        <v>6.5379625956000012E-3</v>
      </c>
      <c r="M14" s="1" t="s">
        <v>20</v>
      </c>
      <c r="N14" s="23">
        <f>AVERAGEIF(Tabla1[PaÃ­s / RegiÃ³n],M14,Tabla1[regalia en pesos])</f>
        <v>1.27834597791E-2</v>
      </c>
      <c r="P14" s="2" t="s">
        <v>81</v>
      </c>
      <c r="Q14" s="2" t="s">
        <v>22</v>
      </c>
      <c r="R14" s="2"/>
      <c r="S14" s="2" t="s">
        <v>11</v>
      </c>
      <c r="T14" s="2" t="s">
        <v>12</v>
      </c>
      <c r="U14" s="2" t="s">
        <v>13</v>
      </c>
      <c r="V14" s="7">
        <v>3.7687443199999998E-4</v>
      </c>
      <c r="W14" s="7">
        <v>0.75</v>
      </c>
      <c r="X14" s="9">
        <f>Tabla12[[#This Row],[Precio unitario]]*Tabla12[[#This Row],[Tasa de ingresos cliente]]</f>
        <v>2.82655824E-4</v>
      </c>
      <c r="Y14" s="21">
        <v>21.6</v>
      </c>
      <c r="Z14" s="11">
        <f>Tabla12[[#This Row],[tasa de cambio]]*Tabla12[[#This Row],[Ingresos netos]]</f>
        <v>6.1053657984000004E-3</v>
      </c>
      <c r="AB14" s="1" t="s">
        <v>20</v>
      </c>
      <c r="AC14" s="23">
        <f>AVERAGEIF(Tabla1[PaÃ­s / RegiÃ³n],AB14,Tabla1[regalia en pesos])</f>
        <v>1.27834597791E-2</v>
      </c>
      <c r="AE14" s="2" t="s">
        <v>98</v>
      </c>
      <c r="AF14" s="2" t="s">
        <v>19</v>
      </c>
      <c r="AG14" s="2"/>
      <c r="AH14" s="2" t="s">
        <v>11</v>
      </c>
      <c r="AI14" s="2" t="s">
        <v>12</v>
      </c>
      <c r="AJ14" s="2" t="s">
        <v>13</v>
      </c>
      <c r="AK14" s="7">
        <v>5.4225999999999996E-3</v>
      </c>
      <c r="AL14" s="7">
        <v>0.75</v>
      </c>
      <c r="AM14" s="9">
        <f>Tabla10[[#This Row],[Precio unitario]]*Tabla10[[#This Row],[Tasa de ingresos cliente]]</f>
        <v>4.0669499999999997E-3</v>
      </c>
      <c r="AN14" s="21">
        <v>22.631540000000001</v>
      </c>
      <c r="AO14" s="11">
        <f>Tabla10[[#This Row],[tasa de cambio]]*Tabla10[[#This Row],[Ingresos netos]]</f>
        <v>9.2041341602999996E-2</v>
      </c>
      <c r="AQ14" s="1" t="s">
        <v>100</v>
      </c>
      <c r="AR14" s="1" t="s">
        <v>28</v>
      </c>
      <c r="AS14" s="1" t="s">
        <v>101</v>
      </c>
      <c r="AT14" s="1" t="s">
        <v>11</v>
      </c>
      <c r="AU14" s="1" t="s">
        <v>12</v>
      </c>
      <c r="AV14" s="1" t="s">
        <v>13</v>
      </c>
      <c r="AW14" s="8">
        <v>2.0187499999999999E-4</v>
      </c>
      <c r="AX14" s="8">
        <v>0.75</v>
      </c>
      <c r="AY14" s="9">
        <f>Tabla8[[#This Row],[Precio unitario]]*Tabla8[[#This Row],[Tasa de ingresos cliente]]</f>
        <v>1.5140624999999998E-4</v>
      </c>
      <c r="AZ14" s="21">
        <v>21.6</v>
      </c>
      <c r="BA14" s="11">
        <f>Tabla8[[#This Row],[tasa de cambio]]*Tabla8[[#This Row],[Ingresos netos]]</f>
        <v>3.2703749999999998E-3</v>
      </c>
      <c r="BB14" s="23"/>
      <c r="BC14" s="1" t="s">
        <v>20</v>
      </c>
      <c r="BD14" s="23">
        <f>AVERAGEIF(Tabla8[PaÃ­s / RegiÃ³n],BC14,Tabla8[regalia en pesos])</f>
        <v>3.0428828651249993E-2</v>
      </c>
      <c r="BF14" s="3" t="s">
        <v>0</v>
      </c>
      <c r="BG14" s="3" t="s">
        <v>1</v>
      </c>
      <c r="BH14" s="3" t="s">
        <v>2</v>
      </c>
      <c r="BI14" s="3" t="s">
        <v>3</v>
      </c>
      <c r="BJ14" s="3" t="s">
        <v>4</v>
      </c>
      <c r="BK14" s="3" t="s">
        <v>5</v>
      </c>
      <c r="BL14" s="4" t="s">
        <v>6</v>
      </c>
      <c r="BM14" s="4" t="s">
        <v>7</v>
      </c>
      <c r="BN14" s="6" t="s">
        <v>8</v>
      </c>
      <c r="BO14" s="10" t="s">
        <v>145</v>
      </c>
      <c r="BP14" s="10" t="s">
        <v>146</v>
      </c>
      <c r="BR14" s="2" t="s">
        <v>138</v>
      </c>
      <c r="BS14" s="2" t="s">
        <v>41</v>
      </c>
      <c r="BT14" s="2" t="s">
        <v>104</v>
      </c>
      <c r="BU14" s="2" t="s">
        <v>11</v>
      </c>
      <c r="BV14" s="2" t="s">
        <v>12</v>
      </c>
      <c r="BW14" s="2" t="s">
        <v>13</v>
      </c>
      <c r="BX14" s="7">
        <v>4.1309665000000004E-3</v>
      </c>
      <c r="BY14" s="7">
        <v>0.75</v>
      </c>
      <c r="BZ14" s="9">
        <f>Tabla4[[#This Row],[Precio unitario]]*Tabla4[[#This Row],[Tasa de ingresos cliente]]</f>
        <v>3.0982248750000005E-3</v>
      </c>
      <c r="CA14" s="21">
        <v>21.6</v>
      </c>
      <c r="CB14" s="14">
        <f>Tabla4[[#This Row],[tasa de cambio]]*Tabla4[[#This Row],[Ingresos netos]]</f>
        <v>6.692165730000002E-2</v>
      </c>
      <c r="CD14" s="1" t="s">
        <v>20</v>
      </c>
      <c r="CE14" s="23">
        <f>AVERAGEIF(Tabla8[PaÃ­s / RegiÃ³n],CD14,Tabla8[regalia en pesos])</f>
        <v>3.0428828651249993E-2</v>
      </c>
      <c r="CG14" s="2" t="s">
        <v>144</v>
      </c>
      <c r="CH14" s="2" t="s">
        <v>18</v>
      </c>
      <c r="CI14" s="2" t="s">
        <v>104</v>
      </c>
      <c r="CJ14" s="2" t="s">
        <v>11</v>
      </c>
      <c r="CK14" s="2" t="s">
        <v>12</v>
      </c>
      <c r="CL14" s="2" t="s">
        <v>13</v>
      </c>
      <c r="CM14" s="7">
        <v>2.6702269839999999E-3</v>
      </c>
      <c r="CN14" s="7">
        <v>0.75</v>
      </c>
      <c r="CO14" s="9">
        <f>Tabla2[[#This Row],[Precio unitario]]*Tabla2[[#This Row],[Tasa de ingresos cliente]]</f>
        <v>2.0026702379999997E-3</v>
      </c>
      <c r="CP14" s="21">
        <v>21.6</v>
      </c>
      <c r="CQ14" s="11">
        <f>Tabla2[[#This Row],[tasa de cambio]]*Tabla2[[#This Row],[Ingresos netos]]</f>
        <v>4.3257677140799998E-2</v>
      </c>
      <c r="CS14" s="1" t="s">
        <v>20</v>
      </c>
      <c r="CT14" s="23">
        <f>AVERAGEIF(Tabla2[PaÃ­s / RegiÃ³n],CS14,Tabla2[regalia en pesos])</f>
        <v>7.883813680695001E-2</v>
      </c>
    </row>
    <row r="15" spans="1:98">
      <c r="A15" s="2" t="s">
        <v>9</v>
      </c>
      <c r="B15" s="2" t="s">
        <v>18</v>
      </c>
      <c r="C15" s="2"/>
      <c r="D15" s="2" t="s">
        <v>11</v>
      </c>
      <c r="E15" s="2" t="s">
        <v>12</v>
      </c>
      <c r="F15" s="2" t="s">
        <v>13</v>
      </c>
      <c r="G15" s="7">
        <v>4.0359798800000001E-4</v>
      </c>
      <c r="H15" s="7">
        <v>0.75</v>
      </c>
      <c r="I15" s="7">
        <f>Tabla1[[#This Row],[Precio unitario]]*Tabla1[[#This Row],[Tasa de ingresos cliente]]</f>
        <v>3.02698491E-4</v>
      </c>
      <c r="J15" s="21">
        <v>21.6</v>
      </c>
      <c r="K15" s="15">
        <f>Tabla1[[#This Row],[tasa de cambio]]*Tabla1[[#This Row],[Ingresos netos]]</f>
        <v>6.5382874056E-3</v>
      </c>
      <c r="M15" s="1" t="s">
        <v>45</v>
      </c>
      <c r="N15" s="23" t="e">
        <f>AVERAGEIF(Tabla1[PaÃ­s / RegiÃ³n],M15,Tabla1[regalia en pesos])</f>
        <v>#DIV/0!</v>
      </c>
      <c r="P15" s="1" t="s">
        <v>81</v>
      </c>
      <c r="Q15" s="1" t="s">
        <v>22</v>
      </c>
      <c r="R15" s="1"/>
      <c r="S15" s="1" t="s">
        <v>11</v>
      </c>
      <c r="T15" s="1" t="s">
        <v>12</v>
      </c>
      <c r="U15" s="1" t="s">
        <v>13</v>
      </c>
      <c r="V15" s="8">
        <v>4.0211464670000001E-3</v>
      </c>
      <c r="W15" s="8">
        <v>0.75</v>
      </c>
      <c r="X15" s="9">
        <f>Tabla12[[#This Row],[Precio unitario]]*Tabla12[[#This Row],[Tasa de ingresos cliente]]</f>
        <v>3.0158598502499998E-3</v>
      </c>
      <c r="Y15" s="21">
        <v>21.6</v>
      </c>
      <c r="Z15" s="11">
        <f>Tabla12[[#This Row],[tasa de cambio]]*Tabla12[[#This Row],[Ingresos netos]]</f>
        <v>6.5142572765400003E-2</v>
      </c>
      <c r="AB15" s="1" t="s">
        <v>45</v>
      </c>
      <c r="AC15" s="23" t="e">
        <f>AVERAGEIF(Tabla1[PaÃ­s / RegiÃ³n],AB15,Tabla1[regalia en pesos])</f>
        <v>#DIV/0!</v>
      </c>
      <c r="AE15" s="1" t="s">
        <v>98</v>
      </c>
      <c r="AF15" s="1" t="s">
        <v>22</v>
      </c>
      <c r="AG15" s="1"/>
      <c r="AH15" s="1" t="s">
        <v>11</v>
      </c>
      <c r="AI15" s="1" t="s">
        <v>12</v>
      </c>
      <c r="AJ15" s="1" t="s">
        <v>13</v>
      </c>
      <c r="AK15" s="8">
        <v>9.2230000000000003E-3</v>
      </c>
      <c r="AL15" s="8">
        <v>0.75</v>
      </c>
      <c r="AM15" s="9">
        <f>Tabla10[[#This Row],[Precio unitario]]*Tabla10[[#This Row],[Tasa de ingresos cliente]]</f>
        <v>6.9172499999999998E-3</v>
      </c>
      <c r="AN15" s="21">
        <v>22.631540000000001</v>
      </c>
      <c r="AO15" s="11">
        <f>Tabla10[[#This Row],[tasa de cambio]]*Tabla10[[#This Row],[Ingresos netos]]</f>
        <v>0.15654802006500002</v>
      </c>
      <c r="AQ15" s="2" t="s">
        <v>100</v>
      </c>
      <c r="AR15" s="2" t="s">
        <v>28</v>
      </c>
      <c r="AS15" s="2" t="s">
        <v>101</v>
      </c>
      <c r="AT15" s="2" t="s">
        <v>11</v>
      </c>
      <c r="AU15" s="2" t="s">
        <v>12</v>
      </c>
      <c r="AV15" s="2" t="s">
        <v>13</v>
      </c>
      <c r="AW15" s="7">
        <v>2.0182349999999999E-4</v>
      </c>
      <c r="AX15" s="7">
        <v>0.75</v>
      </c>
      <c r="AY15" s="9">
        <f>Tabla8[[#This Row],[Precio unitario]]*Tabla8[[#This Row],[Tasa de ingresos cliente]]</f>
        <v>1.5136762499999999E-4</v>
      </c>
      <c r="AZ15" s="21">
        <v>21.6</v>
      </c>
      <c r="BA15" s="11">
        <f>Tabla8[[#This Row],[tasa de cambio]]*Tabla8[[#This Row],[Ingresos netos]]</f>
        <v>3.2695406999999998E-3</v>
      </c>
      <c r="BB15" s="23"/>
      <c r="BC15" s="1" t="s">
        <v>45</v>
      </c>
      <c r="BD15" s="23">
        <f>AVERAGEIF(Tabla8[PaÃ­s / RegiÃ³n],BC15,Tabla8[regalia en pesos])</f>
        <v>2.3284696628571428E-2</v>
      </c>
      <c r="BF15" s="2" t="s">
        <v>135</v>
      </c>
      <c r="BG15" s="2" t="s">
        <v>57</v>
      </c>
      <c r="BH15" s="2" t="s">
        <v>136</v>
      </c>
      <c r="BI15" s="2" t="s">
        <v>11</v>
      </c>
      <c r="BJ15" s="2" t="s">
        <v>12</v>
      </c>
      <c r="BK15" s="2" t="s">
        <v>13</v>
      </c>
      <c r="BL15" s="7">
        <v>3.9039050000000004E-6</v>
      </c>
      <c r="BM15" s="7">
        <v>0.75</v>
      </c>
      <c r="BN15" s="9">
        <f>Tabla7[[#This Row],[Precio unitario]]*Tabla7[[#This Row],[Tasa de ingresos cliente]]</f>
        <v>2.9279287500000003E-6</v>
      </c>
      <c r="BO15" s="21">
        <v>22.631540000000001</v>
      </c>
      <c r="BP15" s="18">
        <f>Tabla7[[#This Row],[tasa de cambio]]*Tabla7[[#This Row],[Ingresos netos]]</f>
        <v>6.626353662277501E-5</v>
      </c>
      <c r="BR15" s="1" t="s">
        <v>138</v>
      </c>
      <c r="BS15" s="1" t="s">
        <v>41</v>
      </c>
      <c r="BT15" s="1" t="s">
        <v>104</v>
      </c>
      <c r="BU15" s="1" t="s">
        <v>11</v>
      </c>
      <c r="BV15" s="1" t="s">
        <v>12</v>
      </c>
      <c r="BW15" s="1" t="s">
        <v>13</v>
      </c>
      <c r="BX15" s="8">
        <v>5.1593007999999997E-3</v>
      </c>
      <c r="BY15" s="8">
        <v>0.75</v>
      </c>
      <c r="BZ15" s="9">
        <f>Tabla4[[#This Row],[Precio unitario]]*Tabla4[[#This Row],[Tasa de ingresos cliente]]</f>
        <v>3.8694756E-3</v>
      </c>
      <c r="CA15" s="21">
        <v>21.6</v>
      </c>
      <c r="CB15" s="14">
        <f>Tabla4[[#This Row],[tasa de cambio]]*Tabla4[[#This Row],[Ingresos netos]]</f>
        <v>8.3580672960000005E-2</v>
      </c>
      <c r="CD15" s="1" t="s">
        <v>45</v>
      </c>
      <c r="CE15" s="23">
        <f>AVERAGEIF(Tabla8[PaÃ­s / RegiÃ³n],CD15,Tabla8[regalia en pesos])</f>
        <v>2.3284696628571428E-2</v>
      </c>
      <c r="CG15" s="1" t="s">
        <v>144</v>
      </c>
      <c r="CH15" s="1" t="s">
        <v>18</v>
      </c>
      <c r="CI15" s="1" t="s">
        <v>104</v>
      </c>
      <c r="CJ15" s="1" t="s">
        <v>11</v>
      </c>
      <c r="CK15" s="1" t="s">
        <v>12</v>
      </c>
      <c r="CL15" s="1" t="s">
        <v>13</v>
      </c>
      <c r="CM15" s="8">
        <v>2.670366961E-3</v>
      </c>
      <c r="CN15" s="8">
        <v>0.75</v>
      </c>
      <c r="CO15" s="9">
        <f>Tabla2[[#This Row],[Precio unitario]]*Tabla2[[#This Row],[Tasa de ingresos cliente]]</f>
        <v>2.0027752207499999E-3</v>
      </c>
      <c r="CP15" s="21">
        <v>21.6</v>
      </c>
      <c r="CQ15" s="11">
        <f>Tabla2[[#This Row],[tasa de cambio]]*Tabla2[[#This Row],[Ingresos netos]]</f>
        <v>4.3259944768199998E-2</v>
      </c>
      <c r="CS15" s="1" t="s">
        <v>45</v>
      </c>
      <c r="CT15" s="23" t="e">
        <f>AVERAGEIF(Tabla2[PaÃ­s / RegiÃ³n],CS15,Tabla2[regalia en pesos])</f>
        <v>#DIV/0!</v>
      </c>
    </row>
    <row r="16" spans="1:98">
      <c r="A16" s="1" t="s">
        <v>9</v>
      </c>
      <c r="B16" s="1" t="s">
        <v>18</v>
      </c>
      <c r="C16" s="1"/>
      <c r="D16" s="1" t="s">
        <v>11</v>
      </c>
      <c r="E16" s="1" t="s">
        <v>12</v>
      </c>
      <c r="F16" s="1" t="s">
        <v>13</v>
      </c>
      <c r="G16" s="8">
        <v>4.0359839500000001E-4</v>
      </c>
      <c r="H16" s="8">
        <v>0.75</v>
      </c>
      <c r="I16" s="8">
        <f>Tabla1[[#This Row],[Precio unitario]]*Tabla1[[#This Row],[Tasa de ingresos cliente]]</f>
        <v>3.0269879625000002E-4</v>
      </c>
      <c r="J16" s="21">
        <v>21.6</v>
      </c>
      <c r="K16" s="15">
        <f>Tabla1[[#This Row],[tasa de cambio]]*Tabla1[[#This Row],[Ingresos netos]]</f>
        <v>6.5382939990000014E-3</v>
      </c>
      <c r="M16" s="1" t="s">
        <v>18</v>
      </c>
      <c r="N16" s="23">
        <f>AVERAGEIF(Tabla1[PaÃ­s / RegiÃ³n],M16,Tabla1[regalia en pesos])</f>
        <v>6.5386630738800003E-3</v>
      </c>
      <c r="P16" s="2" t="s">
        <v>81</v>
      </c>
      <c r="Q16" s="2" t="s">
        <v>22</v>
      </c>
      <c r="R16" s="2"/>
      <c r="S16" s="2" t="s">
        <v>11</v>
      </c>
      <c r="T16" s="2" t="s">
        <v>12</v>
      </c>
      <c r="U16" s="2" t="s">
        <v>13</v>
      </c>
      <c r="V16" s="7">
        <v>4.57262786E-4</v>
      </c>
      <c r="W16" s="7">
        <v>0.75</v>
      </c>
      <c r="X16" s="9">
        <f>Tabla12[[#This Row],[Precio unitario]]*Tabla12[[#This Row],[Tasa de ingresos cliente]]</f>
        <v>3.4294708949999999E-4</v>
      </c>
      <c r="Y16" s="21">
        <v>21.6</v>
      </c>
      <c r="Z16" s="11">
        <f>Tabla12[[#This Row],[tasa de cambio]]*Tabla12[[#This Row],[Ingresos netos]]</f>
        <v>7.4076571332000003E-3</v>
      </c>
      <c r="AB16" s="1" t="s">
        <v>18</v>
      </c>
      <c r="AC16" s="23">
        <f>AVERAGEIF(Tabla1[PaÃ­s / RegiÃ³n],AB16,Tabla1[regalia en pesos])</f>
        <v>6.5386630738800003E-3</v>
      </c>
      <c r="AE16" s="2" t="s">
        <v>98</v>
      </c>
      <c r="AF16" s="2" t="s">
        <v>19</v>
      </c>
      <c r="AG16" s="2"/>
      <c r="AH16" s="2" t="s">
        <v>11</v>
      </c>
      <c r="AI16" s="2" t="s">
        <v>12</v>
      </c>
      <c r="AJ16" s="2" t="s">
        <v>13</v>
      </c>
      <c r="AK16" s="7">
        <v>8.1133999999999998E-3</v>
      </c>
      <c r="AL16" s="7">
        <v>0.75</v>
      </c>
      <c r="AM16" s="9">
        <f>Tabla10[[#This Row],[Precio unitario]]*Tabla10[[#This Row],[Tasa de ingresos cliente]]</f>
        <v>6.0850499999999998E-3</v>
      </c>
      <c r="AN16" s="21">
        <v>22.631540000000001</v>
      </c>
      <c r="AO16" s="11">
        <f>Tabla10[[#This Row],[tasa de cambio]]*Tabla10[[#This Row],[Ingresos netos]]</f>
        <v>0.137714052477</v>
      </c>
      <c r="AQ16" s="1" t="s">
        <v>100</v>
      </c>
      <c r="AR16" s="1" t="s">
        <v>28</v>
      </c>
      <c r="AS16" s="1" t="s">
        <v>101</v>
      </c>
      <c r="AT16" s="1" t="s">
        <v>11</v>
      </c>
      <c r="AU16" s="1" t="s">
        <v>12</v>
      </c>
      <c r="AV16" s="1" t="s">
        <v>13</v>
      </c>
      <c r="AW16" s="8">
        <v>2.018333E-4</v>
      </c>
      <c r="AX16" s="8">
        <v>0.75</v>
      </c>
      <c r="AY16" s="9">
        <f>Tabla8[[#This Row],[Precio unitario]]*Tabla8[[#This Row],[Tasa de ingresos cliente]]</f>
        <v>1.51374975E-4</v>
      </c>
      <c r="AZ16" s="21">
        <v>21.6</v>
      </c>
      <c r="BA16" s="11">
        <f>Tabla8[[#This Row],[tasa de cambio]]*Tabla8[[#This Row],[Ingresos netos]]</f>
        <v>3.2696994600000004E-3</v>
      </c>
      <c r="BB16" s="23"/>
      <c r="BC16" s="1" t="s">
        <v>18</v>
      </c>
      <c r="BD16" s="23">
        <f>AVERAGEIF(Tabla8[PaÃ­s / RegiÃ³n],BC16,Tabla8[regalia en pesos])</f>
        <v>1.5299928701443307E-2</v>
      </c>
      <c r="BR16" s="1" t="s">
        <v>138</v>
      </c>
      <c r="BS16" s="1" t="s">
        <v>14</v>
      </c>
      <c r="BT16" s="1" t="s">
        <v>104</v>
      </c>
      <c r="BU16" s="1" t="s">
        <v>11</v>
      </c>
      <c r="BV16" s="1" t="s">
        <v>12</v>
      </c>
      <c r="BW16" s="1" t="s">
        <v>13</v>
      </c>
      <c r="BX16" s="8">
        <v>1.3810004E-3</v>
      </c>
      <c r="BY16" s="8">
        <v>0.75</v>
      </c>
      <c r="BZ16" s="9">
        <f>Tabla4[[#This Row],[Precio unitario]]*Tabla4[[#This Row],[Tasa de ingresos cliente]]</f>
        <v>1.0357502999999999E-3</v>
      </c>
      <c r="CA16" s="21">
        <v>21.6</v>
      </c>
      <c r="CB16" s="14">
        <f>Tabla4[[#This Row],[tasa de cambio]]*Tabla4[[#This Row],[Ingresos netos]]</f>
        <v>2.237220648E-2</v>
      </c>
      <c r="CD16" s="1" t="s">
        <v>18</v>
      </c>
      <c r="CE16" s="23">
        <f>AVERAGEIF(Tabla8[PaÃ­s / RegiÃ³n],CD16,Tabla8[regalia en pesos])</f>
        <v>1.5299928701443307E-2</v>
      </c>
      <c r="CG16" s="2" t="s">
        <v>144</v>
      </c>
      <c r="CH16" s="2" t="s">
        <v>22</v>
      </c>
      <c r="CI16" s="2" t="s">
        <v>104</v>
      </c>
      <c r="CJ16" s="2" t="s">
        <v>11</v>
      </c>
      <c r="CK16" s="2" t="s">
        <v>12</v>
      </c>
      <c r="CL16" s="2" t="s">
        <v>13</v>
      </c>
      <c r="CM16" s="7">
        <v>5.3333E-3</v>
      </c>
      <c r="CN16" s="7">
        <v>0.75</v>
      </c>
      <c r="CO16" s="9">
        <f>Tabla2[[#This Row],[Precio unitario]]*Tabla2[[#This Row],[Tasa de ingresos cliente]]</f>
        <v>3.9999750000000002E-3</v>
      </c>
      <c r="CP16" s="21">
        <v>21.6</v>
      </c>
      <c r="CQ16" s="11">
        <f>Tabla2[[#This Row],[tasa de cambio]]*Tabla2[[#This Row],[Ingresos netos]]</f>
        <v>8.6399460000000011E-2</v>
      </c>
      <c r="CS16" s="1" t="s">
        <v>18</v>
      </c>
      <c r="CT16" s="23">
        <f>AVERAGEIF(Tabla2[PaÃ­s / RegiÃ³n],CS16,Tabla2[regalia en pesos])</f>
        <v>3.6965437518871255E-2</v>
      </c>
    </row>
    <row r="17" spans="1:98">
      <c r="A17" s="2" t="s">
        <v>9</v>
      </c>
      <c r="B17" s="2" t="s">
        <v>18</v>
      </c>
      <c r="C17" s="2"/>
      <c r="D17" s="2" t="s">
        <v>11</v>
      </c>
      <c r="E17" s="2" t="s">
        <v>12</v>
      </c>
      <c r="F17" s="2" t="s">
        <v>13</v>
      </c>
      <c r="G17" s="7">
        <v>4.0360795E-4</v>
      </c>
      <c r="H17" s="7">
        <v>0.75</v>
      </c>
      <c r="I17" s="7">
        <f>Tabla1[[#This Row],[Precio unitario]]*Tabla1[[#This Row],[Tasa de ingresos cliente]]</f>
        <v>3.0270596250000001E-4</v>
      </c>
      <c r="J17" s="21">
        <v>21.6</v>
      </c>
      <c r="K17" s="15">
        <f>Tabla1[[#This Row],[tasa de cambio]]*Tabla1[[#This Row],[Ingresos netos]]</f>
        <v>6.5384487900000008E-3</v>
      </c>
      <c r="M17" s="1" t="s">
        <v>34</v>
      </c>
      <c r="N17" s="23" t="e">
        <f>AVERAGEIF(Tabla1[PaÃ­s / RegiÃ³n],M17,Tabla1[regalia en pesos])</f>
        <v>#DIV/0!</v>
      </c>
      <c r="P17" s="1" t="s">
        <v>81</v>
      </c>
      <c r="Q17" s="1" t="s">
        <v>22</v>
      </c>
      <c r="R17" s="1"/>
      <c r="S17" s="1" t="s">
        <v>11</v>
      </c>
      <c r="T17" s="1" t="s">
        <v>12</v>
      </c>
      <c r="U17" s="1" t="s">
        <v>13</v>
      </c>
      <c r="V17" s="8">
        <v>3.9407581129999999E-3</v>
      </c>
      <c r="W17" s="8">
        <v>0.75</v>
      </c>
      <c r="X17" s="9">
        <f>Tabla12[[#This Row],[Precio unitario]]*Tabla12[[#This Row],[Tasa de ingresos cliente]]</f>
        <v>2.9555685847499997E-3</v>
      </c>
      <c r="Y17" s="21">
        <v>21.6</v>
      </c>
      <c r="Z17" s="11">
        <f>Tabla12[[#This Row],[tasa de cambio]]*Tabla12[[#This Row],[Ingresos netos]]</f>
        <v>6.3840281430599999E-2</v>
      </c>
      <c r="AB17" s="1" t="s">
        <v>34</v>
      </c>
      <c r="AC17" s="23" t="e">
        <f>AVERAGEIF(Tabla1[PaÃ­s / RegiÃ³n],AB17,Tabla1[regalia en pesos])</f>
        <v>#DIV/0!</v>
      </c>
      <c r="AE17" s="1" t="s">
        <v>98</v>
      </c>
      <c r="AF17" s="1" t="s">
        <v>19</v>
      </c>
      <c r="AG17" s="1"/>
      <c r="AH17" s="1" t="s">
        <v>11</v>
      </c>
      <c r="AI17" s="1" t="s">
        <v>12</v>
      </c>
      <c r="AJ17" s="1" t="s">
        <v>13</v>
      </c>
      <c r="AK17" s="8">
        <v>1.9092499999999999E-3</v>
      </c>
      <c r="AL17" s="8">
        <v>0.75</v>
      </c>
      <c r="AM17" s="9">
        <f>Tabla10[[#This Row],[Precio unitario]]*Tabla10[[#This Row],[Tasa de ingresos cliente]]</f>
        <v>1.4319375000000001E-3</v>
      </c>
      <c r="AN17" s="21">
        <v>22.631540000000001</v>
      </c>
      <c r="AO17" s="11">
        <f>Tabla10[[#This Row],[tasa de cambio]]*Tabla10[[#This Row],[Ingresos netos]]</f>
        <v>3.2406950808750001E-2</v>
      </c>
      <c r="AQ17" s="2" t="s">
        <v>100</v>
      </c>
      <c r="AR17" s="2" t="s">
        <v>28</v>
      </c>
      <c r="AS17" s="2" t="s">
        <v>101</v>
      </c>
      <c r="AT17" s="2" t="s">
        <v>11</v>
      </c>
      <c r="AU17" s="2" t="s">
        <v>12</v>
      </c>
      <c r="AV17" s="2" t="s">
        <v>13</v>
      </c>
      <c r="AW17" s="7">
        <v>2.018E-4</v>
      </c>
      <c r="AX17" s="7">
        <v>0.75</v>
      </c>
      <c r="AY17" s="9">
        <f>Tabla8[[#This Row],[Precio unitario]]*Tabla8[[#This Row],[Tasa de ingresos cliente]]</f>
        <v>1.5134999999999999E-4</v>
      </c>
      <c r="AZ17" s="21">
        <v>21.6</v>
      </c>
      <c r="BA17" s="11">
        <f>Tabla8[[#This Row],[tasa de cambio]]*Tabla8[[#This Row],[Ingresos netos]]</f>
        <v>3.2691600000000001E-3</v>
      </c>
      <c r="BB17" s="23"/>
      <c r="BC17" s="1" t="s">
        <v>34</v>
      </c>
      <c r="BD17" s="23">
        <f>AVERAGEIF(Tabla8[PaÃ­s / RegiÃ³n],BC17,Tabla8[regalia en pesos])</f>
        <v>1.0013321723773588E-2</v>
      </c>
      <c r="BR17" s="2" t="s">
        <v>138</v>
      </c>
      <c r="BS17" s="2" t="s">
        <v>14</v>
      </c>
      <c r="BT17" s="2" t="s">
        <v>104</v>
      </c>
      <c r="BU17" s="2" t="s">
        <v>11</v>
      </c>
      <c r="BV17" s="2" t="s">
        <v>12</v>
      </c>
      <c r="BW17" s="2" t="s">
        <v>13</v>
      </c>
      <c r="BX17" s="7">
        <v>2.2386416000000002E-3</v>
      </c>
      <c r="BY17" s="7">
        <v>0.75</v>
      </c>
      <c r="BZ17" s="9">
        <f>Tabla4[[#This Row],[Precio unitario]]*Tabla4[[#This Row],[Tasa de ingresos cliente]]</f>
        <v>1.6789812E-3</v>
      </c>
      <c r="CA17" s="21">
        <v>21.6</v>
      </c>
      <c r="CB17" s="14">
        <f>Tabla4[[#This Row],[tasa de cambio]]*Tabla4[[#This Row],[Ingresos netos]]</f>
        <v>3.6265993920000003E-2</v>
      </c>
      <c r="CD17" s="1" t="s">
        <v>34</v>
      </c>
      <c r="CE17" s="23">
        <f>AVERAGEIF(Tabla8[PaÃ­s / RegiÃ³n],CD17,Tabla8[regalia en pesos])</f>
        <v>1.0013321723773588E-2</v>
      </c>
      <c r="CG17" s="1" t="s">
        <v>144</v>
      </c>
      <c r="CH17" s="1" t="s">
        <v>23</v>
      </c>
      <c r="CI17" s="1" t="s">
        <v>104</v>
      </c>
      <c r="CJ17" s="1" t="s">
        <v>11</v>
      </c>
      <c r="CK17" s="1" t="s">
        <v>12</v>
      </c>
      <c r="CL17" s="1" t="s">
        <v>13</v>
      </c>
      <c r="CM17" s="8">
        <v>6.2481500000000001E-3</v>
      </c>
      <c r="CN17" s="8">
        <v>0.75</v>
      </c>
      <c r="CO17" s="9">
        <f>Tabla2[[#This Row],[Precio unitario]]*Tabla2[[#This Row],[Tasa de ingresos cliente]]</f>
        <v>4.6861124999999998E-3</v>
      </c>
      <c r="CP17" s="21">
        <v>21.6</v>
      </c>
      <c r="CQ17" s="11">
        <f>Tabla2[[#This Row],[tasa de cambio]]*Tabla2[[#This Row],[Ingresos netos]]</f>
        <v>0.10122003</v>
      </c>
      <c r="CS17" s="1" t="s">
        <v>34</v>
      </c>
      <c r="CT17" s="23">
        <f>AVERAGEIF(Tabla2[PaÃ­s / RegiÃ³n],CS17,Tabla2[regalia en pesos])</f>
        <v>5.9726428007400002E-2</v>
      </c>
    </row>
    <row r="18" spans="1:98">
      <c r="A18" s="1" t="s">
        <v>9</v>
      </c>
      <c r="B18" s="1" t="s">
        <v>18</v>
      </c>
      <c r="C18" s="1"/>
      <c r="D18" s="1" t="s">
        <v>11</v>
      </c>
      <c r="E18" s="1" t="s">
        <v>12</v>
      </c>
      <c r="F18" s="1" t="s">
        <v>13</v>
      </c>
      <c r="G18" s="8">
        <v>4.03603297E-4</v>
      </c>
      <c r="H18" s="8">
        <v>0.75</v>
      </c>
      <c r="I18" s="8">
        <f>Tabla1[[#This Row],[Precio unitario]]*Tabla1[[#This Row],[Tasa de ingresos cliente]]</f>
        <v>3.0270247275000002E-4</v>
      </c>
      <c r="J18" s="21">
        <v>21.6</v>
      </c>
      <c r="K18" s="15">
        <f>Tabla1[[#This Row],[tasa de cambio]]*Tabla1[[#This Row],[Ingresos netos]]</f>
        <v>6.538373411400001E-3</v>
      </c>
      <c r="M18" s="1" t="s">
        <v>36</v>
      </c>
      <c r="N18" s="23" t="e">
        <f>AVERAGEIF(Tabla1[PaÃ­s / RegiÃ³n],M18,Tabla1[regalia en pesos])</f>
        <v>#DIV/0!</v>
      </c>
      <c r="P18" s="2" t="s">
        <v>81</v>
      </c>
      <c r="Q18" s="2" t="s">
        <v>22</v>
      </c>
      <c r="R18" s="2"/>
      <c r="S18" s="2" t="s">
        <v>11</v>
      </c>
      <c r="T18" s="2" t="s">
        <v>12</v>
      </c>
      <c r="U18" s="2" t="s">
        <v>13</v>
      </c>
      <c r="V18" s="7">
        <v>2.8063891219999998E-3</v>
      </c>
      <c r="W18" s="7">
        <v>0.75</v>
      </c>
      <c r="X18" s="9">
        <f>Tabla12[[#This Row],[Precio unitario]]*Tabla12[[#This Row],[Tasa de ingresos cliente]]</f>
        <v>2.1047918414999998E-3</v>
      </c>
      <c r="Y18" s="21">
        <v>21.6</v>
      </c>
      <c r="Z18" s="11">
        <f>Tabla12[[#This Row],[tasa de cambio]]*Tabla12[[#This Row],[Ingresos netos]]</f>
        <v>4.5463503776400002E-2</v>
      </c>
      <c r="AB18" s="1" t="s">
        <v>36</v>
      </c>
      <c r="AC18" s="23" t="e">
        <f>AVERAGEIF(Tabla1[PaÃ­s / RegiÃ³n],AB18,Tabla1[regalia en pesos])</f>
        <v>#DIV/0!</v>
      </c>
      <c r="AE18" s="2" t="s">
        <v>98</v>
      </c>
      <c r="AF18" s="2" t="s">
        <v>14</v>
      </c>
      <c r="AG18" s="2"/>
      <c r="AH18" s="2" t="s">
        <v>11</v>
      </c>
      <c r="AI18" s="2" t="s">
        <v>12</v>
      </c>
      <c r="AJ18" s="2" t="s">
        <v>13</v>
      </c>
      <c r="AK18" s="7">
        <v>2.06375E-3</v>
      </c>
      <c r="AL18" s="7">
        <v>0.75</v>
      </c>
      <c r="AM18" s="9">
        <f>Tabla10[[#This Row],[Precio unitario]]*Tabla10[[#This Row],[Tasa de ingresos cliente]]</f>
        <v>1.5478125000000001E-3</v>
      </c>
      <c r="AN18" s="21">
        <v>22.631540000000001</v>
      </c>
      <c r="AO18" s="11">
        <f>Tabla10[[#This Row],[tasa de cambio]]*Tabla10[[#This Row],[Ingresos netos]]</f>
        <v>3.5029380506250006E-2</v>
      </c>
      <c r="AQ18" s="1" t="s">
        <v>100</v>
      </c>
      <c r="AR18" s="1" t="s">
        <v>28</v>
      </c>
      <c r="AS18" s="1" t="s">
        <v>101</v>
      </c>
      <c r="AT18" s="1" t="s">
        <v>11</v>
      </c>
      <c r="AU18" s="1" t="s">
        <v>12</v>
      </c>
      <c r="AV18" s="1" t="s">
        <v>13</v>
      </c>
      <c r="AW18" s="8">
        <v>2.0184620000000001E-4</v>
      </c>
      <c r="AX18" s="8">
        <v>0.75</v>
      </c>
      <c r="AY18" s="9">
        <f>Tabla8[[#This Row],[Precio unitario]]*Tabla8[[#This Row],[Tasa de ingresos cliente]]</f>
        <v>1.5138465000000002E-4</v>
      </c>
      <c r="AZ18" s="21">
        <v>21.6</v>
      </c>
      <c r="BA18" s="11">
        <f>Tabla8[[#This Row],[tasa de cambio]]*Tabla8[[#This Row],[Ingresos netos]]</f>
        <v>3.2699084400000006E-3</v>
      </c>
      <c r="BB18" s="23"/>
      <c r="BC18" s="1" t="s">
        <v>36</v>
      </c>
      <c r="BD18" s="23">
        <f>AVERAGEIF(Tabla8[PaÃ­s / RegiÃ³n],BC18,Tabla8[regalia en pesos])</f>
        <v>1.2349599432631581E-2</v>
      </c>
      <c r="BR18" s="2" t="s">
        <v>138</v>
      </c>
      <c r="BS18" s="2" t="s">
        <v>14</v>
      </c>
      <c r="BT18" s="2" t="s">
        <v>104</v>
      </c>
      <c r="BU18" s="2" t="s">
        <v>11</v>
      </c>
      <c r="BV18" s="2" t="s">
        <v>12</v>
      </c>
      <c r="BW18" s="2" t="s">
        <v>13</v>
      </c>
      <c r="BX18" s="7">
        <v>1.030776E-3</v>
      </c>
      <c r="BY18" s="7">
        <v>0.75</v>
      </c>
      <c r="BZ18" s="9">
        <f>Tabla4[[#This Row],[Precio unitario]]*Tabla4[[#This Row],[Tasa de ingresos cliente]]</f>
        <v>7.7308200000000002E-4</v>
      </c>
      <c r="CA18" s="21">
        <v>21.6</v>
      </c>
      <c r="CB18" s="14">
        <f>Tabla4[[#This Row],[tasa de cambio]]*Tabla4[[#This Row],[Ingresos netos]]</f>
        <v>1.6698571200000002E-2</v>
      </c>
      <c r="CD18" s="1" t="s">
        <v>36</v>
      </c>
      <c r="CE18" s="23">
        <f>AVERAGEIF(Tabla8[PaÃ­s / RegiÃ³n],CD18,Tabla8[regalia en pesos])</f>
        <v>1.2349599432631581E-2</v>
      </c>
      <c r="CG18" s="2" t="s">
        <v>144</v>
      </c>
      <c r="CH18" s="2" t="s">
        <v>10</v>
      </c>
      <c r="CI18" s="2" t="s">
        <v>104</v>
      </c>
      <c r="CJ18" s="2" t="s">
        <v>11</v>
      </c>
      <c r="CK18" s="2" t="s">
        <v>12</v>
      </c>
      <c r="CL18" s="2" t="s">
        <v>13</v>
      </c>
      <c r="CM18" s="7">
        <v>3.2210662610000001E-3</v>
      </c>
      <c r="CN18" s="7">
        <v>0.75</v>
      </c>
      <c r="CO18" s="9">
        <f>Tabla2[[#This Row],[Precio unitario]]*Tabla2[[#This Row],[Tasa de ingresos cliente]]</f>
        <v>2.4157996957499999E-3</v>
      </c>
      <c r="CP18" s="21">
        <v>21.6</v>
      </c>
      <c r="CQ18" s="11">
        <f>Tabla2[[#This Row],[tasa de cambio]]*Tabla2[[#This Row],[Ingresos netos]]</f>
        <v>5.2181273428200003E-2</v>
      </c>
      <c r="CS18" s="1" t="s">
        <v>36</v>
      </c>
      <c r="CT18" s="23" t="e">
        <f>AVERAGEIF(Tabla2[PaÃ­s / RegiÃ³n],CS18,Tabla2[regalia en pesos])</f>
        <v>#DIV/0!</v>
      </c>
    </row>
    <row r="19" spans="1:98">
      <c r="A19" s="2" t="s">
        <v>9</v>
      </c>
      <c r="B19" s="2" t="s">
        <v>18</v>
      </c>
      <c r="C19" s="2"/>
      <c r="D19" s="2" t="s">
        <v>11</v>
      </c>
      <c r="E19" s="2" t="s">
        <v>12</v>
      </c>
      <c r="F19" s="2" t="s">
        <v>13</v>
      </c>
      <c r="G19" s="7">
        <v>4.03652923E-4</v>
      </c>
      <c r="H19" s="7">
        <v>0.75</v>
      </c>
      <c r="I19" s="7">
        <f>Tabla1[[#This Row],[Precio unitario]]*Tabla1[[#This Row],[Tasa de ingresos cliente]]</f>
        <v>3.0273969225E-4</v>
      </c>
      <c r="J19" s="21">
        <v>21.6</v>
      </c>
      <c r="K19" s="15">
        <f>Tabla1[[#This Row],[tasa de cambio]]*Tabla1[[#This Row],[Ingresos netos]]</f>
        <v>6.5391773526000006E-3</v>
      </c>
      <c r="M19" s="1" t="s">
        <v>43</v>
      </c>
      <c r="N19" s="23" t="e">
        <f>AVERAGEIF(Tabla1[PaÃ­s / RegiÃ³n],M19,Tabla1[regalia en pesos])</f>
        <v>#DIV/0!</v>
      </c>
      <c r="P19" s="1" t="s">
        <v>81</v>
      </c>
      <c r="Q19" s="1" t="s">
        <v>22</v>
      </c>
      <c r="R19" s="1"/>
      <c r="S19" s="1" t="s">
        <v>11</v>
      </c>
      <c r="T19" s="1" t="s">
        <v>12</v>
      </c>
      <c r="U19" s="1" t="s">
        <v>13</v>
      </c>
      <c r="V19" s="8">
        <v>5.3765113999999998E-4</v>
      </c>
      <c r="W19" s="8">
        <v>0.75</v>
      </c>
      <c r="X19" s="9">
        <f>Tabla12[[#This Row],[Precio unitario]]*Tabla12[[#This Row],[Tasa de ingresos cliente]]</f>
        <v>4.0323835499999998E-4</v>
      </c>
      <c r="Y19" s="21">
        <v>21.6</v>
      </c>
      <c r="Z19" s="11">
        <f>Tabla12[[#This Row],[tasa de cambio]]*Tabla12[[#This Row],[Ingresos netos]]</f>
        <v>8.7099484680000002E-3</v>
      </c>
      <c r="AB19" s="1" t="s">
        <v>43</v>
      </c>
      <c r="AC19" s="23" t="e">
        <f>AVERAGEIF(Tabla1[PaÃ­s / RegiÃ³n],AB19,Tabla1[regalia en pesos])</f>
        <v>#DIV/0!</v>
      </c>
      <c r="AE19" s="1" t="s">
        <v>98</v>
      </c>
      <c r="AF19" s="1" t="s">
        <v>18</v>
      </c>
      <c r="AG19" s="1"/>
      <c r="AH19" s="1" t="s">
        <v>11</v>
      </c>
      <c r="AI19" s="1" t="s">
        <v>12</v>
      </c>
      <c r="AJ19" s="1" t="s">
        <v>13</v>
      </c>
      <c r="AK19" s="8">
        <v>3.209833333E-3</v>
      </c>
      <c r="AL19" s="8">
        <v>0.75</v>
      </c>
      <c r="AM19" s="9">
        <f>Tabla10[[#This Row],[Precio unitario]]*Tabla10[[#This Row],[Tasa de ingresos cliente]]</f>
        <v>2.4073749997500001E-3</v>
      </c>
      <c r="AN19" s="21">
        <v>22.631540000000001</v>
      </c>
      <c r="AO19" s="11">
        <f>Tabla10[[#This Row],[tasa de cambio]]*Tabla10[[#This Row],[Ingresos netos]]</f>
        <v>5.4482603601842122E-2</v>
      </c>
      <c r="AQ19" s="2" t="s">
        <v>100</v>
      </c>
      <c r="AR19" s="2" t="s">
        <v>28</v>
      </c>
      <c r="AS19" s="2" t="s">
        <v>101</v>
      </c>
      <c r="AT19" s="2" t="s">
        <v>11</v>
      </c>
      <c r="AU19" s="2" t="s">
        <v>12</v>
      </c>
      <c r="AV19" s="2" t="s">
        <v>13</v>
      </c>
      <c r="AW19" s="7">
        <v>2.0182610000000001E-4</v>
      </c>
      <c r="AX19" s="7">
        <v>0.75</v>
      </c>
      <c r="AY19" s="9">
        <f>Tabla8[[#This Row],[Precio unitario]]*Tabla8[[#This Row],[Tasa de ingresos cliente]]</f>
        <v>1.51369575E-4</v>
      </c>
      <c r="AZ19" s="21">
        <v>21.6</v>
      </c>
      <c r="BA19" s="11">
        <f>Tabla8[[#This Row],[tasa de cambio]]*Tabla8[[#This Row],[Ingresos netos]]</f>
        <v>3.2695828200000002E-3</v>
      </c>
      <c r="BB19" s="23"/>
      <c r="BC19" s="1" t="s">
        <v>43</v>
      </c>
      <c r="BD19" s="23">
        <f>AVERAGEIF(Tabla8[PaÃ­s / RegiÃ³n],BC19,Tabla8[regalia en pesos])</f>
        <v>1.2064677621081082E-2</v>
      </c>
      <c r="BR19" s="2" t="s">
        <v>138</v>
      </c>
      <c r="BS19" s="2" t="s">
        <v>14</v>
      </c>
      <c r="BT19" s="2" t="s">
        <v>101</v>
      </c>
      <c r="BU19" s="2" t="s">
        <v>11</v>
      </c>
      <c r="BV19" s="2" t="s">
        <v>12</v>
      </c>
      <c r="BW19" s="2" t="s">
        <v>13</v>
      </c>
      <c r="BX19" s="7">
        <v>1.3624005999999999E-3</v>
      </c>
      <c r="BY19" s="7">
        <v>0.75</v>
      </c>
      <c r="BZ19" s="9">
        <f>Tabla4[[#This Row],[Precio unitario]]*Tabla4[[#This Row],[Tasa de ingresos cliente]]</f>
        <v>1.0218004499999999E-3</v>
      </c>
      <c r="CA19" s="21">
        <v>21.6</v>
      </c>
      <c r="CB19" s="14">
        <f>Tabla4[[#This Row],[tasa de cambio]]*Tabla4[[#This Row],[Ingresos netos]]</f>
        <v>2.207088972E-2</v>
      </c>
      <c r="CD19" s="1" t="s">
        <v>43</v>
      </c>
      <c r="CE19" s="23">
        <f>AVERAGEIF(Tabla8[PaÃ­s / RegiÃ³n],CD19,Tabla8[regalia en pesos])</f>
        <v>1.2064677621081082E-2</v>
      </c>
      <c r="CG19" s="1" t="s">
        <v>144</v>
      </c>
      <c r="CH19" s="1" t="s">
        <v>41</v>
      </c>
      <c r="CI19" s="1" t="s">
        <v>104</v>
      </c>
      <c r="CJ19" s="1" t="s">
        <v>11</v>
      </c>
      <c r="CK19" s="1" t="s">
        <v>12</v>
      </c>
      <c r="CL19" s="1" t="s">
        <v>13</v>
      </c>
      <c r="CM19" s="8">
        <v>2.9985473450000002E-3</v>
      </c>
      <c r="CN19" s="8">
        <v>0.75</v>
      </c>
      <c r="CO19" s="9">
        <f>Tabla2[[#This Row],[Precio unitario]]*Tabla2[[#This Row],[Tasa de ingresos cliente]]</f>
        <v>2.2489105087500003E-3</v>
      </c>
      <c r="CP19" s="21">
        <v>21.6</v>
      </c>
      <c r="CQ19" s="11">
        <f>Tabla2[[#This Row],[tasa de cambio]]*Tabla2[[#This Row],[Ingresos netos]]</f>
        <v>4.8576466989000006E-2</v>
      </c>
      <c r="CS19" s="1" t="s">
        <v>43</v>
      </c>
      <c r="CT19" s="23" t="e">
        <f>AVERAGEIF(Tabla2[PaÃ­s / RegiÃ³n],CS19,Tabla2[regalia en pesos])</f>
        <v>#DIV/0!</v>
      </c>
    </row>
    <row r="20" spans="1:98">
      <c r="A20" s="1" t="s">
        <v>9</v>
      </c>
      <c r="B20" s="1" t="s">
        <v>18</v>
      </c>
      <c r="C20" s="1"/>
      <c r="D20" s="1" t="s">
        <v>11</v>
      </c>
      <c r="E20" s="1" t="s">
        <v>12</v>
      </c>
      <c r="F20" s="1" t="s">
        <v>13</v>
      </c>
      <c r="G20" s="8">
        <v>4.0359889700000001E-4</v>
      </c>
      <c r="H20" s="8">
        <v>0.75</v>
      </c>
      <c r="I20" s="8">
        <f>Tabla1[[#This Row],[Precio unitario]]*Tabla1[[#This Row],[Tasa de ingresos cliente]]</f>
        <v>3.0269917274999998E-4</v>
      </c>
      <c r="J20" s="21">
        <v>21.6</v>
      </c>
      <c r="K20" s="15">
        <f>Tabla1[[#This Row],[tasa de cambio]]*Tabla1[[#This Row],[Ingresos netos]]</f>
        <v>6.5383021314000004E-3</v>
      </c>
      <c r="M20" s="1" t="s">
        <v>56</v>
      </c>
      <c r="N20" s="23" t="e">
        <f>AVERAGEIF(Tabla1[PaÃ­s / RegiÃ³n],M20,Tabla1[regalia en pesos])</f>
        <v>#DIV/0!</v>
      </c>
      <c r="P20" s="2" t="s">
        <v>81</v>
      </c>
      <c r="Q20" s="2" t="s">
        <v>22</v>
      </c>
      <c r="R20" s="2"/>
      <c r="S20" s="2" t="s">
        <v>11</v>
      </c>
      <c r="T20" s="2" t="s">
        <v>12</v>
      </c>
      <c r="U20" s="2" t="s">
        <v>13</v>
      </c>
      <c r="V20" s="7">
        <v>7.5046417939999997E-3</v>
      </c>
      <c r="W20" s="7">
        <v>0.75</v>
      </c>
      <c r="X20" s="9">
        <f>Tabla12[[#This Row],[Precio unitario]]*Tabla12[[#This Row],[Tasa de ingresos cliente]]</f>
        <v>5.6284813454999996E-3</v>
      </c>
      <c r="Y20" s="21">
        <v>21.6</v>
      </c>
      <c r="Z20" s="11">
        <f>Tabla12[[#This Row],[tasa de cambio]]*Tabla12[[#This Row],[Ingresos netos]]</f>
        <v>0.1215751970628</v>
      </c>
      <c r="AB20" s="1" t="s">
        <v>56</v>
      </c>
      <c r="AC20" s="23" t="e">
        <f>AVERAGEIF(Tabla1[PaÃ­s / RegiÃ³n],AB20,Tabla1[regalia en pesos])</f>
        <v>#DIV/0!</v>
      </c>
      <c r="AE20" s="2" t="s">
        <v>98</v>
      </c>
      <c r="AF20" s="2" t="s">
        <v>14</v>
      </c>
      <c r="AG20" s="2"/>
      <c r="AH20" s="2" t="s">
        <v>11</v>
      </c>
      <c r="AI20" s="2" t="s">
        <v>12</v>
      </c>
      <c r="AJ20" s="2" t="s">
        <v>13</v>
      </c>
      <c r="AK20" s="7">
        <v>1.789E-3</v>
      </c>
      <c r="AL20" s="7">
        <v>0.75</v>
      </c>
      <c r="AM20" s="9">
        <f>Tabla10[[#This Row],[Precio unitario]]*Tabla10[[#This Row],[Tasa de ingresos cliente]]</f>
        <v>1.3417500000000001E-3</v>
      </c>
      <c r="AN20" s="21">
        <v>22.631540000000001</v>
      </c>
      <c r="AO20" s="11">
        <f>Tabla10[[#This Row],[tasa de cambio]]*Tabla10[[#This Row],[Ingresos netos]]</f>
        <v>3.0365868795000004E-2</v>
      </c>
      <c r="AQ20" s="1" t="s">
        <v>100</v>
      </c>
      <c r="AR20" s="1" t="s">
        <v>28</v>
      </c>
      <c r="AS20" s="1" t="s">
        <v>101</v>
      </c>
      <c r="AT20" s="1" t="s">
        <v>11</v>
      </c>
      <c r="AU20" s="1" t="s">
        <v>12</v>
      </c>
      <c r="AV20" s="1" t="s">
        <v>13</v>
      </c>
      <c r="AW20" s="8">
        <v>2.018182E-4</v>
      </c>
      <c r="AX20" s="8">
        <v>0.75</v>
      </c>
      <c r="AY20" s="9">
        <f>Tabla8[[#This Row],[Precio unitario]]*Tabla8[[#This Row],[Tasa de ingresos cliente]]</f>
        <v>1.5136365000000001E-4</v>
      </c>
      <c r="AZ20" s="21">
        <v>21.6</v>
      </c>
      <c r="BA20" s="11">
        <f>Tabla8[[#This Row],[tasa de cambio]]*Tabla8[[#This Row],[Ingresos netos]]</f>
        <v>3.2694548400000003E-3</v>
      </c>
      <c r="BB20" s="23"/>
      <c r="BC20" s="1" t="s">
        <v>56</v>
      </c>
      <c r="BD20" s="23">
        <f>AVERAGEIF(Tabla8[PaÃ­s / RegiÃ³n],BC20,Tabla8[regalia en pesos])</f>
        <v>4.1180766687000006E-2</v>
      </c>
      <c r="BR20" s="1" t="s">
        <v>138</v>
      </c>
      <c r="BS20" s="1" t="s">
        <v>14</v>
      </c>
      <c r="BT20" s="1" t="s">
        <v>104</v>
      </c>
      <c r="BU20" s="1" t="s">
        <v>11</v>
      </c>
      <c r="BV20" s="1" t="s">
        <v>12</v>
      </c>
      <c r="BW20" s="1" t="s">
        <v>13</v>
      </c>
      <c r="BX20" s="8">
        <v>3.0657610000000001E-4</v>
      </c>
      <c r="BY20" s="8">
        <v>0.75</v>
      </c>
      <c r="BZ20" s="9">
        <f>Tabla4[[#This Row],[Precio unitario]]*Tabla4[[#This Row],[Tasa de ingresos cliente]]</f>
        <v>2.2993207499999999E-4</v>
      </c>
      <c r="CA20" s="21">
        <v>21.6</v>
      </c>
      <c r="CB20" s="14">
        <f>Tabla4[[#This Row],[tasa de cambio]]*Tabla4[[#This Row],[Ingresos netos]]</f>
        <v>4.9665328200000003E-3</v>
      </c>
      <c r="CD20" s="1" t="s">
        <v>56</v>
      </c>
      <c r="CE20" s="23">
        <f>AVERAGEIF(Tabla8[PaÃ­s / RegiÃ³n],CD20,Tabla8[regalia en pesos])</f>
        <v>4.1180766687000006E-2</v>
      </c>
      <c r="CG20" s="2" t="s">
        <v>144</v>
      </c>
      <c r="CH20" s="2" t="s">
        <v>14</v>
      </c>
      <c r="CI20" s="2" t="s">
        <v>104</v>
      </c>
      <c r="CJ20" s="2" t="s">
        <v>11</v>
      </c>
      <c r="CK20" s="2" t="s">
        <v>12</v>
      </c>
      <c r="CL20" s="2" t="s">
        <v>13</v>
      </c>
      <c r="CM20" s="7">
        <v>1.5937392499999999E-3</v>
      </c>
      <c r="CN20" s="7">
        <v>0.75</v>
      </c>
      <c r="CO20" s="9">
        <f>Tabla2[[#This Row],[Precio unitario]]*Tabla2[[#This Row],[Tasa de ingresos cliente]]</f>
        <v>1.1953044374999999E-3</v>
      </c>
      <c r="CP20" s="21">
        <v>21.6</v>
      </c>
      <c r="CQ20" s="11">
        <f>Tabla2[[#This Row],[tasa de cambio]]*Tabla2[[#This Row],[Ingresos netos]]</f>
        <v>2.5818575850000001E-2</v>
      </c>
      <c r="CS20" s="1" t="s">
        <v>56</v>
      </c>
      <c r="CT20" s="23" t="e">
        <f>AVERAGEIF(Tabla2[PaÃ­s / RegiÃ³n],CS20,Tabla2[regalia en pesos])</f>
        <v>#DIV/0!</v>
      </c>
    </row>
    <row r="21" spans="1:98">
      <c r="A21" s="2" t="s">
        <v>9</v>
      </c>
      <c r="B21" s="2" t="s">
        <v>18</v>
      </c>
      <c r="C21" s="2"/>
      <c r="D21" s="2" t="s">
        <v>11</v>
      </c>
      <c r="E21" s="2" t="s">
        <v>12</v>
      </c>
      <c r="F21" s="2" t="s">
        <v>13</v>
      </c>
      <c r="G21" s="7">
        <v>4.0356987700000002E-4</v>
      </c>
      <c r="H21" s="7">
        <v>0.75</v>
      </c>
      <c r="I21" s="7">
        <f>Tabla1[[#This Row],[Precio unitario]]*Tabla1[[#This Row],[Tasa de ingresos cliente]]</f>
        <v>3.0267740775E-4</v>
      </c>
      <c r="J21" s="21">
        <v>21.6</v>
      </c>
      <c r="K21" s="15">
        <f>Tabla1[[#This Row],[tasa de cambio]]*Tabla1[[#This Row],[Ingresos netos]]</f>
        <v>6.5378320074000002E-3</v>
      </c>
      <c r="M21" s="1" t="s">
        <v>44</v>
      </c>
      <c r="N21" s="23" t="e">
        <f>AVERAGEIF(Tabla1[PaÃ­s / RegiÃ³n],M21,Tabla1[regalia en pesos])</f>
        <v>#DIV/0!</v>
      </c>
      <c r="P21" s="1" t="s">
        <v>81</v>
      </c>
      <c r="Q21" s="1" t="s">
        <v>23</v>
      </c>
      <c r="R21" s="1"/>
      <c r="S21" s="1" t="s">
        <v>11</v>
      </c>
      <c r="T21" s="1" t="s">
        <v>12</v>
      </c>
      <c r="U21" s="1" t="s">
        <v>13</v>
      </c>
      <c r="V21" s="8">
        <v>5.8182151480000001E-3</v>
      </c>
      <c r="W21" s="8">
        <v>0.75</v>
      </c>
      <c r="X21" s="9">
        <f>Tabla12[[#This Row],[Precio unitario]]*Tabla12[[#This Row],[Tasa de ingresos cliente]]</f>
        <v>4.3636613610000003E-3</v>
      </c>
      <c r="Y21" s="21">
        <v>21.6</v>
      </c>
      <c r="Z21" s="11">
        <f>Tabla12[[#This Row],[tasa de cambio]]*Tabla12[[#This Row],[Ingresos netos]]</f>
        <v>9.4255085397600011E-2</v>
      </c>
      <c r="AB21" s="1" t="s">
        <v>44</v>
      </c>
      <c r="AC21" s="23" t="e">
        <f>AVERAGEIF(Tabla1[PaÃ­s / RegiÃ³n],AB21,Tabla1[regalia en pesos])</f>
        <v>#DIV/0!</v>
      </c>
      <c r="AE21" s="1" t="s">
        <v>98</v>
      </c>
      <c r="AF21" s="1" t="s">
        <v>18</v>
      </c>
      <c r="AG21" s="1"/>
      <c r="AH21" s="1" t="s">
        <v>11</v>
      </c>
      <c r="AI21" s="1" t="s">
        <v>12</v>
      </c>
      <c r="AJ21" s="1" t="s">
        <v>13</v>
      </c>
      <c r="AK21" s="8">
        <v>2.9780000000000002E-3</v>
      </c>
      <c r="AL21" s="8">
        <v>0.75</v>
      </c>
      <c r="AM21" s="9">
        <f>Tabla10[[#This Row],[Precio unitario]]*Tabla10[[#This Row],[Tasa de ingresos cliente]]</f>
        <v>2.2335000000000002E-3</v>
      </c>
      <c r="AN21" s="21">
        <v>22.631540000000001</v>
      </c>
      <c r="AO21" s="11">
        <f>Tabla10[[#This Row],[tasa de cambio]]*Tabla10[[#This Row],[Ingresos netos]]</f>
        <v>5.0547544590000007E-2</v>
      </c>
      <c r="AQ21" s="2" t="s">
        <v>100</v>
      </c>
      <c r="AR21" s="2" t="s">
        <v>28</v>
      </c>
      <c r="AS21" s="2" t="s">
        <v>101</v>
      </c>
      <c r="AT21" s="2" t="s">
        <v>11</v>
      </c>
      <c r="AU21" s="2" t="s">
        <v>12</v>
      </c>
      <c r="AV21" s="2" t="s">
        <v>13</v>
      </c>
      <c r="AW21" s="7">
        <v>2.0185710000000001E-4</v>
      </c>
      <c r="AX21" s="7">
        <v>0.75</v>
      </c>
      <c r="AY21" s="9">
        <f>Tabla8[[#This Row],[Precio unitario]]*Tabla8[[#This Row],[Tasa de ingresos cliente]]</f>
        <v>1.5139282500000001E-4</v>
      </c>
      <c r="AZ21" s="21">
        <v>21.6</v>
      </c>
      <c r="BA21" s="11">
        <f>Tabla8[[#This Row],[tasa de cambio]]*Tabla8[[#This Row],[Ingresos netos]]</f>
        <v>3.2700850200000006E-3</v>
      </c>
      <c r="BB21" s="23"/>
      <c r="BC21" s="1" t="s">
        <v>44</v>
      </c>
      <c r="BD21" s="23">
        <f>AVERAGEIF(Tabla8[PaÃ­s / RegiÃ³n],BC21,Tabla8[regalia en pesos])</f>
        <v>1.3896771061935488E-2</v>
      </c>
      <c r="BR21" s="1" t="s">
        <v>138</v>
      </c>
      <c r="BS21" s="1" t="s">
        <v>14</v>
      </c>
      <c r="BT21" s="1" t="s">
        <v>104</v>
      </c>
      <c r="BU21" s="1" t="s">
        <v>11</v>
      </c>
      <c r="BV21" s="1" t="s">
        <v>12</v>
      </c>
      <c r="BW21" s="1" t="s">
        <v>13</v>
      </c>
      <c r="BX21" s="8">
        <v>8.4663300000000006E-5</v>
      </c>
      <c r="BY21" s="8">
        <v>0.75</v>
      </c>
      <c r="BZ21" s="9">
        <f>Tabla4[[#This Row],[Precio unitario]]*Tabla4[[#This Row],[Tasa de ingresos cliente]]</f>
        <v>6.3497475000000005E-5</v>
      </c>
      <c r="CA21" s="21">
        <v>21.6</v>
      </c>
      <c r="CB21" s="14">
        <f>Tabla4[[#This Row],[tasa de cambio]]*Tabla4[[#This Row],[Ingresos netos]]</f>
        <v>1.3715454600000002E-3</v>
      </c>
      <c r="CD21" s="1" t="s">
        <v>44</v>
      </c>
      <c r="CE21" s="23">
        <f>AVERAGEIF(Tabla8[PaÃ­s / RegiÃ³n],CD21,Tabla8[regalia en pesos])</f>
        <v>1.3896771061935488E-2</v>
      </c>
      <c r="CG21" s="1" t="s">
        <v>144</v>
      </c>
      <c r="CH21" s="1" t="s">
        <v>15</v>
      </c>
      <c r="CI21" s="1" t="s">
        <v>104</v>
      </c>
      <c r="CJ21" s="1" t="s">
        <v>11</v>
      </c>
      <c r="CK21" s="1" t="s">
        <v>12</v>
      </c>
      <c r="CL21" s="1" t="s">
        <v>13</v>
      </c>
      <c r="CM21" s="8">
        <v>8.3961000000000001E-3</v>
      </c>
      <c r="CN21" s="8">
        <v>0.75</v>
      </c>
      <c r="CO21" s="9">
        <f>Tabla2[[#This Row],[Precio unitario]]*Tabla2[[#This Row],[Tasa de ingresos cliente]]</f>
        <v>6.2970750000000001E-3</v>
      </c>
      <c r="CP21" s="21">
        <v>21.6</v>
      </c>
      <c r="CQ21" s="11">
        <f>Tabla2[[#This Row],[tasa de cambio]]*Tabla2[[#This Row],[Ingresos netos]]</f>
        <v>0.13601682000000001</v>
      </c>
      <c r="CS21" s="1" t="s">
        <v>44</v>
      </c>
      <c r="CT21" s="23" t="e">
        <f>AVERAGEIF(Tabla2[PaÃ­s / RegiÃ³n],CS21,Tabla2[regalia en pesos])</f>
        <v>#DIV/0!</v>
      </c>
    </row>
    <row r="22" spans="1:98">
      <c r="A22" s="1" t="s">
        <v>9</v>
      </c>
      <c r="B22" s="1" t="s">
        <v>18</v>
      </c>
      <c r="C22" s="1"/>
      <c r="D22" s="1" t="s">
        <v>11</v>
      </c>
      <c r="E22" s="1" t="s">
        <v>12</v>
      </c>
      <c r="F22" s="1" t="s">
        <v>13</v>
      </c>
      <c r="G22" s="8">
        <v>4.0359489999999999E-4</v>
      </c>
      <c r="H22" s="8">
        <v>0.75</v>
      </c>
      <c r="I22" s="8">
        <f>Tabla1[[#This Row],[Precio unitario]]*Tabla1[[#This Row],[Tasa de ingresos cliente]]</f>
        <v>3.0269617499999998E-4</v>
      </c>
      <c r="J22" s="21">
        <v>21.6</v>
      </c>
      <c r="K22" s="15">
        <f>Tabla1[[#This Row],[tasa de cambio]]*Tabla1[[#This Row],[Ingresos netos]]</f>
        <v>6.5382373799999999E-3</v>
      </c>
      <c r="M22" s="1" t="s">
        <v>50</v>
      </c>
      <c r="N22" s="23" t="e">
        <f>AVERAGEIF(Tabla1[PaÃ­s / RegiÃ³n],M22,Tabla1[regalia en pesos])</f>
        <v>#DIV/0!</v>
      </c>
      <c r="P22" s="2" t="s">
        <v>81</v>
      </c>
      <c r="Q22" s="2" t="s">
        <v>23</v>
      </c>
      <c r="R22" s="2"/>
      <c r="S22" s="2" t="s">
        <v>11</v>
      </c>
      <c r="T22" s="2" t="s">
        <v>12</v>
      </c>
      <c r="U22" s="2" t="s">
        <v>13</v>
      </c>
      <c r="V22" s="7">
        <v>2.9104041599999999E-3</v>
      </c>
      <c r="W22" s="7">
        <v>0.75</v>
      </c>
      <c r="X22" s="9">
        <f>Tabla12[[#This Row],[Precio unitario]]*Tabla12[[#This Row],[Tasa de ingresos cliente]]</f>
        <v>2.18280312E-3</v>
      </c>
      <c r="Y22" s="21">
        <v>21.6</v>
      </c>
      <c r="Z22" s="11">
        <f>Tabla12[[#This Row],[tasa de cambio]]*Tabla12[[#This Row],[Ingresos netos]]</f>
        <v>4.7148547392000001E-2</v>
      </c>
      <c r="AB22" s="1" t="s">
        <v>50</v>
      </c>
      <c r="AC22" s="23" t="e">
        <f>AVERAGEIF(Tabla1[PaÃ­s / RegiÃ³n],AB22,Tabla1[regalia en pesos])</f>
        <v>#DIV/0!</v>
      </c>
      <c r="AE22" s="2" t="s">
        <v>98</v>
      </c>
      <c r="AF22" s="2" t="s">
        <v>32</v>
      </c>
      <c r="AG22" s="2"/>
      <c r="AH22" s="2" t="s">
        <v>11</v>
      </c>
      <c r="AI22" s="2" t="s">
        <v>12</v>
      </c>
      <c r="AJ22" s="2" t="s">
        <v>13</v>
      </c>
      <c r="AK22" s="7">
        <v>3.9820000000000003E-3</v>
      </c>
      <c r="AL22" s="7">
        <v>0.75</v>
      </c>
      <c r="AM22" s="9">
        <f>Tabla10[[#This Row],[Precio unitario]]*Tabla10[[#This Row],[Tasa de ingresos cliente]]</f>
        <v>2.9865000000000004E-3</v>
      </c>
      <c r="AN22" s="21">
        <v>22.631540000000001</v>
      </c>
      <c r="AO22" s="11">
        <f>Tabla10[[#This Row],[tasa de cambio]]*Tabla10[[#This Row],[Ingresos netos]]</f>
        <v>6.758909421000002E-2</v>
      </c>
      <c r="AQ22" s="1" t="s">
        <v>100</v>
      </c>
      <c r="AR22" s="1" t="s">
        <v>28</v>
      </c>
      <c r="AS22" s="1" t="s">
        <v>101</v>
      </c>
      <c r="AT22" s="1" t="s">
        <v>11</v>
      </c>
      <c r="AU22" s="1" t="s">
        <v>12</v>
      </c>
      <c r="AV22" s="1" t="s">
        <v>13</v>
      </c>
      <c r="AW22" s="8">
        <v>2.0185E-4</v>
      </c>
      <c r="AX22" s="8">
        <v>0.75</v>
      </c>
      <c r="AY22" s="9">
        <f>Tabla8[[#This Row],[Precio unitario]]*Tabla8[[#This Row],[Tasa de ingresos cliente]]</f>
        <v>1.5138750000000001E-4</v>
      </c>
      <c r="AZ22" s="21">
        <v>21.6</v>
      </c>
      <c r="BA22" s="11">
        <f>Tabla8[[#This Row],[tasa de cambio]]*Tabla8[[#This Row],[Ingresos netos]]</f>
        <v>3.2699700000000005E-3</v>
      </c>
      <c r="BB22" s="23"/>
      <c r="BC22" s="1" t="s">
        <v>50</v>
      </c>
      <c r="BD22" s="23">
        <f>AVERAGEIF(Tabla8[PaÃ­s / RegiÃ³n],BC22,Tabla8[regalia en pesos])</f>
        <v>1.3300357860000002E-2</v>
      </c>
      <c r="BR22" s="2" t="s">
        <v>138</v>
      </c>
      <c r="BS22" s="2" t="s">
        <v>14</v>
      </c>
      <c r="BT22" s="2" t="s">
        <v>104</v>
      </c>
      <c r="BU22" s="2" t="s">
        <v>11</v>
      </c>
      <c r="BV22" s="2" t="s">
        <v>12</v>
      </c>
      <c r="BW22" s="2" t="s">
        <v>13</v>
      </c>
      <c r="BX22" s="7">
        <v>8.46634E-5</v>
      </c>
      <c r="BY22" s="7">
        <v>0.75</v>
      </c>
      <c r="BZ22" s="9">
        <f>Tabla4[[#This Row],[Precio unitario]]*Tabla4[[#This Row],[Tasa de ingresos cliente]]</f>
        <v>6.3497550000000003E-5</v>
      </c>
      <c r="CA22" s="21">
        <v>21.6</v>
      </c>
      <c r="CB22" s="14">
        <f>Tabla4[[#This Row],[tasa de cambio]]*Tabla4[[#This Row],[Ingresos netos]]</f>
        <v>1.3715470800000002E-3</v>
      </c>
      <c r="CD22" s="1" t="s">
        <v>50</v>
      </c>
      <c r="CE22" s="23">
        <f>AVERAGEIF(Tabla8[PaÃ­s / RegiÃ³n],CD22,Tabla8[regalia en pesos])</f>
        <v>1.3300357860000002E-2</v>
      </c>
      <c r="CG22" s="2" t="s">
        <v>144</v>
      </c>
      <c r="CH22" s="2" t="s">
        <v>18</v>
      </c>
      <c r="CI22" s="2" t="s">
        <v>104</v>
      </c>
      <c r="CJ22" s="2" t="s">
        <v>11</v>
      </c>
      <c r="CK22" s="2" t="s">
        <v>12</v>
      </c>
      <c r="CL22" s="2" t="s">
        <v>13</v>
      </c>
      <c r="CM22" s="7">
        <v>1.7032843040000001E-3</v>
      </c>
      <c r="CN22" s="7">
        <v>0.75</v>
      </c>
      <c r="CO22" s="9">
        <f>Tabla2[[#This Row],[Precio unitario]]*Tabla2[[#This Row],[Tasa de ingresos cliente]]</f>
        <v>1.2774632280000001E-3</v>
      </c>
      <c r="CP22" s="21">
        <v>21.6</v>
      </c>
      <c r="CQ22" s="11">
        <f>Tabla2[[#This Row],[tasa de cambio]]*Tabla2[[#This Row],[Ingresos netos]]</f>
        <v>2.7593205724800004E-2</v>
      </c>
      <c r="CS22" s="1" t="s">
        <v>50</v>
      </c>
      <c r="CT22" s="23" t="e">
        <f>AVERAGEIF(Tabla2[PaÃ­s / RegiÃ³n],CS22,Tabla2[regalia en pesos])</f>
        <v>#DIV/0!</v>
      </c>
    </row>
    <row r="23" spans="1:98">
      <c r="A23" s="2" t="s">
        <v>9</v>
      </c>
      <c r="B23" s="2" t="s">
        <v>19</v>
      </c>
      <c r="C23" s="2"/>
      <c r="D23" s="2" t="s">
        <v>11</v>
      </c>
      <c r="E23" s="2" t="s">
        <v>12</v>
      </c>
      <c r="F23" s="2" t="s">
        <v>13</v>
      </c>
      <c r="G23" s="7">
        <v>1.595418638E-3</v>
      </c>
      <c r="H23" s="7">
        <v>0.75</v>
      </c>
      <c r="I23" s="7">
        <f>Tabla1[[#This Row],[Precio unitario]]*Tabla1[[#This Row],[Tasa de ingresos cliente]]</f>
        <v>1.1965639785000001E-3</v>
      </c>
      <c r="J23" s="21">
        <v>21.6</v>
      </c>
      <c r="K23" s="15">
        <f>Tabla1[[#This Row],[tasa de cambio]]*Tabla1[[#This Row],[Ingresos netos]]</f>
        <v>2.5845781935600002E-2</v>
      </c>
      <c r="M23" s="1" t="s">
        <v>16</v>
      </c>
      <c r="N23" s="23">
        <f>AVERAGEIF(Tabla1[PaÃ­s / RegiÃ³n],M23,Tabla1[regalia en pesos])</f>
        <v>2.4490672655400003E-2</v>
      </c>
      <c r="P23" s="1" t="s">
        <v>81</v>
      </c>
      <c r="Q23" s="1" t="s">
        <v>17</v>
      </c>
      <c r="R23" s="1"/>
      <c r="S23" s="1" t="s">
        <v>11</v>
      </c>
      <c r="T23" s="1" t="s">
        <v>12</v>
      </c>
      <c r="U23" s="1" t="s">
        <v>13</v>
      </c>
      <c r="V23" s="8">
        <v>5.3419357599999995E-4</v>
      </c>
      <c r="W23" s="8">
        <v>0.75</v>
      </c>
      <c r="X23" s="9">
        <f>Tabla12[[#This Row],[Precio unitario]]*Tabla12[[#This Row],[Tasa de ingresos cliente]]</f>
        <v>4.0064518199999996E-4</v>
      </c>
      <c r="Y23" s="21">
        <v>21.6</v>
      </c>
      <c r="Z23" s="11">
        <f>Tabla12[[#This Row],[tasa de cambio]]*Tabla12[[#This Row],[Ingresos netos]]</f>
        <v>8.6539359312000005E-3</v>
      </c>
      <c r="AB23" s="1" t="s">
        <v>16</v>
      </c>
      <c r="AC23" s="23">
        <f>AVERAGEIF(Tabla1[PaÃ­s / RegiÃ³n],AB23,Tabla1[regalia en pesos])</f>
        <v>2.4490672655400003E-2</v>
      </c>
      <c r="AE23" s="1" t="s">
        <v>98</v>
      </c>
      <c r="AF23" s="1" t="s">
        <v>50</v>
      </c>
      <c r="AG23" s="1"/>
      <c r="AH23" s="1" t="s">
        <v>11</v>
      </c>
      <c r="AI23" s="1" t="s">
        <v>12</v>
      </c>
      <c r="AJ23" s="1" t="s">
        <v>13</v>
      </c>
      <c r="AK23" s="8">
        <v>8.0429999999999998E-3</v>
      </c>
      <c r="AL23" s="8">
        <v>0.75</v>
      </c>
      <c r="AM23" s="9">
        <f>Tabla10[[#This Row],[Precio unitario]]*Tabla10[[#This Row],[Tasa de ingresos cliente]]</f>
        <v>6.0322499999999994E-3</v>
      </c>
      <c r="AN23" s="21">
        <v>22.631540000000001</v>
      </c>
      <c r="AO23" s="11">
        <f>Tabla10[[#This Row],[tasa de cambio]]*Tabla10[[#This Row],[Ingresos netos]]</f>
        <v>0.13651910716499999</v>
      </c>
      <c r="AQ23" s="2" t="s">
        <v>100</v>
      </c>
      <c r="AR23" s="2" t="s">
        <v>28</v>
      </c>
      <c r="AS23" s="2" t="s">
        <v>101</v>
      </c>
      <c r="AT23" s="2" t="s">
        <v>11</v>
      </c>
      <c r="AU23" s="2" t="s">
        <v>12</v>
      </c>
      <c r="AV23" s="2" t="s">
        <v>13</v>
      </c>
      <c r="AW23" s="7">
        <v>2.018205E-4</v>
      </c>
      <c r="AX23" s="7">
        <v>0.75</v>
      </c>
      <c r="AY23" s="9">
        <f>Tabla8[[#This Row],[Precio unitario]]*Tabla8[[#This Row],[Tasa de ingresos cliente]]</f>
        <v>1.51365375E-4</v>
      </c>
      <c r="AZ23" s="21">
        <v>21.6</v>
      </c>
      <c r="BA23" s="11">
        <f>Tabla8[[#This Row],[tasa de cambio]]*Tabla8[[#This Row],[Ingresos netos]]</f>
        <v>3.2694921000000002E-3</v>
      </c>
      <c r="BB23" s="23"/>
      <c r="BC23" s="1" t="s">
        <v>16</v>
      </c>
      <c r="BD23" s="23">
        <f>AVERAGEIF(Tabla8[PaÃ­s / RegiÃ³n],BC23,Tabla8[regalia en pesos])</f>
        <v>5.0441003520000013E-2</v>
      </c>
      <c r="BR23" s="1" t="s">
        <v>138</v>
      </c>
      <c r="BS23" s="1" t="s">
        <v>14</v>
      </c>
      <c r="BT23" s="1" t="s">
        <v>104</v>
      </c>
      <c r="BU23" s="1" t="s">
        <v>11</v>
      </c>
      <c r="BV23" s="1" t="s">
        <v>12</v>
      </c>
      <c r="BW23" s="1" t="s">
        <v>13</v>
      </c>
      <c r="BX23" s="8">
        <v>1.7764763E-3</v>
      </c>
      <c r="BY23" s="8">
        <v>0.75</v>
      </c>
      <c r="BZ23" s="9">
        <f>Tabla4[[#This Row],[Precio unitario]]*Tabla4[[#This Row],[Tasa de ingresos cliente]]</f>
        <v>1.3323572250000001E-3</v>
      </c>
      <c r="CA23" s="21">
        <v>21.6</v>
      </c>
      <c r="CB23" s="14">
        <f>Tabla4[[#This Row],[tasa de cambio]]*Tabla4[[#This Row],[Ingresos netos]]</f>
        <v>2.8778916060000003E-2</v>
      </c>
      <c r="CD23" s="1" t="s">
        <v>16</v>
      </c>
      <c r="CE23" s="23">
        <f>AVERAGEIF(Tabla8[PaÃ­s / RegiÃ³n],CD23,Tabla8[regalia en pesos])</f>
        <v>5.0441003520000013E-2</v>
      </c>
      <c r="CG23" s="1" t="s">
        <v>144</v>
      </c>
      <c r="CH23" s="1" t="s">
        <v>18</v>
      </c>
      <c r="CI23" s="1" t="s">
        <v>104</v>
      </c>
      <c r="CJ23" s="1" t="s">
        <v>11</v>
      </c>
      <c r="CK23" s="1" t="s">
        <v>12</v>
      </c>
      <c r="CL23" s="1" t="s">
        <v>13</v>
      </c>
      <c r="CM23" s="8">
        <v>1.703259365E-3</v>
      </c>
      <c r="CN23" s="8">
        <v>0.75</v>
      </c>
      <c r="CO23" s="9">
        <f>Tabla2[[#This Row],[Precio unitario]]*Tabla2[[#This Row],[Tasa de ingresos cliente]]</f>
        <v>1.2774445237499999E-3</v>
      </c>
      <c r="CP23" s="21">
        <v>21.6</v>
      </c>
      <c r="CQ23" s="11">
        <f>Tabla2[[#This Row],[tasa de cambio]]*Tabla2[[#This Row],[Ingresos netos]]</f>
        <v>2.7592801712999999E-2</v>
      </c>
      <c r="CS23" s="1" t="s">
        <v>16</v>
      </c>
      <c r="CT23" s="23">
        <f>AVERAGEIF(Tabla2[PaÃ­s / RegiÃ³n],CS23,Tabla2[regalia en pesos])</f>
        <v>0.12899587147920002</v>
      </c>
    </row>
    <row r="24" spans="1:98">
      <c r="A24" s="1" t="s">
        <v>9</v>
      </c>
      <c r="B24" s="1" t="s">
        <v>20</v>
      </c>
      <c r="C24" s="1"/>
      <c r="D24" s="1" t="s">
        <v>11</v>
      </c>
      <c r="E24" s="1" t="s">
        <v>12</v>
      </c>
      <c r="F24" s="1" t="s">
        <v>13</v>
      </c>
      <c r="G24" s="8">
        <v>7.8931237900000002E-4</v>
      </c>
      <c r="H24" s="8">
        <v>0.75</v>
      </c>
      <c r="I24" s="8">
        <f>Tabla1[[#This Row],[Precio unitario]]*Tabla1[[#This Row],[Tasa de ingresos cliente]]</f>
        <v>5.9198428424999999E-4</v>
      </c>
      <c r="J24" s="21">
        <v>21.6</v>
      </c>
      <c r="K24" s="15">
        <f>Tabla1[[#This Row],[tasa de cambio]]*Tabla1[[#This Row],[Ingresos netos]]</f>
        <v>1.27868605398E-2</v>
      </c>
      <c r="M24" s="1" t="s">
        <v>17</v>
      </c>
      <c r="N24" s="23">
        <f>AVERAGEIF(Tabla1[PaÃ­s / RegiÃ³n],M24,Tabla1[regalia en pesos])</f>
        <v>6.8695367760000011E-3</v>
      </c>
      <c r="P24" s="2" t="s">
        <v>81</v>
      </c>
      <c r="Q24" s="2" t="s">
        <v>17</v>
      </c>
      <c r="R24" s="2"/>
      <c r="S24" s="2" t="s">
        <v>11</v>
      </c>
      <c r="T24" s="2" t="s">
        <v>12</v>
      </c>
      <c r="U24" s="2" t="s">
        <v>13</v>
      </c>
      <c r="V24" s="7">
        <v>9.39592909E-4</v>
      </c>
      <c r="W24" s="7">
        <v>0.75</v>
      </c>
      <c r="X24" s="9">
        <f>Tabla12[[#This Row],[Precio unitario]]*Tabla12[[#This Row],[Tasa de ingresos cliente]]</f>
        <v>7.0469468175000005E-4</v>
      </c>
      <c r="Y24" s="21">
        <v>21.6</v>
      </c>
      <c r="Z24" s="11">
        <f>Tabla12[[#This Row],[tasa de cambio]]*Tabla12[[#This Row],[Ingresos netos]]</f>
        <v>1.5221405125800003E-2</v>
      </c>
      <c r="AB24" s="1" t="s">
        <v>17</v>
      </c>
      <c r="AC24" s="23">
        <f>AVERAGEIF(Tabla1[PaÃ­s / RegiÃ³n],AB24,Tabla1[regalia en pesos])</f>
        <v>6.8695367760000011E-3</v>
      </c>
      <c r="AE24" s="2" t="s">
        <v>98</v>
      </c>
      <c r="AF24" s="2" t="s">
        <v>34</v>
      </c>
      <c r="AG24" s="2"/>
      <c r="AH24" s="2" t="s">
        <v>11</v>
      </c>
      <c r="AI24" s="2" t="s">
        <v>12</v>
      </c>
      <c r="AJ24" s="2" t="s">
        <v>13</v>
      </c>
      <c r="AK24" s="7">
        <v>3.1853333329999998E-3</v>
      </c>
      <c r="AL24" s="7">
        <v>0.75</v>
      </c>
      <c r="AM24" s="9">
        <f>Tabla10[[#This Row],[Precio unitario]]*Tabla10[[#This Row],[Tasa de ingresos cliente]]</f>
        <v>2.38899999975E-3</v>
      </c>
      <c r="AN24" s="21">
        <v>22.631540000000001</v>
      </c>
      <c r="AO24" s="11">
        <f>Tabla10[[#This Row],[tasa de cambio]]*Tabla10[[#This Row],[Ingresos netos]]</f>
        <v>5.4066749054342118E-2</v>
      </c>
      <c r="AQ24" s="1" t="s">
        <v>100</v>
      </c>
      <c r="AR24" s="1" t="s">
        <v>28</v>
      </c>
      <c r="AS24" s="1" t="s">
        <v>101</v>
      </c>
      <c r="AT24" s="1" t="s">
        <v>11</v>
      </c>
      <c r="AU24" s="1" t="s">
        <v>12</v>
      </c>
      <c r="AV24" s="1" t="s">
        <v>13</v>
      </c>
      <c r="AW24" s="8">
        <v>2.0183150000000001E-4</v>
      </c>
      <c r="AX24" s="8">
        <v>0.75</v>
      </c>
      <c r="AY24" s="9">
        <f>Tabla8[[#This Row],[Precio unitario]]*Tabla8[[#This Row],[Tasa de ingresos cliente]]</f>
        <v>1.51373625E-4</v>
      </c>
      <c r="AZ24" s="21">
        <v>21.6</v>
      </c>
      <c r="BA24" s="11">
        <f>Tabla8[[#This Row],[tasa de cambio]]*Tabla8[[#This Row],[Ingresos netos]]</f>
        <v>3.2696703000000002E-3</v>
      </c>
      <c r="BB24" s="23"/>
      <c r="BC24" s="1" t="s">
        <v>17</v>
      </c>
      <c r="BD24" s="23">
        <f>AVERAGEIF(Tabla8[PaÃ­s / RegiÃ³n],BC24,Tabla8[regalia en pesos])</f>
        <v>1.1514947626956522E-2</v>
      </c>
      <c r="BR24" s="2" t="s">
        <v>138</v>
      </c>
      <c r="BS24" s="2" t="s">
        <v>14</v>
      </c>
      <c r="BT24" s="2" t="s">
        <v>104</v>
      </c>
      <c r="BU24" s="2" t="s">
        <v>11</v>
      </c>
      <c r="BV24" s="2" t="s">
        <v>12</v>
      </c>
      <c r="BW24" s="2" t="s">
        <v>13</v>
      </c>
      <c r="BX24" s="7">
        <v>1.6684460000000001E-3</v>
      </c>
      <c r="BY24" s="7">
        <v>0.75</v>
      </c>
      <c r="BZ24" s="9">
        <f>Tabla4[[#This Row],[Precio unitario]]*Tabla4[[#This Row],[Tasa de ingresos cliente]]</f>
        <v>1.2513345E-3</v>
      </c>
      <c r="CA24" s="21">
        <v>21.6</v>
      </c>
      <c r="CB24" s="14">
        <f>Tabla4[[#This Row],[tasa de cambio]]*Tabla4[[#This Row],[Ingresos netos]]</f>
        <v>2.7028825200000002E-2</v>
      </c>
      <c r="CD24" s="1" t="s">
        <v>17</v>
      </c>
      <c r="CE24" s="23">
        <f>AVERAGEIF(Tabla8[PaÃ­s / RegiÃ³n],CD24,Tabla8[regalia en pesos])</f>
        <v>1.1514947626956522E-2</v>
      </c>
      <c r="CG24" s="2" t="s">
        <v>144</v>
      </c>
      <c r="CH24" s="2" t="s">
        <v>18</v>
      </c>
      <c r="CI24" s="2" t="s">
        <v>104</v>
      </c>
      <c r="CJ24" s="2" t="s">
        <v>11</v>
      </c>
      <c r="CK24" s="2" t="s">
        <v>12</v>
      </c>
      <c r="CL24" s="2" t="s">
        <v>13</v>
      </c>
      <c r="CM24" s="7">
        <v>1.70331932E-3</v>
      </c>
      <c r="CN24" s="7">
        <v>0.75</v>
      </c>
      <c r="CO24" s="9">
        <f>Tabla2[[#This Row],[Precio unitario]]*Tabla2[[#This Row],[Tasa de ingresos cliente]]</f>
        <v>1.2774894899999999E-3</v>
      </c>
      <c r="CP24" s="21">
        <v>21.6</v>
      </c>
      <c r="CQ24" s="11">
        <f>Tabla2[[#This Row],[tasa de cambio]]*Tabla2[[#This Row],[Ingresos netos]]</f>
        <v>2.7593772983999999E-2</v>
      </c>
      <c r="CS24" s="1" t="s">
        <v>17</v>
      </c>
      <c r="CT24" s="23">
        <f>AVERAGEIF(Tabla2[PaÃ­s / RegiÃ³n],CS24,Tabla2[regalia en pesos])</f>
        <v>2.8625337084600005E-2</v>
      </c>
    </row>
    <row r="25" spans="1:98">
      <c r="A25" s="2" t="s">
        <v>9</v>
      </c>
      <c r="B25" s="2" t="s">
        <v>20</v>
      </c>
      <c r="C25" s="2"/>
      <c r="D25" s="2" t="s">
        <v>11</v>
      </c>
      <c r="E25" s="2" t="s">
        <v>12</v>
      </c>
      <c r="F25" s="2" t="s">
        <v>13</v>
      </c>
      <c r="G25" s="7">
        <v>7.8889253199999996E-4</v>
      </c>
      <c r="H25" s="7">
        <v>0.75</v>
      </c>
      <c r="I25" s="7">
        <f>Tabla1[[#This Row],[Precio unitario]]*Tabla1[[#This Row],[Tasa de ingresos cliente]]</f>
        <v>5.9166939899999999E-4</v>
      </c>
      <c r="J25" s="21">
        <v>21.6</v>
      </c>
      <c r="K25" s="15">
        <f>Tabla1[[#This Row],[tasa de cambio]]*Tabla1[[#This Row],[Ingresos netos]]</f>
        <v>1.27800590184E-2</v>
      </c>
      <c r="M25" s="1" t="s">
        <v>41</v>
      </c>
      <c r="N25" s="23" t="e">
        <f>AVERAGEIF(Tabla1[PaÃ­s / RegiÃ³n],M25,Tabla1[regalia en pesos])</f>
        <v>#DIV/0!</v>
      </c>
      <c r="P25" s="1" t="s">
        <v>81</v>
      </c>
      <c r="Q25" s="1" t="s">
        <v>17</v>
      </c>
      <c r="R25" s="1"/>
      <c r="S25" s="1" t="s">
        <v>11</v>
      </c>
      <c r="T25" s="1" t="s">
        <v>12</v>
      </c>
      <c r="U25" s="1" t="s">
        <v>13</v>
      </c>
      <c r="V25" s="8">
        <v>1.6004677729999999E-3</v>
      </c>
      <c r="W25" s="8">
        <v>0.75</v>
      </c>
      <c r="X25" s="9">
        <f>Tabla12[[#This Row],[Precio unitario]]*Tabla12[[#This Row],[Tasa de ingresos cliente]]</f>
        <v>1.2003508297499998E-3</v>
      </c>
      <c r="Y25" s="21">
        <v>21.6</v>
      </c>
      <c r="Z25" s="11">
        <f>Tabla12[[#This Row],[tasa de cambio]]*Tabla12[[#This Row],[Ingresos netos]]</f>
        <v>2.5927577922599997E-2</v>
      </c>
      <c r="AB25" s="1" t="s">
        <v>41</v>
      </c>
      <c r="AC25" s="23" t="e">
        <f>AVERAGEIF(Tabla1[PaÃ­s / RegiÃ³n],AB25,Tabla1[regalia en pesos])</f>
        <v>#DIV/0!</v>
      </c>
      <c r="AE25" s="1" t="s">
        <v>98</v>
      </c>
      <c r="AF25" s="1" t="s">
        <v>19</v>
      </c>
      <c r="AG25" s="1"/>
      <c r="AH25" s="1" t="s">
        <v>11</v>
      </c>
      <c r="AI25" s="1" t="s">
        <v>12</v>
      </c>
      <c r="AJ25" s="1" t="s">
        <v>13</v>
      </c>
      <c r="AK25" s="8">
        <v>9.2E-5</v>
      </c>
      <c r="AL25" s="8">
        <v>0.75</v>
      </c>
      <c r="AM25" s="9">
        <f>Tabla10[[#This Row],[Precio unitario]]*Tabla10[[#This Row],[Tasa de ingresos cliente]]</f>
        <v>6.8999999999999997E-5</v>
      </c>
      <c r="AN25" s="21">
        <v>22.631540000000001</v>
      </c>
      <c r="AO25" s="11">
        <f>Tabla10[[#This Row],[tasa de cambio]]*Tabla10[[#This Row],[Ingresos netos]]</f>
        <v>1.5615762599999999E-3</v>
      </c>
      <c r="AQ25" s="1" t="s">
        <v>100</v>
      </c>
      <c r="AR25" s="1" t="s">
        <v>28</v>
      </c>
      <c r="AS25" s="1" t="s">
        <v>104</v>
      </c>
      <c r="AT25" s="1" t="s">
        <v>11</v>
      </c>
      <c r="AU25" s="1" t="s">
        <v>12</v>
      </c>
      <c r="AV25" s="1" t="s">
        <v>13</v>
      </c>
      <c r="AW25" s="8">
        <v>7.3289150000000001E-4</v>
      </c>
      <c r="AX25" s="8">
        <v>0.75</v>
      </c>
      <c r="AY25" s="9">
        <f>Tabla8[[#This Row],[Precio unitario]]*Tabla8[[#This Row],[Tasa de ingresos cliente]]</f>
        <v>5.4966862500000001E-4</v>
      </c>
      <c r="AZ25" s="21">
        <v>21.6</v>
      </c>
      <c r="BA25" s="11">
        <f>Tabla8[[#This Row],[tasa de cambio]]*Tabla8[[#This Row],[Ingresos netos]]</f>
        <v>1.18728423E-2</v>
      </c>
      <c r="BB25" s="23"/>
      <c r="BC25" s="1" t="s">
        <v>41</v>
      </c>
      <c r="BD25" s="23">
        <f>AVERAGEIF(Tabla8[PaÃ­s / RegiÃ³n],BC25,Tabla8[regalia en pesos])</f>
        <v>1.4318939126250001E-2</v>
      </c>
      <c r="BR25" s="1" t="s">
        <v>138</v>
      </c>
      <c r="BS25" s="1" t="s">
        <v>14</v>
      </c>
      <c r="BT25" s="1" t="s">
        <v>104</v>
      </c>
      <c r="BU25" s="1" t="s">
        <v>11</v>
      </c>
      <c r="BV25" s="1" t="s">
        <v>12</v>
      </c>
      <c r="BW25" s="1" t="s">
        <v>13</v>
      </c>
      <c r="BX25" s="8">
        <v>2.0531363999999998E-3</v>
      </c>
      <c r="BY25" s="8">
        <v>0.75</v>
      </c>
      <c r="BZ25" s="9">
        <f>Tabla4[[#This Row],[Precio unitario]]*Tabla4[[#This Row],[Tasa de ingresos cliente]]</f>
        <v>1.5398522999999999E-3</v>
      </c>
      <c r="CA25" s="21">
        <v>21.6</v>
      </c>
      <c r="CB25" s="14">
        <f>Tabla4[[#This Row],[tasa de cambio]]*Tabla4[[#This Row],[Ingresos netos]]</f>
        <v>3.3260809679999996E-2</v>
      </c>
      <c r="CD25" s="1" t="s">
        <v>41</v>
      </c>
      <c r="CE25" s="23">
        <f>AVERAGEIF(Tabla8[PaÃ­s / RegiÃ³n],CD25,Tabla8[regalia en pesos])</f>
        <v>1.4318939126250001E-2</v>
      </c>
      <c r="CG25" s="1" t="s">
        <v>144</v>
      </c>
      <c r="CH25" s="1" t="s">
        <v>18</v>
      </c>
      <c r="CI25" s="1" t="s">
        <v>104</v>
      </c>
      <c r="CJ25" s="1" t="s">
        <v>11</v>
      </c>
      <c r="CK25" s="1" t="s">
        <v>12</v>
      </c>
      <c r="CL25" s="1" t="s">
        <v>13</v>
      </c>
      <c r="CM25" s="8">
        <v>1.7032885870000001E-3</v>
      </c>
      <c r="CN25" s="8">
        <v>0.75</v>
      </c>
      <c r="CO25" s="9">
        <f>Tabla2[[#This Row],[Precio unitario]]*Tabla2[[#This Row],[Tasa de ingresos cliente]]</f>
        <v>1.2774664402500002E-3</v>
      </c>
      <c r="CP25" s="21">
        <v>21.6</v>
      </c>
      <c r="CQ25" s="11">
        <f>Tabla2[[#This Row],[tasa de cambio]]*Tabla2[[#This Row],[Ingresos netos]]</f>
        <v>2.7593275109400007E-2</v>
      </c>
      <c r="CS25" s="1" t="s">
        <v>41</v>
      </c>
      <c r="CT25" s="23">
        <f>AVERAGEIF(Tabla2[PaÃ­s / RegiÃ³n],CS25,Tabla2[regalia en pesos])</f>
        <v>3.9471496797600002E-2</v>
      </c>
    </row>
    <row r="26" spans="1:98">
      <c r="A26" s="1" t="s">
        <v>9</v>
      </c>
      <c r="B26" s="1" t="s">
        <v>21</v>
      </c>
      <c r="C26" s="1"/>
      <c r="D26" s="1" t="s">
        <v>11</v>
      </c>
      <c r="E26" s="1" t="s">
        <v>12</v>
      </c>
      <c r="F26" s="1" t="s">
        <v>13</v>
      </c>
      <c r="G26" s="8">
        <v>9.5E-4</v>
      </c>
      <c r="H26" s="8">
        <v>0.75</v>
      </c>
      <c r="I26" s="8">
        <f>Tabla1[[#This Row],[Precio unitario]]*Tabla1[[#This Row],[Tasa de ingresos cliente]]</f>
        <v>7.1250000000000003E-4</v>
      </c>
      <c r="J26" s="21">
        <v>21.6</v>
      </c>
      <c r="K26" s="15">
        <f>Tabla1[[#This Row],[tasa de cambio]]*Tabla1[[#This Row],[Ingresos netos]]</f>
        <v>1.5390000000000001E-2</v>
      </c>
      <c r="M26" s="1" t="s">
        <v>14</v>
      </c>
      <c r="N26" s="23">
        <f>AVERAGEIF(Tabla1[PaÃ­s / RegiÃ³n],M26,Tabla1[regalia en pesos])</f>
        <v>4.0428244206000006E-3</v>
      </c>
      <c r="P26" s="2" t="s">
        <v>81</v>
      </c>
      <c r="Q26" s="2" t="s">
        <v>17</v>
      </c>
      <c r="R26" s="2"/>
      <c r="S26" s="2" t="s">
        <v>11</v>
      </c>
      <c r="T26" s="2" t="s">
        <v>12</v>
      </c>
      <c r="U26" s="2" t="s">
        <v>13</v>
      </c>
      <c r="V26" s="7">
        <v>1.3644410359999999E-3</v>
      </c>
      <c r="W26" s="7">
        <v>0.75</v>
      </c>
      <c r="X26" s="9">
        <f>Tabla12[[#This Row],[Precio unitario]]*Tabla12[[#This Row],[Tasa de ingresos cliente]]</f>
        <v>1.023330777E-3</v>
      </c>
      <c r="Y26" s="21">
        <v>21.6</v>
      </c>
      <c r="Z26" s="11">
        <f>Tabla12[[#This Row],[tasa de cambio]]*Tabla12[[#This Row],[Ingresos netos]]</f>
        <v>2.2103944783200002E-2</v>
      </c>
      <c r="AB26" s="1" t="s">
        <v>14</v>
      </c>
      <c r="AC26" s="23">
        <f>AVERAGEIF(Tabla1[PaÃ­s / RegiÃ³n],AB26,Tabla1[regalia en pesos])</f>
        <v>4.0428244206000006E-3</v>
      </c>
      <c r="AE26" s="2" t="s">
        <v>98</v>
      </c>
      <c r="AF26" s="2" t="s">
        <v>18</v>
      </c>
      <c r="AG26" s="2"/>
      <c r="AH26" s="2" t="s">
        <v>11</v>
      </c>
      <c r="AI26" s="2" t="s">
        <v>12</v>
      </c>
      <c r="AJ26" s="2" t="s">
        <v>13</v>
      </c>
      <c r="AK26" s="7">
        <v>4.2299E-3</v>
      </c>
      <c r="AL26" s="7">
        <v>0.75</v>
      </c>
      <c r="AM26" s="9">
        <f>Tabla10[[#This Row],[Precio unitario]]*Tabla10[[#This Row],[Tasa de ingresos cliente]]</f>
        <v>3.172425E-3</v>
      </c>
      <c r="AN26" s="21">
        <v>22.631540000000001</v>
      </c>
      <c r="AO26" s="11">
        <f>Tabla10[[#This Row],[tasa de cambio]]*Tabla10[[#This Row],[Ingresos netos]]</f>
        <v>7.1796863284500009E-2</v>
      </c>
      <c r="AQ26" s="2" t="s">
        <v>100</v>
      </c>
      <c r="AR26" s="2" t="s">
        <v>28</v>
      </c>
      <c r="AS26" s="2" t="s">
        <v>104</v>
      </c>
      <c r="AT26" s="2" t="s">
        <v>11</v>
      </c>
      <c r="AU26" s="2" t="s">
        <v>12</v>
      </c>
      <c r="AV26" s="2" t="s">
        <v>13</v>
      </c>
      <c r="AW26" s="7">
        <v>7.3300000000000004E-4</v>
      </c>
      <c r="AX26" s="7">
        <v>0.75</v>
      </c>
      <c r="AY26" s="9">
        <f>Tabla8[[#This Row],[Precio unitario]]*Tabla8[[#This Row],[Tasa de ingresos cliente]]</f>
        <v>5.4975E-4</v>
      </c>
      <c r="AZ26" s="21">
        <v>21.6</v>
      </c>
      <c r="BA26" s="11">
        <f>Tabla8[[#This Row],[tasa de cambio]]*Tabla8[[#This Row],[Ingresos netos]]</f>
        <v>1.1874600000000001E-2</v>
      </c>
      <c r="BB26" s="23"/>
      <c r="BC26" s="1" t="s">
        <v>14</v>
      </c>
      <c r="BD26" s="23">
        <f>AVERAGEIF(Tabla8[PaÃ­s / RegiÃ³n],BC26,Tabla8[regalia en pesos])</f>
        <v>1.801538035483146E-2</v>
      </c>
      <c r="BR26" s="2" t="s">
        <v>138</v>
      </c>
      <c r="BS26" s="2" t="s">
        <v>14</v>
      </c>
      <c r="BT26" s="2" t="s">
        <v>104</v>
      </c>
      <c r="BU26" s="2" t="s">
        <v>11</v>
      </c>
      <c r="BV26" s="2" t="s">
        <v>12</v>
      </c>
      <c r="BW26" s="2" t="s">
        <v>13</v>
      </c>
      <c r="BX26" s="7">
        <v>2.0531364999999998E-3</v>
      </c>
      <c r="BY26" s="7">
        <v>0.75</v>
      </c>
      <c r="BZ26" s="9">
        <f>Tabla4[[#This Row],[Precio unitario]]*Tabla4[[#This Row],[Tasa de ingresos cliente]]</f>
        <v>1.5398523749999998E-3</v>
      </c>
      <c r="CA26" s="21">
        <v>21.6</v>
      </c>
      <c r="CB26" s="14">
        <f>Tabla4[[#This Row],[tasa de cambio]]*Tabla4[[#This Row],[Ingresos netos]]</f>
        <v>3.3260811299999998E-2</v>
      </c>
      <c r="CD26" s="1" t="s">
        <v>14</v>
      </c>
      <c r="CE26" s="23">
        <f>AVERAGEIF(Tabla8[PaÃ­s / RegiÃ³n],CD26,Tabla8[regalia en pesos])</f>
        <v>1.801538035483146E-2</v>
      </c>
      <c r="CG26" s="2" t="s">
        <v>144</v>
      </c>
      <c r="CH26" s="2" t="s">
        <v>18</v>
      </c>
      <c r="CI26" s="2" t="s">
        <v>104</v>
      </c>
      <c r="CJ26" s="2" t="s">
        <v>11</v>
      </c>
      <c r="CK26" s="2" t="s">
        <v>12</v>
      </c>
      <c r="CL26" s="2" t="s">
        <v>13</v>
      </c>
      <c r="CM26" s="7">
        <v>1.703281113E-3</v>
      </c>
      <c r="CN26" s="7">
        <v>0.75</v>
      </c>
      <c r="CO26" s="9">
        <f>Tabla2[[#This Row],[Precio unitario]]*Tabla2[[#This Row],[Tasa de ingresos cliente]]</f>
        <v>1.27746083475E-3</v>
      </c>
      <c r="CP26" s="21">
        <v>21.6</v>
      </c>
      <c r="CQ26" s="11">
        <f>Tabla2[[#This Row],[tasa de cambio]]*Tabla2[[#This Row],[Ingresos netos]]</f>
        <v>2.7593154030600003E-2</v>
      </c>
      <c r="CS26" s="1" t="s">
        <v>14</v>
      </c>
      <c r="CT26" s="23">
        <f>AVERAGEIF(Tabla2[PaÃ­s / RegiÃ³n],CS26,Tabla2[regalia en pesos])</f>
        <v>3.0323253866210528E-2</v>
      </c>
    </row>
    <row r="27" spans="1:98">
      <c r="A27" s="2" t="s">
        <v>9</v>
      </c>
      <c r="B27" s="2" t="s">
        <v>22</v>
      </c>
      <c r="C27" s="2"/>
      <c r="D27" s="2" t="s">
        <v>11</v>
      </c>
      <c r="E27" s="2" t="s">
        <v>12</v>
      </c>
      <c r="F27" s="2" t="s">
        <v>13</v>
      </c>
      <c r="G27" s="7">
        <v>9.5E-4</v>
      </c>
      <c r="H27" s="7">
        <v>0.75</v>
      </c>
      <c r="I27" s="7">
        <f>Tabla1[[#This Row],[Precio unitario]]*Tabla1[[#This Row],[Tasa de ingresos cliente]]</f>
        <v>7.1250000000000003E-4</v>
      </c>
      <c r="J27" s="21">
        <v>21.6</v>
      </c>
      <c r="K27" s="15">
        <f>Tabla1[[#This Row],[tasa de cambio]]*Tabla1[[#This Row],[Ingresos netos]]</f>
        <v>1.5390000000000001E-2</v>
      </c>
      <c r="M27" s="1" t="s">
        <v>92</v>
      </c>
      <c r="N27" s="23" t="e">
        <f>AVERAGEIF(Tabla1[PaÃ­s / RegiÃ³n],M27,Tabla1[regalia en pesos])</f>
        <v>#DIV/0!</v>
      </c>
      <c r="P27" s="1" t="s">
        <v>81</v>
      </c>
      <c r="Q27" s="1" t="s">
        <v>17</v>
      </c>
      <c r="R27" s="1"/>
      <c r="S27" s="1" t="s">
        <v>11</v>
      </c>
      <c r="T27" s="1" t="s">
        <v>12</v>
      </c>
      <c r="U27" s="1" t="s">
        <v>13</v>
      </c>
      <c r="V27" s="8">
        <v>7.7593489800000003E-4</v>
      </c>
      <c r="W27" s="8">
        <v>0.75</v>
      </c>
      <c r="X27" s="9">
        <f>Tabla12[[#This Row],[Precio unitario]]*Tabla12[[#This Row],[Tasa de ingresos cliente]]</f>
        <v>5.819511735E-4</v>
      </c>
      <c r="Y27" s="21">
        <v>21.6</v>
      </c>
      <c r="Z27" s="11">
        <f>Tabla12[[#This Row],[tasa de cambio]]*Tabla12[[#This Row],[Ingresos netos]]</f>
        <v>1.25701453476E-2</v>
      </c>
      <c r="AB27" s="1" t="s">
        <v>92</v>
      </c>
      <c r="AC27" s="23" t="e">
        <f>AVERAGEIF(Tabla1[PaÃ­s / RegiÃ³n],AB27,Tabla1[regalia en pesos])</f>
        <v>#DIV/0!</v>
      </c>
      <c r="AE27" s="1" t="s">
        <v>98</v>
      </c>
      <c r="AF27" s="1" t="s">
        <v>46</v>
      </c>
      <c r="AG27" s="1"/>
      <c r="AH27" s="1" t="s">
        <v>11</v>
      </c>
      <c r="AI27" s="1" t="s">
        <v>12</v>
      </c>
      <c r="AJ27" s="1" t="s">
        <v>13</v>
      </c>
      <c r="AK27" s="8">
        <v>9.6489999999999996E-3</v>
      </c>
      <c r="AL27" s="8">
        <v>0.75</v>
      </c>
      <c r="AM27" s="9">
        <f>Tabla10[[#This Row],[Precio unitario]]*Tabla10[[#This Row],[Tasa de ingresos cliente]]</f>
        <v>7.2367500000000001E-3</v>
      </c>
      <c r="AN27" s="21">
        <v>22.631540000000001</v>
      </c>
      <c r="AO27" s="11">
        <f>Tabla10[[#This Row],[tasa de cambio]]*Tabla10[[#This Row],[Ingresos netos]]</f>
        <v>0.16377879709500001</v>
      </c>
      <c r="AQ27" s="1" t="s">
        <v>100</v>
      </c>
      <c r="AR27" s="1" t="s">
        <v>28</v>
      </c>
      <c r="AS27" s="1" t="s">
        <v>104</v>
      </c>
      <c r="AT27" s="1" t="s">
        <v>11</v>
      </c>
      <c r="AU27" s="1" t="s">
        <v>12</v>
      </c>
      <c r="AV27" s="1" t="s">
        <v>13</v>
      </c>
      <c r="AW27" s="8">
        <v>7.3292859999999997E-4</v>
      </c>
      <c r="AX27" s="8">
        <v>0.75</v>
      </c>
      <c r="AY27" s="9">
        <f>Tabla8[[#This Row],[Precio unitario]]*Tabla8[[#This Row],[Tasa de ingresos cliente]]</f>
        <v>5.4969644999999995E-4</v>
      </c>
      <c r="AZ27" s="21">
        <v>21.6</v>
      </c>
      <c r="BA27" s="11">
        <f>Tabla8[[#This Row],[tasa de cambio]]*Tabla8[[#This Row],[Ingresos netos]]</f>
        <v>1.187344332E-2</v>
      </c>
      <c r="BB27" s="23"/>
      <c r="BC27" s="1" t="s">
        <v>92</v>
      </c>
      <c r="BD27" s="23">
        <f>AVERAGEIF(Tabla8[PaÃ­s / RegiÃ³n],BC27,Tabla8[regalia en pesos])</f>
        <v>4.8644691563076936E-2</v>
      </c>
      <c r="BR27" s="2" t="s">
        <v>138</v>
      </c>
      <c r="BS27" s="2" t="s">
        <v>14</v>
      </c>
      <c r="BT27" s="2" t="s">
        <v>114</v>
      </c>
      <c r="BU27" s="2" t="s">
        <v>11</v>
      </c>
      <c r="BV27" s="2" t="s">
        <v>12</v>
      </c>
      <c r="BW27" s="2" t="s">
        <v>13</v>
      </c>
      <c r="BX27" s="7">
        <v>8.4663300000000006E-5</v>
      </c>
      <c r="BY27" s="7">
        <v>0.75</v>
      </c>
      <c r="BZ27" s="9">
        <f>Tabla4[[#This Row],[Precio unitario]]*Tabla4[[#This Row],[Tasa de ingresos cliente]]</f>
        <v>6.3497475000000005E-5</v>
      </c>
      <c r="CA27" s="21">
        <v>21.6</v>
      </c>
      <c r="CB27" s="14">
        <f>Tabla4[[#This Row],[tasa de cambio]]*Tabla4[[#This Row],[Ingresos netos]]</f>
        <v>1.3715454600000002E-3</v>
      </c>
      <c r="CD27" s="1" t="s">
        <v>92</v>
      </c>
      <c r="CE27" s="23">
        <f>AVERAGEIF(Tabla8[PaÃ­s / RegiÃ³n],CD27,Tabla8[regalia en pesos])</f>
        <v>4.8644691563076936E-2</v>
      </c>
      <c r="CG27" s="1" t="s">
        <v>144</v>
      </c>
      <c r="CH27" s="1" t="s">
        <v>18</v>
      </c>
      <c r="CI27" s="1" t="s">
        <v>104</v>
      </c>
      <c r="CJ27" s="1" t="s">
        <v>11</v>
      </c>
      <c r="CK27" s="1" t="s">
        <v>12</v>
      </c>
      <c r="CL27" s="1" t="s">
        <v>13</v>
      </c>
      <c r="CM27" s="8">
        <v>1.703293121E-3</v>
      </c>
      <c r="CN27" s="8">
        <v>0.75</v>
      </c>
      <c r="CO27" s="9">
        <f>Tabla2[[#This Row],[Precio unitario]]*Tabla2[[#This Row],[Tasa de ingresos cliente]]</f>
        <v>1.27746984075E-3</v>
      </c>
      <c r="CP27" s="21">
        <v>21.6</v>
      </c>
      <c r="CQ27" s="11">
        <f>Tabla2[[#This Row],[tasa de cambio]]*Tabla2[[#This Row],[Ingresos netos]]</f>
        <v>2.7593348560200001E-2</v>
      </c>
      <c r="CS27" s="1" t="s">
        <v>92</v>
      </c>
      <c r="CT27" s="23" t="e">
        <f>AVERAGEIF(Tabla2[PaÃ­s / RegiÃ³n],CS27,Tabla2[regalia en pesos])</f>
        <v>#DIV/0!</v>
      </c>
    </row>
    <row r="28" spans="1:98">
      <c r="A28" s="5" t="s">
        <v>9</v>
      </c>
      <c r="B28" s="5" t="s">
        <v>23</v>
      </c>
      <c r="C28" s="5"/>
      <c r="D28" s="5" t="s">
        <v>11</v>
      </c>
      <c r="E28" s="5" t="s">
        <v>12</v>
      </c>
      <c r="F28" s="5" t="s">
        <v>13</v>
      </c>
      <c r="G28" s="20">
        <v>6.1749999999999999E-4</v>
      </c>
      <c r="H28" s="20">
        <v>0.75</v>
      </c>
      <c r="I28" s="20">
        <f>Tabla1[[#This Row],[Precio unitario]]*Tabla1[[#This Row],[Tasa de ingresos cliente]]</f>
        <v>4.63125E-4</v>
      </c>
      <c r="J28" s="21">
        <v>21.6</v>
      </c>
      <c r="K28" s="17">
        <f>Tabla1[[#This Row],[tasa de cambio]]*Tabla1[[#This Row],[Ingresos netos]]</f>
        <v>1.00035E-2</v>
      </c>
      <c r="M28" s="1" t="s">
        <v>42</v>
      </c>
      <c r="N28" s="23" t="e">
        <f>AVERAGEIF(Tabla1[PaÃ­s / RegiÃ³n],M28,Tabla1[regalia en pesos])</f>
        <v>#DIV/0!</v>
      </c>
      <c r="P28" s="2" t="s">
        <v>81</v>
      </c>
      <c r="Q28" s="2" t="s">
        <v>17</v>
      </c>
      <c r="R28" s="2"/>
      <c r="S28" s="2" t="s">
        <v>11</v>
      </c>
      <c r="T28" s="2" t="s">
        <v>12</v>
      </c>
      <c r="U28" s="2" t="s">
        <v>13</v>
      </c>
      <c r="V28" s="7">
        <v>1.287250928E-3</v>
      </c>
      <c r="W28" s="7">
        <v>0.75</v>
      </c>
      <c r="X28" s="9">
        <f>Tabla12[[#This Row],[Precio unitario]]*Tabla12[[#This Row],[Tasa de ingresos cliente]]</f>
        <v>9.6543819599999997E-4</v>
      </c>
      <c r="Y28" s="21">
        <v>21.6</v>
      </c>
      <c r="Z28" s="11">
        <f>Tabla12[[#This Row],[tasa de cambio]]*Tabla12[[#This Row],[Ingresos netos]]</f>
        <v>2.0853465033599999E-2</v>
      </c>
      <c r="AB28" s="1" t="s">
        <v>42</v>
      </c>
      <c r="AC28" s="23" t="e">
        <f>AVERAGEIF(Tabla1[PaÃ­s / RegiÃ³n],AB28,Tabla1[regalia en pesos])</f>
        <v>#DIV/0!</v>
      </c>
      <c r="AE28" s="2" t="s">
        <v>98</v>
      </c>
      <c r="AF28" s="2" t="s">
        <v>19</v>
      </c>
      <c r="AG28" s="2"/>
      <c r="AH28" s="2" t="s">
        <v>11</v>
      </c>
      <c r="AI28" s="2" t="s">
        <v>12</v>
      </c>
      <c r="AJ28" s="2" t="s">
        <v>13</v>
      </c>
      <c r="AK28" s="7">
        <v>5.7527500000000001E-3</v>
      </c>
      <c r="AL28" s="7">
        <v>0.75</v>
      </c>
      <c r="AM28" s="9">
        <f>Tabla10[[#This Row],[Precio unitario]]*Tabla10[[#This Row],[Tasa de ingresos cliente]]</f>
        <v>4.3145624999999998E-3</v>
      </c>
      <c r="AN28" s="21">
        <v>22.631540000000001</v>
      </c>
      <c r="AO28" s="11">
        <f>Tabla10[[#This Row],[tasa de cambio]]*Tabla10[[#This Row],[Ingresos netos]]</f>
        <v>9.7645193801250002E-2</v>
      </c>
      <c r="AQ28" s="2" t="s">
        <v>100</v>
      </c>
      <c r="AR28" s="2" t="s">
        <v>28</v>
      </c>
      <c r="AS28" s="2" t="s">
        <v>104</v>
      </c>
      <c r="AT28" s="2" t="s">
        <v>11</v>
      </c>
      <c r="AU28" s="2" t="s">
        <v>12</v>
      </c>
      <c r="AV28" s="2" t="s">
        <v>13</v>
      </c>
      <c r="AW28" s="7">
        <v>7.3290629999999996E-4</v>
      </c>
      <c r="AX28" s="7">
        <v>0.75</v>
      </c>
      <c r="AY28" s="9">
        <f>Tabla8[[#This Row],[Precio unitario]]*Tabla8[[#This Row],[Tasa de ingresos cliente]]</f>
        <v>5.49679725E-4</v>
      </c>
      <c r="AZ28" s="21">
        <v>21.6</v>
      </c>
      <c r="BA28" s="11">
        <f>Tabla8[[#This Row],[tasa de cambio]]*Tabla8[[#This Row],[Ingresos netos]]</f>
        <v>1.1873082060000002E-2</v>
      </c>
      <c r="BB28" s="23"/>
      <c r="BC28" s="1" t="s">
        <v>42</v>
      </c>
      <c r="BD28" s="23">
        <f>AVERAGEIF(Tabla8[PaÃ­s / RegiÃ³n],BC28,Tabla8[regalia en pesos])</f>
        <v>2.0863513555714287E-2</v>
      </c>
      <c r="BR28" s="1" t="s">
        <v>138</v>
      </c>
      <c r="BS28" s="1" t="s">
        <v>14</v>
      </c>
      <c r="BT28" s="1" t="s">
        <v>114</v>
      </c>
      <c r="BU28" s="1" t="s">
        <v>11</v>
      </c>
      <c r="BV28" s="1" t="s">
        <v>12</v>
      </c>
      <c r="BW28" s="1" t="s">
        <v>13</v>
      </c>
      <c r="BX28" s="8">
        <v>8.46634E-5</v>
      </c>
      <c r="BY28" s="8">
        <v>0.75</v>
      </c>
      <c r="BZ28" s="9">
        <f>Tabla4[[#This Row],[Precio unitario]]*Tabla4[[#This Row],[Tasa de ingresos cliente]]</f>
        <v>6.3497550000000003E-5</v>
      </c>
      <c r="CA28" s="21">
        <v>21.6</v>
      </c>
      <c r="CB28" s="14">
        <f>Tabla4[[#This Row],[tasa de cambio]]*Tabla4[[#This Row],[Ingresos netos]]</f>
        <v>1.3715470800000002E-3</v>
      </c>
      <c r="CD28" s="1" t="s">
        <v>42</v>
      </c>
      <c r="CE28" s="23">
        <f>AVERAGEIF(Tabla8[PaÃ­s / RegiÃ³n],CD28,Tabla8[regalia en pesos])</f>
        <v>2.0863513555714287E-2</v>
      </c>
      <c r="CG28" s="2" t="s">
        <v>144</v>
      </c>
      <c r="CH28" s="2" t="s">
        <v>18</v>
      </c>
      <c r="CI28" s="2" t="s">
        <v>104</v>
      </c>
      <c r="CJ28" s="2" t="s">
        <v>11</v>
      </c>
      <c r="CK28" s="2" t="s">
        <v>12</v>
      </c>
      <c r="CL28" s="2" t="s">
        <v>13</v>
      </c>
      <c r="CM28" s="7">
        <v>1.703290014E-3</v>
      </c>
      <c r="CN28" s="7">
        <v>0.75</v>
      </c>
      <c r="CO28" s="9">
        <f>Tabla2[[#This Row],[Precio unitario]]*Tabla2[[#This Row],[Tasa de ingresos cliente]]</f>
        <v>1.2774675104999999E-3</v>
      </c>
      <c r="CP28" s="21">
        <v>21.6</v>
      </c>
      <c r="CQ28" s="11">
        <f>Tabla2[[#This Row],[tasa de cambio]]*Tabla2[[#This Row],[Ingresos netos]]</f>
        <v>2.7593298226800001E-2</v>
      </c>
      <c r="CS28" s="1" t="s">
        <v>42</v>
      </c>
      <c r="CT28" s="23" t="e">
        <f>AVERAGEIF(Tabla2[PaÃ­s / RegiÃ³n],CS28,Tabla2[regalia en pesos])</f>
        <v>#DIV/0!</v>
      </c>
    </row>
    <row r="29" spans="1:98">
      <c r="M29" s="1" t="s">
        <v>84</v>
      </c>
      <c r="N29" s="23" t="e">
        <f>AVERAGEIF(Tabla1[PaÃ­s / RegiÃ³n],M29,Tabla1[regalia en pesos])</f>
        <v>#DIV/0!</v>
      </c>
      <c r="P29" s="1" t="s">
        <v>81</v>
      </c>
      <c r="Q29" s="1" t="s">
        <v>17</v>
      </c>
      <c r="R29" s="1"/>
      <c r="S29" s="1" t="s">
        <v>11</v>
      </c>
      <c r="T29" s="1" t="s">
        <v>12</v>
      </c>
      <c r="U29" s="1" t="s">
        <v>13</v>
      </c>
      <c r="V29" s="8">
        <v>9.8129976899999989E-4</v>
      </c>
      <c r="W29" s="8">
        <v>0.75</v>
      </c>
      <c r="X29" s="9">
        <f>Tabla12[[#This Row],[Precio unitario]]*Tabla12[[#This Row],[Tasa de ingresos cliente]]</f>
        <v>7.3597482674999997E-4</v>
      </c>
      <c r="Y29" s="21">
        <v>21.6</v>
      </c>
      <c r="Z29" s="11">
        <f>Tabla12[[#This Row],[tasa de cambio]]*Tabla12[[#This Row],[Ingresos netos]]</f>
        <v>1.58970562578E-2</v>
      </c>
      <c r="AB29" s="1" t="s">
        <v>84</v>
      </c>
      <c r="AC29" s="23" t="e">
        <f>AVERAGEIF(Tabla1[PaÃ­s / RegiÃ³n],AB29,Tabla1[regalia en pesos])</f>
        <v>#DIV/0!</v>
      </c>
      <c r="AE29" s="1" t="s">
        <v>98</v>
      </c>
      <c r="AF29" s="1" t="s">
        <v>19</v>
      </c>
      <c r="AG29" s="1"/>
      <c r="AH29" s="1" t="s">
        <v>11</v>
      </c>
      <c r="AI29" s="1" t="s">
        <v>12</v>
      </c>
      <c r="AJ29" s="1" t="s">
        <v>13</v>
      </c>
      <c r="AK29" s="8">
        <v>6.0243333329999997E-3</v>
      </c>
      <c r="AL29" s="8">
        <v>0.75</v>
      </c>
      <c r="AM29" s="9">
        <f>Tabla10[[#This Row],[Precio unitario]]*Tabla10[[#This Row],[Tasa de ingresos cliente]]</f>
        <v>4.51824999975E-3</v>
      </c>
      <c r="AN29" s="21">
        <v>22.631540000000001</v>
      </c>
      <c r="AO29" s="11">
        <f>Tabla10[[#This Row],[tasa de cambio]]*Tabla10[[#This Row],[Ingresos netos]]</f>
        <v>0.10225495559934213</v>
      </c>
      <c r="AQ29" s="1" t="s">
        <v>100</v>
      </c>
      <c r="AR29" s="1" t="s">
        <v>28</v>
      </c>
      <c r="AS29" s="1" t="s">
        <v>104</v>
      </c>
      <c r="AT29" s="1" t="s">
        <v>11</v>
      </c>
      <c r="AU29" s="1" t="s">
        <v>12</v>
      </c>
      <c r="AV29" s="1" t="s">
        <v>13</v>
      </c>
      <c r="AW29" s="8">
        <v>7.3289709999999997E-4</v>
      </c>
      <c r="AX29" s="8">
        <v>0.75</v>
      </c>
      <c r="AY29" s="9">
        <f>Tabla8[[#This Row],[Precio unitario]]*Tabla8[[#This Row],[Tasa de ingresos cliente]]</f>
        <v>5.4967282499999992E-4</v>
      </c>
      <c r="AZ29" s="21">
        <v>21.6</v>
      </c>
      <c r="BA29" s="11">
        <f>Tabla8[[#This Row],[tasa de cambio]]*Tabla8[[#This Row],[Ingresos netos]]</f>
        <v>1.1872933019999999E-2</v>
      </c>
      <c r="BB29" s="23"/>
      <c r="BC29" s="1" t="s">
        <v>84</v>
      </c>
      <c r="BD29" s="23">
        <f>AVERAGEIF(Tabla8[PaÃ­s / RegiÃ³n],BC29,Tabla8[regalia en pesos])</f>
        <v>3.2104062229090909E-2</v>
      </c>
      <c r="BR29" s="2" t="s">
        <v>138</v>
      </c>
      <c r="BS29" s="2" t="s">
        <v>14</v>
      </c>
      <c r="BT29" s="2" t="s">
        <v>114</v>
      </c>
      <c r="BU29" s="2" t="s">
        <v>11</v>
      </c>
      <c r="BV29" s="2" t="s">
        <v>12</v>
      </c>
      <c r="BW29" s="2" t="s">
        <v>13</v>
      </c>
      <c r="BX29" s="7">
        <v>9.4750244999999996E-5</v>
      </c>
      <c r="BY29" s="7">
        <v>0.75</v>
      </c>
      <c r="BZ29" s="9">
        <f>Tabla4[[#This Row],[Precio unitario]]*Tabla4[[#This Row],[Tasa de ingresos cliente]]</f>
        <v>7.1062683749999997E-5</v>
      </c>
      <c r="CA29" s="21">
        <v>21.6</v>
      </c>
      <c r="CB29" s="14">
        <f>Tabla4[[#This Row],[tasa de cambio]]*Tabla4[[#This Row],[Ingresos netos]]</f>
        <v>1.534953969E-3</v>
      </c>
      <c r="CD29" s="1" t="s">
        <v>84</v>
      </c>
      <c r="CE29" s="23">
        <f>AVERAGEIF(Tabla8[PaÃ­s / RegiÃ³n],CD29,Tabla8[regalia en pesos])</f>
        <v>3.2104062229090909E-2</v>
      </c>
      <c r="CG29" s="1" t="s">
        <v>144</v>
      </c>
      <c r="CH29" s="1" t="s">
        <v>18</v>
      </c>
      <c r="CI29" s="1" t="s">
        <v>104</v>
      </c>
      <c r="CJ29" s="1" t="s">
        <v>11</v>
      </c>
      <c r="CK29" s="1" t="s">
        <v>12</v>
      </c>
      <c r="CL29" s="1" t="s">
        <v>13</v>
      </c>
      <c r="CM29" s="8">
        <v>1.7032891749999999E-3</v>
      </c>
      <c r="CN29" s="8">
        <v>0.75</v>
      </c>
      <c r="CO29" s="9">
        <f>Tabla2[[#This Row],[Precio unitario]]*Tabla2[[#This Row],[Tasa de ingresos cliente]]</f>
        <v>1.2774668812499999E-3</v>
      </c>
      <c r="CP29" s="21">
        <v>21.6</v>
      </c>
      <c r="CQ29" s="11">
        <f>Tabla2[[#This Row],[tasa de cambio]]*Tabla2[[#This Row],[Ingresos netos]]</f>
        <v>2.7593284635E-2</v>
      </c>
      <c r="CS29" s="1" t="s">
        <v>84</v>
      </c>
      <c r="CT29" s="23" t="e">
        <f>AVERAGEIF(Tabla2[PaÃ­s / RegiÃ³n],CS29,Tabla2[regalia en pesos])</f>
        <v>#DIV/0!</v>
      </c>
    </row>
    <row r="30" spans="1:98">
      <c r="A30" s="3" t="s">
        <v>0</v>
      </c>
      <c r="B30" s="3" t="s">
        <v>1</v>
      </c>
      <c r="C30" s="3" t="s">
        <v>2</v>
      </c>
      <c r="D30" s="3" t="s">
        <v>3</v>
      </c>
      <c r="E30" s="3" t="s">
        <v>4</v>
      </c>
      <c r="F30" s="3" t="s">
        <v>5</v>
      </c>
      <c r="G30" s="4" t="s">
        <v>6</v>
      </c>
      <c r="H30" s="4" t="s">
        <v>7</v>
      </c>
      <c r="I30" s="6" t="s">
        <v>8</v>
      </c>
      <c r="J30" s="10" t="s">
        <v>145</v>
      </c>
      <c r="K30" s="10" t="s">
        <v>146</v>
      </c>
      <c r="M30" s="1" t="s">
        <v>49</v>
      </c>
      <c r="N30" s="23" t="e">
        <f>AVERAGEIF(Tabla1[PaÃ­s / RegiÃ³n],M30,Tabla1[regalia en pesos])</f>
        <v>#DIV/0!</v>
      </c>
      <c r="P30" s="2" t="s">
        <v>81</v>
      </c>
      <c r="Q30" s="2" t="s">
        <v>17</v>
      </c>
      <c r="R30" s="2"/>
      <c r="S30" s="2" t="s">
        <v>11</v>
      </c>
      <c r="T30" s="2" t="s">
        <v>12</v>
      </c>
      <c r="U30" s="2" t="s">
        <v>13</v>
      </c>
      <c r="V30" s="7">
        <v>1.4061478970000001E-3</v>
      </c>
      <c r="W30" s="7">
        <v>0.75</v>
      </c>
      <c r="X30" s="9">
        <f>Tabla12[[#This Row],[Precio unitario]]*Tabla12[[#This Row],[Tasa de ingresos cliente]]</f>
        <v>1.05461092275E-3</v>
      </c>
      <c r="Y30" s="21">
        <v>21.6</v>
      </c>
      <c r="Z30" s="11">
        <f>Tabla12[[#This Row],[tasa de cambio]]*Tabla12[[#This Row],[Ingresos netos]]</f>
        <v>2.2779595931400002E-2</v>
      </c>
      <c r="AB30" s="1" t="s">
        <v>49</v>
      </c>
      <c r="AC30" s="23" t="e">
        <f>AVERAGEIF(Tabla1[PaÃ­s / RegiÃ³n],AB30,Tabla1[regalia en pesos])</f>
        <v>#DIV/0!</v>
      </c>
      <c r="AE30" s="2" t="s">
        <v>98</v>
      </c>
      <c r="AF30" s="2" t="s">
        <v>19</v>
      </c>
      <c r="AG30" s="2"/>
      <c r="AH30" s="2" t="s">
        <v>11</v>
      </c>
      <c r="AI30" s="2" t="s">
        <v>12</v>
      </c>
      <c r="AJ30" s="2" t="s">
        <v>13</v>
      </c>
      <c r="AK30" s="7">
        <v>6.859909091E-3</v>
      </c>
      <c r="AL30" s="7">
        <v>0.75</v>
      </c>
      <c r="AM30" s="9">
        <f>Tabla10[[#This Row],[Precio unitario]]*Tabla10[[#This Row],[Tasa de ingresos cliente]]</f>
        <v>5.14493181825E-3</v>
      </c>
      <c r="AN30" s="21">
        <v>22.631540000000001</v>
      </c>
      <c r="AO30" s="11">
        <f>Tabla10[[#This Row],[tasa de cambio]]*Tabla10[[#This Row],[Ingresos netos]]</f>
        <v>0.11643773024199761</v>
      </c>
      <c r="AQ30" s="2" t="s">
        <v>100</v>
      </c>
      <c r="AR30" s="2" t="s">
        <v>28</v>
      </c>
      <c r="AS30" s="2" t="s">
        <v>104</v>
      </c>
      <c r="AT30" s="2" t="s">
        <v>11</v>
      </c>
      <c r="AU30" s="2" t="s">
        <v>12</v>
      </c>
      <c r="AV30" s="2" t="s">
        <v>13</v>
      </c>
      <c r="AW30" s="7">
        <v>7.3287500000000002E-4</v>
      </c>
      <c r="AX30" s="7">
        <v>0.75</v>
      </c>
      <c r="AY30" s="9">
        <f>Tabla8[[#This Row],[Precio unitario]]*Tabla8[[#This Row],[Tasa de ingresos cliente]]</f>
        <v>5.4965625000000001E-4</v>
      </c>
      <c r="AZ30" s="21">
        <v>21.6</v>
      </c>
      <c r="BA30" s="11">
        <f>Tabla8[[#This Row],[tasa de cambio]]*Tabla8[[#This Row],[Ingresos netos]]</f>
        <v>1.1872575000000002E-2</v>
      </c>
      <c r="BB30" s="23"/>
      <c r="BC30" s="1" t="s">
        <v>49</v>
      </c>
      <c r="BD30" s="23">
        <f>AVERAGEIF(Tabla8[PaÃ­s / RegiÃ³n],BC30,Tabla8[regalia en pesos])</f>
        <v>1.7705840163157894E-2</v>
      </c>
      <c r="BR30" s="1" t="s">
        <v>138</v>
      </c>
      <c r="BS30" s="1" t="s">
        <v>14</v>
      </c>
      <c r="BT30" s="1" t="s">
        <v>114</v>
      </c>
      <c r="BU30" s="1" t="s">
        <v>11</v>
      </c>
      <c r="BV30" s="1" t="s">
        <v>12</v>
      </c>
      <c r="BW30" s="1" t="s">
        <v>13</v>
      </c>
      <c r="BX30" s="8">
        <v>1.0685458E-4</v>
      </c>
      <c r="BY30" s="8">
        <v>0.75</v>
      </c>
      <c r="BZ30" s="9">
        <f>Tabla4[[#This Row],[Precio unitario]]*Tabla4[[#This Row],[Tasa de ingresos cliente]]</f>
        <v>8.0140935000000006E-5</v>
      </c>
      <c r="CA30" s="21">
        <v>21.6</v>
      </c>
      <c r="CB30" s="14">
        <f>Tabla4[[#This Row],[tasa de cambio]]*Tabla4[[#This Row],[Ingresos netos]]</f>
        <v>1.7310441960000002E-3</v>
      </c>
      <c r="CD30" s="1" t="s">
        <v>49</v>
      </c>
      <c r="CE30" s="23">
        <f>AVERAGEIF(Tabla8[PaÃ­s / RegiÃ³n],CD30,Tabla8[regalia en pesos])</f>
        <v>1.7705840163157894E-2</v>
      </c>
      <c r="CG30" s="2" t="s">
        <v>144</v>
      </c>
      <c r="CH30" s="2" t="s">
        <v>18</v>
      </c>
      <c r="CI30" s="2" t="s">
        <v>104</v>
      </c>
      <c r="CJ30" s="2" t="s">
        <v>11</v>
      </c>
      <c r="CK30" s="2" t="s">
        <v>12</v>
      </c>
      <c r="CL30" s="2" t="s">
        <v>13</v>
      </c>
      <c r="CM30" s="7">
        <v>1.703297236E-3</v>
      </c>
      <c r="CN30" s="7">
        <v>0.75</v>
      </c>
      <c r="CO30" s="9">
        <f>Tabla2[[#This Row],[Precio unitario]]*Tabla2[[#This Row],[Tasa de ingresos cliente]]</f>
        <v>1.277472927E-3</v>
      </c>
      <c r="CP30" s="21">
        <v>21.6</v>
      </c>
      <c r="CQ30" s="11">
        <f>Tabla2[[#This Row],[tasa de cambio]]*Tabla2[[#This Row],[Ingresos netos]]</f>
        <v>2.75934152232E-2</v>
      </c>
      <c r="CS30" s="1" t="s">
        <v>49</v>
      </c>
      <c r="CT30" s="23" t="e">
        <f>AVERAGEIF(Tabla2[PaÃ­s / RegiÃ³n],CS30,Tabla2[regalia en pesos])</f>
        <v>#DIV/0!</v>
      </c>
    </row>
    <row r="31" spans="1:98">
      <c r="A31" s="1" t="s">
        <v>24</v>
      </c>
      <c r="B31" s="1" t="s">
        <v>28</v>
      </c>
      <c r="C31" s="1"/>
      <c r="D31" s="1" t="s">
        <v>11</v>
      </c>
      <c r="E31" s="1" t="s">
        <v>12</v>
      </c>
      <c r="F31" s="1" t="s">
        <v>13</v>
      </c>
      <c r="G31" s="8">
        <v>2.03611067E-4</v>
      </c>
      <c r="H31" s="8">
        <v>0.75</v>
      </c>
      <c r="I31" s="9">
        <f>Tabla14[[#This Row],[Precio unitario]]*Tabla14[[#This Row],[Tasa de ingresos cliente]]</f>
        <v>1.5270830025000001E-4</v>
      </c>
      <c r="J31" s="21">
        <v>21.6</v>
      </c>
      <c r="K31" s="16">
        <f>Tabla14[[#This Row],[tasa de cambio]]*Tabla14[[#This Row],[Ingresos netos]]</f>
        <v>3.2984992854000004E-3</v>
      </c>
      <c r="M31" s="1" t="s">
        <v>15</v>
      </c>
      <c r="N31" s="23">
        <f>AVERAGEIF(Tabla1[PaÃ­s / RegiÃ³n],M31,Tabla1[regalia en pesos])</f>
        <v>1.00035E-2</v>
      </c>
      <c r="P31" s="1" t="s">
        <v>81</v>
      </c>
      <c r="Q31" s="1" t="s">
        <v>17</v>
      </c>
      <c r="R31" s="1"/>
      <c r="S31" s="1" t="s">
        <v>11</v>
      </c>
      <c r="T31" s="1" t="s">
        <v>12</v>
      </c>
      <c r="U31" s="1" t="s">
        <v>13</v>
      </c>
      <c r="V31" s="8">
        <v>1.15828381E-4</v>
      </c>
      <c r="W31" s="8">
        <v>0.75</v>
      </c>
      <c r="X31" s="9">
        <f>Tabla12[[#This Row],[Precio unitario]]*Tabla12[[#This Row],[Tasa de ingresos cliente]]</f>
        <v>8.6871285749999999E-5</v>
      </c>
      <c r="Y31" s="21">
        <v>21.6</v>
      </c>
      <c r="Z31" s="11">
        <f>Tabla12[[#This Row],[tasa de cambio]]*Tabla12[[#This Row],[Ingresos netos]]</f>
        <v>1.8764197722000002E-3</v>
      </c>
      <c r="AB31" s="1" t="s">
        <v>15</v>
      </c>
      <c r="AC31" s="23">
        <f>AVERAGEIF(Tabla1[PaÃ­s / RegiÃ³n],AB31,Tabla1[regalia en pesos])</f>
        <v>1.00035E-2</v>
      </c>
      <c r="AE31" s="1" t="s">
        <v>98</v>
      </c>
      <c r="AF31" s="1" t="s">
        <v>99</v>
      </c>
      <c r="AG31" s="1"/>
      <c r="AH31" s="1" t="s">
        <v>11</v>
      </c>
      <c r="AI31" s="1" t="s">
        <v>12</v>
      </c>
      <c r="AJ31" s="1" t="s">
        <v>13</v>
      </c>
      <c r="AK31" s="8">
        <v>2.957E-3</v>
      </c>
      <c r="AL31" s="8">
        <v>0.75</v>
      </c>
      <c r="AM31" s="9">
        <f>Tabla10[[#This Row],[Precio unitario]]*Tabla10[[#This Row],[Tasa de ingresos cliente]]</f>
        <v>2.2177500000000001E-3</v>
      </c>
      <c r="AN31" s="21">
        <v>22.631540000000001</v>
      </c>
      <c r="AO31" s="11">
        <f>Tabla10[[#This Row],[tasa de cambio]]*Tabla10[[#This Row],[Ingresos netos]]</f>
        <v>5.0191097835000004E-2</v>
      </c>
      <c r="AQ31" s="1" t="s">
        <v>100</v>
      </c>
      <c r="AR31" s="1" t="s">
        <v>28</v>
      </c>
      <c r="AS31" s="1" t="s">
        <v>104</v>
      </c>
      <c r="AT31" s="1" t="s">
        <v>11</v>
      </c>
      <c r="AU31" s="1" t="s">
        <v>12</v>
      </c>
      <c r="AV31" s="1" t="s">
        <v>13</v>
      </c>
      <c r="AW31" s="8">
        <v>7.3289830000000005E-4</v>
      </c>
      <c r="AX31" s="8">
        <v>0.75</v>
      </c>
      <c r="AY31" s="9">
        <f>Tabla8[[#This Row],[Precio unitario]]*Tabla8[[#This Row],[Tasa de ingresos cliente]]</f>
        <v>5.4967372500000001E-4</v>
      </c>
      <c r="AZ31" s="21">
        <v>21.6</v>
      </c>
      <c r="BA31" s="11">
        <f>Tabla8[[#This Row],[tasa de cambio]]*Tabla8[[#This Row],[Ingresos netos]]</f>
        <v>1.1872952460000001E-2</v>
      </c>
      <c r="BB31" s="23"/>
      <c r="BC31" s="1" t="s">
        <v>15</v>
      </c>
      <c r="BD31" s="23">
        <f>AVERAGEIF(Tabla8[PaÃ­s / RegiÃ³n],BC31,Tabla8[regalia en pesos])</f>
        <v>2.4848563304117641E-2</v>
      </c>
      <c r="BR31" s="2" t="s">
        <v>138</v>
      </c>
      <c r="BS31" s="2" t="s">
        <v>14</v>
      </c>
      <c r="BT31" s="2" t="s">
        <v>114</v>
      </c>
      <c r="BU31" s="2" t="s">
        <v>11</v>
      </c>
      <c r="BV31" s="2" t="s">
        <v>12</v>
      </c>
      <c r="BW31" s="2" t="s">
        <v>13</v>
      </c>
      <c r="BX31" s="7">
        <v>1.4014149999999999E-4</v>
      </c>
      <c r="BY31" s="7">
        <v>0.75</v>
      </c>
      <c r="BZ31" s="9">
        <f>Tabla4[[#This Row],[Precio unitario]]*Tabla4[[#This Row],[Tasa de ingresos cliente]]</f>
        <v>1.0510612499999999E-4</v>
      </c>
      <c r="CA31" s="21">
        <v>21.6</v>
      </c>
      <c r="CB31" s="14">
        <f>Tabla4[[#This Row],[tasa de cambio]]*Tabla4[[#This Row],[Ingresos netos]]</f>
        <v>2.2702923000000002E-3</v>
      </c>
      <c r="CD31" s="1" t="s">
        <v>15</v>
      </c>
      <c r="CE31" s="23">
        <f>AVERAGEIF(Tabla8[PaÃ­s / RegiÃ³n],CD31,Tabla8[regalia en pesos])</f>
        <v>2.4848563304117641E-2</v>
      </c>
      <c r="CG31" s="1" t="s">
        <v>144</v>
      </c>
      <c r="CH31" s="1" t="s">
        <v>18</v>
      </c>
      <c r="CI31" s="1" t="s">
        <v>104</v>
      </c>
      <c r="CJ31" s="1" t="s">
        <v>11</v>
      </c>
      <c r="CK31" s="1" t="s">
        <v>12</v>
      </c>
      <c r="CL31" s="1" t="s">
        <v>13</v>
      </c>
      <c r="CM31" s="8">
        <v>1.703297991E-3</v>
      </c>
      <c r="CN31" s="8">
        <v>0.75</v>
      </c>
      <c r="CO31" s="9">
        <f>Tabla2[[#This Row],[Precio unitario]]*Tabla2[[#This Row],[Tasa de ingresos cliente]]</f>
        <v>1.27747349325E-3</v>
      </c>
      <c r="CP31" s="21">
        <v>21.6</v>
      </c>
      <c r="CQ31" s="11">
        <f>Tabla2[[#This Row],[tasa de cambio]]*Tabla2[[#This Row],[Ingresos netos]]</f>
        <v>2.7593427454200001E-2</v>
      </c>
      <c r="CS31" s="1" t="s">
        <v>15</v>
      </c>
      <c r="CT31" s="23">
        <f>AVERAGEIF(Tabla2[PaÃ­s / RegiÃ³n],CS31,Tabla2[regalia en pesos])</f>
        <v>9.0043042500000003E-2</v>
      </c>
    </row>
    <row r="32" spans="1:98">
      <c r="A32" s="2" t="s">
        <v>24</v>
      </c>
      <c r="B32" s="2" t="s">
        <v>28</v>
      </c>
      <c r="C32" s="2"/>
      <c r="D32" s="2" t="s">
        <v>11</v>
      </c>
      <c r="E32" s="2" t="s">
        <v>12</v>
      </c>
      <c r="F32" s="2" t="s">
        <v>13</v>
      </c>
      <c r="G32" s="7">
        <v>1.4542512600000001E-4</v>
      </c>
      <c r="H32" s="7">
        <v>0.75</v>
      </c>
      <c r="I32" s="9">
        <f>Tabla14[[#This Row],[Precio unitario]]*Tabla14[[#This Row],[Tasa de ingresos cliente]]</f>
        <v>1.0906884450000001E-4</v>
      </c>
      <c r="J32" s="21">
        <v>21.6</v>
      </c>
      <c r="K32" s="15">
        <f>Tabla14[[#This Row],[tasa de cambio]]*Tabla14[[#This Row],[Ingresos netos]]</f>
        <v>2.3558870412000001E-3</v>
      </c>
      <c r="M32" s="1" t="s">
        <v>66</v>
      </c>
      <c r="N32" s="23" t="e">
        <f>AVERAGEIF(Tabla1[PaÃ­s / RegiÃ³n],M32,Tabla1[regalia en pesos])</f>
        <v>#DIV/0!</v>
      </c>
      <c r="P32" s="2" t="s">
        <v>81</v>
      </c>
      <c r="Q32" s="2" t="s">
        <v>17</v>
      </c>
      <c r="R32" s="2"/>
      <c r="S32" s="2" t="s">
        <v>11</v>
      </c>
      <c r="T32" s="2" t="s">
        <v>12</v>
      </c>
      <c r="U32" s="2" t="s">
        <v>13</v>
      </c>
      <c r="V32" s="7">
        <v>1.5610899649999999E-3</v>
      </c>
      <c r="W32" s="7">
        <v>0.75</v>
      </c>
      <c r="X32" s="9">
        <f>Tabla12[[#This Row],[Precio unitario]]*Tabla12[[#This Row],[Tasa de ingresos cliente]]</f>
        <v>1.1708174737499999E-3</v>
      </c>
      <c r="Y32" s="21">
        <v>21.6</v>
      </c>
      <c r="Z32" s="11">
        <f>Tabla12[[#This Row],[tasa de cambio]]*Tabla12[[#This Row],[Ingresos netos]]</f>
        <v>2.5289657433000001E-2</v>
      </c>
      <c r="AB32" s="1" t="s">
        <v>66</v>
      </c>
      <c r="AC32" s="23" t="e">
        <f>AVERAGEIF(Tabla1[PaÃ­s / RegiÃ³n],AB32,Tabla1[regalia en pesos])</f>
        <v>#DIV/0!</v>
      </c>
      <c r="AE32" s="2" t="s">
        <v>98</v>
      </c>
      <c r="AF32" s="2" t="s">
        <v>18</v>
      </c>
      <c r="AG32" s="2"/>
      <c r="AH32" s="2" t="s">
        <v>11</v>
      </c>
      <c r="AI32" s="2" t="s">
        <v>12</v>
      </c>
      <c r="AJ32" s="2" t="s">
        <v>13</v>
      </c>
      <c r="AK32" s="7">
        <v>3.7367272729999998E-3</v>
      </c>
      <c r="AL32" s="7">
        <v>0.75</v>
      </c>
      <c r="AM32" s="9">
        <f>Tabla10[[#This Row],[Precio unitario]]*Tabla10[[#This Row],[Tasa de ingresos cliente]]</f>
        <v>2.8025454547499998E-3</v>
      </c>
      <c r="AN32" s="21">
        <v>22.631540000000001</v>
      </c>
      <c r="AO32" s="11">
        <f>Tabla10[[#This Row],[tasa de cambio]]*Tabla10[[#This Row],[Ingresos netos]]</f>
        <v>6.3425919560992819E-2</v>
      </c>
      <c r="AQ32" s="2" t="s">
        <v>100</v>
      </c>
      <c r="AR32" s="2" t="s">
        <v>28</v>
      </c>
      <c r="AS32" s="2" t="s">
        <v>104</v>
      </c>
      <c r="AT32" s="2" t="s">
        <v>11</v>
      </c>
      <c r="AU32" s="2" t="s">
        <v>12</v>
      </c>
      <c r="AV32" s="2" t="s">
        <v>13</v>
      </c>
      <c r="AW32" s="7">
        <v>7.3289579999999996E-4</v>
      </c>
      <c r="AX32" s="7">
        <v>0.75</v>
      </c>
      <c r="AY32" s="9">
        <f>Tabla8[[#This Row],[Precio unitario]]*Tabla8[[#This Row],[Tasa de ingresos cliente]]</f>
        <v>5.4967184999999991E-4</v>
      </c>
      <c r="AZ32" s="21">
        <v>21.6</v>
      </c>
      <c r="BA32" s="11">
        <f>Tabla8[[#This Row],[tasa de cambio]]*Tabla8[[#This Row],[Ingresos netos]]</f>
        <v>1.187291196E-2</v>
      </c>
      <c r="BB32" s="23"/>
      <c r="BC32" s="1" t="s">
        <v>66</v>
      </c>
      <c r="BD32" s="23">
        <f>AVERAGEIF(Tabla8[PaÃ­s / RegiÃ³n],BC32,Tabla8[regalia en pesos])</f>
        <v>3.8112028874999998E-3</v>
      </c>
      <c r="BR32" s="1" t="s">
        <v>138</v>
      </c>
      <c r="BS32" s="1" t="s">
        <v>14</v>
      </c>
      <c r="BT32" s="1" t="s">
        <v>114</v>
      </c>
      <c r="BU32" s="1" t="s">
        <v>11</v>
      </c>
      <c r="BV32" s="1" t="s">
        <v>12</v>
      </c>
      <c r="BW32" s="1" t="s">
        <v>13</v>
      </c>
      <c r="BX32" s="8">
        <v>9.7716993999999997E-5</v>
      </c>
      <c r="BY32" s="8">
        <v>0.75</v>
      </c>
      <c r="BZ32" s="9">
        <f>Tabla4[[#This Row],[Precio unitario]]*Tabla4[[#This Row],[Tasa de ingresos cliente]]</f>
        <v>7.3287745499999994E-5</v>
      </c>
      <c r="CA32" s="21">
        <v>21.6</v>
      </c>
      <c r="CB32" s="14">
        <f>Tabla4[[#This Row],[tasa de cambio]]*Tabla4[[#This Row],[Ingresos netos]]</f>
        <v>1.5830153028E-3</v>
      </c>
      <c r="CD32" s="1" t="s">
        <v>66</v>
      </c>
      <c r="CE32" s="23">
        <f>AVERAGEIF(Tabla8[PaÃ­s / RegiÃ³n],CD32,Tabla8[regalia en pesos])</f>
        <v>3.8112028874999998E-3</v>
      </c>
      <c r="CG32" s="2" t="s">
        <v>144</v>
      </c>
      <c r="CH32" s="2" t="s">
        <v>18</v>
      </c>
      <c r="CI32" s="2" t="s">
        <v>104</v>
      </c>
      <c r="CJ32" s="2" t="s">
        <v>11</v>
      </c>
      <c r="CK32" s="2" t="s">
        <v>12</v>
      </c>
      <c r="CL32" s="2" t="s">
        <v>13</v>
      </c>
      <c r="CM32" s="7">
        <v>1.7032726330000001E-3</v>
      </c>
      <c r="CN32" s="7">
        <v>0.75</v>
      </c>
      <c r="CO32" s="9">
        <f>Tabla2[[#This Row],[Precio unitario]]*Tabla2[[#This Row],[Tasa de ingresos cliente]]</f>
        <v>1.2774544747500001E-3</v>
      </c>
      <c r="CP32" s="21">
        <v>21.6</v>
      </c>
      <c r="CQ32" s="11">
        <f>Tabla2[[#This Row],[tasa de cambio]]*Tabla2[[#This Row],[Ingresos netos]]</f>
        <v>2.7593016654600004E-2</v>
      </c>
      <c r="CS32" s="1" t="s">
        <v>66</v>
      </c>
      <c r="CT32" s="23" t="e">
        <f>AVERAGEIF(Tabla2[PaÃ­s / RegiÃ³n],CS32,Tabla2[regalia en pesos])</f>
        <v>#DIV/0!</v>
      </c>
    </row>
    <row r="33" spans="1:98">
      <c r="A33" s="2" t="s">
        <v>24</v>
      </c>
      <c r="B33" s="2" t="s">
        <v>28</v>
      </c>
      <c r="C33" s="2"/>
      <c r="D33" s="2" t="s">
        <v>11</v>
      </c>
      <c r="E33" s="2" t="s">
        <v>12</v>
      </c>
      <c r="F33" s="2" t="s">
        <v>13</v>
      </c>
      <c r="G33" s="7">
        <v>1.3615443899999999E-4</v>
      </c>
      <c r="H33" s="7">
        <v>0.75</v>
      </c>
      <c r="I33" s="9">
        <f>Tabla14[[#This Row],[Precio unitario]]*Tabla14[[#This Row],[Tasa de ingresos cliente]]</f>
        <v>1.0211582925E-4</v>
      </c>
      <c r="J33" s="21">
        <v>21.6</v>
      </c>
      <c r="K33" s="15">
        <f>Tabla14[[#This Row],[tasa de cambio]]*Tabla14[[#This Row],[Ingresos netos]]</f>
        <v>2.2057019118000001E-3</v>
      </c>
      <c r="M33" s="1" t="s">
        <v>28</v>
      </c>
      <c r="N33" s="23" t="e">
        <f>AVERAGEIF(Tabla1[PaÃ­s / RegiÃ³n],M33,Tabla1[regalia en pesos])</f>
        <v>#DIV/0!</v>
      </c>
      <c r="P33" s="1" t="s">
        <v>81</v>
      </c>
      <c r="Q33" s="1" t="s">
        <v>17</v>
      </c>
      <c r="R33" s="1"/>
      <c r="S33" s="1" t="s">
        <v>11</v>
      </c>
      <c r="T33" s="1" t="s">
        <v>12</v>
      </c>
      <c r="U33" s="1" t="s">
        <v>13</v>
      </c>
      <c r="V33" s="8">
        <v>8.9896653999999997E-5</v>
      </c>
      <c r="W33" s="8">
        <v>0.75</v>
      </c>
      <c r="X33" s="9">
        <f>Tabla12[[#This Row],[Precio unitario]]*Tabla12[[#This Row],[Tasa de ingresos cliente]]</f>
        <v>6.7422490499999998E-5</v>
      </c>
      <c r="Y33" s="21">
        <v>21.6</v>
      </c>
      <c r="Z33" s="11">
        <f>Tabla12[[#This Row],[tasa de cambio]]*Tabla12[[#This Row],[Ingresos netos]]</f>
        <v>1.4563257948E-3</v>
      </c>
      <c r="AB33" s="1" t="s">
        <v>28</v>
      </c>
      <c r="AC33" s="23" t="e">
        <f>AVERAGEIF(Tabla1[PaÃ­s / RegiÃ³n],AB33,Tabla1[regalia en pesos])</f>
        <v>#DIV/0!</v>
      </c>
      <c r="AE33" s="1" t="s">
        <v>98</v>
      </c>
      <c r="AF33" s="1" t="s">
        <v>19</v>
      </c>
      <c r="AG33" s="1"/>
      <c r="AH33" s="1" t="s">
        <v>11</v>
      </c>
      <c r="AI33" s="1" t="s">
        <v>12</v>
      </c>
      <c r="AJ33" s="1" t="s">
        <v>13</v>
      </c>
      <c r="AK33" s="8">
        <v>5.4035714289999998E-3</v>
      </c>
      <c r="AL33" s="8">
        <v>0.75</v>
      </c>
      <c r="AM33" s="9">
        <f>Tabla10[[#This Row],[Precio unitario]]*Tabla10[[#This Row],[Tasa de ingresos cliente]]</f>
        <v>4.0526785717500003E-3</v>
      </c>
      <c r="AN33" s="21">
        <v>22.631540000000001</v>
      </c>
      <c r="AO33" s="11">
        <f>Tabla10[[#This Row],[tasa de cambio]]*Tabla10[[#This Row],[Ingresos netos]]</f>
        <v>9.1718357203703013E-2</v>
      </c>
      <c r="AQ33" s="1" t="s">
        <v>100</v>
      </c>
      <c r="AR33" s="1" t="s">
        <v>28</v>
      </c>
      <c r="AS33" s="1" t="s">
        <v>104</v>
      </c>
      <c r="AT33" s="1" t="s">
        <v>11</v>
      </c>
      <c r="AU33" s="1" t="s">
        <v>12</v>
      </c>
      <c r="AV33" s="1" t="s">
        <v>13</v>
      </c>
      <c r="AW33" s="8">
        <v>7.3289999999999998E-4</v>
      </c>
      <c r="AX33" s="8">
        <v>0.75</v>
      </c>
      <c r="AY33" s="9">
        <f>Tabla8[[#This Row],[Precio unitario]]*Tabla8[[#This Row],[Tasa de ingresos cliente]]</f>
        <v>5.4967500000000001E-4</v>
      </c>
      <c r="AZ33" s="21">
        <v>21.6</v>
      </c>
      <c r="BA33" s="11">
        <f>Tabla8[[#This Row],[tasa de cambio]]*Tabla8[[#This Row],[Ingresos netos]]</f>
        <v>1.1872980000000002E-2</v>
      </c>
      <c r="BB33" s="23"/>
      <c r="BC33" s="1" t="s">
        <v>28</v>
      </c>
      <c r="BD33" s="23">
        <f>AVERAGEIF(Tabla8[PaÃ­s / RegiÃ³n],BC33,Tabla8[regalia en pesos])</f>
        <v>9.8978621320879121E-3</v>
      </c>
      <c r="BR33" s="2" t="s">
        <v>138</v>
      </c>
      <c r="BS33" s="2" t="s">
        <v>14</v>
      </c>
      <c r="BT33" s="2" t="s">
        <v>114</v>
      </c>
      <c r="BU33" s="2" t="s">
        <v>11</v>
      </c>
      <c r="BV33" s="2" t="s">
        <v>12</v>
      </c>
      <c r="BW33" s="2" t="s">
        <v>13</v>
      </c>
      <c r="BX33" s="7">
        <v>1.16365129E-4</v>
      </c>
      <c r="BY33" s="7">
        <v>0.75</v>
      </c>
      <c r="BZ33" s="9">
        <f>Tabla4[[#This Row],[Precio unitario]]*Tabla4[[#This Row],[Tasa de ingresos cliente]]</f>
        <v>8.7273846749999994E-5</v>
      </c>
      <c r="CA33" s="21">
        <v>21.6</v>
      </c>
      <c r="CB33" s="14">
        <f>Tabla4[[#This Row],[tasa de cambio]]*Tabla4[[#This Row],[Ingresos netos]]</f>
        <v>1.8851150898E-3</v>
      </c>
      <c r="CD33" s="1" t="s">
        <v>28</v>
      </c>
      <c r="CE33" s="23">
        <f>AVERAGEIF(Tabla8[PaÃ­s / RegiÃ³n],CD33,Tabla8[regalia en pesos])</f>
        <v>9.8978621320879121E-3</v>
      </c>
      <c r="CG33" s="1" t="s">
        <v>144</v>
      </c>
      <c r="CH33" s="1" t="s">
        <v>18</v>
      </c>
      <c r="CI33" s="1" t="s">
        <v>104</v>
      </c>
      <c r="CJ33" s="1" t="s">
        <v>11</v>
      </c>
      <c r="CK33" s="1" t="s">
        <v>12</v>
      </c>
      <c r="CL33" s="1" t="s">
        <v>13</v>
      </c>
      <c r="CM33" s="8">
        <v>1.7032962279999999E-3</v>
      </c>
      <c r="CN33" s="8">
        <v>0.75</v>
      </c>
      <c r="CO33" s="9">
        <f>Tabla2[[#This Row],[Precio unitario]]*Tabla2[[#This Row],[Tasa de ingresos cliente]]</f>
        <v>1.2774721709999999E-3</v>
      </c>
      <c r="CP33" s="21">
        <v>21.6</v>
      </c>
      <c r="CQ33" s="11">
        <f>Tabla2[[#This Row],[tasa de cambio]]*Tabla2[[#This Row],[Ingresos netos]]</f>
        <v>2.7593398893600001E-2</v>
      </c>
      <c r="CS33" s="1" t="s">
        <v>28</v>
      </c>
      <c r="CT33" s="23" t="e">
        <f>AVERAGEIF(Tabla2[PaÃ­s / RegiÃ³n],CS33,Tabla2[regalia en pesos])</f>
        <v>#DIV/0!</v>
      </c>
    </row>
    <row r="34" spans="1:98">
      <c r="A34" s="2" t="s">
        <v>24</v>
      </c>
      <c r="B34" s="2" t="s">
        <v>28</v>
      </c>
      <c r="C34" s="2"/>
      <c r="D34" s="2" t="s">
        <v>11</v>
      </c>
      <c r="E34" s="2" t="s">
        <v>12</v>
      </c>
      <c r="F34" s="2" t="s">
        <v>13</v>
      </c>
      <c r="G34" s="7">
        <v>1.61403702E-4</v>
      </c>
      <c r="H34" s="7">
        <v>0.75</v>
      </c>
      <c r="I34" s="9">
        <f>Tabla14[[#This Row],[Precio unitario]]*Tabla14[[#This Row],[Tasa de ingresos cliente]]</f>
        <v>1.2105277650000001E-4</v>
      </c>
      <c r="J34" s="21">
        <v>21.6</v>
      </c>
      <c r="K34" s="15">
        <f>Tabla14[[#This Row],[tasa de cambio]]*Tabla14[[#This Row],[Ingresos netos]]</f>
        <v>2.6147399724000004E-3</v>
      </c>
      <c r="M34" s="1" t="s">
        <v>29</v>
      </c>
      <c r="N34" s="23" t="e">
        <f>AVERAGEIF(Tabla1[PaÃ­s / RegiÃ³n],M34,Tabla1[regalia en pesos])</f>
        <v>#DIV/0!</v>
      </c>
      <c r="P34" s="2" t="s">
        <v>81</v>
      </c>
      <c r="Q34" s="2" t="s">
        <v>17</v>
      </c>
      <c r="R34" s="2"/>
      <c r="S34" s="2" t="s">
        <v>11</v>
      </c>
      <c r="T34" s="2" t="s">
        <v>12</v>
      </c>
      <c r="U34" s="2" t="s">
        <v>13</v>
      </c>
      <c r="V34" s="7">
        <v>1.5125400099999999E-3</v>
      </c>
      <c r="W34" s="7">
        <v>0.75</v>
      </c>
      <c r="X34" s="9">
        <f>Tabla12[[#This Row],[Precio unitario]]*Tabla12[[#This Row],[Tasa de ingresos cliente]]</f>
        <v>1.1344050075E-3</v>
      </c>
      <c r="Y34" s="21">
        <v>21.6</v>
      </c>
      <c r="Z34" s="11">
        <f>Tabla12[[#This Row],[tasa de cambio]]*Tabla12[[#This Row],[Ingresos netos]]</f>
        <v>2.4503148162000003E-2</v>
      </c>
      <c r="AB34" s="1" t="s">
        <v>29</v>
      </c>
      <c r="AC34" s="23" t="e">
        <f>AVERAGEIF(Tabla1[PaÃ­s / RegiÃ³n],AB34,Tabla1[regalia en pesos])</f>
        <v>#DIV/0!</v>
      </c>
      <c r="AE34" s="2" t="s">
        <v>98</v>
      </c>
      <c r="AF34" s="2" t="s">
        <v>14</v>
      </c>
      <c r="AG34" s="2"/>
      <c r="AH34" s="2" t="s">
        <v>11</v>
      </c>
      <c r="AI34" s="2" t="s">
        <v>12</v>
      </c>
      <c r="AJ34" s="2" t="s">
        <v>13</v>
      </c>
      <c r="AK34" s="7">
        <v>2.521666667E-3</v>
      </c>
      <c r="AL34" s="7">
        <v>0.75</v>
      </c>
      <c r="AM34" s="9">
        <f>Tabla10[[#This Row],[Precio unitario]]*Tabla10[[#This Row],[Tasa de ingresos cliente]]</f>
        <v>1.89125000025E-3</v>
      </c>
      <c r="AN34" s="21">
        <v>22.631540000000001</v>
      </c>
      <c r="AO34" s="11">
        <f>Tabla10[[#This Row],[tasa de cambio]]*Tabla10[[#This Row],[Ingresos netos]]</f>
        <v>4.280190003065789E-2</v>
      </c>
      <c r="AQ34" s="2" t="s">
        <v>100</v>
      </c>
      <c r="AR34" s="2" t="s">
        <v>28</v>
      </c>
      <c r="AS34" s="2" t="s">
        <v>104</v>
      </c>
      <c r="AT34" s="2" t="s">
        <v>11</v>
      </c>
      <c r="AU34" s="2" t="s">
        <v>12</v>
      </c>
      <c r="AV34" s="2" t="s">
        <v>13</v>
      </c>
      <c r="AW34" s="7">
        <v>7.3289660000000001E-4</v>
      </c>
      <c r="AX34" s="7">
        <v>0.75</v>
      </c>
      <c r="AY34" s="9">
        <f>Tabla8[[#This Row],[Precio unitario]]*Tabla8[[#This Row],[Tasa de ingresos cliente]]</f>
        <v>5.4967245000000001E-4</v>
      </c>
      <c r="AZ34" s="21">
        <v>21.6</v>
      </c>
      <c r="BA34" s="11">
        <f>Tabla8[[#This Row],[tasa de cambio]]*Tabla8[[#This Row],[Ingresos netos]]</f>
        <v>1.1872924920000002E-2</v>
      </c>
      <c r="BB34" s="23"/>
      <c r="BC34" s="1" t="s">
        <v>29</v>
      </c>
      <c r="BD34" s="23">
        <f>AVERAGEIF(Tabla8[PaÃ­s / RegiÃ³n],BC34,Tabla8[regalia en pesos])</f>
        <v>1.9158600641538463E-2</v>
      </c>
      <c r="BR34" s="1" t="s">
        <v>138</v>
      </c>
      <c r="BS34" s="1" t="s">
        <v>14</v>
      </c>
      <c r="BT34" s="1" t="s">
        <v>114</v>
      </c>
      <c r="BU34" s="1" t="s">
        <v>11</v>
      </c>
      <c r="BV34" s="1" t="s">
        <v>12</v>
      </c>
      <c r="BW34" s="1" t="s">
        <v>13</v>
      </c>
      <c r="BX34" s="8">
        <v>9.5947002E-5</v>
      </c>
      <c r="BY34" s="8">
        <v>0.75</v>
      </c>
      <c r="BZ34" s="9">
        <f>Tabla4[[#This Row],[Precio unitario]]*Tabla4[[#This Row],[Tasa de ingresos cliente]]</f>
        <v>7.1960251500000007E-5</v>
      </c>
      <c r="CA34" s="21">
        <v>21.6</v>
      </c>
      <c r="CB34" s="14">
        <f>Tabla4[[#This Row],[tasa de cambio]]*Tabla4[[#This Row],[Ingresos netos]]</f>
        <v>1.5543414324000002E-3</v>
      </c>
      <c r="CD34" s="1" t="s">
        <v>29</v>
      </c>
      <c r="CE34" s="23">
        <f>AVERAGEIF(Tabla8[PaÃ­s / RegiÃ³n],CD34,Tabla8[regalia en pesos])</f>
        <v>1.9158600641538463E-2</v>
      </c>
      <c r="CG34" s="2" t="s">
        <v>144</v>
      </c>
      <c r="CH34" s="2" t="s">
        <v>18</v>
      </c>
      <c r="CI34" s="2" t="s">
        <v>104</v>
      </c>
      <c r="CJ34" s="2" t="s">
        <v>11</v>
      </c>
      <c r="CK34" s="2" t="s">
        <v>12</v>
      </c>
      <c r="CL34" s="2" t="s">
        <v>13</v>
      </c>
      <c r="CM34" s="7">
        <v>1.703286991E-3</v>
      </c>
      <c r="CN34" s="7">
        <v>0.75</v>
      </c>
      <c r="CO34" s="9">
        <f>Tabla2[[#This Row],[Precio unitario]]*Tabla2[[#This Row],[Tasa de ingresos cliente]]</f>
        <v>1.27746524325E-3</v>
      </c>
      <c r="CP34" s="21">
        <v>21.6</v>
      </c>
      <c r="CQ34" s="11">
        <f>Tabla2[[#This Row],[tasa de cambio]]*Tabla2[[#This Row],[Ingresos netos]]</f>
        <v>2.7593249254200002E-2</v>
      </c>
      <c r="CS34" s="1" t="s">
        <v>29</v>
      </c>
      <c r="CT34" s="23" t="e">
        <f>AVERAGEIF(Tabla2[PaÃ­s / RegiÃ³n],CS34,Tabla2[regalia en pesos])</f>
        <v>#DIV/0!</v>
      </c>
    </row>
    <row r="35" spans="1:98">
      <c r="A35" s="1" t="s">
        <v>24</v>
      </c>
      <c r="B35" s="1" t="s">
        <v>28</v>
      </c>
      <c r="C35" s="1"/>
      <c r="D35" s="1" t="s">
        <v>11</v>
      </c>
      <c r="E35" s="1" t="s">
        <v>12</v>
      </c>
      <c r="F35" s="1" t="s">
        <v>13</v>
      </c>
      <c r="G35" s="8">
        <v>1.54746268E-4</v>
      </c>
      <c r="H35" s="8">
        <v>0.75</v>
      </c>
      <c r="I35" s="9">
        <f>Tabla14[[#This Row],[Precio unitario]]*Tabla14[[#This Row],[Tasa de ingresos cliente]]</f>
        <v>1.16059701E-4</v>
      </c>
      <c r="J35" s="21">
        <v>21.6</v>
      </c>
      <c r="K35" s="15">
        <f>Tabla14[[#This Row],[tasa de cambio]]*Tabla14[[#This Row],[Ingresos netos]]</f>
        <v>2.5068895416000001E-3</v>
      </c>
      <c r="M35" s="1" t="s">
        <v>103</v>
      </c>
      <c r="N35" s="23" t="e">
        <f>AVERAGEIF(Tabla1[PaÃ­s / RegiÃ³n],M35,Tabla1[regalia en pesos])</f>
        <v>#DIV/0!</v>
      </c>
      <c r="P35" s="1" t="s">
        <v>81</v>
      </c>
      <c r="Q35" s="1" t="s">
        <v>35</v>
      </c>
      <c r="R35" s="1"/>
      <c r="S35" s="1" t="s">
        <v>11</v>
      </c>
      <c r="T35" s="1" t="s">
        <v>12</v>
      </c>
      <c r="U35" s="1" t="s">
        <v>13</v>
      </c>
      <c r="V35" s="8">
        <v>1.2144692149999999E-3</v>
      </c>
      <c r="W35" s="8">
        <v>0.75</v>
      </c>
      <c r="X35" s="9">
        <f>Tabla12[[#This Row],[Precio unitario]]*Tabla12[[#This Row],[Tasa de ingresos cliente]]</f>
        <v>9.1085191125E-4</v>
      </c>
      <c r="Y35" s="21">
        <v>21.6</v>
      </c>
      <c r="Z35" s="11">
        <f>Tabla12[[#This Row],[tasa de cambio]]*Tabla12[[#This Row],[Ingresos netos]]</f>
        <v>1.9674401283000003E-2</v>
      </c>
      <c r="AB35" s="1" t="s">
        <v>103</v>
      </c>
      <c r="AC35" s="23" t="e">
        <f>AVERAGEIF(Tabla1[PaÃ­s / RegiÃ³n],AB35,Tabla1[regalia en pesos])</f>
        <v>#DIV/0!</v>
      </c>
      <c r="AE35" s="1" t="s">
        <v>98</v>
      </c>
      <c r="AF35" s="1" t="s">
        <v>28</v>
      </c>
      <c r="AG35" s="1"/>
      <c r="AH35" s="1" t="s">
        <v>11</v>
      </c>
      <c r="AI35" s="1" t="s">
        <v>12</v>
      </c>
      <c r="AJ35" s="1" t="s">
        <v>13</v>
      </c>
      <c r="AK35" s="8">
        <v>7.7499999999999997E-4</v>
      </c>
      <c r="AL35" s="8">
        <v>0.75</v>
      </c>
      <c r="AM35" s="9">
        <f>Tabla10[[#This Row],[Precio unitario]]*Tabla10[[#This Row],[Tasa de ingresos cliente]]</f>
        <v>5.8124999999999995E-4</v>
      </c>
      <c r="AN35" s="21">
        <v>22.631540000000001</v>
      </c>
      <c r="AO35" s="11">
        <f>Tabla10[[#This Row],[tasa de cambio]]*Tabla10[[#This Row],[Ingresos netos]]</f>
        <v>1.3154582624999999E-2</v>
      </c>
      <c r="AQ35" s="1" t="s">
        <v>100</v>
      </c>
      <c r="AR35" s="1" t="s">
        <v>28</v>
      </c>
      <c r="AS35" s="1" t="s">
        <v>104</v>
      </c>
      <c r="AT35" s="1" t="s">
        <v>11</v>
      </c>
      <c r="AU35" s="1" t="s">
        <v>12</v>
      </c>
      <c r="AV35" s="1" t="s">
        <v>13</v>
      </c>
      <c r="AW35" s="8">
        <v>7.3288569999999998E-4</v>
      </c>
      <c r="AX35" s="8">
        <v>0.75</v>
      </c>
      <c r="AY35" s="9">
        <f>Tabla8[[#This Row],[Precio unitario]]*Tabla8[[#This Row],[Tasa de ingresos cliente]]</f>
        <v>5.4966427500000004E-4</v>
      </c>
      <c r="AZ35" s="21">
        <v>21.6</v>
      </c>
      <c r="BA35" s="11">
        <f>Tabla8[[#This Row],[tasa de cambio]]*Tabla8[[#This Row],[Ingresos netos]]</f>
        <v>1.1872748340000001E-2</v>
      </c>
      <c r="BB35" s="23"/>
      <c r="BC35" s="1" t="s">
        <v>103</v>
      </c>
      <c r="BD35" s="23">
        <f>AVERAGEIF(Tabla8[PaÃ­s / RegiÃ³n],BC35,Tabla8[regalia en pesos])</f>
        <v>1.9515600000000001E-2</v>
      </c>
      <c r="BR35" s="2" t="s">
        <v>138</v>
      </c>
      <c r="BS35" s="2" t="s">
        <v>14</v>
      </c>
      <c r="BT35" s="2" t="s">
        <v>114</v>
      </c>
      <c r="BU35" s="2" t="s">
        <v>11</v>
      </c>
      <c r="BV35" s="2" t="s">
        <v>12</v>
      </c>
      <c r="BW35" s="2" t="s">
        <v>13</v>
      </c>
      <c r="BX35" s="7">
        <v>1.5863429999999999E-4</v>
      </c>
      <c r="BY35" s="7">
        <v>0.75</v>
      </c>
      <c r="BZ35" s="9">
        <f>Tabla4[[#This Row],[Precio unitario]]*Tabla4[[#This Row],[Tasa de ingresos cliente]]</f>
        <v>1.1897572499999999E-4</v>
      </c>
      <c r="CA35" s="21">
        <v>21.6</v>
      </c>
      <c r="CB35" s="14">
        <f>Tabla4[[#This Row],[tasa de cambio]]*Tabla4[[#This Row],[Ingresos netos]]</f>
        <v>2.5698756600000001E-3</v>
      </c>
      <c r="CD35" s="1" t="s">
        <v>103</v>
      </c>
      <c r="CE35" s="23">
        <f>AVERAGEIF(Tabla8[PaÃ­s / RegiÃ³n],CD35,Tabla8[regalia en pesos])</f>
        <v>1.9515600000000001E-2</v>
      </c>
      <c r="CG35" s="1" t="s">
        <v>144</v>
      </c>
      <c r="CH35" s="1" t="s">
        <v>18</v>
      </c>
      <c r="CI35" s="1" t="s">
        <v>104</v>
      </c>
      <c r="CJ35" s="1" t="s">
        <v>11</v>
      </c>
      <c r="CK35" s="1" t="s">
        <v>12</v>
      </c>
      <c r="CL35" s="1" t="s">
        <v>13</v>
      </c>
      <c r="CM35" s="8">
        <v>1.703294633E-3</v>
      </c>
      <c r="CN35" s="8">
        <v>0.75</v>
      </c>
      <c r="CO35" s="9">
        <f>Tabla2[[#This Row],[Precio unitario]]*Tabla2[[#This Row],[Tasa de ingresos cliente]]</f>
        <v>1.2774709747500001E-3</v>
      </c>
      <c r="CP35" s="21">
        <v>21.6</v>
      </c>
      <c r="CQ35" s="11">
        <f>Tabla2[[#This Row],[tasa de cambio]]*Tabla2[[#This Row],[Ingresos netos]]</f>
        <v>2.7593373054600003E-2</v>
      </c>
      <c r="CS35" s="1" t="s">
        <v>103</v>
      </c>
      <c r="CT35" s="23" t="e">
        <f>AVERAGEIF(Tabla2[PaÃ­s / RegiÃ³n],CS35,Tabla2[regalia en pesos])</f>
        <v>#DIV/0!</v>
      </c>
    </row>
    <row r="36" spans="1:98">
      <c r="A36" s="1" t="s">
        <v>24</v>
      </c>
      <c r="B36" s="1" t="s">
        <v>28</v>
      </c>
      <c r="C36" s="1"/>
      <c r="D36" s="1" t="s">
        <v>11</v>
      </c>
      <c r="E36" s="1" t="s">
        <v>12</v>
      </c>
      <c r="F36" s="1" t="s">
        <v>13</v>
      </c>
      <c r="G36" s="8">
        <v>1.5722465199999999E-4</v>
      </c>
      <c r="H36" s="8">
        <v>0.75</v>
      </c>
      <c r="I36" s="9">
        <f>Tabla14[[#This Row],[Precio unitario]]*Tabla14[[#This Row],[Tasa de ingresos cliente]]</f>
        <v>1.17918489E-4</v>
      </c>
      <c r="J36" s="21">
        <v>21.6</v>
      </c>
      <c r="K36" s="15">
        <f>Tabla14[[#This Row],[tasa de cambio]]*Tabla14[[#This Row],[Ingresos netos]]</f>
        <v>2.5470393624000003E-3</v>
      </c>
      <c r="M36" s="1" t="s">
        <v>30</v>
      </c>
      <c r="N36" s="23" t="e">
        <f>AVERAGEIF(Tabla1[PaÃ­s / RegiÃ³n],M36,Tabla1[regalia en pesos])</f>
        <v>#DIV/0!</v>
      </c>
      <c r="P36" s="2" t="s">
        <v>81</v>
      </c>
      <c r="Q36" s="2" t="s">
        <v>35</v>
      </c>
      <c r="R36" s="2"/>
      <c r="S36" s="2" t="s">
        <v>11</v>
      </c>
      <c r="T36" s="2" t="s">
        <v>12</v>
      </c>
      <c r="U36" s="2" t="s">
        <v>13</v>
      </c>
      <c r="V36" s="7">
        <v>1.0728819850000001E-3</v>
      </c>
      <c r="W36" s="7">
        <v>0.75</v>
      </c>
      <c r="X36" s="9">
        <f>Tabla12[[#This Row],[Precio unitario]]*Tabla12[[#This Row],[Tasa de ingresos cliente]]</f>
        <v>8.0466148875000003E-4</v>
      </c>
      <c r="Y36" s="21">
        <v>21.6</v>
      </c>
      <c r="Z36" s="11">
        <f>Tabla12[[#This Row],[tasa de cambio]]*Tabla12[[#This Row],[Ingresos netos]]</f>
        <v>1.7380688157000002E-2</v>
      </c>
      <c r="AB36" s="1" t="s">
        <v>30</v>
      </c>
      <c r="AC36" s="23" t="e">
        <f>AVERAGEIF(Tabla1[PaÃ­s / RegiÃ³n],AB36,Tabla1[regalia en pesos])</f>
        <v>#DIV/0!</v>
      </c>
      <c r="AE36" s="2" t="s">
        <v>98</v>
      </c>
      <c r="AF36" s="2" t="s">
        <v>18</v>
      </c>
      <c r="AG36" s="2"/>
      <c r="AH36" s="2" t="s">
        <v>11</v>
      </c>
      <c r="AI36" s="2" t="s">
        <v>12</v>
      </c>
      <c r="AJ36" s="2" t="s">
        <v>13</v>
      </c>
      <c r="AK36" s="7">
        <v>4.0480000000000004E-3</v>
      </c>
      <c r="AL36" s="7">
        <v>0.75</v>
      </c>
      <c r="AM36" s="9">
        <f>Tabla10[[#This Row],[Precio unitario]]*Tabla10[[#This Row],[Tasa de ingresos cliente]]</f>
        <v>3.0360000000000005E-3</v>
      </c>
      <c r="AN36" s="21">
        <v>22.631540000000001</v>
      </c>
      <c r="AO36" s="11">
        <f>Tabla10[[#This Row],[tasa de cambio]]*Tabla10[[#This Row],[Ingresos netos]]</f>
        <v>6.8709355440000008E-2</v>
      </c>
      <c r="AQ36" s="2" t="s">
        <v>100</v>
      </c>
      <c r="AR36" s="2" t="s">
        <v>28</v>
      </c>
      <c r="AS36" s="2" t="s">
        <v>104</v>
      </c>
      <c r="AT36" s="2" t="s">
        <v>11</v>
      </c>
      <c r="AU36" s="2" t="s">
        <v>12</v>
      </c>
      <c r="AV36" s="2" t="s">
        <v>13</v>
      </c>
      <c r="AW36" s="7">
        <v>7.3289290000000005E-4</v>
      </c>
      <c r="AX36" s="7">
        <v>0.75</v>
      </c>
      <c r="AY36" s="9">
        <f>Tabla8[[#This Row],[Precio unitario]]*Tabla8[[#This Row],[Tasa de ingresos cliente]]</f>
        <v>5.4966967500000004E-4</v>
      </c>
      <c r="AZ36" s="21">
        <v>21.6</v>
      </c>
      <c r="BA36" s="11">
        <f>Tabla8[[#This Row],[tasa de cambio]]*Tabla8[[#This Row],[Ingresos netos]]</f>
        <v>1.1872864980000002E-2</v>
      </c>
      <c r="BB36" s="23"/>
      <c r="BC36" s="1" t="s">
        <v>30</v>
      </c>
      <c r="BD36" s="23">
        <f>AVERAGEIF(Tabla8[PaÃ­s / RegiÃ³n],BC36,Tabla8[regalia en pesos])</f>
        <v>4.1674985999999997E-3</v>
      </c>
      <c r="BR36" s="2" t="s">
        <v>138</v>
      </c>
      <c r="BS36" s="2" t="s">
        <v>14</v>
      </c>
      <c r="BT36" s="2" t="s">
        <v>104</v>
      </c>
      <c r="BU36" s="2" t="s">
        <v>11</v>
      </c>
      <c r="BV36" s="2" t="s">
        <v>12</v>
      </c>
      <c r="BW36" s="2" t="s">
        <v>13</v>
      </c>
      <c r="BX36" s="7">
        <v>1.1824107000000001E-3</v>
      </c>
      <c r="BY36" s="7">
        <v>0.75</v>
      </c>
      <c r="BZ36" s="9">
        <f>Tabla4[[#This Row],[Precio unitario]]*Tabla4[[#This Row],[Tasa de ingresos cliente]]</f>
        <v>8.8680802500000011E-4</v>
      </c>
      <c r="CA36" s="21">
        <v>21.6</v>
      </c>
      <c r="CB36" s="14">
        <f>Tabla4[[#This Row],[tasa de cambio]]*Tabla4[[#This Row],[Ingresos netos]]</f>
        <v>1.9155053340000002E-2</v>
      </c>
      <c r="CD36" s="1" t="s">
        <v>30</v>
      </c>
      <c r="CE36" s="23">
        <f>AVERAGEIF(Tabla8[PaÃ­s / RegiÃ³n],CD36,Tabla8[regalia en pesos])</f>
        <v>4.1674985999999997E-3</v>
      </c>
      <c r="CG36" s="2" t="s">
        <v>144</v>
      </c>
      <c r="CH36" s="2" t="s">
        <v>19</v>
      </c>
      <c r="CI36" s="2" t="s">
        <v>104</v>
      </c>
      <c r="CJ36" s="2" t="s">
        <v>11</v>
      </c>
      <c r="CK36" s="2" t="s">
        <v>12</v>
      </c>
      <c r="CL36" s="2" t="s">
        <v>13</v>
      </c>
      <c r="CM36" s="7">
        <v>1.0028045834E-2</v>
      </c>
      <c r="CN36" s="7">
        <v>0.75</v>
      </c>
      <c r="CO36" s="9">
        <f>Tabla2[[#This Row],[Precio unitario]]*Tabla2[[#This Row],[Tasa de ingresos cliente]]</f>
        <v>7.5210343755000002E-3</v>
      </c>
      <c r="CP36" s="21">
        <v>21.6</v>
      </c>
      <c r="CQ36" s="11">
        <f>Tabla2[[#This Row],[tasa de cambio]]*Tabla2[[#This Row],[Ingresos netos]]</f>
        <v>0.16245434251080001</v>
      </c>
      <c r="CS36" s="1" t="s">
        <v>30</v>
      </c>
      <c r="CT36" s="23" t="e">
        <f>AVERAGEIF(Tabla2[PaÃ­s / RegiÃ³n],CS36,Tabla2[regalia en pesos])</f>
        <v>#DIV/0!</v>
      </c>
    </row>
    <row r="37" spans="1:98">
      <c r="A37" s="2" t="s">
        <v>24</v>
      </c>
      <c r="B37" s="2" t="s">
        <v>28</v>
      </c>
      <c r="C37" s="2"/>
      <c r="D37" s="2" t="s">
        <v>11</v>
      </c>
      <c r="E37" s="2" t="s">
        <v>12</v>
      </c>
      <c r="F37" s="2" t="s">
        <v>13</v>
      </c>
      <c r="G37" s="7">
        <v>9.5637317E-5</v>
      </c>
      <c r="H37" s="7">
        <v>0.75</v>
      </c>
      <c r="I37" s="9">
        <f>Tabla14[[#This Row],[Precio unitario]]*Tabla14[[#This Row],[Tasa de ingresos cliente]]</f>
        <v>7.1727987749999996E-5</v>
      </c>
      <c r="J37" s="21">
        <v>21.6</v>
      </c>
      <c r="K37" s="15">
        <f>Tabla14[[#This Row],[tasa de cambio]]*Tabla14[[#This Row],[Ingresos netos]]</f>
        <v>1.5493245354000001E-3</v>
      </c>
      <c r="M37" s="1" t="s">
        <v>31</v>
      </c>
      <c r="N37" s="23" t="e">
        <f>AVERAGEIF(Tabla1[PaÃ­s / RegiÃ³n],M37,Tabla1[regalia en pesos])</f>
        <v>#DIV/0!</v>
      </c>
      <c r="P37" s="1" t="s">
        <v>81</v>
      </c>
      <c r="Q37" s="1" t="s">
        <v>35</v>
      </c>
      <c r="R37" s="1"/>
      <c r="S37" s="1" t="s">
        <v>11</v>
      </c>
      <c r="T37" s="1" t="s">
        <v>12</v>
      </c>
      <c r="U37" s="1" t="s">
        <v>13</v>
      </c>
      <c r="V37" s="8">
        <v>1.012778005E-3</v>
      </c>
      <c r="W37" s="8">
        <v>0.75</v>
      </c>
      <c r="X37" s="9">
        <f>Tabla12[[#This Row],[Precio unitario]]*Tabla12[[#This Row],[Tasa de ingresos cliente]]</f>
        <v>7.5958350374999992E-4</v>
      </c>
      <c r="Y37" s="21">
        <v>21.6</v>
      </c>
      <c r="Z37" s="11">
        <f>Tabla12[[#This Row],[tasa de cambio]]*Tabla12[[#This Row],[Ingresos netos]]</f>
        <v>1.6407003680999999E-2</v>
      </c>
      <c r="AB37" s="1" t="s">
        <v>31</v>
      </c>
      <c r="AC37" s="23" t="e">
        <f>AVERAGEIF(Tabla1[PaÃ­s / RegiÃ³n],AB37,Tabla1[regalia en pesos])</f>
        <v>#DIV/0!</v>
      </c>
      <c r="AE37" s="1" t="s">
        <v>98</v>
      </c>
      <c r="AF37" s="1" t="s">
        <v>19</v>
      </c>
      <c r="AG37" s="1"/>
      <c r="AH37" s="1" t="s">
        <v>11</v>
      </c>
      <c r="AI37" s="1" t="s">
        <v>12</v>
      </c>
      <c r="AJ37" s="1" t="s">
        <v>13</v>
      </c>
      <c r="AK37" s="8">
        <v>7.5003333329999996E-3</v>
      </c>
      <c r="AL37" s="8">
        <v>0.75</v>
      </c>
      <c r="AM37" s="9">
        <f>Tabla10[[#This Row],[Precio unitario]]*Tabla10[[#This Row],[Tasa de ingresos cliente]]</f>
        <v>5.6252499997499995E-3</v>
      </c>
      <c r="AN37" s="21">
        <v>22.631540000000001</v>
      </c>
      <c r="AO37" s="11">
        <f>Tabla10[[#This Row],[tasa de cambio]]*Tabla10[[#This Row],[Ingresos netos]]</f>
        <v>0.12730807037934211</v>
      </c>
      <c r="AQ37" s="1" t="s">
        <v>100</v>
      </c>
      <c r="AR37" s="1" t="s">
        <v>28</v>
      </c>
      <c r="AS37" s="1" t="s">
        <v>104</v>
      </c>
      <c r="AT37" s="1" t="s">
        <v>11</v>
      </c>
      <c r="AU37" s="1" t="s">
        <v>12</v>
      </c>
      <c r="AV37" s="1" t="s">
        <v>13</v>
      </c>
      <c r="AW37" s="8">
        <v>7.328864E-4</v>
      </c>
      <c r="AX37" s="8">
        <v>0.75</v>
      </c>
      <c r="AY37" s="9">
        <f>Tabla8[[#This Row],[Precio unitario]]*Tabla8[[#This Row],[Tasa de ingresos cliente]]</f>
        <v>5.496648E-4</v>
      </c>
      <c r="AZ37" s="21">
        <v>21.6</v>
      </c>
      <c r="BA37" s="11">
        <f>Tabla8[[#This Row],[tasa de cambio]]*Tabla8[[#This Row],[Ingresos netos]]</f>
        <v>1.1872759680000001E-2</v>
      </c>
      <c r="BB37" s="23"/>
      <c r="BC37" s="1" t="s">
        <v>31</v>
      </c>
      <c r="BD37" s="23">
        <f>AVERAGEIF(Tabla8[PaÃ­s / RegiÃ³n],BC37,Tabla8[regalia en pesos])</f>
        <v>8.7883663499999983E-3</v>
      </c>
      <c r="BR37" s="2" t="s">
        <v>138</v>
      </c>
      <c r="BS37" s="2" t="s">
        <v>14</v>
      </c>
      <c r="BT37" s="2" t="s">
        <v>104</v>
      </c>
      <c r="BU37" s="2" t="s">
        <v>11</v>
      </c>
      <c r="BV37" s="2" t="s">
        <v>12</v>
      </c>
      <c r="BW37" s="2" t="s">
        <v>13</v>
      </c>
      <c r="BX37" s="7">
        <v>9.1065626299999996E-4</v>
      </c>
      <c r="BY37" s="7">
        <v>0.75</v>
      </c>
      <c r="BZ37" s="9">
        <f>Tabla4[[#This Row],[Precio unitario]]*Tabla4[[#This Row],[Tasa de ingresos cliente]]</f>
        <v>6.8299219724999997E-4</v>
      </c>
      <c r="CA37" s="21">
        <v>21.6</v>
      </c>
      <c r="CB37" s="14">
        <f>Tabla4[[#This Row],[tasa de cambio]]*Tabla4[[#This Row],[Ingresos netos]]</f>
        <v>1.47526314606E-2</v>
      </c>
      <c r="CD37" s="1" t="s">
        <v>31</v>
      </c>
      <c r="CE37" s="23">
        <f>AVERAGEIF(Tabla8[PaÃ­s / RegiÃ³n],CD37,Tabla8[regalia en pesos])</f>
        <v>8.7883663499999983E-3</v>
      </c>
      <c r="CG37" s="1" t="s">
        <v>144</v>
      </c>
      <c r="CH37" s="1" t="s">
        <v>19</v>
      </c>
      <c r="CI37" s="1" t="s">
        <v>104</v>
      </c>
      <c r="CJ37" s="1" t="s">
        <v>11</v>
      </c>
      <c r="CK37" s="1" t="s">
        <v>12</v>
      </c>
      <c r="CL37" s="1" t="s">
        <v>13</v>
      </c>
      <c r="CM37" s="8">
        <v>1.0028185811E-2</v>
      </c>
      <c r="CN37" s="8">
        <v>0.75</v>
      </c>
      <c r="CO37" s="9">
        <f>Tabla2[[#This Row],[Precio unitario]]*Tabla2[[#This Row],[Tasa de ingresos cliente]]</f>
        <v>7.5211393582500004E-3</v>
      </c>
      <c r="CP37" s="21">
        <v>21.6</v>
      </c>
      <c r="CQ37" s="11">
        <f>Tabla2[[#This Row],[tasa de cambio]]*Tabla2[[#This Row],[Ingresos netos]]</f>
        <v>0.16245661013820001</v>
      </c>
      <c r="CS37" s="1" t="s">
        <v>31</v>
      </c>
      <c r="CT37" s="23" t="e">
        <f>AVERAGEIF(Tabla2[PaÃ­s / RegiÃ³n],CS37,Tabla2[regalia en pesos])</f>
        <v>#DIV/0!</v>
      </c>
    </row>
    <row r="38" spans="1:98">
      <c r="A38" s="1" t="s">
        <v>24</v>
      </c>
      <c r="B38" s="1" t="s">
        <v>28</v>
      </c>
      <c r="C38" s="1"/>
      <c r="D38" s="1" t="s">
        <v>11</v>
      </c>
      <c r="E38" s="1" t="s">
        <v>12</v>
      </c>
      <c r="F38" s="1" t="s">
        <v>13</v>
      </c>
      <c r="G38" s="8">
        <v>2.1491094299999999E-4</v>
      </c>
      <c r="H38" s="8">
        <v>0.75</v>
      </c>
      <c r="I38" s="9">
        <f>Tabla14[[#This Row],[Precio unitario]]*Tabla14[[#This Row],[Tasa de ingresos cliente]]</f>
        <v>1.6118320725E-4</v>
      </c>
      <c r="J38" s="21">
        <v>21.6</v>
      </c>
      <c r="K38" s="15">
        <f>Tabla14[[#This Row],[tasa de cambio]]*Tabla14[[#This Row],[Ingresos netos]]</f>
        <v>3.4815572766000004E-3</v>
      </c>
      <c r="M38" s="1" t="s">
        <v>32</v>
      </c>
      <c r="N38" s="23" t="e">
        <f>AVERAGEIF(Tabla1[PaÃ­s / RegiÃ³n],M38,Tabla1[regalia en pesos])</f>
        <v>#DIV/0!</v>
      </c>
      <c r="P38" s="2" t="s">
        <v>81</v>
      </c>
      <c r="Q38" s="2" t="s">
        <v>35</v>
      </c>
      <c r="R38" s="2"/>
      <c r="S38" s="2" t="s">
        <v>11</v>
      </c>
      <c r="T38" s="2" t="s">
        <v>12</v>
      </c>
      <c r="U38" s="2" t="s">
        <v>13</v>
      </c>
      <c r="V38" s="7">
        <v>9.7179147000000003E-4</v>
      </c>
      <c r="W38" s="7">
        <v>0.75</v>
      </c>
      <c r="X38" s="9">
        <f>Tabla12[[#This Row],[Precio unitario]]*Tabla12[[#This Row],[Tasa de ingresos cliente]]</f>
        <v>7.2884360250000005E-4</v>
      </c>
      <c r="Y38" s="21">
        <v>21.6</v>
      </c>
      <c r="Z38" s="11">
        <f>Tabla12[[#This Row],[tasa de cambio]]*Tabla12[[#This Row],[Ingresos netos]]</f>
        <v>1.5743021814000002E-2</v>
      </c>
      <c r="AB38" s="1" t="s">
        <v>32</v>
      </c>
      <c r="AC38" s="23" t="e">
        <f>AVERAGEIF(Tabla1[PaÃ­s / RegiÃ³n],AB38,Tabla1[regalia en pesos])</f>
        <v>#DIV/0!</v>
      </c>
      <c r="AE38" s="2" t="s">
        <v>98</v>
      </c>
      <c r="AF38" s="2" t="s">
        <v>10</v>
      </c>
      <c r="AG38" s="2"/>
      <c r="AH38" s="2" t="s">
        <v>11</v>
      </c>
      <c r="AI38" s="2" t="s">
        <v>12</v>
      </c>
      <c r="AJ38" s="2" t="s">
        <v>13</v>
      </c>
      <c r="AK38" s="7">
        <v>1.91E-3</v>
      </c>
      <c r="AL38" s="7">
        <v>0.75</v>
      </c>
      <c r="AM38" s="9">
        <f>Tabla10[[#This Row],[Precio unitario]]*Tabla10[[#This Row],[Tasa de ingresos cliente]]</f>
        <v>1.4325E-3</v>
      </c>
      <c r="AN38" s="21">
        <v>22.631540000000001</v>
      </c>
      <c r="AO38" s="11">
        <f>Tabla10[[#This Row],[tasa de cambio]]*Tabla10[[#This Row],[Ingresos netos]]</f>
        <v>3.2419681050000003E-2</v>
      </c>
      <c r="AQ38" s="2" t="s">
        <v>100</v>
      </c>
      <c r="AR38" s="2" t="s">
        <v>28</v>
      </c>
      <c r="AS38" s="2" t="s">
        <v>104</v>
      </c>
      <c r="AT38" s="2" t="s">
        <v>11</v>
      </c>
      <c r="AU38" s="2" t="s">
        <v>12</v>
      </c>
      <c r="AV38" s="2" t="s">
        <v>13</v>
      </c>
      <c r="AW38" s="7">
        <v>7.3288889999999999E-4</v>
      </c>
      <c r="AX38" s="7">
        <v>0.75</v>
      </c>
      <c r="AY38" s="9">
        <f>Tabla8[[#This Row],[Precio unitario]]*Tabla8[[#This Row],[Tasa de ingresos cliente]]</f>
        <v>5.4966667499999999E-4</v>
      </c>
      <c r="AZ38" s="21">
        <v>21.6</v>
      </c>
      <c r="BA38" s="11">
        <f>Tabla8[[#This Row],[tasa de cambio]]*Tabla8[[#This Row],[Ingresos netos]]</f>
        <v>1.187280018E-2</v>
      </c>
      <c r="BB38" s="23"/>
      <c r="BC38" s="1" t="s">
        <v>32</v>
      </c>
      <c r="BD38" s="23">
        <f>AVERAGEIF(Tabla8[PaÃ­s / RegiÃ³n],BC38,Tabla8[regalia en pesos])</f>
        <v>2.0266928351999999E-2</v>
      </c>
      <c r="BR38" s="1" t="s">
        <v>138</v>
      </c>
      <c r="BS38" s="1" t="s">
        <v>14</v>
      </c>
      <c r="BT38" s="1" t="s">
        <v>104</v>
      </c>
      <c r="BU38" s="1" t="s">
        <v>11</v>
      </c>
      <c r="BV38" s="1" t="s">
        <v>12</v>
      </c>
      <c r="BW38" s="1" t="s">
        <v>13</v>
      </c>
      <c r="BX38" s="8">
        <v>1.0694283E-3</v>
      </c>
      <c r="BY38" s="8">
        <v>0.75</v>
      </c>
      <c r="BZ38" s="9">
        <f>Tabla4[[#This Row],[Precio unitario]]*Tabla4[[#This Row],[Tasa de ingresos cliente]]</f>
        <v>8.0207122499999998E-4</v>
      </c>
      <c r="CA38" s="21">
        <v>21.6</v>
      </c>
      <c r="CB38" s="14">
        <f>Tabla4[[#This Row],[tasa de cambio]]*Tabla4[[#This Row],[Ingresos netos]]</f>
        <v>1.7324738459999999E-2</v>
      </c>
      <c r="CD38" s="1" t="s">
        <v>32</v>
      </c>
      <c r="CE38" s="23">
        <f>AVERAGEIF(Tabla8[PaÃ­s / RegiÃ³n],CD38,Tabla8[regalia en pesos])</f>
        <v>2.0266928351999999E-2</v>
      </c>
      <c r="CG38" s="2" t="s">
        <v>144</v>
      </c>
      <c r="CH38" s="2" t="s">
        <v>19</v>
      </c>
      <c r="CI38" s="2" t="s">
        <v>104</v>
      </c>
      <c r="CJ38" s="2" t="s">
        <v>11</v>
      </c>
      <c r="CK38" s="2" t="s">
        <v>12</v>
      </c>
      <c r="CL38" s="2" t="s">
        <v>13</v>
      </c>
      <c r="CM38" s="7">
        <v>1.002822578E-2</v>
      </c>
      <c r="CN38" s="7">
        <v>0.75</v>
      </c>
      <c r="CO38" s="9">
        <f>Tabla2[[#This Row],[Precio unitario]]*Tabla2[[#This Row],[Tasa de ingresos cliente]]</f>
        <v>7.5211693350000003E-3</v>
      </c>
      <c r="CP38" s="21">
        <v>21.6</v>
      </c>
      <c r="CQ38" s="11">
        <f>Tabla2[[#This Row],[tasa de cambio]]*Tabla2[[#This Row],[Ingresos netos]]</f>
        <v>0.16245725763600002</v>
      </c>
      <c r="CS38" s="1" t="s">
        <v>32</v>
      </c>
      <c r="CT38" s="23" t="e">
        <f>AVERAGEIF(Tabla2[PaÃ­s / RegiÃ³n],CS38,Tabla2[regalia en pesos])</f>
        <v>#DIV/0!</v>
      </c>
    </row>
    <row r="39" spans="1:98">
      <c r="A39" s="2" t="s">
        <v>24</v>
      </c>
      <c r="B39" s="2" t="s">
        <v>28</v>
      </c>
      <c r="C39" s="2"/>
      <c r="D39" s="2" t="s">
        <v>11</v>
      </c>
      <c r="E39" s="2" t="s">
        <v>12</v>
      </c>
      <c r="F39" s="2" t="s">
        <v>13</v>
      </c>
      <c r="G39" s="7">
        <v>8.3872512999999996E-5</v>
      </c>
      <c r="H39" s="7">
        <v>0.75</v>
      </c>
      <c r="I39" s="9">
        <f>Tabla14[[#This Row],[Precio unitario]]*Tabla14[[#This Row],[Tasa de ingresos cliente]]</f>
        <v>6.290438475E-5</v>
      </c>
      <c r="J39" s="21">
        <v>21.6</v>
      </c>
      <c r="K39" s="15">
        <f>Tabla14[[#This Row],[tasa de cambio]]*Tabla14[[#This Row],[Ingresos netos]]</f>
        <v>1.3587347106000002E-3</v>
      </c>
      <c r="M39" s="1" t="s">
        <v>65</v>
      </c>
      <c r="N39" s="23" t="e">
        <f>AVERAGEIF(Tabla1[PaÃ­s / RegiÃ³n],M39,Tabla1[regalia en pesos])</f>
        <v>#DIV/0!</v>
      </c>
      <c r="P39" s="1" t="s">
        <v>81</v>
      </c>
      <c r="Q39" s="1" t="s">
        <v>35</v>
      </c>
      <c r="R39" s="1"/>
      <c r="S39" s="1" t="s">
        <v>11</v>
      </c>
      <c r="T39" s="1" t="s">
        <v>12</v>
      </c>
      <c r="U39" s="1" t="s">
        <v>13</v>
      </c>
      <c r="V39" s="8">
        <v>6.0939558500000004E-4</v>
      </c>
      <c r="W39" s="8">
        <v>0.75</v>
      </c>
      <c r="X39" s="9">
        <f>Tabla12[[#This Row],[Precio unitario]]*Tabla12[[#This Row],[Tasa de ingresos cliente]]</f>
        <v>4.5704668875000003E-4</v>
      </c>
      <c r="Y39" s="21">
        <v>21.6</v>
      </c>
      <c r="Z39" s="11">
        <f>Tabla12[[#This Row],[tasa de cambio]]*Tabla12[[#This Row],[Ingresos netos]]</f>
        <v>9.8722084770000006E-3</v>
      </c>
      <c r="AB39" s="1" t="s">
        <v>65</v>
      </c>
      <c r="AC39" s="23" t="e">
        <f>AVERAGEIF(Tabla1[PaÃ­s / RegiÃ³n],AB39,Tabla1[regalia en pesos])</f>
        <v>#DIV/0!</v>
      </c>
      <c r="AE39" s="1" t="s">
        <v>98</v>
      </c>
      <c r="AF39" s="1" t="s">
        <v>19</v>
      </c>
      <c r="AG39" s="1"/>
      <c r="AH39" s="1" t="s">
        <v>11</v>
      </c>
      <c r="AI39" s="1" t="s">
        <v>12</v>
      </c>
      <c r="AJ39" s="1" t="s">
        <v>13</v>
      </c>
      <c r="AK39" s="8">
        <v>5.5897999999999998E-3</v>
      </c>
      <c r="AL39" s="8">
        <v>0.75</v>
      </c>
      <c r="AM39" s="9">
        <f>Tabla10[[#This Row],[Precio unitario]]*Tabla10[[#This Row],[Tasa de ingresos cliente]]</f>
        <v>4.1923500000000001E-3</v>
      </c>
      <c r="AN39" s="21">
        <v>22.631540000000001</v>
      </c>
      <c r="AO39" s="11">
        <f>Tabla10[[#This Row],[tasa de cambio]]*Tabla10[[#This Row],[Ingresos netos]]</f>
        <v>9.4879336719000007E-2</v>
      </c>
      <c r="AQ39" s="1" t="s">
        <v>100</v>
      </c>
      <c r="AR39" s="1" t="s">
        <v>28</v>
      </c>
      <c r="AS39" s="1" t="s">
        <v>104</v>
      </c>
      <c r="AT39" s="1" t="s">
        <v>11</v>
      </c>
      <c r="AU39" s="1" t="s">
        <v>12</v>
      </c>
      <c r="AV39" s="1" t="s">
        <v>13</v>
      </c>
      <c r="AW39" s="8">
        <v>7.3289190000000004E-4</v>
      </c>
      <c r="AX39" s="8">
        <v>0.75</v>
      </c>
      <c r="AY39" s="9">
        <f>Tabla8[[#This Row],[Precio unitario]]*Tabla8[[#This Row],[Tasa de ingresos cliente]]</f>
        <v>5.49668925E-4</v>
      </c>
      <c r="AZ39" s="21">
        <v>21.6</v>
      </c>
      <c r="BA39" s="11">
        <f>Tabla8[[#This Row],[tasa de cambio]]*Tabla8[[#This Row],[Ingresos netos]]</f>
        <v>1.187284878E-2</v>
      </c>
      <c r="BB39" s="23"/>
      <c r="BC39" s="1" t="s">
        <v>65</v>
      </c>
      <c r="BD39" s="23">
        <f>AVERAGEIF(Tabla8[PaÃ­s / RegiÃ³n],BC39,Tabla8[regalia en pesos])</f>
        <v>3.9213211252499998E-2</v>
      </c>
      <c r="BR39" s="2" t="s">
        <v>138</v>
      </c>
      <c r="BS39" s="2" t="s">
        <v>14</v>
      </c>
      <c r="BT39" s="2" t="s">
        <v>104</v>
      </c>
      <c r="BU39" s="2" t="s">
        <v>11</v>
      </c>
      <c r="BV39" s="2" t="s">
        <v>12</v>
      </c>
      <c r="BW39" s="2" t="s">
        <v>13</v>
      </c>
      <c r="BX39" s="7">
        <v>6.4603619999999997E-4</v>
      </c>
      <c r="BY39" s="7">
        <v>0.75</v>
      </c>
      <c r="BZ39" s="9">
        <f>Tabla4[[#This Row],[Precio unitario]]*Tabla4[[#This Row],[Tasa de ingresos cliente]]</f>
        <v>4.8452714999999995E-4</v>
      </c>
      <c r="CA39" s="21">
        <v>21.6</v>
      </c>
      <c r="CB39" s="14">
        <f>Tabla4[[#This Row],[tasa de cambio]]*Tabla4[[#This Row],[Ingresos netos]]</f>
        <v>1.0465786439999999E-2</v>
      </c>
      <c r="CD39" s="1" t="s">
        <v>65</v>
      </c>
      <c r="CE39" s="23">
        <f>AVERAGEIF(Tabla8[PaÃ­s / RegiÃ³n],CD39,Tabla8[regalia en pesos])</f>
        <v>3.9213211252499998E-2</v>
      </c>
      <c r="CG39" s="1" t="s">
        <v>144</v>
      </c>
      <c r="CH39" s="1" t="s">
        <v>19</v>
      </c>
      <c r="CI39" s="1" t="s">
        <v>104</v>
      </c>
      <c r="CJ39" s="1" t="s">
        <v>11</v>
      </c>
      <c r="CK39" s="1" t="s">
        <v>12</v>
      </c>
      <c r="CL39" s="1" t="s">
        <v>13</v>
      </c>
      <c r="CM39" s="8">
        <v>1.0028129803E-2</v>
      </c>
      <c r="CN39" s="8">
        <v>0.75</v>
      </c>
      <c r="CO39" s="9">
        <f>Tabla2[[#This Row],[Precio unitario]]*Tabla2[[#This Row],[Tasa de ingresos cliente]]</f>
        <v>7.52109735225E-3</v>
      </c>
      <c r="CP39" s="21">
        <v>21.6</v>
      </c>
      <c r="CQ39" s="11">
        <f>Tabla2[[#This Row],[tasa de cambio]]*Tabla2[[#This Row],[Ingresos netos]]</f>
        <v>0.1624557028086</v>
      </c>
      <c r="CS39" s="1" t="s">
        <v>65</v>
      </c>
      <c r="CT39" s="23" t="e">
        <f>AVERAGEIF(Tabla2[PaÃ­s / RegiÃ³n],CS39,Tabla2[regalia en pesos])</f>
        <v>#DIV/0!</v>
      </c>
    </row>
    <row r="40" spans="1:98">
      <c r="A40" s="1" t="s">
        <v>24</v>
      </c>
      <c r="B40" s="1" t="s">
        <v>28</v>
      </c>
      <c r="C40" s="1"/>
      <c r="D40" s="1" t="s">
        <v>11</v>
      </c>
      <c r="E40" s="1" t="s">
        <v>12</v>
      </c>
      <c r="F40" s="1" t="s">
        <v>13</v>
      </c>
      <c r="G40" s="8">
        <v>1.4575658300000001E-4</v>
      </c>
      <c r="H40" s="8">
        <v>0.75</v>
      </c>
      <c r="I40" s="9">
        <f>Tabla14[[#This Row],[Precio unitario]]*Tabla14[[#This Row],[Tasa de ingresos cliente]]</f>
        <v>1.0931743725000001E-4</v>
      </c>
      <c r="J40" s="21">
        <v>21.6</v>
      </c>
      <c r="K40" s="15">
        <f>Tabla14[[#This Row],[tasa de cambio]]*Tabla14[[#This Row],[Ingresos netos]]</f>
        <v>2.3612566446000005E-3</v>
      </c>
      <c r="M40" s="1" t="s">
        <v>25</v>
      </c>
      <c r="N40" s="23" t="e">
        <f>AVERAGEIF(Tabla1[PaÃ­s / RegiÃ³n],M40,Tabla1[regalia en pesos])</f>
        <v>#DIV/0!</v>
      </c>
      <c r="P40" s="2" t="s">
        <v>81</v>
      </c>
      <c r="Q40" s="2" t="s">
        <v>35</v>
      </c>
      <c r="R40" s="2"/>
      <c r="S40" s="2" t="s">
        <v>11</v>
      </c>
      <c r="T40" s="2" t="s">
        <v>12</v>
      </c>
      <c r="U40" s="2" t="s">
        <v>13</v>
      </c>
      <c r="V40" s="7">
        <v>1.213489572E-3</v>
      </c>
      <c r="W40" s="7">
        <v>0.75</v>
      </c>
      <c r="X40" s="9">
        <f>Tabla12[[#This Row],[Precio unitario]]*Tabla12[[#This Row],[Tasa de ingresos cliente]]</f>
        <v>9.1011717899999994E-4</v>
      </c>
      <c r="Y40" s="21">
        <v>21.6</v>
      </c>
      <c r="Z40" s="11">
        <f>Tabla12[[#This Row],[tasa de cambio]]*Tabla12[[#This Row],[Ingresos netos]]</f>
        <v>1.96585310664E-2</v>
      </c>
      <c r="AB40" s="1" t="s">
        <v>25</v>
      </c>
      <c r="AC40" s="23" t="e">
        <f>AVERAGEIF(Tabla1[PaÃ­s / RegiÃ³n],AB40,Tabla1[regalia en pesos])</f>
        <v>#DIV/0!</v>
      </c>
      <c r="AE40" s="2" t="s">
        <v>98</v>
      </c>
      <c r="AF40" s="2" t="s">
        <v>14</v>
      </c>
      <c r="AG40" s="2"/>
      <c r="AH40" s="2" t="s">
        <v>11</v>
      </c>
      <c r="AI40" s="2" t="s">
        <v>12</v>
      </c>
      <c r="AJ40" s="2" t="s">
        <v>13</v>
      </c>
      <c r="AK40" s="7">
        <v>2.3384999999999999E-3</v>
      </c>
      <c r="AL40" s="7">
        <v>0.75</v>
      </c>
      <c r="AM40" s="9">
        <f>Tabla10[[#This Row],[Precio unitario]]*Tabla10[[#This Row],[Tasa de ingresos cliente]]</f>
        <v>1.7538749999999998E-3</v>
      </c>
      <c r="AN40" s="21">
        <v>22.631540000000001</v>
      </c>
      <c r="AO40" s="13">
        <f>Tabla10[[#This Row],[tasa de cambio]]*Tabla10[[#This Row],[Ingresos netos]]</f>
        <v>3.9692892217499998E-2</v>
      </c>
      <c r="AQ40" s="2" t="s">
        <v>100</v>
      </c>
      <c r="AR40" s="2" t="s">
        <v>28</v>
      </c>
      <c r="AS40" s="2" t="s">
        <v>104</v>
      </c>
      <c r="AT40" s="2" t="s">
        <v>11</v>
      </c>
      <c r="AU40" s="2" t="s">
        <v>12</v>
      </c>
      <c r="AV40" s="2" t="s">
        <v>13</v>
      </c>
      <c r="AW40" s="7">
        <v>7.3289860000000004E-4</v>
      </c>
      <c r="AX40" s="7">
        <v>0.75</v>
      </c>
      <c r="AY40" s="9">
        <f>Tabla8[[#This Row],[Precio unitario]]*Tabla8[[#This Row],[Tasa de ingresos cliente]]</f>
        <v>5.4967394999999998E-4</v>
      </c>
      <c r="AZ40" s="21">
        <v>21.6</v>
      </c>
      <c r="BA40" s="11">
        <f>Tabla8[[#This Row],[tasa de cambio]]*Tabla8[[#This Row],[Ingresos netos]]</f>
        <v>1.187295732E-2</v>
      </c>
      <c r="BB40" s="23"/>
      <c r="BC40" s="1" t="s">
        <v>25</v>
      </c>
      <c r="BD40" s="23">
        <f>AVERAGEIF(Tabla8[PaÃ­s / RegiÃ³n],BC40,Tabla8[regalia en pesos])</f>
        <v>1.7771025240000005E-2</v>
      </c>
      <c r="BR40" s="1" t="s">
        <v>138</v>
      </c>
      <c r="BS40" s="1" t="s">
        <v>14</v>
      </c>
      <c r="BT40" s="1" t="s">
        <v>104</v>
      </c>
      <c r="BU40" s="1" t="s">
        <v>11</v>
      </c>
      <c r="BV40" s="1" t="s">
        <v>12</v>
      </c>
      <c r="BW40" s="1" t="s">
        <v>13</v>
      </c>
      <c r="BX40" s="8">
        <v>9.4845912900000005E-4</v>
      </c>
      <c r="BY40" s="8">
        <v>0.75</v>
      </c>
      <c r="BZ40" s="9">
        <f>Tabla4[[#This Row],[Precio unitario]]*Tabla4[[#This Row],[Tasa de ingresos cliente]]</f>
        <v>7.1134434675000006E-4</v>
      </c>
      <c r="CA40" s="21">
        <v>21.6</v>
      </c>
      <c r="CB40" s="14">
        <f>Tabla4[[#This Row],[tasa de cambio]]*Tabla4[[#This Row],[Ingresos netos]]</f>
        <v>1.5365037889800003E-2</v>
      </c>
      <c r="CD40" s="1" t="s">
        <v>25</v>
      </c>
      <c r="CE40" s="23">
        <f>AVERAGEIF(Tabla8[PaÃ­s / RegiÃ³n],CD40,Tabla8[regalia en pesos])</f>
        <v>1.7771025240000005E-2</v>
      </c>
      <c r="CG40" s="2" t="s">
        <v>144</v>
      </c>
      <c r="CH40" s="2" t="s">
        <v>19</v>
      </c>
      <c r="CI40" s="2" t="s">
        <v>104</v>
      </c>
      <c r="CJ40" s="2" t="s">
        <v>11</v>
      </c>
      <c r="CK40" s="2" t="s">
        <v>12</v>
      </c>
      <c r="CL40" s="2" t="s">
        <v>13</v>
      </c>
      <c r="CM40" s="7">
        <v>1.0028465681E-2</v>
      </c>
      <c r="CN40" s="7">
        <v>0.75</v>
      </c>
      <c r="CO40" s="9">
        <f>Tabla2[[#This Row],[Precio unitario]]*Tabla2[[#This Row],[Tasa de ingresos cliente]]</f>
        <v>7.5213492607499998E-3</v>
      </c>
      <c r="CP40" s="21">
        <v>21.6</v>
      </c>
      <c r="CQ40" s="11">
        <f>Tabla2[[#This Row],[tasa de cambio]]*Tabla2[[#This Row],[Ingresos netos]]</f>
        <v>0.16246114403219999</v>
      </c>
      <c r="CS40" s="1" t="s">
        <v>25</v>
      </c>
      <c r="CT40" s="23">
        <f>AVERAGEIF(Tabla2[PaÃ­s / RegiÃ³n],CS40,Tabla2[regalia en pesos])</f>
        <v>1.3603043124E-2</v>
      </c>
    </row>
    <row r="41" spans="1:98">
      <c r="A41" s="2" t="s">
        <v>24</v>
      </c>
      <c r="B41" s="2" t="s">
        <v>28</v>
      </c>
      <c r="C41" s="2"/>
      <c r="D41" s="2" t="s">
        <v>11</v>
      </c>
      <c r="E41" s="2" t="s">
        <v>12</v>
      </c>
      <c r="F41" s="2" t="s">
        <v>13</v>
      </c>
      <c r="G41" s="7">
        <v>1.9541225499999999E-4</v>
      </c>
      <c r="H41" s="7">
        <v>0.75</v>
      </c>
      <c r="I41" s="9">
        <f>Tabla14[[#This Row],[Precio unitario]]*Tabla14[[#This Row],[Tasa de ingresos cliente]]</f>
        <v>1.4655919124999999E-4</v>
      </c>
      <c r="J41" s="21">
        <v>21.6</v>
      </c>
      <c r="K41" s="15">
        <f>Tabla14[[#This Row],[tasa de cambio]]*Tabla14[[#This Row],[Ingresos netos]]</f>
        <v>3.1656785309999999E-3</v>
      </c>
      <c r="M41" s="1" t="s">
        <v>40</v>
      </c>
      <c r="N41" s="23" t="e">
        <f>AVERAGEIF(Tabla1[PaÃ­s / RegiÃ³n],M41,Tabla1[regalia en pesos])</f>
        <v>#DIV/0!</v>
      </c>
      <c r="P41" s="1" t="s">
        <v>81</v>
      </c>
      <c r="Q41" s="1" t="s">
        <v>35</v>
      </c>
      <c r="R41" s="1"/>
      <c r="S41" s="1" t="s">
        <v>11</v>
      </c>
      <c r="T41" s="1" t="s">
        <v>12</v>
      </c>
      <c r="U41" s="1" t="s">
        <v>13</v>
      </c>
      <c r="V41" s="8">
        <v>1.1136236099999999E-3</v>
      </c>
      <c r="W41" s="8">
        <v>0.75</v>
      </c>
      <c r="X41" s="9">
        <f>Tabla12[[#This Row],[Precio unitario]]*Tabla12[[#This Row],[Tasa de ingresos cliente]]</f>
        <v>8.3521770749999996E-4</v>
      </c>
      <c r="Y41" s="21">
        <v>21.6</v>
      </c>
      <c r="Z41" s="11">
        <f>Tabla12[[#This Row],[tasa de cambio]]*Tabla12[[#This Row],[Ingresos netos]]</f>
        <v>1.8040702482000001E-2</v>
      </c>
      <c r="AB41" s="1" t="s">
        <v>40</v>
      </c>
      <c r="AC41" s="23" t="e">
        <f>AVERAGEIF(Tabla1[PaÃ­s / RegiÃ³n],AB41,Tabla1[regalia en pesos])</f>
        <v>#DIV/0!</v>
      </c>
      <c r="AQ41" s="1" t="s">
        <v>100</v>
      </c>
      <c r="AR41" s="1" t="s">
        <v>28</v>
      </c>
      <c r="AS41" s="1" t="s">
        <v>104</v>
      </c>
      <c r="AT41" s="1" t="s">
        <v>11</v>
      </c>
      <c r="AU41" s="1" t="s">
        <v>12</v>
      </c>
      <c r="AV41" s="1" t="s">
        <v>13</v>
      </c>
      <c r="AW41" s="8">
        <v>7.3289039999999996E-4</v>
      </c>
      <c r="AX41" s="8">
        <v>0.75</v>
      </c>
      <c r="AY41" s="9">
        <f>Tabla8[[#This Row],[Precio unitario]]*Tabla8[[#This Row],[Tasa de ingresos cliente]]</f>
        <v>5.4966779999999994E-4</v>
      </c>
      <c r="AZ41" s="21">
        <v>21.6</v>
      </c>
      <c r="BA41" s="11">
        <f>Tabla8[[#This Row],[tasa de cambio]]*Tabla8[[#This Row],[Ingresos netos]]</f>
        <v>1.187282448E-2</v>
      </c>
      <c r="BB41" s="23"/>
      <c r="BC41" s="1" t="s">
        <v>40</v>
      </c>
      <c r="BD41" s="23">
        <f>AVERAGEIF(Tabla8[PaÃ­s / RegiÃ³n],BC41,Tabla8[regalia en pesos])</f>
        <v>1.2950377967368424E-2</v>
      </c>
      <c r="BR41" s="2" t="s">
        <v>138</v>
      </c>
      <c r="BS41" s="2" t="s">
        <v>14</v>
      </c>
      <c r="BT41" s="2" t="s">
        <v>104</v>
      </c>
      <c r="BU41" s="2" t="s">
        <v>11</v>
      </c>
      <c r="BV41" s="2" t="s">
        <v>12</v>
      </c>
      <c r="BW41" s="2" t="s">
        <v>13</v>
      </c>
      <c r="BX41" s="7">
        <v>2.0371816709999998E-3</v>
      </c>
      <c r="BY41" s="7">
        <v>0.75</v>
      </c>
      <c r="BZ41" s="9">
        <f>Tabla4[[#This Row],[Precio unitario]]*Tabla4[[#This Row],[Tasa de ingresos cliente]]</f>
        <v>1.52788625325E-3</v>
      </c>
      <c r="CA41" s="21">
        <v>21.6</v>
      </c>
      <c r="CB41" s="14">
        <f>Tabla4[[#This Row],[tasa de cambio]]*Tabla4[[#This Row],[Ingresos netos]]</f>
        <v>3.3002343070200002E-2</v>
      </c>
      <c r="CD41" s="1" t="s">
        <v>40</v>
      </c>
      <c r="CE41" s="23">
        <f>AVERAGEIF(Tabla8[PaÃ­s / RegiÃ³n],CD41,Tabla8[regalia en pesos])</f>
        <v>1.2950377967368424E-2</v>
      </c>
      <c r="CG41" s="1" t="s">
        <v>144</v>
      </c>
      <c r="CH41" s="1" t="s">
        <v>19</v>
      </c>
      <c r="CI41" s="1" t="s">
        <v>104</v>
      </c>
      <c r="CJ41" s="1" t="s">
        <v>11</v>
      </c>
      <c r="CK41" s="1" t="s">
        <v>12</v>
      </c>
      <c r="CL41" s="1" t="s">
        <v>13</v>
      </c>
      <c r="CM41" s="8">
        <v>1.0028255757000001E-2</v>
      </c>
      <c r="CN41" s="8">
        <v>0.75</v>
      </c>
      <c r="CO41" s="9">
        <f>Tabla2[[#This Row],[Precio unitario]]*Tabla2[[#This Row],[Tasa de ingresos cliente]]</f>
        <v>7.5211918177500005E-3</v>
      </c>
      <c r="CP41" s="21">
        <v>21.6</v>
      </c>
      <c r="CQ41" s="11">
        <f>Tabla2[[#This Row],[tasa de cambio]]*Tabla2[[#This Row],[Ingresos netos]]</f>
        <v>0.16245774326340001</v>
      </c>
      <c r="CS41" s="1" t="s">
        <v>40</v>
      </c>
      <c r="CT41" s="23" t="e">
        <f>AVERAGEIF(Tabla2[PaÃ­s / RegiÃ³n],CS41,Tabla2[regalia en pesos])</f>
        <v>#DIV/0!</v>
      </c>
    </row>
    <row r="42" spans="1:98">
      <c r="A42" s="1" t="s">
        <v>24</v>
      </c>
      <c r="B42" s="1" t="s">
        <v>28</v>
      </c>
      <c r="C42" s="1"/>
      <c r="D42" s="1" t="s">
        <v>11</v>
      </c>
      <c r="E42" s="1" t="s">
        <v>12</v>
      </c>
      <c r="F42" s="1" t="s">
        <v>13</v>
      </c>
      <c r="G42" s="8">
        <v>1.51112865E-4</v>
      </c>
      <c r="H42" s="8">
        <v>0.75</v>
      </c>
      <c r="I42" s="9">
        <f>Tabla14[[#This Row],[Precio unitario]]*Tabla14[[#This Row],[Tasa de ingresos cliente]]</f>
        <v>1.1333464874999999E-4</v>
      </c>
      <c r="J42" s="21">
        <v>21.6</v>
      </c>
      <c r="K42" s="15">
        <f>Tabla14[[#This Row],[tasa de cambio]]*Tabla14[[#This Row],[Ingresos netos]]</f>
        <v>2.4480284130000002E-3</v>
      </c>
      <c r="M42" s="1" t="s">
        <v>59</v>
      </c>
      <c r="N42" s="23" t="e">
        <f>AVERAGEIF(Tabla1[PaÃ­s / RegiÃ³n],M42,Tabla1[regalia en pesos])</f>
        <v>#DIV/0!</v>
      </c>
      <c r="P42" s="2" t="s">
        <v>81</v>
      </c>
      <c r="Q42" s="2" t="s">
        <v>35</v>
      </c>
      <c r="R42" s="2"/>
      <c r="S42" s="2" t="s">
        <v>11</v>
      </c>
      <c r="T42" s="2" t="s">
        <v>12</v>
      </c>
      <c r="U42" s="2" t="s">
        <v>13</v>
      </c>
      <c r="V42" s="7">
        <v>1.0632008080000001E-3</v>
      </c>
      <c r="W42" s="7">
        <v>0.75</v>
      </c>
      <c r="X42" s="9">
        <f>Tabla12[[#This Row],[Precio unitario]]*Tabla12[[#This Row],[Tasa de ingresos cliente]]</f>
        <v>7.9740060600000005E-4</v>
      </c>
      <c r="Y42" s="21">
        <v>21.6</v>
      </c>
      <c r="Z42" s="11">
        <f>Tabla12[[#This Row],[tasa de cambio]]*Tabla12[[#This Row],[Ingresos netos]]</f>
        <v>1.7223853089600002E-2</v>
      </c>
      <c r="AB42" s="1" t="s">
        <v>59</v>
      </c>
      <c r="AC42" s="23" t="e">
        <f>AVERAGEIF(Tabla1[PaÃ­s / RegiÃ³n],AB42,Tabla1[regalia en pesos])</f>
        <v>#DIV/0!</v>
      </c>
      <c r="AQ42" s="2" t="s">
        <v>100</v>
      </c>
      <c r="AR42" s="2" t="s">
        <v>28</v>
      </c>
      <c r="AS42" s="2" t="s">
        <v>104</v>
      </c>
      <c r="AT42" s="2" t="s">
        <v>11</v>
      </c>
      <c r="AU42" s="2" t="s">
        <v>12</v>
      </c>
      <c r="AV42" s="2" t="s">
        <v>13</v>
      </c>
      <c r="AW42" s="7">
        <v>7.3290910000000005E-4</v>
      </c>
      <c r="AX42" s="7">
        <v>0.75</v>
      </c>
      <c r="AY42" s="9">
        <f>Tabla8[[#This Row],[Precio unitario]]*Tabla8[[#This Row],[Tasa de ingresos cliente]]</f>
        <v>5.4968182500000006E-4</v>
      </c>
      <c r="AZ42" s="21">
        <v>21.6</v>
      </c>
      <c r="BA42" s="11">
        <f>Tabla8[[#This Row],[tasa de cambio]]*Tabla8[[#This Row],[Ingresos netos]]</f>
        <v>1.1873127420000002E-2</v>
      </c>
      <c r="BB42" s="23"/>
      <c r="BC42" s="1" t="s">
        <v>59</v>
      </c>
      <c r="BD42" s="23">
        <f>AVERAGEIF(Tabla8[PaÃ­s / RegiÃ³n],BC42,Tabla8[regalia en pesos])</f>
        <v>4.9290081768000003E-2</v>
      </c>
      <c r="BR42" s="1" t="s">
        <v>138</v>
      </c>
      <c r="BS42" s="1" t="s">
        <v>14</v>
      </c>
      <c r="BT42" s="1" t="s">
        <v>104</v>
      </c>
      <c r="BU42" s="1" t="s">
        <v>11</v>
      </c>
      <c r="BV42" s="1" t="s">
        <v>12</v>
      </c>
      <c r="BW42" s="1" t="s">
        <v>13</v>
      </c>
      <c r="BX42" s="8">
        <v>1.4928204000000001E-3</v>
      </c>
      <c r="BY42" s="8">
        <v>0.75</v>
      </c>
      <c r="BZ42" s="9">
        <f>Tabla4[[#This Row],[Precio unitario]]*Tabla4[[#This Row],[Tasa de ingresos cliente]]</f>
        <v>1.1196153000000001E-3</v>
      </c>
      <c r="CA42" s="21">
        <v>21.6</v>
      </c>
      <c r="CB42" s="14">
        <f>Tabla4[[#This Row],[tasa de cambio]]*Tabla4[[#This Row],[Ingresos netos]]</f>
        <v>2.4183690480000006E-2</v>
      </c>
      <c r="CD42" s="1" t="s">
        <v>59</v>
      </c>
      <c r="CE42" s="23">
        <f>AVERAGEIF(Tabla8[PaÃ­s / RegiÃ³n],CD42,Tabla8[regalia en pesos])</f>
        <v>4.9290081768000003E-2</v>
      </c>
      <c r="CG42" s="2" t="s">
        <v>144</v>
      </c>
      <c r="CH42" s="2" t="s">
        <v>22</v>
      </c>
      <c r="CI42" s="2" t="s">
        <v>104</v>
      </c>
      <c r="CJ42" s="2" t="s">
        <v>11</v>
      </c>
      <c r="CK42" s="2" t="s">
        <v>12</v>
      </c>
      <c r="CL42" s="2" t="s">
        <v>13</v>
      </c>
      <c r="CM42" s="7">
        <v>8.4521500000000003E-3</v>
      </c>
      <c r="CN42" s="7">
        <v>0.75</v>
      </c>
      <c r="CO42" s="9">
        <f>Tabla2[[#This Row],[Precio unitario]]*Tabla2[[#This Row],[Tasa de ingresos cliente]]</f>
        <v>6.3391125000000006E-3</v>
      </c>
      <c r="CP42" s="21">
        <v>21.6</v>
      </c>
      <c r="CQ42" s="11">
        <f>Tabla2[[#This Row],[tasa de cambio]]*Tabla2[[#This Row],[Ingresos netos]]</f>
        <v>0.13692483000000003</v>
      </c>
      <c r="CS42" s="1" t="s">
        <v>59</v>
      </c>
      <c r="CT42" s="23" t="e">
        <f>AVERAGEIF(Tabla2[PaÃ­s / RegiÃ³n],CS42,Tabla2[regalia en pesos])</f>
        <v>#DIV/0!</v>
      </c>
    </row>
    <row r="43" spans="1:98">
      <c r="A43" s="2" t="s">
        <v>24</v>
      </c>
      <c r="B43" s="2" t="s">
        <v>28</v>
      </c>
      <c r="C43" s="2"/>
      <c r="D43" s="2" t="s">
        <v>11</v>
      </c>
      <c r="E43" s="2" t="s">
        <v>12</v>
      </c>
      <c r="F43" s="2" t="s">
        <v>13</v>
      </c>
      <c r="G43" s="7">
        <v>1.4692619E-4</v>
      </c>
      <c r="H43" s="7">
        <v>0.75</v>
      </c>
      <c r="I43" s="9">
        <f>Tabla14[[#This Row],[Precio unitario]]*Tabla14[[#This Row],[Tasa de ingresos cliente]]</f>
        <v>1.1019464249999999E-4</v>
      </c>
      <c r="J43" s="21">
        <v>21.6</v>
      </c>
      <c r="K43" s="15">
        <f>Tabla14[[#This Row],[tasa de cambio]]*Tabla14[[#This Row],[Ingresos netos]]</f>
        <v>2.3802042780000001E-3</v>
      </c>
      <c r="M43" s="1" t="s">
        <v>26</v>
      </c>
      <c r="N43" s="23" t="e">
        <f>AVERAGEIF(Tabla1[PaÃ­s / RegiÃ³n],M43,Tabla1[regalia en pesos])</f>
        <v>#DIV/0!</v>
      </c>
      <c r="P43" s="1" t="s">
        <v>81</v>
      </c>
      <c r="Q43" s="1" t="s">
        <v>35</v>
      </c>
      <c r="R43" s="1"/>
      <c r="S43" s="1" t="s">
        <v>11</v>
      </c>
      <c r="T43" s="1" t="s">
        <v>12</v>
      </c>
      <c r="U43" s="1" t="s">
        <v>13</v>
      </c>
      <c r="V43" s="8">
        <v>1.2139687780000001E-3</v>
      </c>
      <c r="W43" s="8">
        <v>0.75</v>
      </c>
      <c r="X43" s="9">
        <f>Tabla12[[#This Row],[Precio unitario]]*Tabla12[[#This Row],[Tasa de ingresos cliente]]</f>
        <v>9.1047658350000007E-4</v>
      </c>
      <c r="Y43" s="21">
        <v>21.6</v>
      </c>
      <c r="Z43" s="11">
        <f>Tabla12[[#This Row],[tasa de cambio]]*Tabla12[[#This Row],[Ingresos netos]]</f>
        <v>1.9666294203600002E-2</v>
      </c>
      <c r="AB43" s="1" t="s">
        <v>26</v>
      </c>
      <c r="AC43" s="23" t="e">
        <f>AVERAGEIF(Tabla1[PaÃ­s / RegiÃ³n],AB43,Tabla1[regalia en pesos])</f>
        <v>#DIV/0!</v>
      </c>
      <c r="AQ43" s="1" t="s">
        <v>100</v>
      </c>
      <c r="AR43" s="1" t="s">
        <v>28</v>
      </c>
      <c r="AS43" s="1" t="s">
        <v>104</v>
      </c>
      <c r="AT43" s="1" t="s">
        <v>11</v>
      </c>
      <c r="AU43" s="1" t="s">
        <v>12</v>
      </c>
      <c r="AV43" s="1" t="s">
        <v>13</v>
      </c>
      <c r="AW43" s="8">
        <v>7.3292310000000005E-4</v>
      </c>
      <c r="AX43" s="8">
        <v>0.75</v>
      </c>
      <c r="AY43" s="9">
        <f>Tabla8[[#This Row],[Precio unitario]]*Tabla8[[#This Row],[Tasa de ingresos cliente]]</f>
        <v>5.4969232500000006E-4</v>
      </c>
      <c r="AZ43" s="21">
        <v>21.6</v>
      </c>
      <c r="BA43" s="11">
        <f>Tabla8[[#This Row],[tasa de cambio]]*Tabla8[[#This Row],[Ingresos netos]]</f>
        <v>1.1873354220000002E-2</v>
      </c>
      <c r="BB43" s="23"/>
      <c r="BC43" s="1" t="s">
        <v>26</v>
      </c>
      <c r="BD43" s="23">
        <f>AVERAGEIF(Tabla8[PaÃ­s / RegiÃ³n],BC43,Tabla8[regalia en pesos])</f>
        <v>3.3158833110000008E-2</v>
      </c>
      <c r="BR43" s="2" t="s">
        <v>138</v>
      </c>
      <c r="BS43" s="2" t="s">
        <v>14</v>
      </c>
      <c r="BT43" s="2" t="s">
        <v>104</v>
      </c>
      <c r="BU43" s="2" t="s">
        <v>11</v>
      </c>
      <c r="BV43" s="2" t="s">
        <v>12</v>
      </c>
      <c r="BW43" s="2" t="s">
        <v>13</v>
      </c>
      <c r="BX43" s="7">
        <v>1.4398963879999999E-3</v>
      </c>
      <c r="BY43" s="7">
        <v>0.75</v>
      </c>
      <c r="BZ43" s="9">
        <f>Tabla4[[#This Row],[Precio unitario]]*Tabla4[[#This Row],[Tasa de ingresos cliente]]</f>
        <v>1.079922291E-3</v>
      </c>
      <c r="CA43" s="21">
        <v>21.6</v>
      </c>
      <c r="CB43" s="14">
        <f>Tabla4[[#This Row],[tasa de cambio]]*Tabla4[[#This Row],[Ingresos netos]]</f>
        <v>2.3326321485600002E-2</v>
      </c>
      <c r="CD43" s="1" t="s">
        <v>26</v>
      </c>
      <c r="CE43" s="23">
        <f>AVERAGEIF(Tabla8[PaÃ­s / RegiÃ³n],CD43,Tabla8[regalia en pesos])</f>
        <v>3.3158833110000008E-2</v>
      </c>
      <c r="CG43" s="1" t="s">
        <v>144</v>
      </c>
      <c r="CH43" s="1" t="s">
        <v>23</v>
      </c>
      <c r="CI43" s="1" t="s">
        <v>104</v>
      </c>
      <c r="CJ43" s="1" t="s">
        <v>11</v>
      </c>
      <c r="CK43" s="1" t="s">
        <v>12</v>
      </c>
      <c r="CL43" s="1" t="s">
        <v>13</v>
      </c>
      <c r="CM43" s="8">
        <v>8.1148999999999995E-3</v>
      </c>
      <c r="CN43" s="8">
        <v>0.75</v>
      </c>
      <c r="CO43" s="9">
        <f>Tabla2[[#This Row],[Precio unitario]]*Tabla2[[#This Row],[Tasa de ingresos cliente]]</f>
        <v>6.0861749999999992E-3</v>
      </c>
      <c r="CP43" s="21">
        <v>21.6</v>
      </c>
      <c r="CQ43" s="11">
        <f>Tabla2[[#This Row],[tasa de cambio]]*Tabla2[[#This Row],[Ingresos netos]]</f>
        <v>0.13146137999999999</v>
      </c>
      <c r="CS43" s="1" t="s">
        <v>26</v>
      </c>
      <c r="CT43" s="23" t="e">
        <f>AVERAGEIF(Tabla2[PaÃ­s / RegiÃ³n],CS43,Tabla2[regalia en pesos])</f>
        <v>#DIV/0!</v>
      </c>
    </row>
    <row r="44" spans="1:98">
      <c r="A44" s="1" t="s">
        <v>24</v>
      </c>
      <c r="B44" s="1" t="s">
        <v>28</v>
      </c>
      <c r="C44" s="1"/>
      <c r="D44" s="1" t="s">
        <v>11</v>
      </c>
      <c r="E44" s="1" t="s">
        <v>12</v>
      </c>
      <c r="F44" s="1" t="s">
        <v>13</v>
      </c>
      <c r="G44" s="8">
        <v>1.8403011600000001E-4</v>
      </c>
      <c r="H44" s="8">
        <v>0.75</v>
      </c>
      <c r="I44" s="9">
        <f>Tabla14[[#This Row],[Precio unitario]]*Tabla14[[#This Row],[Tasa de ingresos cliente]]</f>
        <v>1.38022587E-4</v>
      </c>
      <c r="J44" s="21">
        <v>21.6</v>
      </c>
      <c r="K44" s="15">
        <f>Tabla14[[#This Row],[tasa de cambio]]*Tabla14[[#This Row],[Ingresos netos]]</f>
        <v>2.9812878792000001E-3</v>
      </c>
      <c r="M44" s="1" t="s">
        <v>10</v>
      </c>
      <c r="N44" s="23">
        <f>AVERAGEIF(Tabla1[PaÃ­s / RegiÃ³n],M44,Tabla1[regalia en pesos])</f>
        <v>7.0191702467999996E-3</v>
      </c>
      <c r="P44" s="2" t="s">
        <v>81</v>
      </c>
      <c r="Q44" s="2" t="s">
        <v>35</v>
      </c>
      <c r="R44" s="2"/>
      <c r="S44" s="2" t="s">
        <v>11</v>
      </c>
      <c r="T44" s="2" t="s">
        <v>12</v>
      </c>
      <c r="U44" s="2" t="s">
        <v>13</v>
      </c>
      <c r="V44" s="7">
        <v>9.1193239999999998E-4</v>
      </c>
      <c r="W44" s="7">
        <v>0.75</v>
      </c>
      <c r="X44" s="9">
        <f>Tabla12[[#This Row],[Precio unitario]]*Tabla12[[#This Row],[Tasa de ingresos cliente]]</f>
        <v>6.8394929999999999E-4</v>
      </c>
      <c r="Y44" s="21">
        <v>21.6</v>
      </c>
      <c r="Z44" s="11">
        <f>Tabla12[[#This Row],[tasa de cambio]]*Tabla12[[#This Row],[Ingresos netos]]</f>
        <v>1.4773304880000001E-2</v>
      </c>
      <c r="AB44" s="1" t="s">
        <v>10</v>
      </c>
      <c r="AC44" s="23">
        <f>AVERAGEIF(Tabla1[PaÃ­s / RegiÃ³n],AB44,Tabla1[regalia en pesos])</f>
        <v>7.0191702467999996E-3</v>
      </c>
      <c r="AQ44" s="2" t="s">
        <v>100</v>
      </c>
      <c r="AR44" s="2" t="s">
        <v>28</v>
      </c>
      <c r="AS44" s="2" t="s">
        <v>104</v>
      </c>
      <c r="AT44" s="2" t="s">
        <v>11</v>
      </c>
      <c r="AU44" s="2" t="s">
        <v>12</v>
      </c>
      <c r="AV44" s="2" t="s">
        <v>13</v>
      </c>
      <c r="AW44" s="7">
        <v>7.3288240000000005E-4</v>
      </c>
      <c r="AX44" s="7">
        <v>0.75</v>
      </c>
      <c r="AY44" s="9">
        <f>Tabla8[[#This Row],[Precio unitario]]*Tabla8[[#This Row],[Tasa de ingresos cliente]]</f>
        <v>5.4966180000000006E-4</v>
      </c>
      <c r="AZ44" s="21">
        <v>21.6</v>
      </c>
      <c r="BA44" s="11">
        <f>Tabla8[[#This Row],[tasa de cambio]]*Tabla8[[#This Row],[Ingresos netos]]</f>
        <v>1.1872694880000003E-2</v>
      </c>
      <c r="BB44" s="23"/>
      <c r="BC44" s="1" t="s">
        <v>10</v>
      </c>
      <c r="BD44" s="23">
        <f>AVERAGEIF(Tabla8[PaÃ­s / RegiÃ³n],BC44,Tabla8[regalia en pesos])</f>
        <v>1.655901510792453E-2</v>
      </c>
      <c r="BR44" s="1" t="s">
        <v>138</v>
      </c>
      <c r="BS44" s="1" t="s">
        <v>14</v>
      </c>
      <c r="BT44" s="1" t="s">
        <v>104</v>
      </c>
      <c r="BU44" s="1" t="s">
        <v>11</v>
      </c>
      <c r="BV44" s="1" t="s">
        <v>12</v>
      </c>
      <c r="BW44" s="1" t="s">
        <v>13</v>
      </c>
      <c r="BX44" s="8">
        <v>1.3516896999999999E-3</v>
      </c>
      <c r="BY44" s="8">
        <v>0.75</v>
      </c>
      <c r="BZ44" s="9">
        <f>Tabla4[[#This Row],[Precio unitario]]*Tabla4[[#This Row],[Tasa de ingresos cliente]]</f>
        <v>1.0137672749999998E-3</v>
      </c>
      <c r="CA44" s="21">
        <v>21.6</v>
      </c>
      <c r="CB44" s="14">
        <f>Tabla4[[#This Row],[tasa de cambio]]*Tabla4[[#This Row],[Ingresos netos]]</f>
        <v>2.1897373139999999E-2</v>
      </c>
      <c r="CD44" s="1" t="s">
        <v>10</v>
      </c>
      <c r="CE44" s="23">
        <f>AVERAGEIF(Tabla8[PaÃ­s / RegiÃ³n],CD44,Tabla8[regalia en pesos])</f>
        <v>1.655901510792453E-2</v>
      </c>
      <c r="CG44" s="2" t="s">
        <v>144</v>
      </c>
      <c r="CH44" s="2" t="s">
        <v>10</v>
      </c>
      <c r="CI44" s="2" t="s">
        <v>104</v>
      </c>
      <c r="CJ44" s="2" t="s">
        <v>11</v>
      </c>
      <c r="CK44" s="2" t="s">
        <v>12</v>
      </c>
      <c r="CL44" s="2" t="s">
        <v>13</v>
      </c>
      <c r="CM44" s="7">
        <v>4.7904543839999997E-3</v>
      </c>
      <c r="CN44" s="7">
        <v>0.75</v>
      </c>
      <c r="CO44" s="9">
        <f>Tabla2[[#This Row],[Precio unitario]]*Tabla2[[#This Row],[Tasa de ingresos cliente]]</f>
        <v>3.5928407879999998E-3</v>
      </c>
      <c r="CP44" s="21">
        <v>21.6</v>
      </c>
      <c r="CQ44" s="11">
        <f>Tabla2[[#This Row],[tasa de cambio]]*Tabla2[[#This Row],[Ingresos netos]]</f>
        <v>7.7605361020799998E-2</v>
      </c>
      <c r="CS44" s="1" t="s">
        <v>10</v>
      </c>
      <c r="CT44" s="23">
        <f>AVERAGEIF(Tabla2[PaÃ­s / RegiÃ³n],CS44,Tabla2[regalia en pesos])</f>
        <v>4.5405325584720005E-2</v>
      </c>
    </row>
    <row r="45" spans="1:98">
      <c r="A45" s="2" t="s">
        <v>24</v>
      </c>
      <c r="B45" s="2" t="s">
        <v>28</v>
      </c>
      <c r="C45" s="2"/>
      <c r="D45" s="2" t="s">
        <v>11</v>
      </c>
      <c r="E45" s="2" t="s">
        <v>12</v>
      </c>
      <c r="F45" s="2" t="s">
        <v>13</v>
      </c>
      <c r="G45" s="7">
        <v>1.12010337E-4</v>
      </c>
      <c r="H45" s="7">
        <v>0.75</v>
      </c>
      <c r="I45" s="9">
        <f>Tabla14[[#This Row],[Precio unitario]]*Tabla14[[#This Row],[Tasa de ingresos cliente]]</f>
        <v>8.4007752749999998E-5</v>
      </c>
      <c r="J45" s="21">
        <v>21.6</v>
      </c>
      <c r="K45" s="15">
        <f>Tabla14[[#This Row],[tasa de cambio]]*Tabla14[[#This Row],[Ingresos netos]]</f>
        <v>1.8145674594E-3</v>
      </c>
      <c r="M45" s="1" t="s">
        <v>47</v>
      </c>
      <c r="N45" s="23" t="e">
        <f>AVERAGEIF(Tabla1[PaÃ­s / RegiÃ³n],M45,Tabla1[regalia en pesos])</f>
        <v>#DIV/0!</v>
      </c>
      <c r="P45" s="1" t="s">
        <v>81</v>
      </c>
      <c r="Q45" s="1" t="s">
        <v>35</v>
      </c>
      <c r="R45" s="1"/>
      <c r="S45" s="1" t="s">
        <v>11</v>
      </c>
      <c r="T45" s="1" t="s">
        <v>12</v>
      </c>
      <c r="U45" s="1" t="s">
        <v>13</v>
      </c>
      <c r="V45" s="8">
        <v>1.214253117E-3</v>
      </c>
      <c r="W45" s="8">
        <v>0.75</v>
      </c>
      <c r="X45" s="9">
        <f>Tabla12[[#This Row],[Precio unitario]]*Tabla12[[#This Row],[Tasa de ingresos cliente]]</f>
        <v>9.1068983774999991E-4</v>
      </c>
      <c r="Y45" s="21">
        <v>21.6</v>
      </c>
      <c r="Z45" s="11">
        <f>Tabla12[[#This Row],[tasa de cambio]]*Tabla12[[#This Row],[Ingresos netos]]</f>
        <v>1.96709004954E-2</v>
      </c>
      <c r="AB45" s="1" t="s">
        <v>47</v>
      </c>
      <c r="AC45" s="23" t="e">
        <f>AVERAGEIF(Tabla1[PaÃ­s / RegiÃ³n],AB45,Tabla1[regalia en pesos])</f>
        <v>#DIV/0!</v>
      </c>
      <c r="AQ45" s="1" t="s">
        <v>100</v>
      </c>
      <c r="AR45" s="1" t="s">
        <v>28</v>
      </c>
      <c r="AS45" s="1" t="s">
        <v>104</v>
      </c>
      <c r="AT45" s="1" t="s">
        <v>11</v>
      </c>
      <c r="AU45" s="1" t="s">
        <v>12</v>
      </c>
      <c r="AV45" s="1" t="s">
        <v>13</v>
      </c>
      <c r="AW45" s="8">
        <v>9.3000000000000005E-4</v>
      </c>
      <c r="AX45" s="8">
        <v>0.75</v>
      </c>
      <c r="AY45" s="9">
        <f>Tabla8[[#This Row],[Precio unitario]]*Tabla8[[#This Row],[Tasa de ingresos cliente]]</f>
        <v>6.9749999999999999E-4</v>
      </c>
      <c r="AZ45" s="21">
        <v>21.6</v>
      </c>
      <c r="BA45" s="11">
        <f>Tabla8[[#This Row],[tasa de cambio]]*Tabla8[[#This Row],[Ingresos netos]]</f>
        <v>1.5066000000000001E-2</v>
      </c>
      <c r="BB45" s="23"/>
      <c r="BC45" s="1" t="s">
        <v>47</v>
      </c>
      <c r="BD45" s="23">
        <f>AVERAGEIF(Tabla8[PaÃ­s / RegiÃ³n],BC45,Tabla8[regalia en pesos])</f>
        <v>7.4619777046153867E-3</v>
      </c>
      <c r="BR45" s="2" t="s">
        <v>138</v>
      </c>
      <c r="BS45" s="2" t="s">
        <v>14</v>
      </c>
      <c r="BT45" s="2" t="s">
        <v>104</v>
      </c>
      <c r="BU45" s="2" t="s">
        <v>11</v>
      </c>
      <c r="BV45" s="2" t="s">
        <v>12</v>
      </c>
      <c r="BW45" s="2" t="s">
        <v>13</v>
      </c>
      <c r="BX45" s="7">
        <v>9.9886294999999999E-4</v>
      </c>
      <c r="BY45" s="7">
        <v>0.75</v>
      </c>
      <c r="BZ45" s="9">
        <f>Tabla4[[#This Row],[Precio unitario]]*Tabla4[[#This Row],[Tasa de ingresos cliente]]</f>
        <v>7.4914721249999994E-4</v>
      </c>
      <c r="CA45" s="21">
        <v>21.6</v>
      </c>
      <c r="CB45" s="14">
        <f>Tabla4[[#This Row],[tasa de cambio]]*Tabla4[[#This Row],[Ingresos netos]]</f>
        <v>1.6181579790000001E-2</v>
      </c>
      <c r="CD45" s="1" t="s">
        <v>47</v>
      </c>
      <c r="CE45" s="23">
        <f>AVERAGEIF(Tabla8[PaÃ­s / RegiÃ³n],CD45,Tabla8[regalia en pesos])</f>
        <v>7.4619777046153867E-3</v>
      </c>
      <c r="CG45" s="1" t="s">
        <v>144</v>
      </c>
      <c r="CH45" s="1" t="s">
        <v>10</v>
      </c>
      <c r="CI45" s="1" t="s">
        <v>104</v>
      </c>
      <c r="CJ45" s="1" t="s">
        <v>11</v>
      </c>
      <c r="CK45" s="1" t="s">
        <v>12</v>
      </c>
      <c r="CL45" s="1" t="s">
        <v>13</v>
      </c>
      <c r="CM45" s="8">
        <v>4.790370415E-3</v>
      </c>
      <c r="CN45" s="8">
        <v>0.75</v>
      </c>
      <c r="CO45" s="9">
        <f>Tabla2[[#This Row],[Precio unitario]]*Tabla2[[#This Row],[Tasa de ingresos cliente]]</f>
        <v>3.59277781125E-3</v>
      </c>
      <c r="CP45" s="21">
        <v>21.6</v>
      </c>
      <c r="CQ45" s="11">
        <f>Tabla2[[#This Row],[tasa de cambio]]*Tabla2[[#This Row],[Ingresos netos]]</f>
        <v>7.7604000723E-2</v>
      </c>
      <c r="CS45" s="1" t="s">
        <v>47</v>
      </c>
      <c r="CT45" s="23" t="e">
        <f>AVERAGEIF(Tabla2[PaÃ­s / RegiÃ³n],CS45,Tabla2[regalia en pesos])</f>
        <v>#DIV/0!</v>
      </c>
    </row>
    <row r="46" spans="1:98">
      <c r="A46" s="1" t="s">
        <v>24</v>
      </c>
      <c r="B46" s="1" t="s">
        <v>28</v>
      </c>
      <c r="C46" s="1"/>
      <c r="D46" s="1" t="s">
        <v>11</v>
      </c>
      <c r="E46" s="1" t="s">
        <v>12</v>
      </c>
      <c r="F46" s="1" t="s">
        <v>13</v>
      </c>
      <c r="G46" s="8">
        <v>1.09489507E-4</v>
      </c>
      <c r="H46" s="8">
        <v>0.75</v>
      </c>
      <c r="I46" s="9">
        <f>Tabla14[[#This Row],[Precio unitario]]*Tabla14[[#This Row],[Tasa de ingresos cliente]]</f>
        <v>8.2117130250000008E-5</v>
      </c>
      <c r="J46" s="21">
        <v>21.6</v>
      </c>
      <c r="K46" s="15">
        <f>Tabla14[[#This Row],[tasa de cambio]]*Tabla14[[#This Row],[Ingresos netos]]</f>
        <v>1.7737300134000003E-3</v>
      </c>
      <c r="M46" s="1" t="s">
        <v>54</v>
      </c>
      <c r="N46" s="23" t="e">
        <f>AVERAGEIF(Tabla1[PaÃ­s / RegiÃ³n],M46,Tabla1[regalia en pesos])</f>
        <v>#DIV/0!</v>
      </c>
      <c r="P46" s="2" t="s">
        <v>81</v>
      </c>
      <c r="Q46" s="2" t="s">
        <v>35</v>
      </c>
      <c r="R46" s="2"/>
      <c r="S46" s="2" t="s">
        <v>11</v>
      </c>
      <c r="T46" s="2" t="s">
        <v>12</v>
      </c>
      <c r="U46" s="2" t="s">
        <v>13</v>
      </c>
      <c r="V46" s="7">
        <v>1.214037019E-3</v>
      </c>
      <c r="W46" s="7">
        <v>0.75</v>
      </c>
      <c r="X46" s="9">
        <f>Tabla12[[#This Row],[Precio unitario]]*Tabla12[[#This Row],[Tasa de ingresos cliente]]</f>
        <v>9.1052776425000004E-4</v>
      </c>
      <c r="Y46" s="21">
        <v>21.6</v>
      </c>
      <c r="Z46" s="11">
        <f>Tabla12[[#This Row],[tasa de cambio]]*Tabla12[[#This Row],[Ingresos netos]]</f>
        <v>1.9667399707800001E-2</v>
      </c>
      <c r="AB46" s="1" t="s">
        <v>54</v>
      </c>
      <c r="AC46" s="23" t="e">
        <f>AVERAGEIF(Tabla1[PaÃ­s / RegiÃ³n],AB46,Tabla1[regalia en pesos])</f>
        <v>#DIV/0!</v>
      </c>
      <c r="AQ46" s="2" t="s">
        <v>100</v>
      </c>
      <c r="AR46" s="2" t="s">
        <v>28</v>
      </c>
      <c r="AS46" s="2" t="s">
        <v>104</v>
      </c>
      <c r="AT46" s="2" t="s">
        <v>11</v>
      </c>
      <c r="AU46" s="2" t="s">
        <v>12</v>
      </c>
      <c r="AV46" s="2" t="s">
        <v>13</v>
      </c>
      <c r="AW46" s="7">
        <v>9.2986360000000005E-4</v>
      </c>
      <c r="AX46" s="7">
        <v>0.75</v>
      </c>
      <c r="AY46" s="9">
        <f>Tabla8[[#This Row],[Precio unitario]]*Tabla8[[#This Row],[Tasa de ingresos cliente]]</f>
        <v>6.9739770000000001E-4</v>
      </c>
      <c r="AZ46" s="21">
        <v>21.6</v>
      </c>
      <c r="BA46" s="11">
        <f>Tabla8[[#This Row],[tasa de cambio]]*Tabla8[[#This Row],[Ingresos netos]]</f>
        <v>1.5063790320000001E-2</v>
      </c>
      <c r="BB46" s="23"/>
      <c r="BC46" s="1" t="s">
        <v>54</v>
      </c>
      <c r="BD46" s="23">
        <f>AVERAGEIF(Tabla8[PaÃ­s / RegiÃ³n],BC46,Tabla8[regalia en pesos])</f>
        <v>1.203603975E-2</v>
      </c>
      <c r="BR46" s="1" t="s">
        <v>138</v>
      </c>
      <c r="BS46" s="1" t="s">
        <v>14</v>
      </c>
      <c r="BT46" s="1" t="s">
        <v>104</v>
      </c>
      <c r="BU46" s="1" t="s">
        <v>11</v>
      </c>
      <c r="BV46" s="1" t="s">
        <v>12</v>
      </c>
      <c r="BW46" s="1" t="s">
        <v>13</v>
      </c>
      <c r="BX46" s="8">
        <v>1.250882057E-3</v>
      </c>
      <c r="BY46" s="8">
        <v>0.75</v>
      </c>
      <c r="BZ46" s="9">
        <f>Tabla4[[#This Row],[Precio unitario]]*Tabla4[[#This Row],[Tasa de ingresos cliente]]</f>
        <v>9.3816154274999996E-4</v>
      </c>
      <c r="CA46" s="21">
        <v>21.6</v>
      </c>
      <c r="CB46" s="14">
        <f>Tabla4[[#This Row],[tasa de cambio]]*Tabla4[[#This Row],[Ingresos netos]]</f>
        <v>2.0264289323399999E-2</v>
      </c>
      <c r="CD46" s="1" t="s">
        <v>54</v>
      </c>
      <c r="CE46" s="23">
        <f>AVERAGEIF(Tabla8[PaÃ­s / RegiÃ³n],CD46,Tabla8[regalia en pesos])</f>
        <v>1.203603975E-2</v>
      </c>
      <c r="CG46" s="2" t="s">
        <v>144</v>
      </c>
      <c r="CH46" s="2" t="s">
        <v>14</v>
      </c>
      <c r="CI46" s="2" t="s">
        <v>104</v>
      </c>
      <c r="CJ46" s="2" t="s">
        <v>11</v>
      </c>
      <c r="CK46" s="2" t="s">
        <v>12</v>
      </c>
      <c r="CL46" s="2" t="s">
        <v>13</v>
      </c>
      <c r="CM46" s="7">
        <v>4.609290399E-3</v>
      </c>
      <c r="CN46" s="7">
        <v>0.75</v>
      </c>
      <c r="CO46" s="9">
        <f>Tabla2[[#This Row],[Precio unitario]]*Tabla2[[#This Row],[Tasa de ingresos cliente]]</f>
        <v>3.45696779925E-3</v>
      </c>
      <c r="CP46" s="21">
        <v>21.6</v>
      </c>
      <c r="CQ46" s="11">
        <f>Tabla2[[#This Row],[tasa de cambio]]*Tabla2[[#This Row],[Ingresos netos]]</f>
        <v>7.4670504463800011E-2</v>
      </c>
      <c r="CS46" s="1" t="s">
        <v>54</v>
      </c>
      <c r="CT46" s="23" t="e">
        <f>AVERAGEIF(Tabla2[PaÃ­s / RegiÃ³n],CS46,Tabla2[regalia en pesos])</f>
        <v>#DIV/0!</v>
      </c>
    </row>
    <row r="47" spans="1:98">
      <c r="A47" s="2" t="s">
        <v>24</v>
      </c>
      <c r="B47" s="2" t="s">
        <v>28</v>
      </c>
      <c r="C47" s="2"/>
      <c r="D47" s="2" t="s">
        <v>11</v>
      </c>
      <c r="E47" s="2" t="s">
        <v>12</v>
      </c>
      <c r="F47" s="2" t="s">
        <v>13</v>
      </c>
      <c r="G47" s="7">
        <v>9.8097283E-5</v>
      </c>
      <c r="H47" s="7">
        <v>0.75</v>
      </c>
      <c r="I47" s="9">
        <f>Tabla14[[#This Row],[Precio unitario]]*Tabla14[[#This Row],[Tasa de ingresos cliente]]</f>
        <v>7.3572962249999997E-5</v>
      </c>
      <c r="J47" s="21">
        <v>21.6</v>
      </c>
      <c r="K47" s="15">
        <f>Tabla14[[#This Row],[tasa de cambio]]*Tabla14[[#This Row],[Ingresos netos]]</f>
        <v>1.5891759846E-3</v>
      </c>
      <c r="M47" s="1" t="s">
        <v>64</v>
      </c>
      <c r="N47" s="23" t="e">
        <f>AVERAGEIF(Tabla1[PaÃ­s / RegiÃ³n],M47,Tabla1[regalia en pesos])</f>
        <v>#DIV/0!</v>
      </c>
      <c r="P47" s="1" t="s">
        <v>81</v>
      </c>
      <c r="Q47" s="1" t="s">
        <v>35</v>
      </c>
      <c r="R47" s="1"/>
      <c r="S47" s="1" t="s">
        <v>11</v>
      </c>
      <c r="T47" s="1" t="s">
        <v>12</v>
      </c>
      <c r="U47" s="1" t="s">
        <v>13</v>
      </c>
      <c r="V47" s="8">
        <v>1.2139505799999999E-3</v>
      </c>
      <c r="W47" s="8">
        <v>0.75</v>
      </c>
      <c r="X47" s="9">
        <f>Tabla12[[#This Row],[Precio unitario]]*Tabla12[[#This Row],[Tasa de ingresos cliente]]</f>
        <v>9.1046293499999996E-4</v>
      </c>
      <c r="Y47" s="21">
        <v>21.6</v>
      </c>
      <c r="Z47" s="11">
        <f>Tabla12[[#This Row],[tasa de cambio]]*Tabla12[[#This Row],[Ingresos netos]]</f>
        <v>1.9665999396E-2</v>
      </c>
      <c r="AB47" s="1" t="s">
        <v>64</v>
      </c>
      <c r="AC47" s="23" t="e">
        <f>AVERAGEIF(Tabla1[PaÃ­s / RegiÃ³n],AB47,Tabla1[regalia en pesos])</f>
        <v>#DIV/0!</v>
      </c>
      <c r="AQ47" s="2" t="s">
        <v>100</v>
      </c>
      <c r="AR47" s="2" t="s">
        <v>28</v>
      </c>
      <c r="AS47" s="2" t="s">
        <v>104</v>
      </c>
      <c r="AT47" s="2" t="s">
        <v>11</v>
      </c>
      <c r="AU47" s="2" t="s">
        <v>12</v>
      </c>
      <c r="AV47" s="2" t="s">
        <v>13</v>
      </c>
      <c r="AW47" s="7">
        <v>1.1575833000000001E-3</v>
      </c>
      <c r="AX47" s="7">
        <v>0.75</v>
      </c>
      <c r="AY47" s="9">
        <f>Tabla8[[#This Row],[Precio unitario]]*Tabla8[[#This Row],[Tasa de ingresos cliente]]</f>
        <v>8.6818747500000014E-4</v>
      </c>
      <c r="AZ47" s="21">
        <v>21.6</v>
      </c>
      <c r="BA47" s="11">
        <f>Tabla8[[#This Row],[tasa de cambio]]*Tabla8[[#This Row],[Ingresos netos]]</f>
        <v>1.8752849460000005E-2</v>
      </c>
      <c r="BB47" s="23"/>
      <c r="BC47" s="1" t="s">
        <v>64</v>
      </c>
      <c r="BD47" s="23">
        <f>AVERAGEIF(Tabla8[PaÃ­s / RegiÃ³n],BC47,Tabla8[regalia en pesos])</f>
        <v>1.7548113982499999E-2</v>
      </c>
      <c r="BR47" s="2" t="s">
        <v>138</v>
      </c>
      <c r="BS47" s="2" t="s">
        <v>14</v>
      </c>
      <c r="BT47" s="2" t="s">
        <v>104</v>
      </c>
      <c r="BU47" s="2" t="s">
        <v>11</v>
      </c>
      <c r="BV47" s="2" t="s">
        <v>12</v>
      </c>
      <c r="BW47" s="2" t="s">
        <v>13</v>
      </c>
      <c r="BX47" s="7">
        <v>1.9162125E-3</v>
      </c>
      <c r="BY47" s="7">
        <v>0.75</v>
      </c>
      <c r="BZ47" s="9">
        <f>Tabla4[[#This Row],[Precio unitario]]*Tabla4[[#This Row],[Tasa de ingresos cliente]]</f>
        <v>1.4371593749999999E-3</v>
      </c>
      <c r="CA47" s="21">
        <v>21.6</v>
      </c>
      <c r="CB47" s="14">
        <f>Tabla4[[#This Row],[tasa de cambio]]*Tabla4[[#This Row],[Ingresos netos]]</f>
        <v>3.1042642500000002E-2</v>
      </c>
      <c r="CD47" s="1" t="s">
        <v>64</v>
      </c>
      <c r="CE47" s="23">
        <f>AVERAGEIF(Tabla8[PaÃ­s / RegiÃ³n],CD47,Tabla8[regalia en pesos])</f>
        <v>1.7548113982499999E-2</v>
      </c>
      <c r="CG47" s="1" t="s">
        <v>144</v>
      </c>
      <c r="CH47" s="1" t="s">
        <v>14</v>
      </c>
      <c r="CI47" s="1" t="s">
        <v>104</v>
      </c>
      <c r="CJ47" s="1" t="s">
        <v>11</v>
      </c>
      <c r="CK47" s="1" t="s">
        <v>12</v>
      </c>
      <c r="CL47" s="1" t="s">
        <v>13</v>
      </c>
      <c r="CM47" s="8">
        <v>4.6090804759999996E-3</v>
      </c>
      <c r="CN47" s="8">
        <v>0.75</v>
      </c>
      <c r="CO47" s="9">
        <f>Tabla2[[#This Row],[Precio unitario]]*Tabla2[[#This Row],[Tasa de ingresos cliente]]</f>
        <v>3.4568103569999997E-3</v>
      </c>
      <c r="CP47" s="21">
        <v>21.6</v>
      </c>
      <c r="CQ47" s="11">
        <f>Tabla2[[#This Row],[tasa de cambio]]*Tabla2[[#This Row],[Ingresos netos]]</f>
        <v>7.46671037112E-2</v>
      </c>
      <c r="CS47" s="1" t="s">
        <v>64</v>
      </c>
      <c r="CT47" s="23" t="e">
        <f>AVERAGEIF(Tabla2[PaÃ­s / RegiÃ³n],CS47,Tabla2[regalia en pesos])</f>
        <v>#DIV/0!</v>
      </c>
    </row>
    <row r="48" spans="1:98">
      <c r="A48" s="1" t="s">
        <v>24</v>
      </c>
      <c r="B48" s="1" t="s">
        <v>28</v>
      </c>
      <c r="C48" s="1"/>
      <c r="D48" s="1" t="s">
        <v>11</v>
      </c>
      <c r="E48" s="1" t="s">
        <v>12</v>
      </c>
      <c r="F48" s="1" t="s">
        <v>13</v>
      </c>
      <c r="G48" s="8">
        <v>1.0114904000000001E-4</v>
      </c>
      <c r="H48" s="8">
        <v>0.75</v>
      </c>
      <c r="I48" s="9">
        <f>Tabla14[[#This Row],[Precio unitario]]*Tabla14[[#This Row],[Tasa de ingresos cliente]]</f>
        <v>7.5861780000000011E-5</v>
      </c>
      <c r="J48" s="21">
        <v>21.6</v>
      </c>
      <c r="K48" s="15">
        <f>Tabla14[[#This Row],[tasa de cambio]]*Tabla14[[#This Row],[Ingresos netos]]</f>
        <v>1.6386144480000004E-3</v>
      </c>
      <c r="M48" s="1" t="s">
        <v>105</v>
      </c>
      <c r="N48" s="23" t="e">
        <f>AVERAGEIF(Tabla1[PaÃ­s / RegiÃ³n],M48,Tabla1[regalia en pesos])</f>
        <v>#DIV/0!</v>
      </c>
      <c r="P48" s="2" t="s">
        <v>81</v>
      </c>
      <c r="Q48" s="2" t="s">
        <v>35</v>
      </c>
      <c r="R48" s="2"/>
      <c r="S48" s="2" t="s">
        <v>11</v>
      </c>
      <c r="T48" s="2" t="s">
        <v>12</v>
      </c>
      <c r="U48" s="2" t="s">
        <v>13</v>
      </c>
      <c r="V48" s="7">
        <v>1.0080127800000001E-3</v>
      </c>
      <c r="W48" s="7">
        <v>0.75</v>
      </c>
      <c r="X48" s="9">
        <f>Tabla12[[#This Row],[Precio unitario]]*Tabla12[[#This Row],[Tasa de ingresos cliente]]</f>
        <v>7.5600958500000003E-4</v>
      </c>
      <c r="Y48" s="21">
        <v>21.6</v>
      </c>
      <c r="Z48" s="11">
        <f>Tabla12[[#This Row],[tasa de cambio]]*Tabla12[[#This Row],[Ingresos netos]]</f>
        <v>1.6329807036000003E-2</v>
      </c>
      <c r="AB48" s="1" t="s">
        <v>105</v>
      </c>
      <c r="AC48" s="23" t="e">
        <f>AVERAGEIF(Tabla1[PaÃ­s / RegiÃ³n],AB48,Tabla1[regalia en pesos])</f>
        <v>#DIV/0!</v>
      </c>
      <c r="AQ48" s="1" t="s">
        <v>100</v>
      </c>
      <c r="AR48" s="1" t="s">
        <v>28</v>
      </c>
      <c r="AS48" s="1" t="s">
        <v>104</v>
      </c>
      <c r="AT48" s="1" t="s">
        <v>11</v>
      </c>
      <c r="AU48" s="1" t="s">
        <v>12</v>
      </c>
      <c r="AV48" s="1" t="s">
        <v>13</v>
      </c>
      <c r="AW48" s="8">
        <v>1.158E-3</v>
      </c>
      <c r="AX48" s="8">
        <v>0.75</v>
      </c>
      <c r="AY48" s="9">
        <f>Tabla8[[#This Row],[Precio unitario]]*Tabla8[[#This Row],[Tasa de ingresos cliente]]</f>
        <v>8.6849999999999991E-4</v>
      </c>
      <c r="AZ48" s="21">
        <v>21.6</v>
      </c>
      <c r="BA48" s="11">
        <f>Tabla8[[#This Row],[tasa de cambio]]*Tabla8[[#This Row],[Ingresos netos]]</f>
        <v>1.8759599999999998E-2</v>
      </c>
      <c r="BB48" s="23"/>
      <c r="BC48" s="1" t="s">
        <v>105</v>
      </c>
      <c r="BD48" s="23">
        <f>AVERAGEIF(Tabla8[PaÃ­s / RegiÃ³n],BC48,Tabla8[regalia en pesos])</f>
        <v>4.8672533880000007E-2</v>
      </c>
      <c r="BR48" s="1" t="s">
        <v>138</v>
      </c>
      <c r="BS48" s="1" t="s">
        <v>14</v>
      </c>
      <c r="BT48" s="1" t="s">
        <v>104</v>
      </c>
      <c r="BU48" s="1" t="s">
        <v>11</v>
      </c>
      <c r="BV48" s="1" t="s">
        <v>12</v>
      </c>
      <c r="BW48" s="1" t="s">
        <v>13</v>
      </c>
      <c r="BX48" s="8">
        <v>1.116471867E-3</v>
      </c>
      <c r="BY48" s="8">
        <v>0.75</v>
      </c>
      <c r="BZ48" s="9">
        <f>Tabla4[[#This Row],[Precio unitario]]*Tabla4[[#This Row],[Tasa de ingresos cliente]]</f>
        <v>8.3735390024999997E-4</v>
      </c>
      <c r="CA48" s="21">
        <v>21.6</v>
      </c>
      <c r="CB48" s="14">
        <f>Tabla4[[#This Row],[tasa de cambio]]*Tabla4[[#This Row],[Ingresos netos]]</f>
        <v>1.80868442454E-2</v>
      </c>
      <c r="CD48" s="1" t="s">
        <v>105</v>
      </c>
      <c r="CE48" s="23">
        <f>AVERAGEIF(Tabla8[PaÃ­s / RegiÃ³n],CD48,Tabla8[regalia en pesos])</f>
        <v>4.8672533880000007E-2</v>
      </c>
      <c r="CG48" s="2" t="s">
        <v>144</v>
      </c>
      <c r="CH48" s="2" t="s">
        <v>14</v>
      </c>
      <c r="CI48" s="2" t="s">
        <v>104</v>
      </c>
      <c r="CJ48" s="2" t="s">
        <v>11</v>
      </c>
      <c r="CK48" s="2" t="s">
        <v>12</v>
      </c>
      <c r="CL48" s="2" t="s">
        <v>13</v>
      </c>
      <c r="CM48" s="7">
        <v>4.6092484150000003E-3</v>
      </c>
      <c r="CN48" s="7">
        <v>0.75</v>
      </c>
      <c r="CO48" s="9">
        <f>Tabla2[[#This Row],[Precio unitario]]*Tabla2[[#This Row],[Tasa de ingresos cliente]]</f>
        <v>3.4569363112500005E-3</v>
      </c>
      <c r="CP48" s="21">
        <v>21.6</v>
      </c>
      <c r="CQ48" s="11">
        <f>Tabla2[[#This Row],[tasa de cambio]]*Tabla2[[#This Row],[Ingresos netos]]</f>
        <v>7.4669824323000011E-2</v>
      </c>
      <c r="CS48" s="1" t="s">
        <v>105</v>
      </c>
      <c r="CT48" s="23" t="e">
        <f>AVERAGEIF(Tabla2[PaÃ­s / RegiÃ³n],CS48,Tabla2[regalia en pesos])</f>
        <v>#DIV/0!</v>
      </c>
    </row>
    <row r="49" spans="1:98">
      <c r="A49" s="1" t="s">
        <v>24</v>
      </c>
      <c r="B49" s="1" t="s">
        <v>28</v>
      </c>
      <c r="C49" s="1"/>
      <c r="D49" s="1" t="s">
        <v>11</v>
      </c>
      <c r="E49" s="1" t="s">
        <v>12</v>
      </c>
      <c r="F49" s="1" t="s">
        <v>13</v>
      </c>
      <c r="G49" s="8">
        <v>1.9449235999999999E-4</v>
      </c>
      <c r="H49" s="8">
        <v>0.75</v>
      </c>
      <c r="I49" s="9">
        <f>Tabla14[[#This Row],[Precio unitario]]*Tabla14[[#This Row],[Tasa de ingresos cliente]]</f>
        <v>1.4586927E-4</v>
      </c>
      <c r="J49" s="21">
        <v>21.6</v>
      </c>
      <c r="K49" s="15">
        <f>Tabla14[[#This Row],[tasa de cambio]]*Tabla14[[#This Row],[Ingresos netos]]</f>
        <v>3.150776232E-3</v>
      </c>
      <c r="M49" s="1" t="s">
        <v>48</v>
      </c>
      <c r="N49" s="23" t="e">
        <f>AVERAGEIF(Tabla1[PaÃ­s / RegiÃ³n],M49,Tabla1[regalia en pesos])</f>
        <v>#DIV/0!</v>
      </c>
      <c r="P49" s="1" t="s">
        <v>81</v>
      </c>
      <c r="Q49" s="1" t="s">
        <v>18</v>
      </c>
      <c r="R49" s="1"/>
      <c r="S49" s="1" t="s">
        <v>11</v>
      </c>
      <c r="T49" s="1" t="s">
        <v>12</v>
      </c>
      <c r="U49" s="1" t="s">
        <v>13</v>
      </c>
      <c r="V49" s="8">
        <v>1.6942521419999999E-3</v>
      </c>
      <c r="W49" s="8">
        <v>0.75</v>
      </c>
      <c r="X49" s="9">
        <f>Tabla12[[#This Row],[Precio unitario]]*Tabla12[[#This Row],[Tasa de ingresos cliente]]</f>
        <v>1.2706891065E-3</v>
      </c>
      <c r="Y49" s="21">
        <v>21.6</v>
      </c>
      <c r="Z49" s="11">
        <f>Tabla12[[#This Row],[tasa de cambio]]*Tabla12[[#This Row],[Ingresos netos]]</f>
        <v>2.7446884700400003E-2</v>
      </c>
      <c r="AB49" s="1" t="s">
        <v>48</v>
      </c>
      <c r="AC49" s="23" t="e">
        <f>AVERAGEIF(Tabla1[PaÃ­s / RegiÃ³n],AB49,Tabla1[regalia en pesos])</f>
        <v>#DIV/0!</v>
      </c>
      <c r="AQ49" s="2" t="s">
        <v>100</v>
      </c>
      <c r="AR49" s="2" t="s">
        <v>28</v>
      </c>
      <c r="AS49" s="2" t="s">
        <v>104</v>
      </c>
      <c r="AT49" s="2" t="s">
        <v>11</v>
      </c>
      <c r="AU49" s="2" t="s">
        <v>12</v>
      </c>
      <c r="AV49" s="2" t="s">
        <v>13</v>
      </c>
      <c r="AW49" s="7">
        <v>1.1574999999999999E-3</v>
      </c>
      <c r="AX49" s="7">
        <v>0.75</v>
      </c>
      <c r="AY49" s="9">
        <f>Tabla8[[#This Row],[Precio unitario]]*Tabla8[[#This Row],[Tasa de ingresos cliente]]</f>
        <v>8.6812499999999997E-4</v>
      </c>
      <c r="AZ49" s="21">
        <v>21.6</v>
      </c>
      <c r="BA49" s="11">
        <f>Tabla8[[#This Row],[tasa de cambio]]*Tabla8[[#This Row],[Ingresos netos]]</f>
        <v>1.8751500000000001E-2</v>
      </c>
      <c r="BB49" s="23"/>
      <c r="BC49" s="1" t="s">
        <v>48</v>
      </c>
      <c r="BD49" s="23">
        <f>AVERAGEIF(Tabla8[PaÃ­s / RegiÃ³n],BC49,Tabla8[regalia en pesos])</f>
        <v>2.3439847230000005E-2</v>
      </c>
      <c r="BR49" s="2" t="s">
        <v>138</v>
      </c>
      <c r="BS49" s="2" t="s">
        <v>14</v>
      </c>
      <c r="BT49" s="2" t="s">
        <v>104</v>
      </c>
      <c r="BU49" s="2" t="s">
        <v>11</v>
      </c>
      <c r="BV49" s="2" t="s">
        <v>12</v>
      </c>
      <c r="BW49" s="2" t="s">
        <v>13</v>
      </c>
      <c r="BX49" s="7">
        <v>1.2811243499999999E-3</v>
      </c>
      <c r="BY49" s="7">
        <v>0.75</v>
      </c>
      <c r="BZ49" s="9">
        <f>Tabla4[[#This Row],[Precio unitario]]*Tabla4[[#This Row],[Tasa de ingresos cliente]]</f>
        <v>9.6084326249999989E-4</v>
      </c>
      <c r="CA49" s="21">
        <v>21.6</v>
      </c>
      <c r="CB49" s="14">
        <f>Tabla4[[#This Row],[tasa de cambio]]*Tabla4[[#This Row],[Ingresos netos]]</f>
        <v>2.0754214469999997E-2</v>
      </c>
      <c r="CD49" s="1" t="s">
        <v>48</v>
      </c>
      <c r="CE49" s="23">
        <f>AVERAGEIF(Tabla8[PaÃ­s / RegiÃ³n],CD49,Tabla8[regalia en pesos])</f>
        <v>2.3439847230000005E-2</v>
      </c>
      <c r="CG49" s="1" t="s">
        <v>144</v>
      </c>
      <c r="CH49" s="1" t="s">
        <v>14</v>
      </c>
      <c r="CI49" s="1" t="s">
        <v>104</v>
      </c>
      <c r="CJ49" s="1" t="s">
        <v>11</v>
      </c>
      <c r="CK49" s="1" t="s">
        <v>12</v>
      </c>
      <c r="CL49" s="1" t="s">
        <v>13</v>
      </c>
      <c r="CM49" s="8">
        <v>4.6093203760000003E-3</v>
      </c>
      <c r="CN49" s="8">
        <v>0.75</v>
      </c>
      <c r="CO49" s="9">
        <f>Tabla2[[#This Row],[Precio unitario]]*Tabla2[[#This Row],[Tasa de ingresos cliente]]</f>
        <v>3.4569902820000002E-3</v>
      </c>
      <c r="CP49" s="21">
        <v>21.6</v>
      </c>
      <c r="CQ49" s="11">
        <f>Tabla2[[#This Row],[tasa de cambio]]*Tabla2[[#This Row],[Ingresos netos]]</f>
        <v>7.4670990091200012E-2</v>
      </c>
      <c r="CS49" s="1" t="s">
        <v>48</v>
      </c>
      <c r="CT49" s="23" t="e">
        <f>AVERAGEIF(Tabla2[PaÃ­s / RegiÃ³n],CS49,Tabla2[regalia en pesos])</f>
        <v>#DIV/0!</v>
      </c>
    </row>
    <row r="50" spans="1:98">
      <c r="A50" s="1" t="s">
        <v>24</v>
      </c>
      <c r="B50" s="1" t="s">
        <v>28</v>
      </c>
      <c r="C50" s="1"/>
      <c r="D50" s="1" t="s">
        <v>11</v>
      </c>
      <c r="E50" s="1" t="s">
        <v>12</v>
      </c>
      <c r="F50" s="1" t="s">
        <v>13</v>
      </c>
      <c r="G50" s="8">
        <v>1.7132227599999999E-4</v>
      </c>
      <c r="H50" s="8">
        <v>0.75</v>
      </c>
      <c r="I50" s="9">
        <f>Tabla14[[#This Row],[Precio unitario]]*Tabla14[[#This Row],[Tasa de ingresos cliente]]</f>
        <v>1.2849170699999999E-4</v>
      </c>
      <c r="J50" s="21">
        <v>21.6</v>
      </c>
      <c r="K50" s="15">
        <f>Tabla14[[#This Row],[tasa de cambio]]*Tabla14[[#This Row],[Ingresos netos]]</f>
        <v>2.7754208712E-3</v>
      </c>
      <c r="M50" s="1" t="s">
        <v>106</v>
      </c>
      <c r="N50" s="23" t="e">
        <f>AVERAGEIF(Tabla1[PaÃ­s / RegiÃ³n],M50,Tabla1[regalia en pesos])</f>
        <v>#DIV/0!</v>
      </c>
      <c r="P50" s="2" t="s">
        <v>81</v>
      </c>
      <c r="Q50" s="2" t="s">
        <v>18</v>
      </c>
      <c r="R50" s="2"/>
      <c r="S50" s="2" t="s">
        <v>11</v>
      </c>
      <c r="T50" s="2" t="s">
        <v>12</v>
      </c>
      <c r="U50" s="2" t="s">
        <v>13</v>
      </c>
      <c r="V50" s="7">
        <v>2.2331935400000001E-3</v>
      </c>
      <c r="W50" s="7">
        <v>0.75</v>
      </c>
      <c r="X50" s="9">
        <f>Tabla12[[#This Row],[Precio unitario]]*Tabla12[[#This Row],[Tasa de ingresos cliente]]</f>
        <v>1.6748951550000001E-3</v>
      </c>
      <c r="Y50" s="21">
        <v>21.6</v>
      </c>
      <c r="Z50" s="11">
        <f>Tabla12[[#This Row],[tasa de cambio]]*Tabla12[[#This Row],[Ingresos netos]]</f>
        <v>3.6177735348000006E-2</v>
      </c>
      <c r="AB50" s="1" t="s">
        <v>106</v>
      </c>
      <c r="AC50" s="23" t="e">
        <f>AVERAGEIF(Tabla1[PaÃ­s / RegiÃ³n],AB50,Tabla1[regalia en pesos])</f>
        <v>#DIV/0!</v>
      </c>
      <c r="AQ50" s="1" t="s">
        <v>100</v>
      </c>
      <c r="AR50" s="1" t="s">
        <v>28</v>
      </c>
      <c r="AS50" s="1" t="s">
        <v>104</v>
      </c>
      <c r="AT50" s="1" t="s">
        <v>11</v>
      </c>
      <c r="AU50" s="1" t="s">
        <v>12</v>
      </c>
      <c r="AV50" s="1" t="s">
        <v>13</v>
      </c>
      <c r="AW50" s="8">
        <v>1.1576666999999999E-3</v>
      </c>
      <c r="AX50" s="8">
        <v>0.75</v>
      </c>
      <c r="AY50" s="9">
        <f>Tabla8[[#This Row],[Precio unitario]]*Tabla8[[#This Row],[Tasa de ingresos cliente]]</f>
        <v>8.68250025E-4</v>
      </c>
      <c r="AZ50" s="21">
        <v>21.6</v>
      </c>
      <c r="BA50" s="11">
        <f>Tabla8[[#This Row],[tasa de cambio]]*Tabla8[[#This Row],[Ingresos netos]]</f>
        <v>1.8754200540000002E-2</v>
      </c>
      <c r="BB50" s="23"/>
      <c r="BC50" s="1" t="s">
        <v>106</v>
      </c>
      <c r="BD50" s="23">
        <f>AVERAGEIF(Tabla8[PaÃ­s / RegiÃ³n],BC50,Tabla8[regalia en pesos])</f>
        <v>3.4186073142857147E-2</v>
      </c>
      <c r="BR50" s="1" t="s">
        <v>138</v>
      </c>
      <c r="BS50" s="1" t="s">
        <v>14</v>
      </c>
      <c r="BT50" s="1" t="s">
        <v>104</v>
      </c>
      <c r="BU50" s="1" t="s">
        <v>11</v>
      </c>
      <c r="BV50" s="1" t="s">
        <v>12</v>
      </c>
      <c r="BW50" s="1" t="s">
        <v>13</v>
      </c>
      <c r="BX50" s="8">
        <v>1.1529140660000001E-3</v>
      </c>
      <c r="BY50" s="8">
        <v>0.75</v>
      </c>
      <c r="BZ50" s="9">
        <f>Tabla4[[#This Row],[Precio unitario]]*Tabla4[[#This Row],[Tasa de ingresos cliente]]</f>
        <v>8.6468554949999999E-4</v>
      </c>
      <c r="CA50" s="21">
        <v>21.6</v>
      </c>
      <c r="CB50" s="14">
        <f>Tabla4[[#This Row],[tasa de cambio]]*Tabla4[[#This Row],[Ingresos netos]]</f>
        <v>1.8677207869200001E-2</v>
      </c>
      <c r="CD50" s="1" t="s">
        <v>106</v>
      </c>
      <c r="CE50" s="23">
        <f>AVERAGEIF(Tabla8[PaÃ­s / RegiÃ³n],CD50,Tabla8[regalia en pesos])</f>
        <v>3.4186073142857147E-2</v>
      </c>
      <c r="CG50" s="2" t="s">
        <v>144</v>
      </c>
      <c r="CH50" s="2" t="s">
        <v>14</v>
      </c>
      <c r="CI50" s="2" t="s">
        <v>104</v>
      </c>
      <c r="CJ50" s="2" t="s">
        <v>11</v>
      </c>
      <c r="CK50" s="2" t="s">
        <v>12</v>
      </c>
      <c r="CL50" s="2" t="s">
        <v>13</v>
      </c>
      <c r="CM50" s="7">
        <v>4.6093603460000002E-3</v>
      </c>
      <c r="CN50" s="7">
        <v>0.75</v>
      </c>
      <c r="CO50" s="9">
        <f>Tabla2[[#This Row],[Precio unitario]]*Tabla2[[#This Row],[Tasa de ingresos cliente]]</f>
        <v>3.4570202595000004E-3</v>
      </c>
      <c r="CP50" s="21">
        <v>21.6</v>
      </c>
      <c r="CQ50" s="11">
        <f>Tabla2[[#This Row],[tasa de cambio]]*Tabla2[[#This Row],[Ingresos netos]]</f>
        <v>7.4671637605200014E-2</v>
      </c>
      <c r="CS50" s="1" t="s">
        <v>106</v>
      </c>
      <c r="CT50" s="23" t="e">
        <f>AVERAGEIF(Tabla2[PaÃ­s / RegiÃ³n],CS50,Tabla2[regalia en pesos])</f>
        <v>#DIV/0!</v>
      </c>
    </row>
    <row r="51" spans="1:98">
      <c r="A51" s="1" t="s">
        <v>24</v>
      </c>
      <c r="B51" s="1" t="s">
        <v>28</v>
      </c>
      <c r="C51" s="1"/>
      <c r="D51" s="1" t="s">
        <v>11</v>
      </c>
      <c r="E51" s="1" t="s">
        <v>12</v>
      </c>
      <c r="F51" s="1" t="s">
        <v>13</v>
      </c>
      <c r="G51" s="8">
        <v>1.1439928999999999E-4</v>
      </c>
      <c r="H51" s="8">
        <v>0.75</v>
      </c>
      <c r="I51" s="9">
        <f>Tabla14[[#This Row],[Precio unitario]]*Tabla14[[#This Row],[Tasa de ingresos cliente]]</f>
        <v>8.5799467499999998E-5</v>
      </c>
      <c r="J51" s="21">
        <v>21.6</v>
      </c>
      <c r="K51" s="15">
        <f>Tabla14[[#This Row],[tasa de cambio]]*Tabla14[[#This Row],[Ingresos netos]]</f>
        <v>1.8532684980000001E-3</v>
      </c>
      <c r="M51" s="1" t="s">
        <v>107</v>
      </c>
      <c r="N51" s="23" t="e">
        <f>AVERAGEIF(Tabla1[PaÃ­s / RegiÃ³n],M51,Tabla1[regalia en pesos])</f>
        <v>#DIV/0!</v>
      </c>
      <c r="P51" s="1" t="s">
        <v>81</v>
      </c>
      <c r="Q51" s="1" t="s">
        <v>18</v>
      </c>
      <c r="R51" s="1"/>
      <c r="S51" s="1" t="s">
        <v>11</v>
      </c>
      <c r="T51" s="1" t="s">
        <v>12</v>
      </c>
      <c r="U51" s="1" t="s">
        <v>13</v>
      </c>
      <c r="V51" s="8">
        <v>2.1074654199999998E-3</v>
      </c>
      <c r="W51" s="8">
        <v>0.75</v>
      </c>
      <c r="X51" s="9">
        <f>Tabla12[[#This Row],[Precio unitario]]*Tabla12[[#This Row],[Tasa de ingresos cliente]]</f>
        <v>1.580599065E-3</v>
      </c>
      <c r="Y51" s="21">
        <v>21.6</v>
      </c>
      <c r="Z51" s="11">
        <f>Tabla12[[#This Row],[tasa de cambio]]*Tabla12[[#This Row],[Ingresos netos]]</f>
        <v>3.4140939804000001E-2</v>
      </c>
      <c r="AB51" s="1" t="s">
        <v>107</v>
      </c>
      <c r="AC51" s="23" t="e">
        <f>AVERAGEIF(Tabla1[PaÃ­s / RegiÃ³n],AB51,Tabla1[regalia en pesos])</f>
        <v>#DIV/0!</v>
      </c>
      <c r="AQ51" s="2" t="s">
        <v>100</v>
      </c>
      <c r="AR51" s="2" t="s">
        <v>28</v>
      </c>
      <c r="AS51" s="2" t="s">
        <v>104</v>
      </c>
      <c r="AT51" s="2" t="s">
        <v>11</v>
      </c>
      <c r="AU51" s="2" t="s">
        <v>12</v>
      </c>
      <c r="AV51" s="2" t="s">
        <v>13</v>
      </c>
      <c r="AW51" s="7">
        <v>1.1576094999999999E-3</v>
      </c>
      <c r="AX51" s="7">
        <v>0.75</v>
      </c>
      <c r="AY51" s="9">
        <f>Tabla8[[#This Row],[Precio unitario]]*Tabla8[[#This Row],[Tasa de ingresos cliente]]</f>
        <v>8.682071249999999E-4</v>
      </c>
      <c r="AZ51" s="21">
        <v>21.6</v>
      </c>
      <c r="BA51" s="11">
        <f>Tabla8[[#This Row],[tasa de cambio]]*Tabla8[[#This Row],[Ingresos netos]]</f>
        <v>1.8753273899999999E-2</v>
      </c>
      <c r="BB51" s="23"/>
      <c r="BC51" s="1" t="s">
        <v>107</v>
      </c>
      <c r="BD51" s="23">
        <f>AVERAGEIF(Tabla8[PaÃ­s / RegiÃ³n],BC51,Tabla8[regalia en pesos])</f>
        <v>2.5688788200000003E-2</v>
      </c>
      <c r="BR51" s="2" t="s">
        <v>138</v>
      </c>
      <c r="BS51" s="2" t="s">
        <v>14</v>
      </c>
      <c r="BT51" s="2" t="s">
        <v>104</v>
      </c>
      <c r="BU51" s="2" t="s">
        <v>11</v>
      </c>
      <c r="BV51" s="2" t="s">
        <v>12</v>
      </c>
      <c r="BW51" s="2" t="s">
        <v>13</v>
      </c>
      <c r="BX51" s="7">
        <v>2.1581508429999998E-3</v>
      </c>
      <c r="BY51" s="7">
        <v>0.75</v>
      </c>
      <c r="BZ51" s="9">
        <f>Tabla4[[#This Row],[Precio unitario]]*Tabla4[[#This Row],[Tasa de ingresos cliente]]</f>
        <v>1.6186131322499999E-3</v>
      </c>
      <c r="CA51" s="21">
        <v>21.6</v>
      </c>
      <c r="CB51" s="14">
        <f>Tabla4[[#This Row],[tasa de cambio]]*Tabla4[[#This Row],[Ingresos netos]]</f>
        <v>3.4962043656600002E-2</v>
      </c>
      <c r="CD51" s="1" t="s">
        <v>107</v>
      </c>
      <c r="CE51" s="23">
        <f>AVERAGEIF(Tabla8[PaÃ­s / RegiÃ³n],CD51,Tabla8[regalia en pesos])</f>
        <v>2.5688788200000003E-2</v>
      </c>
      <c r="CG51" s="1" t="s">
        <v>144</v>
      </c>
      <c r="CH51" s="1" t="s">
        <v>15</v>
      </c>
      <c r="CI51" s="1" t="s">
        <v>104</v>
      </c>
      <c r="CJ51" s="1" t="s">
        <v>11</v>
      </c>
      <c r="CK51" s="1" t="s">
        <v>12</v>
      </c>
      <c r="CL51" s="1" t="s">
        <v>13</v>
      </c>
      <c r="CM51" s="8">
        <v>1.0796750000000001E-2</v>
      </c>
      <c r="CN51" s="8">
        <v>0.75</v>
      </c>
      <c r="CO51" s="9">
        <f>Tabla2[[#This Row],[Precio unitario]]*Tabla2[[#This Row],[Tasa de ingresos cliente]]</f>
        <v>8.0975625000000006E-3</v>
      </c>
      <c r="CP51" s="21">
        <v>21.6</v>
      </c>
      <c r="CQ51" s="11">
        <f>Tabla2[[#This Row],[tasa de cambio]]*Tabla2[[#This Row],[Ingresos netos]]</f>
        <v>0.17490735000000002</v>
      </c>
      <c r="CS51" s="1" t="s">
        <v>107</v>
      </c>
      <c r="CT51" s="23" t="e">
        <f>AVERAGEIF(Tabla2[PaÃ­s / RegiÃ³n],CS51,Tabla2[regalia en pesos])</f>
        <v>#DIV/0!</v>
      </c>
    </row>
    <row r="52" spans="1:98">
      <c r="A52" s="1" t="s">
        <v>24</v>
      </c>
      <c r="B52" s="1" t="s">
        <v>28</v>
      </c>
      <c r="C52" s="1"/>
      <c r="D52" s="1" t="s">
        <v>11</v>
      </c>
      <c r="E52" s="1" t="s">
        <v>12</v>
      </c>
      <c r="F52" s="1" t="s">
        <v>13</v>
      </c>
      <c r="G52" s="8">
        <v>8.7871097000000005E-5</v>
      </c>
      <c r="H52" s="8">
        <v>0.75</v>
      </c>
      <c r="I52" s="9">
        <f>Tabla14[[#This Row],[Precio unitario]]*Tabla14[[#This Row],[Tasa de ingresos cliente]]</f>
        <v>6.5903322750000007E-5</v>
      </c>
      <c r="J52" s="21">
        <v>21.6</v>
      </c>
      <c r="K52" s="15">
        <f>Tabla14[[#This Row],[tasa de cambio]]*Tabla14[[#This Row],[Ingresos netos]]</f>
        <v>1.4235117714000002E-3</v>
      </c>
      <c r="M52" s="1" t="s">
        <v>67</v>
      </c>
      <c r="N52" s="23" t="e">
        <f>AVERAGEIF(Tabla1[PaÃ­s / RegiÃ³n],M52,Tabla1[regalia en pesos])</f>
        <v>#DIV/0!</v>
      </c>
      <c r="P52" s="2" t="s">
        <v>81</v>
      </c>
      <c r="Q52" s="2" t="s">
        <v>18</v>
      </c>
      <c r="R52" s="2"/>
      <c r="S52" s="2" t="s">
        <v>11</v>
      </c>
      <c r="T52" s="2" t="s">
        <v>12</v>
      </c>
      <c r="U52" s="2" t="s">
        <v>13</v>
      </c>
      <c r="V52" s="7">
        <v>1.7680575620000001E-3</v>
      </c>
      <c r="W52" s="7">
        <v>0.75</v>
      </c>
      <c r="X52" s="9">
        <f>Tabla12[[#This Row],[Precio unitario]]*Tabla12[[#This Row],[Tasa de ingresos cliente]]</f>
        <v>1.3260431715E-3</v>
      </c>
      <c r="Y52" s="21">
        <v>21.6</v>
      </c>
      <c r="Z52" s="11">
        <f>Tabla12[[#This Row],[tasa de cambio]]*Tabla12[[#This Row],[Ingresos netos]]</f>
        <v>2.8642532504400003E-2</v>
      </c>
      <c r="AB52" s="1" t="s">
        <v>67</v>
      </c>
      <c r="AC52" s="23" t="e">
        <f>AVERAGEIF(Tabla1[PaÃ­s / RegiÃ³n],AB52,Tabla1[regalia en pesos])</f>
        <v>#DIV/0!</v>
      </c>
      <c r="AQ52" s="1" t="s">
        <v>100</v>
      </c>
      <c r="AR52" s="1" t="s">
        <v>28</v>
      </c>
      <c r="AS52" s="1" t="s">
        <v>104</v>
      </c>
      <c r="AT52" s="1" t="s">
        <v>11</v>
      </c>
      <c r="AU52" s="1" t="s">
        <v>12</v>
      </c>
      <c r="AV52" s="1" t="s">
        <v>13</v>
      </c>
      <c r="AW52" s="8">
        <v>1.1575909000000001E-3</v>
      </c>
      <c r="AX52" s="8">
        <v>0.75</v>
      </c>
      <c r="AY52" s="9">
        <f>Tabla8[[#This Row],[Precio unitario]]*Tabla8[[#This Row],[Tasa de ingresos cliente]]</f>
        <v>8.6819317500000013E-4</v>
      </c>
      <c r="AZ52" s="21">
        <v>21.6</v>
      </c>
      <c r="BA52" s="11">
        <f>Tabla8[[#This Row],[tasa de cambio]]*Tabla8[[#This Row],[Ingresos netos]]</f>
        <v>1.8752972580000003E-2</v>
      </c>
      <c r="BB52" s="23"/>
      <c r="BC52" s="1" t="s">
        <v>67</v>
      </c>
      <c r="BD52" s="23">
        <f>AVERAGEIF(Tabla8[PaÃ­s / RegiÃ³n],BC52,Tabla8[regalia en pesos])</f>
        <v>6.4566768600000015E-3</v>
      </c>
      <c r="BR52" s="1" t="s">
        <v>138</v>
      </c>
      <c r="BS52" s="1" t="s">
        <v>14</v>
      </c>
      <c r="BT52" s="1" t="s">
        <v>104</v>
      </c>
      <c r="BU52" s="1" t="s">
        <v>11</v>
      </c>
      <c r="BV52" s="1" t="s">
        <v>12</v>
      </c>
      <c r="BW52" s="1" t="s">
        <v>13</v>
      </c>
      <c r="BX52" s="8">
        <v>1.70451645E-3</v>
      </c>
      <c r="BY52" s="8">
        <v>0.75</v>
      </c>
      <c r="BZ52" s="9">
        <f>Tabla4[[#This Row],[Precio unitario]]*Tabla4[[#This Row],[Tasa de ingresos cliente]]</f>
        <v>1.2783873374999999E-3</v>
      </c>
      <c r="CA52" s="21">
        <v>21.6</v>
      </c>
      <c r="CB52" s="14">
        <f>Tabla4[[#This Row],[tasa de cambio]]*Tabla4[[#This Row],[Ingresos netos]]</f>
        <v>2.761316649E-2</v>
      </c>
      <c r="CD52" s="1" t="s">
        <v>67</v>
      </c>
      <c r="CE52" s="23">
        <f>AVERAGEIF(Tabla8[PaÃ­s / RegiÃ³n],CD52,Tabla8[regalia en pesos])</f>
        <v>6.4566768600000015E-3</v>
      </c>
      <c r="CG52" s="2" t="s">
        <v>144</v>
      </c>
      <c r="CH52" s="2" t="s">
        <v>17</v>
      </c>
      <c r="CI52" s="2" t="s">
        <v>104</v>
      </c>
      <c r="CJ52" s="2" t="s">
        <v>11</v>
      </c>
      <c r="CK52" s="2" t="s">
        <v>12</v>
      </c>
      <c r="CL52" s="2" t="s">
        <v>13</v>
      </c>
      <c r="CM52" s="7">
        <v>3.0925930759999999E-3</v>
      </c>
      <c r="CN52" s="7">
        <v>0.75</v>
      </c>
      <c r="CO52" s="9">
        <f>Tabla2[[#This Row],[Precio unitario]]*Tabla2[[#This Row],[Tasa de ingresos cliente]]</f>
        <v>2.3194448070000002E-3</v>
      </c>
      <c r="CP52" s="21">
        <v>21.6</v>
      </c>
      <c r="CQ52" s="11">
        <f>Tabla2[[#This Row],[tasa de cambio]]*Tabla2[[#This Row],[Ingresos netos]]</f>
        <v>5.0100007831200007E-2</v>
      </c>
      <c r="CS52" s="1" t="s">
        <v>67</v>
      </c>
      <c r="CT52" s="23" t="e">
        <f>AVERAGEIF(Tabla2[PaÃ­s / RegiÃ³n],CS52,Tabla2[regalia en pesos])</f>
        <v>#DIV/0!</v>
      </c>
    </row>
    <row r="53" spans="1:98">
      <c r="A53" s="2" t="s">
        <v>24</v>
      </c>
      <c r="B53" s="2" t="s">
        <v>28</v>
      </c>
      <c r="C53" s="2"/>
      <c r="D53" s="2" t="s">
        <v>11</v>
      </c>
      <c r="E53" s="2" t="s">
        <v>12</v>
      </c>
      <c r="F53" s="2" t="s">
        <v>13</v>
      </c>
      <c r="G53" s="7">
        <v>1.6623375599999999E-4</v>
      </c>
      <c r="H53" s="7">
        <v>0.75</v>
      </c>
      <c r="I53" s="9">
        <f>Tabla14[[#This Row],[Precio unitario]]*Tabla14[[#This Row],[Tasa de ingresos cliente]]</f>
        <v>1.2467531699999999E-4</v>
      </c>
      <c r="J53" s="21">
        <v>21.6</v>
      </c>
      <c r="K53" s="15">
        <f>Tabla14[[#This Row],[tasa de cambio]]*Tabla14[[#This Row],[Ingresos netos]]</f>
        <v>2.6929868471999999E-3</v>
      </c>
      <c r="M53" s="1" t="s">
        <v>74</v>
      </c>
      <c r="N53" s="23" t="e">
        <f>AVERAGEIF(Tabla1[PaÃ­s / RegiÃ³n],M53,Tabla1[regalia en pesos])</f>
        <v>#DIV/0!</v>
      </c>
      <c r="P53" s="1" t="s">
        <v>81</v>
      </c>
      <c r="Q53" s="1" t="s">
        <v>18</v>
      </c>
      <c r="R53" s="1"/>
      <c r="S53" s="1" t="s">
        <v>11</v>
      </c>
      <c r="T53" s="1" t="s">
        <v>12</v>
      </c>
      <c r="U53" s="1" t="s">
        <v>13</v>
      </c>
      <c r="V53" s="8">
        <v>2.204336624E-3</v>
      </c>
      <c r="W53" s="8">
        <v>0.75</v>
      </c>
      <c r="X53" s="9">
        <f>Tabla12[[#This Row],[Precio unitario]]*Tabla12[[#This Row],[Tasa de ingresos cliente]]</f>
        <v>1.6532524679999999E-3</v>
      </c>
      <c r="Y53" s="21">
        <v>21.6</v>
      </c>
      <c r="Z53" s="11">
        <f>Tabla12[[#This Row],[tasa de cambio]]*Tabla12[[#This Row],[Ingresos netos]]</f>
        <v>3.5710253308799997E-2</v>
      </c>
      <c r="AB53" s="1" t="s">
        <v>74</v>
      </c>
      <c r="AC53" s="23" t="e">
        <f>AVERAGEIF(Tabla1[PaÃ­s / RegiÃ³n],AB53,Tabla1[regalia en pesos])</f>
        <v>#DIV/0!</v>
      </c>
      <c r="AQ53" s="2" t="s">
        <v>100</v>
      </c>
      <c r="AR53" s="2" t="s">
        <v>28</v>
      </c>
      <c r="AS53" s="2" t="s">
        <v>104</v>
      </c>
      <c r="AT53" s="2" t="s">
        <v>11</v>
      </c>
      <c r="AU53" s="2" t="s">
        <v>12</v>
      </c>
      <c r="AV53" s="2" t="s">
        <v>13</v>
      </c>
      <c r="AW53" s="7">
        <v>1.1576071E-3</v>
      </c>
      <c r="AX53" s="7">
        <v>0.75</v>
      </c>
      <c r="AY53" s="9">
        <f>Tabla8[[#This Row],[Precio unitario]]*Tabla8[[#This Row],[Tasa de ingresos cliente]]</f>
        <v>8.6820532499999993E-4</v>
      </c>
      <c r="AZ53" s="21">
        <v>21.6</v>
      </c>
      <c r="BA53" s="11">
        <f>Tabla8[[#This Row],[tasa de cambio]]*Tabla8[[#This Row],[Ingresos netos]]</f>
        <v>1.8753235019999998E-2</v>
      </c>
      <c r="BB53" s="23"/>
      <c r="BC53" s="1" t="s">
        <v>74</v>
      </c>
      <c r="BD53" s="23">
        <f>AVERAGEIF(Tabla8[PaÃ­s / RegiÃ³n],BC53,Tabla8[regalia en pesos])</f>
        <v>1.602327357692308E-2</v>
      </c>
      <c r="BR53" s="1" t="s">
        <v>138</v>
      </c>
      <c r="BS53" s="1" t="s">
        <v>14</v>
      </c>
      <c r="BT53" s="1" t="s">
        <v>104</v>
      </c>
      <c r="BU53" s="1" t="s">
        <v>11</v>
      </c>
      <c r="BV53" s="1" t="s">
        <v>12</v>
      </c>
      <c r="BW53" s="1" t="s">
        <v>13</v>
      </c>
      <c r="BX53" s="8">
        <v>2.8450726999999999E-3</v>
      </c>
      <c r="BY53" s="8">
        <v>0.75</v>
      </c>
      <c r="BZ53" s="9">
        <f>Tabla4[[#This Row],[Precio unitario]]*Tabla4[[#This Row],[Tasa de ingresos cliente]]</f>
        <v>2.1338045250000001E-3</v>
      </c>
      <c r="CA53" s="21">
        <v>21.6</v>
      </c>
      <c r="CB53" s="14">
        <f>Tabla4[[#This Row],[tasa de cambio]]*Tabla4[[#This Row],[Ingresos netos]]</f>
        <v>4.6090177740000002E-2</v>
      </c>
      <c r="CD53" s="1" t="s">
        <v>74</v>
      </c>
      <c r="CE53" s="23">
        <f>AVERAGEIF(Tabla8[PaÃ­s / RegiÃ³n],CD53,Tabla8[regalia en pesos])</f>
        <v>1.602327357692308E-2</v>
      </c>
      <c r="CG53" s="1" t="s">
        <v>144</v>
      </c>
      <c r="CH53" s="1" t="s">
        <v>18</v>
      </c>
      <c r="CI53" s="1" t="s">
        <v>104</v>
      </c>
      <c r="CJ53" s="1" t="s">
        <v>11</v>
      </c>
      <c r="CK53" s="1" t="s">
        <v>12</v>
      </c>
      <c r="CL53" s="1" t="s">
        <v>13</v>
      </c>
      <c r="CM53" s="8">
        <v>4.6631567709999999E-3</v>
      </c>
      <c r="CN53" s="8">
        <v>0.75</v>
      </c>
      <c r="CO53" s="9">
        <f>Tabla2[[#This Row],[Precio unitario]]*Tabla2[[#This Row],[Tasa de ingresos cliente]]</f>
        <v>3.4973675782499999E-3</v>
      </c>
      <c r="CP53" s="21">
        <v>21.6</v>
      </c>
      <c r="CQ53" s="11">
        <f>Tabla2[[#This Row],[tasa de cambio]]*Tabla2[[#This Row],[Ingresos netos]]</f>
        <v>7.5543139690200004E-2</v>
      </c>
      <c r="CS53" s="1" t="s">
        <v>74</v>
      </c>
      <c r="CT53" s="23" t="e">
        <f>AVERAGEIF(Tabla2[PaÃ­s / RegiÃ³n],CS53,Tabla2[regalia en pesos])</f>
        <v>#DIV/0!</v>
      </c>
    </row>
    <row r="54" spans="1:98">
      <c r="A54" s="2" t="s">
        <v>24</v>
      </c>
      <c r="B54" s="2" t="s">
        <v>72</v>
      </c>
      <c r="C54" s="2"/>
      <c r="D54" s="2" t="s">
        <v>11</v>
      </c>
      <c r="E54" s="2" t="s">
        <v>12</v>
      </c>
      <c r="F54" s="2" t="s">
        <v>13</v>
      </c>
      <c r="G54" s="7">
        <v>4.9529598600000005E-4</v>
      </c>
      <c r="H54" s="7">
        <v>0.75</v>
      </c>
      <c r="I54" s="9">
        <f>Tabla14[[#This Row],[Precio unitario]]*Tabla14[[#This Row],[Tasa de ingresos cliente]]</f>
        <v>3.7147198950000001E-4</v>
      </c>
      <c r="J54" s="21">
        <v>21.6</v>
      </c>
      <c r="K54" s="15">
        <f>Tabla14[[#This Row],[tasa de cambio]]*Tabla14[[#This Row],[Ingresos netos]]</f>
        <v>8.0237949732000005E-3</v>
      </c>
      <c r="M54" s="1" t="s">
        <v>46</v>
      </c>
      <c r="N54" s="23" t="e">
        <f>AVERAGEIF(Tabla1[PaÃ­s / RegiÃ³n],M54,Tabla1[regalia en pesos])</f>
        <v>#DIV/0!</v>
      </c>
      <c r="P54" s="2" t="s">
        <v>81</v>
      </c>
      <c r="Q54" s="2" t="s">
        <v>18</v>
      </c>
      <c r="R54" s="2"/>
      <c r="S54" s="2" t="s">
        <v>11</v>
      </c>
      <c r="T54" s="2" t="s">
        <v>12</v>
      </c>
      <c r="U54" s="2" t="s">
        <v>13</v>
      </c>
      <c r="V54" s="7">
        <v>1.9809003159999999E-3</v>
      </c>
      <c r="W54" s="7">
        <v>0.75</v>
      </c>
      <c r="X54" s="9">
        <f>Tabla12[[#This Row],[Precio unitario]]*Tabla12[[#This Row],[Tasa de ingresos cliente]]</f>
        <v>1.485675237E-3</v>
      </c>
      <c r="Y54" s="21">
        <v>21.6</v>
      </c>
      <c r="Z54" s="11">
        <f>Tabla12[[#This Row],[tasa de cambio]]*Tabla12[[#This Row],[Ingresos netos]]</f>
        <v>3.2090585119200002E-2</v>
      </c>
      <c r="AB54" s="1" t="s">
        <v>46</v>
      </c>
      <c r="AC54" s="23" t="e">
        <f>AVERAGEIF(Tabla1[PaÃ­s / RegiÃ³n],AB54,Tabla1[regalia en pesos])</f>
        <v>#DIV/0!</v>
      </c>
      <c r="AQ54" s="1" t="s">
        <v>100</v>
      </c>
      <c r="AR54" s="1" t="s">
        <v>28</v>
      </c>
      <c r="AS54" s="1" t="s">
        <v>104</v>
      </c>
      <c r="AT54" s="1" t="s">
        <v>11</v>
      </c>
      <c r="AU54" s="1" t="s">
        <v>12</v>
      </c>
      <c r="AV54" s="1" t="s">
        <v>13</v>
      </c>
      <c r="AW54" s="8">
        <v>1.1576429E-3</v>
      </c>
      <c r="AX54" s="8">
        <v>0.75</v>
      </c>
      <c r="AY54" s="9">
        <f>Tabla8[[#This Row],[Precio unitario]]*Tabla8[[#This Row],[Tasa de ingresos cliente]]</f>
        <v>8.6823217499999998E-4</v>
      </c>
      <c r="AZ54" s="21">
        <v>21.6</v>
      </c>
      <c r="BA54" s="11">
        <f>Tabla8[[#This Row],[tasa de cambio]]*Tabla8[[#This Row],[Ingresos netos]]</f>
        <v>1.8753814980000002E-2</v>
      </c>
      <c r="BB54" s="23"/>
      <c r="BC54" s="1" t="s">
        <v>46</v>
      </c>
      <c r="BD54" s="23">
        <f>AVERAGEIF(Tabla8[PaÃ­s / RegiÃ³n],BC54,Tabla8[regalia en pesos])</f>
        <v>4.0398213780000004E-2</v>
      </c>
      <c r="BR54" s="1" t="s">
        <v>138</v>
      </c>
      <c r="BS54" s="1" t="s">
        <v>14</v>
      </c>
      <c r="BT54" s="1" t="s">
        <v>104</v>
      </c>
      <c r="BU54" s="1" t="s">
        <v>11</v>
      </c>
      <c r="BV54" s="1" t="s">
        <v>12</v>
      </c>
      <c r="BW54" s="1" t="s">
        <v>13</v>
      </c>
      <c r="BX54" s="8">
        <v>1.5689379999999999E-4</v>
      </c>
      <c r="BY54" s="8">
        <v>0.75</v>
      </c>
      <c r="BZ54" s="9">
        <f>Tabla4[[#This Row],[Precio unitario]]*Tabla4[[#This Row],[Tasa de ingresos cliente]]</f>
        <v>1.1767034999999999E-4</v>
      </c>
      <c r="CA54" s="21">
        <v>21.6</v>
      </c>
      <c r="CB54" s="14">
        <f>Tabla4[[#This Row],[tasa de cambio]]*Tabla4[[#This Row],[Ingresos netos]]</f>
        <v>2.5416795599999997E-3</v>
      </c>
      <c r="CD54" s="1" t="s">
        <v>46</v>
      </c>
      <c r="CE54" s="23">
        <f>AVERAGEIF(Tabla8[PaÃ­s / RegiÃ³n],CD54,Tabla8[regalia en pesos])</f>
        <v>4.0398213780000004E-2</v>
      </c>
      <c r="CG54" s="2" t="s">
        <v>144</v>
      </c>
      <c r="CH54" s="2" t="s">
        <v>18</v>
      </c>
      <c r="CI54" s="2" t="s">
        <v>104</v>
      </c>
      <c r="CJ54" s="2" t="s">
        <v>11</v>
      </c>
      <c r="CK54" s="2" t="s">
        <v>12</v>
      </c>
      <c r="CL54" s="2" t="s">
        <v>13</v>
      </c>
      <c r="CM54" s="7">
        <v>4.6631288089999997E-3</v>
      </c>
      <c r="CN54" s="7">
        <v>0.75</v>
      </c>
      <c r="CO54" s="9">
        <f>Tabla2[[#This Row],[Precio unitario]]*Tabla2[[#This Row],[Tasa de ingresos cliente]]</f>
        <v>3.4973466067499998E-3</v>
      </c>
      <c r="CP54" s="21">
        <v>21.6</v>
      </c>
      <c r="CQ54" s="11">
        <f>Tabla2[[#This Row],[tasa de cambio]]*Tabla2[[#This Row],[Ingresos netos]]</f>
        <v>7.55426867058E-2</v>
      </c>
      <c r="CS54" s="1" t="s">
        <v>46</v>
      </c>
      <c r="CT54" s="23" t="e">
        <f>AVERAGEIF(Tabla2[PaÃ­s / RegiÃ³n],CS54,Tabla2[regalia en pesos])</f>
        <v>#DIV/0!</v>
      </c>
    </row>
    <row r="55" spans="1:98">
      <c r="A55" s="1" t="s">
        <v>24</v>
      </c>
      <c r="B55" s="1" t="s">
        <v>72</v>
      </c>
      <c r="C55" s="1"/>
      <c r="D55" s="1" t="s">
        <v>11</v>
      </c>
      <c r="E55" s="1" t="s">
        <v>12</v>
      </c>
      <c r="F55" s="1" t="s">
        <v>13</v>
      </c>
      <c r="G55" s="8">
        <v>4.76279386E-4</v>
      </c>
      <c r="H55" s="8">
        <v>0.75</v>
      </c>
      <c r="I55" s="9">
        <f>Tabla14[[#This Row],[Precio unitario]]*Tabla14[[#This Row],[Tasa de ingresos cliente]]</f>
        <v>3.572095395E-4</v>
      </c>
      <c r="J55" s="21">
        <v>21.6</v>
      </c>
      <c r="K55" s="15">
        <f>Tabla14[[#This Row],[tasa de cambio]]*Tabla14[[#This Row],[Ingresos netos]]</f>
        <v>7.7157260532000008E-3</v>
      </c>
      <c r="M55" s="1" t="s">
        <v>27</v>
      </c>
      <c r="N55" s="23" t="e">
        <f>AVERAGEIF(Tabla1[PaÃ­s / RegiÃ³n],M55,Tabla1[regalia en pesos])</f>
        <v>#DIV/0!</v>
      </c>
      <c r="P55" s="1" t="s">
        <v>81</v>
      </c>
      <c r="Q55" s="1" t="s">
        <v>18</v>
      </c>
      <c r="R55" s="1"/>
      <c r="S55" s="1" t="s">
        <v>11</v>
      </c>
      <c r="T55" s="1" t="s">
        <v>12</v>
      </c>
      <c r="U55" s="1" t="s">
        <v>13</v>
      </c>
      <c r="V55" s="8">
        <v>2.2814614460000002E-3</v>
      </c>
      <c r="W55" s="8">
        <v>0.75</v>
      </c>
      <c r="X55" s="9">
        <f>Tabla12[[#This Row],[Precio unitario]]*Tabla12[[#This Row],[Tasa de ingresos cliente]]</f>
        <v>1.7110960845000002E-3</v>
      </c>
      <c r="Y55" s="21">
        <v>21.6</v>
      </c>
      <c r="Z55" s="11">
        <f>Tabla12[[#This Row],[tasa de cambio]]*Tabla12[[#This Row],[Ingresos netos]]</f>
        <v>3.6959675425200005E-2</v>
      </c>
      <c r="AB55" s="1" t="s">
        <v>27</v>
      </c>
      <c r="AC55" s="23" t="e">
        <f>AVERAGEIF(Tabla1[PaÃ­s / RegiÃ³n],AB55,Tabla1[regalia en pesos])</f>
        <v>#DIV/0!</v>
      </c>
      <c r="AQ55" s="2" t="s">
        <v>100</v>
      </c>
      <c r="AR55" s="2" t="s">
        <v>28</v>
      </c>
      <c r="AS55" s="2" t="s">
        <v>104</v>
      </c>
      <c r="AT55" s="2" t="s">
        <v>11</v>
      </c>
      <c r="AU55" s="2" t="s">
        <v>12</v>
      </c>
      <c r="AV55" s="2" t="s">
        <v>13</v>
      </c>
      <c r="AW55" s="7">
        <v>1.1575714E-3</v>
      </c>
      <c r="AX55" s="7">
        <v>0.75</v>
      </c>
      <c r="AY55" s="9">
        <f>Tabla8[[#This Row],[Precio unitario]]*Tabla8[[#This Row],[Tasa de ingresos cliente]]</f>
        <v>8.6817855000000002E-4</v>
      </c>
      <c r="AZ55" s="21">
        <v>21.6</v>
      </c>
      <c r="BA55" s="11">
        <f>Tabla8[[#This Row],[tasa de cambio]]*Tabla8[[#This Row],[Ingresos netos]]</f>
        <v>1.875265668E-2</v>
      </c>
      <c r="BB55" s="23"/>
      <c r="BC55" s="1" t="s">
        <v>27</v>
      </c>
      <c r="BD55" s="23">
        <f>AVERAGEIF(Tabla8[PaÃ­s / RegiÃ³n],BC55,Tabla8[regalia en pesos])</f>
        <v>7.5329185371428567E-3</v>
      </c>
      <c r="BR55" s="1" t="s">
        <v>138</v>
      </c>
      <c r="BS55" s="1" t="s">
        <v>14</v>
      </c>
      <c r="BT55" s="1" t="s">
        <v>104</v>
      </c>
      <c r="BU55" s="1" t="s">
        <v>11</v>
      </c>
      <c r="BV55" s="1" t="s">
        <v>12</v>
      </c>
      <c r="BW55" s="1" t="s">
        <v>13</v>
      </c>
      <c r="BX55" s="8">
        <v>1.6655202E-3</v>
      </c>
      <c r="BY55" s="8">
        <v>0.75</v>
      </c>
      <c r="BZ55" s="9">
        <f>Tabla4[[#This Row],[Precio unitario]]*Tabla4[[#This Row],[Tasa de ingresos cliente]]</f>
        <v>1.24914015E-3</v>
      </c>
      <c r="CA55" s="21">
        <v>21.6</v>
      </c>
      <c r="CB55" s="14">
        <f>Tabla4[[#This Row],[tasa de cambio]]*Tabla4[[#This Row],[Ingresos netos]]</f>
        <v>2.6981427240000001E-2</v>
      </c>
      <c r="CD55" s="1" t="s">
        <v>27</v>
      </c>
      <c r="CE55" s="23">
        <f>AVERAGEIF(Tabla8[PaÃ­s / RegiÃ³n],CD55,Tabla8[regalia en pesos])</f>
        <v>7.5329185371428567E-3</v>
      </c>
      <c r="CG55" s="1" t="s">
        <v>144</v>
      </c>
      <c r="CH55" s="1" t="s">
        <v>18</v>
      </c>
      <c r="CI55" s="1" t="s">
        <v>104</v>
      </c>
      <c r="CJ55" s="1" t="s">
        <v>11</v>
      </c>
      <c r="CK55" s="1" t="s">
        <v>12</v>
      </c>
      <c r="CL55" s="1" t="s">
        <v>13</v>
      </c>
      <c r="CM55" s="8">
        <v>4.6631200760000003E-3</v>
      </c>
      <c r="CN55" s="8">
        <v>0.75</v>
      </c>
      <c r="CO55" s="9">
        <f>Tabla2[[#This Row],[Precio unitario]]*Tabla2[[#This Row],[Tasa de ingresos cliente]]</f>
        <v>3.497340057E-3</v>
      </c>
      <c r="CP55" s="21">
        <v>21.6</v>
      </c>
      <c r="CQ55" s="11">
        <f>Tabla2[[#This Row],[tasa de cambio]]*Tabla2[[#This Row],[Ingresos netos]]</f>
        <v>7.5542545231200006E-2</v>
      </c>
      <c r="CS55" s="1" t="s">
        <v>27</v>
      </c>
      <c r="CT55" s="23" t="e">
        <f>AVERAGEIF(Tabla2[PaÃ­s / RegiÃ³n],CS55,Tabla2[regalia en pesos])</f>
        <v>#DIV/0!</v>
      </c>
    </row>
    <row r="56" spans="1:98">
      <c r="A56" s="2" t="s">
        <v>24</v>
      </c>
      <c r="B56" s="2" t="s">
        <v>72</v>
      </c>
      <c r="C56" s="2"/>
      <c r="D56" s="2" t="s">
        <v>11</v>
      </c>
      <c r="E56" s="2" t="s">
        <v>12</v>
      </c>
      <c r="F56" s="2" t="s">
        <v>13</v>
      </c>
      <c r="G56" s="7">
        <v>4.7109304100000001E-4</v>
      </c>
      <c r="H56" s="7">
        <v>0.75</v>
      </c>
      <c r="I56" s="9">
        <f>Tabla14[[#This Row],[Precio unitario]]*Tabla14[[#This Row],[Tasa de ingresos cliente]]</f>
        <v>3.5331978075000002E-4</v>
      </c>
      <c r="J56" s="21">
        <v>21.6</v>
      </c>
      <c r="K56" s="15">
        <f>Tabla14[[#This Row],[tasa de cambio]]*Tabla14[[#This Row],[Ingresos netos]]</f>
        <v>7.631707264200001E-3</v>
      </c>
      <c r="M56" s="1" t="s">
        <v>89</v>
      </c>
      <c r="N56" s="23" t="e">
        <f>AVERAGEIF(Tabla1[PaÃ­s / RegiÃ³n],M56,Tabla1[regalia en pesos])</f>
        <v>#DIV/0!</v>
      </c>
      <c r="P56" s="2" t="s">
        <v>81</v>
      </c>
      <c r="Q56" s="2" t="s">
        <v>18</v>
      </c>
      <c r="R56" s="2"/>
      <c r="S56" s="2" t="s">
        <v>11</v>
      </c>
      <c r="T56" s="2" t="s">
        <v>12</v>
      </c>
      <c r="U56" s="2" t="s">
        <v>13</v>
      </c>
      <c r="V56" s="7">
        <v>2.1013425839999998E-3</v>
      </c>
      <c r="W56" s="7">
        <v>0.75</v>
      </c>
      <c r="X56" s="9">
        <f>Tabla12[[#This Row],[Precio unitario]]*Tabla12[[#This Row],[Tasa de ingresos cliente]]</f>
        <v>1.5760069379999997E-3</v>
      </c>
      <c r="Y56" s="21">
        <v>21.6</v>
      </c>
      <c r="Z56" s="11">
        <f>Tabla12[[#This Row],[tasa de cambio]]*Tabla12[[#This Row],[Ingresos netos]]</f>
        <v>3.4041749860799997E-2</v>
      </c>
      <c r="AB56" s="1" t="s">
        <v>89</v>
      </c>
      <c r="AC56" s="23" t="e">
        <f>AVERAGEIF(Tabla1[PaÃ­s / RegiÃ³n],AB56,Tabla1[regalia en pesos])</f>
        <v>#DIV/0!</v>
      </c>
      <c r="AQ56" s="1" t="s">
        <v>100</v>
      </c>
      <c r="AR56" s="1" t="s">
        <v>28</v>
      </c>
      <c r="AS56" s="1" t="s">
        <v>104</v>
      </c>
      <c r="AT56" s="1" t="s">
        <v>11</v>
      </c>
      <c r="AU56" s="1" t="s">
        <v>12</v>
      </c>
      <c r="AV56" s="1" t="s">
        <v>13</v>
      </c>
      <c r="AW56" s="8">
        <v>1.157614E-3</v>
      </c>
      <c r="AX56" s="8">
        <v>0.75</v>
      </c>
      <c r="AY56" s="9">
        <f>Tabla8[[#This Row],[Precio unitario]]*Tabla8[[#This Row],[Tasa de ingresos cliente]]</f>
        <v>8.6821049999999996E-4</v>
      </c>
      <c r="AZ56" s="21">
        <v>21.6</v>
      </c>
      <c r="BA56" s="11">
        <f>Tabla8[[#This Row],[tasa de cambio]]*Tabla8[[#This Row],[Ingresos netos]]</f>
        <v>1.8753346800000001E-2</v>
      </c>
      <c r="BB56" s="23"/>
      <c r="BC56" s="1" t="s">
        <v>89</v>
      </c>
      <c r="BD56" s="23">
        <f>AVERAGEIF(Tabla8[PaÃ­s / RegiÃ³n],BC56,Tabla8[regalia en pesos])</f>
        <v>2.2111329375000006E-2</v>
      </c>
      <c r="BR56" s="2" t="s">
        <v>138</v>
      </c>
      <c r="BS56" s="2" t="s">
        <v>14</v>
      </c>
      <c r="BT56" s="2" t="s">
        <v>104</v>
      </c>
      <c r="BU56" s="2" t="s">
        <v>11</v>
      </c>
      <c r="BV56" s="2" t="s">
        <v>12</v>
      </c>
      <c r="BW56" s="2" t="s">
        <v>13</v>
      </c>
      <c r="BX56" s="7">
        <v>1.5721426999999999E-3</v>
      </c>
      <c r="BY56" s="7">
        <v>0.75</v>
      </c>
      <c r="BZ56" s="9">
        <f>Tabla4[[#This Row],[Precio unitario]]*Tabla4[[#This Row],[Tasa de ingresos cliente]]</f>
        <v>1.1791070249999999E-3</v>
      </c>
      <c r="CA56" s="21">
        <v>21.6</v>
      </c>
      <c r="CB56" s="14">
        <f>Tabla4[[#This Row],[tasa de cambio]]*Tabla4[[#This Row],[Ingresos netos]]</f>
        <v>2.546871174E-2</v>
      </c>
      <c r="CD56" s="1" t="s">
        <v>89</v>
      </c>
      <c r="CE56" s="23">
        <f>AVERAGEIF(Tabla8[PaÃ­s / RegiÃ³n],CD56,Tabla8[regalia en pesos])</f>
        <v>2.2111329375000006E-2</v>
      </c>
      <c r="CG56" s="2" t="s">
        <v>144</v>
      </c>
      <c r="CH56" s="2" t="s">
        <v>18</v>
      </c>
      <c r="CI56" s="2" t="s">
        <v>104</v>
      </c>
      <c r="CJ56" s="2" t="s">
        <v>11</v>
      </c>
      <c r="CK56" s="2" t="s">
        <v>12</v>
      </c>
      <c r="CL56" s="2" t="s">
        <v>13</v>
      </c>
      <c r="CM56" s="7">
        <v>4.6632407400000004E-3</v>
      </c>
      <c r="CN56" s="7">
        <v>0.75</v>
      </c>
      <c r="CO56" s="9">
        <f>Tabla2[[#This Row],[Precio unitario]]*Tabla2[[#This Row],[Tasa de ingresos cliente]]</f>
        <v>3.4974305550000001E-3</v>
      </c>
      <c r="CP56" s="21">
        <v>21.6</v>
      </c>
      <c r="CQ56" s="11">
        <f>Tabla2[[#This Row],[tasa de cambio]]*Tabla2[[#This Row],[Ingresos netos]]</f>
        <v>7.5544499988000002E-2</v>
      </c>
      <c r="CS56" s="1" t="s">
        <v>89</v>
      </c>
      <c r="CT56" s="23" t="e">
        <f>AVERAGEIF(Tabla2[PaÃ­s / RegiÃ³n],CS56,Tabla2[regalia en pesos])</f>
        <v>#DIV/0!</v>
      </c>
    </row>
    <row r="57" spans="1:98">
      <c r="A57" s="2" t="s">
        <v>24</v>
      </c>
      <c r="B57" s="2" t="s">
        <v>72</v>
      </c>
      <c r="C57" s="2"/>
      <c r="D57" s="2" t="s">
        <v>11</v>
      </c>
      <c r="E57" s="2" t="s">
        <v>12</v>
      </c>
      <c r="F57" s="2" t="s">
        <v>13</v>
      </c>
      <c r="G57" s="7">
        <v>3.73416869E-4</v>
      </c>
      <c r="H57" s="7">
        <v>0.75</v>
      </c>
      <c r="I57" s="9">
        <f>Tabla14[[#This Row],[Precio unitario]]*Tabla14[[#This Row],[Tasa de ingresos cliente]]</f>
        <v>2.8006265174999997E-4</v>
      </c>
      <c r="J57" s="21">
        <v>21.6</v>
      </c>
      <c r="K57" s="15">
        <f>Tabla14[[#This Row],[tasa de cambio]]*Tabla14[[#This Row],[Ingresos netos]]</f>
        <v>6.0493532777999995E-3</v>
      </c>
      <c r="M57" s="1" t="s">
        <v>57</v>
      </c>
      <c r="N57" s="23" t="e">
        <f>AVERAGEIF(Tabla1[PaÃ­s / RegiÃ³n],M57,Tabla1[regalia en pesos])</f>
        <v>#DIV/0!</v>
      </c>
      <c r="P57" s="1" t="s">
        <v>81</v>
      </c>
      <c r="Q57" s="1" t="s">
        <v>18</v>
      </c>
      <c r="R57" s="1"/>
      <c r="S57" s="1" t="s">
        <v>11</v>
      </c>
      <c r="T57" s="1" t="s">
        <v>12</v>
      </c>
      <c r="U57" s="1" t="s">
        <v>13</v>
      </c>
      <c r="V57" s="8">
        <v>2.2354497370000001E-3</v>
      </c>
      <c r="W57" s="8">
        <v>0.75</v>
      </c>
      <c r="X57" s="9">
        <f>Tabla12[[#This Row],[Precio unitario]]*Tabla12[[#This Row],[Tasa de ingresos cliente]]</f>
        <v>1.6765873027500002E-3</v>
      </c>
      <c r="Y57" s="21">
        <v>21.6</v>
      </c>
      <c r="Z57" s="11">
        <f>Tabla12[[#This Row],[tasa de cambio]]*Tabla12[[#This Row],[Ingresos netos]]</f>
        <v>3.6214285739400005E-2</v>
      </c>
      <c r="AB57" s="1" t="s">
        <v>57</v>
      </c>
      <c r="AC57" s="23" t="e">
        <f>AVERAGEIF(Tabla1[PaÃ­s / RegiÃ³n],AB57,Tabla1[regalia en pesos])</f>
        <v>#DIV/0!</v>
      </c>
      <c r="AQ57" s="2" t="s">
        <v>100</v>
      </c>
      <c r="AR57" s="2" t="s">
        <v>28</v>
      </c>
      <c r="AS57" s="2" t="s">
        <v>104</v>
      </c>
      <c r="AT57" s="2" t="s">
        <v>11</v>
      </c>
      <c r="AU57" s="2" t="s">
        <v>12</v>
      </c>
      <c r="AV57" s="2" t="s">
        <v>13</v>
      </c>
      <c r="AW57" s="7">
        <v>1.157625E-3</v>
      </c>
      <c r="AX57" s="7">
        <v>0.75</v>
      </c>
      <c r="AY57" s="9">
        <f>Tabla8[[#This Row],[Precio unitario]]*Tabla8[[#This Row],[Tasa de ingresos cliente]]</f>
        <v>8.6821875000000007E-4</v>
      </c>
      <c r="AZ57" s="21">
        <v>21.6</v>
      </c>
      <c r="BA57" s="11">
        <f>Tabla8[[#This Row],[tasa de cambio]]*Tabla8[[#This Row],[Ingresos netos]]</f>
        <v>1.8753525000000004E-2</v>
      </c>
      <c r="BB57" s="23"/>
      <c r="BC57" s="1" t="s">
        <v>57</v>
      </c>
      <c r="BD57" s="23">
        <f>AVERAGEIF(Tabla8[PaÃ­s / RegiÃ³n],BC57,Tabla8[regalia en pesos])</f>
        <v>5.7399987913043463E-4</v>
      </c>
      <c r="BR57" s="1" t="s">
        <v>138</v>
      </c>
      <c r="BS57" s="1" t="s">
        <v>14</v>
      </c>
      <c r="BT57" s="1" t="s">
        <v>104</v>
      </c>
      <c r="BU57" s="1" t="s">
        <v>11</v>
      </c>
      <c r="BV57" s="1" t="s">
        <v>12</v>
      </c>
      <c r="BW57" s="1" t="s">
        <v>13</v>
      </c>
      <c r="BX57" s="8">
        <v>1.053291E-3</v>
      </c>
      <c r="BY57" s="8">
        <v>0.75</v>
      </c>
      <c r="BZ57" s="9">
        <f>Tabla4[[#This Row],[Precio unitario]]*Tabla4[[#This Row],[Tasa de ingresos cliente]]</f>
        <v>7.8996825000000003E-4</v>
      </c>
      <c r="CA57" s="21">
        <v>21.6</v>
      </c>
      <c r="CB57" s="14">
        <f>Tabla4[[#This Row],[tasa de cambio]]*Tabla4[[#This Row],[Ingresos netos]]</f>
        <v>1.7063314200000002E-2</v>
      </c>
      <c r="CD57" s="1" t="s">
        <v>57</v>
      </c>
      <c r="CE57" s="23">
        <f>AVERAGEIF(Tabla8[PaÃ­s / RegiÃ³n],CD57,Tabla8[regalia en pesos])</f>
        <v>5.7399987913043463E-4</v>
      </c>
      <c r="CG57" s="1" t="s">
        <v>144</v>
      </c>
      <c r="CH57" s="1" t="s">
        <v>18</v>
      </c>
      <c r="CI57" s="1" t="s">
        <v>104</v>
      </c>
      <c r="CJ57" s="1" t="s">
        <v>11</v>
      </c>
      <c r="CK57" s="1" t="s">
        <v>12</v>
      </c>
      <c r="CL57" s="1" t="s">
        <v>13</v>
      </c>
      <c r="CM57" s="8">
        <v>4.6631243579999997E-3</v>
      </c>
      <c r="CN57" s="8">
        <v>0.75</v>
      </c>
      <c r="CO57" s="9">
        <f>Tabla2[[#This Row],[Precio unitario]]*Tabla2[[#This Row],[Tasa de ingresos cliente]]</f>
        <v>3.4973432685E-3</v>
      </c>
      <c r="CP57" s="21">
        <v>21.6</v>
      </c>
      <c r="CQ57" s="11">
        <f>Tabla2[[#This Row],[tasa de cambio]]*Tabla2[[#This Row],[Ingresos netos]]</f>
        <v>7.5542614599600003E-2</v>
      </c>
      <c r="CS57" s="1" t="s">
        <v>57</v>
      </c>
      <c r="CT57" s="23" t="e">
        <f>AVERAGEIF(Tabla2[PaÃ­s / RegiÃ³n],CS57,Tabla2[regalia en pesos])</f>
        <v>#DIV/0!</v>
      </c>
    </row>
    <row r="58" spans="1:98">
      <c r="A58" s="1" t="s">
        <v>24</v>
      </c>
      <c r="B58" s="1" t="s">
        <v>65</v>
      </c>
      <c r="C58" s="1"/>
      <c r="D58" s="1" t="s">
        <v>11</v>
      </c>
      <c r="E58" s="1" t="s">
        <v>12</v>
      </c>
      <c r="F58" s="1" t="s">
        <v>13</v>
      </c>
      <c r="G58" s="8">
        <v>2.4790731010000001E-3</v>
      </c>
      <c r="H58" s="8">
        <v>0.75</v>
      </c>
      <c r="I58" s="9">
        <f>Tabla14[[#This Row],[Precio unitario]]*Tabla14[[#This Row],[Tasa de ingresos cliente]]</f>
        <v>1.8593048257500001E-3</v>
      </c>
      <c r="J58" s="21">
        <v>21.6</v>
      </c>
      <c r="K58" s="15">
        <f>Tabla14[[#This Row],[tasa de cambio]]*Tabla14[[#This Row],[Ingresos netos]]</f>
        <v>4.0160984236200001E-2</v>
      </c>
      <c r="M58" s="1" t="s">
        <v>38</v>
      </c>
      <c r="N58" s="23" t="e">
        <f>AVERAGEIF(Tabla1[PaÃ­s / RegiÃ³n],M58,Tabla1[regalia en pesos])</f>
        <v>#DIV/0!</v>
      </c>
      <c r="P58" s="2" t="s">
        <v>81</v>
      </c>
      <c r="Q58" s="2" t="s">
        <v>18</v>
      </c>
      <c r="R58" s="2"/>
      <c r="S58" s="2" t="s">
        <v>11</v>
      </c>
      <c r="T58" s="2" t="s">
        <v>12</v>
      </c>
      <c r="U58" s="2" t="s">
        <v>13</v>
      </c>
      <c r="V58" s="7">
        <v>2.230908169E-3</v>
      </c>
      <c r="W58" s="7">
        <v>0.75</v>
      </c>
      <c r="X58" s="9">
        <f>Tabla12[[#This Row],[Precio unitario]]*Tabla12[[#This Row],[Tasa de ingresos cliente]]</f>
        <v>1.67318112675E-3</v>
      </c>
      <c r="Y58" s="21">
        <v>21.6</v>
      </c>
      <c r="Z58" s="11">
        <f>Tabla12[[#This Row],[tasa de cambio]]*Tabla12[[#This Row],[Ingresos netos]]</f>
        <v>3.6140712337800002E-2</v>
      </c>
      <c r="AB58" s="1" t="s">
        <v>38</v>
      </c>
      <c r="AC58" s="23" t="e">
        <f>AVERAGEIF(Tabla1[PaÃ­s / RegiÃ³n],AB58,Tabla1[regalia en pesos])</f>
        <v>#DIV/0!</v>
      </c>
      <c r="AQ58" s="1" t="s">
        <v>100</v>
      </c>
      <c r="AR58" s="1" t="s">
        <v>28</v>
      </c>
      <c r="AS58" s="1" t="s">
        <v>104</v>
      </c>
      <c r="AT58" s="1" t="s">
        <v>11</v>
      </c>
      <c r="AU58" s="1" t="s">
        <v>12</v>
      </c>
      <c r="AV58" s="1" t="s">
        <v>13</v>
      </c>
      <c r="AW58" s="8">
        <v>1.1576111E-3</v>
      </c>
      <c r="AX58" s="8">
        <v>0.75</v>
      </c>
      <c r="AY58" s="9">
        <f>Tabla8[[#This Row],[Precio unitario]]*Tabla8[[#This Row],[Tasa de ingresos cliente]]</f>
        <v>8.6820832500000009E-4</v>
      </c>
      <c r="AZ58" s="21">
        <v>21.6</v>
      </c>
      <c r="BA58" s="11">
        <f>Tabla8[[#This Row],[tasa de cambio]]*Tabla8[[#This Row],[Ingresos netos]]</f>
        <v>1.8753299820000003E-2</v>
      </c>
      <c r="BB58" s="23"/>
      <c r="BC58" s="1" t="s">
        <v>38</v>
      </c>
      <c r="BD58" s="23">
        <f>AVERAGEIF(Tabla8[PaÃ­s / RegiÃ³n],BC58,Tabla8[regalia en pesos])</f>
        <v>1.6253811810000001E-2</v>
      </c>
      <c r="BR58" s="2" t="s">
        <v>138</v>
      </c>
      <c r="BS58" s="2" t="s">
        <v>10</v>
      </c>
      <c r="BT58" s="2" t="s">
        <v>104</v>
      </c>
      <c r="BU58" s="2" t="s">
        <v>11</v>
      </c>
      <c r="BV58" s="2" t="s">
        <v>12</v>
      </c>
      <c r="BW58" s="2" t="s">
        <v>13</v>
      </c>
      <c r="BX58" s="7">
        <v>1.7770233000000001E-3</v>
      </c>
      <c r="BY58" s="7">
        <v>0.75</v>
      </c>
      <c r="BZ58" s="9">
        <f>Tabla4[[#This Row],[Precio unitario]]*Tabla4[[#This Row],[Tasa de ingresos cliente]]</f>
        <v>1.3327674750000002E-3</v>
      </c>
      <c r="CA58" s="21">
        <v>21.6</v>
      </c>
      <c r="CB58" s="14">
        <f>Tabla4[[#This Row],[tasa de cambio]]*Tabla4[[#This Row],[Ingresos netos]]</f>
        <v>2.8787777460000004E-2</v>
      </c>
      <c r="CD58" s="1" t="s">
        <v>38</v>
      </c>
      <c r="CE58" s="23">
        <f>AVERAGEIF(Tabla8[PaÃ­s / RegiÃ³n],CD58,Tabla8[regalia en pesos])</f>
        <v>1.6253811810000001E-2</v>
      </c>
      <c r="CG58" s="2" t="s">
        <v>144</v>
      </c>
      <c r="CH58" s="2" t="s">
        <v>18</v>
      </c>
      <c r="CI58" s="2" t="s">
        <v>104</v>
      </c>
      <c r="CJ58" s="2" t="s">
        <v>11</v>
      </c>
      <c r="CK58" s="2" t="s">
        <v>12</v>
      </c>
      <c r="CL58" s="2" t="s">
        <v>13</v>
      </c>
      <c r="CM58" s="7">
        <v>4.663124946E-3</v>
      </c>
      <c r="CN58" s="7">
        <v>0.75</v>
      </c>
      <c r="CO58" s="9">
        <f>Tabla2[[#This Row],[Precio unitario]]*Tabla2[[#This Row],[Tasa de ingresos cliente]]</f>
        <v>3.4973437095E-3</v>
      </c>
      <c r="CP58" s="21">
        <v>21.6</v>
      </c>
      <c r="CQ58" s="11">
        <f>Tabla2[[#This Row],[tasa de cambio]]*Tabla2[[#This Row],[Ingresos netos]]</f>
        <v>7.5542624125200006E-2</v>
      </c>
      <c r="CS58" s="1" t="s">
        <v>38</v>
      </c>
      <c r="CT58" s="23" t="e">
        <f>AVERAGEIF(Tabla2[PaÃ­s / RegiÃ³n],CS58,Tabla2[regalia en pesos])</f>
        <v>#DIV/0!</v>
      </c>
    </row>
    <row r="59" spans="1:98">
      <c r="A59" s="2" t="s">
        <v>24</v>
      </c>
      <c r="B59" s="2" t="s">
        <v>65</v>
      </c>
      <c r="C59" s="2"/>
      <c r="D59" s="2" t="s">
        <v>11</v>
      </c>
      <c r="E59" s="2" t="s">
        <v>12</v>
      </c>
      <c r="F59" s="2" t="s">
        <v>13</v>
      </c>
      <c r="G59" s="7">
        <v>4.7403196959999996E-3</v>
      </c>
      <c r="H59" s="7">
        <v>0.75</v>
      </c>
      <c r="I59" s="9">
        <f>Tabla14[[#This Row],[Precio unitario]]*Tabla14[[#This Row],[Tasa de ingresos cliente]]</f>
        <v>3.5552397719999995E-3</v>
      </c>
      <c r="J59" s="21">
        <v>21.6</v>
      </c>
      <c r="K59" s="15">
        <f>Tabla14[[#This Row],[tasa de cambio]]*Tabla14[[#This Row],[Ingresos netos]]</f>
        <v>7.6793179075199988E-2</v>
      </c>
      <c r="M59" s="1" t="s">
        <v>73</v>
      </c>
      <c r="N59" s="23" t="e">
        <f>AVERAGEIF(Tabla1[PaÃ­s / RegiÃ³n],M59,Tabla1[regalia en pesos])</f>
        <v>#DIV/0!</v>
      </c>
      <c r="P59" s="1" t="s">
        <v>81</v>
      </c>
      <c r="Q59" s="1" t="s">
        <v>18</v>
      </c>
      <c r="R59" s="1"/>
      <c r="S59" s="1" t="s">
        <v>11</v>
      </c>
      <c r="T59" s="1" t="s">
        <v>12</v>
      </c>
      <c r="U59" s="1" t="s">
        <v>13</v>
      </c>
      <c r="V59" s="8">
        <v>2.262059298E-3</v>
      </c>
      <c r="W59" s="8">
        <v>0.75</v>
      </c>
      <c r="X59" s="9">
        <f>Tabla12[[#This Row],[Precio unitario]]*Tabla12[[#This Row],[Tasa de ingresos cliente]]</f>
        <v>1.6965444735E-3</v>
      </c>
      <c r="Y59" s="21">
        <v>21.6</v>
      </c>
      <c r="Z59" s="11">
        <f>Tabla12[[#This Row],[tasa de cambio]]*Tabla12[[#This Row],[Ingresos netos]]</f>
        <v>3.6645360627600002E-2</v>
      </c>
      <c r="AB59" s="1" t="s">
        <v>73</v>
      </c>
      <c r="AC59" s="23" t="e">
        <f>AVERAGEIF(Tabla1[PaÃ­s / RegiÃ³n],AB59,Tabla1[regalia en pesos])</f>
        <v>#DIV/0!</v>
      </c>
      <c r="AQ59" s="2" t="s">
        <v>100</v>
      </c>
      <c r="AR59" s="2" t="s">
        <v>28</v>
      </c>
      <c r="AS59" s="2" t="s">
        <v>104</v>
      </c>
      <c r="AT59" s="2" t="s">
        <v>11</v>
      </c>
      <c r="AU59" s="2" t="s">
        <v>12</v>
      </c>
      <c r="AV59" s="2" t="s">
        <v>13</v>
      </c>
      <c r="AW59" s="7">
        <v>1.1575882E-3</v>
      </c>
      <c r="AX59" s="7">
        <v>0.75</v>
      </c>
      <c r="AY59" s="9">
        <f>Tabla8[[#This Row],[Precio unitario]]*Tabla8[[#This Row],[Tasa de ingresos cliente]]</f>
        <v>8.6819114999999998E-4</v>
      </c>
      <c r="AZ59" s="21">
        <v>21.6</v>
      </c>
      <c r="BA59" s="11">
        <f>Tabla8[[#This Row],[tasa de cambio]]*Tabla8[[#This Row],[Ingresos netos]]</f>
        <v>1.8752928840000002E-2</v>
      </c>
      <c r="BB59" s="23"/>
      <c r="BC59" s="1" t="s">
        <v>73</v>
      </c>
      <c r="BD59" s="23">
        <f>AVERAGEIF(Tabla8[PaÃ­s / RegiÃ³n],BC59,Tabla8[regalia en pesos])</f>
        <v>2.2181660999999997E-3</v>
      </c>
      <c r="BR59" s="1" t="s">
        <v>138</v>
      </c>
      <c r="BS59" s="1" t="s">
        <v>10</v>
      </c>
      <c r="BT59" s="1" t="s">
        <v>104</v>
      </c>
      <c r="BU59" s="1" t="s">
        <v>11</v>
      </c>
      <c r="BV59" s="1" t="s">
        <v>12</v>
      </c>
      <c r="BW59" s="1" t="s">
        <v>13</v>
      </c>
      <c r="BX59" s="8">
        <v>3.1434807E-3</v>
      </c>
      <c r="BY59" s="8">
        <v>0.75</v>
      </c>
      <c r="BZ59" s="9">
        <f>Tabla4[[#This Row],[Precio unitario]]*Tabla4[[#This Row],[Tasa de ingresos cliente]]</f>
        <v>2.3576105250000001E-3</v>
      </c>
      <c r="CA59" s="21">
        <v>21.6</v>
      </c>
      <c r="CB59" s="14">
        <f>Tabla4[[#This Row],[tasa de cambio]]*Tabla4[[#This Row],[Ingresos netos]]</f>
        <v>5.0924387340000002E-2</v>
      </c>
      <c r="CD59" s="1" t="s">
        <v>73</v>
      </c>
      <c r="CE59" s="23">
        <f>AVERAGEIF(Tabla8[PaÃ­s / RegiÃ³n],CD59,Tabla8[regalia en pesos])</f>
        <v>2.2181660999999997E-3</v>
      </c>
      <c r="CG59" s="1" t="s">
        <v>144</v>
      </c>
      <c r="CH59" s="1" t="s">
        <v>18</v>
      </c>
      <c r="CI59" s="1" t="s">
        <v>104</v>
      </c>
      <c r="CJ59" s="1" t="s">
        <v>11</v>
      </c>
      <c r="CK59" s="1" t="s">
        <v>12</v>
      </c>
      <c r="CL59" s="1" t="s">
        <v>13</v>
      </c>
      <c r="CM59" s="8">
        <v>4.6631281369999998E-3</v>
      </c>
      <c r="CN59" s="8">
        <v>0.75</v>
      </c>
      <c r="CO59" s="9">
        <f>Tabla2[[#This Row],[Precio unitario]]*Tabla2[[#This Row],[Tasa de ingresos cliente]]</f>
        <v>3.4973461027499996E-3</v>
      </c>
      <c r="CP59" s="21">
        <v>21.6</v>
      </c>
      <c r="CQ59" s="11">
        <f>Tabla2[[#This Row],[tasa de cambio]]*Tabla2[[#This Row],[Ingresos netos]]</f>
        <v>7.5542675819399996E-2</v>
      </c>
      <c r="CS59" s="1" t="s">
        <v>73</v>
      </c>
      <c r="CT59" s="23" t="e">
        <f>AVERAGEIF(Tabla2[PaÃ­s / RegiÃ³n],CS59,Tabla2[regalia en pesos])</f>
        <v>#DIV/0!</v>
      </c>
    </row>
    <row r="60" spans="1:98">
      <c r="A60" s="1" t="s">
        <v>24</v>
      </c>
      <c r="B60" s="1" t="s">
        <v>26</v>
      </c>
      <c r="C60" s="1"/>
      <c r="D60" s="1" t="s">
        <v>11</v>
      </c>
      <c r="E60" s="1" t="s">
        <v>12</v>
      </c>
      <c r="F60" s="1" t="s">
        <v>13</v>
      </c>
      <c r="G60" s="8">
        <v>6.5347951999999998E-4</v>
      </c>
      <c r="H60" s="8">
        <v>0.75</v>
      </c>
      <c r="I60" s="9">
        <f>Tabla14[[#This Row],[Precio unitario]]*Tabla14[[#This Row],[Tasa de ingresos cliente]]</f>
        <v>4.9010964000000001E-4</v>
      </c>
      <c r="J60" s="21">
        <v>21.6</v>
      </c>
      <c r="K60" s="15">
        <f>Tabla14[[#This Row],[tasa de cambio]]*Tabla14[[#This Row],[Ingresos netos]]</f>
        <v>1.0586368224000001E-2</v>
      </c>
      <c r="M60" s="1" t="s">
        <v>108</v>
      </c>
      <c r="N60" s="23" t="e">
        <f>AVERAGEIF(Tabla1[PaÃ­s / RegiÃ³n],M60,Tabla1[regalia en pesos])</f>
        <v>#DIV/0!</v>
      </c>
      <c r="P60" s="2" t="s">
        <v>81</v>
      </c>
      <c r="Q60" s="2" t="s">
        <v>18</v>
      </c>
      <c r="R60" s="2"/>
      <c r="S60" s="2" t="s">
        <v>11</v>
      </c>
      <c r="T60" s="2" t="s">
        <v>12</v>
      </c>
      <c r="U60" s="2" t="s">
        <v>13</v>
      </c>
      <c r="V60" s="7">
        <v>2.2588911280000002E-3</v>
      </c>
      <c r="W60" s="7">
        <v>0.75</v>
      </c>
      <c r="X60" s="9">
        <f>Tabla12[[#This Row],[Precio unitario]]*Tabla12[[#This Row],[Tasa de ingresos cliente]]</f>
        <v>1.6941683460000002E-3</v>
      </c>
      <c r="Y60" s="21">
        <v>21.6</v>
      </c>
      <c r="Z60" s="11">
        <f>Tabla12[[#This Row],[tasa de cambio]]*Tabla12[[#This Row],[Ingresos netos]]</f>
        <v>3.6594036273600007E-2</v>
      </c>
      <c r="AB60" s="1" t="s">
        <v>108</v>
      </c>
      <c r="AC60" s="23" t="e">
        <f>AVERAGEIF(Tabla1[PaÃ­s / RegiÃ³n],AB60,Tabla1[regalia en pesos])</f>
        <v>#DIV/0!</v>
      </c>
      <c r="AQ60" s="1" t="s">
        <v>100</v>
      </c>
      <c r="AR60" s="1" t="s">
        <v>28</v>
      </c>
      <c r="AS60" s="1" t="s">
        <v>104</v>
      </c>
      <c r="AT60" s="1" t="s">
        <v>11</v>
      </c>
      <c r="AU60" s="1" t="s">
        <v>12</v>
      </c>
      <c r="AV60" s="1" t="s">
        <v>13</v>
      </c>
      <c r="AW60" s="8">
        <v>1.1576154E-3</v>
      </c>
      <c r="AX60" s="8">
        <v>0.75</v>
      </c>
      <c r="AY60" s="9">
        <f>Tabla8[[#This Row],[Precio unitario]]*Tabla8[[#This Row],[Tasa de ingresos cliente]]</f>
        <v>8.6821155E-4</v>
      </c>
      <c r="AZ60" s="21">
        <v>21.6</v>
      </c>
      <c r="BA60" s="11">
        <f>Tabla8[[#This Row],[tasa de cambio]]*Tabla8[[#This Row],[Ingresos netos]]</f>
        <v>1.875336948E-2</v>
      </c>
      <c r="BB60" s="23"/>
      <c r="BC60" s="1" t="s">
        <v>108</v>
      </c>
      <c r="BD60" s="23">
        <f>AVERAGEIF(Tabla8[PaÃ­s / RegiÃ³n],BC60,Tabla8[regalia en pesos])</f>
        <v>1.1824047090000001E-2</v>
      </c>
      <c r="BR60" s="1" t="s">
        <v>138</v>
      </c>
      <c r="BS60" s="1" t="s">
        <v>10</v>
      </c>
      <c r="BT60" s="1" t="s">
        <v>104</v>
      </c>
      <c r="BU60" s="1" t="s">
        <v>11</v>
      </c>
      <c r="BV60" s="1" t="s">
        <v>12</v>
      </c>
      <c r="BW60" s="1" t="s">
        <v>13</v>
      </c>
      <c r="BX60" s="8">
        <v>3.2996100000000001E-5</v>
      </c>
      <c r="BY60" s="8">
        <v>0.75</v>
      </c>
      <c r="BZ60" s="9">
        <f>Tabla4[[#This Row],[Precio unitario]]*Tabla4[[#This Row],[Tasa de ingresos cliente]]</f>
        <v>2.4747075000000001E-5</v>
      </c>
      <c r="CA60" s="21">
        <v>21.6</v>
      </c>
      <c r="CB60" s="14">
        <f>Tabla4[[#This Row],[tasa de cambio]]*Tabla4[[#This Row],[Ingresos netos]]</f>
        <v>5.3453682000000004E-4</v>
      </c>
      <c r="CD60" s="1" t="s">
        <v>108</v>
      </c>
      <c r="CE60" s="23">
        <f>AVERAGEIF(Tabla8[PaÃ­s / RegiÃ³n],CD60,Tabla8[regalia en pesos])</f>
        <v>1.1824047090000001E-2</v>
      </c>
      <c r="CG60" s="2" t="s">
        <v>144</v>
      </c>
      <c r="CH60" s="2" t="s">
        <v>18</v>
      </c>
      <c r="CI60" s="2" t="s">
        <v>104</v>
      </c>
      <c r="CJ60" s="2" t="s">
        <v>11</v>
      </c>
      <c r="CK60" s="2" t="s">
        <v>12</v>
      </c>
      <c r="CL60" s="2" t="s">
        <v>13</v>
      </c>
      <c r="CM60" s="7">
        <v>4.6631207480000002E-3</v>
      </c>
      <c r="CN60" s="7">
        <v>0.75</v>
      </c>
      <c r="CO60" s="9">
        <f>Tabla2[[#This Row],[Precio unitario]]*Tabla2[[#This Row],[Tasa de ingresos cliente]]</f>
        <v>3.4973405610000002E-3</v>
      </c>
      <c r="CP60" s="21">
        <v>21.6</v>
      </c>
      <c r="CQ60" s="11">
        <f>Tabla2[[#This Row],[tasa de cambio]]*Tabla2[[#This Row],[Ingresos netos]]</f>
        <v>7.554255611760001E-2</v>
      </c>
      <c r="CS60" s="1" t="s">
        <v>108</v>
      </c>
      <c r="CT60" s="23" t="e">
        <f>AVERAGEIF(Tabla2[PaÃ­s / RegiÃ³n],CS60,Tabla2[regalia en pesos])</f>
        <v>#DIV/0!</v>
      </c>
    </row>
    <row r="61" spans="1:98">
      <c r="A61" s="2" t="s">
        <v>24</v>
      </c>
      <c r="B61" s="2" t="s">
        <v>26</v>
      </c>
      <c r="C61" s="2"/>
      <c r="D61" s="2" t="s">
        <v>11</v>
      </c>
      <c r="E61" s="2" t="s">
        <v>12</v>
      </c>
      <c r="F61" s="2" t="s">
        <v>13</v>
      </c>
      <c r="G61" s="7">
        <v>4.7887255900000002E-4</v>
      </c>
      <c r="H61" s="7">
        <v>0.75</v>
      </c>
      <c r="I61" s="9">
        <f>Tabla14[[#This Row],[Precio unitario]]*Tabla14[[#This Row],[Tasa de ingresos cliente]]</f>
        <v>3.5915441925000004E-4</v>
      </c>
      <c r="J61" s="21">
        <v>21.6</v>
      </c>
      <c r="K61" s="15">
        <f>Tabla14[[#This Row],[tasa de cambio]]*Tabla14[[#This Row],[Ingresos netos]]</f>
        <v>7.757735455800001E-3</v>
      </c>
      <c r="M61" s="1" t="s">
        <v>33</v>
      </c>
      <c r="N61" s="23" t="e">
        <f>AVERAGEIF(Tabla1[PaÃ­s / RegiÃ³n],M61,Tabla1[regalia en pesos])</f>
        <v>#DIV/0!</v>
      </c>
      <c r="P61" s="1" t="s">
        <v>81</v>
      </c>
      <c r="Q61" s="1" t="s">
        <v>18</v>
      </c>
      <c r="R61" s="1"/>
      <c r="S61" s="1" t="s">
        <v>11</v>
      </c>
      <c r="T61" s="1" t="s">
        <v>12</v>
      </c>
      <c r="U61" s="1" t="s">
        <v>13</v>
      </c>
      <c r="V61" s="8">
        <v>2.0827255530000001E-3</v>
      </c>
      <c r="W61" s="8">
        <v>0.75</v>
      </c>
      <c r="X61" s="9">
        <f>Tabla12[[#This Row],[Precio unitario]]*Tabla12[[#This Row],[Tasa de ingresos cliente]]</f>
        <v>1.5620441647499999E-3</v>
      </c>
      <c r="Y61" s="21">
        <v>21.6</v>
      </c>
      <c r="Z61" s="11">
        <f>Tabla12[[#This Row],[tasa de cambio]]*Tabla12[[#This Row],[Ingresos netos]]</f>
        <v>3.37401539586E-2</v>
      </c>
      <c r="AB61" s="1" t="s">
        <v>33</v>
      </c>
      <c r="AC61" s="23" t="e">
        <f>AVERAGEIF(Tabla1[PaÃ­s / RegiÃ³n],AB61,Tabla1[regalia en pesos])</f>
        <v>#DIV/0!</v>
      </c>
      <c r="AQ61" s="2" t="s">
        <v>100</v>
      </c>
      <c r="AR61" s="2" t="s">
        <v>28</v>
      </c>
      <c r="AS61" s="2" t="s">
        <v>104</v>
      </c>
      <c r="AT61" s="2" t="s">
        <v>11</v>
      </c>
      <c r="AU61" s="2" t="s">
        <v>12</v>
      </c>
      <c r="AV61" s="2" t="s">
        <v>13</v>
      </c>
      <c r="AW61" s="7">
        <v>1.3458571E-3</v>
      </c>
      <c r="AX61" s="7">
        <v>0.75</v>
      </c>
      <c r="AY61" s="9">
        <f>Tabla8[[#This Row],[Precio unitario]]*Tabla8[[#This Row],[Tasa de ingresos cliente]]</f>
        <v>1.009392825E-3</v>
      </c>
      <c r="AZ61" s="21">
        <v>21.6</v>
      </c>
      <c r="BA61" s="11">
        <f>Tabla8[[#This Row],[tasa de cambio]]*Tabla8[[#This Row],[Ingresos netos]]</f>
        <v>2.1802885019999999E-2</v>
      </c>
      <c r="BB61" s="23"/>
      <c r="BC61" s="1" t="s">
        <v>33</v>
      </c>
      <c r="BD61" s="23">
        <f>AVERAGEIF(Tabla8[PaÃ­s / RegiÃ³n],BC61,Tabla8[regalia en pesos])</f>
        <v>2.5720515051428573E-2</v>
      </c>
      <c r="BR61" s="1" t="s">
        <v>138</v>
      </c>
      <c r="BS61" s="1" t="s">
        <v>10</v>
      </c>
      <c r="BT61" s="1" t="s">
        <v>104</v>
      </c>
      <c r="BU61" s="1" t="s">
        <v>11</v>
      </c>
      <c r="BV61" s="1" t="s">
        <v>12</v>
      </c>
      <c r="BW61" s="1" t="s">
        <v>13</v>
      </c>
      <c r="BX61" s="8">
        <v>4.9630000000000002E-7</v>
      </c>
      <c r="BY61" s="8">
        <v>0.75</v>
      </c>
      <c r="BZ61" s="9">
        <f>Tabla4[[#This Row],[Precio unitario]]*Tabla4[[#This Row],[Tasa de ingresos cliente]]</f>
        <v>3.7222500000000001E-7</v>
      </c>
      <c r="CA61" s="21">
        <v>21.6</v>
      </c>
      <c r="CB61" s="14">
        <f>Tabla4[[#This Row],[tasa de cambio]]*Tabla4[[#This Row],[Ingresos netos]]</f>
        <v>8.0400600000000001E-6</v>
      </c>
      <c r="CD61" s="1" t="s">
        <v>33</v>
      </c>
      <c r="CE61" s="23">
        <f>AVERAGEIF(Tabla8[PaÃ­s / RegiÃ³n],CD61,Tabla8[regalia en pesos])</f>
        <v>2.5720515051428573E-2</v>
      </c>
      <c r="CG61" s="1" t="s">
        <v>144</v>
      </c>
      <c r="CH61" s="1" t="s">
        <v>18</v>
      </c>
      <c r="CI61" s="1" t="s">
        <v>104</v>
      </c>
      <c r="CJ61" s="1" t="s">
        <v>11</v>
      </c>
      <c r="CK61" s="1" t="s">
        <v>12</v>
      </c>
      <c r="CL61" s="1" t="s">
        <v>13</v>
      </c>
      <c r="CM61" s="8">
        <v>4.663117221E-3</v>
      </c>
      <c r="CN61" s="8">
        <v>0.75</v>
      </c>
      <c r="CO61" s="9">
        <f>Tabla2[[#This Row],[Precio unitario]]*Tabla2[[#This Row],[Tasa de ingresos cliente]]</f>
        <v>3.4973379157499998E-3</v>
      </c>
      <c r="CP61" s="21">
        <v>21.6</v>
      </c>
      <c r="CQ61" s="11">
        <f>Tabla2[[#This Row],[tasa de cambio]]*Tabla2[[#This Row],[Ingresos netos]]</f>
        <v>7.5542498980200004E-2</v>
      </c>
      <c r="CS61" s="1" t="s">
        <v>33</v>
      </c>
      <c r="CT61" s="23" t="e">
        <f>AVERAGEIF(Tabla2[PaÃ­s / RegiÃ³n],CS61,Tabla2[regalia en pesos])</f>
        <v>#DIV/0!</v>
      </c>
    </row>
    <row r="62" spans="1:98">
      <c r="A62" s="1" t="s">
        <v>24</v>
      </c>
      <c r="B62" s="1" t="s">
        <v>26</v>
      </c>
      <c r="C62" s="1"/>
      <c r="D62" s="1" t="s">
        <v>11</v>
      </c>
      <c r="E62" s="1" t="s">
        <v>12</v>
      </c>
      <c r="F62" s="1" t="s">
        <v>13</v>
      </c>
      <c r="G62" s="8">
        <v>1.2922643959999999E-3</v>
      </c>
      <c r="H62" s="8">
        <v>0.75</v>
      </c>
      <c r="I62" s="9">
        <f>Tabla14[[#This Row],[Precio unitario]]*Tabla14[[#This Row],[Tasa de ingresos cliente]]</f>
        <v>9.6919829700000001E-4</v>
      </c>
      <c r="J62" s="21">
        <v>21.6</v>
      </c>
      <c r="K62" s="15">
        <f>Tabla14[[#This Row],[tasa de cambio]]*Tabla14[[#This Row],[Ingresos netos]]</f>
        <v>2.0934683215200003E-2</v>
      </c>
      <c r="M62" s="1" t="s">
        <v>82</v>
      </c>
      <c r="N62" s="23" t="e">
        <f>AVERAGEIF(Tabla1[PaÃ­s / RegiÃ³n],M62,Tabla1[regalia en pesos])</f>
        <v>#DIV/0!</v>
      </c>
      <c r="P62" s="2" t="s">
        <v>81</v>
      </c>
      <c r="Q62" s="2" t="s">
        <v>18</v>
      </c>
      <c r="R62" s="2"/>
      <c r="S62" s="2" t="s">
        <v>11</v>
      </c>
      <c r="T62" s="2" t="s">
        <v>12</v>
      </c>
      <c r="U62" s="2" t="s">
        <v>13</v>
      </c>
      <c r="V62" s="7">
        <v>2.1588735829999998E-3</v>
      </c>
      <c r="W62" s="7">
        <v>0.75</v>
      </c>
      <c r="X62" s="9">
        <f>Tabla12[[#This Row],[Precio unitario]]*Tabla12[[#This Row],[Tasa de ingresos cliente]]</f>
        <v>1.61915518725E-3</v>
      </c>
      <c r="Y62" s="21">
        <v>21.6</v>
      </c>
      <c r="Z62" s="11">
        <f>Tabla12[[#This Row],[tasa de cambio]]*Tabla12[[#This Row],[Ingresos netos]]</f>
        <v>3.4973752044600001E-2</v>
      </c>
      <c r="AB62" s="1" t="s">
        <v>82</v>
      </c>
      <c r="AC62" s="23" t="e">
        <f>AVERAGEIF(Tabla1[PaÃ­s / RegiÃ³n],AB62,Tabla1[regalia en pesos])</f>
        <v>#DIV/0!</v>
      </c>
      <c r="AQ62" s="1" t="s">
        <v>100</v>
      </c>
      <c r="AR62" s="1" t="s">
        <v>28</v>
      </c>
      <c r="AS62" s="1" t="s">
        <v>104</v>
      </c>
      <c r="AT62" s="1" t="s">
        <v>11</v>
      </c>
      <c r="AU62" s="1" t="s">
        <v>12</v>
      </c>
      <c r="AV62" s="1" t="s">
        <v>13</v>
      </c>
      <c r="AW62" s="8">
        <v>1.3458750000000001E-3</v>
      </c>
      <c r="AX62" s="8">
        <v>0.75</v>
      </c>
      <c r="AY62" s="9">
        <f>Tabla8[[#This Row],[Precio unitario]]*Tabla8[[#This Row],[Tasa de ingresos cliente]]</f>
        <v>1.0094062500000001E-3</v>
      </c>
      <c r="AZ62" s="21">
        <v>21.6</v>
      </c>
      <c r="BA62" s="11">
        <f>Tabla8[[#This Row],[tasa de cambio]]*Tabla8[[#This Row],[Ingresos netos]]</f>
        <v>2.1803175000000004E-2</v>
      </c>
      <c r="BB62" s="23"/>
      <c r="BC62" s="1" t="s">
        <v>82</v>
      </c>
      <c r="BD62" s="23">
        <f>AVERAGEIF(Tabla8[PaÃ­s / RegiÃ³n],BC62,Tabla8[regalia en pesos])</f>
        <v>2.8215122850000003E-2</v>
      </c>
      <c r="BR62" s="1" t="s">
        <v>138</v>
      </c>
      <c r="BS62" s="1" t="s">
        <v>10</v>
      </c>
      <c r="BT62" s="1" t="s">
        <v>104</v>
      </c>
      <c r="BU62" s="1" t="s">
        <v>11</v>
      </c>
      <c r="BV62" s="1" t="s">
        <v>12</v>
      </c>
      <c r="BW62" s="1" t="s">
        <v>13</v>
      </c>
      <c r="BX62" s="8">
        <v>2.7472588000000001E-3</v>
      </c>
      <c r="BY62" s="8">
        <v>0.75</v>
      </c>
      <c r="BZ62" s="9">
        <f>Tabla4[[#This Row],[Precio unitario]]*Tabla4[[#This Row],[Tasa de ingresos cliente]]</f>
        <v>2.0604441000000003E-3</v>
      </c>
      <c r="CA62" s="21">
        <v>21.6</v>
      </c>
      <c r="CB62" s="14">
        <f>Tabla4[[#This Row],[tasa de cambio]]*Tabla4[[#This Row],[Ingresos netos]]</f>
        <v>4.4505592560000008E-2</v>
      </c>
      <c r="CD62" s="1" t="s">
        <v>82</v>
      </c>
      <c r="CE62" s="23">
        <f>AVERAGEIF(Tabla8[PaÃ­s / RegiÃ³n],CD62,Tabla8[regalia en pesos])</f>
        <v>2.8215122850000003E-2</v>
      </c>
      <c r="CG62" s="2" t="s">
        <v>144</v>
      </c>
      <c r="CH62" s="2" t="s">
        <v>18</v>
      </c>
      <c r="CI62" s="2" t="s">
        <v>104</v>
      </c>
      <c r="CJ62" s="2" t="s">
        <v>11</v>
      </c>
      <c r="CK62" s="2" t="s">
        <v>12</v>
      </c>
      <c r="CL62" s="2" t="s">
        <v>13</v>
      </c>
      <c r="CM62" s="7">
        <v>4.6631246100000004E-3</v>
      </c>
      <c r="CN62" s="7">
        <v>0.75</v>
      </c>
      <c r="CO62" s="9">
        <f>Tabla2[[#This Row],[Precio unitario]]*Tabla2[[#This Row],[Tasa de ingresos cliente]]</f>
        <v>3.4973434575000005E-3</v>
      </c>
      <c r="CP62" s="21">
        <v>21.6</v>
      </c>
      <c r="CQ62" s="11">
        <f>Tabla2[[#This Row],[tasa de cambio]]*Tabla2[[#This Row],[Ingresos netos]]</f>
        <v>7.5542618682000018E-2</v>
      </c>
      <c r="CS62" s="1" t="s">
        <v>82</v>
      </c>
      <c r="CT62" s="23" t="e">
        <f>AVERAGEIF(Tabla2[PaÃ­s / RegiÃ³n],CS62,Tabla2[regalia en pesos])</f>
        <v>#DIV/0!</v>
      </c>
    </row>
    <row r="63" spans="1:98">
      <c r="A63" s="2" t="s">
        <v>24</v>
      </c>
      <c r="B63" s="2" t="s">
        <v>26</v>
      </c>
      <c r="C63" s="2"/>
      <c r="D63" s="2" t="s">
        <v>11</v>
      </c>
      <c r="E63" s="2" t="s">
        <v>12</v>
      </c>
      <c r="F63" s="2" t="s">
        <v>13</v>
      </c>
      <c r="G63" s="7">
        <v>4.9616037699999995E-4</v>
      </c>
      <c r="H63" s="7">
        <v>0.75</v>
      </c>
      <c r="I63" s="9">
        <f>Tabla14[[#This Row],[Precio unitario]]*Tabla14[[#This Row],[Tasa de ingresos cliente]]</f>
        <v>3.7212028274999994E-4</v>
      </c>
      <c r="J63" s="21">
        <v>21.6</v>
      </c>
      <c r="K63" s="15">
        <f>Tabla14[[#This Row],[tasa de cambio]]*Tabla14[[#This Row],[Ingresos netos]]</f>
        <v>8.0377981073999991E-3</v>
      </c>
      <c r="M63" s="1" t="s">
        <v>63</v>
      </c>
      <c r="N63" s="23" t="e">
        <f>AVERAGEIF(Tabla1[PaÃ­s / RegiÃ³n],M63,Tabla1[regalia en pesos])</f>
        <v>#DIV/0!</v>
      </c>
      <c r="P63" s="1" t="s">
        <v>81</v>
      </c>
      <c r="Q63" s="1" t="s">
        <v>18</v>
      </c>
      <c r="R63" s="1"/>
      <c r="S63" s="1" t="s">
        <v>11</v>
      </c>
      <c r="T63" s="1" t="s">
        <v>12</v>
      </c>
      <c r="U63" s="1" t="s">
        <v>13</v>
      </c>
      <c r="V63" s="8">
        <v>2.128935266E-3</v>
      </c>
      <c r="W63" s="8">
        <v>0.75</v>
      </c>
      <c r="X63" s="9">
        <f>Tabla12[[#This Row],[Precio unitario]]*Tabla12[[#This Row],[Tasa de ingresos cliente]]</f>
        <v>1.5967014495E-3</v>
      </c>
      <c r="Y63" s="21">
        <v>21.6</v>
      </c>
      <c r="Z63" s="11">
        <f>Tabla12[[#This Row],[tasa de cambio]]*Tabla12[[#This Row],[Ingresos netos]]</f>
        <v>3.4488751309200004E-2</v>
      </c>
      <c r="AB63" s="1" t="s">
        <v>63</v>
      </c>
      <c r="AC63" s="23" t="e">
        <f>AVERAGEIF(Tabla1[PaÃ­s / RegiÃ³n],AB63,Tabla1[regalia en pesos])</f>
        <v>#DIV/0!</v>
      </c>
      <c r="AQ63" s="2" t="s">
        <v>100</v>
      </c>
      <c r="AR63" s="2" t="s">
        <v>28</v>
      </c>
      <c r="AS63" s="2" t="s">
        <v>104</v>
      </c>
      <c r="AT63" s="2" t="s">
        <v>11</v>
      </c>
      <c r="AU63" s="2" t="s">
        <v>12</v>
      </c>
      <c r="AV63" s="2" t="s">
        <v>13</v>
      </c>
      <c r="AW63" s="7">
        <v>1.346E-3</v>
      </c>
      <c r="AX63" s="7">
        <v>0.75</v>
      </c>
      <c r="AY63" s="9">
        <f>Tabla8[[#This Row],[Precio unitario]]*Tabla8[[#This Row],[Tasa de ingresos cliente]]</f>
        <v>1.0095E-3</v>
      </c>
      <c r="AZ63" s="21">
        <v>21.6</v>
      </c>
      <c r="BA63" s="11">
        <f>Tabla8[[#This Row],[tasa de cambio]]*Tabla8[[#This Row],[Ingresos netos]]</f>
        <v>2.18052E-2</v>
      </c>
      <c r="BB63" s="23"/>
      <c r="BC63" s="1" t="s">
        <v>63</v>
      </c>
      <c r="BD63" s="23">
        <f>AVERAGEIF(Tabla8[PaÃ­s / RegiÃ³n],BC63,Tabla8[regalia en pesos])</f>
        <v>1.267771314857143E-2</v>
      </c>
      <c r="BR63" s="2" t="s">
        <v>138</v>
      </c>
      <c r="BS63" s="2" t="s">
        <v>10</v>
      </c>
      <c r="BT63" s="2" t="s">
        <v>114</v>
      </c>
      <c r="BU63" s="2" t="s">
        <v>11</v>
      </c>
      <c r="BV63" s="2" t="s">
        <v>12</v>
      </c>
      <c r="BW63" s="2" t="s">
        <v>13</v>
      </c>
      <c r="BX63" s="7">
        <v>4.9630000000000002E-7</v>
      </c>
      <c r="BY63" s="7">
        <v>0.75</v>
      </c>
      <c r="BZ63" s="9">
        <f>Tabla4[[#This Row],[Precio unitario]]*Tabla4[[#This Row],[Tasa de ingresos cliente]]</f>
        <v>3.7222500000000001E-7</v>
      </c>
      <c r="CA63" s="21">
        <v>21.6</v>
      </c>
      <c r="CB63" s="14">
        <f>Tabla4[[#This Row],[tasa de cambio]]*Tabla4[[#This Row],[Ingresos netos]]</f>
        <v>8.0400600000000001E-6</v>
      </c>
      <c r="CD63" s="1" t="s">
        <v>63</v>
      </c>
      <c r="CE63" s="23">
        <f>AVERAGEIF(Tabla8[PaÃ­s / RegiÃ³n],CD63,Tabla8[regalia en pesos])</f>
        <v>1.267771314857143E-2</v>
      </c>
      <c r="CG63" s="1" t="s">
        <v>144</v>
      </c>
      <c r="CH63" s="1" t="s">
        <v>18</v>
      </c>
      <c r="CI63" s="1" t="s">
        <v>104</v>
      </c>
      <c r="CJ63" s="1" t="s">
        <v>11</v>
      </c>
      <c r="CK63" s="1" t="s">
        <v>12</v>
      </c>
      <c r="CL63" s="1" t="s">
        <v>13</v>
      </c>
      <c r="CM63" s="8">
        <v>4.6631147859999998E-3</v>
      </c>
      <c r="CN63" s="8">
        <v>0.75</v>
      </c>
      <c r="CO63" s="9">
        <f>Tabla2[[#This Row],[Precio unitario]]*Tabla2[[#This Row],[Tasa de ingresos cliente]]</f>
        <v>3.4973360894999996E-3</v>
      </c>
      <c r="CP63" s="21">
        <v>21.6</v>
      </c>
      <c r="CQ63" s="11">
        <f>Tabla2[[#This Row],[tasa de cambio]]*Tabla2[[#This Row],[Ingresos netos]]</f>
        <v>7.554245953319999E-2</v>
      </c>
      <c r="CS63" s="1" t="s">
        <v>63</v>
      </c>
      <c r="CT63" s="23" t="e">
        <f>AVERAGEIF(Tabla2[PaÃ­s / RegiÃ³n],CS63,Tabla2[regalia en pesos])</f>
        <v>#DIV/0!</v>
      </c>
    </row>
    <row r="64" spans="1:98">
      <c r="A64" s="1" t="s">
        <v>24</v>
      </c>
      <c r="B64" s="1" t="s">
        <v>26</v>
      </c>
      <c r="C64" s="1"/>
      <c r="D64" s="1" t="s">
        <v>11</v>
      </c>
      <c r="E64" s="1" t="s">
        <v>12</v>
      </c>
      <c r="F64" s="1" t="s">
        <v>13</v>
      </c>
      <c r="G64" s="8">
        <v>1.297018546E-3</v>
      </c>
      <c r="H64" s="8">
        <v>0.75</v>
      </c>
      <c r="I64" s="9">
        <f>Tabla14[[#This Row],[Precio unitario]]*Tabla14[[#This Row],[Tasa de ingresos cliente]]</f>
        <v>9.7276390950000002E-4</v>
      </c>
      <c r="J64" s="21">
        <v>21.6</v>
      </c>
      <c r="K64" s="15">
        <f>Tabla14[[#This Row],[tasa de cambio]]*Tabla14[[#This Row],[Ingresos netos]]</f>
        <v>2.1011700445200003E-2</v>
      </c>
      <c r="M64" s="1" t="s">
        <v>99</v>
      </c>
      <c r="N64" s="23" t="e">
        <f>AVERAGEIF(Tabla1[PaÃ­s / RegiÃ³n],M64,Tabla1[regalia en pesos])</f>
        <v>#DIV/0!</v>
      </c>
      <c r="P64" s="2" t="s">
        <v>81</v>
      </c>
      <c r="Q64" s="2" t="s">
        <v>18</v>
      </c>
      <c r="R64" s="2"/>
      <c r="S64" s="2" t="s">
        <v>11</v>
      </c>
      <c r="T64" s="2" t="s">
        <v>12</v>
      </c>
      <c r="U64" s="2" t="s">
        <v>13</v>
      </c>
      <c r="V64" s="7">
        <v>2.327639172E-3</v>
      </c>
      <c r="W64" s="7">
        <v>0.75</v>
      </c>
      <c r="X64" s="9">
        <f>Tabla12[[#This Row],[Precio unitario]]*Tabla12[[#This Row],[Tasa de ingresos cliente]]</f>
        <v>1.7457293789999999E-3</v>
      </c>
      <c r="Y64" s="21">
        <v>21.6</v>
      </c>
      <c r="Z64" s="11">
        <f>Tabla12[[#This Row],[tasa de cambio]]*Tabla12[[#This Row],[Ingresos netos]]</f>
        <v>3.7707754586400001E-2</v>
      </c>
      <c r="AB64" s="1" t="s">
        <v>99</v>
      </c>
      <c r="AC64" s="23" t="e">
        <f>AVERAGEIF(Tabla1[PaÃ­s / RegiÃ³n],AB64,Tabla1[regalia en pesos])</f>
        <v>#DIV/0!</v>
      </c>
      <c r="AQ64" s="1" t="s">
        <v>100</v>
      </c>
      <c r="AR64" s="1" t="s">
        <v>28</v>
      </c>
      <c r="AS64" s="1" t="s">
        <v>104</v>
      </c>
      <c r="AT64" s="1" t="s">
        <v>11</v>
      </c>
      <c r="AU64" s="1" t="s">
        <v>12</v>
      </c>
      <c r="AV64" s="1" t="s">
        <v>13</v>
      </c>
      <c r="AW64" s="8">
        <v>1.3458556E-3</v>
      </c>
      <c r="AX64" s="8">
        <v>0.75</v>
      </c>
      <c r="AY64" s="9">
        <f>Tabla8[[#This Row],[Precio unitario]]*Tabla8[[#This Row],[Tasa de ingresos cliente]]</f>
        <v>1.0093916999999999E-3</v>
      </c>
      <c r="AZ64" s="21">
        <v>21.6</v>
      </c>
      <c r="BA64" s="11">
        <f>Tabla8[[#This Row],[tasa de cambio]]*Tabla8[[#This Row],[Ingresos netos]]</f>
        <v>2.1802860720000001E-2</v>
      </c>
      <c r="BB64" s="23"/>
      <c r="BC64" s="1" t="s">
        <v>99</v>
      </c>
      <c r="BD64" s="23">
        <f>AVERAGEIF(Tabla8[PaÃ­s / RegiÃ³n],BC64,Tabla8[regalia en pesos])</f>
        <v>1.3844529180000002E-2</v>
      </c>
      <c r="BR64" s="1" t="s">
        <v>138</v>
      </c>
      <c r="BS64" s="1" t="s">
        <v>10</v>
      </c>
      <c r="BT64" s="1" t="s">
        <v>114</v>
      </c>
      <c r="BU64" s="1" t="s">
        <v>11</v>
      </c>
      <c r="BV64" s="1" t="s">
        <v>12</v>
      </c>
      <c r="BW64" s="1" t="s">
        <v>13</v>
      </c>
      <c r="BX64" s="8">
        <v>4.9640000000000002E-7</v>
      </c>
      <c r="BY64" s="8">
        <v>0.75</v>
      </c>
      <c r="BZ64" s="9">
        <f>Tabla4[[#This Row],[Precio unitario]]*Tabla4[[#This Row],[Tasa de ingresos cliente]]</f>
        <v>3.7230000000000002E-7</v>
      </c>
      <c r="CA64" s="21">
        <v>21.6</v>
      </c>
      <c r="CB64" s="14">
        <f>Tabla4[[#This Row],[tasa de cambio]]*Tabla4[[#This Row],[Ingresos netos]]</f>
        <v>8.0416800000000016E-6</v>
      </c>
      <c r="CD64" s="1" t="s">
        <v>99</v>
      </c>
      <c r="CE64" s="23">
        <f>AVERAGEIF(Tabla8[PaÃ­s / RegiÃ³n],CD64,Tabla8[regalia en pesos])</f>
        <v>1.3844529180000002E-2</v>
      </c>
      <c r="CG64" s="2" t="s">
        <v>144</v>
      </c>
      <c r="CH64" s="2" t="s">
        <v>18</v>
      </c>
      <c r="CI64" s="2" t="s">
        <v>104</v>
      </c>
      <c r="CJ64" s="2" t="s">
        <v>11</v>
      </c>
      <c r="CK64" s="2" t="s">
        <v>12</v>
      </c>
      <c r="CL64" s="2" t="s">
        <v>13</v>
      </c>
      <c r="CM64" s="7">
        <v>4.6631293130000003E-3</v>
      </c>
      <c r="CN64" s="7">
        <v>0.75</v>
      </c>
      <c r="CO64" s="9">
        <f>Tabla2[[#This Row],[Precio unitario]]*Tabla2[[#This Row],[Tasa de ingresos cliente]]</f>
        <v>3.4973469847500004E-3</v>
      </c>
      <c r="CP64" s="21">
        <v>21.6</v>
      </c>
      <c r="CQ64" s="11">
        <f>Tabla2[[#This Row],[tasa de cambio]]*Tabla2[[#This Row],[Ingresos netos]]</f>
        <v>7.5542694870600016E-2</v>
      </c>
      <c r="CS64" s="1" t="s">
        <v>99</v>
      </c>
      <c r="CT64" s="23" t="e">
        <f>AVERAGEIF(Tabla2[PaÃ­s / RegiÃ³n],CS64,Tabla2[regalia en pesos])</f>
        <v>#DIV/0!</v>
      </c>
    </row>
    <row r="65" spans="1:98">
      <c r="A65" s="2" t="s">
        <v>24</v>
      </c>
      <c r="B65" s="2" t="s">
        <v>26</v>
      </c>
      <c r="C65" s="2"/>
      <c r="D65" s="2" t="s">
        <v>11</v>
      </c>
      <c r="E65" s="2" t="s">
        <v>12</v>
      </c>
      <c r="F65" s="2" t="s">
        <v>13</v>
      </c>
      <c r="G65" s="7">
        <v>1.9189477999999999E-4</v>
      </c>
      <c r="H65" s="7">
        <v>0.75</v>
      </c>
      <c r="I65" s="9">
        <f>Tabla14[[#This Row],[Precio unitario]]*Tabla14[[#This Row],[Tasa de ingresos cliente]]</f>
        <v>1.4392108499999999E-4</v>
      </c>
      <c r="J65" s="21">
        <v>21.6</v>
      </c>
      <c r="K65" s="15">
        <f>Tabla14[[#This Row],[tasa de cambio]]*Tabla14[[#This Row],[Ingresos netos]]</f>
        <v>3.1086954359999999E-3</v>
      </c>
      <c r="M65" s="1" t="s">
        <v>95</v>
      </c>
      <c r="N65" s="23" t="e">
        <f>AVERAGEIF(Tabla1[PaÃ­s / RegiÃ³n],M65,Tabla1[regalia en pesos])</f>
        <v>#DIV/0!</v>
      </c>
      <c r="P65" s="1" t="s">
        <v>81</v>
      </c>
      <c r="Q65" s="1" t="s">
        <v>18</v>
      </c>
      <c r="R65" s="1"/>
      <c r="S65" s="1" t="s">
        <v>11</v>
      </c>
      <c r="T65" s="1" t="s">
        <v>12</v>
      </c>
      <c r="U65" s="1" t="s">
        <v>13</v>
      </c>
      <c r="V65" s="8">
        <v>2.327804694E-3</v>
      </c>
      <c r="W65" s="8">
        <v>0.75</v>
      </c>
      <c r="X65" s="9">
        <f>Tabla12[[#This Row],[Precio unitario]]*Tabla12[[#This Row],[Tasa de ingresos cliente]]</f>
        <v>1.7458535205E-3</v>
      </c>
      <c r="Y65" s="21">
        <v>21.6</v>
      </c>
      <c r="Z65" s="11">
        <f>Tabla12[[#This Row],[tasa de cambio]]*Tabla12[[#This Row],[Ingresos netos]]</f>
        <v>3.77104360428E-2</v>
      </c>
      <c r="AB65" s="1" t="s">
        <v>95</v>
      </c>
      <c r="AC65" s="23" t="e">
        <f>AVERAGEIF(Tabla1[PaÃ­s / RegiÃ³n],AB65,Tabla1[regalia en pesos])</f>
        <v>#DIV/0!</v>
      </c>
      <c r="AQ65" s="2" t="s">
        <v>100</v>
      </c>
      <c r="AR65" s="2" t="s">
        <v>28</v>
      </c>
      <c r="AS65" s="2" t="s">
        <v>104</v>
      </c>
      <c r="AT65" s="2" t="s">
        <v>11</v>
      </c>
      <c r="AU65" s="2" t="s">
        <v>12</v>
      </c>
      <c r="AV65" s="2" t="s">
        <v>13</v>
      </c>
      <c r="AW65" s="7">
        <v>1.3458621E-3</v>
      </c>
      <c r="AX65" s="7">
        <v>0.75</v>
      </c>
      <c r="AY65" s="9">
        <f>Tabla8[[#This Row],[Precio unitario]]*Tabla8[[#This Row],[Tasa de ingresos cliente]]</f>
        <v>1.0093965749999999E-3</v>
      </c>
      <c r="AZ65" s="21">
        <v>21.6</v>
      </c>
      <c r="BA65" s="11">
        <f>Tabla8[[#This Row],[tasa de cambio]]*Tabla8[[#This Row],[Ingresos netos]]</f>
        <v>2.1802966020000002E-2</v>
      </c>
      <c r="BB65" s="23"/>
      <c r="BC65" s="1" t="s">
        <v>95</v>
      </c>
      <c r="BD65" s="23">
        <f>AVERAGEIF(Tabla8[PaÃ­s / RegiÃ³n],BC65,Tabla8[regalia en pesos])</f>
        <v>1.119127032E-2</v>
      </c>
      <c r="BR65" s="2" t="s">
        <v>138</v>
      </c>
      <c r="BS65" s="2" t="s">
        <v>10</v>
      </c>
      <c r="BT65" s="2" t="s">
        <v>114</v>
      </c>
      <c r="BU65" s="2" t="s">
        <v>11</v>
      </c>
      <c r="BV65" s="2" t="s">
        <v>12</v>
      </c>
      <c r="BW65" s="2" t="s">
        <v>13</v>
      </c>
      <c r="BX65" s="7">
        <v>8.6212499999999998E-6</v>
      </c>
      <c r="BY65" s="7">
        <v>0.75</v>
      </c>
      <c r="BZ65" s="9">
        <f>Tabla4[[#This Row],[Precio unitario]]*Tabla4[[#This Row],[Tasa de ingresos cliente]]</f>
        <v>6.4659374999999994E-6</v>
      </c>
      <c r="CA65" s="21">
        <v>21.6</v>
      </c>
      <c r="CB65" s="14">
        <f>Tabla4[[#This Row],[tasa de cambio]]*Tabla4[[#This Row],[Ingresos netos]]</f>
        <v>1.3966424999999999E-4</v>
      </c>
      <c r="CD65" s="1" t="s">
        <v>95</v>
      </c>
      <c r="CE65" s="23">
        <f>AVERAGEIF(Tabla8[PaÃ­s / RegiÃ³n],CD65,Tabla8[regalia en pesos])</f>
        <v>1.119127032E-2</v>
      </c>
      <c r="CG65" s="1" t="s">
        <v>144</v>
      </c>
      <c r="CH65" s="1" t="s">
        <v>18</v>
      </c>
      <c r="CI65" s="1" t="s">
        <v>104</v>
      </c>
      <c r="CJ65" s="1" t="s">
        <v>11</v>
      </c>
      <c r="CK65" s="1" t="s">
        <v>12</v>
      </c>
      <c r="CL65" s="1" t="s">
        <v>13</v>
      </c>
      <c r="CM65" s="8">
        <v>4.6631194880000001E-3</v>
      </c>
      <c r="CN65" s="8">
        <v>0.75</v>
      </c>
      <c r="CO65" s="9">
        <f>Tabla2[[#This Row],[Precio unitario]]*Tabla2[[#This Row],[Tasa de ingresos cliente]]</f>
        <v>3.4973396160000001E-3</v>
      </c>
      <c r="CP65" s="21">
        <v>21.6</v>
      </c>
      <c r="CQ65" s="11">
        <f>Tabla2[[#This Row],[tasa de cambio]]*Tabla2[[#This Row],[Ingresos netos]]</f>
        <v>7.5542535705600003E-2</v>
      </c>
      <c r="CS65" s="1" t="s">
        <v>95</v>
      </c>
      <c r="CT65" s="23" t="e">
        <f>AVERAGEIF(Tabla2[PaÃ­s / RegiÃ³n],CS65,Tabla2[regalia en pesos])</f>
        <v>#DIV/0!</v>
      </c>
    </row>
    <row r="66" spans="1:98">
      <c r="A66" s="1" t="s">
        <v>24</v>
      </c>
      <c r="B66" s="1" t="s">
        <v>26</v>
      </c>
      <c r="C66" s="1"/>
      <c r="D66" s="1" t="s">
        <v>11</v>
      </c>
      <c r="E66" s="1" t="s">
        <v>12</v>
      </c>
      <c r="F66" s="1" t="s">
        <v>13</v>
      </c>
      <c r="G66" s="8">
        <v>7.3646104700000002E-4</v>
      </c>
      <c r="H66" s="8">
        <v>0.75</v>
      </c>
      <c r="I66" s="9">
        <f>Tabla14[[#This Row],[Precio unitario]]*Tabla14[[#This Row],[Tasa de ingresos cliente]]</f>
        <v>5.5234578524999999E-4</v>
      </c>
      <c r="J66" s="21">
        <v>21.6</v>
      </c>
      <c r="K66" s="15">
        <f>Tabla14[[#This Row],[tasa de cambio]]*Tabla14[[#This Row],[Ingresos netos]]</f>
        <v>1.1930668961400001E-2</v>
      </c>
      <c r="M66" s="1" t="s">
        <v>80</v>
      </c>
      <c r="N66" s="23" t="e">
        <f>AVERAGEIF(Tabla1[PaÃ­s / RegiÃ³n],M66,Tabla1[regalia en pesos])</f>
        <v>#DIV/0!</v>
      </c>
      <c r="P66" s="2" t="s">
        <v>81</v>
      </c>
      <c r="Q66" s="2" t="s">
        <v>18</v>
      </c>
      <c r="R66" s="2"/>
      <c r="S66" s="2" t="s">
        <v>11</v>
      </c>
      <c r="T66" s="2" t="s">
        <v>12</v>
      </c>
      <c r="U66" s="2" t="s">
        <v>13</v>
      </c>
      <c r="V66" s="7">
        <v>2.3274805469999998E-3</v>
      </c>
      <c r="W66" s="7">
        <v>0.75</v>
      </c>
      <c r="X66" s="9">
        <f>Tabla12[[#This Row],[Precio unitario]]*Tabla12[[#This Row],[Tasa de ingresos cliente]]</f>
        <v>1.7456104102499999E-3</v>
      </c>
      <c r="Y66" s="21">
        <v>21.6</v>
      </c>
      <c r="Z66" s="11">
        <f>Tabla12[[#This Row],[tasa de cambio]]*Tabla12[[#This Row],[Ingresos netos]]</f>
        <v>3.7705184861400003E-2</v>
      </c>
      <c r="AB66" s="1" t="s">
        <v>80</v>
      </c>
      <c r="AC66" s="23" t="e">
        <f>AVERAGEIF(Tabla1[PaÃ­s / RegiÃ³n],AB66,Tabla1[regalia en pesos])</f>
        <v>#DIV/0!</v>
      </c>
      <c r="AQ66" s="1" t="s">
        <v>100</v>
      </c>
      <c r="AR66" s="1" t="s">
        <v>28</v>
      </c>
      <c r="AS66" s="1" t="s">
        <v>104</v>
      </c>
      <c r="AT66" s="1" t="s">
        <v>11</v>
      </c>
      <c r="AU66" s="1" t="s">
        <v>12</v>
      </c>
      <c r="AV66" s="1" t="s">
        <v>13</v>
      </c>
      <c r="AW66" s="8">
        <v>1.3458477999999999E-3</v>
      </c>
      <c r="AX66" s="8">
        <v>0.75</v>
      </c>
      <c r="AY66" s="9">
        <f>Tabla8[[#This Row],[Precio unitario]]*Tabla8[[#This Row],[Tasa de ingresos cliente]]</f>
        <v>1.0093858499999999E-3</v>
      </c>
      <c r="AZ66" s="21">
        <v>21.6</v>
      </c>
      <c r="BA66" s="11">
        <f>Tabla8[[#This Row],[tasa de cambio]]*Tabla8[[#This Row],[Ingresos netos]]</f>
        <v>2.1802734359999999E-2</v>
      </c>
      <c r="BB66" s="23"/>
      <c r="BC66" s="1" t="s">
        <v>80</v>
      </c>
      <c r="BD66" s="23">
        <f>AVERAGEIF(Tabla8[PaÃ­s / RegiÃ³n],BC66,Tabla8[regalia en pesos])</f>
        <v>1.1151444600000001E-2</v>
      </c>
      <c r="BR66" s="2" t="s">
        <v>138</v>
      </c>
      <c r="BS66" s="2" t="s">
        <v>10</v>
      </c>
      <c r="BT66" s="2" t="s">
        <v>104</v>
      </c>
      <c r="BU66" s="2" t="s">
        <v>11</v>
      </c>
      <c r="BV66" s="2" t="s">
        <v>12</v>
      </c>
      <c r="BW66" s="2" t="s">
        <v>13</v>
      </c>
      <c r="BX66" s="7">
        <v>5.5448770000000001E-3</v>
      </c>
      <c r="BY66" s="7">
        <v>0.75</v>
      </c>
      <c r="BZ66" s="9">
        <f>Tabla4[[#This Row],[Precio unitario]]*Tabla4[[#This Row],[Tasa de ingresos cliente]]</f>
        <v>4.1586577500000001E-3</v>
      </c>
      <c r="CA66" s="21">
        <v>21.6</v>
      </c>
      <c r="CB66" s="14">
        <f>Tabla4[[#This Row],[tasa de cambio]]*Tabla4[[#This Row],[Ingresos netos]]</f>
        <v>8.9827007400000006E-2</v>
      </c>
      <c r="CD66" s="1" t="s">
        <v>80</v>
      </c>
      <c r="CE66" s="23">
        <f>AVERAGEIF(Tabla8[PaÃ­s / RegiÃ³n],CD66,Tabla8[regalia en pesos])</f>
        <v>1.1151444600000001E-2</v>
      </c>
      <c r="CG66" s="2" t="s">
        <v>144</v>
      </c>
      <c r="CH66" s="2" t="s">
        <v>18</v>
      </c>
      <c r="CI66" s="2" t="s">
        <v>104</v>
      </c>
      <c r="CJ66" s="2" t="s">
        <v>11</v>
      </c>
      <c r="CK66" s="2" t="s">
        <v>12</v>
      </c>
      <c r="CL66" s="2" t="s">
        <v>13</v>
      </c>
      <c r="CM66" s="7">
        <v>4.6628208930000001E-3</v>
      </c>
      <c r="CN66" s="7">
        <v>0.75</v>
      </c>
      <c r="CO66" s="9">
        <f>Tabla2[[#This Row],[Precio unitario]]*Tabla2[[#This Row],[Tasa de ingresos cliente]]</f>
        <v>3.4971156697500001E-3</v>
      </c>
      <c r="CP66" s="21">
        <v>21.6</v>
      </c>
      <c r="CQ66" s="11">
        <f>Tabla2[[#This Row],[tasa de cambio]]*Tabla2[[#This Row],[Ingresos netos]]</f>
        <v>7.5537698466600009E-2</v>
      </c>
      <c r="CS66" s="1" t="s">
        <v>80</v>
      </c>
      <c r="CT66" s="23" t="e">
        <f>AVERAGEIF(Tabla2[PaÃ­s / RegiÃ³n],CS66,Tabla2[regalia en pesos])</f>
        <v>#DIV/0!</v>
      </c>
    </row>
    <row r="67" spans="1:98">
      <c r="A67" s="2" t="s">
        <v>24</v>
      </c>
      <c r="B67" s="2" t="s">
        <v>26</v>
      </c>
      <c r="C67" s="2"/>
      <c r="D67" s="2" t="s">
        <v>11</v>
      </c>
      <c r="E67" s="2" t="s">
        <v>12</v>
      </c>
      <c r="F67" s="2" t="s">
        <v>13</v>
      </c>
      <c r="G67" s="7">
        <v>4.9875354899999997E-4</v>
      </c>
      <c r="H67" s="7">
        <v>0.75</v>
      </c>
      <c r="I67" s="9">
        <f>Tabla14[[#This Row],[Precio unitario]]*Tabla14[[#This Row],[Tasa de ingresos cliente]]</f>
        <v>3.7406516174999998E-4</v>
      </c>
      <c r="J67" s="21">
        <v>21.6</v>
      </c>
      <c r="K67" s="15">
        <f>Tabla14[[#This Row],[tasa de cambio]]*Tabla14[[#This Row],[Ingresos netos]]</f>
        <v>8.0798074938000005E-3</v>
      </c>
      <c r="M67" s="1" t="s">
        <v>35</v>
      </c>
      <c r="N67" s="23" t="e">
        <f>AVERAGEIF(Tabla1[PaÃ­s / RegiÃ³n],M67,Tabla1[regalia en pesos])</f>
        <v>#DIV/0!</v>
      </c>
      <c r="P67" s="1" t="s">
        <v>81</v>
      </c>
      <c r="Q67" s="1" t="s">
        <v>18</v>
      </c>
      <c r="R67" s="1"/>
      <c r="S67" s="1" t="s">
        <v>11</v>
      </c>
      <c r="T67" s="1" t="s">
        <v>12</v>
      </c>
      <c r="U67" s="1" t="s">
        <v>13</v>
      </c>
      <c r="V67" s="8">
        <v>2.204869096E-3</v>
      </c>
      <c r="W67" s="8">
        <v>0.75</v>
      </c>
      <c r="X67" s="9">
        <f>Tabla12[[#This Row],[Precio unitario]]*Tabla12[[#This Row],[Tasa de ingresos cliente]]</f>
        <v>1.6536518220000001E-3</v>
      </c>
      <c r="Y67" s="21">
        <v>21.6</v>
      </c>
      <c r="Z67" s="11">
        <f>Tabla12[[#This Row],[tasa de cambio]]*Tabla12[[#This Row],[Ingresos netos]]</f>
        <v>3.5718879355200003E-2</v>
      </c>
      <c r="AB67" s="1" t="s">
        <v>35</v>
      </c>
      <c r="AC67" s="23" t="e">
        <f>AVERAGEIF(Tabla1[PaÃ­s / RegiÃ³n],AB67,Tabla1[regalia en pesos])</f>
        <v>#DIV/0!</v>
      </c>
      <c r="AQ67" s="2" t="s">
        <v>100</v>
      </c>
      <c r="AR67" s="2" t="s">
        <v>28</v>
      </c>
      <c r="AS67" s="2" t="s">
        <v>104</v>
      </c>
      <c r="AT67" s="2" t="s">
        <v>11</v>
      </c>
      <c r="AU67" s="2" t="s">
        <v>12</v>
      </c>
      <c r="AV67" s="2" t="s">
        <v>13</v>
      </c>
      <c r="AW67" s="7">
        <v>1.3458541000000001E-3</v>
      </c>
      <c r="AX67" s="7">
        <v>0.75</v>
      </c>
      <c r="AY67" s="9">
        <f>Tabla8[[#This Row],[Precio unitario]]*Tabla8[[#This Row],[Tasa de ingresos cliente]]</f>
        <v>1.0093905750000001E-3</v>
      </c>
      <c r="AZ67" s="21">
        <v>21.6</v>
      </c>
      <c r="BA67" s="11">
        <f>Tabla8[[#This Row],[tasa de cambio]]*Tabla8[[#This Row],[Ingresos netos]]</f>
        <v>2.1802836420000003E-2</v>
      </c>
      <c r="BB67" s="23"/>
      <c r="BC67" s="1" t="s">
        <v>35</v>
      </c>
      <c r="BD67" s="23">
        <f>AVERAGEIF(Tabla8[PaÃ­s / RegiÃ³n],BC67,Tabla8[regalia en pesos])</f>
        <v>7.314359454000002E-3</v>
      </c>
      <c r="BR67" s="2" t="s">
        <v>138</v>
      </c>
      <c r="BS67" s="2" t="s">
        <v>17</v>
      </c>
      <c r="BT67" s="2" t="s">
        <v>104</v>
      </c>
      <c r="BU67" s="2" t="s">
        <v>11</v>
      </c>
      <c r="BV67" s="2" t="s">
        <v>12</v>
      </c>
      <c r="BW67" s="2" t="s">
        <v>13</v>
      </c>
      <c r="BX67" s="7">
        <v>1.2540367000000001E-3</v>
      </c>
      <c r="BY67" s="7">
        <v>0.75</v>
      </c>
      <c r="BZ67" s="9">
        <f>Tabla4[[#This Row],[Precio unitario]]*Tabla4[[#This Row],[Tasa de ingresos cliente]]</f>
        <v>9.405275250000001E-4</v>
      </c>
      <c r="CA67" s="21">
        <v>21.6</v>
      </c>
      <c r="CB67" s="14">
        <f>Tabla4[[#This Row],[tasa de cambio]]*Tabla4[[#This Row],[Ingresos netos]]</f>
        <v>2.0315394540000004E-2</v>
      </c>
      <c r="CD67" s="1" t="s">
        <v>35</v>
      </c>
      <c r="CE67" s="23">
        <f>AVERAGEIF(Tabla8[PaÃ­s / RegiÃ³n],CD67,Tabla8[regalia en pesos])</f>
        <v>7.314359454000002E-3</v>
      </c>
      <c r="CG67" s="1" t="s">
        <v>144</v>
      </c>
      <c r="CH67" s="1" t="s">
        <v>18</v>
      </c>
      <c r="CI67" s="1" t="s">
        <v>104</v>
      </c>
      <c r="CJ67" s="1" t="s">
        <v>11</v>
      </c>
      <c r="CK67" s="1" t="s">
        <v>12</v>
      </c>
      <c r="CL67" s="1" t="s">
        <v>13</v>
      </c>
      <c r="CM67" s="8">
        <v>4.663135778E-3</v>
      </c>
      <c r="CN67" s="8">
        <v>0.75</v>
      </c>
      <c r="CO67" s="9">
        <f>Tabla2[[#This Row],[Precio unitario]]*Tabla2[[#This Row],[Tasa de ingresos cliente]]</f>
        <v>3.4973518335E-3</v>
      </c>
      <c r="CP67" s="21">
        <v>21.6</v>
      </c>
      <c r="CQ67" s="11">
        <f>Tabla2[[#This Row],[tasa de cambio]]*Tabla2[[#This Row],[Ingresos netos]]</f>
        <v>7.5542799603600011E-2</v>
      </c>
      <c r="CS67" s="1" t="s">
        <v>35</v>
      </c>
      <c r="CT67" s="23">
        <f>AVERAGEIF(Tabla2[PaÃ­s / RegiÃ³n],CS67,Tabla2[regalia en pesos])</f>
        <v>0</v>
      </c>
    </row>
    <row r="68" spans="1:98">
      <c r="A68" s="1" t="s">
        <v>24</v>
      </c>
      <c r="B68" s="1" t="s">
        <v>26</v>
      </c>
      <c r="C68" s="1"/>
      <c r="D68" s="1" t="s">
        <v>11</v>
      </c>
      <c r="E68" s="1" t="s">
        <v>12</v>
      </c>
      <c r="F68" s="1" t="s">
        <v>13</v>
      </c>
      <c r="G68" s="8">
        <v>1.8169496719999999E-3</v>
      </c>
      <c r="H68" s="8">
        <v>0.75</v>
      </c>
      <c r="I68" s="9">
        <f>Tabla14[[#This Row],[Precio unitario]]*Tabla14[[#This Row],[Tasa de ingresos cliente]]</f>
        <v>1.3627122539999999E-3</v>
      </c>
      <c r="J68" s="21">
        <v>21.6</v>
      </c>
      <c r="K68" s="15">
        <f>Tabla14[[#This Row],[tasa de cambio]]*Tabla14[[#This Row],[Ingresos netos]]</f>
        <v>2.9434584686399999E-2</v>
      </c>
      <c r="M68" s="1" t="s">
        <v>109</v>
      </c>
      <c r="N68" s="23" t="e">
        <f>AVERAGEIF(Tabla1[PaÃ­s / RegiÃ³n],M68,Tabla1[regalia en pesos])</f>
        <v>#DIV/0!</v>
      </c>
      <c r="P68" s="2" t="s">
        <v>81</v>
      </c>
      <c r="Q68" s="2" t="s">
        <v>18</v>
      </c>
      <c r="R68" s="2"/>
      <c r="S68" s="2" t="s">
        <v>11</v>
      </c>
      <c r="T68" s="2" t="s">
        <v>12</v>
      </c>
      <c r="U68" s="2" t="s">
        <v>13</v>
      </c>
      <c r="V68" s="7">
        <v>2.0279796929999999E-3</v>
      </c>
      <c r="W68" s="7">
        <v>0.75</v>
      </c>
      <c r="X68" s="9">
        <f>Tabla12[[#This Row],[Precio unitario]]*Tabla12[[#This Row],[Tasa de ingresos cliente]]</f>
        <v>1.5209847697499998E-3</v>
      </c>
      <c r="Y68" s="21">
        <v>21.6</v>
      </c>
      <c r="Z68" s="11">
        <f>Tabla12[[#This Row],[tasa de cambio]]*Tabla12[[#This Row],[Ingresos netos]]</f>
        <v>3.2853271026599996E-2</v>
      </c>
      <c r="AB68" s="1" t="s">
        <v>109</v>
      </c>
      <c r="AC68" s="23" t="e">
        <f>AVERAGEIF(Tabla1[PaÃ­s / RegiÃ³n],AB68,Tabla1[regalia en pesos])</f>
        <v>#DIV/0!</v>
      </c>
      <c r="AQ68" s="1" t="s">
        <v>100</v>
      </c>
      <c r="AR68" s="1" t="s">
        <v>28</v>
      </c>
      <c r="AS68" s="1" t="s">
        <v>104</v>
      </c>
      <c r="AT68" s="1" t="s">
        <v>11</v>
      </c>
      <c r="AU68" s="1" t="s">
        <v>12</v>
      </c>
      <c r="AV68" s="1" t="s">
        <v>13</v>
      </c>
      <c r="AW68" s="8">
        <v>1.3458667000000001E-3</v>
      </c>
      <c r="AX68" s="8">
        <v>0.75</v>
      </c>
      <c r="AY68" s="9">
        <f>Tabla8[[#This Row],[Precio unitario]]*Tabla8[[#This Row],[Tasa de ingresos cliente]]</f>
        <v>1.009400025E-3</v>
      </c>
      <c r="AZ68" s="21">
        <v>21.6</v>
      </c>
      <c r="BA68" s="11">
        <f>Tabla8[[#This Row],[tasa de cambio]]*Tabla8[[#This Row],[Ingresos netos]]</f>
        <v>2.1803040540000002E-2</v>
      </c>
      <c r="BB68" s="23"/>
      <c r="BC68" s="1" t="s">
        <v>109</v>
      </c>
      <c r="BD68" s="23">
        <f>AVERAGEIF(Tabla8[PaÃ­s / RegiÃ³n],BC68,Tabla8[regalia en pesos])</f>
        <v>3.1849473982500001E-2</v>
      </c>
      <c r="BR68" s="1" t="s">
        <v>138</v>
      </c>
      <c r="BS68" s="1" t="s">
        <v>17</v>
      </c>
      <c r="BT68" s="1" t="s">
        <v>104</v>
      </c>
      <c r="BU68" s="1" t="s">
        <v>11</v>
      </c>
      <c r="BV68" s="1" t="s">
        <v>12</v>
      </c>
      <c r="BW68" s="1" t="s">
        <v>13</v>
      </c>
      <c r="BX68" s="8">
        <v>1.2540366E-3</v>
      </c>
      <c r="BY68" s="8">
        <v>0.75</v>
      </c>
      <c r="BZ68" s="9">
        <f>Tabla4[[#This Row],[Precio unitario]]*Tabla4[[#This Row],[Tasa de ingresos cliente]]</f>
        <v>9.4052744999999997E-4</v>
      </c>
      <c r="CA68" s="21">
        <v>21.6</v>
      </c>
      <c r="CB68" s="14">
        <f>Tabla4[[#This Row],[tasa de cambio]]*Tabla4[[#This Row],[Ingresos netos]]</f>
        <v>2.0315392920000001E-2</v>
      </c>
      <c r="CD68" s="1" t="s">
        <v>109</v>
      </c>
      <c r="CE68" s="23">
        <f>AVERAGEIF(Tabla8[PaÃ­s / RegiÃ³n],CD68,Tabla8[regalia en pesos])</f>
        <v>3.1849473982500001E-2</v>
      </c>
      <c r="CG68" s="2" t="s">
        <v>144</v>
      </c>
      <c r="CH68" s="2" t="s">
        <v>18</v>
      </c>
      <c r="CI68" s="2" t="s">
        <v>104</v>
      </c>
      <c r="CJ68" s="2" t="s">
        <v>11</v>
      </c>
      <c r="CK68" s="2" t="s">
        <v>12</v>
      </c>
      <c r="CL68" s="2" t="s">
        <v>13</v>
      </c>
      <c r="CM68" s="7">
        <v>4.6631007629999999E-3</v>
      </c>
      <c r="CN68" s="7">
        <v>0.75</v>
      </c>
      <c r="CO68" s="9">
        <f>Tabla2[[#This Row],[Precio unitario]]*Tabla2[[#This Row],[Tasa de ingresos cliente]]</f>
        <v>3.4973255722499999E-3</v>
      </c>
      <c r="CP68" s="21">
        <v>21.6</v>
      </c>
      <c r="CQ68" s="11">
        <f>Tabla2[[#This Row],[tasa de cambio]]*Tabla2[[#This Row],[Ingresos netos]]</f>
        <v>7.5542232360600009E-2</v>
      </c>
      <c r="CS68" s="1" t="s">
        <v>109</v>
      </c>
      <c r="CT68" s="23" t="e">
        <f>AVERAGEIF(Tabla2[PaÃ­s / RegiÃ³n],CS68,Tabla2[regalia en pesos])</f>
        <v>#DIV/0!</v>
      </c>
    </row>
    <row r="69" spans="1:98">
      <c r="A69" s="1" t="s">
        <v>24</v>
      </c>
      <c r="B69" s="1" t="s">
        <v>26</v>
      </c>
      <c r="C69" s="1"/>
      <c r="D69" s="1" t="s">
        <v>11</v>
      </c>
      <c r="E69" s="1" t="s">
        <v>12</v>
      </c>
      <c r="F69" s="1" t="s">
        <v>13</v>
      </c>
      <c r="G69" s="8">
        <v>7.3602885199999996E-4</v>
      </c>
      <c r="H69" s="8">
        <v>0.75</v>
      </c>
      <c r="I69" s="9">
        <f>Tabla14[[#This Row],[Precio unitario]]*Tabla14[[#This Row],[Tasa de ingresos cliente]]</f>
        <v>5.5202163900000003E-4</v>
      </c>
      <c r="J69" s="21">
        <v>21.6</v>
      </c>
      <c r="K69" s="15">
        <f>Tabla14[[#This Row],[tasa de cambio]]*Tabla14[[#This Row],[Ingresos netos]]</f>
        <v>1.1923667402400001E-2</v>
      </c>
      <c r="M69" s="1" t="s">
        <v>68</v>
      </c>
      <c r="N69" s="23" t="e">
        <f>AVERAGEIF(Tabla1[PaÃ­s / RegiÃ³n],M69,Tabla1[regalia en pesos])</f>
        <v>#DIV/0!</v>
      </c>
      <c r="P69" s="1" t="s">
        <v>81</v>
      </c>
      <c r="Q69" s="1" t="s">
        <v>18</v>
      </c>
      <c r="R69" s="1"/>
      <c r="S69" s="1" t="s">
        <v>11</v>
      </c>
      <c r="T69" s="1" t="s">
        <v>12</v>
      </c>
      <c r="U69" s="1" t="s">
        <v>13</v>
      </c>
      <c r="V69" s="8">
        <v>2.136842746E-3</v>
      </c>
      <c r="W69" s="8">
        <v>0.75</v>
      </c>
      <c r="X69" s="9">
        <f>Tabla12[[#This Row],[Precio unitario]]*Tabla12[[#This Row],[Tasa de ingresos cliente]]</f>
        <v>1.6026320595000001E-3</v>
      </c>
      <c r="Y69" s="21">
        <v>21.6</v>
      </c>
      <c r="Z69" s="11">
        <f>Tabla12[[#This Row],[tasa de cambio]]*Tabla12[[#This Row],[Ingresos netos]]</f>
        <v>3.4616852485200002E-2</v>
      </c>
      <c r="AB69" s="1" t="s">
        <v>68</v>
      </c>
      <c r="AC69" s="23" t="e">
        <f>AVERAGEIF(Tabla1[PaÃ­s / RegiÃ³n],AB69,Tabla1[regalia en pesos])</f>
        <v>#DIV/0!</v>
      </c>
      <c r="AQ69" s="2" t="s">
        <v>100</v>
      </c>
      <c r="AR69" s="2" t="s">
        <v>28</v>
      </c>
      <c r="AS69" s="2" t="s">
        <v>104</v>
      </c>
      <c r="AT69" s="2" t="s">
        <v>11</v>
      </c>
      <c r="AU69" s="2" t="s">
        <v>12</v>
      </c>
      <c r="AV69" s="2" t="s">
        <v>13</v>
      </c>
      <c r="AW69" s="7">
        <v>1.3458400000000001E-3</v>
      </c>
      <c r="AX69" s="7">
        <v>0.75</v>
      </c>
      <c r="AY69" s="9">
        <f>Tabla8[[#This Row],[Precio unitario]]*Tabla8[[#This Row],[Tasa de ingresos cliente]]</f>
        <v>1.00938E-3</v>
      </c>
      <c r="AZ69" s="21">
        <v>21.6</v>
      </c>
      <c r="BA69" s="11">
        <f>Tabla8[[#This Row],[tasa de cambio]]*Tabla8[[#This Row],[Ingresos netos]]</f>
        <v>2.1802608000000001E-2</v>
      </c>
      <c r="BB69" s="23"/>
      <c r="BC69" s="1" t="s">
        <v>68</v>
      </c>
      <c r="BD69" s="23">
        <f>AVERAGEIF(Tabla8[PaÃ­s / RegiÃ³n],BC69,Tabla8[regalia en pesos])</f>
        <v>5.75009982E-3</v>
      </c>
      <c r="BR69" s="2" t="s">
        <v>138</v>
      </c>
      <c r="BS69" s="2" t="s">
        <v>17</v>
      </c>
      <c r="BT69" s="2" t="s">
        <v>104</v>
      </c>
      <c r="BU69" s="2" t="s">
        <v>11</v>
      </c>
      <c r="BV69" s="2" t="s">
        <v>12</v>
      </c>
      <c r="BW69" s="2" t="s">
        <v>13</v>
      </c>
      <c r="BX69" s="7">
        <v>2.2790787000000002E-3</v>
      </c>
      <c r="BY69" s="7">
        <v>0.75</v>
      </c>
      <c r="BZ69" s="9">
        <f>Tabla4[[#This Row],[Precio unitario]]*Tabla4[[#This Row],[Tasa de ingresos cliente]]</f>
        <v>1.7093090250000001E-3</v>
      </c>
      <c r="CA69" s="21">
        <v>21.6</v>
      </c>
      <c r="CB69" s="14">
        <f>Tabla4[[#This Row],[tasa de cambio]]*Tabla4[[#This Row],[Ingresos netos]]</f>
        <v>3.6921074940000007E-2</v>
      </c>
      <c r="CD69" s="1" t="s">
        <v>68</v>
      </c>
      <c r="CE69" s="23">
        <f>AVERAGEIF(Tabla8[PaÃ­s / RegiÃ³n],CD69,Tabla8[regalia en pesos])</f>
        <v>5.75009982E-3</v>
      </c>
      <c r="CG69" s="1" t="s">
        <v>144</v>
      </c>
      <c r="CH69" s="1" t="s">
        <v>18</v>
      </c>
      <c r="CI69" s="1" t="s">
        <v>104</v>
      </c>
      <c r="CJ69" s="1" t="s">
        <v>11</v>
      </c>
      <c r="CK69" s="1" t="s">
        <v>12</v>
      </c>
      <c r="CL69" s="1" t="s">
        <v>13</v>
      </c>
      <c r="CM69" s="8">
        <v>4.6631295650000001E-3</v>
      </c>
      <c r="CN69" s="8">
        <v>0.75</v>
      </c>
      <c r="CO69" s="9">
        <f>Tabla2[[#This Row],[Precio unitario]]*Tabla2[[#This Row],[Tasa de ingresos cliente]]</f>
        <v>3.4973471737500001E-3</v>
      </c>
      <c r="CP69" s="21">
        <v>21.6</v>
      </c>
      <c r="CQ69" s="11">
        <f>Tabla2[[#This Row],[tasa de cambio]]*Tabla2[[#This Row],[Ingresos netos]]</f>
        <v>7.5542698953000004E-2</v>
      </c>
      <c r="CS69" s="1" t="s">
        <v>68</v>
      </c>
      <c r="CT69" s="23" t="e">
        <f>AVERAGEIF(Tabla2[PaÃ­s / RegiÃ³n],CS69,Tabla2[regalia en pesos])</f>
        <v>#DIV/0!</v>
      </c>
    </row>
    <row r="70" spans="1:98">
      <c r="A70" s="2" t="s">
        <v>24</v>
      </c>
      <c r="B70" s="2" t="s">
        <v>26</v>
      </c>
      <c r="C70" s="2"/>
      <c r="D70" s="2" t="s">
        <v>11</v>
      </c>
      <c r="E70" s="2" t="s">
        <v>12</v>
      </c>
      <c r="F70" s="2" t="s">
        <v>13</v>
      </c>
      <c r="G70" s="7">
        <v>9.8108367199999992E-4</v>
      </c>
      <c r="H70" s="7">
        <v>0.75</v>
      </c>
      <c r="I70" s="9">
        <f>Tabla14[[#This Row],[Precio unitario]]*Tabla14[[#This Row],[Tasa de ingresos cliente]]</f>
        <v>7.3581275399999999E-4</v>
      </c>
      <c r="J70" s="21">
        <v>21.6</v>
      </c>
      <c r="K70" s="15">
        <f>Tabla14[[#This Row],[tasa de cambio]]*Tabla14[[#This Row],[Ingresos netos]]</f>
        <v>1.58935554864E-2</v>
      </c>
      <c r="M70" s="1" t="s">
        <v>110</v>
      </c>
      <c r="N70" s="23" t="e">
        <f>AVERAGEIF(Tabla1[PaÃ­s / RegiÃ³n],M70,Tabla1[regalia en pesos])</f>
        <v>#DIV/0!</v>
      </c>
      <c r="P70" s="2" t="s">
        <v>81</v>
      </c>
      <c r="Q70" s="2" t="s">
        <v>18</v>
      </c>
      <c r="R70" s="2"/>
      <c r="S70" s="2" t="s">
        <v>11</v>
      </c>
      <c r="T70" s="2" t="s">
        <v>12</v>
      </c>
      <c r="U70" s="2" t="s">
        <v>13</v>
      </c>
      <c r="V70" s="7">
        <v>2.2806916270000002E-3</v>
      </c>
      <c r="W70" s="7">
        <v>0.75</v>
      </c>
      <c r="X70" s="9">
        <f>Tabla12[[#This Row],[Precio unitario]]*Tabla12[[#This Row],[Tasa de ingresos cliente]]</f>
        <v>1.7105187202500001E-3</v>
      </c>
      <c r="Y70" s="21">
        <v>21.6</v>
      </c>
      <c r="Z70" s="11">
        <f>Tabla12[[#This Row],[tasa de cambio]]*Tabla12[[#This Row],[Ingresos netos]]</f>
        <v>3.6947204357400003E-2</v>
      </c>
      <c r="AB70" s="1" t="s">
        <v>110</v>
      </c>
      <c r="AC70" s="23" t="e">
        <f>AVERAGEIF(Tabla1[PaÃ­s / RegiÃ³n],AB70,Tabla1[regalia en pesos])</f>
        <v>#DIV/0!</v>
      </c>
      <c r="AQ70" s="1" t="s">
        <v>100</v>
      </c>
      <c r="AR70" s="1" t="s">
        <v>28</v>
      </c>
      <c r="AS70" s="1" t="s">
        <v>104</v>
      </c>
      <c r="AT70" s="1" t="s">
        <v>11</v>
      </c>
      <c r="AU70" s="1" t="s">
        <v>12</v>
      </c>
      <c r="AV70" s="1" t="s">
        <v>13</v>
      </c>
      <c r="AW70" s="8">
        <v>1.3458332999999999E-3</v>
      </c>
      <c r="AX70" s="8">
        <v>0.75</v>
      </c>
      <c r="AY70" s="9">
        <f>Tabla8[[#This Row],[Precio unitario]]*Tabla8[[#This Row],[Tasa de ingresos cliente]]</f>
        <v>1.009374975E-3</v>
      </c>
      <c r="AZ70" s="21">
        <v>21.6</v>
      </c>
      <c r="BA70" s="11">
        <f>Tabla8[[#This Row],[tasa de cambio]]*Tabla8[[#This Row],[Ingresos netos]]</f>
        <v>2.1802499459999999E-2</v>
      </c>
      <c r="BB70" s="23"/>
      <c r="BC70" s="1" t="s">
        <v>110</v>
      </c>
      <c r="BD70" s="23">
        <f>AVERAGEIF(Tabla8[PaÃ­s / RegiÃ³n],BC70,Tabla8[regalia en pesos])</f>
        <v>1.920308418E-2</v>
      </c>
      <c r="BR70" s="1" t="s">
        <v>138</v>
      </c>
      <c r="BS70" s="1" t="s">
        <v>17</v>
      </c>
      <c r="BT70" s="1" t="s">
        <v>104</v>
      </c>
      <c r="BU70" s="1" t="s">
        <v>11</v>
      </c>
      <c r="BV70" s="1" t="s">
        <v>12</v>
      </c>
      <c r="BW70" s="1" t="s">
        <v>13</v>
      </c>
      <c r="BX70" s="8">
        <v>2.2790786000000001E-3</v>
      </c>
      <c r="BY70" s="8">
        <v>0.75</v>
      </c>
      <c r="BZ70" s="9">
        <f>Tabla4[[#This Row],[Precio unitario]]*Tabla4[[#This Row],[Tasa de ingresos cliente]]</f>
        <v>1.7093089500000002E-3</v>
      </c>
      <c r="CA70" s="21">
        <v>21.6</v>
      </c>
      <c r="CB70" s="14">
        <f>Tabla4[[#This Row],[tasa de cambio]]*Tabla4[[#This Row],[Ingresos netos]]</f>
        <v>3.6921073320000004E-2</v>
      </c>
      <c r="CD70" s="1" t="s">
        <v>110</v>
      </c>
      <c r="CE70" s="23">
        <f>AVERAGEIF(Tabla8[PaÃ­s / RegiÃ³n],CD70,Tabla8[regalia en pesos])</f>
        <v>1.920308418E-2</v>
      </c>
      <c r="CG70" s="2" t="s">
        <v>144</v>
      </c>
      <c r="CH70" s="2" t="s">
        <v>18</v>
      </c>
      <c r="CI70" s="2" t="s">
        <v>104</v>
      </c>
      <c r="CJ70" s="2" t="s">
        <v>11</v>
      </c>
      <c r="CK70" s="2" t="s">
        <v>12</v>
      </c>
      <c r="CL70" s="2" t="s">
        <v>13</v>
      </c>
      <c r="CM70" s="7">
        <v>4.6631474500000002E-3</v>
      </c>
      <c r="CN70" s="7">
        <v>0.75</v>
      </c>
      <c r="CO70" s="9">
        <f>Tabla2[[#This Row],[Precio unitario]]*Tabla2[[#This Row],[Tasa de ingresos cliente]]</f>
        <v>3.4973605875000002E-3</v>
      </c>
      <c r="CP70" s="21">
        <v>21.6</v>
      </c>
      <c r="CQ70" s="11">
        <f>Tabla2[[#This Row],[tasa de cambio]]*Tabla2[[#This Row],[Ingresos netos]]</f>
        <v>7.5542988690000007E-2</v>
      </c>
      <c r="CS70" s="1" t="s">
        <v>110</v>
      </c>
      <c r="CT70" s="23" t="e">
        <f>AVERAGEIF(Tabla2[PaÃ­s / RegiÃ³n],CS70,Tabla2[regalia en pesos])</f>
        <v>#DIV/0!</v>
      </c>
    </row>
    <row r="71" spans="1:98">
      <c r="A71" s="1" t="s">
        <v>24</v>
      </c>
      <c r="B71" s="1" t="s">
        <v>26</v>
      </c>
      <c r="C71" s="1"/>
      <c r="D71" s="1" t="s">
        <v>11</v>
      </c>
      <c r="E71" s="1" t="s">
        <v>12</v>
      </c>
      <c r="F71" s="1" t="s">
        <v>13</v>
      </c>
      <c r="G71" s="8">
        <v>3.2457878300000002E-4</v>
      </c>
      <c r="H71" s="8">
        <v>0.75</v>
      </c>
      <c r="I71" s="9">
        <f>Tabla14[[#This Row],[Precio unitario]]*Tabla14[[#This Row],[Tasa de ingresos cliente]]</f>
        <v>2.4343408725000003E-4</v>
      </c>
      <c r="J71" s="21">
        <v>21.6</v>
      </c>
      <c r="K71" s="15">
        <f>Tabla14[[#This Row],[tasa de cambio]]*Tabla14[[#This Row],[Ingresos netos]]</f>
        <v>5.2581762846000014E-3</v>
      </c>
      <c r="M71" s="1" t="s">
        <v>76</v>
      </c>
      <c r="N71" s="23" t="e">
        <f>AVERAGEIF(Tabla1[PaÃ­s / RegiÃ³n],M71,Tabla1[regalia en pesos])</f>
        <v>#DIV/0!</v>
      </c>
      <c r="P71" s="1" t="s">
        <v>81</v>
      </c>
      <c r="Q71" s="1" t="s">
        <v>18</v>
      </c>
      <c r="R71" s="1"/>
      <c r="S71" s="1" t="s">
        <v>11</v>
      </c>
      <c r="T71" s="1" t="s">
        <v>12</v>
      </c>
      <c r="U71" s="1" t="s">
        <v>13</v>
      </c>
      <c r="V71" s="8">
        <v>2.265328002E-3</v>
      </c>
      <c r="W71" s="8">
        <v>0.75</v>
      </c>
      <c r="X71" s="9">
        <f>Tabla12[[#This Row],[Precio unitario]]*Tabla12[[#This Row],[Tasa de ingresos cliente]]</f>
        <v>1.6989960015000001E-3</v>
      </c>
      <c r="Y71" s="21">
        <v>21.6</v>
      </c>
      <c r="Z71" s="11">
        <f>Tabla12[[#This Row],[tasa de cambio]]*Tabla12[[#This Row],[Ingresos netos]]</f>
        <v>3.6698313632400004E-2</v>
      </c>
      <c r="AB71" s="1" t="s">
        <v>76</v>
      </c>
      <c r="AC71" s="23" t="e">
        <f>AVERAGEIF(Tabla1[PaÃ­s / RegiÃ³n],AB71,Tabla1[regalia en pesos])</f>
        <v>#DIV/0!</v>
      </c>
      <c r="AQ71" s="2" t="s">
        <v>100</v>
      </c>
      <c r="AR71" s="2" t="s">
        <v>28</v>
      </c>
      <c r="AS71" s="2" t="s">
        <v>104</v>
      </c>
      <c r="AT71" s="2" t="s">
        <v>11</v>
      </c>
      <c r="AU71" s="2" t="s">
        <v>12</v>
      </c>
      <c r="AV71" s="2" t="s">
        <v>13</v>
      </c>
      <c r="AW71" s="7">
        <v>1.3458528999999999E-3</v>
      </c>
      <c r="AX71" s="7">
        <v>0.75</v>
      </c>
      <c r="AY71" s="9">
        <f>Tabla8[[#This Row],[Precio unitario]]*Tabla8[[#This Row],[Tasa de ingresos cliente]]</f>
        <v>1.009389675E-3</v>
      </c>
      <c r="AZ71" s="21">
        <v>21.6</v>
      </c>
      <c r="BA71" s="11">
        <f>Tabla8[[#This Row],[tasa de cambio]]*Tabla8[[#This Row],[Ingresos netos]]</f>
        <v>2.180281698E-2</v>
      </c>
      <c r="BB71" s="23"/>
      <c r="BC71" s="1" t="s">
        <v>76</v>
      </c>
      <c r="BD71" s="23">
        <f>AVERAGEIF(Tabla8[PaÃ­s / RegiÃ³n],BC71,Tabla8[regalia en pesos])</f>
        <v>3.2834585249999999E-2</v>
      </c>
      <c r="BR71" s="1" t="s">
        <v>138</v>
      </c>
      <c r="BS71" s="1" t="s">
        <v>17</v>
      </c>
      <c r="BT71" s="1" t="s">
        <v>101</v>
      </c>
      <c r="BU71" s="1" t="s">
        <v>11</v>
      </c>
      <c r="BV71" s="1" t="s">
        <v>12</v>
      </c>
      <c r="BW71" s="1" t="s">
        <v>13</v>
      </c>
      <c r="BX71" s="8">
        <v>1.1357667999999999E-3</v>
      </c>
      <c r="BY71" s="8">
        <v>0.75</v>
      </c>
      <c r="BZ71" s="9">
        <f>Tabla4[[#This Row],[Precio unitario]]*Tabla4[[#This Row],[Tasa de ingresos cliente]]</f>
        <v>8.5182509999999988E-4</v>
      </c>
      <c r="CA71" s="21">
        <v>21.6</v>
      </c>
      <c r="CB71" s="14">
        <f>Tabla4[[#This Row],[tasa de cambio]]*Tabla4[[#This Row],[Ingresos netos]]</f>
        <v>1.8399422159999998E-2</v>
      </c>
      <c r="CD71" s="1" t="s">
        <v>76</v>
      </c>
      <c r="CE71" s="23">
        <f>AVERAGEIF(Tabla8[PaÃ­s / RegiÃ³n],CD71,Tabla8[regalia en pesos])</f>
        <v>3.2834585249999999E-2</v>
      </c>
      <c r="CG71" s="1" t="s">
        <v>144</v>
      </c>
      <c r="CH71" s="1" t="s">
        <v>34</v>
      </c>
      <c r="CI71" s="1" t="s">
        <v>104</v>
      </c>
      <c r="CJ71" s="1" t="s">
        <v>11</v>
      </c>
      <c r="CK71" s="1" t="s">
        <v>12</v>
      </c>
      <c r="CL71" s="1" t="s">
        <v>13</v>
      </c>
      <c r="CM71" s="8">
        <v>6.6528957200000004E-3</v>
      </c>
      <c r="CN71" s="8">
        <v>0.75</v>
      </c>
      <c r="CO71" s="9">
        <f>Tabla2[[#This Row],[Precio unitario]]*Tabla2[[#This Row],[Tasa de ingresos cliente]]</f>
        <v>4.9896717900000005E-3</v>
      </c>
      <c r="CP71" s="21">
        <v>21.6</v>
      </c>
      <c r="CQ71" s="11">
        <f>Tabla2[[#This Row],[tasa de cambio]]*Tabla2[[#This Row],[Ingresos netos]]</f>
        <v>0.10777691066400003</v>
      </c>
      <c r="CS71" s="1" t="s">
        <v>76</v>
      </c>
      <c r="CT71" s="23" t="e">
        <f>AVERAGEIF(Tabla2[PaÃ­s / RegiÃ³n],CS71,Tabla2[regalia en pesos])</f>
        <v>#DIV/0!</v>
      </c>
    </row>
    <row r="72" spans="1:98">
      <c r="A72" s="2" t="s">
        <v>24</v>
      </c>
      <c r="B72" s="2" t="s">
        <v>60</v>
      </c>
      <c r="C72" s="2"/>
      <c r="D72" s="2" t="s">
        <v>11</v>
      </c>
      <c r="E72" s="2" t="s">
        <v>12</v>
      </c>
      <c r="F72" s="2" t="s">
        <v>13</v>
      </c>
      <c r="G72" s="7">
        <v>9.3613534499999997E-4</v>
      </c>
      <c r="H72" s="7">
        <v>0.75</v>
      </c>
      <c r="I72" s="9">
        <f>Tabla14[[#This Row],[Precio unitario]]*Tabla14[[#This Row],[Tasa de ingresos cliente]]</f>
        <v>7.0210150874999992E-4</v>
      </c>
      <c r="J72" s="21">
        <v>21.6</v>
      </c>
      <c r="K72" s="15">
        <f>Tabla14[[#This Row],[tasa de cambio]]*Tabla14[[#This Row],[Ingresos netos]]</f>
        <v>1.5165392589E-2</v>
      </c>
      <c r="M72" s="1" t="s">
        <v>111</v>
      </c>
      <c r="N72" s="23" t="e">
        <f>AVERAGEIF(Tabla1[PaÃ­s / RegiÃ³n],M72,Tabla1[regalia en pesos])</f>
        <v>#DIV/0!</v>
      </c>
      <c r="P72" s="2" t="s">
        <v>81</v>
      </c>
      <c r="Q72" s="2" t="s">
        <v>82</v>
      </c>
      <c r="R72" s="2"/>
      <c r="S72" s="2" t="s">
        <v>11</v>
      </c>
      <c r="T72" s="2" t="s">
        <v>12</v>
      </c>
      <c r="U72" s="2" t="s">
        <v>13</v>
      </c>
      <c r="V72" s="7">
        <v>7.3430006960000004E-3</v>
      </c>
      <c r="W72" s="7">
        <v>0.75</v>
      </c>
      <c r="X72" s="9">
        <f>Tabla12[[#This Row],[Precio unitario]]*Tabla12[[#This Row],[Tasa de ingresos cliente]]</f>
        <v>5.5072505220000005E-3</v>
      </c>
      <c r="Y72" s="21">
        <v>21.6</v>
      </c>
      <c r="Z72" s="11">
        <f>Tabla12[[#This Row],[tasa de cambio]]*Tabla12[[#This Row],[Ingresos netos]]</f>
        <v>0.11895661127520002</v>
      </c>
      <c r="AB72" s="1" t="s">
        <v>111</v>
      </c>
      <c r="AC72" s="23" t="e">
        <f>AVERAGEIF(Tabla1[PaÃ­s / RegiÃ³n],AB72,Tabla1[regalia en pesos])</f>
        <v>#DIV/0!</v>
      </c>
      <c r="AQ72" s="1" t="s">
        <v>100</v>
      </c>
      <c r="AR72" s="1" t="s">
        <v>28</v>
      </c>
      <c r="AS72" s="1" t="s">
        <v>104</v>
      </c>
      <c r="AT72" s="1" t="s">
        <v>11</v>
      </c>
      <c r="AU72" s="1" t="s">
        <v>12</v>
      </c>
      <c r="AV72" s="1" t="s">
        <v>13</v>
      </c>
      <c r="AW72" s="8">
        <v>1.3458999999999999E-3</v>
      </c>
      <c r="AX72" s="8">
        <v>0.75</v>
      </c>
      <c r="AY72" s="9">
        <f>Tabla8[[#This Row],[Precio unitario]]*Tabla8[[#This Row],[Tasa de ingresos cliente]]</f>
        <v>1.009425E-3</v>
      </c>
      <c r="AZ72" s="21">
        <v>21.6</v>
      </c>
      <c r="BA72" s="11">
        <f>Tabla8[[#This Row],[tasa de cambio]]*Tabla8[[#This Row],[Ingresos netos]]</f>
        <v>2.1803580000000003E-2</v>
      </c>
      <c r="BB72" s="23"/>
      <c r="BC72" s="1" t="s">
        <v>111</v>
      </c>
      <c r="BD72" s="23">
        <f>AVERAGEIF(Tabla8[PaÃ­s / RegiÃ³n],BC72,Tabla8[regalia en pesos])</f>
        <v>8.1880793999999993E-3</v>
      </c>
      <c r="BR72" s="2" t="s">
        <v>138</v>
      </c>
      <c r="BS72" s="2" t="s">
        <v>17</v>
      </c>
      <c r="BT72" s="2" t="s">
        <v>104</v>
      </c>
      <c r="BU72" s="2" t="s">
        <v>11</v>
      </c>
      <c r="BV72" s="2" t="s">
        <v>12</v>
      </c>
      <c r="BW72" s="2" t="s">
        <v>13</v>
      </c>
      <c r="BX72" s="7">
        <v>4.9295700000000003E-5</v>
      </c>
      <c r="BY72" s="7">
        <v>0.75</v>
      </c>
      <c r="BZ72" s="9">
        <f>Tabla4[[#This Row],[Precio unitario]]*Tabla4[[#This Row],[Tasa de ingresos cliente]]</f>
        <v>3.6971775000000002E-5</v>
      </c>
      <c r="CA72" s="21">
        <v>21.6</v>
      </c>
      <c r="CB72" s="14">
        <f>Tabla4[[#This Row],[tasa de cambio]]*Tabla4[[#This Row],[Ingresos netos]]</f>
        <v>7.9859034000000011E-4</v>
      </c>
      <c r="CD72" s="1" t="s">
        <v>111</v>
      </c>
      <c r="CE72" s="23">
        <f>AVERAGEIF(Tabla8[PaÃ­s / RegiÃ³n],CD72,Tabla8[regalia en pesos])</f>
        <v>8.1880793999999993E-3</v>
      </c>
      <c r="CG72" s="2" t="s">
        <v>144</v>
      </c>
      <c r="CH72" s="2" t="s">
        <v>19</v>
      </c>
      <c r="CI72" s="2" t="s">
        <v>104</v>
      </c>
      <c r="CJ72" s="2" t="s">
        <v>11</v>
      </c>
      <c r="CK72" s="2" t="s">
        <v>12</v>
      </c>
      <c r="CL72" s="2" t="s">
        <v>13</v>
      </c>
      <c r="CM72" s="7">
        <v>1.2660906434E-2</v>
      </c>
      <c r="CN72" s="7">
        <v>0.75</v>
      </c>
      <c r="CO72" s="9">
        <f>Tabla2[[#This Row],[Precio unitario]]*Tabla2[[#This Row],[Tasa de ingresos cliente]]</f>
        <v>9.4956798254999999E-3</v>
      </c>
      <c r="CP72" s="21">
        <v>21.6</v>
      </c>
      <c r="CQ72" s="11">
        <f>Tabla2[[#This Row],[tasa de cambio]]*Tabla2[[#This Row],[Ingresos netos]]</f>
        <v>0.2051066842308</v>
      </c>
      <c r="CS72" s="1" t="s">
        <v>111</v>
      </c>
      <c r="CT72" s="23" t="e">
        <f>AVERAGEIF(Tabla2[PaÃ­s / RegiÃ³n],CS72,Tabla2[regalia en pesos])</f>
        <v>#DIV/0!</v>
      </c>
    </row>
    <row r="73" spans="1:98">
      <c r="A73" s="2" t="s">
        <v>24</v>
      </c>
      <c r="B73" s="2" t="s">
        <v>60</v>
      </c>
      <c r="C73" s="2"/>
      <c r="D73" s="2" t="s">
        <v>11</v>
      </c>
      <c r="E73" s="2" t="s">
        <v>12</v>
      </c>
      <c r="F73" s="2" t="s">
        <v>13</v>
      </c>
      <c r="G73" s="7">
        <v>1.1384028149999999E-3</v>
      </c>
      <c r="H73" s="7">
        <v>0.75</v>
      </c>
      <c r="I73" s="9">
        <f>Tabla14[[#This Row],[Precio unitario]]*Tabla14[[#This Row],[Tasa de ingresos cliente]]</f>
        <v>8.5380211124999996E-4</v>
      </c>
      <c r="J73" s="21">
        <v>21.6</v>
      </c>
      <c r="K73" s="15">
        <f>Tabla14[[#This Row],[tasa de cambio]]*Tabla14[[#This Row],[Ingresos netos]]</f>
        <v>1.8442125603000001E-2</v>
      </c>
      <c r="M73" s="1" t="s">
        <v>51</v>
      </c>
      <c r="N73" s="23" t="e">
        <f>AVERAGEIF(Tabla1[PaÃ­s / RegiÃ³n],M73,Tabla1[regalia en pesos])</f>
        <v>#DIV/0!</v>
      </c>
      <c r="P73" s="1" t="s">
        <v>81</v>
      </c>
      <c r="Q73" s="1" t="s">
        <v>34</v>
      </c>
      <c r="R73" s="1"/>
      <c r="S73" s="1" t="s">
        <v>11</v>
      </c>
      <c r="T73" s="1" t="s">
        <v>12</v>
      </c>
      <c r="U73" s="1" t="s">
        <v>13</v>
      </c>
      <c r="V73" s="8">
        <v>1.94920148E-3</v>
      </c>
      <c r="W73" s="8">
        <v>0.75</v>
      </c>
      <c r="X73" s="9">
        <f>Tabla12[[#This Row],[Precio unitario]]*Tabla12[[#This Row],[Tasa de ingresos cliente]]</f>
        <v>1.46190111E-3</v>
      </c>
      <c r="Y73" s="21">
        <v>21.6</v>
      </c>
      <c r="Z73" s="11">
        <f>Tabla12[[#This Row],[tasa de cambio]]*Tabla12[[#This Row],[Ingresos netos]]</f>
        <v>3.1577063976000005E-2</v>
      </c>
      <c r="AB73" s="1" t="s">
        <v>51</v>
      </c>
      <c r="AC73" s="23" t="e">
        <f>AVERAGEIF(Tabla1[PaÃ­s / RegiÃ³n],AB73,Tabla1[regalia en pesos])</f>
        <v>#DIV/0!</v>
      </c>
      <c r="AQ73" s="2" t="s">
        <v>100</v>
      </c>
      <c r="AR73" s="2" t="s">
        <v>28</v>
      </c>
      <c r="AS73" s="2" t="s">
        <v>104</v>
      </c>
      <c r="AT73" s="2" t="s">
        <v>11</v>
      </c>
      <c r="AU73" s="2" t="s">
        <v>12</v>
      </c>
      <c r="AV73" s="2" t="s">
        <v>13</v>
      </c>
      <c r="AW73" s="7">
        <v>4.08E-4</v>
      </c>
      <c r="AX73" s="7">
        <v>0.75</v>
      </c>
      <c r="AY73" s="9">
        <f>Tabla8[[#This Row],[Precio unitario]]*Tabla8[[#This Row],[Tasa de ingresos cliente]]</f>
        <v>3.0600000000000001E-4</v>
      </c>
      <c r="AZ73" s="21">
        <v>21.6</v>
      </c>
      <c r="BA73" s="11">
        <f>Tabla8[[#This Row],[tasa de cambio]]*Tabla8[[#This Row],[Ingresos netos]]</f>
        <v>6.6096000000000011E-3</v>
      </c>
      <c r="BB73" s="23"/>
      <c r="BC73" s="1" t="s">
        <v>51</v>
      </c>
      <c r="BD73" s="23">
        <f>AVERAGEIF(Tabla8[PaÃ­s / RegiÃ³n],BC73,Tabla8[regalia en pesos])</f>
        <v>7.3563895440000001E-3</v>
      </c>
      <c r="BR73" s="1" t="s">
        <v>138</v>
      </c>
      <c r="BS73" s="1" t="s">
        <v>17</v>
      </c>
      <c r="BT73" s="1" t="s">
        <v>104</v>
      </c>
      <c r="BU73" s="1" t="s">
        <v>11</v>
      </c>
      <c r="BV73" s="1" t="s">
        <v>12</v>
      </c>
      <c r="BW73" s="1" t="s">
        <v>13</v>
      </c>
      <c r="BX73" s="8">
        <v>5.6739999999999996E-7</v>
      </c>
      <c r="BY73" s="8">
        <v>0.75</v>
      </c>
      <c r="BZ73" s="9">
        <f>Tabla4[[#This Row],[Precio unitario]]*Tabla4[[#This Row],[Tasa de ingresos cliente]]</f>
        <v>4.2555E-7</v>
      </c>
      <c r="CA73" s="21">
        <v>21.6</v>
      </c>
      <c r="CB73" s="14">
        <f>Tabla4[[#This Row],[tasa de cambio]]*Tabla4[[#This Row],[Ingresos netos]]</f>
        <v>9.1918800000000012E-6</v>
      </c>
      <c r="CD73" s="1" t="s">
        <v>51</v>
      </c>
      <c r="CE73" s="23">
        <f>AVERAGEIF(Tabla8[PaÃ­s / RegiÃ³n],CD73,Tabla8[regalia en pesos])</f>
        <v>7.3563895440000001E-3</v>
      </c>
      <c r="CG73" s="1" t="s">
        <v>144</v>
      </c>
      <c r="CH73" s="1" t="s">
        <v>19</v>
      </c>
      <c r="CI73" s="1" t="s">
        <v>104</v>
      </c>
      <c r="CJ73" s="1" t="s">
        <v>11</v>
      </c>
      <c r="CK73" s="1" t="s">
        <v>12</v>
      </c>
      <c r="CL73" s="1" t="s">
        <v>13</v>
      </c>
      <c r="CM73" s="8">
        <v>1.2660738495000001E-2</v>
      </c>
      <c r="CN73" s="8">
        <v>0.75</v>
      </c>
      <c r="CO73" s="9">
        <f>Tabla2[[#This Row],[Precio unitario]]*Tabla2[[#This Row],[Tasa de ingresos cliente]]</f>
        <v>9.4955538712499996E-3</v>
      </c>
      <c r="CP73" s="21">
        <v>21.6</v>
      </c>
      <c r="CQ73" s="11">
        <f>Tabla2[[#This Row],[tasa de cambio]]*Tabla2[[#This Row],[Ingresos netos]]</f>
        <v>0.20510396361899999</v>
      </c>
      <c r="CS73" s="1" t="s">
        <v>51</v>
      </c>
      <c r="CT73" s="23" t="e">
        <f>AVERAGEIF(Tabla2[PaÃ­s / RegiÃ³n],CS73,Tabla2[regalia en pesos])</f>
        <v>#DIV/0!</v>
      </c>
    </row>
    <row r="74" spans="1:98">
      <c r="A74" s="2" t="s">
        <v>24</v>
      </c>
      <c r="B74" s="2" t="s">
        <v>60</v>
      </c>
      <c r="C74" s="2"/>
      <c r="D74" s="2" t="s">
        <v>11</v>
      </c>
      <c r="E74" s="2" t="s">
        <v>12</v>
      </c>
      <c r="F74" s="2" t="s">
        <v>13</v>
      </c>
      <c r="G74" s="7">
        <v>8.8513628199999997E-4</v>
      </c>
      <c r="H74" s="7">
        <v>0.75</v>
      </c>
      <c r="I74" s="9">
        <f>Tabla14[[#This Row],[Precio unitario]]*Tabla14[[#This Row],[Tasa de ingresos cliente]]</f>
        <v>6.6385221149999995E-4</v>
      </c>
      <c r="J74" s="21">
        <v>21.6</v>
      </c>
      <c r="K74" s="15">
        <f>Tabla14[[#This Row],[tasa de cambio]]*Tabla14[[#This Row],[Ingresos netos]]</f>
        <v>1.43392077684E-2</v>
      </c>
      <c r="M74" s="1" t="s">
        <v>75</v>
      </c>
      <c r="N74" s="23" t="e">
        <f>AVERAGEIF(Tabla1[PaÃ­s / RegiÃ³n],M74,Tabla1[regalia en pesos])</f>
        <v>#DIV/0!</v>
      </c>
      <c r="P74" s="2" t="s">
        <v>81</v>
      </c>
      <c r="Q74" s="2" t="s">
        <v>34</v>
      </c>
      <c r="R74" s="2"/>
      <c r="S74" s="2" t="s">
        <v>11</v>
      </c>
      <c r="T74" s="2" t="s">
        <v>12</v>
      </c>
      <c r="U74" s="2" t="s">
        <v>13</v>
      </c>
      <c r="V74" s="7">
        <v>2.598359045E-3</v>
      </c>
      <c r="W74" s="7">
        <v>0.75</v>
      </c>
      <c r="X74" s="9">
        <f>Tabla12[[#This Row],[Precio unitario]]*Tabla12[[#This Row],[Tasa de ingresos cliente]]</f>
        <v>1.94876928375E-3</v>
      </c>
      <c r="Y74" s="21">
        <v>21.6</v>
      </c>
      <c r="Z74" s="11">
        <f>Tabla12[[#This Row],[tasa de cambio]]*Tabla12[[#This Row],[Ingresos netos]]</f>
        <v>4.2093416529000005E-2</v>
      </c>
      <c r="AB74" s="1" t="s">
        <v>75</v>
      </c>
      <c r="AC74" s="23" t="e">
        <f>AVERAGEIF(Tabla1[PaÃ­s / RegiÃ³n],AB74,Tabla1[regalia en pesos])</f>
        <v>#DIV/0!</v>
      </c>
      <c r="AQ74" s="1" t="s">
        <v>100</v>
      </c>
      <c r="AR74" s="1" t="s">
        <v>28</v>
      </c>
      <c r="AS74" s="1" t="s">
        <v>104</v>
      </c>
      <c r="AT74" s="1" t="s">
        <v>11</v>
      </c>
      <c r="AU74" s="1" t="s">
        <v>12</v>
      </c>
      <c r="AV74" s="1" t="s">
        <v>13</v>
      </c>
      <c r="AW74" s="8">
        <v>4.0833329999999998E-4</v>
      </c>
      <c r="AX74" s="8">
        <v>0.75</v>
      </c>
      <c r="AY74" s="9">
        <f>Tabla8[[#This Row],[Precio unitario]]*Tabla8[[#This Row],[Tasa de ingresos cliente]]</f>
        <v>3.0624997499999998E-4</v>
      </c>
      <c r="AZ74" s="21">
        <v>21.6</v>
      </c>
      <c r="BA74" s="11">
        <f>Tabla8[[#This Row],[tasa de cambio]]*Tabla8[[#This Row],[Ingresos netos]]</f>
        <v>6.6149994599999998E-3</v>
      </c>
      <c r="BB74" s="23"/>
      <c r="BC74" s="1" t="s">
        <v>75</v>
      </c>
      <c r="BD74" s="23">
        <f>AVERAGEIF(Tabla8[PaÃ­s / RegiÃ³n],BC74,Tabla8[regalia en pesos])</f>
        <v>5.1464633850000002E-3</v>
      </c>
      <c r="BR74" s="1" t="s">
        <v>138</v>
      </c>
      <c r="BS74" s="1" t="s">
        <v>17</v>
      </c>
      <c r="BT74" s="1" t="s">
        <v>104</v>
      </c>
      <c r="BU74" s="1" t="s">
        <v>11</v>
      </c>
      <c r="BV74" s="1" t="s">
        <v>12</v>
      </c>
      <c r="BW74" s="1" t="s">
        <v>13</v>
      </c>
      <c r="BX74" s="8">
        <v>2.1812183000000001E-3</v>
      </c>
      <c r="BY74" s="8">
        <v>0.75</v>
      </c>
      <c r="BZ74" s="9">
        <f>Tabla4[[#This Row],[Precio unitario]]*Tabla4[[#This Row],[Tasa de ingresos cliente]]</f>
        <v>1.635913725E-3</v>
      </c>
      <c r="CA74" s="21">
        <v>21.6</v>
      </c>
      <c r="CB74" s="14">
        <f>Tabla4[[#This Row],[tasa de cambio]]*Tabla4[[#This Row],[Ingresos netos]]</f>
        <v>3.5335736460000003E-2</v>
      </c>
      <c r="CD74" s="1" t="s">
        <v>75</v>
      </c>
      <c r="CE74" s="23">
        <f>AVERAGEIF(Tabla8[PaÃ­s / RegiÃ³n],CD74,Tabla8[regalia en pesos])</f>
        <v>5.1464633850000002E-3</v>
      </c>
      <c r="CG74" s="2" t="s">
        <v>144</v>
      </c>
      <c r="CH74" s="2" t="s">
        <v>19</v>
      </c>
      <c r="CI74" s="2" t="s">
        <v>104</v>
      </c>
      <c r="CJ74" s="2" t="s">
        <v>11</v>
      </c>
      <c r="CK74" s="2" t="s">
        <v>12</v>
      </c>
      <c r="CL74" s="2" t="s">
        <v>13</v>
      </c>
      <c r="CM74" s="7">
        <v>1.2660666532999999E-2</v>
      </c>
      <c r="CN74" s="7">
        <v>0.75</v>
      </c>
      <c r="CO74" s="9">
        <f>Tabla2[[#This Row],[Precio unitario]]*Tabla2[[#This Row],[Tasa de ingresos cliente]]</f>
        <v>9.4954998997499995E-3</v>
      </c>
      <c r="CP74" s="21">
        <v>21.6</v>
      </c>
      <c r="CQ74" s="11">
        <f>Tabla2[[#This Row],[tasa de cambio]]*Tabla2[[#This Row],[Ingresos netos]]</f>
        <v>0.2051027978346</v>
      </c>
      <c r="CS74" s="1" t="s">
        <v>75</v>
      </c>
      <c r="CT74" s="23" t="e">
        <f>AVERAGEIF(Tabla2[PaÃ­s / RegiÃ³n],CS74,Tabla2[regalia en pesos])</f>
        <v>#DIV/0!</v>
      </c>
    </row>
    <row r="75" spans="1:98">
      <c r="A75" s="1" t="s">
        <v>24</v>
      </c>
      <c r="B75" s="1" t="s">
        <v>60</v>
      </c>
      <c r="C75" s="1"/>
      <c r="D75" s="1" t="s">
        <v>11</v>
      </c>
      <c r="E75" s="1" t="s">
        <v>12</v>
      </c>
      <c r="F75" s="1" t="s">
        <v>13</v>
      </c>
      <c r="G75" s="8">
        <v>1.4461259759999999E-3</v>
      </c>
      <c r="H75" s="8">
        <v>0.75</v>
      </c>
      <c r="I75" s="9">
        <f>Tabla14[[#This Row],[Precio unitario]]*Tabla14[[#This Row],[Tasa de ingresos cliente]]</f>
        <v>1.0845944819999999E-3</v>
      </c>
      <c r="J75" s="21">
        <v>21.6</v>
      </c>
      <c r="K75" s="15">
        <f>Tabla14[[#This Row],[tasa de cambio]]*Tabla14[[#This Row],[Ingresos netos]]</f>
        <v>2.3427240811200001E-2</v>
      </c>
      <c r="M75" s="1" t="s">
        <v>58</v>
      </c>
      <c r="N75" s="23" t="e">
        <f>AVERAGEIF(Tabla1[PaÃ­s / RegiÃ³n],M75,Tabla1[regalia en pesos])</f>
        <v>#DIV/0!</v>
      </c>
      <c r="P75" s="1" t="s">
        <v>81</v>
      </c>
      <c r="Q75" s="1" t="s">
        <v>34</v>
      </c>
      <c r="R75" s="1"/>
      <c r="S75" s="1" t="s">
        <v>11</v>
      </c>
      <c r="T75" s="1" t="s">
        <v>12</v>
      </c>
      <c r="U75" s="1" t="s">
        <v>13</v>
      </c>
      <c r="V75" s="8">
        <v>1.3052302599999999E-4</v>
      </c>
      <c r="W75" s="8">
        <v>0.75</v>
      </c>
      <c r="X75" s="9">
        <f>Tabla12[[#This Row],[Precio unitario]]*Tabla12[[#This Row],[Tasa de ingresos cliente]]</f>
        <v>9.7892269499999984E-5</v>
      </c>
      <c r="Y75" s="21">
        <v>21.6</v>
      </c>
      <c r="Z75" s="11">
        <f>Tabla12[[#This Row],[tasa de cambio]]*Tabla12[[#This Row],[Ingresos netos]]</f>
        <v>2.1144730211999996E-3</v>
      </c>
      <c r="AB75" s="1" t="s">
        <v>58</v>
      </c>
      <c r="AC75" s="23" t="e">
        <f>AVERAGEIF(Tabla1[PaÃ­s / RegiÃ³n],AB75,Tabla1[regalia en pesos])</f>
        <v>#DIV/0!</v>
      </c>
      <c r="AQ75" s="2" t="s">
        <v>100</v>
      </c>
      <c r="AR75" s="2" t="s">
        <v>28</v>
      </c>
      <c r="AS75" s="2" t="s">
        <v>114</v>
      </c>
      <c r="AT75" s="2" t="s">
        <v>11</v>
      </c>
      <c r="AU75" s="2" t="s">
        <v>12</v>
      </c>
      <c r="AV75" s="2" t="s">
        <v>13</v>
      </c>
      <c r="AW75" s="7">
        <v>8.83472E-5</v>
      </c>
      <c r="AX75" s="7">
        <v>0.75</v>
      </c>
      <c r="AY75" s="9">
        <f>Tabla8[[#This Row],[Precio unitario]]*Tabla8[[#This Row],[Tasa de ingresos cliente]]</f>
        <v>6.6260400000000007E-5</v>
      </c>
      <c r="AZ75" s="21">
        <v>21.6</v>
      </c>
      <c r="BA75" s="11">
        <f>Tabla8[[#This Row],[tasa de cambio]]*Tabla8[[#This Row],[Ingresos netos]]</f>
        <v>1.4312246400000003E-3</v>
      </c>
      <c r="BB75" s="23"/>
      <c r="BC75" s="1" t="s">
        <v>58</v>
      </c>
      <c r="BD75" s="23">
        <f>AVERAGEIF(Tabla8[PaÃ­s / RegiÃ³n],BC75,Tabla8[regalia en pesos])</f>
        <v>6.6947543280000011E-3</v>
      </c>
      <c r="BR75" s="2" t="s">
        <v>138</v>
      </c>
      <c r="BS75" s="2" t="s">
        <v>17</v>
      </c>
      <c r="BT75" s="2" t="s">
        <v>114</v>
      </c>
      <c r="BU75" s="2" t="s">
        <v>11</v>
      </c>
      <c r="BV75" s="2" t="s">
        <v>12</v>
      </c>
      <c r="BW75" s="2" t="s">
        <v>13</v>
      </c>
      <c r="BX75" s="7">
        <v>1.6810167E-5</v>
      </c>
      <c r="BY75" s="7">
        <v>0.75</v>
      </c>
      <c r="BZ75" s="9">
        <f>Tabla4[[#This Row],[Precio unitario]]*Tabla4[[#This Row],[Tasa de ingresos cliente]]</f>
        <v>1.260762525E-5</v>
      </c>
      <c r="CA75" s="21">
        <v>21.6</v>
      </c>
      <c r="CB75" s="14">
        <f>Tabla4[[#This Row],[tasa de cambio]]*Tabla4[[#This Row],[Ingresos netos]]</f>
        <v>2.7232470540000003E-4</v>
      </c>
      <c r="CD75" s="1" t="s">
        <v>58</v>
      </c>
      <c r="CE75" s="23">
        <f>AVERAGEIF(Tabla8[PaÃ­s / RegiÃ³n],CD75,Tabla8[regalia en pesos])</f>
        <v>6.6947543280000011E-3</v>
      </c>
      <c r="CG75" s="1" t="s">
        <v>144</v>
      </c>
      <c r="CH75" s="1" t="s">
        <v>19</v>
      </c>
      <c r="CI75" s="1" t="s">
        <v>104</v>
      </c>
      <c r="CJ75" s="1" t="s">
        <v>11</v>
      </c>
      <c r="CK75" s="1" t="s">
        <v>12</v>
      </c>
      <c r="CL75" s="1" t="s">
        <v>13</v>
      </c>
      <c r="CM75" s="8">
        <v>1.2660654525E-2</v>
      </c>
      <c r="CN75" s="8">
        <v>0.75</v>
      </c>
      <c r="CO75" s="9">
        <f>Tabla2[[#This Row],[Precio unitario]]*Tabla2[[#This Row],[Tasa de ingresos cliente]]</f>
        <v>9.4954908937499999E-3</v>
      </c>
      <c r="CP75" s="21">
        <v>21.6</v>
      </c>
      <c r="CQ75" s="11">
        <f>Tabla2[[#This Row],[tasa de cambio]]*Tabla2[[#This Row],[Ingresos netos]]</f>
        <v>0.20510260330500002</v>
      </c>
      <c r="CS75" s="1" t="s">
        <v>58</v>
      </c>
      <c r="CT75" s="23" t="e">
        <f>AVERAGEIF(Tabla2[PaÃ­s / RegiÃ³n],CS75,Tabla2[regalia en pesos])</f>
        <v>#DIV/0!</v>
      </c>
    </row>
    <row r="76" spans="1:98">
      <c r="A76" s="1" t="s">
        <v>24</v>
      </c>
      <c r="B76" s="1" t="s">
        <v>60</v>
      </c>
      <c r="C76" s="1"/>
      <c r="D76" s="1" t="s">
        <v>11</v>
      </c>
      <c r="E76" s="1" t="s">
        <v>12</v>
      </c>
      <c r="F76" s="1" t="s">
        <v>13</v>
      </c>
      <c r="G76" s="8">
        <v>6.8157222500000005E-4</v>
      </c>
      <c r="H76" s="8">
        <v>0.75</v>
      </c>
      <c r="I76" s="9">
        <f>Tabla14[[#This Row],[Precio unitario]]*Tabla14[[#This Row],[Tasa de ingresos cliente]]</f>
        <v>5.1117916875000004E-4</v>
      </c>
      <c r="J76" s="21">
        <v>21.6</v>
      </c>
      <c r="K76" s="15">
        <f>Tabla14[[#This Row],[tasa de cambio]]*Tabla14[[#This Row],[Ingresos netos]]</f>
        <v>1.1041470045000001E-2</v>
      </c>
      <c r="M76" s="1" t="s">
        <v>71</v>
      </c>
      <c r="N76" s="23" t="e">
        <f>AVERAGEIF(Tabla1[PaÃ­s / RegiÃ³n],M76,Tabla1[regalia en pesos])</f>
        <v>#DIV/0!</v>
      </c>
      <c r="P76" s="2" t="s">
        <v>81</v>
      </c>
      <c r="Q76" s="2" t="s">
        <v>34</v>
      </c>
      <c r="R76" s="2"/>
      <c r="S76" s="2" t="s">
        <v>11</v>
      </c>
      <c r="T76" s="2" t="s">
        <v>12</v>
      </c>
      <c r="U76" s="2" t="s">
        <v>13</v>
      </c>
      <c r="V76" s="7">
        <v>1.8101425930000001E-3</v>
      </c>
      <c r="W76" s="7">
        <v>0.75</v>
      </c>
      <c r="X76" s="9">
        <f>Tabla12[[#This Row],[Precio unitario]]*Tabla12[[#This Row],[Tasa de ingresos cliente]]</f>
        <v>1.3576069447499999E-3</v>
      </c>
      <c r="Y76" s="21">
        <v>21.6</v>
      </c>
      <c r="Z76" s="11">
        <f>Tabla12[[#This Row],[tasa de cambio]]*Tabla12[[#This Row],[Ingresos netos]]</f>
        <v>2.9324310006600001E-2</v>
      </c>
      <c r="AB76" s="1" t="s">
        <v>71</v>
      </c>
      <c r="AC76" s="23" t="e">
        <f>AVERAGEIF(Tabla1[PaÃ­s / RegiÃ³n],AB76,Tabla1[regalia en pesos])</f>
        <v>#DIV/0!</v>
      </c>
      <c r="AQ76" s="1" t="s">
        <v>100</v>
      </c>
      <c r="AR76" s="1" t="s">
        <v>28</v>
      </c>
      <c r="AS76" s="1" t="s">
        <v>114</v>
      </c>
      <c r="AT76" s="1" t="s">
        <v>11</v>
      </c>
      <c r="AU76" s="1" t="s">
        <v>12</v>
      </c>
      <c r="AV76" s="1" t="s">
        <v>13</v>
      </c>
      <c r="AW76" s="8">
        <v>8.8285699999999994E-5</v>
      </c>
      <c r="AX76" s="8">
        <v>0.75</v>
      </c>
      <c r="AY76" s="9">
        <f>Tabla8[[#This Row],[Precio unitario]]*Tabla8[[#This Row],[Tasa de ingresos cliente]]</f>
        <v>6.6214274999999999E-5</v>
      </c>
      <c r="AZ76" s="21">
        <v>21.6</v>
      </c>
      <c r="BA76" s="11">
        <f>Tabla8[[#This Row],[tasa de cambio]]*Tabla8[[#This Row],[Ingresos netos]]</f>
        <v>1.4302283400000001E-3</v>
      </c>
      <c r="BB76" s="23"/>
      <c r="BC76" s="1" t="s">
        <v>71</v>
      </c>
      <c r="BD76" s="23">
        <f>AVERAGEIF(Tabla8[PaÃ­s / RegiÃ³n],BC76,Tabla8[regalia en pesos])</f>
        <v>7.3229807699999993E-3</v>
      </c>
      <c r="BR76" s="1" t="s">
        <v>138</v>
      </c>
      <c r="BS76" s="1" t="s">
        <v>17</v>
      </c>
      <c r="BT76" s="1" t="s">
        <v>114</v>
      </c>
      <c r="BU76" s="1" t="s">
        <v>11</v>
      </c>
      <c r="BV76" s="1" t="s">
        <v>12</v>
      </c>
      <c r="BW76" s="1" t="s">
        <v>13</v>
      </c>
      <c r="BX76" s="8">
        <v>5.6739999999999996E-7</v>
      </c>
      <c r="BY76" s="8">
        <v>0.75</v>
      </c>
      <c r="BZ76" s="9">
        <f>Tabla4[[#This Row],[Precio unitario]]*Tabla4[[#This Row],[Tasa de ingresos cliente]]</f>
        <v>4.2555E-7</v>
      </c>
      <c r="CA76" s="21">
        <v>21.6</v>
      </c>
      <c r="CB76" s="14">
        <f>Tabla4[[#This Row],[tasa de cambio]]*Tabla4[[#This Row],[Ingresos netos]]</f>
        <v>9.1918800000000012E-6</v>
      </c>
      <c r="CD76" s="1" t="s">
        <v>71</v>
      </c>
      <c r="CE76" s="23">
        <f>AVERAGEIF(Tabla8[PaÃ­s / RegiÃ³n],CD76,Tabla8[regalia en pesos])</f>
        <v>7.3229807699999993E-3</v>
      </c>
      <c r="CG76" s="2" t="s">
        <v>144</v>
      </c>
      <c r="CH76" s="2" t="s">
        <v>19</v>
      </c>
      <c r="CI76" s="2" t="s">
        <v>104</v>
      </c>
      <c r="CJ76" s="2" t="s">
        <v>11</v>
      </c>
      <c r="CK76" s="2" t="s">
        <v>12</v>
      </c>
      <c r="CL76" s="2" t="s">
        <v>13</v>
      </c>
      <c r="CM76" s="7">
        <v>1.266069651E-2</v>
      </c>
      <c r="CN76" s="7">
        <v>0.75</v>
      </c>
      <c r="CO76" s="9">
        <f>Tabla2[[#This Row],[Precio unitario]]*Tabla2[[#This Row],[Tasa de ingresos cliente]]</f>
        <v>9.4955223824999997E-3</v>
      </c>
      <c r="CP76" s="21">
        <v>21.6</v>
      </c>
      <c r="CQ76" s="11">
        <f>Tabla2[[#This Row],[tasa de cambio]]*Tabla2[[#This Row],[Ingresos netos]]</f>
        <v>0.20510328346200002</v>
      </c>
      <c r="CS76" s="1" t="s">
        <v>71</v>
      </c>
      <c r="CT76" s="23" t="e">
        <f>AVERAGEIF(Tabla2[PaÃ­s / RegiÃ³n],CS76,Tabla2[regalia en pesos])</f>
        <v>#DIV/0!</v>
      </c>
    </row>
    <row r="77" spans="1:98">
      <c r="A77" s="1" t="s">
        <v>24</v>
      </c>
      <c r="B77" s="1" t="s">
        <v>41</v>
      </c>
      <c r="C77" s="1"/>
      <c r="D77" s="1" t="s">
        <v>11</v>
      </c>
      <c r="E77" s="1" t="s">
        <v>12</v>
      </c>
      <c r="F77" s="1" t="s">
        <v>13</v>
      </c>
      <c r="G77" s="8">
        <v>6.8954001E-5</v>
      </c>
      <c r="H77" s="8">
        <v>0.75</v>
      </c>
      <c r="I77" s="9">
        <f>Tabla14[[#This Row],[Precio unitario]]*Tabla14[[#This Row],[Tasa de ingresos cliente]]</f>
        <v>5.171550075E-5</v>
      </c>
      <c r="J77" s="21">
        <v>21.6</v>
      </c>
      <c r="K77" s="15">
        <f>Tabla14[[#This Row],[tasa de cambio]]*Tabla14[[#This Row],[Ingresos netos]]</f>
        <v>1.1170548162000001E-3</v>
      </c>
      <c r="M77" s="1" t="s">
        <v>79</v>
      </c>
      <c r="N77" s="23" t="e">
        <f>AVERAGEIF(Tabla1[PaÃ­s / RegiÃ³n],M77,Tabla1[regalia en pesos])</f>
        <v>#DIV/0!</v>
      </c>
      <c r="P77" s="1" t="s">
        <v>81</v>
      </c>
      <c r="Q77" s="1" t="s">
        <v>34</v>
      </c>
      <c r="R77" s="1"/>
      <c r="S77" s="1" t="s">
        <v>11</v>
      </c>
      <c r="T77" s="1" t="s">
        <v>12</v>
      </c>
      <c r="U77" s="1" t="s">
        <v>13</v>
      </c>
      <c r="V77" s="8">
        <v>1.3929659350000001E-3</v>
      </c>
      <c r="W77" s="8">
        <v>0.75</v>
      </c>
      <c r="X77" s="9">
        <f>Tabla12[[#This Row],[Precio unitario]]*Tabla12[[#This Row],[Tasa de ingresos cliente]]</f>
        <v>1.04472445125E-3</v>
      </c>
      <c r="Y77" s="21">
        <v>21.6</v>
      </c>
      <c r="Z77" s="11">
        <f>Tabla12[[#This Row],[tasa de cambio]]*Tabla12[[#This Row],[Ingresos netos]]</f>
        <v>2.2566048147000001E-2</v>
      </c>
      <c r="AB77" s="1" t="s">
        <v>79</v>
      </c>
      <c r="AC77" s="23" t="e">
        <f>AVERAGEIF(Tabla1[PaÃ­s / RegiÃ³n],AB77,Tabla1[regalia en pesos])</f>
        <v>#DIV/0!</v>
      </c>
      <c r="AQ77" s="2" t="s">
        <v>100</v>
      </c>
      <c r="AR77" s="2" t="s">
        <v>28</v>
      </c>
      <c r="AS77" s="2" t="s">
        <v>114</v>
      </c>
      <c r="AT77" s="2" t="s">
        <v>11</v>
      </c>
      <c r="AU77" s="2" t="s">
        <v>12</v>
      </c>
      <c r="AV77" s="2" t="s">
        <v>13</v>
      </c>
      <c r="AW77" s="7">
        <v>8.7999999999999998E-5</v>
      </c>
      <c r="AX77" s="7">
        <v>0.75</v>
      </c>
      <c r="AY77" s="9">
        <f>Tabla8[[#This Row],[Precio unitario]]*Tabla8[[#This Row],[Tasa de ingresos cliente]]</f>
        <v>6.6000000000000005E-5</v>
      </c>
      <c r="AZ77" s="21">
        <v>21.6</v>
      </c>
      <c r="BA77" s="11">
        <f>Tabla8[[#This Row],[tasa de cambio]]*Tabla8[[#This Row],[Ingresos netos]]</f>
        <v>1.4256000000000002E-3</v>
      </c>
      <c r="BB77" s="23"/>
      <c r="BC77" s="1" t="s">
        <v>79</v>
      </c>
      <c r="BD77" s="23">
        <f>AVERAGEIF(Tabla8[PaÃ­s / RegiÃ³n],BC77,Tabla8[regalia en pesos])</f>
        <v>2.28609E-2</v>
      </c>
      <c r="BR77" s="2" t="s">
        <v>138</v>
      </c>
      <c r="BS77" s="2" t="s">
        <v>17</v>
      </c>
      <c r="BT77" s="2" t="s">
        <v>114</v>
      </c>
      <c r="BU77" s="2" t="s">
        <v>11</v>
      </c>
      <c r="BV77" s="2" t="s">
        <v>12</v>
      </c>
      <c r="BW77" s="2" t="s">
        <v>13</v>
      </c>
      <c r="BX77" s="7">
        <v>3.0038150000000001E-6</v>
      </c>
      <c r="BY77" s="7">
        <v>0.75</v>
      </c>
      <c r="BZ77" s="9">
        <f>Tabla4[[#This Row],[Precio unitario]]*Tabla4[[#This Row],[Tasa de ingresos cliente]]</f>
        <v>2.2528612499999999E-6</v>
      </c>
      <c r="CA77" s="21">
        <v>21.6</v>
      </c>
      <c r="CB77" s="14">
        <f>Tabla4[[#This Row],[tasa de cambio]]*Tabla4[[#This Row],[Ingresos netos]]</f>
        <v>4.8661803000000004E-5</v>
      </c>
      <c r="CD77" s="1" t="s">
        <v>79</v>
      </c>
      <c r="CE77" s="23">
        <f>AVERAGEIF(Tabla8[PaÃ­s / RegiÃ³n],CD77,Tabla8[regalia en pesos])</f>
        <v>2.28609E-2</v>
      </c>
      <c r="CG77" s="1" t="s">
        <v>144</v>
      </c>
      <c r="CH77" s="1" t="s">
        <v>19</v>
      </c>
      <c r="CI77" s="1" t="s">
        <v>104</v>
      </c>
      <c r="CJ77" s="1" t="s">
        <v>11</v>
      </c>
      <c r="CK77" s="1" t="s">
        <v>12</v>
      </c>
      <c r="CL77" s="1" t="s">
        <v>13</v>
      </c>
      <c r="CM77" s="8">
        <v>1.2660626564000001E-2</v>
      </c>
      <c r="CN77" s="8">
        <v>0.75</v>
      </c>
      <c r="CO77" s="9">
        <f>Tabla2[[#This Row],[Precio unitario]]*Tabla2[[#This Row],[Tasa de ingresos cliente]]</f>
        <v>9.4954699230000005E-3</v>
      </c>
      <c r="CP77" s="21">
        <v>21.6</v>
      </c>
      <c r="CQ77" s="11">
        <f>Tabla2[[#This Row],[tasa de cambio]]*Tabla2[[#This Row],[Ingresos netos]]</f>
        <v>0.20510215033680002</v>
      </c>
      <c r="CS77" s="1" t="s">
        <v>79</v>
      </c>
      <c r="CT77" s="23" t="e">
        <f>AVERAGEIF(Tabla2[PaÃ­s / RegiÃ³n],CS77,Tabla2[regalia en pesos])</f>
        <v>#DIV/0!</v>
      </c>
    </row>
    <row r="78" spans="1:98">
      <c r="A78" s="2" t="s">
        <v>24</v>
      </c>
      <c r="B78" s="2" t="s">
        <v>41</v>
      </c>
      <c r="C78" s="2"/>
      <c r="D78" s="2" t="s">
        <v>11</v>
      </c>
      <c r="E78" s="2" t="s">
        <v>12</v>
      </c>
      <c r="F78" s="2" t="s">
        <v>13</v>
      </c>
      <c r="G78" s="7">
        <v>9.2494298000000001E-5</v>
      </c>
      <c r="H78" s="7">
        <v>0.75</v>
      </c>
      <c r="I78" s="9">
        <f>Tabla14[[#This Row],[Precio unitario]]*Tabla14[[#This Row],[Tasa de ingresos cliente]]</f>
        <v>6.9370723500000004E-5</v>
      </c>
      <c r="J78" s="21">
        <v>21.6</v>
      </c>
      <c r="K78" s="15">
        <f>Tabla14[[#This Row],[tasa de cambio]]*Tabla14[[#This Row],[Ingresos netos]]</f>
        <v>1.4984076276000002E-3</v>
      </c>
      <c r="M78" s="1" t="s">
        <v>112</v>
      </c>
      <c r="N78" s="23" t="e">
        <f>AVERAGEIF(Tabla1[PaÃ­s / RegiÃ³n],M78,Tabla1[regalia en pesos])</f>
        <v>#DIV/0!</v>
      </c>
      <c r="P78" s="2" t="s">
        <v>81</v>
      </c>
      <c r="Q78" s="2" t="s">
        <v>34</v>
      </c>
      <c r="R78" s="2"/>
      <c r="S78" s="2" t="s">
        <v>11</v>
      </c>
      <c r="T78" s="2" t="s">
        <v>12</v>
      </c>
      <c r="U78" s="2" t="s">
        <v>13</v>
      </c>
      <c r="V78" s="7">
        <v>1.5904792600000001E-4</v>
      </c>
      <c r="W78" s="7">
        <v>0.75</v>
      </c>
      <c r="X78" s="9">
        <f>Tabla12[[#This Row],[Precio unitario]]*Tabla12[[#This Row],[Tasa de ingresos cliente]]</f>
        <v>1.192859445E-4</v>
      </c>
      <c r="Y78" s="21">
        <v>21.6</v>
      </c>
      <c r="Z78" s="11">
        <f>Tabla12[[#This Row],[tasa de cambio]]*Tabla12[[#This Row],[Ingresos netos]]</f>
        <v>2.5765764012E-3</v>
      </c>
      <c r="AB78" s="1" t="s">
        <v>112</v>
      </c>
      <c r="AC78" s="23" t="e">
        <f>AVERAGEIF(Tabla1[PaÃ­s / RegiÃ³n],AB78,Tabla1[regalia en pesos])</f>
        <v>#DIV/0!</v>
      </c>
      <c r="AQ78" s="1" t="s">
        <v>100</v>
      </c>
      <c r="AR78" s="1" t="s">
        <v>28</v>
      </c>
      <c r="AS78" s="1" t="s">
        <v>114</v>
      </c>
      <c r="AT78" s="1" t="s">
        <v>11</v>
      </c>
      <c r="AU78" s="1" t="s">
        <v>12</v>
      </c>
      <c r="AV78" s="1" t="s">
        <v>13</v>
      </c>
      <c r="AW78" s="8">
        <v>8.8368400000000006E-5</v>
      </c>
      <c r="AX78" s="8">
        <v>0.75</v>
      </c>
      <c r="AY78" s="9">
        <f>Tabla8[[#This Row],[Precio unitario]]*Tabla8[[#This Row],[Tasa de ingresos cliente]]</f>
        <v>6.6276300000000008E-5</v>
      </c>
      <c r="AZ78" s="21">
        <v>21.6</v>
      </c>
      <c r="BA78" s="11">
        <f>Tabla8[[#This Row],[tasa de cambio]]*Tabla8[[#This Row],[Ingresos netos]]</f>
        <v>1.4315680800000004E-3</v>
      </c>
      <c r="BB78" s="23"/>
      <c r="BC78" s="1" t="s">
        <v>112</v>
      </c>
      <c r="BD78" s="23">
        <f>AVERAGEIF(Tabla8[PaÃ­s / RegiÃ³n],BC78,Tabla8[regalia en pesos])</f>
        <v>2.8465055235000005E-2</v>
      </c>
      <c r="BR78" s="1" t="s">
        <v>138</v>
      </c>
      <c r="BS78" s="1" t="s">
        <v>17</v>
      </c>
      <c r="BT78" s="1" t="s">
        <v>104</v>
      </c>
      <c r="BU78" s="1" t="s">
        <v>11</v>
      </c>
      <c r="BV78" s="1" t="s">
        <v>12</v>
      </c>
      <c r="BW78" s="1" t="s">
        <v>13</v>
      </c>
      <c r="BX78" s="8">
        <v>3.2709738999999998E-3</v>
      </c>
      <c r="BY78" s="8">
        <v>0.75</v>
      </c>
      <c r="BZ78" s="9">
        <f>Tabla4[[#This Row],[Precio unitario]]*Tabla4[[#This Row],[Tasa de ingresos cliente]]</f>
        <v>2.4532304249999999E-3</v>
      </c>
      <c r="CA78" s="21">
        <v>21.6</v>
      </c>
      <c r="CB78" s="14">
        <f>Tabla4[[#This Row],[tasa de cambio]]*Tabla4[[#This Row],[Ingresos netos]]</f>
        <v>5.2989777180000003E-2</v>
      </c>
      <c r="CD78" s="1" t="s">
        <v>112</v>
      </c>
      <c r="CE78" s="23">
        <f>AVERAGEIF(Tabla8[PaÃ­s / RegiÃ³n],CD78,Tabla8[regalia en pesos])</f>
        <v>2.8465055235000005E-2</v>
      </c>
      <c r="CG78" s="2" t="s">
        <v>144</v>
      </c>
      <c r="CH78" s="2" t="s">
        <v>19</v>
      </c>
      <c r="CI78" s="2" t="s">
        <v>104</v>
      </c>
      <c r="CJ78" s="2" t="s">
        <v>11</v>
      </c>
      <c r="CK78" s="2" t="s">
        <v>12</v>
      </c>
      <c r="CL78" s="2" t="s">
        <v>13</v>
      </c>
      <c r="CM78" s="7">
        <v>1.2660486586999999E-2</v>
      </c>
      <c r="CN78" s="7">
        <v>0.75</v>
      </c>
      <c r="CO78" s="9">
        <f>Tabla2[[#This Row],[Precio unitario]]*Tabla2[[#This Row],[Tasa de ingresos cliente]]</f>
        <v>9.4953649402499986E-3</v>
      </c>
      <c r="CP78" s="21">
        <v>21.6</v>
      </c>
      <c r="CQ78" s="11">
        <f>Tabla2[[#This Row],[tasa de cambio]]*Tabla2[[#This Row],[Ingresos netos]]</f>
        <v>0.20509988270939999</v>
      </c>
      <c r="CS78" s="1" t="s">
        <v>112</v>
      </c>
      <c r="CT78" s="23" t="e">
        <f>AVERAGEIF(Tabla2[PaÃ­s / RegiÃ³n],CS78,Tabla2[regalia en pesos])</f>
        <v>#DIV/0!</v>
      </c>
    </row>
    <row r="79" spans="1:98">
      <c r="A79" s="1" t="s">
        <v>24</v>
      </c>
      <c r="B79" s="1" t="s">
        <v>41</v>
      </c>
      <c r="C79" s="1"/>
      <c r="D79" s="1" t="s">
        <v>11</v>
      </c>
      <c r="E79" s="1" t="s">
        <v>12</v>
      </c>
      <c r="F79" s="1" t="s">
        <v>13</v>
      </c>
      <c r="G79" s="8">
        <v>6.3615119000000006E-5</v>
      </c>
      <c r="H79" s="8">
        <v>0.75</v>
      </c>
      <c r="I79" s="9">
        <f>Tabla14[[#This Row],[Precio unitario]]*Tabla14[[#This Row],[Tasa de ingresos cliente]]</f>
        <v>4.7711339250000004E-5</v>
      </c>
      <c r="J79" s="21">
        <v>21.6</v>
      </c>
      <c r="K79" s="15">
        <f>Tabla14[[#This Row],[tasa de cambio]]*Tabla14[[#This Row],[Ingresos netos]]</f>
        <v>1.0305649278000001E-3</v>
      </c>
      <c r="M79" s="1" t="s">
        <v>70</v>
      </c>
      <c r="N79" s="23" t="e">
        <f>AVERAGEIF(Tabla1[PaÃ­s / RegiÃ³n],M79,Tabla1[regalia en pesos])</f>
        <v>#DIV/0!</v>
      </c>
      <c r="P79" s="1" t="s">
        <v>81</v>
      </c>
      <c r="Q79" s="1" t="s">
        <v>34</v>
      </c>
      <c r="R79" s="1"/>
      <c r="S79" s="1" t="s">
        <v>11</v>
      </c>
      <c r="T79" s="1" t="s">
        <v>12</v>
      </c>
      <c r="U79" s="1" t="s">
        <v>13</v>
      </c>
      <c r="V79" s="8">
        <v>1.3644410359999999E-3</v>
      </c>
      <c r="W79" s="8">
        <v>0.75</v>
      </c>
      <c r="X79" s="9">
        <f>Tabla12[[#This Row],[Precio unitario]]*Tabla12[[#This Row],[Tasa de ingresos cliente]]</f>
        <v>1.023330777E-3</v>
      </c>
      <c r="Y79" s="21">
        <v>21.6</v>
      </c>
      <c r="Z79" s="11">
        <f>Tabla12[[#This Row],[tasa de cambio]]*Tabla12[[#This Row],[Ingresos netos]]</f>
        <v>2.2103944783200002E-2</v>
      </c>
      <c r="AB79" s="1" t="s">
        <v>70</v>
      </c>
      <c r="AC79" s="23" t="e">
        <f>AVERAGEIF(Tabla1[PaÃ­s / RegiÃ³n],AB79,Tabla1[regalia en pesos])</f>
        <v>#DIV/0!</v>
      </c>
      <c r="AQ79" s="2" t="s">
        <v>100</v>
      </c>
      <c r="AR79" s="2" t="s">
        <v>28</v>
      </c>
      <c r="AS79" s="2" t="s">
        <v>114</v>
      </c>
      <c r="AT79" s="2" t="s">
        <v>11</v>
      </c>
      <c r="AU79" s="2" t="s">
        <v>12</v>
      </c>
      <c r="AV79" s="2" t="s">
        <v>13</v>
      </c>
      <c r="AW79" s="7">
        <v>8.8344000000000007E-5</v>
      </c>
      <c r="AX79" s="7">
        <v>0.75</v>
      </c>
      <c r="AY79" s="9">
        <f>Tabla8[[#This Row],[Precio unitario]]*Tabla8[[#This Row],[Tasa de ingresos cliente]]</f>
        <v>6.6258000000000002E-5</v>
      </c>
      <c r="AZ79" s="21">
        <v>21.6</v>
      </c>
      <c r="BA79" s="11">
        <f>Tabla8[[#This Row],[tasa de cambio]]*Tabla8[[#This Row],[Ingresos netos]]</f>
        <v>1.4311728000000001E-3</v>
      </c>
      <c r="BB79" s="23"/>
      <c r="BC79" s="1" t="s">
        <v>70</v>
      </c>
      <c r="BD79" s="23">
        <f>AVERAGEIF(Tabla8[PaÃ­s / RegiÃ³n],BC79,Tabla8[regalia en pesos])</f>
        <v>8.391188925000001E-3</v>
      </c>
      <c r="BR79" s="1" t="s">
        <v>138</v>
      </c>
      <c r="BS79" s="1" t="s">
        <v>38</v>
      </c>
      <c r="BT79" s="1" t="s">
        <v>104</v>
      </c>
      <c r="BU79" s="1" t="s">
        <v>11</v>
      </c>
      <c r="BV79" s="1" t="s">
        <v>12</v>
      </c>
      <c r="BW79" s="1" t="s">
        <v>13</v>
      </c>
      <c r="BX79" s="8">
        <v>5.0368699999999998E-5</v>
      </c>
      <c r="BY79" s="8">
        <v>0.75</v>
      </c>
      <c r="BZ79" s="9">
        <f>Tabla4[[#This Row],[Precio unitario]]*Tabla4[[#This Row],[Tasa de ingresos cliente]]</f>
        <v>3.7776525000000002E-5</v>
      </c>
      <c r="CA79" s="21">
        <v>21.6</v>
      </c>
      <c r="CB79" s="14">
        <f>Tabla4[[#This Row],[tasa de cambio]]*Tabla4[[#This Row],[Ingresos netos]]</f>
        <v>8.1597294000000013E-4</v>
      </c>
      <c r="CD79" s="1" t="s">
        <v>70</v>
      </c>
      <c r="CE79" s="23">
        <f>AVERAGEIF(Tabla8[PaÃ­s / RegiÃ³n],CD79,Tabla8[regalia en pesos])</f>
        <v>8.391188925000001E-3</v>
      </c>
      <c r="CG79" s="1" t="s">
        <v>144</v>
      </c>
      <c r="CH79" s="1" t="s">
        <v>19</v>
      </c>
      <c r="CI79" s="1" t="s">
        <v>104</v>
      </c>
      <c r="CJ79" s="1" t="s">
        <v>11</v>
      </c>
      <c r="CK79" s="1" t="s">
        <v>12</v>
      </c>
      <c r="CL79" s="1" t="s">
        <v>13</v>
      </c>
      <c r="CM79" s="8">
        <v>1.2660677449000001E-2</v>
      </c>
      <c r="CN79" s="8">
        <v>0.75</v>
      </c>
      <c r="CO79" s="9">
        <f>Tabla2[[#This Row],[Precio unitario]]*Tabla2[[#This Row],[Tasa de ingresos cliente]]</f>
        <v>9.495508086750001E-3</v>
      </c>
      <c r="CP79" s="21">
        <v>21.6</v>
      </c>
      <c r="CQ79" s="11">
        <f>Tabla2[[#This Row],[tasa de cambio]]*Tabla2[[#This Row],[Ingresos netos]]</f>
        <v>0.20510297467380004</v>
      </c>
      <c r="CS79" s="1" t="s">
        <v>70</v>
      </c>
      <c r="CT79" s="23" t="e">
        <f>AVERAGEIF(Tabla2[PaÃ­s / RegiÃ³n],CS79,Tabla2[regalia en pesos])</f>
        <v>#DIV/0!</v>
      </c>
    </row>
    <row r="80" spans="1:98">
      <c r="A80" s="1" t="s">
        <v>24</v>
      </c>
      <c r="B80" s="1" t="s">
        <v>41</v>
      </c>
      <c r="C80" s="1"/>
      <c r="D80" s="1" t="s">
        <v>11</v>
      </c>
      <c r="E80" s="1" t="s">
        <v>12</v>
      </c>
      <c r="F80" s="1" t="s">
        <v>13</v>
      </c>
      <c r="G80" s="8">
        <v>7.4342299999999995E-5</v>
      </c>
      <c r="H80" s="8">
        <v>0.75</v>
      </c>
      <c r="I80" s="9">
        <f>Tabla14[[#This Row],[Precio unitario]]*Tabla14[[#This Row],[Tasa de ingresos cliente]]</f>
        <v>5.5756724999999996E-5</v>
      </c>
      <c r="J80" s="21">
        <v>21.6</v>
      </c>
      <c r="K80" s="15">
        <f>Tabla14[[#This Row],[tasa de cambio]]*Tabla14[[#This Row],[Ingresos netos]]</f>
        <v>1.2043452599999999E-3</v>
      </c>
      <c r="M80" s="1" t="s">
        <v>113</v>
      </c>
      <c r="N80" s="23" t="e">
        <f>AVERAGEIF(Tabla1[PaÃ­s / RegiÃ³n],M80,Tabla1[regalia en pesos])</f>
        <v>#DIV/0!</v>
      </c>
      <c r="P80" s="2" t="s">
        <v>81</v>
      </c>
      <c r="Q80" s="2" t="s">
        <v>34</v>
      </c>
      <c r="R80" s="2"/>
      <c r="S80" s="2" t="s">
        <v>11</v>
      </c>
      <c r="T80" s="2" t="s">
        <v>12</v>
      </c>
      <c r="U80" s="2" t="s">
        <v>13</v>
      </c>
      <c r="V80" s="7">
        <v>1.8757282500000001E-4</v>
      </c>
      <c r="W80" s="7">
        <v>0.75</v>
      </c>
      <c r="X80" s="9">
        <f>Tabla12[[#This Row],[Precio unitario]]*Tabla12[[#This Row],[Tasa de ingresos cliente]]</f>
        <v>1.4067961875000002E-4</v>
      </c>
      <c r="Y80" s="21">
        <v>21.6</v>
      </c>
      <c r="Z80" s="11">
        <f>Tabla12[[#This Row],[tasa de cambio]]*Tabla12[[#This Row],[Ingresos netos]]</f>
        <v>3.0386797650000007E-3</v>
      </c>
      <c r="AB80" s="1" t="s">
        <v>113</v>
      </c>
      <c r="AC80" s="23" t="e">
        <f>AVERAGEIF(Tabla1[PaÃ­s / RegiÃ³n],AB80,Tabla1[regalia en pesos])</f>
        <v>#DIV/0!</v>
      </c>
      <c r="AQ80" s="1" t="s">
        <v>100</v>
      </c>
      <c r="AR80" s="1" t="s">
        <v>28</v>
      </c>
      <c r="AS80" s="1" t="s">
        <v>114</v>
      </c>
      <c r="AT80" s="1" t="s">
        <v>11</v>
      </c>
      <c r="AU80" s="1" t="s">
        <v>12</v>
      </c>
      <c r="AV80" s="1" t="s">
        <v>13</v>
      </c>
      <c r="AW80" s="8">
        <v>8.8341099999999993E-5</v>
      </c>
      <c r="AX80" s="8">
        <v>0.75</v>
      </c>
      <c r="AY80" s="9">
        <f>Tabla8[[#This Row],[Precio unitario]]*Tabla8[[#This Row],[Tasa de ingresos cliente]]</f>
        <v>6.6255824999999992E-5</v>
      </c>
      <c r="AZ80" s="21">
        <v>21.6</v>
      </c>
      <c r="BA80" s="11">
        <f>Tabla8[[#This Row],[tasa de cambio]]*Tabla8[[#This Row],[Ingresos netos]]</f>
        <v>1.4311258199999999E-3</v>
      </c>
      <c r="BB80" s="23"/>
      <c r="BC80" s="1" t="s">
        <v>113</v>
      </c>
      <c r="BD80" s="23">
        <f>AVERAGEIF(Tabla8[PaÃ­s / RegiÃ³n],BC80,Tabla8[regalia en pesos])</f>
        <v>9.0655929000000007E-3</v>
      </c>
      <c r="BR80" s="1" t="s">
        <v>138</v>
      </c>
      <c r="BS80" s="1" t="s">
        <v>38</v>
      </c>
      <c r="BT80" s="1" t="s">
        <v>104</v>
      </c>
      <c r="BU80" s="1" t="s">
        <v>11</v>
      </c>
      <c r="BV80" s="1" t="s">
        <v>12</v>
      </c>
      <c r="BW80" s="1" t="s">
        <v>13</v>
      </c>
      <c r="BX80" s="8">
        <v>4.6594059999999996E-3</v>
      </c>
      <c r="BY80" s="8">
        <v>0.75</v>
      </c>
      <c r="BZ80" s="9">
        <f>Tabla4[[#This Row],[Precio unitario]]*Tabla4[[#This Row],[Tasa de ingresos cliente]]</f>
        <v>3.4945544999999997E-3</v>
      </c>
      <c r="CA80" s="21">
        <v>21.6</v>
      </c>
      <c r="CB80" s="14">
        <f>Tabla4[[#This Row],[tasa de cambio]]*Tabla4[[#This Row],[Ingresos netos]]</f>
        <v>7.5482377199999992E-2</v>
      </c>
      <c r="CD80" s="1" t="s">
        <v>113</v>
      </c>
      <c r="CE80" s="23">
        <f>AVERAGEIF(Tabla8[PaÃ­s / RegiÃ³n],CD80,Tabla8[regalia en pesos])</f>
        <v>9.0655929000000007E-3</v>
      </c>
      <c r="CG80" s="2" t="s">
        <v>144</v>
      </c>
      <c r="CH80" s="2" t="s">
        <v>19</v>
      </c>
      <c r="CI80" s="2" t="s">
        <v>104</v>
      </c>
      <c r="CJ80" s="2" t="s">
        <v>11</v>
      </c>
      <c r="CK80" s="2" t="s">
        <v>12</v>
      </c>
      <c r="CL80" s="2" t="s">
        <v>13</v>
      </c>
      <c r="CM80" s="7">
        <v>1.2660657632E-2</v>
      </c>
      <c r="CN80" s="7">
        <v>0.75</v>
      </c>
      <c r="CO80" s="9">
        <f>Tabla2[[#This Row],[Precio unitario]]*Tabla2[[#This Row],[Tasa de ingresos cliente]]</f>
        <v>9.4954932239999998E-3</v>
      </c>
      <c r="CP80" s="21">
        <v>21.6</v>
      </c>
      <c r="CQ80" s="11">
        <f>Tabla2[[#This Row],[tasa de cambio]]*Tabla2[[#This Row],[Ingresos netos]]</f>
        <v>0.2051026536384</v>
      </c>
      <c r="CS80" s="1" t="s">
        <v>113</v>
      </c>
      <c r="CT80" s="23" t="e">
        <f>AVERAGEIF(Tabla2[PaÃ­s / RegiÃ³n],CS80,Tabla2[regalia en pesos])</f>
        <v>#DIV/0!</v>
      </c>
    </row>
    <row r="81" spans="1:98">
      <c r="A81" s="2" t="s">
        <v>24</v>
      </c>
      <c r="B81" s="2" t="s">
        <v>41</v>
      </c>
      <c r="C81" s="2"/>
      <c r="D81" s="2" t="s">
        <v>11</v>
      </c>
      <c r="E81" s="2" t="s">
        <v>12</v>
      </c>
      <c r="F81" s="2" t="s">
        <v>13</v>
      </c>
      <c r="G81" s="7">
        <v>6.0700065000000003E-5</v>
      </c>
      <c r="H81" s="7">
        <v>0.75</v>
      </c>
      <c r="I81" s="9">
        <f>Tabla14[[#This Row],[Precio unitario]]*Tabla14[[#This Row],[Tasa de ingresos cliente]]</f>
        <v>4.5525048750000004E-5</v>
      </c>
      <c r="J81" s="21">
        <v>21.6</v>
      </c>
      <c r="K81" s="15">
        <f>Tabla14[[#This Row],[tasa de cambio]]*Tabla14[[#This Row],[Ingresos netos]]</f>
        <v>9.8334105300000021E-4</v>
      </c>
      <c r="M81" s="1" t="s">
        <v>115</v>
      </c>
      <c r="N81" s="23" t="e">
        <f>AVERAGEIF(Tabla1[PaÃ­s / RegiÃ³n],M81,Tabla1[regalia en pesos])</f>
        <v>#DIV/0!</v>
      </c>
      <c r="P81" s="1" t="s">
        <v>81</v>
      </c>
      <c r="Q81" s="1" t="s">
        <v>34</v>
      </c>
      <c r="R81" s="1"/>
      <c r="S81" s="1" t="s">
        <v>11</v>
      </c>
      <c r="T81" s="1" t="s">
        <v>12</v>
      </c>
      <c r="U81" s="1" t="s">
        <v>13</v>
      </c>
      <c r="V81" s="8">
        <v>7.1528347000000001E-4</v>
      </c>
      <c r="W81" s="8">
        <v>0.75</v>
      </c>
      <c r="X81" s="9">
        <f>Tabla12[[#This Row],[Precio unitario]]*Tabla12[[#This Row],[Tasa de ingresos cliente]]</f>
        <v>5.3646260250000001E-4</v>
      </c>
      <c r="Y81" s="21">
        <v>21.6</v>
      </c>
      <c r="Z81" s="11">
        <f>Tabla12[[#This Row],[tasa de cambio]]*Tabla12[[#This Row],[Ingresos netos]]</f>
        <v>1.1587592214000001E-2</v>
      </c>
      <c r="AB81" s="1" t="s">
        <v>115</v>
      </c>
      <c r="AC81" s="23" t="e">
        <f>AVERAGEIF(Tabla1[PaÃ­s / RegiÃ³n],AB81,Tabla1[regalia en pesos])</f>
        <v>#DIV/0!</v>
      </c>
      <c r="AQ81" s="2" t="s">
        <v>100</v>
      </c>
      <c r="AR81" s="2" t="s">
        <v>28</v>
      </c>
      <c r="AS81" s="2" t="s">
        <v>114</v>
      </c>
      <c r="AT81" s="2" t="s">
        <v>11</v>
      </c>
      <c r="AU81" s="2" t="s">
        <v>12</v>
      </c>
      <c r="AV81" s="2" t="s">
        <v>13</v>
      </c>
      <c r="AW81" s="7">
        <v>8.8347800000000001E-5</v>
      </c>
      <c r="AX81" s="7">
        <v>0.75</v>
      </c>
      <c r="AY81" s="9">
        <f>Tabla8[[#This Row],[Precio unitario]]*Tabla8[[#This Row],[Tasa de ingresos cliente]]</f>
        <v>6.6260849999999998E-5</v>
      </c>
      <c r="AZ81" s="21">
        <v>21.6</v>
      </c>
      <c r="BA81" s="11">
        <f>Tabla8[[#This Row],[tasa de cambio]]*Tabla8[[#This Row],[Ingresos netos]]</f>
        <v>1.4312343600000001E-3</v>
      </c>
      <c r="BB81" s="23"/>
      <c r="BC81" s="1" t="s">
        <v>115</v>
      </c>
      <c r="BD81" s="23">
        <f>AVERAGEIF(Tabla8[PaÃ­s / RegiÃ³n],BC81,Tabla8[regalia en pesos])</f>
        <v>4.8600000000000002E-5</v>
      </c>
      <c r="BR81" s="1" t="s">
        <v>138</v>
      </c>
      <c r="BS81" s="1" t="s">
        <v>53</v>
      </c>
      <c r="BT81" s="1" t="s">
        <v>104</v>
      </c>
      <c r="BU81" s="1" t="s">
        <v>11</v>
      </c>
      <c r="BV81" s="1" t="s">
        <v>12</v>
      </c>
      <c r="BW81" s="1" t="s">
        <v>13</v>
      </c>
      <c r="BX81" s="8">
        <v>1.9729316E-3</v>
      </c>
      <c r="BY81" s="8">
        <v>0.75</v>
      </c>
      <c r="BZ81" s="9">
        <f>Tabla4[[#This Row],[Precio unitario]]*Tabla4[[#This Row],[Tasa de ingresos cliente]]</f>
        <v>1.4796987E-3</v>
      </c>
      <c r="CA81" s="21">
        <v>21.6</v>
      </c>
      <c r="CB81" s="14">
        <f>Tabla4[[#This Row],[tasa de cambio]]*Tabla4[[#This Row],[Ingresos netos]]</f>
        <v>3.1961491920000001E-2</v>
      </c>
      <c r="CD81" s="1" t="s">
        <v>115</v>
      </c>
      <c r="CE81" s="23">
        <f>AVERAGEIF(Tabla8[PaÃ­s / RegiÃ³n],CD81,Tabla8[regalia en pesos])</f>
        <v>4.8600000000000002E-5</v>
      </c>
      <c r="CG81" s="1" t="s">
        <v>144</v>
      </c>
      <c r="CH81" s="1" t="s">
        <v>20</v>
      </c>
      <c r="CI81" s="1" t="s">
        <v>104</v>
      </c>
      <c r="CJ81" s="1" t="s">
        <v>11</v>
      </c>
      <c r="CK81" s="1" t="s">
        <v>12</v>
      </c>
      <c r="CL81" s="1" t="s">
        <v>13</v>
      </c>
      <c r="CM81" s="8">
        <v>1.1322014319E-2</v>
      </c>
      <c r="CN81" s="8">
        <v>0.75</v>
      </c>
      <c r="CO81" s="9">
        <f>Tabla2[[#This Row],[Precio unitario]]*Tabla2[[#This Row],[Tasa de ingresos cliente]]</f>
        <v>8.4915107392500005E-3</v>
      </c>
      <c r="CP81" s="21">
        <v>21.6</v>
      </c>
      <c r="CQ81" s="11">
        <f>Tabla2[[#This Row],[tasa de cambio]]*Tabla2[[#This Row],[Ingresos netos]]</f>
        <v>0.18341663196780003</v>
      </c>
      <c r="CS81" s="1" t="s">
        <v>115</v>
      </c>
      <c r="CT81" s="23" t="e">
        <f>AVERAGEIF(Tabla2[PaÃ­s / RegiÃ³n],CS81,Tabla2[regalia en pesos])</f>
        <v>#DIV/0!</v>
      </c>
    </row>
    <row r="82" spans="1:98">
      <c r="A82" s="1" t="s">
        <v>24</v>
      </c>
      <c r="B82" s="1" t="s">
        <v>41</v>
      </c>
      <c r="C82" s="1"/>
      <c r="D82" s="1" t="s">
        <v>11</v>
      </c>
      <c r="E82" s="1" t="s">
        <v>12</v>
      </c>
      <c r="F82" s="1" t="s">
        <v>13</v>
      </c>
      <c r="G82" s="8">
        <v>1.12959544E-4</v>
      </c>
      <c r="H82" s="8">
        <v>0.75</v>
      </c>
      <c r="I82" s="9">
        <f>Tabla14[[#This Row],[Precio unitario]]*Tabla14[[#This Row],[Tasa de ingresos cliente]]</f>
        <v>8.4719658E-5</v>
      </c>
      <c r="J82" s="21">
        <v>21.6</v>
      </c>
      <c r="K82" s="15">
        <f>Tabla14[[#This Row],[tasa de cambio]]*Tabla14[[#This Row],[Ingresos netos]]</f>
        <v>1.8299446128000002E-3</v>
      </c>
      <c r="M82" s="1" t="s">
        <v>116</v>
      </c>
      <c r="N82" s="23" t="e">
        <f>AVERAGEIF(Tabla1[PaÃ­s / RegiÃ³n],M82,Tabla1[regalia en pesos])</f>
        <v>#DIV/0!</v>
      </c>
      <c r="P82" s="2" t="s">
        <v>81</v>
      </c>
      <c r="Q82" s="2" t="s">
        <v>34</v>
      </c>
      <c r="R82" s="2"/>
      <c r="S82" s="2" t="s">
        <v>11</v>
      </c>
      <c r="T82" s="2" t="s">
        <v>12</v>
      </c>
      <c r="U82" s="2" t="s">
        <v>13</v>
      </c>
      <c r="V82" s="7">
        <v>1.656821258E-3</v>
      </c>
      <c r="W82" s="7">
        <v>0.75</v>
      </c>
      <c r="X82" s="9">
        <f>Tabla12[[#This Row],[Precio unitario]]*Tabla12[[#This Row],[Tasa de ingresos cliente]]</f>
        <v>1.2426159435E-3</v>
      </c>
      <c r="Y82" s="21">
        <v>21.6</v>
      </c>
      <c r="Z82" s="11">
        <f>Tabla12[[#This Row],[tasa de cambio]]*Tabla12[[#This Row],[Ingresos netos]]</f>
        <v>2.6840504379600002E-2</v>
      </c>
      <c r="AB82" s="1" t="s">
        <v>116</v>
      </c>
      <c r="AC82" s="23" t="e">
        <f>AVERAGEIF(Tabla1[PaÃ­s / RegiÃ³n],AB82,Tabla1[regalia en pesos])</f>
        <v>#DIV/0!</v>
      </c>
      <c r="AQ82" s="1" t="s">
        <v>100</v>
      </c>
      <c r="AR82" s="1" t="s">
        <v>28</v>
      </c>
      <c r="AS82" s="1" t="s">
        <v>114</v>
      </c>
      <c r="AT82" s="1" t="s">
        <v>11</v>
      </c>
      <c r="AU82" s="1" t="s">
        <v>12</v>
      </c>
      <c r="AV82" s="1" t="s">
        <v>13</v>
      </c>
      <c r="AW82" s="8">
        <v>8.8345700000000004E-5</v>
      </c>
      <c r="AX82" s="8">
        <v>0.75</v>
      </c>
      <c r="AY82" s="9">
        <f>Tabla8[[#This Row],[Precio unitario]]*Tabla8[[#This Row],[Tasa de ingresos cliente]]</f>
        <v>6.6259275000000003E-5</v>
      </c>
      <c r="AZ82" s="21">
        <v>21.6</v>
      </c>
      <c r="BA82" s="11">
        <f>Tabla8[[#This Row],[tasa de cambio]]*Tabla8[[#This Row],[Ingresos netos]]</f>
        <v>1.4312003400000003E-3</v>
      </c>
      <c r="BB82" s="23"/>
      <c r="BC82" s="1" t="s">
        <v>116</v>
      </c>
      <c r="BD82" s="23">
        <f>AVERAGEIF(Tabla8[PaÃ­s / RegiÃ³n],BC82,Tabla8[regalia en pesos])</f>
        <v>1.3033709999999999E-4</v>
      </c>
      <c r="BR82" s="1" t="s">
        <v>138</v>
      </c>
      <c r="BS82" s="1" t="s">
        <v>53</v>
      </c>
      <c r="BT82" s="1" t="s">
        <v>104</v>
      </c>
      <c r="BU82" s="1" t="s">
        <v>11</v>
      </c>
      <c r="BV82" s="1" t="s">
        <v>12</v>
      </c>
      <c r="BW82" s="1" t="s">
        <v>13</v>
      </c>
      <c r="BX82" s="8">
        <v>5.1969999999999998E-7</v>
      </c>
      <c r="BY82" s="8">
        <v>0.75</v>
      </c>
      <c r="BZ82" s="9">
        <f>Tabla4[[#This Row],[Precio unitario]]*Tabla4[[#This Row],[Tasa de ingresos cliente]]</f>
        <v>3.8977500000000001E-7</v>
      </c>
      <c r="CA82" s="21">
        <v>21.6</v>
      </c>
      <c r="CB82" s="14">
        <f>Tabla4[[#This Row],[tasa de cambio]]*Tabla4[[#This Row],[Ingresos netos]]</f>
        <v>8.4191400000000015E-6</v>
      </c>
      <c r="CD82" s="1" t="s">
        <v>116</v>
      </c>
      <c r="CE82" s="23">
        <f>AVERAGEIF(Tabla8[PaÃ­s / RegiÃ³n],CD82,Tabla8[regalia en pesos])</f>
        <v>1.3033709999999999E-4</v>
      </c>
      <c r="CG82" s="2" t="s">
        <v>144</v>
      </c>
      <c r="CH82" s="2" t="s">
        <v>21</v>
      </c>
      <c r="CI82" s="2" t="s">
        <v>104</v>
      </c>
      <c r="CJ82" s="2" t="s">
        <v>11</v>
      </c>
      <c r="CK82" s="2" t="s">
        <v>12</v>
      </c>
      <c r="CL82" s="2" t="s">
        <v>13</v>
      </c>
      <c r="CM82" s="7">
        <v>1.3070099999999999E-2</v>
      </c>
      <c r="CN82" s="7">
        <v>0.75</v>
      </c>
      <c r="CO82" s="9">
        <f>Tabla2[[#This Row],[Precio unitario]]*Tabla2[[#This Row],[Tasa de ingresos cliente]]</f>
        <v>9.8025749999999991E-3</v>
      </c>
      <c r="CP82" s="21">
        <v>21.6</v>
      </c>
      <c r="CQ82" s="11">
        <f>Tabla2[[#This Row],[tasa de cambio]]*Tabla2[[#This Row],[Ingresos netos]]</f>
        <v>0.21173561999999999</v>
      </c>
      <c r="CS82" s="1" t="s">
        <v>116</v>
      </c>
      <c r="CT82" s="23" t="e">
        <f>AVERAGEIF(Tabla2[PaÃ­s / RegiÃ³n],CS82,Tabla2[regalia en pesos])</f>
        <v>#DIV/0!</v>
      </c>
    </row>
    <row r="83" spans="1:98">
      <c r="A83" s="2" t="s">
        <v>24</v>
      </c>
      <c r="B83" s="2" t="s">
        <v>41</v>
      </c>
      <c r="C83" s="2"/>
      <c r="D83" s="2" t="s">
        <v>11</v>
      </c>
      <c r="E83" s="2" t="s">
        <v>12</v>
      </c>
      <c r="F83" s="2" t="s">
        <v>13</v>
      </c>
      <c r="G83" s="7">
        <v>1.1168149399999999E-4</v>
      </c>
      <c r="H83" s="7">
        <v>0.75</v>
      </c>
      <c r="I83" s="9">
        <f>Tabla14[[#This Row],[Precio unitario]]*Tabla14[[#This Row],[Tasa de ingresos cliente]]</f>
        <v>8.3761120499999993E-5</v>
      </c>
      <c r="J83" s="21">
        <v>21.6</v>
      </c>
      <c r="K83" s="15">
        <f>Tabla14[[#This Row],[tasa de cambio]]*Tabla14[[#This Row],[Ingresos netos]]</f>
        <v>1.8092402028E-3</v>
      </c>
      <c r="M83" s="1" t="s">
        <v>117</v>
      </c>
      <c r="N83" s="23" t="e">
        <f>AVERAGEIF(Tabla1[PaÃ­s / RegiÃ³n],M83,Tabla1[regalia en pesos])</f>
        <v>#DIV/0!</v>
      </c>
      <c r="P83" s="1" t="s">
        <v>81</v>
      </c>
      <c r="Q83" s="1" t="s">
        <v>34</v>
      </c>
      <c r="R83" s="1"/>
      <c r="S83" s="1" t="s">
        <v>11</v>
      </c>
      <c r="T83" s="1" t="s">
        <v>12</v>
      </c>
      <c r="U83" s="1" t="s">
        <v>13</v>
      </c>
      <c r="V83" s="8">
        <v>2.22301392E-3</v>
      </c>
      <c r="W83" s="8">
        <v>0.75</v>
      </c>
      <c r="X83" s="9">
        <f>Tabla12[[#This Row],[Precio unitario]]*Tabla12[[#This Row],[Tasa de ingresos cliente]]</f>
        <v>1.66726044E-3</v>
      </c>
      <c r="Y83" s="21">
        <v>21.6</v>
      </c>
      <c r="Z83" s="11">
        <f>Tabla12[[#This Row],[tasa de cambio]]*Tabla12[[#This Row],[Ingresos netos]]</f>
        <v>3.6012825504E-2</v>
      </c>
      <c r="AB83" s="1" t="s">
        <v>117</v>
      </c>
      <c r="AC83" s="23" t="e">
        <f>AVERAGEIF(Tabla1[PaÃ­s / RegiÃ³n],AB83,Tabla1[regalia en pesos])</f>
        <v>#DIV/0!</v>
      </c>
      <c r="AQ83" s="2" t="s">
        <v>100</v>
      </c>
      <c r="AR83" s="2" t="s">
        <v>28</v>
      </c>
      <c r="AS83" s="2" t="s">
        <v>114</v>
      </c>
      <c r="AT83" s="2" t="s">
        <v>11</v>
      </c>
      <c r="AU83" s="2" t="s">
        <v>12</v>
      </c>
      <c r="AV83" s="2" t="s">
        <v>13</v>
      </c>
      <c r="AW83" s="7">
        <v>8.8341899999999995E-5</v>
      </c>
      <c r="AX83" s="7">
        <v>0.75</v>
      </c>
      <c r="AY83" s="9">
        <f>Tabla8[[#This Row],[Precio unitario]]*Tabla8[[#This Row],[Tasa de ingresos cliente]]</f>
        <v>6.6256424999999993E-5</v>
      </c>
      <c r="AZ83" s="21">
        <v>21.6</v>
      </c>
      <c r="BA83" s="11">
        <f>Tabla8[[#This Row],[tasa de cambio]]*Tabla8[[#This Row],[Ingresos netos]]</f>
        <v>1.4311387799999999E-3</v>
      </c>
      <c r="BB83" s="23"/>
      <c r="BC83" s="1" t="s">
        <v>117</v>
      </c>
      <c r="BD83" s="23">
        <f>AVERAGEIF(Tabla8[PaÃ­s / RegiÃ³n],BC83,Tabla8[regalia en pesos])</f>
        <v>3.3615000000000003E-5</v>
      </c>
      <c r="BR83" s="2" t="s">
        <v>138</v>
      </c>
      <c r="BS83" s="2" t="s">
        <v>43</v>
      </c>
      <c r="BT83" s="2" t="s">
        <v>104</v>
      </c>
      <c r="BU83" s="2" t="s">
        <v>11</v>
      </c>
      <c r="BV83" s="2" t="s">
        <v>12</v>
      </c>
      <c r="BW83" s="2" t="s">
        <v>13</v>
      </c>
      <c r="BX83" s="7">
        <v>1.9516836000000001E-3</v>
      </c>
      <c r="BY83" s="7">
        <v>0.75</v>
      </c>
      <c r="BZ83" s="9">
        <f>Tabla4[[#This Row],[Precio unitario]]*Tabla4[[#This Row],[Tasa de ingresos cliente]]</f>
        <v>1.4637627E-3</v>
      </c>
      <c r="CA83" s="21">
        <v>21.6</v>
      </c>
      <c r="CB83" s="14">
        <f>Tabla4[[#This Row],[tasa de cambio]]*Tabla4[[#This Row],[Ingresos netos]]</f>
        <v>3.1617274319999999E-2</v>
      </c>
      <c r="CD83" s="1" t="s">
        <v>117</v>
      </c>
      <c r="CE83" s="23">
        <f>AVERAGEIF(Tabla8[PaÃ­s / RegiÃ³n],CD83,Tabla8[regalia en pesos])</f>
        <v>3.3615000000000003E-5</v>
      </c>
      <c r="CG83" s="1" t="s">
        <v>144</v>
      </c>
      <c r="CH83" s="1" t="s">
        <v>22</v>
      </c>
      <c r="CI83" s="1" t="s">
        <v>104</v>
      </c>
      <c r="CJ83" s="1" t="s">
        <v>11</v>
      </c>
      <c r="CK83" s="1" t="s">
        <v>12</v>
      </c>
      <c r="CL83" s="1" t="s">
        <v>13</v>
      </c>
      <c r="CM83" s="8">
        <v>9.1570499999999999E-3</v>
      </c>
      <c r="CN83" s="8">
        <v>0.75</v>
      </c>
      <c r="CO83" s="9">
        <f>Tabla2[[#This Row],[Precio unitario]]*Tabla2[[#This Row],[Tasa de ingresos cliente]]</f>
        <v>6.8677874999999999E-3</v>
      </c>
      <c r="CP83" s="21">
        <v>21.6</v>
      </c>
      <c r="CQ83" s="11">
        <f>Tabla2[[#This Row],[tasa de cambio]]*Tabla2[[#This Row],[Ingresos netos]]</f>
        <v>0.14834421</v>
      </c>
      <c r="CS83" s="1" t="s">
        <v>117</v>
      </c>
      <c r="CT83" s="23" t="e">
        <f>AVERAGEIF(Tabla2[PaÃ­s / RegiÃ³n],CS83,Tabla2[regalia en pesos])</f>
        <v>#DIV/0!</v>
      </c>
    </row>
    <row r="84" spans="1:98">
      <c r="A84" s="1" t="s">
        <v>24</v>
      </c>
      <c r="B84" s="1" t="s">
        <v>41</v>
      </c>
      <c r="C84" s="1"/>
      <c r="D84" s="1" t="s">
        <v>11</v>
      </c>
      <c r="E84" s="1" t="s">
        <v>12</v>
      </c>
      <c r="F84" s="1" t="s">
        <v>13</v>
      </c>
      <c r="G84" s="8">
        <v>5.3390544600000005E-4</v>
      </c>
      <c r="H84" s="8">
        <v>0.75</v>
      </c>
      <c r="I84" s="9">
        <f>Tabla14[[#This Row],[Precio unitario]]*Tabla14[[#This Row],[Tasa de ingresos cliente]]</f>
        <v>4.0042908450000004E-4</v>
      </c>
      <c r="J84" s="21">
        <v>21.6</v>
      </c>
      <c r="K84" s="15">
        <f>Tabla14[[#This Row],[tasa de cambio]]*Tabla14[[#This Row],[Ingresos netos]]</f>
        <v>8.6492682252000009E-3</v>
      </c>
      <c r="M84" s="1" t="s">
        <v>118</v>
      </c>
      <c r="N84" s="23" t="e">
        <f>AVERAGEIF(Tabla1[PaÃ­s / RegiÃ³n],M84,Tabla1[regalia en pesos])</f>
        <v>#DIV/0!</v>
      </c>
      <c r="P84" s="2" t="s">
        <v>81</v>
      </c>
      <c r="Q84" s="2" t="s">
        <v>34</v>
      </c>
      <c r="R84" s="2"/>
      <c r="S84" s="2" t="s">
        <v>11</v>
      </c>
      <c r="T84" s="2" t="s">
        <v>12</v>
      </c>
      <c r="U84" s="2" t="s">
        <v>13</v>
      </c>
      <c r="V84" s="7">
        <v>1.378703485E-3</v>
      </c>
      <c r="W84" s="7">
        <v>0.75</v>
      </c>
      <c r="X84" s="9">
        <f>Tabla12[[#This Row],[Precio unitario]]*Tabla12[[#This Row],[Tasa de ingresos cliente]]</f>
        <v>1.0340276137499999E-3</v>
      </c>
      <c r="Y84" s="21">
        <v>21.6</v>
      </c>
      <c r="Z84" s="11">
        <f>Tabla12[[#This Row],[tasa de cambio]]*Tabla12[[#This Row],[Ingresos netos]]</f>
        <v>2.2334996457E-2</v>
      </c>
      <c r="AB84" s="1" t="s">
        <v>118</v>
      </c>
      <c r="AC84" s="23" t="e">
        <f>AVERAGEIF(Tabla1[PaÃ­s / RegiÃ³n],AB84,Tabla1[regalia en pesos])</f>
        <v>#DIV/0!</v>
      </c>
      <c r="AQ84" s="1" t="s">
        <v>100</v>
      </c>
      <c r="AR84" s="1" t="s">
        <v>28</v>
      </c>
      <c r="AS84" s="1" t="s">
        <v>114</v>
      </c>
      <c r="AT84" s="1" t="s">
        <v>11</v>
      </c>
      <c r="AU84" s="1" t="s">
        <v>12</v>
      </c>
      <c r="AV84" s="1" t="s">
        <v>13</v>
      </c>
      <c r="AW84" s="8">
        <v>8.8342099999999996E-5</v>
      </c>
      <c r="AX84" s="8">
        <v>0.75</v>
      </c>
      <c r="AY84" s="9">
        <f>Tabla8[[#This Row],[Precio unitario]]*Tabla8[[#This Row],[Tasa de ingresos cliente]]</f>
        <v>6.6256575000000004E-5</v>
      </c>
      <c r="AZ84" s="21">
        <v>21.6</v>
      </c>
      <c r="BA84" s="11">
        <f>Tabla8[[#This Row],[tasa de cambio]]*Tabla8[[#This Row],[Ingresos netos]]</f>
        <v>1.4311420200000002E-3</v>
      </c>
      <c r="BB84" s="23"/>
      <c r="BC84" s="1" t="s">
        <v>118</v>
      </c>
      <c r="BD84" s="23">
        <f>AVERAGEIF(Tabla8[PaÃ­s / RegiÃ³n],BC84,Tabla8[regalia en pesos])</f>
        <v>1.964898E-4</v>
      </c>
      <c r="BR84" s="1" t="s">
        <v>138</v>
      </c>
      <c r="BS84" s="1" t="s">
        <v>43</v>
      </c>
      <c r="BT84" s="1" t="s">
        <v>104</v>
      </c>
      <c r="BU84" s="1" t="s">
        <v>11</v>
      </c>
      <c r="BV84" s="1" t="s">
        <v>12</v>
      </c>
      <c r="BW84" s="1" t="s">
        <v>13</v>
      </c>
      <c r="BX84" s="8">
        <v>3.7189524999999999E-3</v>
      </c>
      <c r="BY84" s="8">
        <v>0.75</v>
      </c>
      <c r="BZ84" s="9">
        <f>Tabla4[[#This Row],[Precio unitario]]*Tabla4[[#This Row],[Tasa de ingresos cliente]]</f>
        <v>2.7892143749999997E-3</v>
      </c>
      <c r="CA84" s="21">
        <v>21.6</v>
      </c>
      <c r="CB84" s="14">
        <f>Tabla4[[#This Row],[tasa de cambio]]*Tabla4[[#This Row],[Ingresos netos]]</f>
        <v>6.02470305E-2</v>
      </c>
      <c r="CD84" s="1" t="s">
        <v>118</v>
      </c>
      <c r="CE84" s="23">
        <f>AVERAGEIF(Tabla8[PaÃ­s / RegiÃ³n],CD84,Tabla8[regalia en pesos])</f>
        <v>1.964898E-4</v>
      </c>
      <c r="CG84" s="2" t="s">
        <v>144</v>
      </c>
      <c r="CH84" s="2" t="s">
        <v>39</v>
      </c>
      <c r="CI84" s="2" t="s">
        <v>104</v>
      </c>
      <c r="CJ84" s="2" t="s">
        <v>11</v>
      </c>
      <c r="CK84" s="2" t="s">
        <v>12</v>
      </c>
      <c r="CL84" s="2" t="s">
        <v>13</v>
      </c>
      <c r="CM84" s="7">
        <v>9.9556296269999994E-3</v>
      </c>
      <c r="CN84" s="7">
        <v>0.75</v>
      </c>
      <c r="CO84" s="9">
        <f>Tabla2[[#This Row],[Precio unitario]]*Tabla2[[#This Row],[Tasa de ingresos cliente]]</f>
        <v>7.4667222202499991E-3</v>
      </c>
      <c r="CP84" s="21">
        <v>21.6</v>
      </c>
      <c r="CQ84" s="11">
        <f>Tabla2[[#This Row],[tasa de cambio]]*Tabla2[[#This Row],[Ingresos netos]]</f>
        <v>0.16128119995739998</v>
      </c>
      <c r="CS84" s="1" t="s">
        <v>118</v>
      </c>
      <c r="CT84" s="23" t="e">
        <f>AVERAGEIF(Tabla2[PaÃ­s / RegiÃ³n],CS84,Tabla2[regalia en pesos])</f>
        <v>#DIV/0!</v>
      </c>
    </row>
    <row r="85" spans="1:98">
      <c r="A85" s="1" t="s">
        <v>24</v>
      </c>
      <c r="B85" s="1" t="s">
        <v>41</v>
      </c>
      <c r="C85" s="1"/>
      <c r="D85" s="1" t="s">
        <v>11</v>
      </c>
      <c r="E85" s="1" t="s">
        <v>12</v>
      </c>
      <c r="F85" s="1" t="s">
        <v>13</v>
      </c>
      <c r="G85" s="8">
        <v>1.85548335E-4</v>
      </c>
      <c r="H85" s="8">
        <v>0.75</v>
      </c>
      <c r="I85" s="9">
        <f>Tabla14[[#This Row],[Precio unitario]]*Tabla14[[#This Row],[Tasa de ingresos cliente]]</f>
        <v>1.3916125125E-4</v>
      </c>
      <c r="J85" s="21">
        <v>21.6</v>
      </c>
      <c r="K85" s="15">
        <f>Tabla14[[#This Row],[tasa de cambio]]*Tabla14[[#This Row],[Ingresos netos]]</f>
        <v>3.0058830270000003E-3</v>
      </c>
      <c r="M85" s="1" t="s">
        <v>119</v>
      </c>
      <c r="N85" s="23" t="e">
        <f>AVERAGEIF(Tabla1[PaÃ­s / RegiÃ³n],M85,Tabla1[regalia en pesos])</f>
        <v>#DIV/0!</v>
      </c>
      <c r="P85" s="1" t="s">
        <v>81</v>
      </c>
      <c r="Q85" s="1" t="s">
        <v>34</v>
      </c>
      <c r="R85" s="1"/>
      <c r="S85" s="1" t="s">
        <v>11</v>
      </c>
      <c r="T85" s="1" t="s">
        <v>12</v>
      </c>
      <c r="U85" s="1" t="s">
        <v>13</v>
      </c>
      <c r="V85" s="8">
        <v>1.901413011E-3</v>
      </c>
      <c r="W85" s="8">
        <v>0.75</v>
      </c>
      <c r="X85" s="9">
        <f>Tabla12[[#This Row],[Precio unitario]]*Tabla12[[#This Row],[Tasa de ingresos cliente]]</f>
        <v>1.42605975825E-3</v>
      </c>
      <c r="Y85" s="21">
        <v>21.6</v>
      </c>
      <c r="Z85" s="11">
        <f>Tabla12[[#This Row],[tasa de cambio]]*Tabla12[[#This Row],[Ingresos netos]]</f>
        <v>3.0802890778200004E-2</v>
      </c>
      <c r="AB85" s="1" t="s">
        <v>119</v>
      </c>
      <c r="AC85" s="23" t="e">
        <f>AVERAGEIF(Tabla1[PaÃ­s / RegiÃ³n],AB85,Tabla1[regalia en pesos])</f>
        <v>#DIV/0!</v>
      </c>
      <c r="AQ85" s="2" t="s">
        <v>100</v>
      </c>
      <c r="AR85" s="2" t="s">
        <v>28</v>
      </c>
      <c r="AS85" s="2" t="s">
        <v>114</v>
      </c>
      <c r="AT85" s="2" t="s">
        <v>11</v>
      </c>
      <c r="AU85" s="2" t="s">
        <v>12</v>
      </c>
      <c r="AV85" s="2" t="s">
        <v>13</v>
      </c>
      <c r="AW85" s="7">
        <v>8.8342699999999997E-5</v>
      </c>
      <c r="AX85" s="7">
        <v>0.75</v>
      </c>
      <c r="AY85" s="9">
        <f>Tabla8[[#This Row],[Precio unitario]]*Tabla8[[#This Row],[Tasa de ingresos cliente]]</f>
        <v>6.6257024999999994E-5</v>
      </c>
      <c r="AZ85" s="21">
        <v>21.6</v>
      </c>
      <c r="BA85" s="11">
        <f>Tabla8[[#This Row],[tasa de cambio]]*Tabla8[[#This Row],[Ingresos netos]]</f>
        <v>1.4311517399999999E-3</v>
      </c>
      <c r="BB85" s="23"/>
      <c r="BC85" s="1" t="s">
        <v>119</v>
      </c>
      <c r="BD85" s="23">
        <f>AVERAGEIF(Tabla8[PaÃ­s / RegiÃ³n],BC85,Tabla8[regalia en pesos])</f>
        <v>1.6200000000000001E-5</v>
      </c>
      <c r="BR85" s="1" t="s">
        <v>138</v>
      </c>
      <c r="BS85" s="1" t="s">
        <v>43</v>
      </c>
      <c r="BT85" s="1" t="s">
        <v>104</v>
      </c>
      <c r="BU85" s="1" t="s">
        <v>11</v>
      </c>
      <c r="BV85" s="1" t="s">
        <v>12</v>
      </c>
      <c r="BW85" s="1" t="s">
        <v>13</v>
      </c>
      <c r="BX85" s="8">
        <v>4.0709999999999999E-7</v>
      </c>
      <c r="BY85" s="8">
        <v>0.75</v>
      </c>
      <c r="BZ85" s="9">
        <f>Tabla4[[#This Row],[Precio unitario]]*Tabla4[[#This Row],[Tasa de ingresos cliente]]</f>
        <v>3.0532500000000002E-7</v>
      </c>
      <c r="CA85" s="21">
        <v>21.6</v>
      </c>
      <c r="CB85" s="14">
        <f>Tabla4[[#This Row],[tasa de cambio]]*Tabla4[[#This Row],[Ingresos netos]]</f>
        <v>6.5950200000000009E-6</v>
      </c>
      <c r="CD85" s="1" t="s">
        <v>119</v>
      </c>
      <c r="CE85" s="23">
        <f>AVERAGEIF(Tabla8[PaÃ­s / RegiÃ³n],CD85,Tabla8[regalia en pesos])</f>
        <v>1.6200000000000001E-5</v>
      </c>
      <c r="CG85" s="1" t="s">
        <v>144</v>
      </c>
      <c r="CH85" s="1" t="s">
        <v>23</v>
      </c>
      <c r="CI85" s="1" t="s">
        <v>104</v>
      </c>
      <c r="CJ85" s="1" t="s">
        <v>11</v>
      </c>
      <c r="CK85" s="1" t="s">
        <v>12</v>
      </c>
      <c r="CL85" s="1" t="s">
        <v>13</v>
      </c>
      <c r="CM85" s="8">
        <v>1.3384075E-2</v>
      </c>
      <c r="CN85" s="8">
        <v>0.75</v>
      </c>
      <c r="CO85" s="9">
        <f>Tabla2[[#This Row],[Precio unitario]]*Tabla2[[#This Row],[Tasa de ingresos cliente]]</f>
        <v>1.003805625E-2</v>
      </c>
      <c r="CP85" s="21">
        <v>21.6</v>
      </c>
      <c r="CQ85" s="11">
        <f>Tabla2[[#This Row],[tasa de cambio]]*Tabla2[[#This Row],[Ingresos netos]]</f>
        <v>0.21682201500000001</v>
      </c>
      <c r="CS85" s="1" t="s">
        <v>119</v>
      </c>
      <c r="CT85" s="23" t="e">
        <f>AVERAGEIF(Tabla2[PaÃ­s / RegiÃ³n],CS85,Tabla2[regalia en pesos])</f>
        <v>#DIV/0!</v>
      </c>
    </row>
    <row r="86" spans="1:98">
      <c r="A86" s="2" t="s">
        <v>24</v>
      </c>
      <c r="B86" s="2" t="s">
        <v>41</v>
      </c>
      <c r="C86" s="2"/>
      <c r="D86" s="2" t="s">
        <v>11</v>
      </c>
      <c r="E86" s="2" t="s">
        <v>12</v>
      </c>
      <c r="F86" s="2" t="s">
        <v>13</v>
      </c>
      <c r="G86" s="7">
        <v>1.041785E-4</v>
      </c>
      <c r="H86" s="7">
        <v>0.75</v>
      </c>
      <c r="I86" s="9">
        <f>Tabla14[[#This Row],[Precio unitario]]*Tabla14[[#This Row],[Tasa de ingresos cliente]]</f>
        <v>7.8133875000000006E-5</v>
      </c>
      <c r="J86" s="21">
        <v>21.6</v>
      </c>
      <c r="K86" s="15">
        <f>Tabla14[[#This Row],[tasa de cambio]]*Tabla14[[#This Row],[Ingresos netos]]</f>
        <v>1.6876917000000003E-3</v>
      </c>
      <c r="M86" s="1" t="s">
        <v>120</v>
      </c>
      <c r="N86" s="23" t="e">
        <f>AVERAGEIF(Tabla1[PaÃ­s / RegiÃ³n],M86,Tabla1[regalia en pesos])</f>
        <v>#DIV/0!</v>
      </c>
      <c r="P86" s="2" t="s">
        <v>81</v>
      </c>
      <c r="Q86" s="2" t="s">
        <v>36</v>
      </c>
      <c r="R86" s="2"/>
      <c r="S86" s="2" t="s">
        <v>11</v>
      </c>
      <c r="T86" s="2" t="s">
        <v>12</v>
      </c>
      <c r="U86" s="2" t="s">
        <v>13</v>
      </c>
      <c r="V86" s="7">
        <v>3.016724241E-3</v>
      </c>
      <c r="W86" s="7">
        <v>0.75</v>
      </c>
      <c r="X86" s="9">
        <f>Tabla12[[#This Row],[Precio unitario]]*Tabla12[[#This Row],[Tasa de ingresos cliente]]</f>
        <v>2.2625431807500001E-3</v>
      </c>
      <c r="Y86" s="21">
        <v>21.6</v>
      </c>
      <c r="Z86" s="11">
        <f>Tabla12[[#This Row],[tasa de cambio]]*Tabla12[[#This Row],[Ingresos netos]]</f>
        <v>4.887093270420001E-2</v>
      </c>
      <c r="AB86" s="1" t="s">
        <v>120</v>
      </c>
      <c r="AC86" s="23" t="e">
        <f>AVERAGEIF(Tabla1[PaÃ­s / RegiÃ³n],AB86,Tabla1[regalia en pesos])</f>
        <v>#DIV/0!</v>
      </c>
      <c r="AQ86" s="1" t="s">
        <v>100</v>
      </c>
      <c r="AR86" s="1" t="s">
        <v>28</v>
      </c>
      <c r="AS86" s="1" t="s">
        <v>114</v>
      </c>
      <c r="AT86" s="1" t="s">
        <v>11</v>
      </c>
      <c r="AU86" s="1" t="s">
        <v>12</v>
      </c>
      <c r="AV86" s="1" t="s">
        <v>13</v>
      </c>
      <c r="AW86" s="8">
        <v>8.8342499999999997E-5</v>
      </c>
      <c r="AX86" s="8">
        <v>0.75</v>
      </c>
      <c r="AY86" s="9">
        <f>Tabla8[[#This Row],[Precio unitario]]*Tabla8[[#This Row],[Tasa de ingresos cliente]]</f>
        <v>6.6256874999999997E-5</v>
      </c>
      <c r="AZ86" s="21">
        <v>21.6</v>
      </c>
      <c r="BA86" s="11">
        <f>Tabla8[[#This Row],[tasa de cambio]]*Tabla8[[#This Row],[Ingresos netos]]</f>
        <v>1.4311485000000001E-3</v>
      </c>
      <c r="BB86" s="23"/>
      <c r="BC86" s="1" t="s">
        <v>120</v>
      </c>
      <c r="BD86" s="23">
        <f>AVERAGEIF(Tabla8[PaÃ­s / RegiÃ³n],BC86,Tabla8[regalia en pesos])</f>
        <v>6.4800000000000014E-4</v>
      </c>
      <c r="BR86" s="2" t="s">
        <v>138</v>
      </c>
      <c r="BS86" s="2" t="s">
        <v>43</v>
      </c>
      <c r="BT86" s="2" t="s">
        <v>114</v>
      </c>
      <c r="BU86" s="2" t="s">
        <v>11</v>
      </c>
      <c r="BV86" s="2" t="s">
        <v>12</v>
      </c>
      <c r="BW86" s="2" t="s">
        <v>13</v>
      </c>
      <c r="BX86" s="7">
        <v>4.0709999999999999E-7</v>
      </c>
      <c r="BY86" s="7">
        <v>0.75</v>
      </c>
      <c r="BZ86" s="9">
        <f>Tabla4[[#This Row],[Precio unitario]]*Tabla4[[#This Row],[Tasa de ingresos cliente]]</f>
        <v>3.0532500000000002E-7</v>
      </c>
      <c r="CA86" s="21">
        <v>21.6</v>
      </c>
      <c r="CB86" s="14">
        <f>Tabla4[[#This Row],[tasa de cambio]]*Tabla4[[#This Row],[Ingresos netos]]</f>
        <v>6.5950200000000009E-6</v>
      </c>
      <c r="CD86" s="1" t="s">
        <v>120</v>
      </c>
      <c r="CE86" s="23">
        <f>AVERAGEIF(Tabla8[PaÃ­s / RegiÃ³n],CD86,Tabla8[regalia en pesos])</f>
        <v>6.4800000000000014E-4</v>
      </c>
      <c r="CG86" s="2" t="s">
        <v>144</v>
      </c>
      <c r="CH86" s="2" t="s">
        <v>19</v>
      </c>
      <c r="CI86" s="2" t="s">
        <v>104</v>
      </c>
      <c r="CJ86" s="2" t="s">
        <v>11</v>
      </c>
      <c r="CK86" s="2" t="s">
        <v>12</v>
      </c>
      <c r="CL86" s="2" t="s">
        <v>13</v>
      </c>
      <c r="CM86" s="7">
        <v>4.3177066509999997E-3</v>
      </c>
      <c r="CN86" s="7">
        <v>0.75</v>
      </c>
      <c r="CO86" s="9">
        <f>Tabla2[[#This Row],[Precio unitario]]*Tabla2[[#This Row],[Tasa de ingresos cliente]]</f>
        <v>3.2382799882499998E-3</v>
      </c>
      <c r="CP86" s="21">
        <v>21.6</v>
      </c>
      <c r="CQ86" s="11">
        <f>Tabla2[[#This Row],[tasa de cambio]]*Tabla2[[#This Row],[Ingresos netos]]</f>
        <v>6.9946847746199997E-2</v>
      </c>
      <c r="CS86" s="1" t="s">
        <v>120</v>
      </c>
      <c r="CT86" s="23" t="e">
        <f>AVERAGEIF(Tabla2[PaÃ­s / RegiÃ³n],CS86,Tabla2[regalia en pesos])</f>
        <v>#DIV/0!</v>
      </c>
    </row>
    <row r="87" spans="1:98">
      <c r="A87" s="1" t="s">
        <v>24</v>
      </c>
      <c r="B87" s="1" t="s">
        <v>41</v>
      </c>
      <c r="C87" s="1"/>
      <c r="D87" s="1" t="s">
        <v>11</v>
      </c>
      <c r="E87" s="1" t="s">
        <v>12</v>
      </c>
      <c r="F87" s="1" t="s">
        <v>13</v>
      </c>
      <c r="G87" s="8">
        <v>8.2768750999999999E-5</v>
      </c>
      <c r="H87" s="8">
        <v>0.75</v>
      </c>
      <c r="I87" s="9">
        <f>Tabla14[[#This Row],[Precio unitario]]*Tabla14[[#This Row],[Tasa de ingresos cliente]]</f>
        <v>6.2076563249999992E-5</v>
      </c>
      <c r="J87" s="21">
        <v>21.6</v>
      </c>
      <c r="K87" s="15">
        <f>Tabla14[[#This Row],[tasa de cambio]]*Tabla14[[#This Row],[Ingresos netos]]</f>
        <v>1.3408537661999999E-3</v>
      </c>
      <c r="M87" s="1" t="s">
        <v>121</v>
      </c>
      <c r="N87" s="23" t="e">
        <f>AVERAGEIF(Tabla1[PaÃ­s / RegiÃ³n],M87,Tabla1[regalia en pesos])</f>
        <v>#DIV/0!</v>
      </c>
      <c r="P87" s="1" t="s">
        <v>81</v>
      </c>
      <c r="Q87" s="1" t="s">
        <v>62</v>
      </c>
      <c r="R87" s="1"/>
      <c r="S87" s="1" t="s">
        <v>11</v>
      </c>
      <c r="T87" s="1" t="s">
        <v>12</v>
      </c>
      <c r="U87" s="1" t="s">
        <v>13</v>
      </c>
      <c r="V87" s="8">
        <v>9.3907427380000002E-3</v>
      </c>
      <c r="W87" s="8">
        <v>0.75</v>
      </c>
      <c r="X87" s="9">
        <f>Tabla12[[#This Row],[Precio unitario]]*Tabla12[[#This Row],[Tasa de ingresos cliente]]</f>
        <v>7.0430570534999997E-3</v>
      </c>
      <c r="Y87" s="21">
        <v>21.6</v>
      </c>
      <c r="Z87" s="11">
        <f>Tabla12[[#This Row],[tasa de cambio]]*Tabla12[[#This Row],[Ingresos netos]]</f>
        <v>0.15213003235559999</v>
      </c>
      <c r="AB87" s="1" t="s">
        <v>121</v>
      </c>
      <c r="AC87" s="23" t="e">
        <f>AVERAGEIF(Tabla1[PaÃ­s / RegiÃ³n],AB87,Tabla1[regalia en pesos])</f>
        <v>#DIV/0!</v>
      </c>
      <c r="AQ87" s="2" t="s">
        <v>100</v>
      </c>
      <c r="AR87" s="2" t="s">
        <v>28</v>
      </c>
      <c r="AS87" s="2" t="s">
        <v>114</v>
      </c>
      <c r="AT87" s="2" t="s">
        <v>11</v>
      </c>
      <c r="AU87" s="2" t="s">
        <v>12</v>
      </c>
      <c r="AV87" s="2" t="s">
        <v>13</v>
      </c>
      <c r="AW87" s="7">
        <v>8.8338799999999995E-5</v>
      </c>
      <c r="AX87" s="7">
        <v>0.75</v>
      </c>
      <c r="AY87" s="9">
        <f>Tabla8[[#This Row],[Precio unitario]]*Tabla8[[#This Row],[Tasa de ingresos cliente]]</f>
        <v>6.62541E-5</v>
      </c>
      <c r="AZ87" s="21">
        <v>21.6</v>
      </c>
      <c r="BA87" s="11">
        <f>Tabla8[[#This Row],[tasa de cambio]]*Tabla8[[#This Row],[Ingresos netos]]</f>
        <v>1.43108856E-3</v>
      </c>
      <c r="BB87" s="23"/>
      <c r="BC87" s="1" t="s">
        <v>121</v>
      </c>
      <c r="BD87" s="23">
        <f>AVERAGEIF(Tabla8[PaÃ­s / RegiÃ³n],BC87,Tabla8[regalia en pesos])</f>
        <v>1.9979945999999999E-4</v>
      </c>
      <c r="BR87" s="2" t="s">
        <v>138</v>
      </c>
      <c r="BS87" s="2" t="s">
        <v>43</v>
      </c>
      <c r="BT87" s="2" t="s">
        <v>104</v>
      </c>
      <c r="BU87" s="2" t="s">
        <v>11</v>
      </c>
      <c r="BV87" s="2" t="s">
        <v>12</v>
      </c>
      <c r="BW87" s="2" t="s">
        <v>13</v>
      </c>
      <c r="BX87" s="7">
        <v>1.0030162299999999E-2</v>
      </c>
      <c r="BY87" s="7">
        <v>0.75</v>
      </c>
      <c r="BZ87" s="9">
        <f>Tabla4[[#This Row],[Precio unitario]]*Tabla4[[#This Row],[Tasa de ingresos cliente]]</f>
        <v>7.5226217249999994E-3</v>
      </c>
      <c r="CA87" s="21">
        <v>21.6</v>
      </c>
      <c r="CB87" s="14">
        <f>Tabla4[[#This Row],[tasa de cambio]]*Tabla4[[#This Row],[Ingresos netos]]</f>
        <v>0.16248862925999999</v>
      </c>
      <c r="CD87" s="1" t="s">
        <v>121</v>
      </c>
      <c r="CE87" s="23">
        <f>AVERAGEIF(Tabla8[PaÃ­s / RegiÃ³n],CD87,Tabla8[regalia en pesos])</f>
        <v>1.9979945999999999E-4</v>
      </c>
      <c r="CG87" s="1" t="s">
        <v>144</v>
      </c>
      <c r="CH87" s="1" t="s">
        <v>19</v>
      </c>
      <c r="CI87" s="1" t="s">
        <v>104</v>
      </c>
      <c r="CJ87" s="1" t="s">
        <v>11</v>
      </c>
      <c r="CK87" s="1" t="s">
        <v>12</v>
      </c>
      <c r="CL87" s="1" t="s">
        <v>13</v>
      </c>
      <c r="CM87" s="8">
        <v>4.3172868040000003E-3</v>
      </c>
      <c r="CN87" s="8">
        <v>0.75</v>
      </c>
      <c r="CO87" s="9">
        <f>Tabla2[[#This Row],[Precio unitario]]*Tabla2[[#This Row],[Tasa de ingresos cliente]]</f>
        <v>3.2379651030000002E-3</v>
      </c>
      <c r="CP87" s="21">
        <v>21.6</v>
      </c>
      <c r="CQ87" s="11">
        <f>Tabla2[[#This Row],[tasa de cambio]]*Tabla2[[#This Row],[Ingresos netos]]</f>
        <v>6.9940046224800004E-2</v>
      </c>
      <c r="CS87" s="1" t="s">
        <v>121</v>
      </c>
      <c r="CT87" s="23" t="e">
        <f>AVERAGEIF(Tabla2[PaÃ­s / RegiÃ³n],CS87,Tabla2[regalia en pesos])</f>
        <v>#DIV/0!</v>
      </c>
    </row>
    <row r="88" spans="1:98">
      <c r="A88" s="2" t="s">
        <v>24</v>
      </c>
      <c r="B88" s="2" t="s">
        <v>41</v>
      </c>
      <c r="C88" s="2"/>
      <c r="D88" s="2" t="s">
        <v>11</v>
      </c>
      <c r="E88" s="2" t="s">
        <v>12</v>
      </c>
      <c r="F88" s="2" t="s">
        <v>13</v>
      </c>
      <c r="G88" s="7">
        <v>9.8320927000000003E-5</v>
      </c>
      <c r="H88" s="7">
        <v>0.75</v>
      </c>
      <c r="I88" s="9">
        <f>Tabla14[[#This Row],[Precio unitario]]*Tabla14[[#This Row],[Tasa de ingresos cliente]]</f>
        <v>7.3740695249999996E-5</v>
      </c>
      <c r="J88" s="21">
        <v>21.6</v>
      </c>
      <c r="K88" s="15">
        <f>Tabla14[[#This Row],[tasa de cambio]]*Tabla14[[#This Row],[Ingresos netos]]</f>
        <v>1.5927990174000001E-3</v>
      </c>
      <c r="M88" s="1" t="s">
        <v>122</v>
      </c>
      <c r="N88" s="23" t="e">
        <f>AVERAGEIF(Tabla1[PaÃ­s / RegiÃ³n],M88,Tabla1[regalia en pesos])</f>
        <v>#DIV/0!</v>
      </c>
      <c r="P88" s="2" t="s">
        <v>81</v>
      </c>
      <c r="Q88" s="2" t="s">
        <v>61</v>
      </c>
      <c r="R88" s="2"/>
      <c r="S88" s="2" t="s">
        <v>11</v>
      </c>
      <c r="T88" s="2" t="s">
        <v>12</v>
      </c>
      <c r="U88" s="2" t="s">
        <v>13</v>
      </c>
      <c r="V88" s="7">
        <v>5.3160040400000003E-4</v>
      </c>
      <c r="W88" s="7">
        <v>0.75</v>
      </c>
      <c r="X88" s="9">
        <f>Tabla12[[#This Row],[Precio unitario]]*Tabla12[[#This Row],[Tasa de ingresos cliente]]</f>
        <v>3.9870030300000002E-4</v>
      </c>
      <c r="Y88" s="21">
        <v>21.6</v>
      </c>
      <c r="Z88" s="11">
        <f>Tabla12[[#This Row],[tasa de cambio]]*Tabla12[[#This Row],[Ingresos netos]]</f>
        <v>8.6119265448000009E-3</v>
      </c>
      <c r="AB88" s="1" t="s">
        <v>122</v>
      </c>
      <c r="AC88" s="23" t="e">
        <f>AVERAGEIF(Tabla1[PaÃ­s / RegiÃ³n],AB88,Tabla1[regalia en pesos])</f>
        <v>#DIV/0!</v>
      </c>
      <c r="AQ88" s="1" t="s">
        <v>100</v>
      </c>
      <c r="AR88" s="1" t="s">
        <v>28</v>
      </c>
      <c r="AS88" s="1" t="s">
        <v>114</v>
      </c>
      <c r="AT88" s="1" t="s">
        <v>11</v>
      </c>
      <c r="AU88" s="1" t="s">
        <v>12</v>
      </c>
      <c r="AV88" s="1" t="s">
        <v>13</v>
      </c>
      <c r="AW88" s="8">
        <v>8.83441E-5</v>
      </c>
      <c r="AX88" s="8">
        <v>0.75</v>
      </c>
      <c r="AY88" s="9">
        <f>Tabla8[[#This Row],[Precio unitario]]*Tabla8[[#This Row],[Tasa de ingresos cliente]]</f>
        <v>6.6258075E-5</v>
      </c>
      <c r="AZ88" s="21">
        <v>21.6</v>
      </c>
      <c r="BA88" s="11">
        <f>Tabla8[[#This Row],[tasa de cambio]]*Tabla8[[#This Row],[Ingresos netos]]</f>
        <v>1.4311744200000002E-3</v>
      </c>
      <c r="BB88" s="23"/>
      <c r="BC88" s="1" t="s">
        <v>122</v>
      </c>
      <c r="BD88" s="23">
        <f>AVERAGEIF(Tabla8[PaÃ­s / RegiÃ³n],BC88,Tabla8[regalia en pesos])</f>
        <v>5.4269190000000008E-4</v>
      </c>
      <c r="BR88" s="2" t="s">
        <v>138</v>
      </c>
      <c r="BS88" s="2" t="s">
        <v>89</v>
      </c>
      <c r="BT88" s="2" t="s">
        <v>104</v>
      </c>
      <c r="BU88" s="2" t="s">
        <v>11</v>
      </c>
      <c r="BV88" s="2" t="s">
        <v>12</v>
      </c>
      <c r="BW88" s="2" t="s">
        <v>13</v>
      </c>
      <c r="BX88" s="7">
        <v>5.6906000000000002E-6</v>
      </c>
      <c r="BY88" s="7">
        <v>0.75</v>
      </c>
      <c r="BZ88" s="9">
        <f>Tabla4[[#This Row],[Precio unitario]]*Tabla4[[#This Row],[Tasa de ingresos cliente]]</f>
        <v>4.2679500000000004E-6</v>
      </c>
      <c r="CA88" s="21">
        <v>21.6</v>
      </c>
      <c r="CB88" s="14">
        <f>Tabla4[[#This Row],[tasa de cambio]]*Tabla4[[#This Row],[Ingresos netos]]</f>
        <v>9.2187720000000013E-5</v>
      </c>
      <c r="CD88" s="1" t="s">
        <v>122</v>
      </c>
      <c r="CE88" s="23">
        <f>AVERAGEIF(Tabla8[PaÃ­s / RegiÃ³n],CD88,Tabla8[regalia en pesos])</f>
        <v>5.4269190000000008E-4</v>
      </c>
      <c r="CG88" s="2" t="s">
        <v>144</v>
      </c>
      <c r="CH88" s="2" t="s">
        <v>19</v>
      </c>
      <c r="CI88" s="2" t="s">
        <v>104</v>
      </c>
      <c r="CJ88" s="2" t="s">
        <v>11</v>
      </c>
      <c r="CK88" s="2" t="s">
        <v>12</v>
      </c>
      <c r="CL88" s="2" t="s">
        <v>13</v>
      </c>
      <c r="CM88" s="7">
        <v>4.317426781E-3</v>
      </c>
      <c r="CN88" s="7">
        <v>0.75</v>
      </c>
      <c r="CO88" s="9">
        <f>Tabla2[[#This Row],[Precio unitario]]*Tabla2[[#This Row],[Tasa de ingresos cliente]]</f>
        <v>3.23807008575E-3</v>
      </c>
      <c r="CP88" s="21">
        <v>21.6</v>
      </c>
      <c r="CQ88" s="11">
        <f>Tabla2[[#This Row],[tasa de cambio]]*Tabla2[[#This Row],[Ingresos netos]]</f>
        <v>6.9942313852200011E-2</v>
      </c>
      <c r="CS88" s="1" t="s">
        <v>122</v>
      </c>
      <c r="CT88" s="23" t="e">
        <f>AVERAGEIF(Tabla2[PaÃ­s / RegiÃ³n],CS88,Tabla2[regalia en pesos])</f>
        <v>#DIV/0!</v>
      </c>
    </row>
    <row r="89" spans="1:98">
      <c r="A89" s="1" t="s">
        <v>24</v>
      </c>
      <c r="B89" s="1" t="s">
        <v>41</v>
      </c>
      <c r="C89" s="1"/>
      <c r="D89" s="1" t="s">
        <v>11</v>
      </c>
      <c r="E89" s="1" t="s">
        <v>12</v>
      </c>
      <c r="F89" s="1" t="s">
        <v>13</v>
      </c>
      <c r="G89" s="8">
        <v>2.13246353E-4</v>
      </c>
      <c r="H89" s="8">
        <v>0.75</v>
      </c>
      <c r="I89" s="9">
        <f>Tabla14[[#This Row],[Precio unitario]]*Tabla14[[#This Row],[Tasa de ingresos cliente]]</f>
        <v>1.5993476475000001E-4</v>
      </c>
      <c r="J89" s="21">
        <v>21.6</v>
      </c>
      <c r="K89" s="15">
        <f>Tabla14[[#This Row],[tasa de cambio]]*Tabla14[[#This Row],[Ingresos netos]]</f>
        <v>3.4545909186000003E-3</v>
      </c>
      <c r="M89" s="1" t="s">
        <v>88</v>
      </c>
      <c r="N89" s="23" t="e">
        <f>AVERAGEIF(Tabla1[PaÃ­s / RegiÃ³n],M89,Tabla1[regalia en pesos])</f>
        <v>#DIV/0!</v>
      </c>
      <c r="P89" s="1" t="s">
        <v>81</v>
      </c>
      <c r="Q89" s="1" t="s">
        <v>58</v>
      </c>
      <c r="R89" s="1"/>
      <c r="S89" s="1" t="s">
        <v>11</v>
      </c>
      <c r="T89" s="1" t="s">
        <v>12</v>
      </c>
      <c r="U89" s="1" t="s">
        <v>13</v>
      </c>
      <c r="V89" s="8">
        <v>1.6241905009999999E-3</v>
      </c>
      <c r="W89" s="8">
        <v>0.75</v>
      </c>
      <c r="X89" s="9">
        <f>Tabla12[[#This Row],[Precio unitario]]*Tabla12[[#This Row],[Tasa de ingresos cliente]]</f>
        <v>1.21814287575E-3</v>
      </c>
      <c r="Y89" s="21">
        <v>21.6</v>
      </c>
      <c r="Z89" s="11">
        <f>Tabla12[[#This Row],[tasa de cambio]]*Tabla12[[#This Row],[Ingresos netos]]</f>
        <v>2.6311886116200004E-2</v>
      </c>
      <c r="AB89" s="1" t="s">
        <v>88</v>
      </c>
      <c r="AC89" s="23" t="e">
        <f>AVERAGEIF(Tabla1[PaÃ­s / RegiÃ³n],AB89,Tabla1[regalia en pesos])</f>
        <v>#DIV/0!</v>
      </c>
      <c r="AQ89" s="2" t="s">
        <v>100</v>
      </c>
      <c r="AR89" s="2" t="s">
        <v>28</v>
      </c>
      <c r="AS89" s="2" t="s">
        <v>114</v>
      </c>
      <c r="AT89" s="2" t="s">
        <v>11</v>
      </c>
      <c r="AU89" s="2" t="s">
        <v>12</v>
      </c>
      <c r="AV89" s="2" t="s">
        <v>13</v>
      </c>
      <c r="AW89" s="7">
        <v>8.8341299999999994E-5</v>
      </c>
      <c r="AX89" s="7">
        <v>0.75</v>
      </c>
      <c r="AY89" s="9">
        <f>Tabla8[[#This Row],[Precio unitario]]*Tabla8[[#This Row],[Tasa de ingresos cliente]]</f>
        <v>6.6255974999999989E-5</v>
      </c>
      <c r="AZ89" s="21">
        <v>21.6</v>
      </c>
      <c r="BA89" s="11">
        <f>Tabla8[[#This Row],[tasa de cambio]]*Tabla8[[#This Row],[Ingresos netos]]</f>
        <v>1.4311290599999999E-3</v>
      </c>
      <c r="BB89" s="23"/>
      <c r="BC89" s="1" t="s">
        <v>88</v>
      </c>
      <c r="BD89" s="23">
        <f>AVERAGEIF(Tabla8[PaÃ­s / RegiÃ³n],BC89,Tabla8[regalia en pesos])</f>
        <v>3.4830000000000001E-4</v>
      </c>
      <c r="BR89" s="2" t="s">
        <v>138</v>
      </c>
      <c r="BS89" s="2" t="s">
        <v>84</v>
      </c>
      <c r="BT89" s="2" t="s">
        <v>104</v>
      </c>
      <c r="BU89" s="2" t="s">
        <v>11</v>
      </c>
      <c r="BV89" s="2" t="s">
        <v>12</v>
      </c>
      <c r="BW89" s="2" t="s">
        <v>13</v>
      </c>
      <c r="BX89" s="7">
        <v>1.209E-6</v>
      </c>
      <c r="BY89" s="7">
        <v>0.75</v>
      </c>
      <c r="BZ89" s="9">
        <f>Tabla4[[#This Row],[Precio unitario]]*Tabla4[[#This Row],[Tasa de ingresos cliente]]</f>
        <v>9.0675000000000004E-7</v>
      </c>
      <c r="CA89" s="21">
        <v>21.6</v>
      </c>
      <c r="CB89" s="14">
        <f>Tabla4[[#This Row],[tasa de cambio]]*Tabla4[[#This Row],[Ingresos netos]]</f>
        <v>1.9585800000000001E-5</v>
      </c>
      <c r="CD89" s="1" t="s">
        <v>88</v>
      </c>
      <c r="CE89" s="23">
        <f>AVERAGEIF(Tabla8[PaÃ­s / RegiÃ³n],CD89,Tabla8[regalia en pesos])</f>
        <v>3.4830000000000001E-4</v>
      </c>
      <c r="CG89" s="1" t="s">
        <v>144</v>
      </c>
      <c r="CH89" s="1" t="s">
        <v>25</v>
      </c>
      <c r="CI89" s="1" t="s">
        <v>101</v>
      </c>
      <c r="CJ89" s="1" t="s">
        <v>11</v>
      </c>
      <c r="CK89" s="1" t="s">
        <v>12</v>
      </c>
      <c r="CL89" s="1" t="s">
        <v>13</v>
      </c>
      <c r="CM89" s="8">
        <v>8.3969402000000002E-4</v>
      </c>
      <c r="CN89" s="8">
        <v>0.75</v>
      </c>
      <c r="CO89" s="9">
        <f>Tabla2[[#This Row],[Precio unitario]]*Tabla2[[#This Row],[Tasa de ingresos cliente]]</f>
        <v>6.2977051499999998E-4</v>
      </c>
      <c r="CP89" s="21">
        <v>21.6</v>
      </c>
      <c r="CQ89" s="11">
        <f>Tabla2[[#This Row],[tasa de cambio]]*Tabla2[[#This Row],[Ingresos netos]]</f>
        <v>1.3603043124E-2</v>
      </c>
      <c r="CS89" s="1" t="s">
        <v>88</v>
      </c>
      <c r="CT89" s="23" t="e">
        <f>AVERAGEIF(Tabla2[PaÃ­s / RegiÃ³n],CS89,Tabla2[regalia en pesos])</f>
        <v>#DIV/0!</v>
      </c>
    </row>
    <row r="90" spans="1:98">
      <c r="A90" s="1" t="s">
        <v>24</v>
      </c>
      <c r="B90" s="1" t="s">
        <v>41</v>
      </c>
      <c r="C90" s="1"/>
      <c r="D90" s="1" t="s">
        <v>11</v>
      </c>
      <c r="E90" s="1" t="s">
        <v>12</v>
      </c>
      <c r="F90" s="1" t="s">
        <v>13</v>
      </c>
      <c r="G90" s="8">
        <v>7.3808907999999999E-5</v>
      </c>
      <c r="H90" s="8">
        <v>0.75</v>
      </c>
      <c r="I90" s="9">
        <f>Tabla14[[#This Row],[Precio unitario]]*Tabla14[[#This Row],[Tasa de ingresos cliente]]</f>
        <v>5.5356680999999999E-5</v>
      </c>
      <c r="J90" s="21">
        <v>21.6</v>
      </c>
      <c r="K90" s="15">
        <f>Tabla14[[#This Row],[tasa de cambio]]*Tabla14[[#This Row],[Ingresos netos]]</f>
        <v>1.1957043096000001E-3</v>
      </c>
      <c r="M90" s="1" t="s">
        <v>78</v>
      </c>
      <c r="N90" s="23" t="e">
        <f>AVERAGEIF(Tabla1[PaÃ­s / RegiÃ³n],M90,Tabla1[regalia en pesos])</f>
        <v>#DIV/0!</v>
      </c>
      <c r="P90" s="2" t="s">
        <v>81</v>
      </c>
      <c r="Q90" s="2" t="s">
        <v>19</v>
      </c>
      <c r="R90" s="2"/>
      <c r="S90" s="2" t="s">
        <v>11</v>
      </c>
      <c r="T90" s="2" t="s">
        <v>12</v>
      </c>
      <c r="U90" s="2" t="s">
        <v>13</v>
      </c>
      <c r="V90" s="7">
        <v>6.4898295889999997E-3</v>
      </c>
      <c r="W90" s="7">
        <v>0.75</v>
      </c>
      <c r="X90" s="9">
        <f>Tabla12[[#This Row],[Precio unitario]]*Tabla12[[#This Row],[Tasa de ingresos cliente]]</f>
        <v>4.8673721917499996E-3</v>
      </c>
      <c r="Y90" s="21">
        <v>21.6</v>
      </c>
      <c r="Z90" s="11">
        <f>Tabla12[[#This Row],[tasa de cambio]]*Tabla12[[#This Row],[Ingresos netos]]</f>
        <v>0.1051352393418</v>
      </c>
      <c r="AB90" s="1" t="s">
        <v>78</v>
      </c>
      <c r="AC90" s="23" t="e">
        <f>AVERAGEIF(Tabla1[PaÃ­s / RegiÃ³n],AB90,Tabla1[regalia en pesos])</f>
        <v>#DIV/0!</v>
      </c>
      <c r="AQ90" s="1" t="s">
        <v>100</v>
      </c>
      <c r="AR90" s="1" t="s">
        <v>28</v>
      </c>
      <c r="AS90" s="1" t="s">
        <v>114</v>
      </c>
      <c r="AT90" s="1" t="s">
        <v>11</v>
      </c>
      <c r="AU90" s="1" t="s">
        <v>12</v>
      </c>
      <c r="AV90" s="1" t="s">
        <v>13</v>
      </c>
      <c r="AW90" s="8">
        <v>8.8341499999999994E-5</v>
      </c>
      <c r="AX90" s="8">
        <v>0.75</v>
      </c>
      <c r="AY90" s="9">
        <f>Tabla8[[#This Row],[Precio unitario]]*Tabla8[[#This Row],[Tasa de ingresos cliente]]</f>
        <v>6.6256124999999999E-5</v>
      </c>
      <c r="AZ90" s="21">
        <v>21.6</v>
      </c>
      <c r="BA90" s="11">
        <f>Tabla8[[#This Row],[tasa de cambio]]*Tabla8[[#This Row],[Ingresos netos]]</f>
        <v>1.4311323E-3</v>
      </c>
      <c r="BB90" s="23"/>
      <c r="BC90" s="1" t="s">
        <v>78</v>
      </c>
      <c r="BD90" s="23">
        <f>AVERAGEIF(Tabla8[PaÃ­s / RegiÃ³n],BC90,Tabla8[regalia en pesos])</f>
        <v>1.1016000000000001E-3</v>
      </c>
      <c r="BR90" s="2" t="s">
        <v>138</v>
      </c>
      <c r="BS90" s="2" t="s">
        <v>21</v>
      </c>
      <c r="BT90" s="2" t="s">
        <v>104</v>
      </c>
      <c r="BU90" s="2" t="s">
        <v>11</v>
      </c>
      <c r="BV90" s="2" t="s">
        <v>12</v>
      </c>
      <c r="BW90" s="2" t="s">
        <v>13</v>
      </c>
      <c r="BX90" s="7">
        <v>3.3442480000000002E-3</v>
      </c>
      <c r="BY90" s="7">
        <v>0.75</v>
      </c>
      <c r="BZ90" s="9">
        <f>Tabla4[[#This Row],[Precio unitario]]*Tabla4[[#This Row],[Tasa de ingresos cliente]]</f>
        <v>2.5081859999999999E-3</v>
      </c>
      <c r="CA90" s="21">
        <v>21.6</v>
      </c>
      <c r="CB90" s="14">
        <f>Tabla4[[#This Row],[tasa de cambio]]*Tabla4[[#This Row],[Ingresos netos]]</f>
        <v>5.4176817600000003E-2</v>
      </c>
      <c r="CD90" s="1" t="s">
        <v>78</v>
      </c>
      <c r="CE90" s="23">
        <f>AVERAGEIF(Tabla8[PaÃ­s / RegiÃ³n],CD90,Tabla8[regalia en pesos])</f>
        <v>1.1016000000000001E-3</v>
      </c>
      <c r="CG90" s="2" t="s">
        <v>144</v>
      </c>
      <c r="CH90" s="2" t="s">
        <v>10</v>
      </c>
      <c r="CI90" s="2" t="s">
        <v>101</v>
      </c>
      <c r="CJ90" s="2" t="s">
        <v>11</v>
      </c>
      <c r="CK90" s="2" t="s">
        <v>12</v>
      </c>
      <c r="CL90" s="2" t="s">
        <v>13</v>
      </c>
      <c r="CM90" s="7">
        <v>6.0583923599999998E-4</v>
      </c>
      <c r="CN90" s="7">
        <v>0.75</v>
      </c>
      <c r="CO90" s="9">
        <f>Tabla2[[#This Row],[Precio unitario]]*Tabla2[[#This Row],[Tasa de ingresos cliente]]</f>
        <v>4.5437942700000001E-4</v>
      </c>
      <c r="CP90" s="21">
        <v>21.6</v>
      </c>
      <c r="CQ90" s="11">
        <f>Tabla2[[#This Row],[tasa de cambio]]*Tabla2[[#This Row],[Ingresos netos]]</f>
        <v>9.8145956232000009E-3</v>
      </c>
      <c r="CS90" s="1" t="s">
        <v>78</v>
      </c>
      <c r="CT90" s="23" t="e">
        <f>AVERAGEIF(Tabla2[PaÃ­s / RegiÃ³n],CS90,Tabla2[regalia en pesos])</f>
        <v>#DIV/0!</v>
      </c>
    </row>
    <row r="91" spans="1:98">
      <c r="A91" s="2" t="s">
        <v>24</v>
      </c>
      <c r="B91" s="2" t="s">
        <v>41</v>
      </c>
      <c r="C91" s="2"/>
      <c r="D91" s="2" t="s">
        <v>11</v>
      </c>
      <c r="E91" s="2" t="s">
        <v>12</v>
      </c>
      <c r="F91" s="2" t="s">
        <v>13</v>
      </c>
      <c r="G91" s="7">
        <v>3.3689635299999999E-4</v>
      </c>
      <c r="H91" s="7">
        <v>0.75</v>
      </c>
      <c r="I91" s="9">
        <f>Tabla14[[#This Row],[Precio unitario]]*Tabla14[[#This Row],[Tasa de ingresos cliente]]</f>
        <v>2.5267226474999998E-4</v>
      </c>
      <c r="J91" s="21">
        <v>21.6</v>
      </c>
      <c r="K91" s="15">
        <f>Tabla14[[#This Row],[tasa de cambio]]*Tabla14[[#This Row],[Ingresos netos]]</f>
        <v>5.4577209186E-3</v>
      </c>
      <c r="M91" s="1" t="s">
        <v>123</v>
      </c>
      <c r="N91" s="23" t="e">
        <f>AVERAGEIF(Tabla1[PaÃ­s / RegiÃ³n],M91,Tabla1[regalia en pesos])</f>
        <v>#DIV/0!</v>
      </c>
      <c r="P91" s="1" t="s">
        <v>81</v>
      </c>
      <c r="Q91" s="1" t="s">
        <v>19</v>
      </c>
      <c r="R91" s="1"/>
      <c r="S91" s="1" t="s">
        <v>11</v>
      </c>
      <c r="T91" s="1" t="s">
        <v>12</v>
      </c>
      <c r="U91" s="1" t="s">
        <v>13</v>
      </c>
      <c r="V91" s="8">
        <v>6.2972497799999999E-3</v>
      </c>
      <c r="W91" s="8">
        <v>0.75</v>
      </c>
      <c r="X91" s="9">
        <f>Tabla12[[#This Row],[Precio unitario]]*Tabla12[[#This Row],[Tasa de ingresos cliente]]</f>
        <v>4.7229373349999999E-3</v>
      </c>
      <c r="Y91" s="21">
        <v>21.6</v>
      </c>
      <c r="Z91" s="11">
        <f>Tabla12[[#This Row],[tasa de cambio]]*Tabla12[[#This Row],[Ingresos netos]]</f>
        <v>0.10201544643600001</v>
      </c>
      <c r="AB91" s="1" t="s">
        <v>123</v>
      </c>
      <c r="AC91" s="23" t="e">
        <f>AVERAGEIF(Tabla1[PaÃ­s / RegiÃ³n],AB91,Tabla1[regalia en pesos])</f>
        <v>#DIV/0!</v>
      </c>
      <c r="AQ91" s="2" t="s">
        <v>100</v>
      </c>
      <c r="AR91" s="2" t="s">
        <v>28</v>
      </c>
      <c r="AS91" s="2" t="s">
        <v>114</v>
      </c>
      <c r="AT91" s="2" t="s">
        <v>11</v>
      </c>
      <c r="AU91" s="2" t="s">
        <v>12</v>
      </c>
      <c r="AV91" s="2" t="s">
        <v>13</v>
      </c>
      <c r="AW91" s="7">
        <v>8.8345500000000003E-5</v>
      </c>
      <c r="AX91" s="7">
        <v>0.75</v>
      </c>
      <c r="AY91" s="9">
        <f>Tabla8[[#This Row],[Precio unitario]]*Tabla8[[#This Row],[Tasa de ingresos cliente]]</f>
        <v>6.6259125000000006E-5</v>
      </c>
      <c r="AZ91" s="21">
        <v>21.6</v>
      </c>
      <c r="BA91" s="11">
        <f>Tabla8[[#This Row],[tasa de cambio]]*Tabla8[[#This Row],[Ingresos netos]]</f>
        <v>1.4311971000000002E-3</v>
      </c>
      <c r="BB91" s="23"/>
      <c r="BC91" s="1" t="s">
        <v>123</v>
      </c>
      <c r="BD91" s="23">
        <f>AVERAGEIF(Tabla8[PaÃ­s / RegiÃ³n],BC91,Tabla8[regalia en pesos])</f>
        <v>3.5640000000000004E-4</v>
      </c>
      <c r="BR91" s="2" t="s">
        <v>138</v>
      </c>
      <c r="BS91" s="2" t="s">
        <v>21</v>
      </c>
      <c r="BT91" s="2" t="s">
        <v>104</v>
      </c>
      <c r="BU91" s="2" t="s">
        <v>11</v>
      </c>
      <c r="BV91" s="2" t="s">
        <v>12</v>
      </c>
      <c r="BW91" s="2" t="s">
        <v>13</v>
      </c>
      <c r="BX91" s="7">
        <v>6.7863992999999999E-3</v>
      </c>
      <c r="BY91" s="7">
        <v>0.75</v>
      </c>
      <c r="BZ91" s="9">
        <f>Tabla4[[#This Row],[Precio unitario]]*Tabla4[[#This Row],[Tasa de ingresos cliente]]</f>
        <v>5.0897994750000002E-3</v>
      </c>
      <c r="CA91" s="21">
        <v>21.6</v>
      </c>
      <c r="CB91" s="14">
        <f>Tabla4[[#This Row],[tasa de cambio]]*Tabla4[[#This Row],[Ingresos netos]]</f>
        <v>0.10993966866000002</v>
      </c>
      <c r="CD91" s="1" t="s">
        <v>123</v>
      </c>
      <c r="CE91" s="23">
        <f>AVERAGEIF(Tabla8[PaÃ­s / RegiÃ³n],CD91,Tabla8[regalia en pesos])</f>
        <v>3.5640000000000004E-4</v>
      </c>
      <c r="CG91" s="1" t="s">
        <v>144</v>
      </c>
      <c r="CH91" s="1" t="s">
        <v>10</v>
      </c>
      <c r="CI91" s="1" t="s">
        <v>101</v>
      </c>
      <c r="CJ91" s="1" t="s">
        <v>11</v>
      </c>
      <c r="CK91" s="1" t="s">
        <v>12</v>
      </c>
      <c r="CL91" s="1" t="s">
        <v>13</v>
      </c>
      <c r="CM91" s="8">
        <v>6.0625908200000005E-4</v>
      </c>
      <c r="CN91" s="8">
        <v>0.75</v>
      </c>
      <c r="CO91" s="9">
        <f>Tabla2[[#This Row],[Precio unitario]]*Tabla2[[#This Row],[Tasa de ingresos cliente]]</f>
        <v>4.5469431150000001E-4</v>
      </c>
      <c r="CP91" s="21">
        <v>21.6</v>
      </c>
      <c r="CQ91" s="11">
        <f>Tabla2[[#This Row],[tasa de cambio]]*Tabla2[[#This Row],[Ingresos netos]]</f>
        <v>9.8213971284000015E-3</v>
      </c>
      <c r="CS91" s="1" t="s">
        <v>123</v>
      </c>
      <c r="CT91" s="23" t="e">
        <f>AVERAGEIF(Tabla2[PaÃ­s / RegiÃ³n],CS91,Tabla2[regalia en pesos])</f>
        <v>#DIV/0!</v>
      </c>
    </row>
    <row r="92" spans="1:98">
      <c r="A92" s="1" t="s">
        <v>24</v>
      </c>
      <c r="B92" s="1" t="s">
        <v>41</v>
      </c>
      <c r="C92" s="1"/>
      <c r="D92" s="1" t="s">
        <v>11</v>
      </c>
      <c r="E92" s="1" t="s">
        <v>12</v>
      </c>
      <c r="F92" s="1" t="s">
        <v>13</v>
      </c>
      <c r="G92" s="8">
        <v>7.2922401999999997E-5</v>
      </c>
      <c r="H92" s="8">
        <v>0.75</v>
      </c>
      <c r="I92" s="9">
        <f>Tabla14[[#This Row],[Precio unitario]]*Tabla14[[#This Row],[Tasa de ingresos cliente]]</f>
        <v>5.4691801499999998E-5</v>
      </c>
      <c r="J92" s="21">
        <v>21.6</v>
      </c>
      <c r="K92" s="15">
        <f>Tabla14[[#This Row],[tasa de cambio]]*Tabla14[[#This Row],[Ingresos netos]]</f>
        <v>1.1813429124000001E-3</v>
      </c>
      <c r="M92" s="1" t="s">
        <v>69</v>
      </c>
      <c r="N92" s="23" t="e">
        <f>AVERAGEIF(Tabla1[PaÃ­s / RegiÃ³n],M92,Tabla1[regalia en pesos])</f>
        <v>#DIV/0!</v>
      </c>
      <c r="P92" s="2" t="s">
        <v>81</v>
      </c>
      <c r="Q92" s="2" t="s">
        <v>19</v>
      </c>
      <c r="R92" s="2"/>
      <c r="S92" s="2" t="s">
        <v>11</v>
      </c>
      <c r="T92" s="2" t="s">
        <v>12</v>
      </c>
      <c r="U92" s="2" t="s">
        <v>13</v>
      </c>
      <c r="V92" s="7">
        <v>6.417248215E-3</v>
      </c>
      <c r="W92" s="7">
        <v>0.75</v>
      </c>
      <c r="X92" s="9">
        <f>Tabla12[[#This Row],[Precio unitario]]*Tabla12[[#This Row],[Tasa de ingresos cliente]]</f>
        <v>4.8129361612499998E-3</v>
      </c>
      <c r="Y92" s="21">
        <v>21.6</v>
      </c>
      <c r="Z92" s="11">
        <f>Tabla12[[#This Row],[tasa de cambio]]*Tabla12[[#This Row],[Ingresos netos]]</f>
        <v>0.10395942108300001</v>
      </c>
      <c r="AB92" s="1" t="s">
        <v>69</v>
      </c>
      <c r="AC92" s="23" t="e">
        <f>AVERAGEIF(Tabla1[PaÃ­s / RegiÃ³n],AB92,Tabla1[regalia en pesos])</f>
        <v>#DIV/0!</v>
      </c>
      <c r="AQ92" s="1" t="s">
        <v>100</v>
      </c>
      <c r="AR92" s="1" t="s">
        <v>28</v>
      </c>
      <c r="AS92" s="1" t="s">
        <v>114</v>
      </c>
      <c r="AT92" s="1" t="s">
        <v>11</v>
      </c>
      <c r="AU92" s="1" t="s">
        <v>12</v>
      </c>
      <c r="AV92" s="1" t="s">
        <v>13</v>
      </c>
      <c r="AW92" s="8">
        <v>8.8343099999999998E-5</v>
      </c>
      <c r="AX92" s="8">
        <v>0.75</v>
      </c>
      <c r="AY92" s="9">
        <f>Tabla8[[#This Row],[Precio unitario]]*Tabla8[[#This Row],[Tasa de ingresos cliente]]</f>
        <v>6.6257325000000002E-5</v>
      </c>
      <c r="AZ92" s="21">
        <v>21.6</v>
      </c>
      <c r="BA92" s="11">
        <f>Tabla8[[#This Row],[tasa de cambio]]*Tabla8[[#This Row],[Ingresos netos]]</f>
        <v>1.4311582200000001E-3</v>
      </c>
      <c r="BB92" s="23"/>
      <c r="BC92" s="1" t="s">
        <v>69</v>
      </c>
      <c r="BD92" s="23">
        <f>AVERAGEIF(Tabla8[PaÃ­s / RegiÃ³n],BC92,Tabla8[regalia en pesos])</f>
        <v>8.9100000000000008E-4</v>
      </c>
      <c r="BR92" s="1" t="s">
        <v>138</v>
      </c>
      <c r="BS92" s="1" t="s">
        <v>21</v>
      </c>
      <c r="BT92" s="1" t="s">
        <v>104</v>
      </c>
      <c r="BU92" s="1" t="s">
        <v>11</v>
      </c>
      <c r="BV92" s="1" t="s">
        <v>12</v>
      </c>
      <c r="BW92" s="1" t="s">
        <v>13</v>
      </c>
      <c r="BX92" s="8">
        <v>6.9855969999999996E-3</v>
      </c>
      <c r="BY92" s="8">
        <v>0.75</v>
      </c>
      <c r="BZ92" s="9">
        <f>Tabla4[[#This Row],[Precio unitario]]*Tabla4[[#This Row],[Tasa de ingresos cliente]]</f>
        <v>5.2391977499999997E-3</v>
      </c>
      <c r="CA92" s="21">
        <v>21.6</v>
      </c>
      <c r="CB92" s="14">
        <f>Tabla4[[#This Row],[tasa de cambio]]*Tabla4[[#This Row],[Ingresos netos]]</f>
        <v>0.1131666714</v>
      </c>
      <c r="CD92" s="1" t="s">
        <v>69</v>
      </c>
      <c r="CE92" s="23">
        <f>AVERAGEIF(Tabla8[PaÃ­s / RegiÃ³n],CD92,Tabla8[regalia en pesos])</f>
        <v>8.9100000000000008E-4</v>
      </c>
      <c r="CG92" s="2" t="s">
        <v>144</v>
      </c>
      <c r="CH92" s="2" t="s">
        <v>41</v>
      </c>
      <c r="CI92" s="2" t="s">
        <v>101</v>
      </c>
      <c r="CJ92" s="2" t="s">
        <v>11</v>
      </c>
      <c r="CK92" s="2" t="s">
        <v>12</v>
      </c>
      <c r="CL92" s="2" t="s">
        <v>13</v>
      </c>
      <c r="CM92" s="7">
        <v>8.3969402000000002E-4</v>
      </c>
      <c r="CN92" s="7">
        <v>0.75</v>
      </c>
      <c r="CO92" s="9">
        <f>Tabla2[[#This Row],[Precio unitario]]*Tabla2[[#This Row],[Tasa de ingresos cliente]]</f>
        <v>6.2977051499999998E-4</v>
      </c>
      <c r="CP92" s="21">
        <v>21.6</v>
      </c>
      <c r="CQ92" s="11">
        <f>Tabla2[[#This Row],[tasa de cambio]]*Tabla2[[#This Row],[Ingresos netos]]</f>
        <v>1.3603043124E-2</v>
      </c>
      <c r="CS92" s="1" t="s">
        <v>69</v>
      </c>
      <c r="CT92" s="23" t="e">
        <f>AVERAGEIF(Tabla2[PaÃ­s / RegiÃ³n],CS92,Tabla2[regalia en pesos])</f>
        <v>#DIV/0!</v>
      </c>
    </row>
    <row r="93" spans="1:98">
      <c r="A93" s="2" t="s">
        <v>24</v>
      </c>
      <c r="B93" s="2" t="s">
        <v>41</v>
      </c>
      <c r="C93" s="2"/>
      <c r="D93" s="2" t="s">
        <v>11</v>
      </c>
      <c r="E93" s="2" t="s">
        <v>12</v>
      </c>
      <c r="F93" s="2" t="s">
        <v>13</v>
      </c>
      <c r="G93" s="7">
        <v>8.4767588000000005E-5</v>
      </c>
      <c r="H93" s="7">
        <v>0.75</v>
      </c>
      <c r="I93" s="9">
        <f>Tabla14[[#This Row],[Precio unitario]]*Tabla14[[#This Row],[Tasa de ingresos cliente]]</f>
        <v>6.3575691000000004E-5</v>
      </c>
      <c r="J93" s="21">
        <v>21.6</v>
      </c>
      <c r="K93" s="15">
        <f>Tabla14[[#This Row],[tasa de cambio]]*Tabla14[[#This Row],[Ingresos netos]]</f>
        <v>1.3732349256000002E-3</v>
      </c>
      <c r="M93" s="1" t="s">
        <v>124</v>
      </c>
      <c r="N93" s="23" t="e">
        <f>AVERAGEIF(Tabla1[PaÃ­s / RegiÃ³n],M93,Tabla1[regalia en pesos])</f>
        <v>#DIV/0!</v>
      </c>
      <c r="P93" s="1" t="s">
        <v>81</v>
      </c>
      <c r="Q93" s="1" t="s">
        <v>19</v>
      </c>
      <c r="R93" s="1"/>
      <c r="S93" s="1" t="s">
        <v>11</v>
      </c>
      <c r="T93" s="1" t="s">
        <v>12</v>
      </c>
      <c r="U93" s="1" t="s">
        <v>13</v>
      </c>
      <c r="V93" s="8">
        <v>6.3797605219999996E-3</v>
      </c>
      <c r="W93" s="8">
        <v>0.75</v>
      </c>
      <c r="X93" s="9">
        <f>Tabla12[[#This Row],[Precio unitario]]*Tabla12[[#This Row],[Tasa de ingresos cliente]]</f>
        <v>4.7848203914999995E-3</v>
      </c>
      <c r="Y93" s="21">
        <v>21.6</v>
      </c>
      <c r="Z93" s="11">
        <f>Tabla12[[#This Row],[tasa de cambio]]*Tabla12[[#This Row],[Ingresos netos]]</f>
        <v>0.10335212045639999</v>
      </c>
      <c r="AB93" s="1" t="s">
        <v>124</v>
      </c>
      <c r="AC93" s="23" t="e">
        <f>AVERAGEIF(Tabla1[PaÃ­s / RegiÃ³n],AB93,Tabla1[regalia en pesos])</f>
        <v>#DIV/0!</v>
      </c>
      <c r="AQ93" s="2" t="s">
        <v>100</v>
      </c>
      <c r="AR93" s="2" t="s">
        <v>28</v>
      </c>
      <c r="AS93" s="2" t="s">
        <v>114</v>
      </c>
      <c r="AT93" s="2" t="s">
        <v>11</v>
      </c>
      <c r="AU93" s="2" t="s">
        <v>12</v>
      </c>
      <c r="AV93" s="2" t="s">
        <v>13</v>
      </c>
      <c r="AW93" s="7">
        <v>8.8342899999999997E-5</v>
      </c>
      <c r="AX93" s="7">
        <v>0.75</v>
      </c>
      <c r="AY93" s="9">
        <f>Tabla8[[#This Row],[Precio unitario]]*Tabla8[[#This Row],[Tasa de ingresos cliente]]</f>
        <v>6.6257174999999991E-5</v>
      </c>
      <c r="AZ93" s="21">
        <v>21.6</v>
      </c>
      <c r="BA93" s="11">
        <f>Tabla8[[#This Row],[tasa de cambio]]*Tabla8[[#This Row],[Ingresos netos]]</f>
        <v>1.43115498E-3</v>
      </c>
      <c r="BB93" s="23"/>
      <c r="BC93" s="1" t="s">
        <v>124</v>
      </c>
      <c r="BD93" s="23">
        <f>AVERAGEIF(Tabla8[PaÃ­s / RegiÃ³n],BC93,Tabla8[regalia en pesos])</f>
        <v>4.6980000000000004E-4</v>
      </c>
      <c r="BR93" s="2" t="s">
        <v>138</v>
      </c>
      <c r="BS93" s="2" t="s">
        <v>21</v>
      </c>
      <c r="BT93" s="2" t="s">
        <v>104</v>
      </c>
      <c r="BU93" s="2" t="s">
        <v>11</v>
      </c>
      <c r="BV93" s="2" t="s">
        <v>12</v>
      </c>
      <c r="BW93" s="2" t="s">
        <v>13</v>
      </c>
      <c r="BX93" s="7">
        <v>5.9998679600000004E-3</v>
      </c>
      <c r="BY93" s="7">
        <v>0.75</v>
      </c>
      <c r="BZ93" s="9">
        <f>Tabla4[[#This Row],[Precio unitario]]*Tabla4[[#This Row],[Tasa de ingresos cliente]]</f>
        <v>4.4999009699999998E-3</v>
      </c>
      <c r="CA93" s="21">
        <v>21.6</v>
      </c>
      <c r="CB93" s="14">
        <f>Tabla4[[#This Row],[tasa de cambio]]*Tabla4[[#This Row],[Ingresos netos]]</f>
        <v>9.7197860952000004E-2</v>
      </c>
      <c r="CD93" s="1" t="s">
        <v>124</v>
      </c>
      <c r="CE93" s="23">
        <f>AVERAGEIF(Tabla8[PaÃ­s / RegiÃ³n],CD93,Tabla8[regalia en pesos])</f>
        <v>4.6980000000000004E-4</v>
      </c>
      <c r="CG93" s="1" t="s">
        <v>144</v>
      </c>
      <c r="CH93" s="1" t="s">
        <v>14</v>
      </c>
      <c r="CI93" s="1" t="s">
        <v>101</v>
      </c>
      <c r="CJ93" s="1" t="s">
        <v>11</v>
      </c>
      <c r="CK93" s="1" t="s">
        <v>12</v>
      </c>
      <c r="CL93" s="1" t="s">
        <v>13</v>
      </c>
      <c r="CM93" s="8">
        <v>4.5259507699999999E-4</v>
      </c>
      <c r="CN93" s="8">
        <v>0.75</v>
      </c>
      <c r="CO93" s="9">
        <f>Tabla2[[#This Row],[Precio unitario]]*Tabla2[[#This Row],[Tasa de ingresos cliente]]</f>
        <v>3.3944630774999999E-4</v>
      </c>
      <c r="CP93" s="21">
        <v>21.6</v>
      </c>
      <c r="CQ93" s="11">
        <f>Tabla2[[#This Row],[tasa de cambio]]*Tabla2[[#This Row],[Ingresos netos]]</f>
        <v>7.3320402474000004E-3</v>
      </c>
      <c r="CS93" s="1" t="s">
        <v>124</v>
      </c>
      <c r="CT93" s="23" t="e">
        <f>AVERAGEIF(Tabla2[PaÃ­s / RegiÃ³n],CS93,Tabla2[regalia en pesos])</f>
        <v>#DIV/0!</v>
      </c>
    </row>
    <row r="94" spans="1:98">
      <c r="A94" s="1" t="s">
        <v>24</v>
      </c>
      <c r="B94" s="1" t="s">
        <v>41</v>
      </c>
      <c r="C94" s="1"/>
      <c r="D94" s="1" t="s">
        <v>11</v>
      </c>
      <c r="E94" s="1" t="s">
        <v>12</v>
      </c>
      <c r="F94" s="1" t="s">
        <v>13</v>
      </c>
      <c r="G94" s="8">
        <v>8.6666034999999996E-5</v>
      </c>
      <c r="H94" s="8">
        <v>0.75</v>
      </c>
      <c r="I94" s="9">
        <f>Tabla14[[#This Row],[Precio unitario]]*Tabla14[[#This Row],[Tasa de ingresos cliente]]</f>
        <v>6.4999526250000004E-5</v>
      </c>
      <c r="J94" s="21">
        <v>21.6</v>
      </c>
      <c r="K94" s="15">
        <f>Tabla14[[#This Row],[tasa de cambio]]*Tabla14[[#This Row],[Ingresos netos]]</f>
        <v>1.4039897670000002E-3</v>
      </c>
      <c r="M94" s="1" t="s">
        <v>125</v>
      </c>
      <c r="N94" s="23" t="e">
        <f>AVERAGEIF(Tabla1[PaÃ­s / RegiÃ³n],M94,Tabla1[regalia en pesos])</f>
        <v>#DIV/0!</v>
      </c>
      <c r="P94" s="2" t="s">
        <v>81</v>
      </c>
      <c r="Q94" s="2" t="s">
        <v>19</v>
      </c>
      <c r="R94" s="2"/>
      <c r="S94" s="2" t="s">
        <v>11</v>
      </c>
      <c r="T94" s="2" t="s">
        <v>12</v>
      </c>
      <c r="U94" s="2" t="s">
        <v>13</v>
      </c>
      <c r="V94" s="7">
        <v>6.4427276780000004E-3</v>
      </c>
      <c r="W94" s="7">
        <v>0.75</v>
      </c>
      <c r="X94" s="9">
        <f>Tabla12[[#This Row],[Precio unitario]]*Tabla12[[#This Row],[Tasa de ingresos cliente]]</f>
        <v>4.8320457585000007E-3</v>
      </c>
      <c r="Y94" s="21">
        <v>21.6</v>
      </c>
      <c r="Z94" s="11">
        <f>Tabla12[[#This Row],[tasa de cambio]]*Tabla12[[#This Row],[Ingresos netos]]</f>
        <v>0.10437218838360002</v>
      </c>
      <c r="AB94" s="1" t="s">
        <v>125</v>
      </c>
      <c r="AC94" s="23" t="e">
        <f>AVERAGEIF(Tabla1[PaÃ­s / RegiÃ³n],AB94,Tabla1[regalia en pesos])</f>
        <v>#DIV/0!</v>
      </c>
      <c r="AQ94" s="1" t="s">
        <v>100</v>
      </c>
      <c r="AR94" s="1" t="s">
        <v>28</v>
      </c>
      <c r="AS94" s="1" t="s">
        <v>114</v>
      </c>
      <c r="AT94" s="1" t="s">
        <v>11</v>
      </c>
      <c r="AU94" s="1" t="s">
        <v>12</v>
      </c>
      <c r="AV94" s="1" t="s">
        <v>13</v>
      </c>
      <c r="AW94" s="8">
        <v>8.8345100000000002E-5</v>
      </c>
      <c r="AX94" s="8">
        <v>0.75</v>
      </c>
      <c r="AY94" s="9">
        <f>Tabla8[[#This Row],[Precio unitario]]*Tabla8[[#This Row],[Tasa de ingresos cliente]]</f>
        <v>6.6258824999999998E-5</v>
      </c>
      <c r="AZ94" s="21">
        <v>21.6</v>
      </c>
      <c r="BA94" s="11">
        <f>Tabla8[[#This Row],[tasa de cambio]]*Tabla8[[#This Row],[Ingresos netos]]</f>
        <v>1.4311906200000001E-3</v>
      </c>
      <c r="BB94" s="23"/>
      <c r="BC94" s="1" t="s">
        <v>125</v>
      </c>
      <c r="BD94" s="23">
        <f>AVERAGEIF(Tabla8[PaÃ­s / RegiÃ³n],BC94,Tabla8[regalia en pesos])</f>
        <v>8.1000000000000017E-5</v>
      </c>
      <c r="BR94" s="1" t="s">
        <v>138</v>
      </c>
      <c r="BS94" s="1" t="s">
        <v>21</v>
      </c>
      <c r="BT94" s="1" t="s">
        <v>101</v>
      </c>
      <c r="BU94" s="1" t="s">
        <v>11</v>
      </c>
      <c r="BV94" s="1" t="s">
        <v>12</v>
      </c>
      <c r="BW94" s="1" t="s">
        <v>13</v>
      </c>
      <c r="BX94" s="8">
        <v>3.8795524900000003E-2</v>
      </c>
      <c r="BY94" s="8">
        <v>0.75</v>
      </c>
      <c r="BZ94" s="9">
        <f>Tabla4[[#This Row],[Precio unitario]]*Tabla4[[#This Row],[Tasa de ingresos cliente]]</f>
        <v>2.9096643675000002E-2</v>
      </c>
      <c r="CA94" s="21">
        <v>21.6</v>
      </c>
      <c r="CB94" s="14">
        <f>Tabla4[[#This Row],[tasa de cambio]]*Tabla4[[#This Row],[Ingresos netos]]</f>
        <v>0.62848750338000003</v>
      </c>
      <c r="CD94" s="1" t="s">
        <v>125</v>
      </c>
      <c r="CE94" s="23">
        <f>AVERAGEIF(Tabla8[PaÃ­s / RegiÃ³n],CD94,Tabla8[regalia en pesos])</f>
        <v>8.1000000000000017E-5</v>
      </c>
      <c r="CG94" s="2" t="s">
        <v>144</v>
      </c>
      <c r="CH94" s="2" t="s">
        <v>14</v>
      </c>
      <c r="CI94" s="2" t="s">
        <v>101</v>
      </c>
      <c r="CJ94" s="2" t="s">
        <v>11</v>
      </c>
      <c r="CK94" s="2" t="s">
        <v>12</v>
      </c>
      <c r="CL94" s="2" t="s">
        <v>13</v>
      </c>
      <c r="CM94" s="7">
        <v>4.52535123E-4</v>
      </c>
      <c r="CN94" s="7">
        <v>0.75</v>
      </c>
      <c r="CO94" s="9">
        <f>Tabla2[[#This Row],[Precio unitario]]*Tabla2[[#This Row],[Tasa de ingresos cliente]]</f>
        <v>3.3940134225000001E-4</v>
      </c>
      <c r="CP94" s="21">
        <v>21.6</v>
      </c>
      <c r="CQ94" s="11">
        <f>Tabla2[[#This Row],[tasa de cambio]]*Tabla2[[#This Row],[Ingresos netos]]</f>
        <v>7.3310689926000009E-3</v>
      </c>
      <c r="CS94" s="1" t="s">
        <v>125</v>
      </c>
      <c r="CT94" s="23" t="e">
        <f>AVERAGEIF(Tabla2[PaÃ­s / RegiÃ³n],CS94,Tabla2[regalia en pesos])</f>
        <v>#DIV/0!</v>
      </c>
    </row>
    <row r="95" spans="1:98">
      <c r="A95" s="1" t="s">
        <v>24</v>
      </c>
      <c r="B95" s="1" t="s">
        <v>41</v>
      </c>
      <c r="C95" s="1"/>
      <c r="D95" s="1" t="s">
        <v>11</v>
      </c>
      <c r="E95" s="1" t="s">
        <v>12</v>
      </c>
      <c r="F95" s="1" t="s">
        <v>13</v>
      </c>
      <c r="G95" s="8">
        <v>1.2255441900000001E-4</v>
      </c>
      <c r="H95" s="8">
        <v>0.75</v>
      </c>
      <c r="I95" s="9">
        <f>Tabla14[[#This Row],[Precio unitario]]*Tabla14[[#This Row],[Tasa de ingresos cliente]]</f>
        <v>9.1915814250000002E-5</v>
      </c>
      <c r="J95" s="21">
        <v>21.6</v>
      </c>
      <c r="K95" s="15">
        <f>Tabla14[[#This Row],[tasa de cambio]]*Tabla14[[#This Row],[Ingresos netos]]</f>
        <v>1.9853815878000001E-3</v>
      </c>
      <c r="M95" s="1" t="s">
        <v>126</v>
      </c>
      <c r="N95" s="23" t="e">
        <f>AVERAGEIF(Tabla1[PaÃ­s / RegiÃ³n],M95,Tabla1[regalia en pesos])</f>
        <v>#DIV/0!</v>
      </c>
      <c r="P95" s="1" t="s">
        <v>81</v>
      </c>
      <c r="Q95" s="1" t="s">
        <v>19</v>
      </c>
      <c r="R95" s="1"/>
      <c r="S95" s="1" t="s">
        <v>11</v>
      </c>
      <c r="T95" s="1" t="s">
        <v>12</v>
      </c>
      <c r="U95" s="1" t="s">
        <v>13</v>
      </c>
      <c r="V95" s="8">
        <v>6.4384660429999997E-3</v>
      </c>
      <c r="W95" s="8">
        <v>0.75</v>
      </c>
      <c r="X95" s="9">
        <f>Tabla12[[#This Row],[Precio unitario]]*Tabla12[[#This Row],[Tasa de ingresos cliente]]</f>
        <v>4.8288495322499998E-3</v>
      </c>
      <c r="Y95" s="21">
        <v>21.6</v>
      </c>
      <c r="Z95" s="11">
        <f>Tabla12[[#This Row],[tasa de cambio]]*Tabla12[[#This Row],[Ingresos netos]]</f>
        <v>0.1043031498966</v>
      </c>
      <c r="AB95" s="1" t="s">
        <v>126</v>
      </c>
      <c r="AC95" s="23" t="e">
        <f>AVERAGEIF(Tabla1[PaÃ­s / RegiÃ³n],AB95,Tabla1[regalia en pesos])</f>
        <v>#DIV/0!</v>
      </c>
      <c r="AQ95" s="2" t="s">
        <v>100</v>
      </c>
      <c r="AR95" s="2" t="s">
        <v>28</v>
      </c>
      <c r="AS95" s="2" t="s">
        <v>114</v>
      </c>
      <c r="AT95" s="2" t="s">
        <v>11</v>
      </c>
      <c r="AU95" s="2" t="s">
        <v>12</v>
      </c>
      <c r="AV95" s="2" t="s">
        <v>13</v>
      </c>
      <c r="AW95" s="7">
        <v>8.8347400000000001E-5</v>
      </c>
      <c r="AX95" s="7">
        <v>0.75</v>
      </c>
      <c r="AY95" s="9">
        <f>Tabla8[[#This Row],[Precio unitario]]*Tabla8[[#This Row],[Tasa de ingresos cliente]]</f>
        <v>6.6260550000000004E-5</v>
      </c>
      <c r="AZ95" s="21">
        <v>21.6</v>
      </c>
      <c r="BA95" s="11">
        <f>Tabla8[[#This Row],[tasa de cambio]]*Tabla8[[#This Row],[Ingresos netos]]</f>
        <v>1.4312278800000001E-3</v>
      </c>
      <c r="BB95" s="23"/>
      <c r="BC95" s="1" t="s">
        <v>126</v>
      </c>
      <c r="BD95" s="23">
        <f>AVERAGEIF(Tabla8[PaÃ­s / RegiÃ³n],BC95,Tabla8[regalia en pesos])</f>
        <v>8.8686899999999979E-6</v>
      </c>
      <c r="BR95" s="2" t="s">
        <v>138</v>
      </c>
      <c r="BS95" s="2" t="s">
        <v>21</v>
      </c>
      <c r="BT95" s="2" t="s">
        <v>101</v>
      </c>
      <c r="BU95" s="2" t="s">
        <v>11</v>
      </c>
      <c r="BV95" s="2" t="s">
        <v>12</v>
      </c>
      <c r="BW95" s="2" t="s">
        <v>13</v>
      </c>
      <c r="BX95" s="7">
        <v>3.4054236000000001E-3</v>
      </c>
      <c r="BY95" s="7">
        <v>0.75</v>
      </c>
      <c r="BZ95" s="9">
        <f>Tabla4[[#This Row],[Precio unitario]]*Tabla4[[#This Row],[Tasa de ingresos cliente]]</f>
        <v>2.5540676999999999E-3</v>
      </c>
      <c r="CA95" s="21">
        <v>21.6</v>
      </c>
      <c r="CB95" s="14">
        <f>Tabla4[[#This Row],[tasa de cambio]]*Tabla4[[#This Row],[Ingresos netos]]</f>
        <v>5.5167862320000004E-2</v>
      </c>
      <c r="CD95" s="1" t="s">
        <v>126</v>
      </c>
      <c r="CE95" s="23">
        <f>AVERAGEIF(Tabla8[PaÃ­s / RegiÃ³n],CD95,Tabla8[regalia en pesos])</f>
        <v>8.8686899999999979E-6</v>
      </c>
      <c r="CG95" s="1" t="s">
        <v>144</v>
      </c>
      <c r="CH95" s="1" t="s">
        <v>14</v>
      </c>
      <c r="CI95" s="1" t="s">
        <v>101</v>
      </c>
      <c r="CJ95" s="1" t="s">
        <v>11</v>
      </c>
      <c r="CK95" s="1" t="s">
        <v>12</v>
      </c>
      <c r="CL95" s="1" t="s">
        <v>13</v>
      </c>
      <c r="CM95" s="8">
        <v>4.52518749E-4</v>
      </c>
      <c r="CN95" s="8">
        <v>0.75</v>
      </c>
      <c r="CO95" s="9">
        <f>Tabla2[[#This Row],[Precio unitario]]*Tabla2[[#This Row],[Tasa de ingresos cliente]]</f>
        <v>3.3938906175000002E-4</v>
      </c>
      <c r="CP95" s="21">
        <v>21.6</v>
      </c>
      <c r="CQ95" s="11">
        <f>Tabla2[[#This Row],[tasa de cambio]]*Tabla2[[#This Row],[Ingresos netos]]</f>
        <v>7.3308037338000011E-3</v>
      </c>
      <c r="CS95" s="1" t="s">
        <v>126</v>
      </c>
      <c r="CT95" s="23" t="e">
        <f>AVERAGEIF(Tabla2[PaÃ­s / RegiÃ³n],CS95,Tabla2[regalia en pesos])</f>
        <v>#DIV/0!</v>
      </c>
    </row>
    <row r="96" spans="1:98">
      <c r="A96" s="1" t="s">
        <v>24</v>
      </c>
      <c r="B96" s="1" t="s">
        <v>41</v>
      </c>
      <c r="C96" s="1"/>
      <c r="D96" s="1" t="s">
        <v>11</v>
      </c>
      <c r="E96" s="1" t="s">
        <v>12</v>
      </c>
      <c r="F96" s="1" t="s">
        <v>13</v>
      </c>
      <c r="G96" s="8">
        <v>7.0580347999999997E-5</v>
      </c>
      <c r="H96" s="8">
        <v>0.75</v>
      </c>
      <c r="I96" s="9">
        <f>Tabla14[[#This Row],[Precio unitario]]*Tabla14[[#This Row],[Tasa de ingresos cliente]]</f>
        <v>5.2935260999999994E-5</v>
      </c>
      <c r="J96" s="21">
        <v>21.6</v>
      </c>
      <c r="K96" s="15">
        <f>Tabla14[[#This Row],[tasa de cambio]]*Tabla14[[#This Row],[Ingresos netos]]</f>
        <v>1.1434016376E-3</v>
      </c>
      <c r="M96" s="1" t="s">
        <v>127</v>
      </c>
      <c r="N96" s="23" t="e">
        <f>AVERAGEIF(Tabla1[PaÃ­s / RegiÃ³n],M96,Tabla1[regalia en pesos])</f>
        <v>#DIV/0!</v>
      </c>
      <c r="P96" s="2" t="s">
        <v>81</v>
      </c>
      <c r="Q96" s="2" t="s">
        <v>19</v>
      </c>
      <c r="R96" s="2"/>
      <c r="S96" s="2" t="s">
        <v>11</v>
      </c>
      <c r="T96" s="2" t="s">
        <v>12</v>
      </c>
      <c r="U96" s="2" t="s">
        <v>13</v>
      </c>
      <c r="V96" s="7">
        <v>6.489846877E-3</v>
      </c>
      <c r="W96" s="7">
        <v>0.75</v>
      </c>
      <c r="X96" s="9">
        <f>Tabla12[[#This Row],[Precio unitario]]*Tabla12[[#This Row],[Tasa de ingresos cliente]]</f>
        <v>4.8673851577499998E-3</v>
      </c>
      <c r="Y96" s="21">
        <v>21.6</v>
      </c>
      <c r="Z96" s="11">
        <f>Tabla12[[#This Row],[tasa de cambio]]*Tabla12[[#This Row],[Ingresos netos]]</f>
        <v>0.1051355194074</v>
      </c>
      <c r="AB96" s="1" t="s">
        <v>127</v>
      </c>
      <c r="AC96" s="23" t="e">
        <f>AVERAGEIF(Tabla1[PaÃ­s / RegiÃ³n],AB96,Tabla1[regalia en pesos])</f>
        <v>#DIV/0!</v>
      </c>
      <c r="AQ96" s="1" t="s">
        <v>100</v>
      </c>
      <c r="AR96" s="1" t="s">
        <v>28</v>
      </c>
      <c r="AS96" s="1" t="s">
        <v>114</v>
      </c>
      <c r="AT96" s="1" t="s">
        <v>11</v>
      </c>
      <c r="AU96" s="1" t="s">
        <v>12</v>
      </c>
      <c r="AV96" s="1" t="s">
        <v>13</v>
      </c>
      <c r="AW96" s="8">
        <v>8.8340900000000007E-5</v>
      </c>
      <c r="AX96" s="8">
        <v>0.75</v>
      </c>
      <c r="AY96" s="9">
        <f>Tabla8[[#This Row],[Precio unitario]]*Tabla8[[#This Row],[Tasa de ingresos cliente]]</f>
        <v>6.6255675000000008E-5</v>
      </c>
      <c r="AZ96" s="21">
        <v>21.6</v>
      </c>
      <c r="BA96" s="11">
        <f>Tabla8[[#This Row],[tasa de cambio]]*Tabla8[[#This Row],[Ingresos netos]]</f>
        <v>1.4311225800000002E-3</v>
      </c>
      <c r="BB96" s="23"/>
      <c r="BC96" s="1" t="s">
        <v>127</v>
      </c>
      <c r="BD96" s="23">
        <f>AVERAGEIF(Tabla8[PaÃ­s / RegiÃ³n],BC96,Tabla8[regalia en pesos])</f>
        <v>8.1000000000000004E-6</v>
      </c>
      <c r="BR96" s="1" t="s">
        <v>138</v>
      </c>
      <c r="BS96" s="1" t="s">
        <v>21</v>
      </c>
      <c r="BT96" s="1" t="s">
        <v>101</v>
      </c>
      <c r="BU96" s="1" t="s">
        <v>11</v>
      </c>
      <c r="BV96" s="1" t="s">
        <v>12</v>
      </c>
      <c r="BW96" s="1" t="s">
        <v>13</v>
      </c>
      <c r="BX96" s="8">
        <v>2.7434417999999999E-3</v>
      </c>
      <c r="BY96" s="8">
        <v>0.75</v>
      </c>
      <c r="BZ96" s="9">
        <f>Tabla4[[#This Row],[Precio unitario]]*Tabla4[[#This Row],[Tasa de ingresos cliente]]</f>
        <v>2.0575813500000001E-3</v>
      </c>
      <c r="CA96" s="21">
        <v>21.6</v>
      </c>
      <c r="CB96" s="14">
        <f>Tabla4[[#This Row],[tasa de cambio]]*Tabla4[[#This Row],[Ingresos netos]]</f>
        <v>4.4443757160000007E-2</v>
      </c>
      <c r="CD96" s="1" t="s">
        <v>127</v>
      </c>
      <c r="CE96" s="23">
        <f>AVERAGEIF(Tabla8[PaÃ­s / RegiÃ³n],CD96,Tabla8[regalia en pesos])</f>
        <v>8.1000000000000004E-6</v>
      </c>
      <c r="CG96" s="2" t="s">
        <v>144</v>
      </c>
      <c r="CH96" s="2" t="s">
        <v>14</v>
      </c>
      <c r="CI96" s="2" t="s">
        <v>101</v>
      </c>
      <c r="CJ96" s="2" t="s">
        <v>11</v>
      </c>
      <c r="CK96" s="2" t="s">
        <v>12</v>
      </c>
      <c r="CL96" s="2" t="s">
        <v>13</v>
      </c>
      <c r="CM96" s="7">
        <v>4.5254839E-4</v>
      </c>
      <c r="CN96" s="7">
        <v>0.75</v>
      </c>
      <c r="CO96" s="9">
        <f>Tabla2[[#This Row],[Precio unitario]]*Tabla2[[#This Row],[Tasa de ingresos cliente]]</f>
        <v>3.3941129249999999E-4</v>
      </c>
      <c r="CP96" s="21">
        <v>21.6</v>
      </c>
      <c r="CQ96" s="11">
        <f>Tabla2[[#This Row],[tasa de cambio]]*Tabla2[[#This Row],[Ingresos netos]]</f>
        <v>7.3312839179999999E-3</v>
      </c>
      <c r="CS96" s="1" t="s">
        <v>127</v>
      </c>
      <c r="CT96" s="23" t="e">
        <f>AVERAGEIF(Tabla2[PaÃ­s / RegiÃ³n],CS96,Tabla2[regalia en pesos])</f>
        <v>#DIV/0!</v>
      </c>
    </row>
    <row r="97" spans="1:98">
      <c r="A97" s="2" t="s">
        <v>24</v>
      </c>
      <c r="B97" s="2" t="s">
        <v>41</v>
      </c>
      <c r="C97" s="2"/>
      <c r="D97" s="2" t="s">
        <v>11</v>
      </c>
      <c r="E97" s="2" t="s">
        <v>12</v>
      </c>
      <c r="F97" s="2" t="s">
        <v>13</v>
      </c>
      <c r="G97" s="7">
        <v>9.3415524000000006E-5</v>
      </c>
      <c r="H97" s="7">
        <v>0.75</v>
      </c>
      <c r="I97" s="9">
        <f>Tabla14[[#This Row],[Precio unitario]]*Tabla14[[#This Row],[Tasa de ingresos cliente]]</f>
        <v>7.0061643000000011E-5</v>
      </c>
      <c r="J97" s="21">
        <v>21.6</v>
      </c>
      <c r="K97" s="15">
        <f>Tabla14[[#This Row],[tasa de cambio]]*Tabla14[[#This Row],[Ingresos netos]]</f>
        <v>1.5133314888000004E-3</v>
      </c>
      <c r="M97" s="1" t="s">
        <v>85</v>
      </c>
      <c r="N97" s="23" t="e">
        <f>AVERAGEIF(Tabla1[PaÃ­s / RegiÃ³n],M97,Tabla1[regalia en pesos])</f>
        <v>#DIV/0!</v>
      </c>
      <c r="P97" s="1" t="s">
        <v>81</v>
      </c>
      <c r="Q97" s="1" t="s">
        <v>19</v>
      </c>
      <c r="R97" s="1"/>
      <c r="S97" s="1" t="s">
        <v>11</v>
      </c>
      <c r="T97" s="1" t="s">
        <v>12</v>
      </c>
      <c r="U97" s="1" t="s">
        <v>13</v>
      </c>
      <c r="V97" s="8">
        <v>6.243288017E-3</v>
      </c>
      <c r="W97" s="8">
        <v>0.75</v>
      </c>
      <c r="X97" s="9">
        <f>Tabla12[[#This Row],[Precio unitario]]*Tabla12[[#This Row],[Tasa de ingresos cliente]]</f>
        <v>4.6824660127500004E-3</v>
      </c>
      <c r="Y97" s="21">
        <v>21.6</v>
      </c>
      <c r="Z97" s="11">
        <f>Tabla12[[#This Row],[tasa de cambio]]*Tabla12[[#This Row],[Ingresos netos]]</f>
        <v>0.10114126587540001</v>
      </c>
      <c r="AB97" s="1" t="s">
        <v>85</v>
      </c>
      <c r="AC97" s="23" t="e">
        <f>AVERAGEIF(Tabla1[PaÃ­s / RegiÃ³n],AB97,Tabla1[regalia en pesos])</f>
        <v>#DIV/0!</v>
      </c>
      <c r="AQ97" s="2" t="s">
        <v>100</v>
      </c>
      <c r="AR97" s="2" t="s">
        <v>28</v>
      </c>
      <c r="AS97" s="2" t="s">
        <v>104</v>
      </c>
      <c r="AT97" s="2" t="s">
        <v>11</v>
      </c>
      <c r="AU97" s="2" t="s">
        <v>129</v>
      </c>
      <c r="AV97" s="2" t="s">
        <v>13</v>
      </c>
      <c r="AW97" s="7">
        <v>-2.8999199999999998E-4</v>
      </c>
      <c r="AX97" s="7">
        <v>0.75</v>
      </c>
      <c r="AY97" s="9">
        <f>Tabla8[[#This Row],[Precio unitario]]*Tabla8[[#This Row],[Tasa de ingresos cliente]]</f>
        <v>-2.1749399999999999E-4</v>
      </c>
      <c r="AZ97" s="21">
        <v>21.6</v>
      </c>
      <c r="BA97" s="11">
        <f>Tabla8[[#This Row],[tasa de cambio]]*Tabla8[[#This Row],[Ingresos netos]]</f>
        <v>-4.6978704E-3</v>
      </c>
      <c r="BB97" s="23"/>
      <c r="BC97" s="1" t="s">
        <v>85</v>
      </c>
      <c r="BD97" s="23">
        <f>AVERAGEIF(Tabla8[PaÃ­s / RegiÃ³n],BC97,Tabla8[regalia en pesos])</f>
        <v>1.4904E-3</v>
      </c>
      <c r="BR97" s="2" t="s">
        <v>138</v>
      </c>
      <c r="BS97" s="2" t="s">
        <v>21</v>
      </c>
      <c r="BT97" s="2" t="s">
        <v>104</v>
      </c>
      <c r="BU97" s="2" t="s">
        <v>11</v>
      </c>
      <c r="BV97" s="2" t="s">
        <v>12</v>
      </c>
      <c r="BW97" s="2" t="s">
        <v>13</v>
      </c>
      <c r="BX97" s="7">
        <v>5.3243329999999997E-3</v>
      </c>
      <c r="BY97" s="7">
        <v>0.75</v>
      </c>
      <c r="BZ97" s="9">
        <f>Tabla4[[#This Row],[Precio unitario]]*Tabla4[[#This Row],[Tasa de ingresos cliente]]</f>
        <v>3.9932497499999995E-3</v>
      </c>
      <c r="CA97" s="21">
        <v>21.6</v>
      </c>
      <c r="CB97" s="14">
        <f>Tabla4[[#This Row],[tasa de cambio]]*Tabla4[[#This Row],[Ingresos netos]]</f>
        <v>8.62541946E-2</v>
      </c>
      <c r="CD97" s="1" t="s">
        <v>85</v>
      </c>
      <c r="CE97" s="23">
        <f>AVERAGEIF(Tabla8[PaÃ­s / RegiÃ³n],CD97,Tabla8[regalia en pesos])</f>
        <v>1.4904E-3</v>
      </c>
      <c r="CG97" s="1" t="s">
        <v>144</v>
      </c>
      <c r="CH97" s="1" t="s">
        <v>14</v>
      </c>
      <c r="CI97" s="1" t="s">
        <v>101</v>
      </c>
      <c r="CJ97" s="1" t="s">
        <v>11</v>
      </c>
      <c r="CK97" s="1" t="s">
        <v>12</v>
      </c>
      <c r="CL97" s="1" t="s">
        <v>13</v>
      </c>
      <c r="CM97" s="8">
        <v>4.5249011499999997E-4</v>
      </c>
      <c r="CN97" s="8">
        <v>0.75</v>
      </c>
      <c r="CO97" s="9">
        <f>Tabla2[[#This Row],[Precio unitario]]*Tabla2[[#This Row],[Tasa de ingresos cliente]]</f>
        <v>3.3936758624999997E-4</v>
      </c>
      <c r="CP97" s="21">
        <v>21.6</v>
      </c>
      <c r="CQ97" s="11">
        <f>Tabla2[[#This Row],[tasa de cambio]]*Tabla2[[#This Row],[Ingresos netos]]</f>
        <v>7.3303398629999995E-3</v>
      </c>
      <c r="CS97" s="1" t="s">
        <v>85</v>
      </c>
      <c r="CT97" s="23" t="e">
        <f>AVERAGEIF(Tabla2[PaÃ­s / RegiÃ³n],CS97,Tabla2[regalia en pesos])</f>
        <v>#DIV/0!</v>
      </c>
    </row>
    <row r="98" spans="1:98">
      <c r="A98" s="1" t="s">
        <v>24</v>
      </c>
      <c r="B98" s="1" t="s">
        <v>41</v>
      </c>
      <c r="C98" s="1"/>
      <c r="D98" s="1" t="s">
        <v>11</v>
      </c>
      <c r="E98" s="1" t="s">
        <v>12</v>
      </c>
      <c r="F98" s="1" t="s">
        <v>13</v>
      </c>
      <c r="G98" s="8">
        <v>7.5561909000000004E-5</v>
      </c>
      <c r="H98" s="8">
        <v>0.75</v>
      </c>
      <c r="I98" s="9">
        <f>Tabla14[[#This Row],[Precio unitario]]*Tabla14[[#This Row],[Tasa de ingresos cliente]]</f>
        <v>5.6671431750000003E-5</v>
      </c>
      <c r="J98" s="21">
        <v>21.6</v>
      </c>
      <c r="K98" s="15">
        <f>Tabla14[[#This Row],[tasa de cambio]]*Tabla14[[#This Row],[Ingresos netos]]</f>
        <v>1.2241029258000002E-3</v>
      </c>
      <c r="M98" s="1" t="s">
        <v>128</v>
      </c>
      <c r="N98" s="23" t="e">
        <f>AVERAGEIF(Tabla1[PaÃ­s / RegiÃ³n],M98,Tabla1[regalia en pesos])</f>
        <v>#DIV/0!</v>
      </c>
      <c r="P98" s="2" t="s">
        <v>81</v>
      </c>
      <c r="Q98" s="2" t="s">
        <v>19</v>
      </c>
      <c r="R98" s="2"/>
      <c r="S98" s="2" t="s">
        <v>11</v>
      </c>
      <c r="T98" s="2" t="s">
        <v>12</v>
      </c>
      <c r="U98" s="2" t="s">
        <v>13</v>
      </c>
      <c r="V98" s="7">
        <v>6.1045986580000001E-3</v>
      </c>
      <c r="W98" s="7">
        <v>0.75</v>
      </c>
      <c r="X98" s="9">
        <f>Tabla12[[#This Row],[Precio unitario]]*Tabla12[[#This Row],[Tasa de ingresos cliente]]</f>
        <v>4.5784489934999999E-3</v>
      </c>
      <c r="Y98" s="21">
        <v>21.6</v>
      </c>
      <c r="Z98" s="11">
        <f>Tabla12[[#This Row],[tasa de cambio]]*Tabla12[[#This Row],[Ingresos netos]]</f>
        <v>9.8894498259600006E-2</v>
      </c>
      <c r="AB98" s="1" t="s">
        <v>128</v>
      </c>
      <c r="AC98" s="23" t="e">
        <f>AVERAGEIF(Tabla1[PaÃ­s / RegiÃ³n],AB98,Tabla1[regalia en pesos])</f>
        <v>#DIV/0!</v>
      </c>
      <c r="AQ98" s="2" t="s">
        <v>100</v>
      </c>
      <c r="AR98" s="2" t="s">
        <v>28</v>
      </c>
      <c r="AS98" s="2" t="s">
        <v>114</v>
      </c>
      <c r="AT98" s="2" t="s">
        <v>11</v>
      </c>
      <c r="AU98" s="2" t="s">
        <v>129</v>
      </c>
      <c r="AV98" s="2" t="s">
        <v>13</v>
      </c>
      <c r="AW98" s="7">
        <v>-2.6503E-5</v>
      </c>
      <c r="AX98" s="7">
        <v>0.75</v>
      </c>
      <c r="AY98" s="9">
        <f>Tabla8[[#This Row],[Precio unitario]]*Tabla8[[#This Row],[Tasa de ingresos cliente]]</f>
        <v>-1.987725E-5</v>
      </c>
      <c r="AZ98" s="21">
        <v>21.6</v>
      </c>
      <c r="BA98" s="11">
        <f>Tabla8[[#This Row],[tasa de cambio]]*Tabla8[[#This Row],[Ingresos netos]]</f>
        <v>-4.2934860000000001E-4</v>
      </c>
      <c r="BB98" s="23"/>
      <c r="BC98" s="1" t="s">
        <v>128</v>
      </c>
      <c r="BD98" s="23">
        <f>AVERAGEIF(Tabla8[PaÃ­s / RegiÃ³n],BC98,Tabla8[regalia en pesos])</f>
        <v>1.6200000000000001E-5</v>
      </c>
      <c r="BR98" s="1" t="s">
        <v>138</v>
      </c>
      <c r="BS98" s="1" t="s">
        <v>21</v>
      </c>
      <c r="BT98" s="1" t="s">
        <v>114</v>
      </c>
      <c r="BU98" s="1" t="s">
        <v>11</v>
      </c>
      <c r="BV98" s="1" t="s">
        <v>12</v>
      </c>
      <c r="BW98" s="1" t="s">
        <v>13</v>
      </c>
      <c r="BX98" s="8">
        <v>2.005644E-4</v>
      </c>
      <c r="BY98" s="8">
        <v>0.75</v>
      </c>
      <c r="BZ98" s="9">
        <f>Tabla4[[#This Row],[Precio unitario]]*Tabla4[[#This Row],[Tasa de ingresos cliente]]</f>
        <v>1.504233E-4</v>
      </c>
      <c r="CA98" s="21">
        <v>21.6</v>
      </c>
      <c r="CB98" s="14">
        <f>Tabla4[[#This Row],[tasa de cambio]]*Tabla4[[#This Row],[Ingresos netos]]</f>
        <v>3.2491432800000001E-3</v>
      </c>
      <c r="CD98" s="1" t="s">
        <v>128</v>
      </c>
      <c r="CE98" s="23">
        <f>AVERAGEIF(Tabla8[PaÃ­s / RegiÃ³n],CD98,Tabla8[regalia en pesos])</f>
        <v>1.6200000000000001E-5</v>
      </c>
      <c r="CG98" s="2" t="s">
        <v>144</v>
      </c>
      <c r="CH98" s="2" t="s">
        <v>14</v>
      </c>
      <c r="CI98" s="2" t="s">
        <v>101</v>
      </c>
      <c r="CJ98" s="2" t="s">
        <v>11</v>
      </c>
      <c r="CK98" s="2" t="s">
        <v>12</v>
      </c>
      <c r="CL98" s="2" t="s">
        <v>13</v>
      </c>
      <c r="CM98" s="7">
        <v>4.5250178700000001E-4</v>
      </c>
      <c r="CN98" s="7">
        <v>0.75</v>
      </c>
      <c r="CO98" s="9">
        <f>Tabla2[[#This Row],[Precio unitario]]*Tabla2[[#This Row],[Tasa de ingresos cliente]]</f>
        <v>3.3937634025000001E-4</v>
      </c>
      <c r="CP98" s="21">
        <v>21.6</v>
      </c>
      <c r="CQ98" s="11">
        <f>Tabla2[[#This Row],[tasa de cambio]]*Tabla2[[#This Row],[Ingresos netos]]</f>
        <v>7.3305289494000007E-3</v>
      </c>
      <c r="CS98" s="1" t="s">
        <v>128</v>
      </c>
      <c r="CT98" s="23" t="e">
        <f>AVERAGEIF(Tabla2[PaÃ­s / RegiÃ³n],CS98,Tabla2[regalia en pesos])</f>
        <v>#DIV/0!</v>
      </c>
    </row>
    <row r="99" spans="1:98">
      <c r="A99" s="2" t="s">
        <v>24</v>
      </c>
      <c r="B99" s="2" t="s">
        <v>14</v>
      </c>
      <c r="C99" s="2"/>
      <c r="D99" s="2" t="s">
        <v>11</v>
      </c>
      <c r="E99" s="2" t="s">
        <v>12</v>
      </c>
      <c r="F99" s="2" t="s">
        <v>13</v>
      </c>
      <c r="G99" s="7">
        <v>1.75236937E-4</v>
      </c>
      <c r="H99" s="7">
        <v>0.75</v>
      </c>
      <c r="I99" s="9">
        <f>Tabla14[[#This Row],[Precio unitario]]*Tabla14[[#This Row],[Tasa de ingresos cliente]]</f>
        <v>1.3142770275E-4</v>
      </c>
      <c r="J99" s="21">
        <v>21.6</v>
      </c>
      <c r="K99" s="15">
        <f>Tabla14[[#This Row],[tasa de cambio]]*Tabla14[[#This Row],[Ingresos netos]]</f>
        <v>2.8388383794000003E-3</v>
      </c>
      <c r="M99" s="1" t="s">
        <v>130</v>
      </c>
      <c r="N99" s="23" t="e">
        <f>AVERAGEIF(Tabla1[PaÃ­s / RegiÃ³n],M99,Tabla1[regalia en pesos])</f>
        <v>#DIV/0!</v>
      </c>
      <c r="P99" s="1" t="s">
        <v>81</v>
      </c>
      <c r="Q99" s="1" t="s">
        <v>19</v>
      </c>
      <c r="R99" s="1"/>
      <c r="S99" s="1" t="s">
        <v>11</v>
      </c>
      <c r="T99" s="1" t="s">
        <v>12</v>
      </c>
      <c r="U99" s="1" t="s">
        <v>13</v>
      </c>
      <c r="V99" s="8">
        <v>6.3317963260000002E-3</v>
      </c>
      <c r="W99" s="8">
        <v>0.75</v>
      </c>
      <c r="X99" s="9">
        <f>Tabla12[[#This Row],[Precio unitario]]*Tabla12[[#This Row],[Tasa de ingresos cliente]]</f>
        <v>4.7488472445000006E-3</v>
      </c>
      <c r="Y99" s="21">
        <v>21.6</v>
      </c>
      <c r="Z99" s="11">
        <f>Tabla12[[#This Row],[tasa de cambio]]*Tabla12[[#This Row],[Ingresos netos]]</f>
        <v>0.10257510048120001</v>
      </c>
      <c r="AB99" s="1" t="s">
        <v>130</v>
      </c>
      <c r="AC99" s="23" t="e">
        <f>AVERAGEIF(Tabla1[PaÃ­s / RegiÃ³n],AB99,Tabla1[regalia en pesos])</f>
        <v>#DIV/0!</v>
      </c>
      <c r="AQ99" s="1" t="s">
        <v>100</v>
      </c>
      <c r="AR99" s="1" t="s">
        <v>28</v>
      </c>
      <c r="AS99" s="1" t="s">
        <v>114</v>
      </c>
      <c r="AT99" s="1" t="s">
        <v>11</v>
      </c>
      <c r="AU99" s="1" t="s">
        <v>129</v>
      </c>
      <c r="AV99" s="1" t="s">
        <v>13</v>
      </c>
      <c r="AW99" s="8">
        <v>-2.65029E-5</v>
      </c>
      <c r="AX99" s="8">
        <v>0.75</v>
      </c>
      <c r="AY99" s="9">
        <f>Tabla8[[#This Row],[Precio unitario]]*Tabla8[[#This Row],[Tasa de ingresos cliente]]</f>
        <v>-1.9877174999999998E-5</v>
      </c>
      <c r="AZ99" s="21">
        <v>21.6</v>
      </c>
      <c r="BA99" s="11">
        <f>Tabla8[[#This Row],[tasa de cambio]]*Tabla8[[#This Row],[Ingresos netos]]</f>
        <v>-4.2934697999999998E-4</v>
      </c>
      <c r="BB99" s="23"/>
      <c r="BC99" s="1" t="s">
        <v>130</v>
      </c>
      <c r="BD99" s="23">
        <f>AVERAGEIF(Tabla8[PaÃ­s / RegiÃ³n],BC99,Tabla8[regalia en pesos])</f>
        <v>-4.5229266000000002E-3</v>
      </c>
      <c r="BR99" s="2" t="s">
        <v>138</v>
      </c>
      <c r="BS99" s="2" t="s">
        <v>21</v>
      </c>
      <c r="BT99" s="2" t="s">
        <v>114</v>
      </c>
      <c r="BU99" s="2" t="s">
        <v>11</v>
      </c>
      <c r="BV99" s="2" t="s">
        <v>12</v>
      </c>
      <c r="BW99" s="2" t="s">
        <v>13</v>
      </c>
      <c r="BX99" s="7">
        <v>1.3477497999999999E-3</v>
      </c>
      <c r="BY99" s="7">
        <v>0.75</v>
      </c>
      <c r="BZ99" s="9">
        <f>Tabla4[[#This Row],[Precio unitario]]*Tabla4[[#This Row],[Tasa de ingresos cliente]]</f>
        <v>1.0108123499999999E-3</v>
      </c>
      <c r="CA99" s="21">
        <v>21.6</v>
      </c>
      <c r="CB99" s="14">
        <f>Tabla4[[#This Row],[tasa de cambio]]*Tabla4[[#This Row],[Ingresos netos]]</f>
        <v>2.1833546759999999E-2</v>
      </c>
      <c r="CD99" s="1" t="s">
        <v>130</v>
      </c>
      <c r="CE99" s="23">
        <f>AVERAGEIF(Tabla8[PaÃ­s / RegiÃ³n],CD99,Tabla8[regalia en pesos])</f>
        <v>-4.5229266000000002E-3</v>
      </c>
      <c r="CG99" s="1" t="s">
        <v>144</v>
      </c>
      <c r="CH99" s="1" t="s">
        <v>14</v>
      </c>
      <c r="CI99" s="1" t="s">
        <v>101</v>
      </c>
      <c r="CJ99" s="1" t="s">
        <v>11</v>
      </c>
      <c r="CK99" s="1" t="s">
        <v>12</v>
      </c>
      <c r="CL99" s="1" t="s">
        <v>13</v>
      </c>
      <c r="CM99" s="8">
        <v>4.5252512999999998E-4</v>
      </c>
      <c r="CN99" s="8">
        <v>0.75</v>
      </c>
      <c r="CO99" s="9">
        <f>Tabla2[[#This Row],[Precio unitario]]*Tabla2[[#This Row],[Tasa de ingresos cliente]]</f>
        <v>3.3939384749999998E-4</v>
      </c>
      <c r="CP99" s="21">
        <v>21.6</v>
      </c>
      <c r="CQ99" s="11">
        <f>Tabla2[[#This Row],[tasa de cambio]]*Tabla2[[#This Row],[Ingresos netos]]</f>
        <v>7.3309071059999998E-3</v>
      </c>
      <c r="CS99" s="1" t="s">
        <v>130</v>
      </c>
      <c r="CT99" s="23" t="e">
        <f>AVERAGEIF(Tabla2[PaÃ­s / RegiÃ³n],CS99,Tabla2[regalia en pesos])</f>
        <v>#DIV/0!</v>
      </c>
    </row>
    <row r="100" spans="1:98">
      <c r="A100" s="1" t="s">
        <v>24</v>
      </c>
      <c r="B100" s="1" t="s">
        <v>14</v>
      </c>
      <c r="C100" s="1"/>
      <c r="D100" s="1" t="s">
        <v>11</v>
      </c>
      <c r="E100" s="1" t="s">
        <v>12</v>
      </c>
      <c r="F100" s="1" t="s">
        <v>13</v>
      </c>
      <c r="G100" s="8">
        <v>1.5985469E-4</v>
      </c>
      <c r="H100" s="8">
        <v>0.75</v>
      </c>
      <c r="I100" s="9">
        <f>Tabla14[[#This Row],[Precio unitario]]*Tabla14[[#This Row],[Tasa de ingresos cliente]]</f>
        <v>1.1989101749999999E-4</v>
      </c>
      <c r="J100" s="21">
        <v>21.6</v>
      </c>
      <c r="K100" s="15">
        <f>Tabla14[[#This Row],[tasa de cambio]]*Tabla14[[#This Row],[Ingresos netos]]</f>
        <v>2.5896459779999998E-3</v>
      </c>
      <c r="P100" s="2" t="s">
        <v>81</v>
      </c>
      <c r="Q100" s="2" t="s">
        <v>19</v>
      </c>
      <c r="R100" s="2"/>
      <c r="S100" s="2" t="s">
        <v>11</v>
      </c>
      <c r="T100" s="2" t="s">
        <v>12</v>
      </c>
      <c r="U100" s="2" t="s">
        <v>13</v>
      </c>
      <c r="V100" s="7">
        <v>5.9580783979999996E-3</v>
      </c>
      <c r="W100" s="7">
        <v>0.75</v>
      </c>
      <c r="X100" s="9">
        <f>Tabla12[[#This Row],[Precio unitario]]*Tabla12[[#This Row],[Tasa de ingresos cliente]]</f>
        <v>4.4685587984999997E-3</v>
      </c>
      <c r="Y100" s="21">
        <v>21.6</v>
      </c>
      <c r="Z100" s="11">
        <f>Tabla12[[#This Row],[tasa de cambio]]*Tabla12[[#This Row],[Ingresos netos]]</f>
        <v>9.6520870047600002E-2</v>
      </c>
      <c r="AQ100" s="2" t="s">
        <v>100</v>
      </c>
      <c r="AR100" s="2" t="s">
        <v>28</v>
      </c>
      <c r="AS100" s="2" t="s">
        <v>101</v>
      </c>
      <c r="AT100" s="2" t="s">
        <v>11</v>
      </c>
      <c r="AU100" s="2" t="s">
        <v>12</v>
      </c>
      <c r="AV100" s="2" t="s">
        <v>13</v>
      </c>
      <c r="AW100" s="7">
        <v>4.7150000000000002E-4</v>
      </c>
      <c r="AX100" s="7">
        <v>0.75</v>
      </c>
      <c r="AY100" s="9">
        <f>Tabla8[[#This Row],[Precio unitario]]*Tabla8[[#This Row],[Tasa de ingresos cliente]]</f>
        <v>3.5362499999999999E-4</v>
      </c>
      <c r="AZ100" s="21">
        <v>21.6</v>
      </c>
      <c r="BA100" s="11">
        <f>Tabla8[[#This Row],[tasa de cambio]]*Tabla8[[#This Row],[Ingresos netos]]</f>
        <v>7.6383000000000006E-3</v>
      </c>
      <c r="BB100" s="23"/>
      <c r="BD100" s="23"/>
      <c r="BR100" s="1" t="s">
        <v>138</v>
      </c>
      <c r="BS100" s="1" t="s">
        <v>21</v>
      </c>
      <c r="BT100" s="1" t="s">
        <v>114</v>
      </c>
      <c r="BU100" s="1" t="s">
        <v>11</v>
      </c>
      <c r="BV100" s="1" t="s">
        <v>12</v>
      </c>
      <c r="BW100" s="1" t="s">
        <v>13</v>
      </c>
      <c r="BX100" s="8">
        <v>5.8295953300000001E-4</v>
      </c>
      <c r="BY100" s="8">
        <v>0.75</v>
      </c>
      <c r="BZ100" s="9">
        <f>Tabla4[[#This Row],[Precio unitario]]*Tabla4[[#This Row],[Tasa de ingresos cliente]]</f>
        <v>4.3721964974999998E-4</v>
      </c>
      <c r="CA100" s="21">
        <v>21.6</v>
      </c>
      <c r="CB100" s="14">
        <f>Tabla4[[#This Row],[tasa de cambio]]*Tabla4[[#This Row],[Ingresos netos]]</f>
        <v>9.4439444346000011E-3</v>
      </c>
      <c r="CG100" s="2" t="s">
        <v>144</v>
      </c>
      <c r="CH100" s="2" t="s">
        <v>14</v>
      </c>
      <c r="CI100" s="2" t="s">
        <v>101</v>
      </c>
      <c r="CJ100" s="2" t="s">
        <v>11</v>
      </c>
      <c r="CK100" s="2" t="s">
        <v>12</v>
      </c>
      <c r="CL100" s="2" t="s">
        <v>13</v>
      </c>
      <c r="CM100" s="7">
        <v>4.5253050400000002E-4</v>
      </c>
      <c r="CN100" s="7">
        <v>0.75</v>
      </c>
      <c r="CO100" s="9">
        <f>Tabla2[[#This Row],[Precio unitario]]*Tabla2[[#This Row],[Tasa de ingresos cliente]]</f>
        <v>3.3939787800000003E-4</v>
      </c>
      <c r="CP100" s="21">
        <v>21.6</v>
      </c>
      <c r="CQ100" s="11">
        <f>Tabla2[[#This Row],[tasa de cambio]]*Tabla2[[#This Row],[Ingresos netos]]</f>
        <v>7.3309941648000013E-3</v>
      </c>
    </row>
    <row r="101" spans="1:98">
      <c r="A101" s="2" t="s">
        <v>24</v>
      </c>
      <c r="B101" s="2" t="s">
        <v>14</v>
      </c>
      <c r="C101" s="2"/>
      <c r="D101" s="2" t="s">
        <v>11</v>
      </c>
      <c r="E101" s="2" t="s">
        <v>12</v>
      </c>
      <c r="F101" s="2" t="s">
        <v>13</v>
      </c>
      <c r="G101" s="7">
        <v>2.2982628899999999E-4</v>
      </c>
      <c r="H101" s="7">
        <v>0.75</v>
      </c>
      <c r="I101" s="9">
        <f>Tabla14[[#This Row],[Precio unitario]]*Tabla14[[#This Row],[Tasa de ingresos cliente]]</f>
        <v>1.7236971675E-4</v>
      </c>
      <c r="J101" s="21">
        <v>21.6</v>
      </c>
      <c r="K101" s="15">
        <f>Tabla14[[#This Row],[tasa de cambio]]*Tabla14[[#This Row],[Ingresos netos]]</f>
        <v>3.7231858818000002E-3</v>
      </c>
      <c r="M101" s="1" t="s">
        <v>39</v>
      </c>
      <c r="N101" s="23">
        <f>AVERAGEIF(Tabla14[PaÃ­s / RegiÃ³n],M101,Tabla14[regalia en pesos])</f>
        <v>3.4066120786020004E-2</v>
      </c>
      <c r="P101" s="1" t="s">
        <v>81</v>
      </c>
      <c r="Q101" s="1" t="s">
        <v>19</v>
      </c>
      <c r="R101" s="1"/>
      <c r="S101" s="1" t="s">
        <v>11</v>
      </c>
      <c r="T101" s="1" t="s">
        <v>12</v>
      </c>
      <c r="U101" s="1" t="s">
        <v>13</v>
      </c>
      <c r="V101" s="8">
        <v>6.3357691990000003E-3</v>
      </c>
      <c r="W101" s="8">
        <v>0.75</v>
      </c>
      <c r="X101" s="9">
        <f>Tabla12[[#This Row],[Precio unitario]]*Tabla12[[#This Row],[Tasa de ingresos cliente]]</f>
        <v>4.7518268992499998E-3</v>
      </c>
      <c r="Y101" s="21">
        <v>21.6</v>
      </c>
      <c r="Z101" s="11">
        <f>Tabla12[[#This Row],[tasa de cambio]]*Tabla12[[#This Row],[Ingresos netos]]</f>
        <v>0.1026394610238</v>
      </c>
      <c r="AQ101" s="1" t="s">
        <v>100</v>
      </c>
      <c r="AR101" s="1" t="s">
        <v>28</v>
      </c>
      <c r="AS101" s="1" t="s">
        <v>101</v>
      </c>
      <c r="AT101" s="1" t="s">
        <v>11</v>
      </c>
      <c r="AU101" s="1" t="s">
        <v>12</v>
      </c>
      <c r="AV101" s="1" t="s">
        <v>13</v>
      </c>
      <c r="AW101" s="8">
        <v>4.7100000000000001E-4</v>
      </c>
      <c r="AX101" s="8">
        <v>0.75</v>
      </c>
      <c r="AY101" s="9">
        <f>Tabla8[[#This Row],[Precio unitario]]*Tabla8[[#This Row],[Tasa de ingresos cliente]]</f>
        <v>3.5324999999999999E-4</v>
      </c>
      <c r="AZ101" s="21">
        <v>21.6</v>
      </c>
      <c r="BA101" s="11">
        <f>Tabla8[[#This Row],[tasa de cambio]]*Tabla8[[#This Row],[Ingresos netos]]</f>
        <v>7.6302000000000002E-3</v>
      </c>
      <c r="BB101" s="23"/>
      <c r="BD101" s="23"/>
      <c r="BR101" s="1" t="s">
        <v>138</v>
      </c>
      <c r="BS101" s="1" t="s">
        <v>21</v>
      </c>
      <c r="BT101" s="1" t="s">
        <v>104</v>
      </c>
      <c r="BU101" s="1" t="s">
        <v>11</v>
      </c>
      <c r="BV101" s="1" t="s">
        <v>12</v>
      </c>
      <c r="BW101" s="1" t="s">
        <v>13</v>
      </c>
      <c r="BX101" s="8">
        <v>3.3343685000000001E-3</v>
      </c>
      <c r="BY101" s="8">
        <v>0.75</v>
      </c>
      <c r="BZ101" s="9">
        <f>Tabla4[[#This Row],[Precio unitario]]*Tabla4[[#This Row],[Tasa de ingresos cliente]]</f>
        <v>2.5007763749999999E-3</v>
      </c>
      <c r="CA101" s="21">
        <v>21.6</v>
      </c>
      <c r="CB101" s="14">
        <f>Tabla4[[#This Row],[tasa de cambio]]*Tabla4[[#This Row],[Ingresos netos]]</f>
        <v>5.4016769700000002E-2</v>
      </c>
      <c r="CG101" s="1" t="s">
        <v>144</v>
      </c>
      <c r="CH101" s="1" t="s">
        <v>14</v>
      </c>
      <c r="CI101" s="1" t="s">
        <v>101</v>
      </c>
      <c r="CJ101" s="1" t="s">
        <v>11</v>
      </c>
      <c r="CK101" s="1" t="s">
        <v>12</v>
      </c>
      <c r="CL101" s="1" t="s">
        <v>13</v>
      </c>
      <c r="CM101" s="8">
        <v>4.5254259600000001E-4</v>
      </c>
      <c r="CN101" s="8">
        <v>0.75</v>
      </c>
      <c r="CO101" s="9">
        <f>Tabla2[[#This Row],[Precio unitario]]*Tabla2[[#This Row],[Tasa de ingresos cliente]]</f>
        <v>3.3940694700000001E-4</v>
      </c>
      <c r="CP101" s="21">
        <v>21.6</v>
      </c>
      <c r="CQ101" s="11">
        <f>Tabla2[[#This Row],[tasa de cambio]]*Tabla2[[#This Row],[Ingresos netos]]</f>
        <v>7.3311900552000004E-3</v>
      </c>
    </row>
    <row r="102" spans="1:98">
      <c r="A102" s="1" t="s">
        <v>24</v>
      </c>
      <c r="B102" s="1" t="s">
        <v>14</v>
      </c>
      <c r="C102" s="1"/>
      <c r="D102" s="1" t="s">
        <v>11</v>
      </c>
      <c r="E102" s="1" t="s">
        <v>12</v>
      </c>
      <c r="F102" s="1" t="s">
        <v>13</v>
      </c>
      <c r="G102" s="8">
        <v>1.76698694E-4</v>
      </c>
      <c r="H102" s="8">
        <v>0.75</v>
      </c>
      <c r="I102" s="9">
        <f>Tabla14[[#This Row],[Precio unitario]]*Tabla14[[#This Row],[Tasa de ingresos cliente]]</f>
        <v>1.3252402049999999E-4</v>
      </c>
      <c r="J102" s="21">
        <v>21.6</v>
      </c>
      <c r="K102" s="15">
        <f>Tabla14[[#This Row],[tasa de cambio]]*Tabla14[[#This Row],[Ingresos netos]]</f>
        <v>2.8625188428E-3</v>
      </c>
      <c r="M102" s="1" t="s">
        <v>23</v>
      </c>
      <c r="N102" s="23">
        <f>AVERAGEIF(Tabla14[PaÃ­s / RegiÃ³n],M102,Tabla14[regalia en pesos])</f>
        <v>1.2572192113356521E-2</v>
      </c>
      <c r="P102" s="2" t="s">
        <v>81</v>
      </c>
      <c r="Q102" s="2" t="s">
        <v>19</v>
      </c>
      <c r="R102" s="2"/>
      <c r="S102" s="2" t="s">
        <v>11</v>
      </c>
      <c r="T102" s="2" t="s">
        <v>12</v>
      </c>
      <c r="U102" s="2" t="s">
        <v>13</v>
      </c>
      <c r="V102" s="7">
        <v>6.0789154430000002E-3</v>
      </c>
      <c r="W102" s="7">
        <v>0.75</v>
      </c>
      <c r="X102" s="9">
        <f>Tabla12[[#This Row],[Precio unitario]]*Tabla12[[#This Row],[Tasa de ingresos cliente]]</f>
        <v>4.5591865822499997E-3</v>
      </c>
      <c r="Y102" s="21">
        <v>21.6</v>
      </c>
      <c r="Z102" s="11">
        <f>Tabla12[[#This Row],[tasa de cambio]]*Tabla12[[#This Row],[Ingresos netos]]</f>
        <v>9.8478430176600004E-2</v>
      </c>
      <c r="AQ102" s="2" t="s">
        <v>100</v>
      </c>
      <c r="AR102" s="2" t="s">
        <v>28</v>
      </c>
      <c r="AS102" s="2" t="s">
        <v>101</v>
      </c>
      <c r="AT102" s="2" t="s">
        <v>11</v>
      </c>
      <c r="AU102" s="2" t="s">
        <v>12</v>
      </c>
      <c r="AV102" s="2" t="s">
        <v>13</v>
      </c>
      <c r="AW102" s="7">
        <v>4.7133329999999999E-4</v>
      </c>
      <c r="AX102" s="7">
        <v>0.75</v>
      </c>
      <c r="AY102" s="9">
        <f>Tabla8[[#This Row],[Precio unitario]]*Tabla8[[#This Row],[Tasa de ingresos cliente]]</f>
        <v>3.5349997499999996E-4</v>
      </c>
      <c r="AZ102" s="21">
        <v>21.6</v>
      </c>
      <c r="BA102" s="11">
        <f>Tabla8[[#This Row],[tasa de cambio]]*Tabla8[[#This Row],[Ingresos netos]]</f>
        <v>7.6355994599999998E-3</v>
      </c>
      <c r="BB102" s="23"/>
      <c r="BD102" s="23"/>
      <c r="BR102" s="2" t="s">
        <v>138</v>
      </c>
      <c r="BS102" s="2" t="s">
        <v>21</v>
      </c>
      <c r="BT102" s="2" t="s">
        <v>104</v>
      </c>
      <c r="BU102" s="2" t="s">
        <v>11</v>
      </c>
      <c r="BV102" s="2" t="s">
        <v>12</v>
      </c>
      <c r="BW102" s="2" t="s">
        <v>13</v>
      </c>
      <c r="BX102" s="7">
        <v>6.5430221000000004E-3</v>
      </c>
      <c r="BY102" s="7">
        <v>0.75</v>
      </c>
      <c r="BZ102" s="9">
        <f>Tabla4[[#This Row],[Precio unitario]]*Tabla4[[#This Row],[Tasa de ingresos cliente]]</f>
        <v>4.9072665750000003E-3</v>
      </c>
      <c r="CA102" s="21">
        <v>21.6</v>
      </c>
      <c r="CB102" s="14">
        <f>Tabla4[[#This Row],[tasa de cambio]]*Tabla4[[#This Row],[Ingresos netos]]</f>
        <v>0.10599695802000002</v>
      </c>
      <c r="CG102" s="2" t="s">
        <v>144</v>
      </c>
      <c r="CH102" s="2" t="s">
        <v>15</v>
      </c>
      <c r="CI102" s="2" t="s">
        <v>101</v>
      </c>
      <c r="CJ102" s="2" t="s">
        <v>11</v>
      </c>
      <c r="CK102" s="2" t="s">
        <v>12</v>
      </c>
      <c r="CL102" s="2" t="s">
        <v>13</v>
      </c>
      <c r="CM102" s="7">
        <v>1.5200000000000001E-3</v>
      </c>
      <c r="CN102" s="7">
        <v>0.75</v>
      </c>
      <c r="CO102" s="9">
        <f>Tabla2[[#This Row],[Precio unitario]]*Tabla2[[#This Row],[Tasa de ingresos cliente]]</f>
        <v>1.14E-3</v>
      </c>
      <c r="CP102" s="21">
        <v>21.6</v>
      </c>
      <c r="CQ102" s="11">
        <f>Tabla2[[#This Row],[tasa de cambio]]*Tabla2[[#This Row],[Ingresos netos]]</f>
        <v>2.4624E-2</v>
      </c>
    </row>
    <row r="103" spans="1:98">
      <c r="A103" s="2" t="s">
        <v>24</v>
      </c>
      <c r="B103" s="2" t="s">
        <v>14</v>
      </c>
      <c r="C103" s="2"/>
      <c r="D103" s="2" t="s">
        <v>11</v>
      </c>
      <c r="E103" s="2" t="s">
        <v>12</v>
      </c>
      <c r="F103" s="2" t="s">
        <v>13</v>
      </c>
      <c r="G103" s="7">
        <v>3.3742960300000001E-4</v>
      </c>
      <c r="H103" s="7">
        <v>0.75</v>
      </c>
      <c r="I103" s="9">
        <f>Tabla14[[#This Row],[Precio unitario]]*Tabla14[[#This Row],[Tasa de ingresos cliente]]</f>
        <v>2.5307220225000002E-4</v>
      </c>
      <c r="J103" s="21">
        <v>21.6</v>
      </c>
      <c r="K103" s="15">
        <f>Tabla14[[#This Row],[tasa de cambio]]*Tabla14[[#This Row],[Ingresos netos]]</f>
        <v>5.4663595686000009E-3</v>
      </c>
      <c r="M103" s="1" t="s">
        <v>53</v>
      </c>
      <c r="N103" s="23">
        <f>AVERAGEIF(Tabla14[PaÃ­s / RegiÃ³n],M103,Tabla14[regalia en pesos])</f>
        <v>3.0872680686E-3</v>
      </c>
      <c r="P103" s="1" t="s">
        <v>81</v>
      </c>
      <c r="Q103" s="1" t="s">
        <v>19</v>
      </c>
      <c r="R103" s="1"/>
      <c r="S103" s="1" t="s">
        <v>11</v>
      </c>
      <c r="T103" s="1" t="s">
        <v>12</v>
      </c>
      <c r="U103" s="1" t="s">
        <v>13</v>
      </c>
      <c r="V103" s="8">
        <v>6.4220539360000002E-3</v>
      </c>
      <c r="W103" s="8">
        <v>0.75</v>
      </c>
      <c r="X103" s="9">
        <f>Tabla12[[#This Row],[Precio unitario]]*Tabla12[[#This Row],[Tasa de ingresos cliente]]</f>
        <v>4.8165404520000002E-3</v>
      </c>
      <c r="Y103" s="21">
        <v>21.6</v>
      </c>
      <c r="Z103" s="11">
        <f>Tabla12[[#This Row],[tasa de cambio]]*Tabla12[[#This Row],[Ingresos netos]]</f>
        <v>0.10403727376320002</v>
      </c>
      <c r="AQ103" s="1" t="s">
        <v>100</v>
      </c>
      <c r="AR103" s="1" t="s">
        <v>28</v>
      </c>
      <c r="AS103" s="1" t="s">
        <v>101</v>
      </c>
      <c r="AT103" s="1" t="s">
        <v>11</v>
      </c>
      <c r="AU103" s="1" t="s">
        <v>12</v>
      </c>
      <c r="AV103" s="1" t="s">
        <v>13</v>
      </c>
      <c r="AW103" s="8">
        <v>4.7140000000000002E-4</v>
      </c>
      <c r="AX103" s="8">
        <v>0.75</v>
      </c>
      <c r="AY103" s="9">
        <f>Tabla8[[#This Row],[Precio unitario]]*Tabla8[[#This Row],[Tasa de ingresos cliente]]</f>
        <v>3.5355E-4</v>
      </c>
      <c r="AZ103" s="21">
        <v>21.6</v>
      </c>
      <c r="BA103" s="11">
        <f>Tabla8[[#This Row],[tasa de cambio]]*Tabla8[[#This Row],[Ingresos netos]]</f>
        <v>7.6366800000000007E-3</v>
      </c>
      <c r="BB103" s="23"/>
      <c r="BD103" s="23"/>
      <c r="BR103" s="1" t="s">
        <v>138</v>
      </c>
      <c r="BS103" s="1" t="s">
        <v>21</v>
      </c>
      <c r="BT103" s="1" t="s">
        <v>104</v>
      </c>
      <c r="BU103" s="1" t="s">
        <v>11</v>
      </c>
      <c r="BV103" s="1" t="s">
        <v>12</v>
      </c>
      <c r="BW103" s="1" t="s">
        <v>13</v>
      </c>
      <c r="BX103" s="8">
        <v>3.3343684E-3</v>
      </c>
      <c r="BY103" s="8">
        <v>0.75</v>
      </c>
      <c r="BZ103" s="9">
        <f>Tabla4[[#This Row],[Precio unitario]]*Tabla4[[#This Row],[Tasa de ingresos cliente]]</f>
        <v>2.5007763000000002E-3</v>
      </c>
      <c r="CA103" s="21">
        <v>21.6</v>
      </c>
      <c r="CB103" s="14">
        <f>Tabla4[[#This Row],[tasa de cambio]]*Tabla4[[#This Row],[Ingresos netos]]</f>
        <v>5.4016768080000006E-2</v>
      </c>
      <c r="CG103" s="1" t="s">
        <v>144</v>
      </c>
      <c r="CH103" s="1" t="s">
        <v>17</v>
      </c>
      <c r="CI103" s="1" t="s">
        <v>101</v>
      </c>
      <c r="CJ103" s="1" t="s">
        <v>11</v>
      </c>
      <c r="CK103" s="1" t="s">
        <v>12</v>
      </c>
      <c r="CL103" s="1" t="s">
        <v>13</v>
      </c>
      <c r="CM103" s="8">
        <v>4.9038130799999998E-4</v>
      </c>
      <c r="CN103" s="8">
        <v>0.75</v>
      </c>
      <c r="CO103" s="9">
        <f>Tabla2[[#This Row],[Precio unitario]]*Tabla2[[#This Row],[Tasa de ingresos cliente]]</f>
        <v>3.6778598100000001E-4</v>
      </c>
      <c r="CP103" s="21">
        <v>21.6</v>
      </c>
      <c r="CQ103" s="11">
        <f>Tabla2[[#This Row],[tasa de cambio]]*Tabla2[[#This Row],[Ingresos netos]]</f>
        <v>7.9441771896000008E-3</v>
      </c>
    </row>
    <row r="104" spans="1:98">
      <c r="A104" s="2" t="s">
        <v>24</v>
      </c>
      <c r="B104" s="2" t="s">
        <v>14</v>
      </c>
      <c r="C104" s="2"/>
      <c r="D104" s="2" t="s">
        <v>11</v>
      </c>
      <c r="E104" s="2" t="s">
        <v>12</v>
      </c>
      <c r="F104" s="2" t="s">
        <v>13</v>
      </c>
      <c r="G104" s="7">
        <v>2.4801871799999997E-4</v>
      </c>
      <c r="H104" s="7">
        <v>0.75</v>
      </c>
      <c r="I104" s="9">
        <f>Tabla14[[#This Row],[Precio unitario]]*Tabla14[[#This Row],[Tasa de ingresos cliente]]</f>
        <v>1.8601403849999998E-4</v>
      </c>
      <c r="J104" s="21">
        <v>21.6</v>
      </c>
      <c r="K104" s="15">
        <f>Tabla14[[#This Row],[tasa de cambio]]*Tabla14[[#This Row],[Ingresos netos]]</f>
        <v>4.0179032316000002E-3</v>
      </c>
      <c r="M104" s="1" t="s">
        <v>21</v>
      </c>
      <c r="N104" s="23">
        <f>AVERAGEIF(Tabla14[PaÃ­s / RegiÃ³n],M104,Tabla14[regalia en pesos])</f>
        <v>3.0594931079657144E-2</v>
      </c>
      <c r="P104" s="2" t="s">
        <v>81</v>
      </c>
      <c r="Q104" s="2" t="s">
        <v>19</v>
      </c>
      <c r="R104" s="2"/>
      <c r="S104" s="2" t="s">
        <v>11</v>
      </c>
      <c r="T104" s="2" t="s">
        <v>12</v>
      </c>
      <c r="U104" s="2" t="s">
        <v>13</v>
      </c>
      <c r="V104" s="7">
        <v>6.3851579860000002E-3</v>
      </c>
      <c r="W104" s="7">
        <v>0.75</v>
      </c>
      <c r="X104" s="9">
        <f>Tabla12[[#This Row],[Precio unitario]]*Tabla12[[#This Row],[Tasa de ingresos cliente]]</f>
        <v>4.7888684895000004E-3</v>
      </c>
      <c r="Y104" s="21">
        <v>21.6</v>
      </c>
      <c r="Z104" s="11">
        <f>Tabla12[[#This Row],[tasa de cambio]]*Tabla12[[#This Row],[Ingresos netos]]</f>
        <v>0.10343955937320001</v>
      </c>
      <c r="AQ104" s="2" t="s">
        <v>100</v>
      </c>
      <c r="AR104" s="2" t="s">
        <v>65</v>
      </c>
      <c r="AS104" s="2" t="s">
        <v>101</v>
      </c>
      <c r="AT104" s="2" t="s">
        <v>11</v>
      </c>
      <c r="AU104" s="2" t="s">
        <v>12</v>
      </c>
      <c r="AV104" s="2" t="s">
        <v>13</v>
      </c>
      <c r="AW104" s="7">
        <v>1.763E-3</v>
      </c>
      <c r="AX104" s="7">
        <v>0.75</v>
      </c>
      <c r="AY104" s="9">
        <f>Tabla8[[#This Row],[Precio unitario]]*Tabla8[[#This Row],[Tasa de ingresos cliente]]</f>
        <v>1.3222500000000001E-3</v>
      </c>
      <c r="AZ104" s="21">
        <v>21.6</v>
      </c>
      <c r="BA104" s="11">
        <f>Tabla8[[#This Row],[tasa de cambio]]*Tabla8[[#This Row],[Ingresos netos]]</f>
        <v>2.8560600000000002E-2</v>
      </c>
      <c r="BB104" s="23"/>
      <c r="BD104" s="23"/>
      <c r="BR104" s="2" t="s">
        <v>138</v>
      </c>
      <c r="BS104" s="2" t="s">
        <v>21</v>
      </c>
      <c r="BT104" s="2" t="s">
        <v>104</v>
      </c>
      <c r="BU104" s="2" t="s">
        <v>11</v>
      </c>
      <c r="BV104" s="2" t="s">
        <v>12</v>
      </c>
      <c r="BW104" s="2" t="s">
        <v>13</v>
      </c>
      <c r="BX104" s="7">
        <v>2.8035054000000001E-3</v>
      </c>
      <c r="BY104" s="7">
        <v>0.75</v>
      </c>
      <c r="BZ104" s="9">
        <f>Tabla4[[#This Row],[Precio unitario]]*Tabla4[[#This Row],[Tasa de ingresos cliente]]</f>
        <v>2.1026290500000002E-3</v>
      </c>
      <c r="CA104" s="21">
        <v>21.6</v>
      </c>
      <c r="CB104" s="14">
        <f>Tabla4[[#This Row],[tasa de cambio]]*Tabla4[[#This Row],[Ingresos netos]]</f>
        <v>4.5416787480000005E-2</v>
      </c>
      <c r="CG104" s="2" t="s">
        <v>144</v>
      </c>
      <c r="CH104" s="2" t="s">
        <v>18</v>
      </c>
      <c r="CI104" s="2" t="s">
        <v>101</v>
      </c>
      <c r="CJ104" s="2" t="s">
        <v>11</v>
      </c>
      <c r="CK104" s="2" t="s">
        <v>12</v>
      </c>
      <c r="CL104" s="2" t="s">
        <v>13</v>
      </c>
      <c r="CM104" s="7">
        <v>6.9016391199999997E-4</v>
      </c>
      <c r="CN104" s="7">
        <v>0.75</v>
      </c>
      <c r="CO104" s="9">
        <f>Tabla2[[#This Row],[Precio unitario]]*Tabla2[[#This Row],[Tasa de ingresos cliente]]</f>
        <v>5.1762293399999998E-4</v>
      </c>
      <c r="CP104" s="21">
        <v>21.6</v>
      </c>
      <c r="CQ104" s="11">
        <f>Tabla2[[#This Row],[tasa de cambio]]*Tabla2[[#This Row],[Ingresos netos]]</f>
        <v>1.11806553744E-2</v>
      </c>
    </row>
    <row r="105" spans="1:98">
      <c r="A105" s="2" t="s">
        <v>24</v>
      </c>
      <c r="B105" s="2" t="s">
        <v>14</v>
      </c>
      <c r="C105" s="2"/>
      <c r="D105" s="2" t="s">
        <v>11</v>
      </c>
      <c r="E105" s="2" t="s">
        <v>12</v>
      </c>
      <c r="F105" s="2" t="s">
        <v>13</v>
      </c>
      <c r="G105" s="7">
        <v>2.1999081400000001E-4</v>
      </c>
      <c r="H105" s="7">
        <v>0.75</v>
      </c>
      <c r="I105" s="9">
        <f>Tabla14[[#This Row],[Precio unitario]]*Tabla14[[#This Row],[Tasa de ingresos cliente]]</f>
        <v>1.6499311050000002E-4</v>
      </c>
      <c r="J105" s="21">
        <v>21.6</v>
      </c>
      <c r="K105" s="15">
        <f>Tabla14[[#This Row],[tasa de cambio]]*Tabla14[[#This Row],[Ingresos netos]]</f>
        <v>3.5638511868000006E-3</v>
      </c>
      <c r="M105" s="1" t="s">
        <v>37</v>
      </c>
      <c r="N105" s="23">
        <f>AVERAGEIF(Tabla14[PaÃ­s / RegiÃ³n],M105,Tabla14[regalia en pesos])</f>
        <v>2.0069913355363635E-3</v>
      </c>
      <c r="P105" s="1" t="s">
        <v>81</v>
      </c>
      <c r="Q105" s="1" t="s">
        <v>19</v>
      </c>
      <c r="R105" s="1"/>
      <c r="S105" s="1" t="s">
        <v>11</v>
      </c>
      <c r="T105" s="1" t="s">
        <v>12</v>
      </c>
      <c r="U105" s="1" t="s">
        <v>13</v>
      </c>
      <c r="V105" s="8">
        <v>6.3558287050000002E-3</v>
      </c>
      <c r="W105" s="8">
        <v>0.75</v>
      </c>
      <c r="X105" s="9">
        <f>Tabla12[[#This Row],[Precio unitario]]*Tabla12[[#This Row],[Tasa de ingresos cliente]]</f>
        <v>4.7668715287500002E-3</v>
      </c>
      <c r="Y105" s="21">
        <v>21.6</v>
      </c>
      <c r="Z105" s="11">
        <f>Tabla12[[#This Row],[tasa de cambio]]*Tabla12[[#This Row],[Ingresos netos]]</f>
        <v>0.10296442502100001</v>
      </c>
      <c r="AQ105" s="1" t="s">
        <v>100</v>
      </c>
      <c r="AR105" s="1" t="s">
        <v>65</v>
      </c>
      <c r="AS105" s="1" t="s">
        <v>104</v>
      </c>
      <c r="AT105" s="1" t="s">
        <v>11</v>
      </c>
      <c r="AU105" s="1" t="s">
        <v>12</v>
      </c>
      <c r="AV105" s="1" t="s">
        <v>13</v>
      </c>
      <c r="AW105" s="8">
        <v>2.2399999999999998E-3</v>
      </c>
      <c r="AX105" s="8">
        <v>0.75</v>
      </c>
      <c r="AY105" s="9">
        <f>Tabla8[[#This Row],[Precio unitario]]*Tabla8[[#This Row],[Tasa de ingresos cliente]]</f>
        <v>1.6799999999999999E-3</v>
      </c>
      <c r="AZ105" s="21">
        <v>21.6</v>
      </c>
      <c r="BA105" s="11">
        <f>Tabla8[[#This Row],[tasa de cambio]]*Tabla8[[#This Row],[Ingresos netos]]</f>
        <v>3.6288000000000001E-2</v>
      </c>
      <c r="BB105" s="23"/>
      <c r="BD105" s="23"/>
      <c r="BR105" s="1" t="s">
        <v>138</v>
      </c>
      <c r="BS105" s="1" t="s">
        <v>21</v>
      </c>
      <c r="BT105" s="1" t="s">
        <v>104</v>
      </c>
      <c r="BU105" s="1" t="s">
        <v>11</v>
      </c>
      <c r="BV105" s="1" t="s">
        <v>12</v>
      </c>
      <c r="BW105" s="1" t="s">
        <v>13</v>
      </c>
      <c r="BX105" s="8">
        <v>1.17427425E-2</v>
      </c>
      <c r="BY105" s="8">
        <v>0.75</v>
      </c>
      <c r="BZ105" s="9">
        <f>Tabla4[[#This Row],[Precio unitario]]*Tabla4[[#This Row],[Tasa de ingresos cliente]]</f>
        <v>8.8070568750000001E-3</v>
      </c>
      <c r="CA105" s="21">
        <v>21.6</v>
      </c>
      <c r="CB105" s="14">
        <f>Tabla4[[#This Row],[tasa de cambio]]*Tabla4[[#This Row],[Ingresos netos]]</f>
        <v>0.19023242850000002</v>
      </c>
      <c r="CG105" s="1" t="s">
        <v>144</v>
      </c>
      <c r="CH105" s="1" t="s">
        <v>18</v>
      </c>
      <c r="CI105" s="1" t="s">
        <v>101</v>
      </c>
      <c r="CJ105" s="1" t="s">
        <v>11</v>
      </c>
      <c r="CK105" s="1" t="s">
        <v>12</v>
      </c>
      <c r="CL105" s="1" t="s">
        <v>13</v>
      </c>
      <c r="CM105" s="8">
        <v>6.9012352300000003E-4</v>
      </c>
      <c r="CN105" s="8">
        <v>0.75</v>
      </c>
      <c r="CO105" s="9">
        <f>Tabla2[[#This Row],[Precio unitario]]*Tabla2[[#This Row],[Tasa de ingresos cliente]]</f>
        <v>5.1759264225000002E-4</v>
      </c>
      <c r="CP105" s="21">
        <v>21.6</v>
      </c>
      <c r="CQ105" s="11">
        <f>Tabla2[[#This Row],[tasa de cambio]]*Tabla2[[#This Row],[Ingresos netos]]</f>
        <v>1.1180001072600001E-2</v>
      </c>
    </row>
    <row r="106" spans="1:98">
      <c r="A106" s="2" t="s">
        <v>24</v>
      </c>
      <c r="B106" s="2" t="s">
        <v>14</v>
      </c>
      <c r="C106" s="2"/>
      <c r="D106" s="2" t="s">
        <v>11</v>
      </c>
      <c r="E106" s="2" t="s">
        <v>12</v>
      </c>
      <c r="F106" s="2" t="s">
        <v>13</v>
      </c>
      <c r="G106" s="7">
        <v>4.1042851600000001E-4</v>
      </c>
      <c r="H106" s="7">
        <v>0.75</v>
      </c>
      <c r="I106" s="9">
        <f>Tabla14[[#This Row],[Precio unitario]]*Tabla14[[#This Row],[Tasa de ingresos cliente]]</f>
        <v>3.0782138699999998E-4</v>
      </c>
      <c r="J106" s="21">
        <v>21.6</v>
      </c>
      <c r="K106" s="15">
        <f>Tabla14[[#This Row],[tasa de cambio]]*Tabla14[[#This Row],[Ingresos netos]]</f>
        <v>6.6489419592E-3</v>
      </c>
      <c r="M106" s="1" t="s">
        <v>102</v>
      </c>
      <c r="N106" s="23" t="e">
        <f>AVERAGEIF(Tabla14[PaÃ­s / RegiÃ³n],M106,Tabla14[regalia en pesos])</f>
        <v>#DIV/0!</v>
      </c>
      <c r="P106" s="2" t="s">
        <v>81</v>
      </c>
      <c r="Q106" s="2" t="s">
        <v>19</v>
      </c>
      <c r="R106" s="2"/>
      <c r="S106" s="2" t="s">
        <v>11</v>
      </c>
      <c r="T106" s="2" t="s">
        <v>12</v>
      </c>
      <c r="U106" s="2" t="s">
        <v>13</v>
      </c>
      <c r="V106" s="7">
        <v>6.3984405829999999E-3</v>
      </c>
      <c r="W106" s="7">
        <v>0.75</v>
      </c>
      <c r="X106" s="9">
        <f>Tabla12[[#This Row],[Precio unitario]]*Tabla12[[#This Row],[Tasa de ingresos cliente]]</f>
        <v>4.7988304372499997E-3</v>
      </c>
      <c r="Y106" s="21">
        <v>21.6</v>
      </c>
      <c r="Z106" s="11">
        <f>Tabla12[[#This Row],[tasa de cambio]]*Tabla12[[#This Row],[Ingresos netos]]</f>
        <v>0.10365473744460001</v>
      </c>
      <c r="AQ106" s="2" t="s">
        <v>100</v>
      </c>
      <c r="AR106" s="2" t="s">
        <v>65</v>
      </c>
      <c r="AS106" s="2" t="s">
        <v>104</v>
      </c>
      <c r="AT106" s="2" t="s">
        <v>11</v>
      </c>
      <c r="AU106" s="2" t="s">
        <v>12</v>
      </c>
      <c r="AV106" s="2" t="s">
        <v>13</v>
      </c>
      <c r="AW106" s="7">
        <v>2.23975E-3</v>
      </c>
      <c r="AX106" s="7">
        <v>0.75</v>
      </c>
      <c r="AY106" s="9">
        <f>Tabla8[[#This Row],[Precio unitario]]*Tabla8[[#This Row],[Tasa de ingresos cliente]]</f>
        <v>1.6798124999999999E-3</v>
      </c>
      <c r="AZ106" s="21">
        <v>21.6</v>
      </c>
      <c r="BA106" s="11">
        <f>Tabla8[[#This Row],[tasa de cambio]]*Tabla8[[#This Row],[Ingresos netos]]</f>
        <v>3.6283950000000002E-2</v>
      </c>
      <c r="BB106" s="23"/>
      <c r="BD106" s="23"/>
      <c r="BR106" s="1" t="s">
        <v>138</v>
      </c>
      <c r="BS106" s="1" t="s">
        <v>21</v>
      </c>
      <c r="BT106" s="1" t="s">
        <v>104</v>
      </c>
      <c r="BU106" s="1" t="s">
        <v>11</v>
      </c>
      <c r="BV106" s="1" t="s">
        <v>12</v>
      </c>
      <c r="BW106" s="1" t="s">
        <v>13</v>
      </c>
      <c r="BX106" s="8">
        <v>2.489116E-3</v>
      </c>
      <c r="BY106" s="8">
        <v>0.75</v>
      </c>
      <c r="BZ106" s="9">
        <f>Tabla4[[#This Row],[Precio unitario]]*Tabla4[[#This Row],[Tasa de ingresos cliente]]</f>
        <v>1.8668370000000001E-3</v>
      </c>
      <c r="CA106" s="21">
        <v>21.6</v>
      </c>
      <c r="CB106" s="14">
        <f>Tabla4[[#This Row],[tasa de cambio]]*Tabla4[[#This Row],[Ingresos netos]]</f>
        <v>4.0323679200000004E-2</v>
      </c>
      <c r="CG106" s="2" t="s">
        <v>144</v>
      </c>
      <c r="CH106" s="2" t="s">
        <v>18</v>
      </c>
      <c r="CI106" s="2" t="s">
        <v>101</v>
      </c>
      <c r="CJ106" s="2" t="s">
        <v>11</v>
      </c>
      <c r="CK106" s="2" t="s">
        <v>12</v>
      </c>
      <c r="CL106" s="2" t="s">
        <v>13</v>
      </c>
      <c r="CM106" s="7">
        <v>6.9015853799999998E-4</v>
      </c>
      <c r="CN106" s="7">
        <v>0.75</v>
      </c>
      <c r="CO106" s="9">
        <f>Tabla2[[#This Row],[Precio unitario]]*Tabla2[[#This Row],[Tasa de ingresos cliente]]</f>
        <v>5.1761890349999993E-4</v>
      </c>
      <c r="CP106" s="21">
        <v>21.6</v>
      </c>
      <c r="CQ106" s="11">
        <f>Tabla2[[#This Row],[tasa de cambio]]*Tabla2[[#This Row],[Ingresos netos]]</f>
        <v>1.1180568315599999E-2</v>
      </c>
    </row>
    <row r="107" spans="1:98">
      <c r="A107" s="1" t="s">
        <v>24</v>
      </c>
      <c r="B107" s="1" t="s">
        <v>14</v>
      </c>
      <c r="C107" s="1"/>
      <c r="D107" s="1" t="s">
        <v>11</v>
      </c>
      <c r="E107" s="1" t="s">
        <v>12</v>
      </c>
      <c r="F107" s="1" t="s">
        <v>13</v>
      </c>
      <c r="G107" s="8">
        <v>2.00657332E-4</v>
      </c>
      <c r="H107" s="8">
        <v>0.75</v>
      </c>
      <c r="I107" s="9">
        <f>Tabla14[[#This Row],[Precio unitario]]*Tabla14[[#This Row],[Tasa de ingresos cliente]]</f>
        <v>1.50492999E-4</v>
      </c>
      <c r="J107" s="21">
        <v>21.6</v>
      </c>
      <c r="K107" s="15">
        <f>Tabla14[[#This Row],[tasa de cambio]]*Tabla14[[#This Row],[Ingresos netos]]</f>
        <v>3.2506487784000004E-3</v>
      </c>
      <c r="M107" s="1" t="s">
        <v>60</v>
      </c>
      <c r="N107" s="23">
        <f>AVERAGEIF(Tabla14[PaÃ­s / RegiÃ³n],M107,Tabla14[regalia en pesos])</f>
        <v>1.648308736332E-2</v>
      </c>
      <c r="P107" s="1" t="s">
        <v>81</v>
      </c>
      <c r="Q107" s="1" t="s">
        <v>19</v>
      </c>
      <c r="R107" s="1"/>
      <c r="S107" s="1" t="s">
        <v>11</v>
      </c>
      <c r="T107" s="1" t="s">
        <v>12</v>
      </c>
      <c r="U107" s="1" t="s">
        <v>13</v>
      </c>
      <c r="V107" s="8">
        <v>6.4072260779999999E-3</v>
      </c>
      <c r="W107" s="8">
        <v>0.75</v>
      </c>
      <c r="X107" s="9">
        <f>Tabla12[[#This Row],[Precio unitario]]*Tabla12[[#This Row],[Tasa de ingresos cliente]]</f>
        <v>4.8054195584999997E-3</v>
      </c>
      <c r="Y107" s="21">
        <v>21.6</v>
      </c>
      <c r="Z107" s="11">
        <f>Tabla12[[#This Row],[tasa de cambio]]*Tabla12[[#This Row],[Ingresos netos]]</f>
        <v>0.1037970624636</v>
      </c>
      <c r="AQ107" s="1" t="s">
        <v>100</v>
      </c>
      <c r="AR107" s="1" t="s">
        <v>65</v>
      </c>
      <c r="AS107" s="1" t="s">
        <v>104</v>
      </c>
      <c r="AT107" s="1" t="s">
        <v>11</v>
      </c>
      <c r="AU107" s="1" t="s">
        <v>12</v>
      </c>
      <c r="AV107" s="1" t="s">
        <v>13</v>
      </c>
      <c r="AW107" s="8">
        <v>2.2397619000000001E-3</v>
      </c>
      <c r="AX107" s="8">
        <v>0.75</v>
      </c>
      <c r="AY107" s="9">
        <f>Tabla8[[#This Row],[Precio unitario]]*Tabla8[[#This Row],[Tasa de ingresos cliente]]</f>
        <v>1.6798214250000002E-3</v>
      </c>
      <c r="AZ107" s="21">
        <v>21.6</v>
      </c>
      <c r="BA107" s="11">
        <f>Tabla8[[#This Row],[tasa de cambio]]*Tabla8[[#This Row],[Ingresos netos]]</f>
        <v>3.6284142780000007E-2</v>
      </c>
      <c r="BB107" s="23"/>
      <c r="BD107" s="23"/>
      <c r="BR107" s="2" t="s">
        <v>138</v>
      </c>
      <c r="BS107" s="2" t="s">
        <v>21</v>
      </c>
      <c r="BT107" s="2" t="s">
        <v>104</v>
      </c>
      <c r="BU107" s="2" t="s">
        <v>11</v>
      </c>
      <c r="BV107" s="2" t="s">
        <v>12</v>
      </c>
      <c r="BW107" s="2" t="s">
        <v>13</v>
      </c>
      <c r="BX107" s="7">
        <v>1.2693924E-3</v>
      </c>
      <c r="BY107" s="7">
        <v>0.75</v>
      </c>
      <c r="BZ107" s="9">
        <f>Tabla4[[#This Row],[Precio unitario]]*Tabla4[[#This Row],[Tasa de ingresos cliente]]</f>
        <v>9.5204429999999997E-4</v>
      </c>
      <c r="CA107" s="21">
        <v>21.6</v>
      </c>
      <c r="CB107" s="14">
        <f>Tabla4[[#This Row],[tasa de cambio]]*Tabla4[[#This Row],[Ingresos netos]]</f>
        <v>2.056415688E-2</v>
      </c>
      <c r="CG107" s="1" t="s">
        <v>144</v>
      </c>
      <c r="CH107" s="1" t="s">
        <v>18</v>
      </c>
      <c r="CI107" s="1" t="s">
        <v>101</v>
      </c>
      <c r="CJ107" s="1" t="s">
        <v>11</v>
      </c>
      <c r="CK107" s="1" t="s">
        <v>12</v>
      </c>
      <c r="CL107" s="1" t="s">
        <v>13</v>
      </c>
      <c r="CM107" s="8">
        <v>6.9015996500000002E-4</v>
      </c>
      <c r="CN107" s="8">
        <v>0.75</v>
      </c>
      <c r="CO107" s="9">
        <f>Tabla2[[#This Row],[Precio unitario]]*Tabla2[[#This Row],[Tasa de ingresos cliente]]</f>
        <v>5.1761997374999999E-4</v>
      </c>
      <c r="CP107" s="21">
        <v>21.6</v>
      </c>
      <c r="CQ107" s="11">
        <f>Tabla2[[#This Row],[tasa de cambio]]*Tabla2[[#This Row],[Ingresos netos]]</f>
        <v>1.1180591433000001E-2</v>
      </c>
    </row>
    <row r="108" spans="1:98">
      <c r="A108" s="2" t="s">
        <v>24</v>
      </c>
      <c r="B108" s="2" t="s">
        <v>14</v>
      </c>
      <c r="C108" s="2"/>
      <c r="D108" s="2" t="s">
        <v>11</v>
      </c>
      <c r="E108" s="2" t="s">
        <v>12</v>
      </c>
      <c r="F108" s="2" t="s">
        <v>13</v>
      </c>
      <c r="G108" s="7">
        <v>1.64699706E-4</v>
      </c>
      <c r="H108" s="7">
        <v>0.75</v>
      </c>
      <c r="I108" s="9">
        <f>Tabla14[[#This Row],[Precio unitario]]*Tabla14[[#This Row],[Tasa de ingresos cliente]]</f>
        <v>1.2352477949999999E-4</v>
      </c>
      <c r="J108" s="21">
        <v>21.6</v>
      </c>
      <c r="K108" s="15">
        <f>Tabla14[[#This Row],[tasa de cambio]]*Tabla14[[#This Row],[Ingresos netos]]</f>
        <v>2.6681352372E-3</v>
      </c>
      <c r="M108" s="1" t="s">
        <v>22</v>
      </c>
      <c r="N108" s="23">
        <f>AVERAGEIF(Tabla14[PaÃ­s / RegiÃ³n],M108,Tabla14[regalia en pesos])</f>
        <v>5.7478516437811766E-2</v>
      </c>
      <c r="P108" s="2" t="s">
        <v>81</v>
      </c>
      <c r="Q108" s="2" t="s">
        <v>19</v>
      </c>
      <c r="R108" s="2"/>
      <c r="S108" s="2" t="s">
        <v>11</v>
      </c>
      <c r="T108" s="2" t="s">
        <v>12</v>
      </c>
      <c r="U108" s="2" t="s">
        <v>13</v>
      </c>
      <c r="V108" s="7">
        <v>6.4897907500000001E-3</v>
      </c>
      <c r="W108" s="7">
        <v>0.75</v>
      </c>
      <c r="X108" s="9">
        <f>Tabla12[[#This Row],[Precio unitario]]*Tabla12[[#This Row],[Tasa de ingresos cliente]]</f>
        <v>4.8673430624999996E-3</v>
      </c>
      <c r="Y108" s="21">
        <v>21.6</v>
      </c>
      <c r="Z108" s="11">
        <f>Tabla12[[#This Row],[tasa de cambio]]*Tabla12[[#This Row],[Ingresos netos]]</f>
        <v>0.10513461015</v>
      </c>
      <c r="AQ108" s="2" t="s">
        <v>100</v>
      </c>
      <c r="AR108" s="2" t="s">
        <v>65</v>
      </c>
      <c r="AS108" s="2" t="s">
        <v>104</v>
      </c>
      <c r="AT108" s="2" t="s">
        <v>11</v>
      </c>
      <c r="AU108" s="2" t="s">
        <v>12</v>
      </c>
      <c r="AV108" s="2" t="s">
        <v>13</v>
      </c>
      <c r="AW108" s="7">
        <v>2.2398000000000001E-3</v>
      </c>
      <c r="AX108" s="7">
        <v>0.75</v>
      </c>
      <c r="AY108" s="9">
        <f>Tabla8[[#This Row],[Precio unitario]]*Tabla8[[#This Row],[Tasa de ingresos cliente]]</f>
        <v>1.6798500000000001E-3</v>
      </c>
      <c r="AZ108" s="21">
        <v>21.6</v>
      </c>
      <c r="BA108" s="11">
        <f>Tabla8[[#This Row],[tasa de cambio]]*Tabla8[[#This Row],[Ingresos netos]]</f>
        <v>3.6284760000000006E-2</v>
      </c>
      <c r="BB108" s="23"/>
      <c r="BD108" s="23"/>
      <c r="BR108" s="1" t="s">
        <v>138</v>
      </c>
      <c r="BS108" s="1" t="s">
        <v>21</v>
      </c>
      <c r="BT108" s="1" t="s">
        <v>104</v>
      </c>
      <c r="BU108" s="1" t="s">
        <v>11</v>
      </c>
      <c r="BV108" s="1" t="s">
        <v>12</v>
      </c>
      <c r="BW108" s="1" t="s">
        <v>13</v>
      </c>
      <c r="BX108" s="8">
        <v>2.4560065999999999E-3</v>
      </c>
      <c r="BY108" s="8">
        <v>0.75</v>
      </c>
      <c r="BZ108" s="9">
        <f>Tabla4[[#This Row],[Precio unitario]]*Tabla4[[#This Row],[Tasa de ingresos cliente]]</f>
        <v>1.8420049500000001E-3</v>
      </c>
      <c r="CA108" s="21">
        <v>21.6</v>
      </c>
      <c r="CB108" s="14">
        <f>Tabla4[[#This Row],[tasa de cambio]]*Tabla4[[#This Row],[Ingresos netos]]</f>
        <v>3.9787306920000001E-2</v>
      </c>
      <c r="CG108" s="2" t="s">
        <v>144</v>
      </c>
      <c r="CH108" s="2" t="s">
        <v>18</v>
      </c>
      <c r="CI108" s="2" t="s">
        <v>101</v>
      </c>
      <c r="CJ108" s="2" t="s">
        <v>11</v>
      </c>
      <c r="CK108" s="2" t="s">
        <v>12</v>
      </c>
      <c r="CL108" s="2" t="s">
        <v>13</v>
      </c>
      <c r="CM108" s="7">
        <v>6.90152156E-4</v>
      </c>
      <c r="CN108" s="7">
        <v>0.75</v>
      </c>
      <c r="CO108" s="9">
        <f>Tabla2[[#This Row],[Precio unitario]]*Tabla2[[#This Row],[Tasa de ingresos cliente]]</f>
        <v>5.1761411699999997E-4</v>
      </c>
      <c r="CP108" s="21">
        <v>21.6</v>
      </c>
      <c r="CQ108" s="11">
        <f>Tabla2[[#This Row],[tasa de cambio]]*Tabla2[[#This Row],[Ingresos netos]]</f>
        <v>1.11804649272E-2</v>
      </c>
    </row>
    <row r="109" spans="1:98">
      <c r="A109" s="1" t="s">
        <v>24</v>
      </c>
      <c r="B109" s="1" t="s">
        <v>14</v>
      </c>
      <c r="C109" s="1"/>
      <c r="D109" s="1" t="s">
        <v>11</v>
      </c>
      <c r="E109" s="1" t="s">
        <v>12</v>
      </c>
      <c r="F109" s="1" t="s">
        <v>13</v>
      </c>
      <c r="G109" s="8">
        <v>2.3404734199999999E-4</v>
      </c>
      <c r="H109" s="8">
        <v>0.75</v>
      </c>
      <c r="I109" s="9">
        <f>Tabla14[[#This Row],[Precio unitario]]*Tabla14[[#This Row],[Tasa de ingresos cliente]]</f>
        <v>1.755355065E-4</v>
      </c>
      <c r="J109" s="21">
        <v>21.6</v>
      </c>
      <c r="K109" s="15">
        <f>Tabla14[[#This Row],[tasa de cambio]]*Tabla14[[#This Row],[Ingresos netos]]</f>
        <v>3.7915669404000002E-3</v>
      </c>
      <c r="M109" s="1" t="s">
        <v>62</v>
      </c>
      <c r="N109" s="23">
        <f>AVERAGEIF(Tabla14[PaÃ­s / RegiÃ³n],M109,Tabla14[regalia en pesos])</f>
        <v>5.5326795477750011E-2</v>
      </c>
      <c r="P109" s="1" t="s">
        <v>81</v>
      </c>
      <c r="Q109" s="1" t="s">
        <v>19</v>
      </c>
      <c r="R109" s="1"/>
      <c r="S109" s="1" t="s">
        <v>11</v>
      </c>
      <c r="T109" s="1" t="s">
        <v>12</v>
      </c>
      <c r="U109" s="1" t="s">
        <v>13</v>
      </c>
      <c r="V109" s="8">
        <v>6.1216994680000003E-3</v>
      </c>
      <c r="W109" s="8">
        <v>0.75</v>
      </c>
      <c r="X109" s="9">
        <f>Tabla12[[#This Row],[Precio unitario]]*Tabla12[[#This Row],[Tasa de ingresos cliente]]</f>
        <v>4.591274601E-3</v>
      </c>
      <c r="Y109" s="21">
        <v>21.6</v>
      </c>
      <c r="Z109" s="11">
        <f>Tabla12[[#This Row],[tasa de cambio]]*Tabla12[[#This Row],[Ingresos netos]]</f>
        <v>9.9171531381600009E-2</v>
      </c>
      <c r="AQ109" s="1" t="s">
        <v>100</v>
      </c>
      <c r="AR109" s="1" t="s">
        <v>65</v>
      </c>
      <c r="AS109" s="1" t="s">
        <v>104</v>
      </c>
      <c r="AT109" s="1" t="s">
        <v>11</v>
      </c>
      <c r="AU109" s="1" t="s">
        <v>12</v>
      </c>
      <c r="AV109" s="1" t="s">
        <v>13</v>
      </c>
      <c r="AW109" s="8">
        <v>2.2397568000000001E-3</v>
      </c>
      <c r="AX109" s="8">
        <v>0.75</v>
      </c>
      <c r="AY109" s="9">
        <f>Tabla8[[#This Row],[Precio unitario]]*Tabla8[[#This Row],[Tasa de ingresos cliente]]</f>
        <v>1.6798176000000001E-3</v>
      </c>
      <c r="AZ109" s="21">
        <v>21.6</v>
      </c>
      <c r="BA109" s="11">
        <f>Tabla8[[#This Row],[tasa de cambio]]*Tabla8[[#This Row],[Ingresos netos]]</f>
        <v>3.6284060160000006E-2</v>
      </c>
      <c r="BB109" s="23"/>
      <c r="BD109" s="23"/>
      <c r="BR109" s="2" t="s">
        <v>138</v>
      </c>
      <c r="BS109" s="2" t="s">
        <v>21</v>
      </c>
      <c r="BT109" s="2" t="s">
        <v>104</v>
      </c>
      <c r="BU109" s="2" t="s">
        <v>11</v>
      </c>
      <c r="BV109" s="2" t="s">
        <v>12</v>
      </c>
      <c r="BW109" s="2" t="s">
        <v>13</v>
      </c>
      <c r="BX109" s="7">
        <v>2.5547178E-3</v>
      </c>
      <c r="BY109" s="7">
        <v>0.75</v>
      </c>
      <c r="BZ109" s="9">
        <f>Tabla4[[#This Row],[Precio unitario]]*Tabla4[[#This Row],[Tasa de ingresos cliente]]</f>
        <v>1.91603835E-3</v>
      </c>
      <c r="CA109" s="21">
        <v>21.6</v>
      </c>
      <c r="CB109" s="14">
        <f>Tabla4[[#This Row],[tasa de cambio]]*Tabla4[[#This Row],[Ingresos netos]]</f>
        <v>4.1386428360000005E-2</v>
      </c>
      <c r="CG109" s="1" t="s">
        <v>144</v>
      </c>
      <c r="CH109" s="1" t="s">
        <v>18</v>
      </c>
      <c r="CI109" s="1" t="s">
        <v>101</v>
      </c>
      <c r="CJ109" s="1" t="s">
        <v>11</v>
      </c>
      <c r="CK109" s="1" t="s">
        <v>12</v>
      </c>
      <c r="CL109" s="1" t="s">
        <v>13</v>
      </c>
      <c r="CM109" s="8">
        <v>6.9015509499999997E-4</v>
      </c>
      <c r="CN109" s="8">
        <v>0.75</v>
      </c>
      <c r="CO109" s="9">
        <f>Tabla2[[#This Row],[Precio unitario]]*Tabla2[[#This Row],[Tasa de ingresos cliente]]</f>
        <v>5.1761632124999995E-4</v>
      </c>
      <c r="CP109" s="21">
        <v>21.6</v>
      </c>
      <c r="CQ109" s="11">
        <f>Tabla2[[#This Row],[tasa de cambio]]*Tabla2[[#This Row],[Ingresos netos]]</f>
        <v>1.1180512538999999E-2</v>
      </c>
    </row>
    <row r="110" spans="1:98">
      <c r="A110" s="2" t="s">
        <v>24</v>
      </c>
      <c r="B110" s="2" t="s">
        <v>14</v>
      </c>
      <c r="C110" s="2"/>
      <c r="D110" s="2" t="s">
        <v>11</v>
      </c>
      <c r="E110" s="2" t="s">
        <v>12</v>
      </c>
      <c r="F110" s="2" t="s">
        <v>13</v>
      </c>
      <c r="G110" s="7">
        <v>2.91160814E-4</v>
      </c>
      <c r="H110" s="7">
        <v>0.75</v>
      </c>
      <c r="I110" s="9">
        <f>Tabla14[[#This Row],[Precio unitario]]*Tabla14[[#This Row],[Tasa de ingresos cliente]]</f>
        <v>2.1837061050000001E-4</v>
      </c>
      <c r="J110" s="21">
        <v>21.6</v>
      </c>
      <c r="K110" s="15">
        <f>Tabla14[[#This Row],[tasa de cambio]]*Tabla14[[#This Row],[Ingresos netos]]</f>
        <v>4.7168051868000009E-3</v>
      </c>
      <c r="M110" s="1" t="s">
        <v>61</v>
      </c>
      <c r="N110" s="23">
        <f>AVERAGEIF(Tabla14[PaÃ­s / RegiÃ³n],M110,Tabla14[regalia en pesos])</f>
        <v>3.4787782233000001E-3</v>
      </c>
      <c r="P110" s="2" t="s">
        <v>81</v>
      </c>
      <c r="Q110" s="2" t="s">
        <v>52</v>
      </c>
      <c r="R110" s="2"/>
      <c r="S110" s="2" t="s">
        <v>11</v>
      </c>
      <c r="T110" s="2" t="s">
        <v>12</v>
      </c>
      <c r="U110" s="2" t="s">
        <v>13</v>
      </c>
      <c r="V110" s="7">
        <v>2.0644536000000002E-3</v>
      </c>
      <c r="W110" s="7">
        <v>0.75</v>
      </c>
      <c r="X110" s="9">
        <f>Tabla12[[#This Row],[Precio unitario]]*Tabla12[[#This Row],[Tasa de ingresos cliente]]</f>
        <v>1.5483402000000001E-3</v>
      </c>
      <c r="Y110" s="21">
        <v>21.6</v>
      </c>
      <c r="Z110" s="11">
        <f>Tabla12[[#This Row],[tasa de cambio]]*Tabla12[[#This Row],[Ingresos netos]]</f>
        <v>3.3444148320000006E-2</v>
      </c>
      <c r="AQ110" s="2" t="s">
        <v>100</v>
      </c>
      <c r="AR110" s="2" t="s">
        <v>65</v>
      </c>
      <c r="AS110" s="2" t="s">
        <v>104</v>
      </c>
      <c r="AT110" s="2" t="s">
        <v>11</v>
      </c>
      <c r="AU110" s="2" t="s">
        <v>12</v>
      </c>
      <c r="AV110" s="2" t="s">
        <v>13</v>
      </c>
      <c r="AW110" s="7">
        <v>2.2397560999999999E-3</v>
      </c>
      <c r="AX110" s="7">
        <v>0.75</v>
      </c>
      <c r="AY110" s="9">
        <f>Tabla8[[#This Row],[Precio unitario]]*Tabla8[[#This Row],[Tasa de ingresos cliente]]</f>
        <v>1.6798170749999998E-3</v>
      </c>
      <c r="AZ110" s="21">
        <v>21.6</v>
      </c>
      <c r="BA110" s="11">
        <f>Tabla8[[#This Row],[tasa de cambio]]*Tabla8[[#This Row],[Ingresos netos]]</f>
        <v>3.6284048819999998E-2</v>
      </c>
      <c r="BB110" s="23"/>
      <c r="BD110" s="23"/>
      <c r="BR110" s="2" t="s">
        <v>138</v>
      </c>
      <c r="BS110" s="2" t="s">
        <v>21</v>
      </c>
      <c r="BT110" s="2" t="s">
        <v>104</v>
      </c>
      <c r="BU110" s="2" t="s">
        <v>11</v>
      </c>
      <c r="BV110" s="2" t="s">
        <v>12</v>
      </c>
      <c r="BW110" s="2" t="s">
        <v>13</v>
      </c>
      <c r="BX110" s="7">
        <v>3.4773871999999998E-3</v>
      </c>
      <c r="BY110" s="7">
        <v>0.75</v>
      </c>
      <c r="BZ110" s="9">
        <f>Tabla4[[#This Row],[Precio unitario]]*Tabla4[[#This Row],[Tasa de ingresos cliente]]</f>
        <v>2.6080404E-3</v>
      </c>
      <c r="CA110" s="21">
        <v>21.6</v>
      </c>
      <c r="CB110" s="14">
        <f>Tabla4[[#This Row],[tasa de cambio]]*Tabla4[[#This Row],[Ingresos netos]]</f>
        <v>5.6333672640000006E-2</v>
      </c>
      <c r="CG110" s="2" t="s">
        <v>144</v>
      </c>
      <c r="CH110" s="2" t="s">
        <v>18</v>
      </c>
      <c r="CI110" s="2" t="s">
        <v>101</v>
      </c>
      <c r="CJ110" s="2" t="s">
        <v>11</v>
      </c>
      <c r="CK110" s="2" t="s">
        <v>12</v>
      </c>
      <c r="CL110" s="2" t="s">
        <v>13</v>
      </c>
      <c r="CM110" s="7">
        <v>6.9016852999999995E-4</v>
      </c>
      <c r="CN110" s="7">
        <v>0.75</v>
      </c>
      <c r="CO110" s="9">
        <f>Tabla2[[#This Row],[Precio unitario]]*Tabla2[[#This Row],[Tasa de ingresos cliente]]</f>
        <v>5.1762639749999991E-4</v>
      </c>
      <c r="CP110" s="21">
        <v>21.6</v>
      </c>
      <c r="CQ110" s="11">
        <f>Tabla2[[#This Row],[tasa de cambio]]*Tabla2[[#This Row],[Ingresos netos]]</f>
        <v>1.1180730185999998E-2</v>
      </c>
    </row>
    <row r="111" spans="1:98">
      <c r="A111" s="1" t="s">
        <v>24</v>
      </c>
      <c r="B111" s="1" t="s">
        <v>14</v>
      </c>
      <c r="C111" s="1"/>
      <c r="D111" s="1" t="s">
        <v>11</v>
      </c>
      <c r="E111" s="1" t="s">
        <v>12</v>
      </c>
      <c r="F111" s="1" t="s">
        <v>13</v>
      </c>
      <c r="G111" s="8">
        <v>1.74424483E-4</v>
      </c>
      <c r="H111" s="8">
        <v>0.75</v>
      </c>
      <c r="I111" s="9">
        <f>Tabla14[[#This Row],[Precio unitario]]*Tabla14[[#This Row],[Tasa de ingresos cliente]]</f>
        <v>1.3081836225000001E-4</v>
      </c>
      <c r="J111" s="21">
        <v>21.6</v>
      </c>
      <c r="K111" s="15">
        <f>Tabla14[[#This Row],[tasa de cambio]]*Tabla14[[#This Row],[Ingresos netos]]</f>
        <v>2.8256766246000002E-3</v>
      </c>
      <c r="M111" s="1" t="s">
        <v>19</v>
      </c>
      <c r="N111" s="23">
        <f>AVERAGEIF(Tabla14[PaÃ­s / RegiÃ³n],M111,Tabla14[regalia en pesos])</f>
        <v>4.7756227169034798E-2</v>
      </c>
      <c r="P111" s="1" t="s">
        <v>81</v>
      </c>
      <c r="Q111" s="1" t="s">
        <v>52</v>
      </c>
      <c r="R111" s="1"/>
      <c r="S111" s="1" t="s">
        <v>11</v>
      </c>
      <c r="T111" s="1" t="s">
        <v>12</v>
      </c>
      <c r="U111" s="1" t="s">
        <v>13</v>
      </c>
      <c r="V111" s="8">
        <v>2.7522206260000002E-3</v>
      </c>
      <c r="W111" s="8">
        <v>0.75</v>
      </c>
      <c r="X111" s="9">
        <f>Tabla12[[#This Row],[Precio unitario]]*Tabla12[[#This Row],[Tasa de ingresos cliente]]</f>
        <v>2.0641654695000003E-3</v>
      </c>
      <c r="Y111" s="21">
        <v>21.6</v>
      </c>
      <c r="Z111" s="11">
        <f>Tabla12[[#This Row],[tasa de cambio]]*Tabla12[[#This Row],[Ingresos netos]]</f>
        <v>4.458597414120001E-2</v>
      </c>
      <c r="AQ111" s="1" t="s">
        <v>100</v>
      </c>
      <c r="AR111" s="1" t="s">
        <v>65</v>
      </c>
      <c r="AS111" s="1" t="s">
        <v>104</v>
      </c>
      <c r="AT111" s="1" t="s">
        <v>11</v>
      </c>
      <c r="AU111" s="1" t="s">
        <v>12</v>
      </c>
      <c r="AV111" s="1" t="s">
        <v>13</v>
      </c>
      <c r="AW111" s="8">
        <v>2.2397273000000001E-3</v>
      </c>
      <c r="AX111" s="8">
        <v>0.75</v>
      </c>
      <c r="AY111" s="9">
        <f>Tabla8[[#This Row],[Precio unitario]]*Tabla8[[#This Row],[Tasa de ingresos cliente]]</f>
        <v>1.679795475E-3</v>
      </c>
      <c r="AZ111" s="21">
        <v>21.6</v>
      </c>
      <c r="BA111" s="11">
        <f>Tabla8[[#This Row],[tasa de cambio]]*Tabla8[[#This Row],[Ingresos netos]]</f>
        <v>3.6283582260000002E-2</v>
      </c>
      <c r="BB111" s="23"/>
      <c r="BD111" s="23"/>
      <c r="BR111" s="1" t="s">
        <v>138</v>
      </c>
      <c r="BS111" s="1" t="s">
        <v>22</v>
      </c>
      <c r="BT111" s="1" t="s">
        <v>104</v>
      </c>
      <c r="BU111" s="1" t="s">
        <v>11</v>
      </c>
      <c r="BV111" s="1" t="s">
        <v>12</v>
      </c>
      <c r="BW111" s="1" t="s">
        <v>13</v>
      </c>
      <c r="BX111" s="8">
        <v>3.3941946999999999E-3</v>
      </c>
      <c r="BY111" s="8">
        <v>0.75</v>
      </c>
      <c r="BZ111" s="9">
        <f>Tabla4[[#This Row],[Precio unitario]]*Tabla4[[#This Row],[Tasa de ingresos cliente]]</f>
        <v>2.5456460249999998E-3</v>
      </c>
      <c r="CA111" s="21">
        <v>21.6</v>
      </c>
      <c r="CB111" s="14">
        <f>Tabla4[[#This Row],[tasa de cambio]]*Tabla4[[#This Row],[Ingresos netos]]</f>
        <v>5.4985954140000001E-2</v>
      </c>
      <c r="CG111" s="1" t="s">
        <v>144</v>
      </c>
      <c r="CH111" s="1" t="s">
        <v>18</v>
      </c>
      <c r="CI111" s="1" t="s">
        <v>101</v>
      </c>
      <c r="CJ111" s="1" t="s">
        <v>11</v>
      </c>
      <c r="CK111" s="1" t="s">
        <v>12</v>
      </c>
      <c r="CL111" s="1" t="s">
        <v>13</v>
      </c>
      <c r="CM111" s="8">
        <v>6.9015727800000003E-4</v>
      </c>
      <c r="CN111" s="8">
        <v>0.75</v>
      </c>
      <c r="CO111" s="9">
        <f>Tabla2[[#This Row],[Precio unitario]]*Tabla2[[#This Row],[Tasa de ingresos cliente]]</f>
        <v>5.1761795850000002E-4</v>
      </c>
      <c r="CP111" s="21">
        <v>21.6</v>
      </c>
      <c r="CQ111" s="11">
        <f>Tabla2[[#This Row],[tasa de cambio]]*Tabla2[[#This Row],[Ingresos netos]]</f>
        <v>1.1180547903600001E-2</v>
      </c>
    </row>
    <row r="112" spans="1:98">
      <c r="A112" s="2" t="s">
        <v>24</v>
      </c>
      <c r="B112" s="2" t="s">
        <v>14</v>
      </c>
      <c r="C112" s="2"/>
      <c r="D112" s="2" t="s">
        <v>11</v>
      </c>
      <c r="E112" s="2" t="s">
        <v>12</v>
      </c>
      <c r="F112" s="2" t="s">
        <v>13</v>
      </c>
      <c r="G112" s="7">
        <v>3.4954071E-4</v>
      </c>
      <c r="H112" s="7">
        <v>0.75</v>
      </c>
      <c r="I112" s="9">
        <f>Tabla14[[#This Row],[Precio unitario]]*Tabla14[[#This Row],[Tasa de ingresos cliente]]</f>
        <v>2.6215553250000001E-4</v>
      </c>
      <c r="J112" s="21">
        <v>21.6</v>
      </c>
      <c r="K112" s="15">
        <f>Tabla14[[#This Row],[tasa de cambio]]*Tabla14[[#This Row],[Ingresos netos]]</f>
        <v>5.6625595020000008E-3</v>
      </c>
      <c r="M112" s="1" t="s">
        <v>52</v>
      </c>
      <c r="N112" s="23">
        <f>AVERAGEIF(Tabla14[PaÃ­s / RegiÃ³n],M112,Tabla14[regalia en pesos])</f>
        <v>4.8611115907714287E-3</v>
      </c>
      <c r="P112" s="2" t="s">
        <v>81</v>
      </c>
      <c r="Q112" s="2" t="s">
        <v>52</v>
      </c>
      <c r="R112" s="2"/>
      <c r="S112" s="2" t="s">
        <v>11</v>
      </c>
      <c r="T112" s="2" t="s">
        <v>12</v>
      </c>
      <c r="U112" s="2" t="s">
        <v>13</v>
      </c>
      <c r="V112" s="7">
        <v>1.8348137510000001E-3</v>
      </c>
      <c r="W112" s="7">
        <v>0.75</v>
      </c>
      <c r="X112" s="9">
        <f>Tabla12[[#This Row],[Precio unitario]]*Tabla12[[#This Row],[Tasa de ingresos cliente]]</f>
        <v>1.37611031325E-3</v>
      </c>
      <c r="Y112" s="21">
        <v>21.6</v>
      </c>
      <c r="Z112" s="11">
        <f>Tabla12[[#This Row],[tasa de cambio]]*Tabla12[[#This Row],[Ingresos netos]]</f>
        <v>2.9723982766200002E-2</v>
      </c>
      <c r="AQ112" s="2" t="s">
        <v>100</v>
      </c>
      <c r="AR112" s="2" t="s">
        <v>65</v>
      </c>
      <c r="AS112" s="2" t="s">
        <v>104</v>
      </c>
      <c r="AT112" s="2" t="s">
        <v>11</v>
      </c>
      <c r="AU112" s="2" t="s">
        <v>12</v>
      </c>
      <c r="AV112" s="2" t="s">
        <v>13</v>
      </c>
      <c r="AW112" s="7">
        <v>2.2397332999999999E-3</v>
      </c>
      <c r="AX112" s="7">
        <v>0.75</v>
      </c>
      <c r="AY112" s="9">
        <f>Tabla8[[#This Row],[Precio unitario]]*Tabla8[[#This Row],[Tasa de ingresos cliente]]</f>
        <v>1.6797999750000001E-3</v>
      </c>
      <c r="AZ112" s="21">
        <v>21.6</v>
      </c>
      <c r="BA112" s="11">
        <f>Tabla8[[#This Row],[tasa de cambio]]*Tabla8[[#This Row],[Ingresos netos]]</f>
        <v>3.6283679460000003E-2</v>
      </c>
      <c r="BB112" s="23"/>
      <c r="BD112" s="23"/>
      <c r="BR112" s="1" t="s">
        <v>138</v>
      </c>
      <c r="BS112" s="1" t="s">
        <v>22</v>
      </c>
      <c r="BT112" s="1" t="s">
        <v>104</v>
      </c>
      <c r="BU112" s="1" t="s">
        <v>11</v>
      </c>
      <c r="BV112" s="1" t="s">
        <v>12</v>
      </c>
      <c r="BW112" s="1" t="s">
        <v>13</v>
      </c>
      <c r="BX112" s="8">
        <v>6.8210181000000003E-3</v>
      </c>
      <c r="BY112" s="8">
        <v>0.75</v>
      </c>
      <c r="BZ112" s="9">
        <f>Tabla4[[#This Row],[Precio unitario]]*Tabla4[[#This Row],[Tasa de ingresos cliente]]</f>
        <v>5.1157635750000005E-3</v>
      </c>
      <c r="CA112" s="21">
        <v>21.6</v>
      </c>
      <c r="CB112" s="14">
        <f>Tabla4[[#This Row],[tasa de cambio]]*Tabla4[[#This Row],[Ingresos netos]]</f>
        <v>0.11050049322000002</v>
      </c>
      <c r="CG112" s="2" t="s">
        <v>144</v>
      </c>
      <c r="CH112" s="2" t="s">
        <v>18</v>
      </c>
      <c r="CI112" s="2" t="s">
        <v>101</v>
      </c>
      <c r="CJ112" s="2" t="s">
        <v>11</v>
      </c>
      <c r="CK112" s="2" t="s">
        <v>12</v>
      </c>
      <c r="CL112" s="2" t="s">
        <v>13</v>
      </c>
      <c r="CM112" s="7">
        <v>6.9015383600000001E-4</v>
      </c>
      <c r="CN112" s="7">
        <v>0.75</v>
      </c>
      <c r="CO112" s="9">
        <f>Tabla2[[#This Row],[Precio unitario]]*Tabla2[[#This Row],[Tasa de ingresos cliente]]</f>
        <v>5.1761537700000004E-4</v>
      </c>
      <c r="CP112" s="21">
        <v>21.6</v>
      </c>
      <c r="CQ112" s="11">
        <f>Tabla2[[#This Row],[tasa de cambio]]*Tabla2[[#This Row],[Ingresos netos]]</f>
        <v>1.1180492143200001E-2</v>
      </c>
    </row>
    <row r="113" spans="1:95">
      <c r="A113" s="1" t="s">
        <v>24</v>
      </c>
      <c r="B113" s="1" t="s">
        <v>14</v>
      </c>
      <c r="C113" s="1"/>
      <c r="D113" s="1" t="s">
        <v>11</v>
      </c>
      <c r="E113" s="1" t="s">
        <v>12</v>
      </c>
      <c r="F113" s="1" t="s">
        <v>13</v>
      </c>
      <c r="G113" s="8">
        <v>4.5345059000000002E-4</v>
      </c>
      <c r="H113" s="8">
        <v>0.75</v>
      </c>
      <c r="I113" s="9">
        <f>Tabla14[[#This Row],[Precio unitario]]*Tabla14[[#This Row],[Tasa de ingresos cliente]]</f>
        <v>3.4008794250000001E-4</v>
      </c>
      <c r="J113" s="21">
        <v>21.6</v>
      </c>
      <c r="K113" s="15">
        <f>Tabla14[[#This Row],[tasa de cambio]]*Tabla14[[#This Row],[Ingresos netos]]</f>
        <v>7.3458995580000007E-3</v>
      </c>
      <c r="M113" s="1" t="s">
        <v>20</v>
      </c>
      <c r="N113" s="23">
        <f>AVERAGEIF(Tabla14[PaÃ­s / RegiÃ³n],M113,Tabla14[regalia en pesos])</f>
        <v>0.3844916773736401</v>
      </c>
      <c r="P113" s="1" t="s">
        <v>81</v>
      </c>
      <c r="Q113" s="1" t="s">
        <v>20</v>
      </c>
      <c r="R113" s="1"/>
      <c r="S113" s="1" t="s">
        <v>11</v>
      </c>
      <c r="T113" s="1" t="s">
        <v>12</v>
      </c>
      <c r="U113" s="1" t="s">
        <v>13</v>
      </c>
      <c r="V113" s="8">
        <v>5.5381524959999999E-3</v>
      </c>
      <c r="W113" s="8">
        <v>0.75</v>
      </c>
      <c r="X113" s="9">
        <f>Tabla12[[#This Row],[Precio unitario]]*Tabla12[[#This Row],[Tasa de ingresos cliente]]</f>
        <v>4.1536143720000002E-3</v>
      </c>
      <c r="Y113" s="21">
        <v>21.6</v>
      </c>
      <c r="Z113" s="11">
        <f>Tabla12[[#This Row],[tasa de cambio]]*Tabla12[[#This Row],[Ingresos netos]]</f>
        <v>8.9718070435200012E-2</v>
      </c>
      <c r="AQ113" s="1" t="s">
        <v>100</v>
      </c>
      <c r="AR113" s="1" t="s">
        <v>65</v>
      </c>
      <c r="AS113" s="1" t="s">
        <v>104</v>
      </c>
      <c r="AT113" s="1" t="s">
        <v>11</v>
      </c>
      <c r="AU113" s="1" t="s">
        <v>12</v>
      </c>
      <c r="AV113" s="1" t="s">
        <v>13</v>
      </c>
      <c r="AW113" s="8">
        <v>3.6960000000000001E-3</v>
      </c>
      <c r="AX113" s="8">
        <v>0.75</v>
      </c>
      <c r="AY113" s="9">
        <f>Tabla8[[#This Row],[Precio unitario]]*Tabla8[[#This Row],[Tasa de ingresos cliente]]</f>
        <v>2.7720000000000002E-3</v>
      </c>
      <c r="AZ113" s="21">
        <v>21.6</v>
      </c>
      <c r="BA113" s="11">
        <f>Tabla8[[#This Row],[tasa de cambio]]*Tabla8[[#This Row],[Ingresos netos]]</f>
        <v>5.987520000000001E-2</v>
      </c>
      <c r="BB113" s="23"/>
      <c r="BD113" s="23"/>
      <c r="BR113" s="1" t="s">
        <v>138</v>
      </c>
      <c r="BS113" s="1" t="s">
        <v>22</v>
      </c>
      <c r="BT113" s="1" t="s">
        <v>104</v>
      </c>
      <c r="BU113" s="1" t="s">
        <v>11</v>
      </c>
      <c r="BV113" s="1" t="s">
        <v>12</v>
      </c>
      <c r="BW113" s="1" t="s">
        <v>13</v>
      </c>
      <c r="BX113" s="8">
        <v>3.6292091E-3</v>
      </c>
      <c r="BY113" s="8">
        <v>0.75</v>
      </c>
      <c r="BZ113" s="9">
        <f>Tabla4[[#This Row],[Precio unitario]]*Tabla4[[#This Row],[Tasa de ingresos cliente]]</f>
        <v>2.7219068250000002E-3</v>
      </c>
      <c r="CA113" s="21">
        <v>21.6</v>
      </c>
      <c r="CB113" s="14">
        <f>Tabla4[[#This Row],[tasa de cambio]]*Tabla4[[#This Row],[Ingresos netos]]</f>
        <v>5.8793187420000011E-2</v>
      </c>
      <c r="CG113" s="1" t="s">
        <v>144</v>
      </c>
      <c r="CH113" s="1" t="s">
        <v>18</v>
      </c>
      <c r="CI113" s="1" t="s">
        <v>101</v>
      </c>
      <c r="CJ113" s="1" t="s">
        <v>11</v>
      </c>
      <c r="CK113" s="1" t="s">
        <v>12</v>
      </c>
      <c r="CL113" s="1" t="s">
        <v>13</v>
      </c>
      <c r="CM113" s="8">
        <v>6.9015442300000005E-4</v>
      </c>
      <c r="CN113" s="8">
        <v>0.75</v>
      </c>
      <c r="CO113" s="9">
        <f>Tabla2[[#This Row],[Precio unitario]]*Tabla2[[#This Row],[Tasa de ingresos cliente]]</f>
        <v>5.1761581725000001E-4</v>
      </c>
      <c r="CP113" s="21">
        <v>21.6</v>
      </c>
      <c r="CQ113" s="11">
        <f>Tabla2[[#This Row],[tasa de cambio]]*Tabla2[[#This Row],[Ingresos netos]]</f>
        <v>1.1180501652600001E-2</v>
      </c>
    </row>
    <row r="114" spans="1:95">
      <c r="A114" s="2" t="s">
        <v>24</v>
      </c>
      <c r="B114" s="2" t="s">
        <v>14</v>
      </c>
      <c r="C114" s="2"/>
      <c r="D114" s="2" t="s">
        <v>11</v>
      </c>
      <c r="E114" s="2" t="s">
        <v>12</v>
      </c>
      <c r="F114" s="2" t="s">
        <v>13</v>
      </c>
      <c r="G114" s="7">
        <v>4.1164954299999999E-4</v>
      </c>
      <c r="H114" s="7">
        <v>0.75</v>
      </c>
      <c r="I114" s="9">
        <f>Tabla14[[#This Row],[Precio unitario]]*Tabla14[[#This Row],[Tasa de ingresos cliente]]</f>
        <v>3.0873715724999998E-4</v>
      </c>
      <c r="J114" s="21">
        <v>21.6</v>
      </c>
      <c r="K114" s="15">
        <f>Tabla14[[#This Row],[tasa de cambio]]*Tabla14[[#This Row],[Ingresos netos]]</f>
        <v>6.6687225965999996E-3</v>
      </c>
      <c r="M114" s="1" t="s">
        <v>45</v>
      </c>
      <c r="N114" s="23">
        <f>AVERAGEIF(Tabla14[PaÃ­s / RegiÃ³n],M114,Tabla14[regalia en pesos])</f>
        <v>5.0978534536636373E-3</v>
      </c>
      <c r="P114" s="2" t="s">
        <v>81</v>
      </c>
      <c r="Q114" s="2" t="s">
        <v>20</v>
      </c>
      <c r="R114" s="2"/>
      <c r="S114" s="2" t="s">
        <v>11</v>
      </c>
      <c r="T114" s="2" t="s">
        <v>12</v>
      </c>
      <c r="U114" s="2" t="s">
        <v>13</v>
      </c>
      <c r="V114" s="7">
        <v>5.537936399E-3</v>
      </c>
      <c r="W114" s="7">
        <v>0.75</v>
      </c>
      <c r="X114" s="9">
        <f>Tabla12[[#This Row],[Precio unitario]]*Tabla12[[#This Row],[Tasa de ingresos cliente]]</f>
        <v>4.15345229925E-3</v>
      </c>
      <c r="Y114" s="21">
        <v>21.6</v>
      </c>
      <c r="Z114" s="11">
        <f>Tabla12[[#This Row],[tasa de cambio]]*Tabla12[[#This Row],[Ingresos netos]]</f>
        <v>8.9714569663800009E-2</v>
      </c>
      <c r="AQ114" s="1" t="s">
        <v>100</v>
      </c>
      <c r="AR114" s="1" t="s">
        <v>65</v>
      </c>
      <c r="AS114" s="1" t="s">
        <v>104</v>
      </c>
      <c r="AT114" s="1" t="s">
        <v>11</v>
      </c>
      <c r="AU114" s="1" t="s">
        <v>12</v>
      </c>
      <c r="AV114" s="1" t="s">
        <v>13</v>
      </c>
      <c r="AW114" s="8">
        <v>4.5370000000000002E-3</v>
      </c>
      <c r="AX114" s="8">
        <v>0.75</v>
      </c>
      <c r="AY114" s="9">
        <f>Tabla8[[#This Row],[Precio unitario]]*Tabla8[[#This Row],[Tasa de ingresos cliente]]</f>
        <v>3.4027500000000004E-3</v>
      </c>
      <c r="AZ114" s="21">
        <v>21.6</v>
      </c>
      <c r="BA114" s="11">
        <f>Tabla8[[#This Row],[tasa de cambio]]*Tabla8[[#This Row],[Ingresos netos]]</f>
        <v>7.3499400000000006E-2</v>
      </c>
      <c r="BB114" s="23"/>
      <c r="BD114" s="23"/>
      <c r="BR114" s="2" t="s">
        <v>138</v>
      </c>
      <c r="BS114" s="2" t="s">
        <v>22</v>
      </c>
      <c r="BT114" s="2" t="s">
        <v>104</v>
      </c>
      <c r="BU114" s="2" t="s">
        <v>11</v>
      </c>
      <c r="BV114" s="2" t="s">
        <v>12</v>
      </c>
      <c r="BW114" s="2" t="s">
        <v>13</v>
      </c>
      <c r="BX114" s="7">
        <v>7.9461134999999992E-3</v>
      </c>
      <c r="BY114" s="7">
        <v>0.75</v>
      </c>
      <c r="BZ114" s="9">
        <f>Tabla4[[#This Row],[Precio unitario]]*Tabla4[[#This Row],[Tasa de ingresos cliente]]</f>
        <v>5.9595851249999998E-3</v>
      </c>
      <c r="CA114" s="21">
        <v>21.6</v>
      </c>
      <c r="CB114" s="14">
        <f>Tabla4[[#This Row],[tasa de cambio]]*Tabla4[[#This Row],[Ingresos netos]]</f>
        <v>0.12872703870000002</v>
      </c>
      <c r="CG114" s="2" t="s">
        <v>144</v>
      </c>
      <c r="CH114" s="2" t="s">
        <v>18</v>
      </c>
      <c r="CI114" s="2" t="s">
        <v>101</v>
      </c>
      <c r="CJ114" s="2" t="s">
        <v>11</v>
      </c>
      <c r="CK114" s="2" t="s">
        <v>12</v>
      </c>
      <c r="CL114" s="2" t="s">
        <v>13</v>
      </c>
      <c r="CM114" s="7">
        <v>6.9015702599999995E-4</v>
      </c>
      <c r="CN114" s="7">
        <v>0.75</v>
      </c>
      <c r="CO114" s="9">
        <f>Tabla2[[#This Row],[Precio unitario]]*Tabla2[[#This Row],[Tasa de ingresos cliente]]</f>
        <v>5.1761776949999991E-4</v>
      </c>
      <c r="CP114" s="21">
        <v>21.6</v>
      </c>
      <c r="CQ114" s="11">
        <f>Tabla2[[#This Row],[tasa de cambio]]*Tabla2[[#This Row],[Ingresos netos]]</f>
        <v>1.1180543821199998E-2</v>
      </c>
    </row>
    <row r="115" spans="1:95">
      <c r="A115" s="1" t="s">
        <v>24</v>
      </c>
      <c r="B115" s="1" t="s">
        <v>14</v>
      </c>
      <c r="C115" s="1"/>
      <c r="D115" s="1" t="s">
        <v>11</v>
      </c>
      <c r="E115" s="1" t="s">
        <v>12</v>
      </c>
      <c r="F115" s="1" t="s">
        <v>13</v>
      </c>
      <c r="G115" s="8">
        <v>3.2243701100000003E-4</v>
      </c>
      <c r="H115" s="8">
        <v>0.75</v>
      </c>
      <c r="I115" s="9">
        <f>Tabla14[[#This Row],[Precio unitario]]*Tabla14[[#This Row],[Tasa de ingresos cliente]]</f>
        <v>2.4182775825000002E-4</v>
      </c>
      <c r="J115" s="21">
        <v>21.6</v>
      </c>
      <c r="K115" s="15">
        <f>Tabla14[[#This Row],[tasa de cambio]]*Tabla14[[#This Row],[Ingresos netos]]</f>
        <v>5.2234795782000005E-3</v>
      </c>
      <c r="M115" s="1" t="s">
        <v>18</v>
      </c>
      <c r="N115" s="23">
        <f>AVERAGEIF(Tabla14[PaÃ­s / RegiÃ³n],M115,Tabla14[regalia en pesos])</f>
        <v>5.1626336191200007E-3</v>
      </c>
      <c r="P115" s="1" t="s">
        <v>81</v>
      </c>
      <c r="Q115" s="1" t="s">
        <v>20</v>
      </c>
      <c r="R115" s="1"/>
      <c r="S115" s="1" t="s">
        <v>11</v>
      </c>
      <c r="T115" s="1" t="s">
        <v>12</v>
      </c>
      <c r="U115" s="1" t="s">
        <v>13</v>
      </c>
      <c r="V115" s="8">
        <v>5.5379796180000003E-3</v>
      </c>
      <c r="W115" s="8">
        <v>0.75</v>
      </c>
      <c r="X115" s="9">
        <f>Tabla12[[#This Row],[Precio unitario]]*Tabla12[[#This Row],[Tasa de ingresos cliente]]</f>
        <v>4.1534847135000002E-3</v>
      </c>
      <c r="Y115" s="21">
        <v>21.6</v>
      </c>
      <c r="Z115" s="11">
        <f>Tabla12[[#This Row],[tasa de cambio]]*Tabla12[[#This Row],[Ingresos netos]]</f>
        <v>8.971526981160001E-2</v>
      </c>
      <c r="AQ115" s="2" t="s">
        <v>100</v>
      </c>
      <c r="AR115" s="2" t="s">
        <v>65</v>
      </c>
      <c r="AS115" s="2" t="s">
        <v>104</v>
      </c>
      <c r="AT115" s="2" t="s">
        <v>11</v>
      </c>
      <c r="AU115" s="2" t="s">
        <v>12</v>
      </c>
      <c r="AV115" s="2" t="s">
        <v>13</v>
      </c>
      <c r="AW115" s="7">
        <v>4.5370499999999999E-3</v>
      </c>
      <c r="AX115" s="7">
        <v>0.75</v>
      </c>
      <c r="AY115" s="9">
        <f>Tabla8[[#This Row],[Precio unitario]]*Tabla8[[#This Row],[Tasa de ingresos cliente]]</f>
        <v>3.4027874999999997E-3</v>
      </c>
      <c r="AZ115" s="21">
        <v>21.6</v>
      </c>
      <c r="BA115" s="11">
        <f>Tabla8[[#This Row],[tasa de cambio]]*Tabla8[[#This Row],[Ingresos netos]]</f>
        <v>7.3500209999999996E-2</v>
      </c>
      <c r="BB115" s="23"/>
      <c r="BD115" s="23"/>
      <c r="BR115" s="1" t="s">
        <v>138</v>
      </c>
      <c r="BS115" s="1" t="s">
        <v>22</v>
      </c>
      <c r="BT115" s="1" t="s">
        <v>104</v>
      </c>
      <c r="BU115" s="1" t="s">
        <v>11</v>
      </c>
      <c r="BV115" s="1" t="s">
        <v>12</v>
      </c>
      <c r="BW115" s="1" t="s">
        <v>13</v>
      </c>
      <c r="BX115" s="8">
        <v>4.8031567999999997E-3</v>
      </c>
      <c r="BY115" s="8">
        <v>0.75</v>
      </c>
      <c r="BZ115" s="9">
        <f>Tabla4[[#This Row],[Precio unitario]]*Tabla4[[#This Row],[Tasa de ingresos cliente]]</f>
        <v>3.6023675999999998E-3</v>
      </c>
      <c r="CA115" s="21">
        <v>21.6</v>
      </c>
      <c r="CB115" s="14">
        <f>Tabla4[[#This Row],[tasa de cambio]]*Tabla4[[#This Row],[Ingresos netos]]</f>
        <v>7.781114016E-2</v>
      </c>
      <c r="CG115" s="1" t="s">
        <v>144</v>
      </c>
      <c r="CH115" s="1" t="s">
        <v>18</v>
      </c>
      <c r="CI115" s="1" t="s">
        <v>101</v>
      </c>
      <c r="CJ115" s="1" t="s">
        <v>11</v>
      </c>
      <c r="CK115" s="1" t="s">
        <v>12</v>
      </c>
      <c r="CL115" s="1" t="s">
        <v>13</v>
      </c>
      <c r="CM115" s="8">
        <v>6.9022848499999999E-4</v>
      </c>
      <c r="CN115" s="8">
        <v>0.75</v>
      </c>
      <c r="CO115" s="9">
        <f>Tabla2[[#This Row],[Precio unitario]]*Tabla2[[#This Row],[Tasa de ingresos cliente]]</f>
        <v>5.1767136374999999E-4</v>
      </c>
      <c r="CP115" s="21">
        <v>21.6</v>
      </c>
      <c r="CQ115" s="11">
        <f>Tabla2[[#This Row],[tasa de cambio]]*Tabla2[[#This Row],[Ingresos netos]]</f>
        <v>1.1181701457000001E-2</v>
      </c>
    </row>
    <row r="116" spans="1:95">
      <c r="A116" s="2" t="s">
        <v>24</v>
      </c>
      <c r="B116" s="2" t="s">
        <v>14</v>
      </c>
      <c r="C116" s="2"/>
      <c r="D116" s="2" t="s">
        <v>11</v>
      </c>
      <c r="E116" s="2" t="s">
        <v>12</v>
      </c>
      <c r="F116" s="2" t="s">
        <v>13</v>
      </c>
      <c r="G116" s="7">
        <v>2.4426900200000002E-4</v>
      </c>
      <c r="H116" s="7">
        <v>0.75</v>
      </c>
      <c r="I116" s="9">
        <f>Tabla14[[#This Row],[Precio unitario]]*Tabla14[[#This Row],[Tasa de ingresos cliente]]</f>
        <v>1.832017515E-4</v>
      </c>
      <c r="J116" s="21">
        <v>21.6</v>
      </c>
      <c r="K116" s="15">
        <f>Tabla14[[#This Row],[tasa de cambio]]*Tabla14[[#This Row],[Ingresos netos]]</f>
        <v>3.9571578324000007E-3</v>
      </c>
      <c r="M116" s="1" t="s">
        <v>34</v>
      </c>
      <c r="N116" s="23">
        <f>AVERAGEIF(Tabla14[PaÃ­s / RegiÃ³n],M116,Tabla14[regalia en pesos])</f>
        <v>2.9480761936956524E-3</v>
      </c>
      <c r="P116" s="2" t="s">
        <v>81</v>
      </c>
      <c r="Q116" s="2" t="s">
        <v>45</v>
      </c>
      <c r="R116" s="2"/>
      <c r="S116" s="2" t="s">
        <v>11</v>
      </c>
      <c r="T116" s="2" t="s">
        <v>12</v>
      </c>
      <c r="U116" s="2" t="s">
        <v>13</v>
      </c>
      <c r="V116" s="7">
        <v>1.291400005E-3</v>
      </c>
      <c r="W116" s="7">
        <v>0.75</v>
      </c>
      <c r="X116" s="9">
        <f>Tabla12[[#This Row],[Precio unitario]]*Tabla12[[#This Row],[Tasa de ingresos cliente]]</f>
        <v>9.6855000374999997E-4</v>
      </c>
      <c r="Y116" s="21">
        <v>21.6</v>
      </c>
      <c r="Z116" s="11">
        <f>Tabla12[[#This Row],[tasa de cambio]]*Tabla12[[#This Row],[Ingresos netos]]</f>
        <v>2.0920680081000002E-2</v>
      </c>
      <c r="AQ116" s="1" t="s">
        <v>100</v>
      </c>
      <c r="AR116" s="1" t="s">
        <v>65</v>
      </c>
      <c r="AS116" s="1" t="s">
        <v>104</v>
      </c>
      <c r="AT116" s="1" t="s">
        <v>11</v>
      </c>
      <c r="AU116" s="1" t="s">
        <v>12</v>
      </c>
      <c r="AV116" s="1" t="s">
        <v>13</v>
      </c>
      <c r="AW116" s="8">
        <v>4.53704E-3</v>
      </c>
      <c r="AX116" s="8">
        <v>0.75</v>
      </c>
      <c r="AY116" s="9">
        <f>Tabla8[[#This Row],[Precio unitario]]*Tabla8[[#This Row],[Tasa de ingresos cliente]]</f>
        <v>3.4027800000000002E-3</v>
      </c>
      <c r="AZ116" s="21">
        <v>21.6</v>
      </c>
      <c r="BA116" s="11">
        <f>Tabla8[[#This Row],[tasa de cambio]]*Tabla8[[#This Row],[Ingresos netos]]</f>
        <v>7.3500048000000012E-2</v>
      </c>
      <c r="BB116" s="23"/>
      <c r="BD116" s="23"/>
      <c r="BR116" s="1" t="s">
        <v>138</v>
      </c>
      <c r="BS116" s="1" t="s">
        <v>37</v>
      </c>
      <c r="BT116" s="1" t="s">
        <v>104</v>
      </c>
      <c r="BU116" s="1" t="s">
        <v>11</v>
      </c>
      <c r="BV116" s="1" t="s">
        <v>12</v>
      </c>
      <c r="BW116" s="1" t="s">
        <v>13</v>
      </c>
      <c r="BX116" s="8">
        <v>1.723095E-3</v>
      </c>
      <c r="BY116" s="8">
        <v>0.75</v>
      </c>
      <c r="BZ116" s="9">
        <f>Tabla4[[#This Row],[Precio unitario]]*Tabla4[[#This Row],[Tasa de ingresos cliente]]</f>
        <v>1.29232125E-3</v>
      </c>
      <c r="CA116" s="21">
        <v>21.6</v>
      </c>
      <c r="CB116" s="14">
        <f>Tabla4[[#This Row],[tasa de cambio]]*Tabla4[[#This Row],[Ingresos netos]]</f>
        <v>2.7914139000000001E-2</v>
      </c>
      <c r="CG116" s="2" t="s">
        <v>144</v>
      </c>
      <c r="CH116" s="2" t="s">
        <v>18</v>
      </c>
      <c r="CI116" s="2" t="s">
        <v>101</v>
      </c>
      <c r="CJ116" s="2" t="s">
        <v>11</v>
      </c>
      <c r="CK116" s="2" t="s">
        <v>12</v>
      </c>
      <c r="CL116" s="2" t="s">
        <v>13</v>
      </c>
      <c r="CM116" s="7">
        <v>6.90165507E-4</v>
      </c>
      <c r="CN116" s="7">
        <v>0.75</v>
      </c>
      <c r="CO116" s="9">
        <f>Tabla2[[#This Row],[Precio unitario]]*Tabla2[[#This Row],[Tasa de ingresos cliente]]</f>
        <v>5.1762413024999997E-4</v>
      </c>
      <c r="CP116" s="21">
        <v>21.6</v>
      </c>
      <c r="CQ116" s="11">
        <f>Tabla2[[#This Row],[tasa de cambio]]*Tabla2[[#This Row],[Ingresos netos]]</f>
        <v>1.11806812134E-2</v>
      </c>
    </row>
    <row r="117" spans="1:95">
      <c r="A117" s="2" t="s">
        <v>24</v>
      </c>
      <c r="B117" s="2" t="s">
        <v>14</v>
      </c>
      <c r="C117" s="2"/>
      <c r="D117" s="2" t="s">
        <v>11</v>
      </c>
      <c r="E117" s="2" t="s">
        <v>12</v>
      </c>
      <c r="F117" s="2" t="s">
        <v>13</v>
      </c>
      <c r="G117" s="7">
        <v>2.2287393399999999E-4</v>
      </c>
      <c r="H117" s="7">
        <v>0.75</v>
      </c>
      <c r="I117" s="9">
        <f>Tabla14[[#This Row],[Precio unitario]]*Tabla14[[#This Row],[Tasa de ingresos cliente]]</f>
        <v>1.6715545049999998E-4</v>
      </c>
      <c r="J117" s="21">
        <v>21.6</v>
      </c>
      <c r="K117" s="15">
        <f>Tabla14[[#This Row],[tasa de cambio]]*Tabla14[[#This Row],[Ingresos netos]]</f>
        <v>3.6105577307999999E-3</v>
      </c>
      <c r="M117" s="1" t="s">
        <v>36</v>
      </c>
      <c r="N117" s="23">
        <f>AVERAGEIF(Tabla14[PaÃ­s / RegiÃ³n],M117,Tabla14[regalia en pesos])</f>
        <v>2.6204097905861541E-2</v>
      </c>
      <c r="P117" s="1" t="s">
        <v>81</v>
      </c>
      <c r="Q117" s="1" t="s">
        <v>45</v>
      </c>
      <c r="R117" s="1"/>
      <c r="S117" s="1" t="s">
        <v>11</v>
      </c>
      <c r="T117" s="1" t="s">
        <v>12</v>
      </c>
      <c r="U117" s="1" t="s">
        <v>13</v>
      </c>
      <c r="V117" s="8">
        <v>2.5836644E-3</v>
      </c>
      <c r="W117" s="8">
        <v>0.75</v>
      </c>
      <c r="X117" s="9">
        <f>Tabla12[[#This Row],[Precio unitario]]*Tabla12[[#This Row],[Tasa de ingresos cliente]]</f>
        <v>1.9377483000000001E-3</v>
      </c>
      <c r="Y117" s="21">
        <v>21.6</v>
      </c>
      <c r="Z117" s="11">
        <f>Tabla12[[#This Row],[tasa de cambio]]*Tabla12[[#This Row],[Ingresos netos]]</f>
        <v>4.1855363280000002E-2</v>
      </c>
      <c r="AQ117" s="2" t="s">
        <v>100</v>
      </c>
      <c r="AR117" s="2" t="s">
        <v>65</v>
      </c>
      <c r="AS117" s="2" t="s">
        <v>104</v>
      </c>
      <c r="AT117" s="2" t="s">
        <v>11</v>
      </c>
      <c r="AU117" s="2" t="s">
        <v>12</v>
      </c>
      <c r="AV117" s="2" t="s">
        <v>13</v>
      </c>
      <c r="AW117" s="7">
        <v>4.5370832999999996E-3</v>
      </c>
      <c r="AX117" s="7">
        <v>0.75</v>
      </c>
      <c r="AY117" s="9">
        <f>Tabla8[[#This Row],[Precio unitario]]*Tabla8[[#This Row],[Tasa de ingresos cliente]]</f>
        <v>3.4028124749999997E-3</v>
      </c>
      <c r="AZ117" s="21">
        <v>21.6</v>
      </c>
      <c r="BA117" s="11">
        <f>Tabla8[[#This Row],[tasa de cambio]]*Tabla8[[#This Row],[Ingresos netos]]</f>
        <v>7.3500749460000001E-2</v>
      </c>
      <c r="BB117" s="23"/>
      <c r="BD117" s="23"/>
      <c r="BR117" s="2" t="s">
        <v>138</v>
      </c>
      <c r="BS117" s="2" t="s">
        <v>37</v>
      </c>
      <c r="BT117" s="2" t="s">
        <v>104</v>
      </c>
      <c r="BU117" s="2" t="s">
        <v>11</v>
      </c>
      <c r="BV117" s="2" t="s">
        <v>12</v>
      </c>
      <c r="BW117" s="2" t="s">
        <v>13</v>
      </c>
      <c r="BX117" s="7">
        <v>1.7230949E-3</v>
      </c>
      <c r="BY117" s="7">
        <v>0.75</v>
      </c>
      <c r="BZ117" s="9">
        <f>Tabla4[[#This Row],[Precio unitario]]*Tabla4[[#This Row],[Tasa de ingresos cliente]]</f>
        <v>1.2923211750000001E-3</v>
      </c>
      <c r="CA117" s="21">
        <v>21.6</v>
      </c>
      <c r="CB117" s="14">
        <f>Tabla4[[#This Row],[tasa de cambio]]*Tabla4[[#This Row],[Ingresos netos]]</f>
        <v>2.7914137380000002E-2</v>
      </c>
      <c r="CG117" s="1" t="s">
        <v>144</v>
      </c>
      <c r="CH117" s="1" t="s">
        <v>18</v>
      </c>
      <c r="CI117" s="1" t="s">
        <v>101</v>
      </c>
      <c r="CJ117" s="1" t="s">
        <v>11</v>
      </c>
      <c r="CK117" s="1" t="s">
        <v>12</v>
      </c>
      <c r="CL117" s="1" t="s">
        <v>13</v>
      </c>
      <c r="CM117" s="8">
        <v>6.9015543100000003E-4</v>
      </c>
      <c r="CN117" s="8">
        <v>0.75</v>
      </c>
      <c r="CO117" s="9">
        <f>Tabla2[[#This Row],[Precio unitario]]*Tabla2[[#This Row],[Tasa de ingresos cliente]]</f>
        <v>5.1761657325000003E-4</v>
      </c>
      <c r="CP117" s="21">
        <v>21.6</v>
      </c>
      <c r="CQ117" s="11">
        <f>Tabla2[[#This Row],[tasa de cambio]]*Tabla2[[#This Row],[Ingresos netos]]</f>
        <v>1.1180517982200001E-2</v>
      </c>
    </row>
    <row r="118" spans="1:95">
      <c r="A118" s="2" t="s">
        <v>24</v>
      </c>
      <c r="B118" s="2" t="s">
        <v>14</v>
      </c>
      <c r="C118" s="2"/>
      <c r="D118" s="2" t="s">
        <v>11</v>
      </c>
      <c r="E118" s="2" t="s">
        <v>12</v>
      </c>
      <c r="F118" s="2" t="s">
        <v>13</v>
      </c>
      <c r="G118" s="7">
        <v>2.6417574600000001E-4</v>
      </c>
      <c r="H118" s="7">
        <v>0.75</v>
      </c>
      <c r="I118" s="9">
        <f>Tabla14[[#This Row],[Precio unitario]]*Tabla14[[#This Row],[Tasa de ingresos cliente]]</f>
        <v>1.9813180950000001E-4</v>
      </c>
      <c r="J118" s="21">
        <v>21.6</v>
      </c>
      <c r="K118" s="15">
        <f>Tabla14[[#This Row],[tasa de cambio]]*Tabla14[[#This Row],[Ingresos netos]]</f>
        <v>4.2796470852000008E-3</v>
      </c>
      <c r="M118" s="1" t="s">
        <v>43</v>
      </c>
      <c r="N118" s="23">
        <f>AVERAGEIF(Tabla14[PaÃ­s / RegiÃ³n],M118,Tabla14[regalia en pesos])</f>
        <v>2.5364729166260872E-3</v>
      </c>
      <c r="P118" s="2" t="s">
        <v>81</v>
      </c>
      <c r="Q118" s="2" t="s">
        <v>53</v>
      </c>
      <c r="R118" s="2"/>
      <c r="S118" s="2" t="s">
        <v>11</v>
      </c>
      <c r="T118" s="2" t="s">
        <v>12</v>
      </c>
      <c r="U118" s="2" t="s">
        <v>13</v>
      </c>
      <c r="V118" s="7">
        <v>2.1386471519999999E-3</v>
      </c>
      <c r="W118" s="7">
        <v>0.75</v>
      </c>
      <c r="X118" s="9">
        <f>Tabla12[[#This Row],[Precio unitario]]*Tabla12[[#This Row],[Tasa de ingresos cliente]]</f>
        <v>1.6039853639999999E-3</v>
      </c>
      <c r="Y118" s="21">
        <v>21.6</v>
      </c>
      <c r="Z118" s="11">
        <f>Tabla12[[#This Row],[tasa de cambio]]*Tabla12[[#This Row],[Ingresos netos]]</f>
        <v>3.46460838624E-2</v>
      </c>
      <c r="AQ118" s="2" t="s">
        <v>100</v>
      </c>
      <c r="AR118" s="2" t="s">
        <v>65</v>
      </c>
      <c r="AS118" s="2" t="s">
        <v>104</v>
      </c>
      <c r="AT118" s="2" t="s">
        <v>11</v>
      </c>
      <c r="AU118" s="2" t="s">
        <v>12</v>
      </c>
      <c r="AV118" s="2" t="s">
        <v>13</v>
      </c>
      <c r="AW118" s="7">
        <v>4.5370999999999996E-3</v>
      </c>
      <c r="AX118" s="7">
        <v>0.75</v>
      </c>
      <c r="AY118" s="9">
        <f>Tabla8[[#This Row],[Precio unitario]]*Tabla8[[#This Row],[Tasa de ingresos cliente]]</f>
        <v>3.4028249999999999E-3</v>
      </c>
      <c r="AZ118" s="21">
        <v>21.6</v>
      </c>
      <c r="BA118" s="11">
        <f>Tabla8[[#This Row],[tasa de cambio]]*Tabla8[[#This Row],[Ingresos netos]]</f>
        <v>7.350102E-2</v>
      </c>
      <c r="BB118" s="23"/>
      <c r="BD118" s="23"/>
      <c r="BR118" s="2" t="s">
        <v>138</v>
      </c>
      <c r="BS118" s="2" t="s">
        <v>37</v>
      </c>
      <c r="BT118" s="2" t="s">
        <v>104</v>
      </c>
      <c r="BU118" s="2" t="s">
        <v>11</v>
      </c>
      <c r="BV118" s="2" t="s">
        <v>12</v>
      </c>
      <c r="BW118" s="2" t="s">
        <v>13</v>
      </c>
      <c r="BX118" s="7">
        <v>3.2144236999999999E-3</v>
      </c>
      <c r="BY118" s="7">
        <v>0.75</v>
      </c>
      <c r="BZ118" s="9">
        <f>Tabla4[[#This Row],[Precio unitario]]*Tabla4[[#This Row],[Tasa de ingresos cliente]]</f>
        <v>2.4108177749999999E-3</v>
      </c>
      <c r="CA118" s="21">
        <v>21.6</v>
      </c>
      <c r="CB118" s="14">
        <f>Tabla4[[#This Row],[tasa de cambio]]*Tabla4[[#This Row],[Ingresos netos]]</f>
        <v>5.2073663940000001E-2</v>
      </c>
      <c r="CG118" s="2" t="s">
        <v>144</v>
      </c>
      <c r="CH118" s="2" t="s">
        <v>18</v>
      </c>
      <c r="CI118" s="2" t="s">
        <v>101</v>
      </c>
      <c r="CJ118" s="2" t="s">
        <v>11</v>
      </c>
      <c r="CK118" s="2" t="s">
        <v>12</v>
      </c>
      <c r="CL118" s="2" t="s">
        <v>13</v>
      </c>
      <c r="CM118" s="7">
        <v>6.9008850799999997E-4</v>
      </c>
      <c r="CN118" s="7">
        <v>0.75</v>
      </c>
      <c r="CO118" s="9">
        <f>Tabla2[[#This Row],[Precio unitario]]*Tabla2[[#This Row],[Tasa de ingresos cliente]]</f>
        <v>5.1756638100000001E-4</v>
      </c>
      <c r="CP118" s="21">
        <v>21.6</v>
      </c>
      <c r="CQ118" s="11">
        <f>Tabla2[[#This Row],[tasa de cambio]]*Tabla2[[#This Row],[Ingresos netos]]</f>
        <v>1.1179433829600001E-2</v>
      </c>
    </row>
    <row r="119" spans="1:95">
      <c r="A119" s="1" t="s">
        <v>24</v>
      </c>
      <c r="B119" s="1" t="s">
        <v>14</v>
      </c>
      <c r="C119" s="1"/>
      <c r="D119" s="1" t="s">
        <v>11</v>
      </c>
      <c r="E119" s="1" t="s">
        <v>12</v>
      </c>
      <c r="F119" s="1" t="s">
        <v>13</v>
      </c>
      <c r="G119" s="8">
        <v>1.82357668E-4</v>
      </c>
      <c r="H119" s="8">
        <v>0.75</v>
      </c>
      <c r="I119" s="9">
        <f>Tabla14[[#This Row],[Precio unitario]]*Tabla14[[#This Row],[Tasa de ingresos cliente]]</f>
        <v>1.36768251E-4</v>
      </c>
      <c r="J119" s="21">
        <v>21.6</v>
      </c>
      <c r="K119" s="15">
        <f>Tabla14[[#This Row],[tasa de cambio]]*Tabla14[[#This Row],[Ingresos netos]]</f>
        <v>2.9541942216000003E-3</v>
      </c>
      <c r="M119" s="1" t="s">
        <v>56</v>
      </c>
      <c r="N119" s="23">
        <f>AVERAGEIF(Tabla14[PaÃ­s / RegiÃ³n],M119,Tabla14[regalia en pesos])</f>
        <v>6.792712160940001E-2</v>
      </c>
      <c r="P119" s="1" t="s">
        <v>81</v>
      </c>
      <c r="Q119" s="1" t="s">
        <v>53</v>
      </c>
      <c r="R119" s="1"/>
      <c r="S119" s="1" t="s">
        <v>11</v>
      </c>
      <c r="T119" s="1" t="s">
        <v>12</v>
      </c>
      <c r="U119" s="1" t="s">
        <v>13</v>
      </c>
      <c r="V119" s="8">
        <v>1.3557971270000001E-3</v>
      </c>
      <c r="W119" s="8">
        <v>0.75</v>
      </c>
      <c r="X119" s="9">
        <f>Tabla12[[#This Row],[Precio unitario]]*Tabla12[[#This Row],[Tasa de ingresos cliente]]</f>
        <v>1.0168478452500002E-3</v>
      </c>
      <c r="Y119" s="21">
        <v>21.6</v>
      </c>
      <c r="Z119" s="11">
        <f>Tabla12[[#This Row],[tasa de cambio]]*Tabla12[[#This Row],[Ingresos netos]]</f>
        <v>2.1963913457400005E-2</v>
      </c>
      <c r="AQ119" s="1" t="s">
        <v>100</v>
      </c>
      <c r="AR119" s="1" t="s">
        <v>65</v>
      </c>
      <c r="AS119" s="1" t="s">
        <v>104</v>
      </c>
      <c r="AT119" s="1" t="s">
        <v>11</v>
      </c>
      <c r="AU119" s="1" t="s">
        <v>12</v>
      </c>
      <c r="AV119" s="1" t="s">
        <v>13</v>
      </c>
      <c r="AW119" s="8">
        <v>1.8779999999999999E-3</v>
      </c>
      <c r="AX119" s="8">
        <v>0.75</v>
      </c>
      <c r="AY119" s="9">
        <f>Tabla8[[#This Row],[Precio unitario]]*Tabla8[[#This Row],[Tasa de ingresos cliente]]</f>
        <v>1.4085E-3</v>
      </c>
      <c r="AZ119" s="21">
        <v>21.6</v>
      </c>
      <c r="BA119" s="11">
        <f>Tabla8[[#This Row],[tasa de cambio]]*Tabla8[[#This Row],[Ingresos netos]]</f>
        <v>3.0423600000000002E-2</v>
      </c>
      <c r="BB119" s="23"/>
      <c r="BD119" s="23"/>
      <c r="BR119" s="2" t="s">
        <v>138</v>
      </c>
      <c r="BS119" s="2" t="s">
        <v>37</v>
      </c>
      <c r="BT119" s="2" t="s">
        <v>101</v>
      </c>
      <c r="BU119" s="2" t="s">
        <v>11</v>
      </c>
      <c r="BV119" s="2" t="s">
        <v>12</v>
      </c>
      <c r="BW119" s="2" t="s">
        <v>13</v>
      </c>
      <c r="BX119" s="7">
        <v>1.6619733899999999E-2</v>
      </c>
      <c r="BY119" s="7">
        <v>0.75</v>
      </c>
      <c r="BZ119" s="9">
        <f>Tabla4[[#This Row],[Precio unitario]]*Tabla4[[#This Row],[Tasa de ingresos cliente]]</f>
        <v>1.2464800424999999E-2</v>
      </c>
      <c r="CA119" s="21">
        <v>21.6</v>
      </c>
      <c r="CB119" s="14">
        <f>Tabla4[[#This Row],[tasa de cambio]]*Tabla4[[#This Row],[Ingresos netos]]</f>
        <v>0.26923968917999996</v>
      </c>
      <c r="CG119" s="1" t="s">
        <v>144</v>
      </c>
      <c r="CH119" s="1" t="s">
        <v>18</v>
      </c>
      <c r="CI119" s="1" t="s">
        <v>101</v>
      </c>
      <c r="CJ119" s="1" t="s">
        <v>11</v>
      </c>
      <c r="CK119" s="1" t="s">
        <v>12</v>
      </c>
      <c r="CL119" s="1" t="s">
        <v>13</v>
      </c>
      <c r="CM119" s="8">
        <v>6.9015795000000005E-4</v>
      </c>
      <c r="CN119" s="8">
        <v>0.75</v>
      </c>
      <c r="CO119" s="9">
        <f>Tabla2[[#This Row],[Precio unitario]]*Tabla2[[#This Row],[Tasa de ingresos cliente]]</f>
        <v>5.1761846250000007E-4</v>
      </c>
      <c r="CP119" s="21">
        <v>21.6</v>
      </c>
      <c r="CQ119" s="11">
        <f>Tabla2[[#This Row],[tasa de cambio]]*Tabla2[[#This Row],[Ingresos netos]]</f>
        <v>1.1180558790000001E-2</v>
      </c>
    </row>
    <row r="120" spans="1:95">
      <c r="A120" s="2" t="s">
        <v>24</v>
      </c>
      <c r="B120" s="2" t="s">
        <v>14</v>
      </c>
      <c r="C120" s="2"/>
      <c r="D120" s="2" t="s">
        <v>11</v>
      </c>
      <c r="E120" s="2" t="s">
        <v>12</v>
      </c>
      <c r="F120" s="2" t="s">
        <v>13</v>
      </c>
      <c r="G120" s="7">
        <v>4.2649137000000002E-4</v>
      </c>
      <c r="H120" s="7">
        <v>0.75</v>
      </c>
      <c r="I120" s="9">
        <f>Tabla14[[#This Row],[Precio unitario]]*Tabla14[[#This Row],[Tasa de ingresos cliente]]</f>
        <v>3.1986852750000001E-4</v>
      </c>
      <c r="J120" s="21">
        <v>21.6</v>
      </c>
      <c r="K120" s="15">
        <f>Tabla14[[#This Row],[tasa de cambio]]*Tabla14[[#This Row],[Ingresos netos]]</f>
        <v>6.9091601940000011E-3</v>
      </c>
      <c r="M120" s="1" t="s">
        <v>44</v>
      </c>
      <c r="N120" s="23">
        <f>AVERAGEIF(Tabla14[PaÃ­s / RegiÃ³n],M120,Tabla14[regalia en pesos])</f>
        <v>5.3541713617363635E-3</v>
      </c>
      <c r="P120" s="2" t="s">
        <v>81</v>
      </c>
      <c r="Q120" s="2" t="s">
        <v>25</v>
      </c>
      <c r="R120" s="2"/>
      <c r="S120" s="2" t="s">
        <v>11</v>
      </c>
      <c r="T120" s="2" t="s">
        <v>12</v>
      </c>
      <c r="U120" s="2" t="s">
        <v>13</v>
      </c>
      <c r="V120" s="7">
        <v>3.1679926490000001E-3</v>
      </c>
      <c r="W120" s="7">
        <v>0.75</v>
      </c>
      <c r="X120" s="9">
        <f>Tabla12[[#This Row],[Precio unitario]]*Tabla12[[#This Row],[Tasa de ingresos cliente]]</f>
        <v>2.3759944867499999E-3</v>
      </c>
      <c r="Y120" s="21">
        <v>21.6</v>
      </c>
      <c r="Z120" s="11">
        <f>Tabla12[[#This Row],[tasa de cambio]]*Tabla12[[#This Row],[Ingresos netos]]</f>
        <v>5.1321480913800004E-2</v>
      </c>
      <c r="AQ120" s="1" t="s">
        <v>100</v>
      </c>
      <c r="AR120" s="1" t="s">
        <v>65</v>
      </c>
      <c r="AS120" s="1" t="s">
        <v>114</v>
      </c>
      <c r="AT120" s="1" t="s">
        <v>11</v>
      </c>
      <c r="AU120" s="1" t="s">
        <v>12</v>
      </c>
      <c r="AV120" s="1" t="s">
        <v>13</v>
      </c>
      <c r="AW120" s="8">
        <v>1.9620000000000002E-3</v>
      </c>
      <c r="AX120" s="8">
        <v>0.75</v>
      </c>
      <c r="AY120" s="9">
        <f>Tabla8[[#This Row],[Precio unitario]]*Tabla8[[#This Row],[Tasa de ingresos cliente]]</f>
        <v>1.4715000000000002E-3</v>
      </c>
      <c r="AZ120" s="21">
        <v>21.6</v>
      </c>
      <c r="BA120" s="11">
        <f>Tabla8[[#This Row],[tasa de cambio]]*Tabla8[[#This Row],[Ingresos netos]]</f>
        <v>3.1784400000000004E-2</v>
      </c>
      <c r="BB120" s="23"/>
      <c r="BD120" s="23"/>
      <c r="BR120" s="2" t="s">
        <v>138</v>
      </c>
      <c r="BS120" s="2" t="s">
        <v>37</v>
      </c>
      <c r="BT120" s="2" t="s">
        <v>101</v>
      </c>
      <c r="BU120" s="2" t="s">
        <v>11</v>
      </c>
      <c r="BV120" s="2" t="s">
        <v>12</v>
      </c>
      <c r="BW120" s="2" t="s">
        <v>13</v>
      </c>
      <c r="BX120" s="7">
        <v>1.8457314999999999E-3</v>
      </c>
      <c r="BY120" s="7">
        <v>0.75</v>
      </c>
      <c r="BZ120" s="9">
        <f>Tabla4[[#This Row],[Precio unitario]]*Tabla4[[#This Row],[Tasa de ingresos cliente]]</f>
        <v>1.3842986250000001E-3</v>
      </c>
      <c r="CA120" s="21">
        <v>21.6</v>
      </c>
      <c r="CB120" s="14">
        <f>Tabla4[[#This Row],[tasa de cambio]]*Tabla4[[#This Row],[Ingresos netos]]</f>
        <v>2.9900850300000004E-2</v>
      </c>
      <c r="CG120" s="2" t="s">
        <v>144</v>
      </c>
      <c r="CH120" s="2" t="s">
        <v>34</v>
      </c>
      <c r="CI120" s="2" t="s">
        <v>101</v>
      </c>
      <c r="CJ120" s="2" t="s">
        <v>11</v>
      </c>
      <c r="CK120" s="2" t="s">
        <v>12</v>
      </c>
      <c r="CL120" s="2" t="s">
        <v>13</v>
      </c>
      <c r="CM120" s="7">
        <v>6.3228959699999996E-4</v>
      </c>
      <c r="CN120" s="7">
        <v>0.75</v>
      </c>
      <c r="CO120" s="9">
        <f>Tabla2[[#This Row],[Precio unitario]]*Tabla2[[#This Row],[Tasa de ingresos cliente]]</f>
        <v>4.7421719774999994E-4</v>
      </c>
      <c r="CP120" s="21">
        <v>21.6</v>
      </c>
      <c r="CQ120" s="11">
        <f>Tabla2[[#This Row],[tasa de cambio]]*Tabla2[[#This Row],[Ingresos netos]]</f>
        <v>1.02430914714E-2</v>
      </c>
    </row>
    <row r="121" spans="1:95">
      <c r="A121" s="1" t="s">
        <v>24</v>
      </c>
      <c r="B121" s="1" t="s">
        <v>14</v>
      </c>
      <c r="C121" s="1"/>
      <c r="D121" s="1" t="s">
        <v>11</v>
      </c>
      <c r="E121" s="1" t="s">
        <v>12</v>
      </c>
      <c r="F121" s="1" t="s">
        <v>13</v>
      </c>
      <c r="G121" s="8">
        <v>1.8915448299999999E-4</v>
      </c>
      <c r="H121" s="8">
        <v>0.75</v>
      </c>
      <c r="I121" s="9">
        <f>Tabla14[[#This Row],[Precio unitario]]*Tabla14[[#This Row],[Tasa de ingresos cliente]]</f>
        <v>1.4186586224999999E-4</v>
      </c>
      <c r="J121" s="21">
        <v>21.6</v>
      </c>
      <c r="K121" s="15">
        <f>Tabla14[[#This Row],[tasa de cambio]]*Tabla14[[#This Row],[Ingresos netos]]</f>
        <v>3.0643026246000003E-3</v>
      </c>
      <c r="M121" s="1" t="s">
        <v>50</v>
      </c>
      <c r="N121" s="23">
        <f>AVERAGEIF(Tabla14[PaÃ­s / RegiÃ³n],M121,Tabla14[regalia en pesos])</f>
        <v>1.3989296287285716E-2</v>
      </c>
      <c r="P121" s="1" t="s">
        <v>81</v>
      </c>
      <c r="Q121" s="1" t="s">
        <v>40</v>
      </c>
      <c r="R121" s="1"/>
      <c r="S121" s="1" t="s">
        <v>11</v>
      </c>
      <c r="T121" s="1" t="s">
        <v>12</v>
      </c>
      <c r="U121" s="1" t="s">
        <v>13</v>
      </c>
      <c r="V121" s="8">
        <v>2.4246164739999999E-3</v>
      </c>
      <c r="W121" s="8">
        <v>0.75</v>
      </c>
      <c r="X121" s="9">
        <f>Tabla12[[#This Row],[Precio unitario]]*Tabla12[[#This Row],[Tasa de ingresos cliente]]</f>
        <v>1.8184623555E-3</v>
      </c>
      <c r="Y121" s="21">
        <v>21.6</v>
      </c>
      <c r="Z121" s="11">
        <f>Tabla12[[#This Row],[tasa de cambio]]*Tabla12[[#This Row],[Ingresos netos]]</f>
        <v>3.9278786878800001E-2</v>
      </c>
      <c r="AQ121" s="2" t="s">
        <v>100</v>
      </c>
      <c r="AR121" s="2" t="s">
        <v>65</v>
      </c>
      <c r="AS121" s="2" t="s">
        <v>114</v>
      </c>
      <c r="AT121" s="2" t="s">
        <v>11</v>
      </c>
      <c r="AU121" s="2" t="s">
        <v>12</v>
      </c>
      <c r="AV121" s="2" t="s">
        <v>13</v>
      </c>
      <c r="AW121" s="7">
        <v>1.962381E-3</v>
      </c>
      <c r="AX121" s="7">
        <v>0.75</v>
      </c>
      <c r="AY121" s="9">
        <f>Tabla8[[#This Row],[Precio unitario]]*Tabla8[[#This Row],[Tasa de ingresos cliente]]</f>
        <v>1.47178575E-3</v>
      </c>
      <c r="AZ121" s="21">
        <v>21.6</v>
      </c>
      <c r="BA121" s="11">
        <f>Tabla8[[#This Row],[tasa de cambio]]*Tabla8[[#This Row],[Ingresos netos]]</f>
        <v>3.1790572200000006E-2</v>
      </c>
      <c r="BB121" s="23"/>
      <c r="BD121" s="23"/>
      <c r="BR121" s="2" t="s">
        <v>138</v>
      </c>
      <c r="BS121" s="2" t="s">
        <v>37</v>
      </c>
      <c r="BT121" s="2" t="s">
        <v>104</v>
      </c>
      <c r="BU121" s="2" t="s">
        <v>11</v>
      </c>
      <c r="BV121" s="2" t="s">
        <v>12</v>
      </c>
      <c r="BW121" s="2" t="s">
        <v>13</v>
      </c>
      <c r="BX121" s="7">
        <v>6.8743299999999996E-5</v>
      </c>
      <c r="BY121" s="7">
        <v>0.75</v>
      </c>
      <c r="BZ121" s="9">
        <f>Tabla4[[#This Row],[Precio unitario]]*Tabla4[[#This Row],[Tasa de ingresos cliente]]</f>
        <v>5.1557474999999994E-5</v>
      </c>
      <c r="CA121" s="21">
        <v>21.6</v>
      </c>
      <c r="CB121" s="14">
        <f>Tabla4[[#This Row],[tasa de cambio]]*Tabla4[[#This Row],[Ingresos netos]]</f>
        <v>1.11364146E-3</v>
      </c>
      <c r="CG121" s="1" t="s">
        <v>144</v>
      </c>
      <c r="CH121" s="1" t="s">
        <v>19</v>
      </c>
      <c r="CI121" s="1" t="s">
        <v>101</v>
      </c>
      <c r="CJ121" s="1" t="s">
        <v>11</v>
      </c>
      <c r="CK121" s="1" t="s">
        <v>12</v>
      </c>
      <c r="CL121" s="1" t="s">
        <v>13</v>
      </c>
      <c r="CM121" s="8">
        <v>1.67938804E-3</v>
      </c>
      <c r="CN121" s="8">
        <v>0.75</v>
      </c>
      <c r="CO121" s="9">
        <f>Tabla2[[#This Row],[Precio unitario]]*Tabla2[[#This Row],[Tasa de ingresos cliente]]</f>
        <v>1.25954103E-3</v>
      </c>
      <c r="CP121" s="21">
        <v>21.6</v>
      </c>
      <c r="CQ121" s="11">
        <f>Tabla2[[#This Row],[tasa de cambio]]*Tabla2[[#This Row],[Ingresos netos]]</f>
        <v>2.7206086248E-2</v>
      </c>
    </row>
    <row r="122" spans="1:95">
      <c r="A122" s="1" t="s">
        <v>24</v>
      </c>
      <c r="B122" s="1" t="s">
        <v>74</v>
      </c>
      <c r="C122" s="1"/>
      <c r="D122" s="1" t="s">
        <v>11</v>
      </c>
      <c r="E122" s="1" t="s">
        <v>12</v>
      </c>
      <c r="F122" s="1" t="s">
        <v>13</v>
      </c>
      <c r="G122" s="8">
        <v>3.2263390399999998E-4</v>
      </c>
      <c r="H122" s="8">
        <v>0.75</v>
      </c>
      <c r="I122" s="9">
        <f>Tabla14[[#This Row],[Precio unitario]]*Tabla14[[#This Row],[Tasa de ingresos cliente]]</f>
        <v>2.4197542799999998E-4</v>
      </c>
      <c r="J122" s="21">
        <v>21.6</v>
      </c>
      <c r="K122" s="15">
        <f>Tabla14[[#This Row],[tasa de cambio]]*Tabla14[[#This Row],[Ingresos netos]]</f>
        <v>5.2266692448000003E-3</v>
      </c>
      <c r="M122" s="1" t="s">
        <v>16</v>
      </c>
      <c r="N122" s="23">
        <f>AVERAGEIF(Tabla14[PaÃ­s / RegiÃ³n],M122,Tabla14[regalia en pesos])</f>
        <v>6.2768274953399997E-2</v>
      </c>
      <c r="P122" s="2" t="s">
        <v>81</v>
      </c>
      <c r="Q122" s="2" t="s">
        <v>40</v>
      </c>
      <c r="R122" s="2"/>
      <c r="S122" s="2" t="s">
        <v>11</v>
      </c>
      <c r="T122" s="2" t="s">
        <v>12</v>
      </c>
      <c r="U122" s="2" t="s">
        <v>13</v>
      </c>
      <c r="V122" s="7">
        <v>3.116993585E-3</v>
      </c>
      <c r="W122" s="7">
        <v>0.75</v>
      </c>
      <c r="X122" s="9">
        <f>Tabla12[[#This Row],[Precio unitario]]*Tabla12[[#This Row],[Tasa de ingresos cliente]]</f>
        <v>2.33774518875E-3</v>
      </c>
      <c r="Y122" s="21">
        <v>21.6</v>
      </c>
      <c r="Z122" s="11">
        <f>Tabla12[[#This Row],[tasa de cambio]]*Tabla12[[#This Row],[Ingresos netos]]</f>
        <v>5.0495296077000006E-2</v>
      </c>
      <c r="AQ122" s="1" t="s">
        <v>100</v>
      </c>
      <c r="AR122" s="1" t="s">
        <v>65</v>
      </c>
      <c r="AS122" s="1" t="s">
        <v>114</v>
      </c>
      <c r="AT122" s="1" t="s">
        <v>11</v>
      </c>
      <c r="AU122" s="1" t="s">
        <v>12</v>
      </c>
      <c r="AV122" s="1" t="s">
        <v>13</v>
      </c>
      <c r="AW122" s="8">
        <v>1.9623332999999998E-3</v>
      </c>
      <c r="AX122" s="8">
        <v>0.75</v>
      </c>
      <c r="AY122" s="9">
        <f>Tabla8[[#This Row],[Precio unitario]]*Tabla8[[#This Row],[Tasa de ingresos cliente]]</f>
        <v>1.4717499749999999E-3</v>
      </c>
      <c r="AZ122" s="21">
        <v>21.6</v>
      </c>
      <c r="BA122" s="11">
        <f>Tabla8[[#This Row],[tasa de cambio]]*Tabla8[[#This Row],[Ingresos netos]]</f>
        <v>3.1789799459999997E-2</v>
      </c>
      <c r="BB122" s="23"/>
      <c r="BD122" s="23"/>
      <c r="BR122" s="1" t="s">
        <v>138</v>
      </c>
      <c r="BS122" s="1" t="s">
        <v>37</v>
      </c>
      <c r="BT122" s="1" t="s">
        <v>104</v>
      </c>
      <c r="BU122" s="1" t="s">
        <v>11</v>
      </c>
      <c r="BV122" s="1" t="s">
        <v>12</v>
      </c>
      <c r="BW122" s="1" t="s">
        <v>13</v>
      </c>
      <c r="BX122" s="8">
        <v>5.5799999999999997E-8</v>
      </c>
      <c r="BY122" s="8">
        <v>0.75</v>
      </c>
      <c r="BZ122" s="9">
        <f>Tabla4[[#This Row],[Precio unitario]]*Tabla4[[#This Row],[Tasa de ingresos cliente]]</f>
        <v>4.1849999999999994E-8</v>
      </c>
      <c r="CA122" s="21">
        <v>21.6</v>
      </c>
      <c r="CB122" s="14">
        <f>Tabla4[[#This Row],[tasa de cambio]]*Tabla4[[#This Row],[Ingresos netos]]</f>
        <v>9.039599999999999E-7</v>
      </c>
      <c r="CG122" s="2" t="s">
        <v>144</v>
      </c>
      <c r="CH122" s="2" t="s">
        <v>20</v>
      </c>
      <c r="CI122" s="2" t="s">
        <v>101</v>
      </c>
      <c r="CJ122" s="2" t="s">
        <v>11</v>
      </c>
      <c r="CK122" s="2" t="s">
        <v>12</v>
      </c>
      <c r="CL122" s="2" t="s">
        <v>13</v>
      </c>
      <c r="CM122" s="7">
        <v>1.2494647020000001E-3</v>
      </c>
      <c r="CN122" s="7">
        <v>0.75</v>
      </c>
      <c r="CO122" s="9">
        <f>Tabla2[[#This Row],[Precio unitario]]*Tabla2[[#This Row],[Tasa de ingresos cliente]]</f>
        <v>9.3709852649999999E-4</v>
      </c>
      <c r="CP122" s="21">
        <v>21.6</v>
      </c>
      <c r="CQ122" s="11">
        <f>Tabla2[[#This Row],[tasa de cambio]]*Tabla2[[#This Row],[Ingresos netos]]</f>
        <v>2.02413281724E-2</v>
      </c>
    </row>
    <row r="123" spans="1:95">
      <c r="A123" s="1" t="s">
        <v>24</v>
      </c>
      <c r="B123" s="1" t="s">
        <v>74</v>
      </c>
      <c r="C123" s="1"/>
      <c r="D123" s="1" t="s">
        <v>11</v>
      </c>
      <c r="E123" s="1" t="s">
        <v>12</v>
      </c>
      <c r="F123" s="1" t="s">
        <v>13</v>
      </c>
      <c r="G123" s="8">
        <v>4.9356720400000004E-4</v>
      </c>
      <c r="H123" s="8">
        <v>0.75</v>
      </c>
      <c r="I123" s="9">
        <f>Tabla14[[#This Row],[Precio unitario]]*Tabla14[[#This Row],[Tasa de ingresos cliente]]</f>
        <v>3.7017540300000006E-4</v>
      </c>
      <c r="J123" s="21">
        <v>21.6</v>
      </c>
      <c r="K123" s="15">
        <f>Tabla14[[#This Row],[tasa de cambio]]*Tabla14[[#This Row],[Ingresos netos]]</f>
        <v>7.9957887048000015E-3</v>
      </c>
      <c r="M123" s="1" t="s">
        <v>17</v>
      </c>
      <c r="N123" s="23">
        <f>AVERAGEIF(Tabla14[PaÃ­s / RegiÃ³n],M123,Tabla14[regalia en pesos])</f>
        <v>3.7947956143909098E-3</v>
      </c>
      <c r="P123" s="1" t="s">
        <v>81</v>
      </c>
      <c r="Q123" s="1" t="s">
        <v>40</v>
      </c>
      <c r="R123" s="1"/>
      <c r="S123" s="1" t="s">
        <v>11</v>
      </c>
      <c r="T123" s="1" t="s">
        <v>12</v>
      </c>
      <c r="U123" s="1" t="s">
        <v>13</v>
      </c>
      <c r="V123" s="8">
        <v>3.1168207239999999E-3</v>
      </c>
      <c r="W123" s="8">
        <v>0.75</v>
      </c>
      <c r="X123" s="9">
        <f>Tabla12[[#This Row],[Precio unitario]]*Tabla12[[#This Row],[Tasa de ingresos cliente]]</f>
        <v>2.3376155429999999E-3</v>
      </c>
      <c r="Y123" s="21">
        <v>21.6</v>
      </c>
      <c r="Z123" s="11">
        <f>Tabla12[[#This Row],[tasa de cambio]]*Tabla12[[#This Row],[Ingresos netos]]</f>
        <v>5.0492495728800005E-2</v>
      </c>
      <c r="AQ123" s="2" t="s">
        <v>100</v>
      </c>
      <c r="AR123" s="2" t="s">
        <v>65</v>
      </c>
      <c r="AS123" s="2" t="s">
        <v>114</v>
      </c>
      <c r="AT123" s="2" t="s">
        <v>11</v>
      </c>
      <c r="AU123" s="2" t="s">
        <v>12</v>
      </c>
      <c r="AV123" s="2" t="s">
        <v>13</v>
      </c>
      <c r="AW123" s="7">
        <v>1.9624999999999998E-3</v>
      </c>
      <c r="AX123" s="7">
        <v>0.75</v>
      </c>
      <c r="AY123" s="9">
        <f>Tabla8[[#This Row],[Precio unitario]]*Tabla8[[#This Row],[Tasa de ingresos cliente]]</f>
        <v>1.4718749999999999E-3</v>
      </c>
      <c r="AZ123" s="21">
        <v>21.6</v>
      </c>
      <c r="BA123" s="11">
        <f>Tabla8[[#This Row],[tasa de cambio]]*Tabla8[[#This Row],[Ingresos netos]]</f>
        <v>3.1792500000000001E-2</v>
      </c>
      <c r="BB123" s="23"/>
      <c r="BD123" s="23"/>
      <c r="BR123" s="1" t="s">
        <v>138</v>
      </c>
      <c r="BS123" s="1" t="s">
        <v>37</v>
      </c>
      <c r="BT123" s="1" t="s">
        <v>104</v>
      </c>
      <c r="BU123" s="1" t="s">
        <v>11</v>
      </c>
      <c r="BV123" s="1" t="s">
        <v>12</v>
      </c>
      <c r="BW123" s="1" t="s">
        <v>13</v>
      </c>
      <c r="BX123" s="8">
        <v>3.4092187000000001E-3</v>
      </c>
      <c r="BY123" s="8">
        <v>0.75</v>
      </c>
      <c r="BZ123" s="9">
        <f>Tabla4[[#This Row],[Precio unitario]]*Tabla4[[#This Row],[Tasa de ingresos cliente]]</f>
        <v>2.5569140249999999E-3</v>
      </c>
      <c r="CA123" s="21">
        <v>21.6</v>
      </c>
      <c r="CB123" s="14">
        <f>Tabla4[[#This Row],[tasa de cambio]]*Tabla4[[#This Row],[Ingresos netos]]</f>
        <v>5.5229342940000002E-2</v>
      </c>
      <c r="CG123" s="1" t="s">
        <v>144</v>
      </c>
      <c r="CH123" s="1" t="s">
        <v>53</v>
      </c>
      <c r="CI123" s="1" t="s">
        <v>101</v>
      </c>
      <c r="CJ123" s="1" t="s">
        <v>11</v>
      </c>
      <c r="CK123" s="1" t="s">
        <v>12</v>
      </c>
      <c r="CL123" s="1" t="s">
        <v>13</v>
      </c>
      <c r="CM123" s="8">
        <v>8.3969402000000002E-4</v>
      </c>
      <c r="CN123" s="8">
        <v>0.75</v>
      </c>
      <c r="CO123" s="9">
        <f>Tabla2[[#This Row],[Precio unitario]]*Tabla2[[#This Row],[Tasa de ingresos cliente]]</f>
        <v>6.2977051499999998E-4</v>
      </c>
      <c r="CP123" s="21">
        <v>21.6</v>
      </c>
      <c r="CQ123" s="11">
        <f>Tabla2[[#This Row],[tasa de cambio]]*Tabla2[[#This Row],[Ingresos netos]]</f>
        <v>1.3603043124E-2</v>
      </c>
    </row>
    <row r="124" spans="1:95">
      <c r="A124" s="1" t="s">
        <v>24</v>
      </c>
      <c r="B124" s="1" t="s">
        <v>20</v>
      </c>
      <c r="C124" s="1"/>
      <c r="D124" s="1" t="s">
        <v>11</v>
      </c>
      <c r="E124" s="1" t="s">
        <v>12</v>
      </c>
      <c r="F124" s="1" t="s">
        <v>13</v>
      </c>
      <c r="G124" s="8">
        <v>1.8748638409999999E-3</v>
      </c>
      <c r="H124" s="8">
        <v>0.75</v>
      </c>
      <c r="I124" s="9">
        <f>Tabla14[[#This Row],[Precio unitario]]*Tabla14[[#This Row],[Tasa de ingresos cliente]]</f>
        <v>1.40614788075E-3</v>
      </c>
      <c r="J124" s="21">
        <v>21.6</v>
      </c>
      <c r="K124" s="15">
        <f>Tabla14[[#This Row],[tasa de cambio]]*Tabla14[[#This Row],[Ingresos netos]]</f>
        <v>3.0372794224200004E-2</v>
      </c>
      <c r="M124" s="1" t="s">
        <v>41</v>
      </c>
      <c r="N124" s="23">
        <f>AVERAGEIF(Tabla14[PaÃ­s / RegiÃ³n],M124,Tabla14[regalia en pesos])</f>
        <v>2.0764634376272723E-3</v>
      </c>
      <c r="P124" s="2" t="s">
        <v>81</v>
      </c>
      <c r="Q124" s="2" t="s">
        <v>26</v>
      </c>
      <c r="R124" s="2"/>
      <c r="S124" s="2" t="s">
        <v>11</v>
      </c>
      <c r="T124" s="2" t="s">
        <v>12</v>
      </c>
      <c r="U124" s="2" t="s">
        <v>13</v>
      </c>
      <c r="V124" s="7">
        <v>6.0680241180000004E-3</v>
      </c>
      <c r="W124" s="7">
        <v>0.75</v>
      </c>
      <c r="X124" s="9">
        <f>Tabla12[[#This Row],[Precio unitario]]*Tabla12[[#This Row],[Tasa de ingresos cliente]]</f>
        <v>4.5510180885000003E-3</v>
      </c>
      <c r="Y124" s="21">
        <v>21.6</v>
      </c>
      <c r="Z124" s="11">
        <f>Tabla12[[#This Row],[tasa de cambio]]*Tabla12[[#This Row],[Ingresos netos]]</f>
        <v>9.8301990711600007E-2</v>
      </c>
      <c r="AQ124" s="1" t="s">
        <v>100</v>
      </c>
      <c r="AR124" s="1" t="s">
        <v>65</v>
      </c>
      <c r="AS124" s="1" t="s">
        <v>114</v>
      </c>
      <c r="AT124" s="1" t="s">
        <v>11</v>
      </c>
      <c r="AU124" s="1" t="s">
        <v>12</v>
      </c>
      <c r="AV124" s="1" t="s">
        <v>13</v>
      </c>
      <c r="AW124" s="8">
        <v>1.96225E-3</v>
      </c>
      <c r="AX124" s="8">
        <v>0.75</v>
      </c>
      <c r="AY124" s="9">
        <f>Tabla8[[#This Row],[Precio unitario]]*Tabla8[[#This Row],[Tasa de ingresos cliente]]</f>
        <v>1.4716874999999999E-3</v>
      </c>
      <c r="AZ124" s="21">
        <v>21.6</v>
      </c>
      <c r="BA124" s="11">
        <f>Tabla8[[#This Row],[tasa de cambio]]*Tabla8[[#This Row],[Ingresos netos]]</f>
        <v>3.1788450000000003E-2</v>
      </c>
      <c r="BB124" s="23"/>
      <c r="BD124" s="23"/>
      <c r="BR124" s="2" t="s">
        <v>138</v>
      </c>
      <c r="BS124" s="2" t="s">
        <v>37</v>
      </c>
      <c r="BT124" s="2" t="s">
        <v>104</v>
      </c>
      <c r="BU124" s="2" t="s">
        <v>11</v>
      </c>
      <c r="BV124" s="2" t="s">
        <v>12</v>
      </c>
      <c r="BW124" s="2" t="s">
        <v>13</v>
      </c>
      <c r="BX124" s="7">
        <v>3.4092186000000001E-3</v>
      </c>
      <c r="BY124" s="7">
        <v>0.75</v>
      </c>
      <c r="BZ124" s="9">
        <f>Tabla4[[#This Row],[Precio unitario]]*Tabla4[[#This Row],[Tasa de ingresos cliente]]</f>
        <v>2.5569139500000002E-3</v>
      </c>
      <c r="CA124" s="21">
        <v>21.6</v>
      </c>
      <c r="CB124" s="14">
        <f>Tabla4[[#This Row],[tasa de cambio]]*Tabla4[[#This Row],[Ingresos netos]]</f>
        <v>5.5229341320000007E-2</v>
      </c>
      <c r="CG124" s="2" t="s">
        <v>144</v>
      </c>
      <c r="CH124" s="2" t="s">
        <v>22</v>
      </c>
      <c r="CI124" s="2" t="s">
        <v>101</v>
      </c>
      <c r="CJ124" s="2" t="s">
        <v>11</v>
      </c>
      <c r="CK124" s="2" t="s">
        <v>12</v>
      </c>
      <c r="CL124" s="2" t="s">
        <v>13</v>
      </c>
      <c r="CM124" s="7">
        <v>1.6149999999999999E-3</v>
      </c>
      <c r="CN124" s="7">
        <v>0.75</v>
      </c>
      <c r="CO124" s="9">
        <f>Tabla2[[#This Row],[Precio unitario]]*Tabla2[[#This Row],[Tasa de ingresos cliente]]</f>
        <v>1.2112499999999999E-3</v>
      </c>
      <c r="CP124" s="21">
        <v>21.6</v>
      </c>
      <c r="CQ124" s="11">
        <f>Tabla2[[#This Row],[tasa de cambio]]*Tabla2[[#This Row],[Ingresos netos]]</f>
        <v>2.6162999999999999E-2</v>
      </c>
    </row>
    <row r="125" spans="1:95">
      <c r="A125" s="2" t="s">
        <v>24</v>
      </c>
      <c r="B125" s="2" t="s">
        <v>20</v>
      </c>
      <c r="C125" s="2"/>
      <c r="D125" s="2" t="s">
        <v>11</v>
      </c>
      <c r="E125" s="2" t="s">
        <v>12</v>
      </c>
      <c r="F125" s="2" t="s">
        <v>13</v>
      </c>
      <c r="G125" s="7">
        <v>3.8849431459999999E-3</v>
      </c>
      <c r="H125" s="7">
        <v>0.75</v>
      </c>
      <c r="I125" s="9">
        <f>Tabla14[[#This Row],[Precio unitario]]*Tabla14[[#This Row],[Tasa de ingresos cliente]]</f>
        <v>2.9137073594999998E-3</v>
      </c>
      <c r="J125" s="21">
        <v>21.6</v>
      </c>
      <c r="K125" s="15">
        <f>Tabla14[[#This Row],[tasa de cambio]]*Tabla14[[#This Row],[Ingresos netos]]</f>
        <v>6.2936078965199996E-2</v>
      </c>
      <c r="M125" s="1" t="s">
        <v>14</v>
      </c>
      <c r="N125" s="23">
        <f>AVERAGEIF(Tabla14[PaÃ­s / RegiÃ³n],M125,Tabla14[regalia en pesos])</f>
        <v>4.2886851616956529E-3</v>
      </c>
      <c r="P125" s="1" t="s">
        <v>81</v>
      </c>
      <c r="Q125" s="1" t="s">
        <v>10</v>
      </c>
      <c r="R125" s="1"/>
      <c r="S125" s="1" t="s">
        <v>11</v>
      </c>
      <c r="T125" s="1" t="s">
        <v>12</v>
      </c>
      <c r="U125" s="1" t="s">
        <v>13</v>
      </c>
      <c r="V125" s="8">
        <v>2.1168933139999999E-3</v>
      </c>
      <c r="W125" s="8">
        <v>0.75</v>
      </c>
      <c r="X125" s="9">
        <f>Tabla12[[#This Row],[Precio unitario]]*Tabla12[[#This Row],[Tasa de ingresos cliente]]</f>
        <v>1.5876699855000001E-3</v>
      </c>
      <c r="Y125" s="21">
        <v>21.6</v>
      </c>
      <c r="Z125" s="11">
        <f>Tabla12[[#This Row],[tasa de cambio]]*Tabla12[[#This Row],[Ingresos netos]]</f>
        <v>3.4293671686800004E-2</v>
      </c>
      <c r="AQ125" s="2" t="s">
        <v>100</v>
      </c>
      <c r="AR125" s="2" t="s">
        <v>65</v>
      </c>
      <c r="AS125" s="2" t="s">
        <v>114</v>
      </c>
      <c r="AT125" s="2" t="s">
        <v>11</v>
      </c>
      <c r="AU125" s="2" t="s">
        <v>12</v>
      </c>
      <c r="AV125" s="2" t="s">
        <v>13</v>
      </c>
      <c r="AW125" s="7">
        <v>1.9624E-3</v>
      </c>
      <c r="AX125" s="7">
        <v>0.75</v>
      </c>
      <c r="AY125" s="9">
        <f>Tabla8[[#This Row],[Precio unitario]]*Tabla8[[#This Row],[Tasa de ingresos cliente]]</f>
        <v>1.4718000000000001E-3</v>
      </c>
      <c r="AZ125" s="21">
        <v>21.6</v>
      </c>
      <c r="BA125" s="11">
        <f>Tabla8[[#This Row],[tasa de cambio]]*Tabla8[[#This Row],[Ingresos netos]]</f>
        <v>3.1790880000000007E-2</v>
      </c>
      <c r="BB125" s="23"/>
      <c r="BD125" s="23"/>
      <c r="BR125" s="2" t="s">
        <v>138</v>
      </c>
      <c r="BS125" s="2" t="s">
        <v>37</v>
      </c>
      <c r="BT125" s="2" t="s">
        <v>114</v>
      </c>
      <c r="BU125" s="2" t="s">
        <v>11</v>
      </c>
      <c r="BV125" s="2" t="s">
        <v>12</v>
      </c>
      <c r="BW125" s="2" t="s">
        <v>13</v>
      </c>
      <c r="BX125" s="7">
        <v>2.9493300000000001E-5</v>
      </c>
      <c r="BY125" s="7">
        <v>0.75</v>
      </c>
      <c r="BZ125" s="9">
        <f>Tabla4[[#This Row],[Precio unitario]]*Tabla4[[#This Row],[Tasa de ingresos cliente]]</f>
        <v>2.2119975E-5</v>
      </c>
      <c r="CA125" s="21">
        <v>21.6</v>
      </c>
      <c r="CB125" s="14">
        <f>Tabla4[[#This Row],[tasa de cambio]]*Tabla4[[#This Row],[Ingresos netos]]</f>
        <v>4.7779146000000004E-4</v>
      </c>
      <c r="CG125" s="1" t="s">
        <v>144</v>
      </c>
      <c r="CH125" s="1" t="s">
        <v>39</v>
      </c>
      <c r="CI125" s="1" t="s">
        <v>101</v>
      </c>
      <c r="CJ125" s="1" t="s">
        <v>11</v>
      </c>
      <c r="CK125" s="1" t="s">
        <v>12</v>
      </c>
      <c r="CL125" s="1" t="s">
        <v>13</v>
      </c>
      <c r="CM125" s="8">
        <v>1.322946211E-3</v>
      </c>
      <c r="CN125" s="8">
        <v>0.75</v>
      </c>
      <c r="CO125" s="9">
        <f>Tabla2[[#This Row],[Precio unitario]]*Tabla2[[#This Row],[Tasa de ingresos cliente]]</f>
        <v>9.9220965825000005E-4</v>
      </c>
      <c r="CP125" s="21">
        <v>21.6</v>
      </c>
      <c r="CQ125" s="11">
        <f>Tabla2[[#This Row],[tasa de cambio]]*Tabla2[[#This Row],[Ingresos netos]]</f>
        <v>2.1431728618200002E-2</v>
      </c>
    </row>
    <row r="126" spans="1:95">
      <c r="A126" s="1" t="s">
        <v>24</v>
      </c>
      <c r="B126" s="1" t="s">
        <v>20</v>
      </c>
      <c r="C126" s="1"/>
      <c r="D126" s="1" t="s">
        <v>11</v>
      </c>
      <c r="E126" s="1" t="s">
        <v>12</v>
      </c>
      <c r="F126" s="1" t="s">
        <v>13</v>
      </c>
      <c r="G126" s="8">
        <v>2.6402820039999999E-3</v>
      </c>
      <c r="H126" s="8">
        <v>0.75</v>
      </c>
      <c r="I126" s="9">
        <f>Tabla14[[#This Row],[Precio unitario]]*Tabla14[[#This Row],[Tasa de ingresos cliente]]</f>
        <v>1.9802115030000001E-3</v>
      </c>
      <c r="J126" s="21">
        <v>21.6</v>
      </c>
      <c r="K126" s="15">
        <f>Tabla14[[#This Row],[tasa de cambio]]*Tabla14[[#This Row],[Ingresos netos]]</f>
        <v>4.2772568464800008E-2</v>
      </c>
      <c r="M126" s="1" t="s">
        <v>92</v>
      </c>
      <c r="N126" s="23" t="e">
        <f>AVERAGEIF(Tabla14[PaÃ­s / RegiÃ³n],M126,Tabla14[regalia en pesos])</f>
        <v>#DIV/0!</v>
      </c>
      <c r="P126" s="2" t="s">
        <v>81</v>
      </c>
      <c r="Q126" s="2" t="s">
        <v>10</v>
      </c>
      <c r="R126" s="2"/>
      <c r="S126" s="2" t="s">
        <v>11</v>
      </c>
      <c r="T126" s="2" t="s">
        <v>12</v>
      </c>
      <c r="U126" s="2" t="s">
        <v>13</v>
      </c>
      <c r="V126" s="7">
        <v>1.8897437280000001E-3</v>
      </c>
      <c r="W126" s="7">
        <v>0.75</v>
      </c>
      <c r="X126" s="9">
        <f>Tabla12[[#This Row],[Precio unitario]]*Tabla12[[#This Row],[Tasa de ingresos cliente]]</f>
        <v>1.4173077960000001E-3</v>
      </c>
      <c r="Y126" s="21">
        <v>21.6</v>
      </c>
      <c r="Z126" s="11">
        <f>Tabla12[[#This Row],[tasa de cambio]]*Tabla12[[#This Row],[Ingresos netos]]</f>
        <v>3.0613848393600006E-2</v>
      </c>
      <c r="AQ126" s="1" t="s">
        <v>100</v>
      </c>
      <c r="AR126" s="1" t="s">
        <v>65</v>
      </c>
      <c r="AS126" s="1" t="s">
        <v>104</v>
      </c>
      <c r="AT126" s="1" t="s">
        <v>11</v>
      </c>
      <c r="AU126" s="1" t="s">
        <v>129</v>
      </c>
      <c r="AV126" s="1" t="s">
        <v>13</v>
      </c>
      <c r="AW126" s="8">
        <v>-1.0320675E-3</v>
      </c>
      <c r="AX126" s="8">
        <v>0.75</v>
      </c>
      <c r="AY126" s="9">
        <f>Tabla8[[#This Row],[Precio unitario]]*Tabla8[[#This Row],[Tasa de ingresos cliente]]</f>
        <v>-7.7405062499999997E-4</v>
      </c>
      <c r="AZ126" s="21">
        <v>21.6</v>
      </c>
      <c r="BA126" s="11">
        <f>Tabla8[[#This Row],[tasa de cambio]]*Tabla8[[#This Row],[Ingresos netos]]</f>
        <v>-1.6719493500000002E-2</v>
      </c>
      <c r="BB126" s="23"/>
      <c r="BD126" s="23"/>
      <c r="BR126" s="1" t="s">
        <v>138</v>
      </c>
      <c r="BS126" s="1" t="s">
        <v>37</v>
      </c>
      <c r="BT126" s="1" t="s">
        <v>114</v>
      </c>
      <c r="BU126" s="1" t="s">
        <v>11</v>
      </c>
      <c r="BV126" s="1" t="s">
        <v>12</v>
      </c>
      <c r="BW126" s="1" t="s">
        <v>13</v>
      </c>
      <c r="BX126" s="8">
        <v>3.4399549999999998E-5</v>
      </c>
      <c r="BY126" s="8">
        <v>0.75</v>
      </c>
      <c r="BZ126" s="9">
        <f>Tabla4[[#This Row],[Precio unitario]]*Tabla4[[#This Row],[Tasa de ingresos cliente]]</f>
        <v>2.5799662499999997E-5</v>
      </c>
      <c r="CA126" s="21">
        <v>21.6</v>
      </c>
      <c r="CB126" s="14">
        <f>Tabla4[[#This Row],[tasa de cambio]]*Tabla4[[#This Row],[Ingresos netos]]</f>
        <v>5.5727271000000002E-4</v>
      </c>
      <c r="CG126" s="2" t="s">
        <v>144</v>
      </c>
      <c r="CH126" s="2" t="s">
        <v>23</v>
      </c>
      <c r="CI126" s="2" t="s">
        <v>101</v>
      </c>
      <c r="CJ126" s="2" t="s">
        <v>11</v>
      </c>
      <c r="CK126" s="2" t="s">
        <v>12</v>
      </c>
      <c r="CL126" s="2" t="s">
        <v>13</v>
      </c>
      <c r="CM126" s="7">
        <v>1.6149999999999999E-3</v>
      </c>
      <c r="CN126" s="7">
        <v>0.75</v>
      </c>
      <c r="CO126" s="9">
        <f>Tabla2[[#This Row],[Precio unitario]]*Tabla2[[#This Row],[Tasa de ingresos cliente]]</f>
        <v>1.2112499999999999E-3</v>
      </c>
      <c r="CP126" s="21">
        <v>21.6</v>
      </c>
      <c r="CQ126" s="11">
        <f>Tabla2[[#This Row],[tasa de cambio]]*Tabla2[[#This Row],[Ingresos netos]]</f>
        <v>2.6162999999999999E-2</v>
      </c>
    </row>
    <row r="127" spans="1:95">
      <c r="A127" s="2" t="s">
        <v>24</v>
      </c>
      <c r="B127" s="2" t="s">
        <v>20</v>
      </c>
      <c r="C127" s="2"/>
      <c r="D127" s="2" t="s">
        <v>11</v>
      </c>
      <c r="E127" s="2" t="s">
        <v>12</v>
      </c>
      <c r="F127" s="2" t="s">
        <v>13</v>
      </c>
      <c r="G127" s="7">
        <v>2.0447166740000002E-3</v>
      </c>
      <c r="H127" s="7">
        <v>0.75</v>
      </c>
      <c r="I127" s="9">
        <f>Tabla14[[#This Row],[Precio unitario]]*Tabla14[[#This Row],[Tasa de ingresos cliente]]</f>
        <v>1.5335375055000001E-3</v>
      </c>
      <c r="J127" s="21">
        <v>21.6</v>
      </c>
      <c r="K127" s="15">
        <f>Tabla14[[#This Row],[tasa de cambio]]*Tabla14[[#This Row],[Ingresos netos]]</f>
        <v>3.3124410118800005E-2</v>
      </c>
      <c r="M127" s="1" t="s">
        <v>42</v>
      </c>
      <c r="N127" s="23">
        <f>AVERAGEIF(Tabla14[PaÃ­s / RegiÃ³n],M127,Tabla14[regalia en pesos])</f>
        <v>3.4802777475818184E-3</v>
      </c>
      <c r="P127" s="1" t="s">
        <v>81</v>
      </c>
      <c r="Q127" s="1" t="s">
        <v>10</v>
      </c>
      <c r="R127" s="1"/>
      <c r="S127" s="1" t="s">
        <v>11</v>
      </c>
      <c r="T127" s="1" t="s">
        <v>12</v>
      </c>
      <c r="U127" s="1" t="s">
        <v>13</v>
      </c>
      <c r="V127" s="8">
        <v>1.80454148E-3</v>
      </c>
      <c r="W127" s="8">
        <v>0.75</v>
      </c>
      <c r="X127" s="9">
        <f>Tabla12[[#This Row],[Precio unitario]]*Tabla12[[#This Row],[Tasa de ingresos cliente]]</f>
        <v>1.3534061100000001E-3</v>
      </c>
      <c r="Y127" s="21">
        <v>21.6</v>
      </c>
      <c r="Z127" s="11">
        <f>Tabla12[[#This Row],[tasa de cambio]]*Tabla12[[#This Row],[Ingresos netos]]</f>
        <v>2.9233571976000006E-2</v>
      </c>
      <c r="AQ127" s="2" t="s">
        <v>100</v>
      </c>
      <c r="AR127" s="2" t="s">
        <v>65</v>
      </c>
      <c r="AS127" s="2" t="s">
        <v>114</v>
      </c>
      <c r="AT127" s="2" t="s">
        <v>11</v>
      </c>
      <c r="AU127" s="2" t="s">
        <v>129</v>
      </c>
      <c r="AV127" s="2" t="s">
        <v>13</v>
      </c>
      <c r="AW127" s="7">
        <v>-5.8870920000000005E-4</v>
      </c>
      <c r="AX127" s="7">
        <v>0.75</v>
      </c>
      <c r="AY127" s="9">
        <f>Tabla8[[#This Row],[Precio unitario]]*Tabla8[[#This Row],[Tasa de ingresos cliente]]</f>
        <v>-4.4153190000000003E-4</v>
      </c>
      <c r="AZ127" s="21">
        <v>21.6</v>
      </c>
      <c r="BA127" s="11">
        <f>Tabla8[[#This Row],[tasa de cambio]]*Tabla8[[#This Row],[Ingresos netos]]</f>
        <v>-9.5370890400000019E-3</v>
      </c>
      <c r="BB127" s="23"/>
      <c r="BD127" s="23"/>
      <c r="BR127" s="2" t="s">
        <v>138</v>
      </c>
      <c r="BS127" s="2" t="s">
        <v>37</v>
      </c>
      <c r="BT127" s="2" t="s">
        <v>114</v>
      </c>
      <c r="BU127" s="2" t="s">
        <v>11</v>
      </c>
      <c r="BV127" s="2" t="s">
        <v>12</v>
      </c>
      <c r="BW127" s="2" t="s">
        <v>13</v>
      </c>
      <c r="BX127" s="7">
        <v>1.7227674999999999E-5</v>
      </c>
      <c r="BY127" s="7">
        <v>0.75</v>
      </c>
      <c r="BZ127" s="9">
        <f>Tabla4[[#This Row],[Precio unitario]]*Tabla4[[#This Row],[Tasa de ingresos cliente]]</f>
        <v>1.2920756249999999E-5</v>
      </c>
      <c r="CA127" s="21">
        <v>21.6</v>
      </c>
      <c r="CB127" s="14">
        <f>Tabla4[[#This Row],[tasa de cambio]]*Tabla4[[#This Row],[Ingresos netos]]</f>
        <v>2.79088335E-4</v>
      </c>
      <c r="CG127" s="1" t="s">
        <v>144</v>
      </c>
      <c r="CH127" s="1" t="s">
        <v>41</v>
      </c>
      <c r="CI127" s="1" t="s">
        <v>104</v>
      </c>
      <c r="CJ127" s="1" t="s">
        <v>11</v>
      </c>
      <c r="CK127" s="1" t="s">
        <v>12</v>
      </c>
      <c r="CL127" s="1" t="s">
        <v>13</v>
      </c>
      <c r="CM127" s="8">
        <v>3.4712950789999998E-3</v>
      </c>
      <c r="CN127" s="8">
        <v>0.75</v>
      </c>
      <c r="CO127" s="9">
        <f>Tabla2[[#This Row],[Precio unitario]]*Tabla2[[#This Row],[Tasa de ingresos cliente]]</f>
        <v>2.6034713092499997E-3</v>
      </c>
      <c r="CP127" s="21">
        <v>21.6</v>
      </c>
      <c r="CQ127" s="11">
        <f>Tabla2[[#This Row],[tasa de cambio]]*Tabla2[[#This Row],[Ingresos netos]]</f>
        <v>5.62349802798E-2</v>
      </c>
    </row>
    <row r="128" spans="1:95">
      <c r="A128" s="2" t="s">
        <v>24</v>
      </c>
      <c r="B128" s="2" t="s">
        <v>20</v>
      </c>
      <c r="C128" s="2"/>
      <c r="D128" s="2" t="s">
        <v>11</v>
      </c>
      <c r="E128" s="2" t="s">
        <v>12</v>
      </c>
      <c r="F128" s="2" t="s">
        <v>13</v>
      </c>
      <c r="G128" s="7">
        <v>3.1841567580000001E-3</v>
      </c>
      <c r="H128" s="7">
        <v>0.75</v>
      </c>
      <c r="I128" s="9">
        <f>Tabla14[[#This Row],[Precio unitario]]*Tabla14[[#This Row],[Tasa de ingresos cliente]]</f>
        <v>2.3881175685E-3</v>
      </c>
      <c r="J128" s="21">
        <v>21.6</v>
      </c>
      <c r="K128" s="15">
        <f>Tabla14[[#This Row],[tasa de cambio]]*Tabla14[[#This Row],[Ingresos netos]]</f>
        <v>5.1583339479600004E-2</v>
      </c>
      <c r="M128" s="1" t="s">
        <v>84</v>
      </c>
      <c r="N128" s="23" t="e">
        <f>AVERAGEIF(Tabla14[PaÃ­s / RegiÃ³n],M128,Tabla14[regalia en pesos])</f>
        <v>#DIV/0!</v>
      </c>
      <c r="P128" s="2" t="s">
        <v>81</v>
      </c>
      <c r="Q128" s="2" t="s">
        <v>10</v>
      </c>
      <c r="R128" s="2"/>
      <c r="S128" s="2" t="s">
        <v>11</v>
      </c>
      <c r="T128" s="2" t="s">
        <v>12</v>
      </c>
      <c r="U128" s="2" t="s">
        <v>13</v>
      </c>
      <c r="V128" s="7">
        <v>1.625054892E-3</v>
      </c>
      <c r="W128" s="7">
        <v>0.75</v>
      </c>
      <c r="X128" s="9">
        <f>Tabla12[[#This Row],[Precio unitario]]*Tabla12[[#This Row],[Tasa de ingresos cliente]]</f>
        <v>1.2187911690000001E-3</v>
      </c>
      <c r="Y128" s="21">
        <v>21.6</v>
      </c>
      <c r="Z128" s="11">
        <f>Tabla12[[#This Row],[tasa de cambio]]*Tabla12[[#This Row],[Ingresos netos]]</f>
        <v>2.6325889250400004E-2</v>
      </c>
      <c r="AQ128" s="2" t="s">
        <v>100</v>
      </c>
      <c r="AR128" s="2" t="s">
        <v>26</v>
      </c>
      <c r="AS128" s="2" t="s">
        <v>101</v>
      </c>
      <c r="AT128" s="2" t="s">
        <v>11</v>
      </c>
      <c r="AU128" s="2" t="s">
        <v>12</v>
      </c>
      <c r="AV128" s="2" t="s">
        <v>13</v>
      </c>
      <c r="AW128" s="7">
        <v>1.8569999999999999E-3</v>
      </c>
      <c r="AX128" s="7">
        <v>0.75</v>
      </c>
      <c r="AY128" s="9">
        <f>Tabla8[[#This Row],[Precio unitario]]*Tabla8[[#This Row],[Tasa de ingresos cliente]]</f>
        <v>1.3927499999999999E-3</v>
      </c>
      <c r="AZ128" s="21">
        <v>21.6</v>
      </c>
      <c r="BA128" s="11">
        <f>Tabla8[[#This Row],[tasa de cambio]]*Tabla8[[#This Row],[Ingresos netos]]</f>
        <v>3.00834E-2</v>
      </c>
      <c r="BB128" s="23"/>
      <c r="BD128" s="23"/>
      <c r="BR128" s="1" t="s">
        <v>138</v>
      </c>
      <c r="BS128" s="1" t="s">
        <v>37</v>
      </c>
      <c r="BT128" s="1" t="s">
        <v>114</v>
      </c>
      <c r="BU128" s="1" t="s">
        <v>11</v>
      </c>
      <c r="BV128" s="1" t="s">
        <v>12</v>
      </c>
      <c r="BW128" s="1" t="s">
        <v>13</v>
      </c>
      <c r="BX128" s="8">
        <v>5.0331549999999998E-6</v>
      </c>
      <c r="BY128" s="8">
        <v>0.75</v>
      </c>
      <c r="BZ128" s="9">
        <f>Tabla4[[#This Row],[Precio unitario]]*Tabla4[[#This Row],[Tasa de ingresos cliente]]</f>
        <v>3.7748662499999998E-6</v>
      </c>
      <c r="CA128" s="21">
        <v>21.6</v>
      </c>
      <c r="CB128" s="14">
        <f>Tabla4[[#This Row],[tasa de cambio]]*Tabla4[[#This Row],[Ingresos netos]]</f>
        <v>8.1537111000000006E-5</v>
      </c>
      <c r="CG128" s="2" t="s">
        <v>144</v>
      </c>
      <c r="CH128" s="2" t="s">
        <v>14</v>
      </c>
      <c r="CI128" s="2" t="s">
        <v>104</v>
      </c>
      <c r="CJ128" s="2" t="s">
        <v>11</v>
      </c>
      <c r="CK128" s="2" t="s">
        <v>12</v>
      </c>
      <c r="CL128" s="2" t="s">
        <v>13</v>
      </c>
      <c r="CM128" s="7">
        <v>2.2407234929999998E-3</v>
      </c>
      <c r="CN128" s="7">
        <v>0.75</v>
      </c>
      <c r="CO128" s="9">
        <f>Tabla2[[#This Row],[Precio unitario]]*Tabla2[[#This Row],[Tasa de ingresos cliente]]</f>
        <v>1.6805426197499997E-3</v>
      </c>
      <c r="CP128" s="21">
        <v>21.6</v>
      </c>
      <c r="CQ128" s="11">
        <f>Tabla2[[#This Row],[tasa de cambio]]*Tabla2[[#This Row],[Ingresos netos]]</f>
        <v>3.6299720586599998E-2</v>
      </c>
    </row>
    <row r="129" spans="1:95">
      <c r="A129" s="1" t="s">
        <v>24</v>
      </c>
      <c r="B129" s="1" t="s">
        <v>20</v>
      </c>
      <c r="C129" s="1"/>
      <c r="D129" s="1" t="s">
        <v>11</v>
      </c>
      <c r="E129" s="1" t="s">
        <v>12</v>
      </c>
      <c r="F129" s="1" t="s">
        <v>13</v>
      </c>
      <c r="G129" s="8">
        <v>1.7875603810000001E-3</v>
      </c>
      <c r="H129" s="8">
        <v>0.75</v>
      </c>
      <c r="I129" s="9">
        <f>Tabla14[[#This Row],[Precio unitario]]*Tabla14[[#This Row],[Tasa de ingresos cliente]]</f>
        <v>1.34067028575E-3</v>
      </c>
      <c r="J129" s="21">
        <v>21.6</v>
      </c>
      <c r="K129" s="15">
        <f>Tabla14[[#This Row],[tasa de cambio]]*Tabla14[[#This Row],[Ingresos netos]]</f>
        <v>2.8958478172200004E-2</v>
      </c>
      <c r="M129" s="1" t="s">
        <v>49</v>
      </c>
      <c r="N129" s="23">
        <f>AVERAGEIF(Tabla14[PaÃ­s / RegiÃ³n],M129,Tabla14[regalia en pesos])</f>
        <v>1.7402558847428573E-3</v>
      </c>
      <c r="P129" s="1" t="s">
        <v>81</v>
      </c>
      <c r="Q129" s="1" t="s">
        <v>10</v>
      </c>
      <c r="R129" s="1"/>
      <c r="S129" s="1" t="s">
        <v>11</v>
      </c>
      <c r="T129" s="1" t="s">
        <v>12</v>
      </c>
      <c r="U129" s="1" t="s">
        <v>13</v>
      </c>
      <c r="V129" s="8">
        <v>1.8710821520000001E-3</v>
      </c>
      <c r="W129" s="8">
        <v>0.75</v>
      </c>
      <c r="X129" s="9">
        <f>Tabla12[[#This Row],[Precio unitario]]*Tabla12[[#This Row],[Tasa de ingresos cliente]]</f>
        <v>1.4033116140000001E-3</v>
      </c>
      <c r="Y129" s="21">
        <v>21.6</v>
      </c>
      <c r="Z129" s="11">
        <f>Tabla12[[#This Row],[tasa de cambio]]*Tabla12[[#This Row],[Ingresos netos]]</f>
        <v>3.0311530862400005E-2</v>
      </c>
      <c r="AQ129" s="1" t="s">
        <v>100</v>
      </c>
      <c r="AR129" s="1" t="s">
        <v>26</v>
      </c>
      <c r="AS129" s="1" t="s">
        <v>104</v>
      </c>
      <c r="AT129" s="1" t="s">
        <v>11</v>
      </c>
      <c r="AU129" s="1" t="s">
        <v>12</v>
      </c>
      <c r="AV129" s="1" t="s">
        <v>13</v>
      </c>
      <c r="AW129" s="8">
        <v>2.2750000000000001E-3</v>
      </c>
      <c r="AX129" s="8">
        <v>0.75</v>
      </c>
      <c r="AY129" s="9">
        <f>Tabla8[[#This Row],[Precio unitario]]*Tabla8[[#This Row],[Tasa de ingresos cliente]]</f>
        <v>1.7062500000000001E-3</v>
      </c>
      <c r="AZ129" s="21">
        <v>21.6</v>
      </c>
      <c r="BA129" s="11">
        <f>Tabla8[[#This Row],[tasa de cambio]]*Tabla8[[#This Row],[Ingresos netos]]</f>
        <v>3.6855000000000006E-2</v>
      </c>
      <c r="BB129" s="23"/>
      <c r="BD129" s="23"/>
      <c r="BR129" s="2" t="s">
        <v>138</v>
      </c>
      <c r="BS129" s="2" t="s">
        <v>37</v>
      </c>
      <c r="BT129" s="2" t="s">
        <v>114</v>
      </c>
      <c r="BU129" s="2" t="s">
        <v>11</v>
      </c>
      <c r="BV129" s="2" t="s">
        <v>12</v>
      </c>
      <c r="BW129" s="2" t="s">
        <v>13</v>
      </c>
      <c r="BX129" s="7">
        <v>9.8683E-6</v>
      </c>
      <c r="BY129" s="7">
        <v>0.75</v>
      </c>
      <c r="BZ129" s="9">
        <f>Tabla4[[#This Row],[Precio unitario]]*Tabla4[[#This Row],[Tasa de ingresos cliente]]</f>
        <v>7.4012249999999996E-6</v>
      </c>
      <c r="CA129" s="21">
        <v>21.6</v>
      </c>
      <c r="CB129" s="14">
        <f>Tabla4[[#This Row],[tasa de cambio]]*Tabla4[[#This Row],[Ingresos netos]]</f>
        <v>1.5986646E-4</v>
      </c>
      <c r="CG129" s="1" t="s">
        <v>144</v>
      </c>
      <c r="CH129" s="1" t="s">
        <v>16</v>
      </c>
      <c r="CI129" s="1" t="s">
        <v>104</v>
      </c>
      <c r="CJ129" s="1" t="s">
        <v>11</v>
      </c>
      <c r="CK129" s="1" t="s">
        <v>12</v>
      </c>
      <c r="CL129" s="1" t="s">
        <v>13</v>
      </c>
      <c r="CM129" s="8">
        <v>7.9627081160000002E-3</v>
      </c>
      <c r="CN129" s="8">
        <v>0.75</v>
      </c>
      <c r="CO129" s="9">
        <f>Tabla2[[#This Row],[Precio unitario]]*Tabla2[[#This Row],[Tasa de ingresos cliente]]</f>
        <v>5.9720310870000001E-3</v>
      </c>
      <c r="CP129" s="21">
        <v>21.6</v>
      </c>
      <c r="CQ129" s="11">
        <f>Tabla2[[#This Row],[tasa de cambio]]*Tabla2[[#This Row],[Ingresos netos]]</f>
        <v>0.12899587147920002</v>
      </c>
    </row>
    <row r="130" spans="1:95">
      <c r="A130" s="1" t="s">
        <v>24</v>
      </c>
      <c r="B130" s="1" t="s">
        <v>20</v>
      </c>
      <c r="C130" s="1"/>
      <c r="D130" s="1" t="s">
        <v>11</v>
      </c>
      <c r="E130" s="1" t="s">
        <v>12</v>
      </c>
      <c r="F130" s="1" t="s">
        <v>13</v>
      </c>
      <c r="G130" s="8">
        <v>0.27791464021399997</v>
      </c>
      <c r="H130" s="8">
        <v>0.75</v>
      </c>
      <c r="I130" s="9">
        <f>Tabla14[[#This Row],[Precio unitario]]*Tabla14[[#This Row],[Tasa de ingresos cliente]]</f>
        <v>0.20843598016049997</v>
      </c>
      <c r="J130" s="21">
        <v>21.6</v>
      </c>
      <c r="K130" s="15">
        <f>Tabla14[[#This Row],[tasa de cambio]]*Tabla14[[#This Row],[Ingresos netos]]</f>
        <v>4.5022171714667998</v>
      </c>
      <c r="M130" s="1" t="s">
        <v>15</v>
      </c>
      <c r="N130" s="23">
        <f>AVERAGEIF(Tabla14[PaÃ­s / RegiÃ³n],M130,Tabla14[regalia en pesos])</f>
        <v>1.9052452459800001E-2</v>
      </c>
      <c r="P130" s="2" t="s">
        <v>81</v>
      </c>
      <c r="Q130" s="2" t="s">
        <v>10</v>
      </c>
      <c r="R130" s="2"/>
      <c r="S130" s="2" t="s">
        <v>11</v>
      </c>
      <c r="T130" s="2" t="s">
        <v>12</v>
      </c>
      <c r="U130" s="2" t="s">
        <v>13</v>
      </c>
      <c r="V130" s="7">
        <v>2.1162882489999999E-3</v>
      </c>
      <c r="W130" s="7">
        <v>0.75</v>
      </c>
      <c r="X130" s="9">
        <f>Tabla12[[#This Row],[Precio unitario]]*Tabla12[[#This Row],[Tasa de ingresos cliente]]</f>
        <v>1.5872161867499998E-3</v>
      </c>
      <c r="Y130" s="21">
        <v>21.6</v>
      </c>
      <c r="Z130" s="11">
        <f>Tabla12[[#This Row],[tasa de cambio]]*Tabla12[[#This Row],[Ingresos netos]]</f>
        <v>3.42838696338E-2</v>
      </c>
      <c r="AQ130" s="2" t="s">
        <v>100</v>
      </c>
      <c r="AR130" s="2" t="s">
        <v>26</v>
      </c>
      <c r="AS130" s="2" t="s">
        <v>104</v>
      </c>
      <c r="AT130" s="2" t="s">
        <v>11</v>
      </c>
      <c r="AU130" s="2" t="s">
        <v>12</v>
      </c>
      <c r="AV130" s="2" t="s">
        <v>13</v>
      </c>
      <c r="AW130" s="7">
        <v>2.2749523999999999E-3</v>
      </c>
      <c r="AX130" s="7">
        <v>0.75</v>
      </c>
      <c r="AY130" s="9">
        <f>Tabla8[[#This Row],[Precio unitario]]*Tabla8[[#This Row],[Tasa de ingresos cliente]]</f>
        <v>1.7062142999999998E-3</v>
      </c>
      <c r="AZ130" s="21">
        <v>21.6</v>
      </c>
      <c r="BA130" s="11">
        <f>Tabla8[[#This Row],[tasa de cambio]]*Tabla8[[#This Row],[Ingresos netos]]</f>
        <v>3.6854228879999999E-2</v>
      </c>
      <c r="BB130" s="23"/>
      <c r="BD130" s="23"/>
      <c r="BR130" s="1" t="s">
        <v>138</v>
      </c>
      <c r="BS130" s="1" t="s">
        <v>37</v>
      </c>
      <c r="BT130" s="1" t="s">
        <v>114</v>
      </c>
      <c r="BU130" s="1" t="s">
        <v>11</v>
      </c>
      <c r="BV130" s="1" t="s">
        <v>12</v>
      </c>
      <c r="BW130" s="1" t="s">
        <v>13</v>
      </c>
      <c r="BX130" s="8">
        <v>6.8743299999999996E-5</v>
      </c>
      <c r="BY130" s="8">
        <v>0.75</v>
      </c>
      <c r="BZ130" s="9">
        <f>Tabla4[[#This Row],[Precio unitario]]*Tabla4[[#This Row],[Tasa de ingresos cliente]]</f>
        <v>5.1557474999999994E-5</v>
      </c>
      <c r="CA130" s="21">
        <v>21.6</v>
      </c>
      <c r="CB130" s="14">
        <f>Tabla4[[#This Row],[tasa de cambio]]*Tabla4[[#This Row],[Ingresos netos]]</f>
        <v>1.11364146E-3</v>
      </c>
      <c r="CG130" s="2" t="s">
        <v>144</v>
      </c>
      <c r="CH130" s="2" t="s">
        <v>17</v>
      </c>
      <c r="CI130" s="2" t="s">
        <v>104</v>
      </c>
      <c r="CJ130" s="2" t="s">
        <v>11</v>
      </c>
      <c r="CK130" s="2" t="s">
        <v>12</v>
      </c>
      <c r="CL130" s="2" t="s">
        <v>13</v>
      </c>
      <c r="CM130" s="7">
        <v>1.7180139650000001E-3</v>
      </c>
      <c r="CN130" s="7">
        <v>0.75</v>
      </c>
      <c r="CO130" s="9">
        <f>Tabla2[[#This Row],[Precio unitario]]*Tabla2[[#This Row],[Tasa de ingresos cliente]]</f>
        <v>1.28851047375E-3</v>
      </c>
      <c r="CP130" s="21">
        <v>21.6</v>
      </c>
      <c r="CQ130" s="11">
        <f>Tabla2[[#This Row],[tasa de cambio]]*Tabla2[[#This Row],[Ingresos netos]]</f>
        <v>2.7831826233000002E-2</v>
      </c>
    </row>
    <row r="131" spans="1:95">
      <c r="A131" s="1" t="s">
        <v>24</v>
      </c>
      <c r="B131" s="1" t="s">
        <v>20</v>
      </c>
      <c r="C131" s="1"/>
      <c r="D131" s="1" t="s">
        <v>11</v>
      </c>
      <c r="E131" s="1" t="s">
        <v>12</v>
      </c>
      <c r="F131" s="1" t="s">
        <v>13</v>
      </c>
      <c r="G131" s="8">
        <v>3.3477859559999999E-3</v>
      </c>
      <c r="H131" s="8">
        <v>0.75</v>
      </c>
      <c r="I131" s="9">
        <f>Tabla14[[#This Row],[Precio unitario]]*Tabla14[[#This Row],[Tasa de ingresos cliente]]</f>
        <v>2.5108394669999998E-3</v>
      </c>
      <c r="J131" s="21">
        <v>21.6</v>
      </c>
      <c r="K131" s="15">
        <f>Tabla14[[#This Row],[tasa de cambio]]*Tabla14[[#This Row],[Ingresos netos]]</f>
        <v>5.42341324872E-2</v>
      </c>
      <c r="M131" s="1" t="s">
        <v>66</v>
      </c>
      <c r="N131" s="23">
        <f>AVERAGEIF(Tabla14[PaÃ­s / RegiÃ³n],M131,Tabla14[regalia en pesos])</f>
        <v>1.3313478300299999E-2</v>
      </c>
      <c r="P131" s="1" t="s">
        <v>81</v>
      </c>
      <c r="Q131" s="1" t="s">
        <v>10</v>
      </c>
      <c r="R131" s="1"/>
      <c r="S131" s="1" t="s">
        <v>11</v>
      </c>
      <c r="T131" s="1" t="s">
        <v>12</v>
      </c>
      <c r="U131" s="1" t="s">
        <v>13</v>
      </c>
      <c r="V131" s="8">
        <v>2.0638629319999998E-3</v>
      </c>
      <c r="W131" s="8">
        <v>0.75</v>
      </c>
      <c r="X131" s="9">
        <f>Tabla12[[#This Row],[Precio unitario]]*Tabla12[[#This Row],[Tasa de ingresos cliente]]</f>
        <v>1.547897199E-3</v>
      </c>
      <c r="Y131" s="21">
        <v>21.6</v>
      </c>
      <c r="Z131" s="11">
        <f>Tabla12[[#This Row],[tasa de cambio]]*Tabla12[[#This Row],[Ingresos netos]]</f>
        <v>3.3434579498400001E-2</v>
      </c>
      <c r="AQ131" s="1" t="s">
        <v>100</v>
      </c>
      <c r="AR131" s="1" t="s">
        <v>26</v>
      </c>
      <c r="AS131" s="1" t="s">
        <v>104</v>
      </c>
      <c r="AT131" s="1" t="s">
        <v>11</v>
      </c>
      <c r="AU131" s="1" t="s">
        <v>12</v>
      </c>
      <c r="AV131" s="1" t="s">
        <v>13</v>
      </c>
      <c r="AW131" s="8">
        <v>4.4739999999999997E-3</v>
      </c>
      <c r="AX131" s="8">
        <v>0.75</v>
      </c>
      <c r="AY131" s="9">
        <f>Tabla8[[#This Row],[Precio unitario]]*Tabla8[[#This Row],[Tasa de ingresos cliente]]</f>
        <v>3.3555E-3</v>
      </c>
      <c r="AZ131" s="21">
        <v>21.6</v>
      </c>
      <c r="BA131" s="11">
        <f>Tabla8[[#This Row],[tasa de cambio]]*Tabla8[[#This Row],[Ingresos netos]]</f>
        <v>7.247880000000001E-2</v>
      </c>
      <c r="BB131" s="23"/>
      <c r="BD131" s="23"/>
      <c r="BR131" s="2" t="s">
        <v>138</v>
      </c>
      <c r="BS131" s="2" t="s">
        <v>37</v>
      </c>
      <c r="BT131" s="2" t="s">
        <v>114</v>
      </c>
      <c r="BU131" s="2" t="s">
        <v>11</v>
      </c>
      <c r="BV131" s="2" t="s">
        <v>12</v>
      </c>
      <c r="BW131" s="2" t="s">
        <v>13</v>
      </c>
      <c r="BX131" s="7">
        <v>1.0026566E-5</v>
      </c>
      <c r="BY131" s="7">
        <v>0.75</v>
      </c>
      <c r="BZ131" s="9">
        <f>Tabla4[[#This Row],[Precio unitario]]*Tabla4[[#This Row],[Tasa de ingresos cliente]]</f>
        <v>7.5199245000000001E-6</v>
      </c>
      <c r="CA131" s="21">
        <v>21.6</v>
      </c>
      <c r="CB131" s="14">
        <f>Tabla4[[#This Row],[tasa de cambio]]*Tabla4[[#This Row],[Ingresos netos]]</f>
        <v>1.624303692E-4</v>
      </c>
      <c r="CG131" s="1" t="s">
        <v>144</v>
      </c>
      <c r="CH131" s="1" t="s">
        <v>18</v>
      </c>
      <c r="CI131" s="1" t="s">
        <v>104</v>
      </c>
      <c r="CJ131" s="1" t="s">
        <v>11</v>
      </c>
      <c r="CK131" s="1" t="s">
        <v>12</v>
      </c>
      <c r="CL131" s="1" t="s">
        <v>13</v>
      </c>
      <c r="CM131" s="8">
        <v>2.4556851620000002E-3</v>
      </c>
      <c r="CN131" s="8">
        <v>0.75</v>
      </c>
      <c r="CO131" s="9">
        <f>Tabla2[[#This Row],[Precio unitario]]*Tabla2[[#This Row],[Tasa de ingresos cliente]]</f>
        <v>1.8417638715000002E-3</v>
      </c>
      <c r="CP131" s="21">
        <v>21.6</v>
      </c>
      <c r="CQ131" s="11">
        <f>Tabla2[[#This Row],[tasa de cambio]]*Tabla2[[#This Row],[Ingresos netos]]</f>
        <v>3.9782099624400005E-2</v>
      </c>
    </row>
    <row r="132" spans="1:95">
      <c r="A132" s="2" t="s">
        <v>24</v>
      </c>
      <c r="B132" s="2" t="s">
        <v>20</v>
      </c>
      <c r="C132" s="2"/>
      <c r="D132" s="2" t="s">
        <v>11</v>
      </c>
      <c r="E132" s="2" t="s">
        <v>12</v>
      </c>
      <c r="F132" s="2" t="s">
        <v>13</v>
      </c>
      <c r="G132" s="7">
        <v>7.1415976159999997E-3</v>
      </c>
      <c r="H132" s="7">
        <v>0.75</v>
      </c>
      <c r="I132" s="9">
        <f>Tabla14[[#This Row],[Precio unitario]]*Tabla14[[#This Row],[Tasa de ingresos cliente]]</f>
        <v>5.3561982119999995E-3</v>
      </c>
      <c r="J132" s="21">
        <v>21.6</v>
      </c>
      <c r="K132" s="15">
        <f>Tabla14[[#This Row],[tasa de cambio]]*Tabla14[[#This Row],[Ingresos netos]]</f>
        <v>0.1156938813792</v>
      </c>
      <c r="M132" s="1" t="s">
        <v>28</v>
      </c>
      <c r="N132" s="23">
        <f>AVERAGEIF(Tabla14[PaÃ­s / RegiÃ³n],M132,Tabla14[regalia en pesos])</f>
        <v>2.3463861525391304E-3</v>
      </c>
      <c r="P132" s="2" t="s">
        <v>81</v>
      </c>
      <c r="Q132" s="2" t="s">
        <v>10</v>
      </c>
      <c r="R132" s="2"/>
      <c r="S132" s="2" t="s">
        <v>11</v>
      </c>
      <c r="T132" s="2" t="s">
        <v>12</v>
      </c>
      <c r="U132" s="2" t="s">
        <v>13</v>
      </c>
      <c r="V132" s="7">
        <v>2.1163170540000002E-3</v>
      </c>
      <c r="W132" s="7">
        <v>0.75</v>
      </c>
      <c r="X132" s="9">
        <f>Tabla12[[#This Row],[Precio unitario]]*Tabla12[[#This Row],[Tasa de ingresos cliente]]</f>
        <v>1.5872377905000001E-3</v>
      </c>
      <c r="Y132" s="21">
        <v>21.6</v>
      </c>
      <c r="Z132" s="11">
        <f>Tabla12[[#This Row],[tasa de cambio]]*Tabla12[[#This Row],[Ingresos netos]]</f>
        <v>3.4284336274800008E-2</v>
      </c>
      <c r="AQ132" s="2" t="s">
        <v>100</v>
      </c>
      <c r="AR132" s="2" t="s">
        <v>26</v>
      </c>
      <c r="AS132" s="2" t="s">
        <v>104</v>
      </c>
      <c r="AT132" s="2" t="s">
        <v>11</v>
      </c>
      <c r="AU132" s="2" t="s">
        <v>12</v>
      </c>
      <c r="AV132" s="2" t="s">
        <v>13</v>
      </c>
      <c r="AW132" s="7">
        <v>5.2459999999999998E-3</v>
      </c>
      <c r="AX132" s="7">
        <v>0.75</v>
      </c>
      <c r="AY132" s="9">
        <f>Tabla8[[#This Row],[Precio unitario]]*Tabla8[[#This Row],[Tasa de ingresos cliente]]</f>
        <v>3.9344999999999996E-3</v>
      </c>
      <c r="AZ132" s="21">
        <v>21.6</v>
      </c>
      <c r="BA132" s="11">
        <f>Tabla8[[#This Row],[tasa de cambio]]*Tabla8[[#This Row],[Ingresos netos]]</f>
        <v>8.4985199999999997E-2</v>
      </c>
      <c r="BB132" s="23"/>
      <c r="BD132" s="23"/>
      <c r="BR132" s="1" t="s">
        <v>138</v>
      </c>
      <c r="BS132" s="1" t="s">
        <v>37</v>
      </c>
      <c r="BT132" s="1" t="s">
        <v>114</v>
      </c>
      <c r="BU132" s="1" t="s">
        <v>11</v>
      </c>
      <c r="BV132" s="1" t="s">
        <v>12</v>
      </c>
      <c r="BW132" s="1" t="s">
        <v>13</v>
      </c>
      <c r="BX132" s="8">
        <v>4.5847467000000001E-5</v>
      </c>
      <c r="BY132" s="8">
        <v>0.75</v>
      </c>
      <c r="BZ132" s="9">
        <f>Tabla4[[#This Row],[Precio unitario]]*Tabla4[[#This Row],[Tasa de ingresos cliente]]</f>
        <v>3.4385600250000004E-5</v>
      </c>
      <c r="CA132" s="21">
        <v>21.6</v>
      </c>
      <c r="CB132" s="14">
        <f>Tabla4[[#This Row],[tasa de cambio]]*Tabla4[[#This Row],[Ingresos netos]]</f>
        <v>7.4272896540000018E-4</v>
      </c>
      <c r="CG132" s="2" t="s">
        <v>144</v>
      </c>
      <c r="CH132" s="2" t="s">
        <v>18</v>
      </c>
      <c r="CI132" s="2" t="s">
        <v>104</v>
      </c>
      <c r="CJ132" s="2" t="s">
        <v>11</v>
      </c>
      <c r="CK132" s="2" t="s">
        <v>12</v>
      </c>
      <c r="CL132" s="2" t="s">
        <v>13</v>
      </c>
      <c r="CM132" s="7">
        <v>2.4557174899999998E-3</v>
      </c>
      <c r="CN132" s="7">
        <v>0.75</v>
      </c>
      <c r="CO132" s="9">
        <f>Tabla2[[#This Row],[Precio unitario]]*Tabla2[[#This Row],[Tasa de ingresos cliente]]</f>
        <v>1.8417881174999998E-3</v>
      </c>
      <c r="CP132" s="21">
        <v>21.6</v>
      </c>
      <c r="CQ132" s="11">
        <f>Tabla2[[#This Row],[tasa de cambio]]*Tabla2[[#This Row],[Ingresos netos]]</f>
        <v>3.9782623337999999E-2</v>
      </c>
    </row>
    <row r="133" spans="1:95">
      <c r="A133" s="1" t="s">
        <v>24</v>
      </c>
      <c r="B133" s="1" t="s">
        <v>20</v>
      </c>
      <c r="C133" s="1"/>
      <c r="D133" s="1" t="s">
        <v>11</v>
      </c>
      <c r="E133" s="1" t="s">
        <v>12</v>
      </c>
      <c r="F133" s="1" t="s">
        <v>13</v>
      </c>
      <c r="G133" s="8">
        <v>2.5596775525999999E-2</v>
      </c>
      <c r="H133" s="8">
        <v>0.75</v>
      </c>
      <c r="I133" s="9">
        <f>Tabla14[[#This Row],[Precio unitario]]*Tabla14[[#This Row],[Tasa de ingresos cliente]]</f>
        <v>1.91975816445E-2</v>
      </c>
      <c r="J133" s="21">
        <v>21.6</v>
      </c>
      <c r="K133" s="15">
        <f>Tabla14[[#This Row],[tasa de cambio]]*Tabla14[[#This Row],[Ingresos netos]]</f>
        <v>0.41466776352120005</v>
      </c>
      <c r="M133" s="1" t="s">
        <v>29</v>
      </c>
      <c r="N133" s="23">
        <f>AVERAGEIF(Tabla14[PaÃ­s / RegiÃ³n],M133,Tabla14[regalia en pesos])</f>
        <v>4.6728453414600003E-2</v>
      </c>
      <c r="P133" s="1" t="s">
        <v>81</v>
      </c>
      <c r="Q133" s="1" t="s">
        <v>10</v>
      </c>
      <c r="R133" s="1"/>
      <c r="S133" s="1" t="s">
        <v>11</v>
      </c>
      <c r="T133" s="1" t="s">
        <v>12</v>
      </c>
      <c r="U133" s="1" t="s">
        <v>13</v>
      </c>
      <c r="V133" s="8">
        <v>1.993717611E-3</v>
      </c>
      <c r="W133" s="8">
        <v>0.75</v>
      </c>
      <c r="X133" s="9">
        <f>Tabla12[[#This Row],[Precio unitario]]*Tabla12[[#This Row],[Tasa de ingresos cliente]]</f>
        <v>1.4952882082500001E-3</v>
      </c>
      <c r="Y133" s="21">
        <v>21.6</v>
      </c>
      <c r="Z133" s="11">
        <f>Tabla12[[#This Row],[tasa de cambio]]*Tabla12[[#This Row],[Ingresos netos]]</f>
        <v>3.2298225298200006E-2</v>
      </c>
      <c r="AQ133" s="1" t="s">
        <v>100</v>
      </c>
      <c r="AR133" s="1" t="s">
        <v>26</v>
      </c>
      <c r="AS133" s="1" t="s">
        <v>104</v>
      </c>
      <c r="AT133" s="1" t="s">
        <v>11</v>
      </c>
      <c r="AU133" s="1" t="s">
        <v>12</v>
      </c>
      <c r="AV133" s="1" t="s">
        <v>13</v>
      </c>
      <c r="AW133" s="8">
        <v>5.24625E-3</v>
      </c>
      <c r="AX133" s="8">
        <v>0.75</v>
      </c>
      <c r="AY133" s="9">
        <f>Tabla8[[#This Row],[Precio unitario]]*Tabla8[[#This Row],[Tasa de ingresos cliente]]</f>
        <v>3.9346874999999998E-3</v>
      </c>
      <c r="AZ133" s="21">
        <v>21.6</v>
      </c>
      <c r="BA133" s="11">
        <f>Tabla8[[#This Row],[tasa de cambio]]*Tabla8[[#This Row],[Ingresos netos]]</f>
        <v>8.4989250000000002E-2</v>
      </c>
      <c r="BB133" s="23"/>
      <c r="BD133" s="23"/>
      <c r="BR133" s="2" t="s">
        <v>138</v>
      </c>
      <c r="BS133" s="2" t="s">
        <v>37</v>
      </c>
      <c r="BT133" s="2" t="s">
        <v>114</v>
      </c>
      <c r="BU133" s="2" t="s">
        <v>11</v>
      </c>
      <c r="BV133" s="2" t="s">
        <v>12</v>
      </c>
      <c r="BW133" s="2" t="s">
        <v>13</v>
      </c>
      <c r="BX133" s="7">
        <v>2.2956099999999999E-6</v>
      </c>
      <c r="BY133" s="7">
        <v>0.75</v>
      </c>
      <c r="BZ133" s="9">
        <f>Tabla4[[#This Row],[Precio unitario]]*Tabla4[[#This Row],[Tasa de ingresos cliente]]</f>
        <v>1.7217075000000001E-6</v>
      </c>
      <c r="CA133" s="21">
        <v>21.6</v>
      </c>
      <c r="CB133" s="14">
        <f>Tabla4[[#This Row],[tasa de cambio]]*Tabla4[[#This Row],[Ingresos netos]]</f>
        <v>3.7188882000000003E-5</v>
      </c>
      <c r="CG133" s="1" t="s">
        <v>144</v>
      </c>
      <c r="CH133" s="1" t="s">
        <v>18</v>
      </c>
      <c r="CI133" s="1" t="s">
        <v>104</v>
      </c>
      <c r="CJ133" s="1" t="s">
        <v>11</v>
      </c>
      <c r="CK133" s="1" t="s">
        <v>12</v>
      </c>
      <c r="CL133" s="1" t="s">
        <v>13</v>
      </c>
      <c r="CM133" s="8">
        <v>2.455745116E-3</v>
      </c>
      <c r="CN133" s="8">
        <v>0.75</v>
      </c>
      <c r="CO133" s="9">
        <f>Tabla2[[#This Row],[Precio unitario]]*Tabla2[[#This Row],[Tasa de ingresos cliente]]</f>
        <v>1.841808837E-3</v>
      </c>
      <c r="CP133" s="21">
        <v>21.6</v>
      </c>
      <c r="CQ133" s="11">
        <f>Tabla2[[#This Row],[tasa de cambio]]*Tabla2[[#This Row],[Ingresos netos]]</f>
        <v>3.9783070879200001E-2</v>
      </c>
    </row>
    <row r="134" spans="1:95">
      <c r="A134" s="2" t="s">
        <v>24</v>
      </c>
      <c r="B134" s="2" t="s">
        <v>20</v>
      </c>
      <c r="C134" s="2"/>
      <c r="D134" s="2" t="s">
        <v>11</v>
      </c>
      <c r="E134" s="2" t="s">
        <v>12</v>
      </c>
      <c r="F134" s="2" t="s">
        <v>13</v>
      </c>
      <c r="G134" s="7">
        <v>9.0389356409999993E-3</v>
      </c>
      <c r="H134" s="7">
        <v>0.75</v>
      </c>
      <c r="I134" s="9">
        <f>Tabla14[[#This Row],[Precio unitario]]*Tabla14[[#This Row],[Tasa de ingresos cliente]]</f>
        <v>6.779201730749999E-3</v>
      </c>
      <c r="J134" s="21">
        <v>21.6</v>
      </c>
      <c r="K134" s="15">
        <f>Tabla14[[#This Row],[tasa de cambio]]*Tabla14[[#This Row],[Ingresos netos]]</f>
        <v>0.1464307573842</v>
      </c>
      <c r="M134" s="1" t="s">
        <v>103</v>
      </c>
      <c r="N134" s="23" t="e">
        <f>AVERAGEIF(Tabla14[PaÃ­s / RegiÃ³n],M134,Tabla14[regalia en pesos])</f>
        <v>#DIV/0!</v>
      </c>
      <c r="P134" s="2" t="s">
        <v>81</v>
      </c>
      <c r="Q134" s="2" t="s">
        <v>10</v>
      </c>
      <c r="R134" s="2"/>
      <c r="S134" s="2" t="s">
        <v>11</v>
      </c>
      <c r="T134" s="2" t="s">
        <v>12</v>
      </c>
      <c r="U134" s="2" t="s">
        <v>13</v>
      </c>
      <c r="V134" s="7">
        <v>1.9857940279999998E-3</v>
      </c>
      <c r="W134" s="7">
        <v>0.75</v>
      </c>
      <c r="X134" s="9">
        <f>Tabla12[[#This Row],[Precio unitario]]*Tabla12[[#This Row],[Tasa de ingresos cliente]]</f>
        <v>1.4893455209999999E-3</v>
      </c>
      <c r="Y134" s="21">
        <v>21.6</v>
      </c>
      <c r="Z134" s="11">
        <f>Tabla12[[#This Row],[tasa de cambio]]*Tabla12[[#This Row],[Ingresos netos]]</f>
        <v>3.2169863253600002E-2</v>
      </c>
      <c r="AQ134" s="1" t="s">
        <v>100</v>
      </c>
      <c r="AR134" s="1" t="s">
        <v>26</v>
      </c>
      <c r="AS134" s="1" t="s">
        <v>104</v>
      </c>
      <c r="AT134" s="1" t="s">
        <v>11</v>
      </c>
      <c r="AU134" s="1" t="s">
        <v>12</v>
      </c>
      <c r="AV134" s="1" t="s">
        <v>13</v>
      </c>
      <c r="AW134" s="8">
        <v>2.398E-3</v>
      </c>
      <c r="AX134" s="8">
        <v>0.75</v>
      </c>
      <c r="AY134" s="9">
        <f>Tabla8[[#This Row],[Precio unitario]]*Tabla8[[#This Row],[Tasa de ingresos cliente]]</f>
        <v>1.7985E-3</v>
      </c>
      <c r="AZ134" s="21">
        <v>21.6</v>
      </c>
      <c r="BA134" s="11">
        <f>Tabla8[[#This Row],[tasa de cambio]]*Tabla8[[#This Row],[Ingresos netos]]</f>
        <v>3.8847600000000003E-2</v>
      </c>
      <c r="BB134" s="23"/>
      <c r="BD134" s="23"/>
      <c r="BR134" s="1" t="s">
        <v>138</v>
      </c>
      <c r="BS134" s="1" t="s">
        <v>37</v>
      </c>
      <c r="BT134" s="1" t="s">
        <v>114</v>
      </c>
      <c r="BU134" s="1" t="s">
        <v>11</v>
      </c>
      <c r="BV134" s="1" t="s">
        <v>12</v>
      </c>
      <c r="BW134" s="1" t="s">
        <v>13</v>
      </c>
      <c r="BX134" s="8">
        <v>2.066205E-5</v>
      </c>
      <c r="BY134" s="8">
        <v>0.75</v>
      </c>
      <c r="BZ134" s="9">
        <f>Tabla4[[#This Row],[Precio unitario]]*Tabla4[[#This Row],[Tasa de ingresos cliente]]</f>
        <v>1.5496537499999999E-5</v>
      </c>
      <c r="CA134" s="21">
        <v>21.6</v>
      </c>
      <c r="CB134" s="14">
        <f>Tabla4[[#This Row],[tasa de cambio]]*Tabla4[[#This Row],[Ingresos netos]]</f>
        <v>3.3472520999999999E-4</v>
      </c>
      <c r="CG134" s="2" t="s">
        <v>144</v>
      </c>
      <c r="CH134" s="2" t="s">
        <v>18</v>
      </c>
      <c r="CI134" s="2" t="s">
        <v>104</v>
      </c>
      <c r="CJ134" s="2" t="s">
        <v>11</v>
      </c>
      <c r="CK134" s="2" t="s">
        <v>12</v>
      </c>
      <c r="CL134" s="2" t="s">
        <v>13</v>
      </c>
      <c r="CM134" s="7">
        <v>2.4557042229999999E-3</v>
      </c>
      <c r="CN134" s="7">
        <v>0.75</v>
      </c>
      <c r="CO134" s="9">
        <f>Tabla2[[#This Row],[Precio unitario]]*Tabla2[[#This Row],[Tasa de ingresos cliente]]</f>
        <v>1.84177816725E-3</v>
      </c>
      <c r="CP134" s="21">
        <v>21.6</v>
      </c>
      <c r="CQ134" s="11">
        <f>Tabla2[[#This Row],[tasa de cambio]]*Tabla2[[#This Row],[Ingresos netos]]</f>
        <v>3.9782408412600001E-2</v>
      </c>
    </row>
    <row r="135" spans="1:95">
      <c r="A135" s="1" t="s">
        <v>24</v>
      </c>
      <c r="B135" s="1" t="s">
        <v>20</v>
      </c>
      <c r="C135" s="1"/>
      <c r="D135" s="1" t="s">
        <v>11</v>
      </c>
      <c r="E135" s="1" t="s">
        <v>12</v>
      </c>
      <c r="F135" s="1" t="s">
        <v>13</v>
      </c>
      <c r="G135" s="8">
        <v>2.368431066E-3</v>
      </c>
      <c r="H135" s="8">
        <v>0.75</v>
      </c>
      <c r="I135" s="9">
        <f>Tabla14[[#This Row],[Precio unitario]]*Tabla14[[#This Row],[Tasa de ingresos cliente]]</f>
        <v>1.7763232995000001E-3</v>
      </c>
      <c r="J135" s="21">
        <v>21.6</v>
      </c>
      <c r="K135" s="15">
        <f>Tabla14[[#This Row],[tasa de cambio]]*Tabla14[[#This Row],[Ingresos netos]]</f>
        <v>3.8368583269200007E-2</v>
      </c>
      <c r="M135" s="1" t="s">
        <v>30</v>
      </c>
      <c r="N135" s="23">
        <f>AVERAGEIF(Tabla14[PaÃ­s / RegiÃ³n],M135,Tabla14[regalia en pesos])</f>
        <v>0.12294750405240001</v>
      </c>
      <c r="P135" s="1" t="s">
        <v>81</v>
      </c>
      <c r="Q135" s="1" t="s">
        <v>10</v>
      </c>
      <c r="R135" s="1"/>
      <c r="S135" s="1" t="s">
        <v>11</v>
      </c>
      <c r="T135" s="1" t="s">
        <v>12</v>
      </c>
      <c r="U135" s="1" t="s">
        <v>13</v>
      </c>
      <c r="V135" s="8">
        <v>1.8711902010000001E-3</v>
      </c>
      <c r="W135" s="8">
        <v>0.75</v>
      </c>
      <c r="X135" s="9">
        <f>Tabla12[[#This Row],[Precio unitario]]*Tabla12[[#This Row],[Tasa de ingresos cliente]]</f>
        <v>1.4033926507500002E-3</v>
      </c>
      <c r="Y135" s="21">
        <v>21.6</v>
      </c>
      <c r="Z135" s="11">
        <f>Tabla12[[#This Row],[tasa de cambio]]*Tabla12[[#This Row],[Ingresos netos]]</f>
        <v>3.0313281256200007E-2</v>
      </c>
      <c r="AQ135" s="1" t="s">
        <v>100</v>
      </c>
      <c r="AR135" s="1" t="s">
        <v>26</v>
      </c>
      <c r="AS135" s="1" t="s">
        <v>114</v>
      </c>
      <c r="AT135" s="1" t="s">
        <v>11</v>
      </c>
      <c r="AU135" s="1" t="s">
        <v>12</v>
      </c>
      <c r="AV135" s="1" t="s">
        <v>13</v>
      </c>
      <c r="AW135" s="8">
        <v>6.7966670000000002E-4</v>
      </c>
      <c r="AX135" s="8">
        <v>0.75</v>
      </c>
      <c r="AY135" s="9">
        <f>Tabla8[[#This Row],[Precio unitario]]*Tabla8[[#This Row],[Tasa de ingresos cliente]]</f>
        <v>5.0975002500000001E-4</v>
      </c>
      <c r="AZ135" s="21">
        <v>21.6</v>
      </c>
      <c r="BA135" s="11">
        <f>Tabla8[[#This Row],[tasa de cambio]]*Tabla8[[#This Row],[Ingresos netos]]</f>
        <v>1.101060054E-2</v>
      </c>
      <c r="BB135" s="23"/>
      <c r="BD135" s="23"/>
      <c r="BR135" s="2" t="s">
        <v>138</v>
      </c>
      <c r="BS135" s="2" t="s">
        <v>37</v>
      </c>
      <c r="BT135" s="2" t="s">
        <v>114</v>
      </c>
      <c r="BU135" s="2" t="s">
        <v>11</v>
      </c>
      <c r="BV135" s="2" t="s">
        <v>12</v>
      </c>
      <c r="BW135" s="2" t="s">
        <v>13</v>
      </c>
      <c r="BX135" s="7">
        <v>1.9939023999999999E-5</v>
      </c>
      <c r="BY135" s="7">
        <v>0.75</v>
      </c>
      <c r="BZ135" s="9">
        <f>Tabla4[[#This Row],[Precio unitario]]*Tabla4[[#This Row],[Tasa de ingresos cliente]]</f>
        <v>1.4954267999999999E-5</v>
      </c>
      <c r="CA135" s="21">
        <v>21.6</v>
      </c>
      <c r="CB135" s="14">
        <f>Tabla4[[#This Row],[tasa de cambio]]*Tabla4[[#This Row],[Ingresos netos]]</f>
        <v>3.2301218880000001E-4</v>
      </c>
      <c r="CG135" s="1" t="s">
        <v>144</v>
      </c>
      <c r="CH135" s="1" t="s">
        <v>18</v>
      </c>
      <c r="CI135" s="1" t="s">
        <v>104</v>
      </c>
      <c r="CJ135" s="1" t="s">
        <v>11</v>
      </c>
      <c r="CK135" s="1" t="s">
        <v>12</v>
      </c>
      <c r="CL135" s="1" t="s">
        <v>13</v>
      </c>
      <c r="CM135" s="8">
        <v>2.4557119479999999E-3</v>
      </c>
      <c r="CN135" s="8">
        <v>0.75</v>
      </c>
      <c r="CO135" s="9">
        <f>Tabla2[[#This Row],[Precio unitario]]*Tabla2[[#This Row],[Tasa de ingresos cliente]]</f>
        <v>1.8417839609999999E-3</v>
      </c>
      <c r="CP135" s="21">
        <v>21.6</v>
      </c>
      <c r="CQ135" s="11">
        <f>Tabla2[[#This Row],[tasa de cambio]]*Tabla2[[#This Row],[Ingresos netos]]</f>
        <v>3.9782533557600003E-2</v>
      </c>
    </row>
    <row r="136" spans="1:95">
      <c r="A136" s="2" t="s">
        <v>24</v>
      </c>
      <c r="B136" s="2" t="s">
        <v>20</v>
      </c>
      <c r="C136" s="2"/>
      <c r="D136" s="2" t="s">
        <v>11</v>
      </c>
      <c r="E136" s="2" t="s">
        <v>12</v>
      </c>
      <c r="F136" s="2" t="s">
        <v>13</v>
      </c>
      <c r="G136" s="7">
        <v>9.8659416350000001E-3</v>
      </c>
      <c r="H136" s="7">
        <v>0.75</v>
      </c>
      <c r="I136" s="9">
        <f>Tabla14[[#This Row],[Precio unitario]]*Tabla14[[#This Row],[Tasa de ingresos cliente]]</f>
        <v>7.3994562262500001E-3</v>
      </c>
      <c r="J136" s="21">
        <v>21.6</v>
      </c>
      <c r="K136" s="15">
        <f>Tabla14[[#This Row],[tasa de cambio]]*Tabla14[[#This Row],[Ingresos netos]]</f>
        <v>0.159828254487</v>
      </c>
      <c r="M136" s="1" t="s">
        <v>31</v>
      </c>
      <c r="N136" s="23">
        <f>AVERAGEIF(Tabla14[PaÃ­s / RegiÃ³n],M136,Tabla14[regalia en pesos])</f>
        <v>1.4059145116800002E-2</v>
      </c>
      <c r="P136" s="2" t="s">
        <v>81</v>
      </c>
      <c r="Q136" s="2" t="s">
        <v>10</v>
      </c>
      <c r="R136" s="2"/>
      <c r="S136" s="2" t="s">
        <v>11</v>
      </c>
      <c r="T136" s="2" t="s">
        <v>12</v>
      </c>
      <c r="U136" s="2" t="s">
        <v>13</v>
      </c>
      <c r="V136" s="7">
        <v>1.330643351E-3</v>
      </c>
      <c r="W136" s="7">
        <v>0.75</v>
      </c>
      <c r="X136" s="9">
        <f>Tabla12[[#This Row],[Precio unitario]]*Tabla12[[#This Row],[Tasa de ingresos cliente]]</f>
        <v>9.9798251324999991E-4</v>
      </c>
      <c r="Y136" s="21">
        <v>21.6</v>
      </c>
      <c r="Z136" s="11">
        <f>Tabla12[[#This Row],[tasa de cambio]]*Tabla12[[#This Row],[Ingresos netos]]</f>
        <v>2.15564222862E-2</v>
      </c>
      <c r="AQ136" s="2" t="s">
        <v>100</v>
      </c>
      <c r="AR136" s="2" t="s">
        <v>26</v>
      </c>
      <c r="AS136" s="2" t="s">
        <v>114</v>
      </c>
      <c r="AT136" s="2" t="s">
        <v>11</v>
      </c>
      <c r="AU136" s="2" t="s">
        <v>12</v>
      </c>
      <c r="AV136" s="2" t="s">
        <v>13</v>
      </c>
      <c r="AW136" s="7">
        <v>6.7949999999999998E-4</v>
      </c>
      <c r="AX136" s="7">
        <v>0.75</v>
      </c>
      <c r="AY136" s="9">
        <f>Tabla8[[#This Row],[Precio unitario]]*Tabla8[[#This Row],[Tasa de ingresos cliente]]</f>
        <v>5.0962499999999999E-4</v>
      </c>
      <c r="AZ136" s="21">
        <v>21.6</v>
      </c>
      <c r="BA136" s="11">
        <f>Tabla8[[#This Row],[tasa de cambio]]*Tabla8[[#This Row],[Ingresos netos]]</f>
        <v>1.1007900000000001E-2</v>
      </c>
      <c r="BB136" s="23"/>
      <c r="BD136" s="23"/>
      <c r="BR136" s="1" t="s">
        <v>138</v>
      </c>
      <c r="BS136" s="1" t="s">
        <v>37</v>
      </c>
      <c r="BT136" s="1" t="s">
        <v>114</v>
      </c>
      <c r="BU136" s="1" t="s">
        <v>11</v>
      </c>
      <c r="BV136" s="1" t="s">
        <v>12</v>
      </c>
      <c r="BW136" s="1" t="s">
        <v>13</v>
      </c>
      <c r="BX136" s="8">
        <v>2.7530800000000001E-5</v>
      </c>
      <c r="BY136" s="8">
        <v>0.75</v>
      </c>
      <c r="BZ136" s="9">
        <f>Tabla4[[#This Row],[Precio unitario]]*Tabla4[[#This Row],[Tasa de ingresos cliente]]</f>
        <v>2.06481E-5</v>
      </c>
      <c r="CA136" s="21">
        <v>21.6</v>
      </c>
      <c r="CB136" s="14">
        <f>Tabla4[[#This Row],[tasa de cambio]]*Tabla4[[#This Row],[Ingresos netos]]</f>
        <v>4.4599896000000003E-4</v>
      </c>
      <c r="CG136" s="2" t="s">
        <v>144</v>
      </c>
      <c r="CH136" s="2" t="s">
        <v>18</v>
      </c>
      <c r="CI136" s="2" t="s">
        <v>104</v>
      </c>
      <c r="CJ136" s="2" t="s">
        <v>11</v>
      </c>
      <c r="CK136" s="2" t="s">
        <v>12</v>
      </c>
      <c r="CL136" s="2" t="s">
        <v>13</v>
      </c>
      <c r="CM136" s="7">
        <v>2.4557147190000001E-3</v>
      </c>
      <c r="CN136" s="7">
        <v>0.75</v>
      </c>
      <c r="CO136" s="9">
        <f>Tabla2[[#This Row],[Precio unitario]]*Tabla2[[#This Row],[Tasa de ingresos cliente]]</f>
        <v>1.8417860392500002E-3</v>
      </c>
      <c r="CP136" s="21">
        <v>21.6</v>
      </c>
      <c r="CQ136" s="11">
        <f>Tabla2[[#This Row],[tasa de cambio]]*Tabla2[[#This Row],[Ingresos netos]]</f>
        <v>3.9782578447800004E-2</v>
      </c>
    </row>
    <row r="137" spans="1:95">
      <c r="A137" s="1" t="s">
        <v>24</v>
      </c>
      <c r="B137" s="1" t="s">
        <v>20</v>
      </c>
      <c r="C137" s="1"/>
      <c r="D137" s="1" t="s">
        <v>11</v>
      </c>
      <c r="E137" s="1" t="s">
        <v>12</v>
      </c>
      <c r="F137" s="1" t="s">
        <v>13</v>
      </c>
      <c r="G137" s="8">
        <v>2.501547265E-3</v>
      </c>
      <c r="H137" s="8">
        <v>0.75</v>
      </c>
      <c r="I137" s="9">
        <f>Tabla14[[#This Row],[Precio unitario]]*Tabla14[[#This Row],[Tasa de ingresos cliente]]</f>
        <v>1.87616044875E-3</v>
      </c>
      <c r="J137" s="21">
        <v>21.6</v>
      </c>
      <c r="K137" s="15">
        <f>Tabla14[[#This Row],[tasa de cambio]]*Tabla14[[#This Row],[Ingresos netos]]</f>
        <v>4.0525065693000004E-2</v>
      </c>
      <c r="M137" s="1" t="s">
        <v>32</v>
      </c>
      <c r="N137" s="23">
        <f>AVERAGEIF(Tabla14[PaÃ­s / RegiÃ³n],M137,Tabla14[regalia en pesos])</f>
        <v>1.9254710998028578E-2</v>
      </c>
      <c r="P137" s="1" t="s">
        <v>81</v>
      </c>
      <c r="Q137" s="1" t="s">
        <v>10</v>
      </c>
      <c r="R137" s="1"/>
      <c r="S137" s="1" t="s">
        <v>11</v>
      </c>
      <c r="T137" s="1" t="s">
        <v>12</v>
      </c>
      <c r="U137" s="1" t="s">
        <v>13</v>
      </c>
      <c r="V137" s="8">
        <v>1.134080861E-3</v>
      </c>
      <c r="W137" s="8">
        <v>0.75</v>
      </c>
      <c r="X137" s="9">
        <f>Tabla12[[#This Row],[Precio unitario]]*Tabla12[[#This Row],[Tasa de ingresos cliente]]</f>
        <v>8.5056064575000001E-4</v>
      </c>
      <c r="Y137" s="21">
        <v>21.6</v>
      </c>
      <c r="Z137" s="11">
        <f>Tabla12[[#This Row],[tasa de cambio]]*Tabla12[[#This Row],[Ingresos netos]]</f>
        <v>1.8372109948200002E-2</v>
      </c>
      <c r="AQ137" s="1" t="s">
        <v>100</v>
      </c>
      <c r="AR137" s="1" t="s">
        <v>26</v>
      </c>
      <c r="AS137" s="1" t="s">
        <v>114</v>
      </c>
      <c r="AT137" s="1" t="s">
        <v>11</v>
      </c>
      <c r="AU137" s="1" t="s">
        <v>12</v>
      </c>
      <c r="AV137" s="1" t="s">
        <v>13</v>
      </c>
      <c r="AW137" s="8">
        <v>6.8000000000000005E-4</v>
      </c>
      <c r="AX137" s="8">
        <v>0.75</v>
      </c>
      <c r="AY137" s="9">
        <f>Tabla8[[#This Row],[Precio unitario]]*Tabla8[[#This Row],[Tasa de ingresos cliente]]</f>
        <v>5.1000000000000004E-4</v>
      </c>
      <c r="AZ137" s="21">
        <v>21.6</v>
      </c>
      <c r="BA137" s="11">
        <f>Tabla8[[#This Row],[tasa de cambio]]*Tabla8[[#This Row],[Ingresos netos]]</f>
        <v>1.1016000000000001E-2</v>
      </c>
      <c r="BB137" s="23"/>
      <c r="BD137" s="23"/>
      <c r="BR137" s="2" t="s">
        <v>138</v>
      </c>
      <c r="BS137" s="2" t="s">
        <v>37</v>
      </c>
      <c r="BT137" s="2" t="s">
        <v>114</v>
      </c>
      <c r="BU137" s="2" t="s">
        <v>11</v>
      </c>
      <c r="BV137" s="2" t="s">
        <v>12</v>
      </c>
      <c r="BW137" s="2" t="s">
        <v>13</v>
      </c>
      <c r="BX137" s="7">
        <v>2.5813612999999999E-5</v>
      </c>
      <c r="BY137" s="7">
        <v>0.75</v>
      </c>
      <c r="BZ137" s="9">
        <f>Tabla4[[#This Row],[Precio unitario]]*Tabla4[[#This Row],[Tasa de ingresos cliente]]</f>
        <v>1.936020975E-5</v>
      </c>
      <c r="CA137" s="21">
        <v>21.6</v>
      </c>
      <c r="CB137" s="14">
        <f>Tabla4[[#This Row],[tasa de cambio]]*Tabla4[[#This Row],[Ingresos netos]]</f>
        <v>4.1818053060000001E-4</v>
      </c>
      <c r="CG137" s="1" t="s">
        <v>144</v>
      </c>
      <c r="CH137" s="1" t="s">
        <v>18</v>
      </c>
      <c r="CI137" s="1" t="s">
        <v>104</v>
      </c>
      <c r="CJ137" s="1" t="s">
        <v>11</v>
      </c>
      <c r="CK137" s="1" t="s">
        <v>12</v>
      </c>
      <c r="CL137" s="1" t="s">
        <v>13</v>
      </c>
      <c r="CM137" s="8">
        <v>2.4558251379999999E-3</v>
      </c>
      <c r="CN137" s="8">
        <v>0.75</v>
      </c>
      <c r="CO137" s="9">
        <f>Tabla2[[#This Row],[Precio unitario]]*Tabla2[[#This Row],[Tasa de ingresos cliente]]</f>
        <v>1.8418688534999998E-3</v>
      </c>
      <c r="CP137" s="21">
        <v>21.6</v>
      </c>
      <c r="CQ137" s="11">
        <f>Tabla2[[#This Row],[tasa de cambio]]*Tabla2[[#This Row],[Ingresos netos]]</f>
        <v>3.9784367235599999E-2</v>
      </c>
    </row>
    <row r="138" spans="1:95">
      <c r="A138" s="1" t="s">
        <v>24</v>
      </c>
      <c r="B138" s="1" t="s">
        <v>20</v>
      </c>
      <c r="C138" s="1"/>
      <c r="D138" s="1" t="s">
        <v>11</v>
      </c>
      <c r="E138" s="1" t="s">
        <v>12</v>
      </c>
      <c r="F138" s="1" t="s">
        <v>13</v>
      </c>
      <c r="G138" s="8">
        <v>2.8186346599999999E-3</v>
      </c>
      <c r="H138" s="8">
        <v>0.75</v>
      </c>
      <c r="I138" s="9">
        <f>Tabla14[[#This Row],[Precio unitario]]*Tabla14[[#This Row],[Tasa de ingresos cliente]]</f>
        <v>2.1139759950000001E-3</v>
      </c>
      <c r="J138" s="21">
        <v>21.6</v>
      </c>
      <c r="K138" s="15">
        <f>Tabla14[[#This Row],[tasa de cambio]]*Tabla14[[#This Row],[Ingresos netos]]</f>
        <v>4.5661881492000005E-2</v>
      </c>
      <c r="M138" s="1" t="s">
        <v>65</v>
      </c>
      <c r="N138" s="23">
        <f>AVERAGEIF(Tabla14[PaÃ­s / RegiÃ³n],M138,Tabla14[regalia en pesos])</f>
        <v>5.8477081655699995E-2</v>
      </c>
      <c r="P138" s="2" t="s">
        <v>81</v>
      </c>
      <c r="Q138" s="2" t="s">
        <v>10</v>
      </c>
      <c r="R138" s="2"/>
      <c r="S138" s="2" t="s">
        <v>11</v>
      </c>
      <c r="T138" s="2" t="s">
        <v>12</v>
      </c>
      <c r="U138" s="2" t="s">
        <v>13</v>
      </c>
      <c r="V138" s="7">
        <v>1.587713205E-3</v>
      </c>
      <c r="W138" s="7">
        <v>0.75</v>
      </c>
      <c r="X138" s="9">
        <f>Tabla12[[#This Row],[Precio unitario]]*Tabla12[[#This Row],[Tasa de ingresos cliente]]</f>
        <v>1.19078490375E-3</v>
      </c>
      <c r="Y138" s="21">
        <v>21.6</v>
      </c>
      <c r="Z138" s="11">
        <f>Tabla12[[#This Row],[tasa de cambio]]*Tabla12[[#This Row],[Ingresos netos]]</f>
        <v>2.5720953921000003E-2</v>
      </c>
      <c r="AQ138" s="2" t="s">
        <v>100</v>
      </c>
      <c r="AR138" s="2" t="s">
        <v>26</v>
      </c>
      <c r="AS138" s="2" t="s">
        <v>104</v>
      </c>
      <c r="AT138" s="2" t="s">
        <v>11</v>
      </c>
      <c r="AU138" s="2" t="s">
        <v>129</v>
      </c>
      <c r="AV138" s="2" t="s">
        <v>13</v>
      </c>
      <c r="AW138" s="7">
        <v>-1.0443869999999999E-3</v>
      </c>
      <c r="AX138" s="7">
        <v>0.75</v>
      </c>
      <c r="AY138" s="9">
        <f>Tabla8[[#This Row],[Precio unitario]]*Tabla8[[#This Row],[Tasa de ingresos cliente]]</f>
        <v>-7.8329024999999994E-4</v>
      </c>
      <c r="AZ138" s="21">
        <v>21.6</v>
      </c>
      <c r="BA138" s="11">
        <f>Tabla8[[#This Row],[tasa de cambio]]*Tabla8[[#This Row],[Ingresos netos]]</f>
        <v>-1.69190694E-2</v>
      </c>
      <c r="BB138" s="23"/>
      <c r="BD138" s="23"/>
      <c r="BR138" s="1" t="s">
        <v>138</v>
      </c>
      <c r="BS138" s="1" t="s">
        <v>37</v>
      </c>
      <c r="BT138" s="1" t="s">
        <v>114</v>
      </c>
      <c r="BU138" s="1" t="s">
        <v>11</v>
      </c>
      <c r="BV138" s="1" t="s">
        <v>12</v>
      </c>
      <c r="BW138" s="1" t="s">
        <v>13</v>
      </c>
      <c r="BX138" s="8">
        <v>4.1865583000000001E-5</v>
      </c>
      <c r="BY138" s="8">
        <v>0.75</v>
      </c>
      <c r="BZ138" s="9">
        <f>Tabla4[[#This Row],[Precio unitario]]*Tabla4[[#This Row],[Tasa de ingresos cliente]]</f>
        <v>3.1399187249999999E-5</v>
      </c>
      <c r="CA138" s="21">
        <v>21.6</v>
      </c>
      <c r="CB138" s="14">
        <f>Tabla4[[#This Row],[tasa de cambio]]*Tabla4[[#This Row],[Ingresos netos]]</f>
        <v>6.7822244460000007E-4</v>
      </c>
      <c r="CG138" s="2" t="s">
        <v>144</v>
      </c>
      <c r="CH138" s="2" t="s">
        <v>18</v>
      </c>
      <c r="CI138" s="2" t="s">
        <v>104</v>
      </c>
      <c r="CJ138" s="2" t="s">
        <v>11</v>
      </c>
      <c r="CK138" s="2" t="s">
        <v>12</v>
      </c>
      <c r="CL138" s="2" t="s">
        <v>13</v>
      </c>
      <c r="CM138" s="7">
        <v>2.4557233680000002E-3</v>
      </c>
      <c r="CN138" s="7">
        <v>0.75</v>
      </c>
      <c r="CO138" s="9">
        <f>Tabla2[[#This Row],[Precio unitario]]*Tabla2[[#This Row],[Tasa de ingresos cliente]]</f>
        <v>1.8417925260000001E-3</v>
      </c>
      <c r="CP138" s="21">
        <v>21.6</v>
      </c>
      <c r="CQ138" s="11">
        <f>Tabla2[[#This Row],[tasa de cambio]]*Tabla2[[#This Row],[Ingresos netos]]</f>
        <v>3.9782718561600004E-2</v>
      </c>
    </row>
    <row r="139" spans="1:95">
      <c r="A139" s="1" t="s">
        <v>24</v>
      </c>
      <c r="B139" s="1" t="s">
        <v>10</v>
      </c>
      <c r="C139" s="1"/>
      <c r="D139" s="1" t="s">
        <v>11</v>
      </c>
      <c r="E139" s="1" t="s">
        <v>12</v>
      </c>
      <c r="F139" s="1" t="s">
        <v>13</v>
      </c>
      <c r="G139" s="8">
        <v>3.1484958300000002E-4</v>
      </c>
      <c r="H139" s="8">
        <v>0.75</v>
      </c>
      <c r="I139" s="9">
        <f>Tabla14[[#This Row],[Precio unitario]]*Tabla14[[#This Row],[Tasa de ingresos cliente]]</f>
        <v>2.3613718725000002E-4</v>
      </c>
      <c r="J139" s="21">
        <v>21.6</v>
      </c>
      <c r="K139" s="15">
        <f>Tabla14[[#This Row],[tasa de cambio]]*Tabla14[[#This Row],[Ingresos netos]]</f>
        <v>5.1005632446000006E-3</v>
      </c>
      <c r="M139" s="1" t="s">
        <v>25</v>
      </c>
      <c r="N139" s="23">
        <f>AVERAGEIF(Tabla14[PaÃ­s / RegiÃ³n],M139,Tabla14[regalia en pesos])</f>
        <v>4.9366122053142872E-3</v>
      </c>
      <c r="P139" s="1" t="s">
        <v>81</v>
      </c>
      <c r="Q139" s="1" t="s">
        <v>10</v>
      </c>
      <c r="R139" s="1"/>
      <c r="S139" s="1" t="s">
        <v>11</v>
      </c>
      <c r="T139" s="1" t="s">
        <v>12</v>
      </c>
      <c r="U139" s="1" t="s">
        <v>13</v>
      </c>
      <c r="V139" s="8">
        <v>1.360335179E-3</v>
      </c>
      <c r="W139" s="8">
        <v>0.75</v>
      </c>
      <c r="X139" s="9">
        <f>Tabla12[[#This Row],[Precio unitario]]*Tabla12[[#This Row],[Tasa de ingresos cliente]]</f>
        <v>1.0202513842500001E-3</v>
      </c>
      <c r="Y139" s="21">
        <v>21.6</v>
      </c>
      <c r="Z139" s="11">
        <f>Tabla12[[#This Row],[tasa de cambio]]*Tabla12[[#This Row],[Ingresos netos]]</f>
        <v>2.2037429899800003E-2</v>
      </c>
      <c r="AQ139" s="1" t="s">
        <v>100</v>
      </c>
      <c r="AR139" s="1" t="s">
        <v>26</v>
      </c>
      <c r="AS139" s="1" t="s">
        <v>114</v>
      </c>
      <c r="AT139" s="1" t="s">
        <v>11</v>
      </c>
      <c r="AU139" s="1" t="s">
        <v>129</v>
      </c>
      <c r="AV139" s="1" t="s">
        <v>13</v>
      </c>
      <c r="AW139" s="8">
        <v>-2.0388350000000001E-4</v>
      </c>
      <c r="AX139" s="8">
        <v>0.75</v>
      </c>
      <c r="AY139" s="9">
        <f>Tabla8[[#This Row],[Precio unitario]]*Tabla8[[#This Row],[Tasa de ingresos cliente]]</f>
        <v>-1.52912625E-4</v>
      </c>
      <c r="AZ139" s="21">
        <v>21.6</v>
      </c>
      <c r="BA139" s="11">
        <f>Tabla8[[#This Row],[tasa de cambio]]*Tabla8[[#This Row],[Ingresos netos]]</f>
        <v>-3.3029127000000001E-3</v>
      </c>
      <c r="BB139" s="23"/>
      <c r="BD139" s="23"/>
      <c r="BR139" s="2" t="s">
        <v>138</v>
      </c>
      <c r="BS139" s="2" t="s">
        <v>37</v>
      </c>
      <c r="BT139" s="2" t="s">
        <v>114</v>
      </c>
      <c r="BU139" s="2" t="s">
        <v>11</v>
      </c>
      <c r="BV139" s="2" t="s">
        <v>12</v>
      </c>
      <c r="BW139" s="2" t="s">
        <v>13</v>
      </c>
      <c r="BX139" s="7">
        <v>1.3793300000000001E-5</v>
      </c>
      <c r="BY139" s="7">
        <v>0.75</v>
      </c>
      <c r="BZ139" s="9">
        <f>Tabla4[[#This Row],[Precio unitario]]*Tabla4[[#This Row],[Tasa de ingresos cliente]]</f>
        <v>1.0344975E-5</v>
      </c>
      <c r="CA139" s="21">
        <v>21.6</v>
      </c>
      <c r="CB139" s="14">
        <f>Tabla4[[#This Row],[tasa de cambio]]*Tabla4[[#This Row],[Ingresos netos]]</f>
        <v>2.2345146E-4</v>
      </c>
      <c r="CG139" s="1" t="s">
        <v>144</v>
      </c>
      <c r="CH139" s="1" t="s">
        <v>18</v>
      </c>
      <c r="CI139" s="1" t="s">
        <v>104</v>
      </c>
      <c r="CJ139" s="1" t="s">
        <v>11</v>
      </c>
      <c r="CK139" s="1" t="s">
        <v>12</v>
      </c>
      <c r="CL139" s="1" t="s">
        <v>13</v>
      </c>
      <c r="CM139" s="8">
        <v>2.4557085050000002E-3</v>
      </c>
      <c r="CN139" s="8">
        <v>0.75</v>
      </c>
      <c r="CO139" s="9">
        <f>Tabla2[[#This Row],[Precio unitario]]*Tabla2[[#This Row],[Tasa de ingresos cliente]]</f>
        <v>1.8417813787500001E-3</v>
      </c>
      <c r="CP139" s="21">
        <v>21.6</v>
      </c>
      <c r="CQ139" s="11">
        <f>Tabla2[[#This Row],[tasa de cambio]]*Tabla2[[#This Row],[Ingresos netos]]</f>
        <v>3.9782477781000004E-2</v>
      </c>
    </row>
    <row r="140" spans="1:95">
      <c r="A140" s="2" t="s">
        <v>24</v>
      </c>
      <c r="B140" s="2" t="s">
        <v>10</v>
      </c>
      <c r="C140" s="2"/>
      <c r="D140" s="2" t="s">
        <v>11</v>
      </c>
      <c r="E140" s="2" t="s">
        <v>12</v>
      </c>
      <c r="F140" s="2" t="s">
        <v>13</v>
      </c>
      <c r="G140" s="7">
        <v>4.57323837E-4</v>
      </c>
      <c r="H140" s="7">
        <v>0.75</v>
      </c>
      <c r="I140" s="9">
        <f>Tabla14[[#This Row],[Precio unitario]]*Tabla14[[#This Row],[Tasa de ingresos cliente]]</f>
        <v>3.4299287774999999E-4</v>
      </c>
      <c r="J140" s="21">
        <v>21.6</v>
      </c>
      <c r="K140" s="15">
        <f>Tabla14[[#This Row],[tasa de cambio]]*Tabla14[[#This Row],[Ingresos netos]]</f>
        <v>7.4086461594000006E-3</v>
      </c>
      <c r="M140" s="1" t="s">
        <v>40</v>
      </c>
      <c r="N140" s="23">
        <f>AVERAGEIF(Tabla14[PaÃ­s / RegiÃ³n],M140,Tabla14[regalia en pesos])</f>
        <v>4.534811133685715E-3</v>
      </c>
      <c r="P140" s="2" t="s">
        <v>81</v>
      </c>
      <c r="Q140" s="2" t="s">
        <v>10</v>
      </c>
      <c r="R140" s="2"/>
      <c r="S140" s="2" t="s">
        <v>11</v>
      </c>
      <c r="T140" s="2" t="s">
        <v>12</v>
      </c>
      <c r="U140" s="2" t="s">
        <v>13</v>
      </c>
      <c r="V140" s="7">
        <v>1.0485061620000001E-3</v>
      </c>
      <c r="W140" s="7">
        <v>0.75</v>
      </c>
      <c r="X140" s="9">
        <f>Tabla12[[#This Row],[Precio unitario]]*Tabla12[[#This Row],[Tasa de ingresos cliente]]</f>
        <v>7.8637962150000004E-4</v>
      </c>
      <c r="Y140" s="21">
        <v>21.6</v>
      </c>
      <c r="Z140" s="11">
        <f>Tabla12[[#This Row],[tasa de cambio]]*Tabla12[[#This Row],[Ingresos netos]]</f>
        <v>1.6985799824400002E-2</v>
      </c>
      <c r="AQ140" s="1" t="s">
        <v>100</v>
      </c>
      <c r="AR140" s="1" t="s">
        <v>127</v>
      </c>
      <c r="AS140" s="1" t="s">
        <v>114</v>
      </c>
      <c r="AT140" s="1" t="s">
        <v>11</v>
      </c>
      <c r="AU140" s="1" t="s">
        <v>12</v>
      </c>
      <c r="AV140" s="1" t="s">
        <v>13</v>
      </c>
      <c r="AW140" s="8">
        <v>4.9999999999999998E-7</v>
      </c>
      <c r="AX140" s="8">
        <v>0.75</v>
      </c>
      <c r="AY140" s="9">
        <f>Tabla8[[#This Row],[Precio unitario]]*Tabla8[[#This Row],[Tasa de ingresos cliente]]</f>
        <v>3.7500000000000001E-7</v>
      </c>
      <c r="AZ140" s="21">
        <v>21.6</v>
      </c>
      <c r="BA140" s="11">
        <f>Tabla8[[#This Row],[tasa de cambio]]*Tabla8[[#This Row],[Ingresos netos]]</f>
        <v>8.1000000000000004E-6</v>
      </c>
      <c r="BB140" s="23"/>
      <c r="BD140" s="23"/>
      <c r="BR140" s="1" t="s">
        <v>138</v>
      </c>
      <c r="BS140" s="1" t="s">
        <v>37</v>
      </c>
      <c r="BT140" s="1" t="s">
        <v>114</v>
      </c>
      <c r="BU140" s="1" t="s">
        <v>11</v>
      </c>
      <c r="BV140" s="1" t="s">
        <v>12</v>
      </c>
      <c r="BW140" s="1" t="s">
        <v>13</v>
      </c>
      <c r="BX140" s="8">
        <v>4.7928689999999997E-6</v>
      </c>
      <c r="BY140" s="8">
        <v>0.75</v>
      </c>
      <c r="BZ140" s="9">
        <f>Tabla4[[#This Row],[Precio unitario]]*Tabla4[[#This Row],[Tasa de ingresos cliente]]</f>
        <v>3.5946517499999997E-6</v>
      </c>
      <c r="CA140" s="21">
        <v>21.6</v>
      </c>
      <c r="CB140" s="14">
        <f>Tabla4[[#This Row],[tasa de cambio]]*Tabla4[[#This Row],[Ingresos netos]]</f>
        <v>7.7644477799999995E-5</v>
      </c>
      <c r="CG140" s="2" t="s">
        <v>144</v>
      </c>
      <c r="CH140" s="2" t="s">
        <v>18</v>
      </c>
      <c r="CI140" s="2" t="s">
        <v>104</v>
      </c>
      <c r="CJ140" s="2" t="s">
        <v>11</v>
      </c>
      <c r="CK140" s="2" t="s">
        <v>12</v>
      </c>
      <c r="CL140" s="2" t="s">
        <v>13</v>
      </c>
      <c r="CM140" s="7">
        <v>2.4557162300000001E-3</v>
      </c>
      <c r="CN140" s="7">
        <v>0.75</v>
      </c>
      <c r="CO140" s="9">
        <f>Tabla2[[#This Row],[Precio unitario]]*Tabla2[[#This Row],[Tasa de ingresos cliente]]</f>
        <v>1.8417871725000001E-3</v>
      </c>
      <c r="CP140" s="21">
        <v>21.6</v>
      </c>
      <c r="CQ140" s="11">
        <f>Tabla2[[#This Row],[tasa de cambio]]*Tabla2[[#This Row],[Ingresos netos]]</f>
        <v>3.9782602926000006E-2</v>
      </c>
    </row>
    <row r="141" spans="1:95">
      <c r="A141" s="2" t="s">
        <v>24</v>
      </c>
      <c r="B141" s="2" t="s">
        <v>10</v>
      </c>
      <c r="C141" s="2"/>
      <c r="D141" s="2" t="s">
        <v>11</v>
      </c>
      <c r="E141" s="2" t="s">
        <v>12</v>
      </c>
      <c r="F141" s="2" t="s">
        <v>13</v>
      </c>
      <c r="G141" s="7">
        <v>6.9139747400000001E-4</v>
      </c>
      <c r="H141" s="7">
        <v>0.75</v>
      </c>
      <c r="I141" s="9">
        <f>Tabla14[[#This Row],[Precio unitario]]*Tabla14[[#This Row],[Tasa de ingresos cliente]]</f>
        <v>5.1854810549999998E-4</v>
      </c>
      <c r="J141" s="21">
        <v>21.6</v>
      </c>
      <c r="K141" s="15">
        <f>Tabla14[[#This Row],[tasa de cambio]]*Tabla14[[#This Row],[Ingresos netos]]</f>
        <v>1.12006390788E-2</v>
      </c>
      <c r="M141" s="1" t="s">
        <v>59</v>
      </c>
      <c r="N141" s="23">
        <f>AVERAGEIF(Tabla14[PaÃ­s / RegiÃ³n],M141,Tabla14[regalia en pesos])</f>
        <v>0.30731216413500007</v>
      </c>
      <c r="P141" s="1" t="s">
        <v>81</v>
      </c>
      <c r="Q141" s="1" t="s">
        <v>47</v>
      </c>
      <c r="R141" s="1"/>
      <c r="S141" s="1" t="s">
        <v>11</v>
      </c>
      <c r="T141" s="1" t="s">
        <v>12</v>
      </c>
      <c r="U141" s="1" t="s">
        <v>13</v>
      </c>
      <c r="V141" s="8">
        <v>2.5974946550000001E-3</v>
      </c>
      <c r="W141" s="8">
        <v>0.75</v>
      </c>
      <c r="X141" s="9">
        <f>Tabla12[[#This Row],[Precio unitario]]*Tabla12[[#This Row],[Tasa de ingresos cliente]]</f>
        <v>1.9481209912500001E-3</v>
      </c>
      <c r="Y141" s="21">
        <v>21.6</v>
      </c>
      <c r="Z141" s="11">
        <f>Tabla12[[#This Row],[tasa de cambio]]*Tabla12[[#This Row],[Ingresos netos]]</f>
        <v>4.2079413411000001E-2</v>
      </c>
      <c r="AQ141" s="1" t="s">
        <v>100</v>
      </c>
      <c r="AR141" s="1" t="s">
        <v>121</v>
      </c>
      <c r="AS141" s="1" t="s">
        <v>114</v>
      </c>
      <c r="AT141" s="1" t="s">
        <v>11</v>
      </c>
      <c r="AU141" s="1" t="s">
        <v>12</v>
      </c>
      <c r="AV141" s="1" t="s">
        <v>13</v>
      </c>
      <c r="AW141" s="8">
        <v>1.2333299999999999E-5</v>
      </c>
      <c r="AX141" s="8">
        <v>0.75</v>
      </c>
      <c r="AY141" s="9">
        <f>Tabla8[[#This Row],[Precio unitario]]*Tabla8[[#This Row],[Tasa de ingresos cliente]]</f>
        <v>9.2499749999999995E-6</v>
      </c>
      <c r="AZ141" s="21">
        <v>21.6</v>
      </c>
      <c r="BA141" s="11">
        <f>Tabla8[[#This Row],[tasa de cambio]]*Tabla8[[#This Row],[Ingresos netos]]</f>
        <v>1.9979945999999999E-4</v>
      </c>
      <c r="BB141" s="23"/>
      <c r="BD141" s="23"/>
      <c r="BR141" s="2" t="s">
        <v>138</v>
      </c>
      <c r="BS141" s="2" t="s">
        <v>37</v>
      </c>
      <c r="BT141" s="2" t="s">
        <v>114</v>
      </c>
      <c r="BU141" s="2" t="s">
        <v>11</v>
      </c>
      <c r="BV141" s="2" t="s">
        <v>12</v>
      </c>
      <c r="BW141" s="2" t="s">
        <v>13</v>
      </c>
      <c r="BX141" s="7">
        <v>4.91183E-5</v>
      </c>
      <c r="BY141" s="7">
        <v>0.75</v>
      </c>
      <c r="BZ141" s="9">
        <f>Tabla4[[#This Row],[Precio unitario]]*Tabla4[[#This Row],[Tasa de ingresos cliente]]</f>
        <v>3.6838724999999999E-5</v>
      </c>
      <c r="CA141" s="21">
        <v>21.6</v>
      </c>
      <c r="CB141" s="14">
        <f>Tabla4[[#This Row],[tasa de cambio]]*Tabla4[[#This Row],[Ingresos netos]]</f>
        <v>7.9571646000000003E-4</v>
      </c>
      <c r="CG141" s="1" t="s">
        <v>144</v>
      </c>
      <c r="CH141" s="1" t="s">
        <v>18</v>
      </c>
      <c r="CI141" s="1" t="s">
        <v>104</v>
      </c>
      <c r="CJ141" s="1" t="s">
        <v>11</v>
      </c>
      <c r="CK141" s="1" t="s">
        <v>12</v>
      </c>
      <c r="CL141" s="1" t="s">
        <v>13</v>
      </c>
      <c r="CM141" s="8">
        <v>2.455721688E-3</v>
      </c>
      <c r="CN141" s="8">
        <v>0.75</v>
      </c>
      <c r="CO141" s="9">
        <f>Tabla2[[#This Row],[Precio unitario]]*Tabla2[[#This Row],[Tasa de ingresos cliente]]</f>
        <v>1.841791266E-3</v>
      </c>
      <c r="CP141" s="21">
        <v>21.6</v>
      </c>
      <c r="CQ141" s="11">
        <f>Tabla2[[#This Row],[tasa de cambio]]*Tabla2[[#This Row],[Ingresos netos]]</f>
        <v>3.9782691345600002E-2</v>
      </c>
    </row>
    <row r="142" spans="1:95">
      <c r="A142" s="1" t="s">
        <v>24</v>
      </c>
      <c r="B142" s="1" t="s">
        <v>10</v>
      </c>
      <c r="C142" s="1"/>
      <c r="D142" s="1" t="s">
        <v>11</v>
      </c>
      <c r="E142" s="1" t="s">
        <v>12</v>
      </c>
      <c r="F142" s="1" t="s">
        <v>13</v>
      </c>
      <c r="G142" s="8">
        <v>2.56724095E-4</v>
      </c>
      <c r="H142" s="8">
        <v>0.75</v>
      </c>
      <c r="I142" s="9">
        <f>Tabla14[[#This Row],[Precio unitario]]*Tabla14[[#This Row],[Tasa de ingresos cliente]]</f>
        <v>1.9254307125E-4</v>
      </c>
      <c r="J142" s="21">
        <v>21.6</v>
      </c>
      <c r="K142" s="15">
        <f>Tabla14[[#This Row],[tasa de cambio]]*Tabla14[[#This Row],[Ingresos netos]]</f>
        <v>4.1589303390000007E-3</v>
      </c>
      <c r="M142" s="1" t="s">
        <v>26</v>
      </c>
      <c r="N142" s="23">
        <f>AVERAGEIF(Tabla14[PaÃ­s / RegiÃ³n],M142,Tabla14[regalia en pesos])</f>
        <v>1.2829786766550002E-2</v>
      </c>
      <c r="P142" s="2" t="s">
        <v>81</v>
      </c>
      <c r="Q142" s="2" t="s">
        <v>47</v>
      </c>
      <c r="R142" s="2"/>
      <c r="S142" s="2" t="s">
        <v>11</v>
      </c>
      <c r="T142" s="2" t="s">
        <v>12</v>
      </c>
      <c r="U142" s="2" t="s">
        <v>13</v>
      </c>
      <c r="V142" s="7">
        <v>2.5972785570000001E-3</v>
      </c>
      <c r="W142" s="7">
        <v>0.75</v>
      </c>
      <c r="X142" s="9">
        <f>Tabla12[[#This Row],[Precio unitario]]*Tabla12[[#This Row],[Tasa de ingresos cliente]]</f>
        <v>1.9479589177500002E-3</v>
      </c>
      <c r="Y142" s="21">
        <v>21.6</v>
      </c>
      <c r="Z142" s="11">
        <f>Tabla12[[#This Row],[tasa de cambio]]*Tabla12[[#This Row],[Ingresos netos]]</f>
        <v>4.2075912623400005E-2</v>
      </c>
      <c r="AQ142" s="2" t="s">
        <v>100</v>
      </c>
      <c r="AR142" s="2" t="s">
        <v>117</v>
      </c>
      <c r="AS142" s="2" t="s">
        <v>114</v>
      </c>
      <c r="AT142" s="2" t="s">
        <v>11</v>
      </c>
      <c r="AU142" s="2" t="s">
        <v>12</v>
      </c>
      <c r="AV142" s="2" t="s">
        <v>13</v>
      </c>
      <c r="AW142" s="7">
        <v>6.0000000000000002E-6</v>
      </c>
      <c r="AX142" s="7">
        <v>0.75</v>
      </c>
      <c r="AY142" s="9">
        <f>Tabla8[[#This Row],[Precio unitario]]*Tabla8[[#This Row],[Tasa de ingresos cliente]]</f>
        <v>4.5000000000000001E-6</v>
      </c>
      <c r="AZ142" s="21">
        <v>21.6</v>
      </c>
      <c r="BA142" s="11">
        <f>Tabla8[[#This Row],[tasa de cambio]]*Tabla8[[#This Row],[Ingresos netos]]</f>
        <v>9.7200000000000004E-5</v>
      </c>
      <c r="BB142" s="23"/>
      <c r="BD142" s="23"/>
      <c r="BR142" s="1" t="s">
        <v>138</v>
      </c>
      <c r="BS142" s="1" t="s">
        <v>37</v>
      </c>
      <c r="BT142" s="1" t="s">
        <v>104</v>
      </c>
      <c r="BU142" s="1" t="s">
        <v>11</v>
      </c>
      <c r="BV142" s="1" t="s">
        <v>12</v>
      </c>
      <c r="BW142" s="1" t="s">
        <v>13</v>
      </c>
      <c r="BX142" s="8">
        <v>9.5031334000000005E-3</v>
      </c>
      <c r="BY142" s="8">
        <v>0.75</v>
      </c>
      <c r="BZ142" s="9">
        <f>Tabla4[[#This Row],[Precio unitario]]*Tabla4[[#This Row],[Tasa de ingresos cliente]]</f>
        <v>7.12735005E-3</v>
      </c>
      <c r="CA142" s="21">
        <v>21.6</v>
      </c>
      <c r="CB142" s="14">
        <f>Tabla4[[#This Row],[tasa de cambio]]*Tabla4[[#This Row],[Ingresos netos]]</f>
        <v>0.15395076108</v>
      </c>
      <c r="CG142" s="2" t="s">
        <v>144</v>
      </c>
      <c r="CH142" s="2" t="s">
        <v>18</v>
      </c>
      <c r="CI142" s="2" t="s">
        <v>104</v>
      </c>
      <c r="CJ142" s="2" t="s">
        <v>11</v>
      </c>
      <c r="CK142" s="2" t="s">
        <v>12</v>
      </c>
      <c r="CL142" s="2" t="s">
        <v>13</v>
      </c>
      <c r="CM142" s="7">
        <v>2.4561050090000001E-3</v>
      </c>
      <c r="CN142" s="7">
        <v>0.75</v>
      </c>
      <c r="CO142" s="9">
        <f>Tabla2[[#This Row],[Precio unitario]]*Tabla2[[#This Row],[Tasa de ingresos cliente]]</f>
        <v>1.8420787567499999E-3</v>
      </c>
      <c r="CP142" s="21">
        <v>21.6</v>
      </c>
      <c r="CQ142" s="11">
        <f>Tabla2[[#This Row],[tasa de cambio]]*Tabla2[[#This Row],[Ingresos netos]]</f>
        <v>3.9788901145799999E-2</v>
      </c>
    </row>
    <row r="143" spans="1:95">
      <c r="A143" s="2" t="s">
        <v>24</v>
      </c>
      <c r="B143" s="2" t="s">
        <v>10</v>
      </c>
      <c r="C143" s="2"/>
      <c r="D143" s="2" t="s">
        <v>11</v>
      </c>
      <c r="E143" s="2" t="s">
        <v>12</v>
      </c>
      <c r="F143" s="2" t="s">
        <v>13</v>
      </c>
      <c r="G143" s="7">
        <v>2.7895465700000002E-4</v>
      </c>
      <c r="H143" s="7">
        <v>0.75</v>
      </c>
      <c r="I143" s="9">
        <f>Tabla14[[#This Row],[Precio unitario]]*Tabla14[[#This Row],[Tasa de ingresos cliente]]</f>
        <v>2.0921599275E-4</v>
      </c>
      <c r="J143" s="21">
        <v>21.6</v>
      </c>
      <c r="K143" s="15">
        <f>Tabla14[[#This Row],[tasa de cambio]]*Tabla14[[#This Row],[Ingresos netos]]</f>
        <v>4.5190654433999999E-3</v>
      </c>
      <c r="M143" s="1" t="s">
        <v>10</v>
      </c>
      <c r="N143" s="23">
        <f>AVERAGEIF(Tabla14[PaÃ­s / RegiÃ³n],M143,Tabla14[regalia en pesos])</f>
        <v>6.7958431593545471E-3</v>
      </c>
      <c r="P143" s="1" t="s">
        <v>81</v>
      </c>
      <c r="Q143" s="1" t="s">
        <v>66</v>
      </c>
      <c r="R143" s="1"/>
      <c r="S143" s="1" t="s">
        <v>11</v>
      </c>
      <c r="T143" s="1" t="s">
        <v>12</v>
      </c>
      <c r="U143" s="1" t="s">
        <v>13</v>
      </c>
      <c r="V143" s="8">
        <v>3.306295193E-3</v>
      </c>
      <c r="W143" s="8">
        <v>0.75</v>
      </c>
      <c r="X143" s="9">
        <f>Tabla12[[#This Row],[Precio unitario]]*Tabla12[[#This Row],[Tasa de ingresos cliente]]</f>
        <v>2.4797213947499999E-3</v>
      </c>
      <c r="Y143" s="21">
        <v>21.6</v>
      </c>
      <c r="Z143" s="11">
        <f>Tabla12[[#This Row],[tasa de cambio]]*Tabla12[[#This Row],[Ingresos netos]]</f>
        <v>5.3561982126600002E-2</v>
      </c>
      <c r="AQ143" s="2" t="s">
        <v>100</v>
      </c>
      <c r="AR143" s="2" t="s">
        <v>117</v>
      </c>
      <c r="AS143" s="2" t="s">
        <v>114</v>
      </c>
      <c r="AT143" s="2" t="s">
        <v>11</v>
      </c>
      <c r="AU143" s="2" t="s">
        <v>129</v>
      </c>
      <c r="AV143" s="2" t="s">
        <v>13</v>
      </c>
      <c r="AW143" s="7">
        <v>-1.8500000000000001E-6</v>
      </c>
      <c r="AX143" s="7">
        <v>0.75</v>
      </c>
      <c r="AY143" s="9">
        <f>Tabla8[[#This Row],[Precio unitario]]*Tabla8[[#This Row],[Tasa de ingresos cliente]]</f>
        <v>-1.3875000000000001E-6</v>
      </c>
      <c r="AZ143" s="21">
        <v>21.6</v>
      </c>
      <c r="BA143" s="11">
        <f>Tabla8[[#This Row],[tasa de cambio]]*Tabla8[[#This Row],[Ingresos netos]]</f>
        <v>-2.9970000000000003E-5</v>
      </c>
      <c r="BB143" s="23"/>
      <c r="BD143" s="23"/>
      <c r="BR143" s="2" t="s">
        <v>138</v>
      </c>
      <c r="BS143" s="2" t="s">
        <v>49</v>
      </c>
      <c r="BT143" s="2" t="s">
        <v>101</v>
      </c>
      <c r="BU143" s="2" t="s">
        <v>11</v>
      </c>
      <c r="BV143" s="2" t="s">
        <v>12</v>
      </c>
      <c r="BW143" s="2" t="s">
        <v>13</v>
      </c>
      <c r="BX143" s="7">
        <v>5.4304317000000001E-3</v>
      </c>
      <c r="BY143" s="7">
        <v>0.75</v>
      </c>
      <c r="BZ143" s="9">
        <f>Tabla4[[#This Row],[Precio unitario]]*Tabla4[[#This Row],[Tasa de ingresos cliente]]</f>
        <v>4.0728237749999997E-3</v>
      </c>
      <c r="CA143" s="21">
        <v>21.6</v>
      </c>
      <c r="CB143" s="14">
        <f>Tabla4[[#This Row],[tasa de cambio]]*Tabla4[[#This Row],[Ingresos netos]]</f>
        <v>8.7972993540000002E-2</v>
      </c>
      <c r="CG143" s="1" t="s">
        <v>144</v>
      </c>
      <c r="CH143" s="1" t="s">
        <v>18</v>
      </c>
      <c r="CI143" s="1" t="s">
        <v>104</v>
      </c>
      <c r="CJ143" s="1" t="s">
        <v>11</v>
      </c>
      <c r="CK143" s="1" t="s">
        <v>12</v>
      </c>
      <c r="CL143" s="1" t="s">
        <v>13</v>
      </c>
      <c r="CM143" s="8">
        <v>2.455709848E-3</v>
      </c>
      <c r="CN143" s="8">
        <v>0.75</v>
      </c>
      <c r="CO143" s="9">
        <f>Tabla2[[#This Row],[Precio unitario]]*Tabla2[[#This Row],[Tasa de ingresos cliente]]</f>
        <v>1.8417823859999999E-3</v>
      </c>
      <c r="CP143" s="21">
        <v>21.6</v>
      </c>
      <c r="CQ143" s="11">
        <f>Tabla2[[#This Row],[tasa de cambio]]*Tabla2[[#This Row],[Ingresos netos]]</f>
        <v>3.9782499537599998E-2</v>
      </c>
    </row>
    <row r="144" spans="1:95">
      <c r="A144" s="1" t="s">
        <v>24</v>
      </c>
      <c r="B144" s="1" t="s">
        <v>10</v>
      </c>
      <c r="C144" s="1"/>
      <c r="D144" s="1" t="s">
        <v>11</v>
      </c>
      <c r="E144" s="1" t="s">
        <v>12</v>
      </c>
      <c r="F144" s="1" t="s">
        <v>13</v>
      </c>
      <c r="G144" s="8">
        <v>3.2353555700000001E-4</v>
      </c>
      <c r="H144" s="8">
        <v>0.75</v>
      </c>
      <c r="I144" s="9">
        <f>Tabla14[[#This Row],[Precio unitario]]*Tabla14[[#This Row],[Tasa de ingresos cliente]]</f>
        <v>2.4265166775000002E-4</v>
      </c>
      <c r="J144" s="21">
        <v>21.6</v>
      </c>
      <c r="K144" s="15">
        <f>Tabla14[[#This Row],[tasa de cambio]]*Tabla14[[#This Row],[Ingresos netos]]</f>
        <v>5.2412760234000011E-3</v>
      </c>
      <c r="M144" s="1" t="s">
        <v>47</v>
      </c>
      <c r="N144" s="23">
        <f>AVERAGEIF(Tabla14[PaÃ­s / RegiÃ³n],M144,Tabla14[regalia en pesos])</f>
        <v>1.5768354634200003E-2</v>
      </c>
      <c r="P144" s="2" t="s">
        <v>81</v>
      </c>
      <c r="Q144" s="2" t="s">
        <v>28</v>
      </c>
      <c r="R144" s="2"/>
      <c r="S144" s="2" t="s">
        <v>11</v>
      </c>
      <c r="T144" s="2" t="s">
        <v>12</v>
      </c>
      <c r="U144" s="2" t="s">
        <v>13</v>
      </c>
      <c r="V144" s="7">
        <v>3.5007831500000002E-4</v>
      </c>
      <c r="W144" s="7">
        <v>0.75</v>
      </c>
      <c r="X144" s="9">
        <f>Tabla12[[#This Row],[Precio unitario]]*Tabla12[[#This Row],[Tasa de ingresos cliente]]</f>
        <v>2.6255873625000002E-4</v>
      </c>
      <c r="Y144" s="21">
        <v>21.6</v>
      </c>
      <c r="Z144" s="11">
        <f>Tabla12[[#This Row],[tasa de cambio]]*Tabla12[[#This Row],[Ingresos netos]]</f>
        <v>5.6712687030000004E-3</v>
      </c>
      <c r="AQ144" s="2" t="s">
        <v>100</v>
      </c>
      <c r="AR144" s="2" t="s">
        <v>110</v>
      </c>
      <c r="AS144" s="2" t="s">
        <v>104</v>
      </c>
      <c r="AT144" s="2" t="s">
        <v>11</v>
      </c>
      <c r="AU144" s="2" t="s">
        <v>12</v>
      </c>
      <c r="AV144" s="2" t="s">
        <v>13</v>
      </c>
      <c r="AW144" s="7">
        <v>1.655E-3</v>
      </c>
      <c r="AX144" s="7">
        <v>0.75</v>
      </c>
      <c r="AY144" s="9">
        <f>Tabla8[[#This Row],[Precio unitario]]*Tabla8[[#This Row],[Tasa de ingresos cliente]]</f>
        <v>1.2412499999999999E-3</v>
      </c>
      <c r="AZ144" s="21">
        <v>21.6</v>
      </c>
      <c r="BA144" s="11">
        <f>Tabla8[[#This Row],[tasa de cambio]]*Tabla8[[#This Row],[Ingresos netos]]</f>
        <v>2.6811000000000001E-2</v>
      </c>
      <c r="BB144" s="23"/>
      <c r="BD144" s="23"/>
      <c r="BR144" s="1" t="s">
        <v>138</v>
      </c>
      <c r="BS144" s="1" t="s">
        <v>49</v>
      </c>
      <c r="BT144" s="1" t="s">
        <v>114</v>
      </c>
      <c r="BU144" s="1" t="s">
        <v>11</v>
      </c>
      <c r="BV144" s="1" t="s">
        <v>12</v>
      </c>
      <c r="BW144" s="1" t="s">
        <v>13</v>
      </c>
      <c r="BX144" s="8">
        <v>5.3870000000000003E-7</v>
      </c>
      <c r="BY144" s="8">
        <v>0.75</v>
      </c>
      <c r="BZ144" s="9">
        <f>Tabla4[[#This Row],[Precio unitario]]*Tabla4[[#This Row],[Tasa de ingresos cliente]]</f>
        <v>4.0402500000000002E-7</v>
      </c>
      <c r="CA144" s="21">
        <v>21.6</v>
      </c>
      <c r="CB144" s="14">
        <f>Tabla4[[#This Row],[tasa de cambio]]*Tabla4[[#This Row],[Ingresos netos]]</f>
        <v>8.7269400000000005E-6</v>
      </c>
      <c r="CG144" s="2" t="s">
        <v>144</v>
      </c>
      <c r="CH144" s="2" t="s">
        <v>34</v>
      </c>
      <c r="CI144" s="2" t="s">
        <v>104</v>
      </c>
      <c r="CJ144" s="2" t="s">
        <v>11</v>
      </c>
      <c r="CK144" s="2" t="s">
        <v>12</v>
      </c>
      <c r="CL144" s="2" t="s">
        <v>13</v>
      </c>
      <c r="CM144" s="7">
        <v>3.775264314E-3</v>
      </c>
      <c r="CN144" s="7">
        <v>0.75</v>
      </c>
      <c r="CO144" s="9">
        <f>Tabla2[[#This Row],[Precio unitario]]*Tabla2[[#This Row],[Tasa de ingresos cliente]]</f>
        <v>2.8314482355E-3</v>
      </c>
      <c r="CP144" s="21">
        <v>21.6</v>
      </c>
      <c r="CQ144" s="11">
        <f>Tabla2[[#This Row],[tasa de cambio]]*Tabla2[[#This Row],[Ingresos netos]]</f>
        <v>6.1159281886800004E-2</v>
      </c>
    </row>
    <row r="145" spans="1:95">
      <c r="A145" s="2" t="s">
        <v>24</v>
      </c>
      <c r="B145" s="2" t="s">
        <v>10</v>
      </c>
      <c r="C145" s="2"/>
      <c r="D145" s="2" t="s">
        <v>11</v>
      </c>
      <c r="E145" s="2" t="s">
        <v>12</v>
      </c>
      <c r="F145" s="2" t="s">
        <v>13</v>
      </c>
      <c r="G145" s="7">
        <v>3.8186398000000001E-4</v>
      </c>
      <c r="H145" s="7">
        <v>0.75</v>
      </c>
      <c r="I145" s="9">
        <f>Tabla14[[#This Row],[Precio unitario]]*Tabla14[[#This Row],[Tasa de ingresos cliente]]</f>
        <v>2.86397985E-4</v>
      </c>
      <c r="J145" s="21">
        <v>21.6</v>
      </c>
      <c r="K145" s="15">
        <f>Tabla14[[#This Row],[tasa de cambio]]*Tabla14[[#This Row],[Ingresos netos]]</f>
        <v>6.1861964760000004E-3</v>
      </c>
      <c r="M145" s="1" t="s">
        <v>54</v>
      </c>
      <c r="N145" s="23">
        <f>AVERAGEIF(Tabla14[PaÃ­s / RegiÃ³n],M145,Tabla14[regalia en pesos])</f>
        <v>1.4907734944424999E-2</v>
      </c>
      <c r="P145" s="1" t="s">
        <v>81</v>
      </c>
      <c r="Q145" s="1" t="s">
        <v>28</v>
      </c>
      <c r="R145" s="1"/>
      <c r="S145" s="1" t="s">
        <v>11</v>
      </c>
      <c r="T145" s="1" t="s">
        <v>12</v>
      </c>
      <c r="U145" s="1" t="s">
        <v>13</v>
      </c>
      <c r="V145" s="8">
        <v>2.9363050200000002E-4</v>
      </c>
      <c r="W145" s="8">
        <v>0.75</v>
      </c>
      <c r="X145" s="9">
        <f>Tabla12[[#This Row],[Precio unitario]]*Tabla12[[#This Row],[Tasa de ingresos cliente]]</f>
        <v>2.2022287650000003E-4</v>
      </c>
      <c r="Y145" s="21">
        <v>21.6</v>
      </c>
      <c r="Z145" s="11">
        <f>Tabla12[[#This Row],[tasa de cambio]]*Tabla12[[#This Row],[Ingresos netos]]</f>
        <v>4.7568141324000005E-3</v>
      </c>
      <c r="AQ145" s="2" t="s">
        <v>100</v>
      </c>
      <c r="AR145" s="2" t="s">
        <v>110</v>
      </c>
      <c r="AS145" s="2" t="s">
        <v>104</v>
      </c>
      <c r="AT145" s="2" t="s">
        <v>11</v>
      </c>
      <c r="AU145" s="2" t="s">
        <v>12</v>
      </c>
      <c r="AV145" s="2" t="s">
        <v>13</v>
      </c>
      <c r="AW145" s="7">
        <v>1.9011666999999999E-3</v>
      </c>
      <c r="AX145" s="7">
        <v>0.75</v>
      </c>
      <c r="AY145" s="9">
        <f>Tabla8[[#This Row],[Precio unitario]]*Tabla8[[#This Row],[Tasa de ingresos cliente]]</f>
        <v>1.425875025E-3</v>
      </c>
      <c r="AZ145" s="21">
        <v>21.6</v>
      </c>
      <c r="BA145" s="11">
        <f>Tabla8[[#This Row],[tasa de cambio]]*Tabla8[[#This Row],[Ingresos netos]]</f>
        <v>3.079890054E-2</v>
      </c>
      <c r="BB145" s="23"/>
      <c r="BD145" s="23"/>
      <c r="BR145" s="1" t="s">
        <v>138</v>
      </c>
      <c r="BS145" s="1" t="s">
        <v>15</v>
      </c>
      <c r="BT145" s="1" t="s">
        <v>101</v>
      </c>
      <c r="BU145" s="1" t="s">
        <v>11</v>
      </c>
      <c r="BV145" s="1" t="s">
        <v>12</v>
      </c>
      <c r="BW145" s="1" t="s">
        <v>13</v>
      </c>
      <c r="BX145" s="8">
        <v>1.36880392E-2</v>
      </c>
      <c r="BY145" s="8">
        <v>0.75</v>
      </c>
      <c r="BZ145" s="9">
        <f>Tabla4[[#This Row],[Precio unitario]]*Tabla4[[#This Row],[Tasa de ingresos cliente]]</f>
        <v>1.02660294E-2</v>
      </c>
      <c r="CA145" s="21">
        <v>21.6</v>
      </c>
      <c r="CB145" s="14">
        <f>Tabla4[[#This Row],[tasa de cambio]]*Tabla4[[#This Row],[Ingresos netos]]</f>
        <v>0.22174623504000002</v>
      </c>
      <c r="CG145" s="1" t="s">
        <v>144</v>
      </c>
      <c r="CH145" s="1" t="s">
        <v>19</v>
      </c>
      <c r="CI145" s="1" t="s">
        <v>104</v>
      </c>
      <c r="CJ145" s="1" t="s">
        <v>11</v>
      </c>
      <c r="CK145" s="1" t="s">
        <v>12</v>
      </c>
      <c r="CL145" s="1" t="s">
        <v>13</v>
      </c>
      <c r="CM145" s="8">
        <v>5.8168963539999997E-3</v>
      </c>
      <c r="CN145" s="8">
        <v>0.75</v>
      </c>
      <c r="CO145" s="9">
        <f>Tabla2[[#This Row],[Precio unitario]]*Tabla2[[#This Row],[Tasa de ingresos cliente]]</f>
        <v>4.3626722655000002E-3</v>
      </c>
      <c r="CP145" s="21">
        <v>21.6</v>
      </c>
      <c r="CQ145" s="11">
        <f>Tabla2[[#This Row],[tasa de cambio]]*Tabla2[[#This Row],[Ingresos netos]]</f>
        <v>9.4233720934800008E-2</v>
      </c>
    </row>
    <row r="146" spans="1:95">
      <c r="A146" s="1" t="s">
        <v>24</v>
      </c>
      <c r="B146" s="1" t="s">
        <v>10</v>
      </c>
      <c r="C146" s="1"/>
      <c r="D146" s="1" t="s">
        <v>11</v>
      </c>
      <c r="E146" s="1" t="s">
        <v>12</v>
      </c>
      <c r="F146" s="1" t="s">
        <v>13</v>
      </c>
      <c r="G146" s="8">
        <v>3.8208737000000002E-4</v>
      </c>
      <c r="H146" s="8">
        <v>0.75</v>
      </c>
      <c r="I146" s="9">
        <f>Tabla14[[#This Row],[Precio unitario]]*Tabla14[[#This Row],[Tasa de ingresos cliente]]</f>
        <v>2.8656552750000002E-4</v>
      </c>
      <c r="J146" s="21">
        <v>21.6</v>
      </c>
      <c r="K146" s="15">
        <f>Tabla14[[#This Row],[tasa de cambio]]*Tabla14[[#This Row],[Ingresos netos]]</f>
        <v>6.1898153940000006E-3</v>
      </c>
      <c r="M146" s="1" t="s">
        <v>64</v>
      </c>
      <c r="N146" s="23">
        <f>AVERAGEIF(Tabla14[PaÃ­s / RegiÃ³n],M146,Tabla14[regalia en pesos])</f>
        <v>3.3190341537600004E-2</v>
      </c>
      <c r="P146" s="2" t="s">
        <v>81</v>
      </c>
      <c r="Q146" s="2" t="s">
        <v>28</v>
      </c>
      <c r="R146" s="2"/>
      <c r="S146" s="2" t="s">
        <v>11</v>
      </c>
      <c r="T146" s="2" t="s">
        <v>12</v>
      </c>
      <c r="U146" s="2" t="s">
        <v>13</v>
      </c>
      <c r="V146" s="7">
        <v>2.9883864700000002E-4</v>
      </c>
      <c r="W146" s="7">
        <v>0.75</v>
      </c>
      <c r="X146" s="9">
        <f>Tabla12[[#This Row],[Precio unitario]]*Tabla12[[#This Row],[Tasa de ingresos cliente]]</f>
        <v>2.2412898525E-4</v>
      </c>
      <c r="Y146" s="21">
        <v>21.6</v>
      </c>
      <c r="Z146" s="11">
        <f>Tabla12[[#This Row],[tasa de cambio]]*Tabla12[[#This Row],[Ingresos netos]]</f>
        <v>4.8411860814000004E-3</v>
      </c>
      <c r="AQ146" s="1" t="s">
        <v>100</v>
      </c>
      <c r="AR146" s="1" t="s">
        <v>110</v>
      </c>
      <c r="AS146" s="1" t="s">
        <v>114</v>
      </c>
      <c r="AT146" s="1" t="s">
        <v>11</v>
      </c>
      <c r="AU146" s="1" t="s">
        <v>129</v>
      </c>
      <c r="AV146" s="1" t="s">
        <v>13</v>
      </c>
      <c r="AW146" s="8">
        <v>-4.0000000000000001E-8</v>
      </c>
      <c r="AX146" s="8">
        <v>0.75</v>
      </c>
      <c r="AY146" s="9">
        <f>Tabla8[[#This Row],[Precio unitario]]*Tabla8[[#This Row],[Tasa de ingresos cliente]]</f>
        <v>-3.0000000000000004E-8</v>
      </c>
      <c r="AZ146" s="21">
        <v>21.6</v>
      </c>
      <c r="BA146" s="11">
        <f>Tabla8[[#This Row],[tasa de cambio]]*Tabla8[[#This Row],[Ingresos netos]]</f>
        <v>-6.4800000000000009E-7</v>
      </c>
      <c r="BB146" s="23"/>
      <c r="BD146" s="23"/>
      <c r="BR146" s="2" t="s">
        <v>138</v>
      </c>
      <c r="BS146" s="2" t="s">
        <v>18</v>
      </c>
      <c r="BT146" s="2" t="s">
        <v>104</v>
      </c>
      <c r="BU146" s="2" t="s">
        <v>11</v>
      </c>
      <c r="BV146" s="2" t="s">
        <v>12</v>
      </c>
      <c r="BW146" s="2" t="s">
        <v>13</v>
      </c>
      <c r="BX146" s="7">
        <v>1.4895927999999999E-3</v>
      </c>
      <c r="BY146" s="7">
        <v>0.75</v>
      </c>
      <c r="BZ146" s="9">
        <f>Tabla4[[#This Row],[Precio unitario]]*Tabla4[[#This Row],[Tasa de ingresos cliente]]</f>
        <v>1.1171945999999999E-3</v>
      </c>
      <c r="CA146" s="21">
        <v>21.6</v>
      </c>
      <c r="CB146" s="14">
        <f>Tabla4[[#This Row],[tasa de cambio]]*Tabla4[[#This Row],[Ingresos netos]]</f>
        <v>2.4131403360000001E-2</v>
      </c>
      <c r="CG146" s="2" t="s">
        <v>144</v>
      </c>
      <c r="CH146" s="2" t="s">
        <v>19</v>
      </c>
      <c r="CI146" s="2" t="s">
        <v>104</v>
      </c>
      <c r="CJ146" s="2" t="s">
        <v>11</v>
      </c>
      <c r="CK146" s="2" t="s">
        <v>12</v>
      </c>
      <c r="CL146" s="2" t="s">
        <v>13</v>
      </c>
      <c r="CM146" s="7">
        <v>5.8169203690000004E-3</v>
      </c>
      <c r="CN146" s="7">
        <v>0.75</v>
      </c>
      <c r="CO146" s="9">
        <f>Tabla2[[#This Row],[Precio unitario]]*Tabla2[[#This Row],[Tasa de ingresos cliente]]</f>
        <v>4.3626902767500003E-3</v>
      </c>
      <c r="CP146" s="21">
        <v>21.6</v>
      </c>
      <c r="CQ146" s="11">
        <f>Tabla2[[#This Row],[tasa de cambio]]*Tabla2[[#This Row],[Ingresos netos]]</f>
        <v>9.4234109977800018E-2</v>
      </c>
    </row>
    <row r="147" spans="1:95">
      <c r="A147" s="2" t="s">
        <v>24</v>
      </c>
      <c r="B147" s="2" t="s">
        <v>10</v>
      </c>
      <c r="C147" s="2"/>
      <c r="D147" s="2" t="s">
        <v>11</v>
      </c>
      <c r="E147" s="2" t="s">
        <v>12</v>
      </c>
      <c r="F147" s="2" t="s">
        <v>13</v>
      </c>
      <c r="G147" s="7">
        <v>3.7241793000000002E-4</v>
      </c>
      <c r="H147" s="7">
        <v>0.75</v>
      </c>
      <c r="I147" s="9">
        <f>Tabla14[[#This Row],[Precio unitario]]*Tabla14[[#This Row],[Tasa de ingresos cliente]]</f>
        <v>2.793134475E-4</v>
      </c>
      <c r="J147" s="21">
        <v>21.6</v>
      </c>
      <c r="K147" s="15">
        <f>Tabla14[[#This Row],[tasa de cambio]]*Tabla14[[#This Row],[Ingresos netos]]</f>
        <v>6.0331704660000008E-3</v>
      </c>
      <c r="M147" s="1" t="s">
        <v>105</v>
      </c>
      <c r="N147" s="23" t="e">
        <f>AVERAGEIF(Tabla14[PaÃ­s / RegiÃ³n],M147,Tabla14[regalia en pesos])</f>
        <v>#DIV/0!</v>
      </c>
      <c r="P147" s="1" t="s">
        <v>81</v>
      </c>
      <c r="Q147" s="1" t="s">
        <v>28</v>
      </c>
      <c r="R147" s="1"/>
      <c r="S147" s="1" t="s">
        <v>11</v>
      </c>
      <c r="T147" s="1" t="s">
        <v>12</v>
      </c>
      <c r="U147" s="1" t="s">
        <v>13</v>
      </c>
      <c r="V147" s="8">
        <v>3.0587912699999998E-4</v>
      </c>
      <c r="W147" s="8">
        <v>0.75</v>
      </c>
      <c r="X147" s="9">
        <f>Tabla12[[#This Row],[Precio unitario]]*Tabla12[[#This Row],[Tasa de ingresos cliente]]</f>
        <v>2.2940934525E-4</v>
      </c>
      <c r="Y147" s="21">
        <v>21.6</v>
      </c>
      <c r="Z147" s="11">
        <f>Tabla12[[#This Row],[tasa de cambio]]*Tabla12[[#This Row],[Ingresos netos]]</f>
        <v>4.9552418573999999E-3</v>
      </c>
      <c r="AQ147" s="1" t="s">
        <v>100</v>
      </c>
      <c r="AR147" s="1" t="s">
        <v>60</v>
      </c>
      <c r="AS147" s="1" t="s">
        <v>101</v>
      </c>
      <c r="AT147" s="1" t="s">
        <v>11</v>
      </c>
      <c r="AU147" s="1" t="s">
        <v>12</v>
      </c>
      <c r="AV147" s="1" t="s">
        <v>13</v>
      </c>
      <c r="AW147" s="8">
        <v>1.9068333E-3</v>
      </c>
      <c r="AX147" s="8">
        <v>0.75</v>
      </c>
      <c r="AY147" s="9">
        <f>Tabla8[[#This Row],[Precio unitario]]*Tabla8[[#This Row],[Tasa de ingresos cliente]]</f>
        <v>1.4301249750000001E-3</v>
      </c>
      <c r="AZ147" s="21">
        <v>21.6</v>
      </c>
      <c r="BA147" s="11">
        <f>Tabla8[[#This Row],[tasa de cambio]]*Tabla8[[#This Row],[Ingresos netos]]</f>
        <v>3.0890699460000004E-2</v>
      </c>
      <c r="BB147" s="23"/>
      <c r="BD147" s="23"/>
      <c r="BR147" s="1" t="s">
        <v>138</v>
      </c>
      <c r="BS147" s="1" t="s">
        <v>18</v>
      </c>
      <c r="BT147" s="1" t="s">
        <v>104</v>
      </c>
      <c r="BU147" s="1" t="s">
        <v>11</v>
      </c>
      <c r="BV147" s="1" t="s">
        <v>12</v>
      </c>
      <c r="BW147" s="1" t="s">
        <v>13</v>
      </c>
      <c r="BX147" s="8">
        <v>1.4895929E-3</v>
      </c>
      <c r="BY147" s="8">
        <v>0.75</v>
      </c>
      <c r="BZ147" s="9">
        <f>Tabla4[[#This Row],[Precio unitario]]*Tabla4[[#This Row],[Tasa de ingresos cliente]]</f>
        <v>1.1171946750000001E-3</v>
      </c>
      <c r="CA147" s="21">
        <v>21.6</v>
      </c>
      <c r="CB147" s="14">
        <f>Tabla4[[#This Row],[tasa de cambio]]*Tabla4[[#This Row],[Ingresos netos]]</f>
        <v>2.4131404980000003E-2</v>
      </c>
      <c r="CG147" s="1" t="s">
        <v>144</v>
      </c>
      <c r="CH147" s="1" t="s">
        <v>19</v>
      </c>
      <c r="CI147" s="1" t="s">
        <v>104</v>
      </c>
      <c r="CJ147" s="1" t="s">
        <v>11</v>
      </c>
      <c r="CK147" s="1" t="s">
        <v>12</v>
      </c>
      <c r="CL147" s="1" t="s">
        <v>13</v>
      </c>
      <c r="CM147" s="8">
        <v>5.8169803239999998E-3</v>
      </c>
      <c r="CN147" s="8">
        <v>0.75</v>
      </c>
      <c r="CO147" s="9">
        <f>Tabla2[[#This Row],[Precio unitario]]*Tabla2[[#This Row],[Tasa de ingresos cliente]]</f>
        <v>4.3627352429999999E-3</v>
      </c>
      <c r="CP147" s="21">
        <v>21.6</v>
      </c>
      <c r="CQ147" s="11">
        <f>Tabla2[[#This Row],[tasa de cambio]]*Tabla2[[#This Row],[Ingresos netos]]</f>
        <v>9.4235081248800007E-2</v>
      </c>
    </row>
    <row r="148" spans="1:95">
      <c r="A148" s="1" t="s">
        <v>24</v>
      </c>
      <c r="B148" s="1" t="s">
        <v>10</v>
      </c>
      <c r="C148" s="1"/>
      <c r="D148" s="1" t="s">
        <v>11</v>
      </c>
      <c r="E148" s="1" t="s">
        <v>12</v>
      </c>
      <c r="F148" s="1" t="s">
        <v>13</v>
      </c>
      <c r="G148" s="8">
        <v>3.7773882499999998E-4</v>
      </c>
      <c r="H148" s="8">
        <v>0.75</v>
      </c>
      <c r="I148" s="9">
        <f>Tabla14[[#This Row],[Precio unitario]]*Tabla14[[#This Row],[Tasa de ingresos cliente]]</f>
        <v>2.8330411874999997E-4</v>
      </c>
      <c r="J148" s="21">
        <v>21.6</v>
      </c>
      <c r="K148" s="15">
        <f>Tabla14[[#This Row],[tasa de cambio]]*Tabla14[[#This Row],[Ingresos netos]]</f>
        <v>6.1193689650000001E-3</v>
      </c>
      <c r="M148" s="1" t="s">
        <v>48</v>
      </c>
      <c r="N148" s="23">
        <f>AVERAGEIF(Tabla14[PaÃ­s / RegiÃ³n],M148,Tabla14[regalia en pesos])</f>
        <v>2.2790098269900003E-2</v>
      </c>
      <c r="P148" s="2" t="s">
        <v>81</v>
      </c>
      <c r="Q148" s="2" t="s">
        <v>28</v>
      </c>
      <c r="R148" s="2"/>
      <c r="S148" s="2" t="s">
        <v>11</v>
      </c>
      <c r="T148" s="2" t="s">
        <v>12</v>
      </c>
      <c r="U148" s="2" t="s">
        <v>13</v>
      </c>
      <c r="V148" s="7">
        <v>2.5630584400000001E-4</v>
      </c>
      <c r="W148" s="7">
        <v>0.75</v>
      </c>
      <c r="X148" s="9">
        <f>Tabla12[[#This Row],[Precio unitario]]*Tabla12[[#This Row],[Tasa de ingresos cliente]]</f>
        <v>1.9222938300000002E-4</v>
      </c>
      <c r="Y148" s="21">
        <v>21.6</v>
      </c>
      <c r="Z148" s="11">
        <f>Tabla12[[#This Row],[tasa de cambio]]*Tabla12[[#This Row],[Ingresos netos]]</f>
        <v>4.1521546728000005E-3</v>
      </c>
      <c r="AQ148" s="1" t="s">
        <v>100</v>
      </c>
      <c r="AR148" s="1" t="s">
        <v>60</v>
      </c>
      <c r="AS148" s="1" t="s">
        <v>104</v>
      </c>
      <c r="AT148" s="1" t="s">
        <v>11</v>
      </c>
      <c r="AU148" s="1" t="s">
        <v>12</v>
      </c>
      <c r="AV148" s="1" t="s">
        <v>13</v>
      </c>
      <c r="AW148" s="8">
        <v>2.6448333000000002E-3</v>
      </c>
      <c r="AX148" s="8">
        <v>0.75</v>
      </c>
      <c r="AY148" s="9">
        <f>Tabla8[[#This Row],[Precio unitario]]*Tabla8[[#This Row],[Tasa de ingresos cliente]]</f>
        <v>1.9836249750000002E-3</v>
      </c>
      <c r="AZ148" s="21">
        <v>21.6</v>
      </c>
      <c r="BA148" s="11">
        <f>Tabla8[[#This Row],[tasa de cambio]]*Tabla8[[#This Row],[Ingresos netos]]</f>
        <v>4.2846299460000008E-2</v>
      </c>
      <c r="BB148" s="23"/>
      <c r="BD148" s="23"/>
      <c r="BR148" s="2" t="s">
        <v>138</v>
      </c>
      <c r="BS148" s="2" t="s">
        <v>18</v>
      </c>
      <c r="BT148" s="2" t="s">
        <v>104</v>
      </c>
      <c r="BU148" s="2" t="s">
        <v>11</v>
      </c>
      <c r="BV148" s="2" t="s">
        <v>12</v>
      </c>
      <c r="BW148" s="2" t="s">
        <v>13</v>
      </c>
      <c r="BX148" s="7">
        <v>2.8538171999999999E-3</v>
      </c>
      <c r="BY148" s="7">
        <v>0.75</v>
      </c>
      <c r="BZ148" s="9">
        <f>Tabla4[[#This Row],[Precio unitario]]*Tabla4[[#This Row],[Tasa de ingresos cliente]]</f>
        <v>2.1403628999999997E-3</v>
      </c>
      <c r="CA148" s="21">
        <v>21.6</v>
      </c>
      <c r="CB148" s="14">
        <f>Tabla4[[#This Row],[tasa de cambio]]*Tabla4[[#This Row],[Ingresos netos]]</f>
        <v>4.6231838639999995E-2</v>
      </c>
      <c r="CG148" s="2" t="s">
        <v>144</v>
      </c>
      <c r="CH148" s="2" t="s">
        <v>19</v>
      </c>
      <c r="CI148" s="2" t="s">
        <v>104</v>
      </c>
      <c r="CJ148" s="2" t="s">
        <v>11</v>
      </c>
      <c r="CK148" s="2" t="s">
        <v>12</v>
      </c>
      <c r="CL148" s="2" t="s">
        <v>13</v>
      </c>
      <c r="CM148" s="7">
        <v>5.8168403470000001E-3</v>
      </c>
      <c r="CN148" s="7">
        <v>0.75</v>
      </c>
      <c r="CO148" s="9">
        <f>Tabla2[[#This Row],[Precio unitario]]*Tabla2[[#This Row],[Tasa de ingresos cliente]]</f>
        <v>4.3626302602499997E-3</v>
      </c>
      <c r="CP148" s="21">
        <v>21.6</v>
      </c>
      <c r="CQ148" s="11">
        <f>Tabla2[[#This Row],[tasa de cambio]]*Tabla2[[#This Row],[Ingresos netos]]</f>
        <v>9.42328136214E-2</v>
      </c>
    </row>
    <row r="149" spans="1:95">
      <c r="A149" s="2" t="s">
        <v>24</v>
      </c>
      <c r="B149" s="2" t="s">
        <v>10</v>
      </c>
      <c r="C149" s="2"/>
      <c r="D149" s="2" t="s">
        <v>11</v>
      </c>
      <c r="E149" s="2" t="s">
        <v>12</v>
      </c>
      <c r="F149" s="2" t="s">
        <v>13</v>
      </c>
      <c r="G149" s="7">
        <v>4.6618553400000002E-4</v>
      </c>
      <c r="H149" s="7">
        <v>0.75</v>
      </c>
      <c r="I149" s="9">
        <f>Tabla14[[#This Row],[Precio unitario]]*Tabla14[[#This Row],[Tasa de ingresos cliente]]</f>
        <v>3.496391505E-4</v>
      </c>
      <c r="J149" s="21">
        <v>21.6</v>
      </c>
      <c r="K149" s="15">
        <f>Tabla14[[#This Row],[tasa de cambio]]*Tabla14[[#This Row],[Ingresos netos]]</f>
        <v>7.5522056508000009E-3</v>
      </c>
      <c r="M149" s="1" t="s">
        <v>106</v>
      </c>
      <c r="N149" s="23" t="e">
        <f>AVERAGEIF(Tabla14[PaÃ­s / RegiÃ³n],M149,Tabla14[regalia en pesos])</f>
        <v>#DIV/0!</v>
      </c>
      <c r="P149" s="1" t="s">
        <v>81</v>
      </c>
      <c r="Q149" s="1" t="s">
        <v>28</v>
      </c>
      <c r="R149" s="1"/>
      <c r="S149" s="1" t="s">
        <v>11</v>
      </c>
      <c r="T149" s="1" t="s">
        <v>12</v>
      </c>
      <c r="U149" s="1" t="s">
        <v>13</v>
      </c>
      <c r="V149" s="8">
        <v>2.9964975000000002E-4</v>
      </c>
      <c r="W149" s="8">
        <v>0.75</v>
      </c>
      <c r="X149" s="9">
        <f>Tabla12[[#This Row],[Precio unitario]]*Tabla12[[#This Row],[Tasa de ingresos cliente]]</f>
        <v>2.2473731250000003E-4</v>
      </c>
      <c r="Y149" s="21">
        <v>21.6</v>
      </c>
      <c r="Z149" s="11">
        <f>Tabla12[[#This Row],[tasa de cambio]]*Tabla12[[#This Row],[Ingresos netos]]</f>
        <v>4.854325950000001E-3</v>
      </c>
      <c r="AQ149" s="1" t="s">
        <v>100</v>
      </c>
      <c r="AR149" s="1" t="s">
        <v>60</v>
      </c>
      <c r="AS149" s="1" t="s">
        <v>104</v>
      </c>
      <c r="AT149" s="1" t="s">
        <v>11</v>
      </c>
      <c r="AU149" s="1" t="s">
        <v>12</v>
      </c>
      <c r="AV149" s="1" t="s">
        <v>13</v>
      </c>
      <c r="AW149" s="8">
        <v>4.6959999999999997E-3</v>
      </c>
      <c r="AX149" s="8">
        <v>0.75</v>
      </c>
      <c r="AY149" s="9">
        <f>Tabla8[[#This Row],[Precio unitario]]*Tabla8[[#This Row],[Tasa de ingresos cliente]]</f>
        <v>3.522E-3</v>
      </c>
      <c r="AZ149" s="21">
        <v>21.6</v>
      </c>
      <c r="BA149" s="11">
        <f>Tabla8[[#This Row],[tasa de cambio]]*Tabla8[[#This Row],[Ingresos netos]]</f>
        <v>7.6075200000000009E-2</v>
      </c>
      <c r="BB149" s="23"/>
      <c r="BD149" s="23"/>
      <c r="BR149" s="1" t="s">
        <v>138</v>
      </c>
      <c r="BS149" s="1" t="s">
        <v>18</v>
      </c>
      <c r="BT149" s="1" t="s">
        <v>104</v>
      </c>
      <c r="BU149" s="1" t="s">
        <v>11</v>
      </c>
      <c r="BV149" s="1" t="s">
        <v>12</v>
      </c>
      <c r="BW149" s="1" t="s">
        <v>13</v>
      </c>
      <c r="BX149" s="8">
        <v>2.8538172999999999E-3</v>
      </c>
      <c r="BY149" s="8">
        <v>0.75</v>
      </c>
      <c r="BZ149" s="9">
        <f>Tabla4[[#This Row],[Precio unitario]]*Tabla4[[#This Row],[Tasa de ingresos cliente]]</f>
        <v>2.1403629749999998E-3</v>
      </c>
      <c r="CA149" s="21">
        <v>21.6</v>
      </c>
      <c r="CB149" s="14">
        <f>Tabla4[[#This Row],[tasa de cambio]]*Tabla4[[#This Row],[Ingresos netos]]</f>
        <v>4.6231840259999997E-2</v>
      </c>
      <c r="CG149" s="1" t="s">
        <v>144</v>
      </c>
      <c r="CH149" s="1" t="s">
        <v>19</v>
      </c>
      <c r="CI149" s="1" t="s">
        <v>104</v>
      </c>
      <c r="CJ149" s="1" t="s">
        <v>11</v>
      </c>
      <c r="CK149" s="1" t="s">
        <v>12</v>
      </c>
      <c r="CL149" s="1" t="s">
        <v>13</v>
      </c>
      <c r="CM149" s="8">
        <v>5.8165604770000004E-3</v>
      </c>
      <c r="CN149" s="8">
        <v>0.75</v>
      </c>
      <c r="CO149" s="9">
        <f>Tabla2[[#This Row],[Precio unitario]]*Tabla2[[#This Row],[Tasa de ingresos cliente]]</f>
        <v>4.3624203577500003E-3</v>
      </c>
      <c r="CP149" s="21">
        <v>21.6</v>
      </c>
      <c r="CQ149" s="11">
        <f>Tabla2[[#This Row],[tasa de cambio]]*Tabla2[[#This Row],[Ingresos netos]]</f>
        <v>9.4228279727400013E-2</v>
      </c>
    </row>
    <row r="150" spans="1:95">
      <c r="A150" s="1" t="s">
        <v>24</v>
      </c>
      <c r="B150" s="1" t="s">
        <v>10</v>
      </c>
      <c r="C150" s="1"/>
      <c r="D150" s="1" t="s">
        <v>11</v>
      </c>
      <c r="E150" s="1" t="s">
        <v>12</v>
      </c>
      <c r="F150" s="1" t="s">
        <v>13</v>
      </c>
      <c r="G150" s="8">
        <v>3.2553712900000001E-4</v>
      </c>
      <c r="H150" s="8">
        <v>0.75</v>
      </c>
      <c r="I150" s="9">
        <f>Tabla14[[#This Row],[Precio unitario]]*Tabla14[[#This Row],[Tasa de ingresos cliente]]</f>
        <v>2.4415284675000001E-4</v>
      </c>
      <c r="J150" s="21">
        <v>21.6</v>
      </c>
      <c r="K150" s="15">
        <f>Tabla14[[#This Row],[tasa de cambio]]*Tabla14[[#This Row],[Ingresos netos]]</f>
        <v>5.2737014898000005E-3</v>
      </c>
      <c r="M150" s="1" t="s">
        <v>107</v>
      </c>
      <c r="N150" s="23" t="e">
        <f>AVERAGEIF(Tabla14[PaÃ­s / RegiÃ³n],M150,Tabla14[regalia en pesos])</f>
        <v>#DIV/0!</v>
      </c>
      <c r="P150" s="2" t="s">
        <v>81</v>
      </c>
      <c r="Q150" s="2" t="s">
        <v>28</v>
      </c>
      <c r="R150" s="2"/>
      <c r="S150" s="2" t="s">
        <v>11</v>
      </c>
      <c r="T150" s="2" t="s">
        <v>12</v>
      </c>
      <c r="U150" s="2" t="s">
        <v>13</v>
      </c>
      <c r="V150" s="7">
        <v>3.2448779200000002E-4</v>
      </c>
      <c r="W150" s="7">
        <v>0.75</v>
      </c>
      <c r="X150" s="9">
        <f>Tabla12[[#This Row],[Precio unitario]]*Tabla12[[#This Row],[Tasa de ingresos cliente]]</f>
        <v>2.4336584400000001E-4</v>
      </c>
      <c r="Y150" s="21">
        <v>21.6</v>
      </c>
      <c r="Z150" s="11">
        <f>Tabla12[[#This Row],[tasa de cambio]]*Tabla12[[#This Row],[Ingresos netos]]</f>
        <v>5.2567022304000005E-3</v>
      </c>
      <c r="AQ150" s="1" t="s">
        <v>100</v>
      </c>
      <c r="AR150" s="1" t="s">
        <v>60</v>
      </c>
      <c r="AS150" s="1" t="s">
        <v>104</v>
      </c>
      <c r="AT150" s="1" t="s">
        <v>11</v>
      </c>
      <c r="AU150" s="1" t="s">
        <v>12</v>
      </c>
      <c r="AV150" s="1" t="s">
        <v>13</v>
      </c>
      <c r="AW150" s="8">
        <v>5.5700313000000001E-3</v>
      </c>
      <c r="AX150" s="8">
        <v>0.75</v>
      </c>
      <c r="AY150" s="9">
        <f>Tabla8[[#This Row],[Precio unitario]]*Tabla8[[#This Row],[Tasa de ingresos cliente]]</f>
        <v>4.1775234750000001E-3</v>
      </c>
      <c r="AZ150" s="21">
        <v>21.6</v>
      </c>
      <c r="BA150" s="11">
        <f>Tabla8[[#This Row],[tasa de cambio]]*Tabla8[[#This Row],[Ingresos netos]]</f>
        <v>9.023450706000001E-2</v>
      </c>
      <c r="BB150" s="23"/>
      <c r="BD150" s="23"/>
      <c r="BR150" s="2" t="s">
        <v>138</v>
      </c>
      <c r="BS150" s="2" t="s">
        <v>18</v>
      </c>
      <c r="BT150" s="2" t="s">
        <v>101</v>
      </c>
      <c r="BU150" s="2" t="s">
        <v>11</v>
      </c>
      <c r="BV150" s="2" t="s">
        <v>12</v>
      </c>
      <c r="BW150" s="2" t="s">
        <v>13</v>
      </c>
      <c r="BX150" s="7">
        <v>1.9505675E-3</v>
      </c>
      <c r="BY150" s="7">
        <v>0.75</v>
      </c>
      <c r="BZ150" s="9">
        <f>Tabla4[[#This Row],[Precio unitario]]*Tabla4[[#This Row],[Tasa de ingresos cliente]]</f>
        <v>1.462925625E-3</v>
      </c>
      <c r="CA150" s="21">
        <v>21.6</v>
      </c>
      <c r="CB150" s="14">
        <f>Tabla4[[#This Row],[tasa de cambio]]*Tabla4[[#This Row],[Ingresos netos]]</f>
        <v>3.1599193500000004E-2</v>
      </c>
      <c r="CG150" s="2" t="s">
        <v>144</v>
      </c>
      <c r="CH150" s="2" t="s">
        <v>19</v>
      </c>
      <c r="CI150" s="2" t="s">
        <v>104</v>
      </c>
      <c r="CJ150" s="2" t="s">
        <v>11</v>
      </c>
      <c r="CK150" s="2" t="s">
        <v>12</v>
      </c>
      <c r="CL150" s="2" t="s">
        <v>13</v>
      </c>
      <c r="CM150" s="7">
        <v>5.8168603310000001E-3</v>
      </c>
      <c r="CN150" s="7">
        <v>0.75</v>
      </c>
      <c r="CO150" s="9">
        <f>Tabla2[[#This Row],[Precio unitario]]*Tabla2[[#This Row],[Tasa de ingresos cliente]]</f>
        <v>4.3626452482500005E-3</v>
      </c>
      <c r="CP150" s="21">
        <v>21.6</v>
      </c>
      <c r="CQ150" s="11">
        <f>Tabla2[[#This Row],[tasa de cambio]]*Tabla2[[#This Row],[Ingresos netos]]</f>
        <v>9.4233137362200015E-2</v>
      </c>
    </row>
    <row r="151" spans="1:95">
      <c r="A151" s="2" t="s">
        <v>24</v>
      </c>
      <c r="B151" s="2" t="s">
        <v>10</v>
      </c>
      <c r="C151" s="2"/>
      <c r="D151" s="2" t="s">
        <v>11</v>
      </c>
      <c r="E151" s="2" t="s">
        <v>12</v>
      </c>
      <c r="F151" s="2" t="s">
        <v>13</v>
      </c>
      <c r="G151" s="7">
        <v>4.22072274E-4</v>
      </c>
      <c r="H151" s="7">
        <v>0.75</v>
      </c>
      <c r="I151" s="9">
        <f>Tabla14[[#This Row],[Precio unitario]]*Tabla14[[#This Row],[Tasa de ingresos cliente]]</f>
        <v>3.1655420549999997E-4</v>
      </c>
      <c r="J151" s="21">
        <v>21.6</v>
      </c>
      <c r="K151" s="15">
        <f>Tabla14[[#This Row],[tasa de cambio]]*Tabla14[[#This Row],[Ingresos netos]]</f>
        <v>6.8375708388000002E-3</v>
      </c>
      <c r="M151" s="1" t="s">
        <v>67</v>
      </c>
      <c r="N151" s="23">
        <f>AVERAGEIF(Tabla14[PaÃ­s / RegiÃ³n],M151,Tabla14[regalia en pesos])</f>
        <v>1.4955345592200001E-2</v>
      </c>
      <c r="P151" s="1" t="s">
        <v>81</v>
      </c>
      <c r="Q151" s="1" t="s">
        <v>28</v>
      </c>
      <c r="R151" s="1"/>
      <c r="S151" s="1" t="s">
        <v>11</v>
      </c>
      <c r="T151" s="1" t="s">
        <v>12</v>
      </c>
      <c r="U151" s="1" t="s">
        <v>13</v>
      </c>
      <c r="V151" s="8">
        <v>2.9263953999999998E-4</v>
      </c>
      <c r="W151" s="8">
        <v>0.75</v>
      </c>
      <c r="X151" s="9">
        <f>Tabla12[[#This Row],[Precio unitario]]*Tabla12[[#This Row],[Tasa de ingresos cliente]]</f>
        <v>2.19479655E-4</v>
      </c>
      <c r="Y151" s="21">
        <v>21.6</v>
      </c>
      <c r="Z151" s="11">
        <f>Tabla12[[#This Row],[tasa de cambio]]*Tabla12[[#This Row],[Ingresos netos]]</f>
        <v>4.7407605480000005E-3</v>
      </c>
      <c r="AQ151" s="2" t="s">
        <v>100</v>
      </c>
      <c r="AR151" s="2" t="s">
        <v>60</v>
      </c>
      <c r="AS151" s="2" t="s">
        <v>104</v>
      </c>
      <c r="AT151" s="2" t="s">
        <v>11</v>
      </c>
      <c r="AU151" s="2" t="s">
        <v>12</v>
      </c>
      <c r="AV151" s="2" t="s">
        <v>13</v>
      </c>
      <c r="AW151" s="7">
        <v>5.5700000000000003E-3</v>
      </c>
      <c r="AX151" s="7">
        <v>0.75</v>
      </c>
      <c r="AY151" s="9">
        <f>Tabla8[[#This Row],[Precio unitario]]*Tabla8[[#This Row],[Tasa de ingresos cliente]]</f>
        <v>4.1775000000000007E-3</v>
      </c>
      <c r="AZ151" s="21">
        <v>21.6</v>
      </c>
      <c r="BA151" s="11">
        <f>Tabla8[[#This Row],[tasa de cambio]]*Tabla8[[#This Row],[Ingresos netos]]</f>
        <v>9.0234000000000023E-2</v>
      </c>
      <c r="BB151" s="23"/>
      <c r="BD151" s="23"/>
      <c r="BR151" s="1" t="s">
        <v>138</v>
      </c>
      <c r="BS151" s="1" t="s">
        <v>18</v>
      </c>
      <c r="BT151" s="1" t="s">
        <v>104</v>
      </c>
      <c r="BU151" s="1" t="s">
        <v>11</v>
      </c>
      <c r="BV151" s="1" t="s">
        <v>12</v>
      </c>
      <c r="BW151" s="1" t="s">
        <v>13</v>
      </c>
      <c r="BX151" s="8">
        <v>1.0248810000000001E-4</v>
      </c>
      <c r="BY151" s="8">
        <v>0.75</v>
      </c>
      <c r="BZ151" s="9">
        <f>Tabla4[[#This Row],[Precio unitario]]*Tabla4[[#This Row],[Tasa de ingresos cliente]]</f>
        <v>7.6866075000000004E-5</v>
      </c>
      <c r="CA151" s="21">
        <v>21.6</v>
      </c>
      <c r="CB151" s="14">
        <f>Tabla4[[#This Row],[tasa de cambio]]*Tabla4[[#This Row],[Ingresos netos]]</f>
        <v>1.6603072200000002E-3</v>
      </c>
      <c r="CG151" s="1" t="s">
        <v>144</v>
      </c>
      <c r="CH151" s="1" t="s">
        <v>19</v>
      </c>
      <c r="CI151" s="1" t="s">
        <v>104</v>
      </c>
      <c r="CJ151" s="1" t="s">
        <v>11</v>
      </c>
      <c r="CK151" s="1" t="s">
        <v>12</v>
      </c>
      <c r="CL151" s="1" t="s">
        <v>13</v>
      </c>
      <c r="CM151" s="8">
        <v>5.8169103769999996E-3</v>
      </c>
      <c r="CN151" s="8">
        <v>0.75</v>
      </c>
      <c r="CO151" s="9">
        <f>Tabla2[[#This Row],[Precio unitario]]*Tabla2[[#This Row],[Tasa de ingresos cliente]]</f>
        <v>4.3626827827499999E-3</v>
      </c>
      <c r="CP151" s="21">
        <v>21.6</v>
      </c>
      <c r="CQ151" s="11">
        <f>Tabla2[[#This Row],[tasa de cambio]]*Tabla2[[#This Row],[Ingresos netos]]</f>
        <v>9.4233948107400003E-2</v>
      </c>
    </row>
    <row r="152" spans="1:95">
      <c r="A152" s="1" t="s">
        <v>24</v>
      </c>
      <c r="B152" s="1" t="s">
        <v>10</v>
      </c>
      <c r="C152" s="1"/>
      <c r="D152" s="1" t="s">
        <v>11</v>
      </c>
      <c r="E152" s="1" t="s">
        <v>12</v>
      </c>
      <c r="F152" s="1" t="s">
        <v>13</v>
      </c>
      <c r="G152" s="8">
        <v>4.0712811100000003E-4</v>
      </c>
      <c r="H152" s="8">
        <v>0.75</v>
      </c>
      <c r="I152" s="9">
        <f>Tabla14[[#This Row],[Precio unitario]]*Tabla14[[#This Row],[Tasa de ingresos cliente]]</f>
        <v>3.0534608325000001E-4</v>
      </c>
      <c r="J152" s="21">
        <v>21.6</v>
      </c>
      <c r="K152" s="15">
        <f>Tabla14[[#This Row],[tasa de cambio]]*Tabla14[[#This Row],[Ingresos netos]]</f>
        <v>6.5954753982000007E-3</v>
      </c>
      <c r="M152" s="1" t="s">
        <v>74</v>
      </c>
      <c r="N152" s="23">
        <f>AVERAGEIF(Tabla14[PaÃ­s / RegiÃ³n],M152,Tabla14[regalia en pesos])</f>
        <v>6.6112289748000014E-3</v>
      </c>
      <c r="P152" s="2" t="s">
        <v>81</v>
      </c>
      <c r="Q152" s="2" t="s">
        <v>28</v>
      </c>
      <c r="R152" s="2"/>
      <c r="S152" s="2" t="s">
        <v>11</v>
      </c>
      <c r="T152" s="2" t="s">
        <v>12</v>
      </c>
      <c r="U152" s="2" t="s">
        <v>13</v>
      </c>
      <c r="V152" s="7">
        <v>3.1897788100000002E-4</v>
      </c>
      <c r="W152" s="7">
        <v>0.75</v>
      </c>
      <c r="X152" s="9">
        <f>Tabla12[[#This Row],[Precio unitario]]*Tabla12[[#This Row],[Tasa de ingresos cliente]]</f>
        <v>2.3923341075000003E-4</v>
      </c>
      <c r="Y152" s="21">
        <v>21.6</v>
      </c>
      <c r="Z152" s="11">
        <f>Tabla12[[#This Row],[tasa de cambio]]*Tabla12[[#This Row],[Ingresos netos]]</f>
        <v>5.1674416722000006E-3</v>
      </c>
      <c r="AQ152" s="1" t="s">
        <v>100</v>
      </c>
      <c r="AR152" s="1" t="s">
        <v>60</v>
      </c>
      <c r="AS152" s="1" t="s">
        <v>104</v>
      </c>
      <c r="AT152" s="1" t="s">
        <v>11</v>
      </c>
      <c r="AU152" s="1" t="s">
        <v>12</v>
      </c>
      <c r="AV152" s="1" t="s">
        <v>13</v>
      </c>
      <c r="AW152" s="8">
        <v>1.8575E-3</v>
      </c>
      <c r="AX152" s="8">
        <v>0.75</v>
      </c>
      <c r="AY152" s="9">
        <f>Tabla8[[#This Row],[Precio unitario]]*Tabla8[[#This Row],[Tasa de ingresos cliente]]</f>
        <v>1.393125E-3</v>
      </c>
      <c r="AZ152" s="21">
        <v>21.6</v>
      </c>
      <c r="BA152" s="11">
        <f>Tabla8[[#This Row],[tasa de cambio]]*Tabla8[[#This Row],[Ingresos netos]]</f>
        <v>3.0091500000000004E-2</v>
      </c>
      <c r="BB152" s="23"/>
      <c r="BD152" s="23"/>
      <c r="BR152" s="2" t="s">
        <v>138</v>
      </c>
      <c r="BS152" s="2" t="s">
        <v>18</v>
      </c>
      <c r="BT152" s="2" t="s">
        <v>104</v>
      </c>
      <c r="BU152" s="2" t="s">
        <v>11</v>
      </c>
      <c r="BV152" s="2" t="s">
        <v>12</v>
      </c>
      <c r="BW152" s="2" t="s">
        <v>13</v>
      </c>
      <c r="BX152" s="7">
        <v>1.024882E-4</v>
      </c>
      <c r="BY152" s="7">
        <v>0.75</v>
      </c>
      <c r="BZ152" s="9">
        <f>Tabla4[[#This Row],[Precio unitario]]*Tabla4[[#This Row],[Tasa de ingresos cliente]]</f>
        <v>7.6866150000000003E-5</v>
      </c>
      <c r="CA152" s="21">
        <v>21.6</v>
      </c>
      <c r="CB152" s="14">
        <f>Tabla4[[#This Row],[tasa de cambio]]*Tabla4[[#This Row],[Ingresos netos]]</f>
        <v>1.6603088400000002E-3</v>
      </c>
      <c r="CG152" s="2" t="s">
        <v>144</v>
      </c>
      <c r="CH152" s="2" t="s">
        <v>19</v>
      </c>
      <c r="CI152" s="2" t="s">
        <v>104</v>
      </c>
      <c r="CJ152" s="2" t="s">
        <v>11</v>
      </c>
      <c r="CK152" s="2" t="s">
        <v>12</v>
      </c>
      <c r="CL152" s="2" t="s">
        <v>13</v>
      </c>
      <c r="CM152" s="7">
        <v>5.8168753620000003E-3</v>
      </c>
      <c r="CN152" s="7">
        <v>0.75</v>
      </c>
      <c r="CO152" s="9">
        <f>Tabla2[[#This Row],[Precio unitario]]*Tabla2[[#This Row],[Tasa de ingresos cliente]]</f>
        <v>4.3626565215000006E-3</v>
      </c>
      <c r="CP152" s="21">
        <v>21.6</v>
      </c>
      <c r="CQ152" s="11">
        <f>Tabla2[[#This Row],[tasa de cambio]]*Tabla2[[#This Row],[Ingresos netos]]</f>
        <v>9.4233380864400015E-2</v>
      </c>
    </row>
    <row r="153" spans="1:95">
      <c r="A153" s="1" t="s">
        <v>24</v>
      </c>
      <c r="B153" s="1" t="s">
        <v>10</v>
      </c>
      <c r="C153" s="1"/>
      <c r="D153" s="1" t="s">
        <v>11</v>
      </c>
      <c r="E153" s="1" t="s">
        <v>12</v>
      </c>
      <c r="F153" s="1" t="s">
        <v>13</v>
      </c>
      <c r="G153" s="8">
        <v>2.0059219399999999E-4</v>
      </c>
      <c r="H153" s="8">
        <v>0.75</v>
      </c>
      <c r="I153" s="9">
        <f>Tabla14[[#This Row],[Precio unitario]]*Tabla14[[#This Row],[Tasa de ingresos cliente]]</f>
        <v>1.504441455E-4</v>
      </c>
      <c r="J153" s="21">
        <v>21.6</v>
      </c>
      <c r="K153" s="15">
        <f>Tabla14[[#This Row],[tasa de cambio]]*Tabla14[[#This Row],[Ingresos netos]]</f>
        <v>3.2495935428000001E-3</v>
      </c>
      <c r="M153" s="1" t="s">
        <v>46</v>
      </c>
      <c r="N153" s="23">
        <f>AVERAGEIF(Tabla14[PaÃ­s / RegiÃ³n],M153,Tabla14[regalia en pesos])</f>
        <v>1.7181843670800001E-2</v>
      </c>
      <c r="P153" s="1" t="s">
        <v>81</v>
      </c>
      <c r="Q153" s="1" t="s">
        <v>28</v>
      </c>
      <c r="R153" s="1"/>
      <c r="S153" s="1" t="s">
        <v>11</v>
      </c>
      <c r="T153" s="1" t="s">
        <v>12</v>
      </c>
      <c r="U153" s="1" t="s">
        <v>13</v>
      </c>
      <c r="V153" s="8">
        <v>2.9092927800000002E-4</v>
      </c>
      <c r="W153" s="8">
        <v>0.75</v>
      </c>
      <c r="X153" s="9">
        <f>Tabla12[[#This Row],[Precio unitario]]*Tabla12[[#This Row],[Tasa de ingresos cliente]]</f>
        <v>2.181969585E-4</v>
      </c>
      <c r="Y153" s="21">
        <v>21.6</v>
      </c>
      <c r="Z153" s="11">
        <f>Tabla12[[#This Row],[tasa de cambio]]*Tabla12[[#This Row],[Ingresos netos]]</f>
        <v>4.7130543036000005E-3</v>
      </c>
      <c r="AQ153" s="2" t="s">
        <v>100</v>
      </c>
      <c r="AR153" s="2" t="s">
        <v>60</v>
      </c>
      <c r="AS153" s="2" t="s">
        <v>114</v>
      </c>
      <c r="AT153" s="2" t="s">
        <v>11</v>
      </c>
      <c r="AU153" s="2" t="s">
        <v>12</v>
      </c>
      <c r="AV153" s="2" t="s">
        <v>13</v>
      </c>
      <c r="AW153" s="7">
        <v>4.0549999999999999E-4</v>
      </c>
      <c r="AX153" s="7">
        <v>0.75</v>
      </c>
      <c r="AY153" s="9">
        <f>Tabla8[[#This Row],[Precio unitario]]*Tabla8[[#This Row],[Tasa de ingresos cliente]]</f>
        <v>3.0412499999999998E-4</v>
      </c>
      <c r="AZ153" s="21">
        <v>21.6</v>
      </c>
      <c r="BA153" s="11">
        <f>Tabla8[[#This Row],[tasa de cambio]]*Tabla8[[#This Row],[Ingresos netos]]</f>
        <v>6.5690999999999996E-3</v>
      </c>
      <c r="BB153" s="23"/>
      <c r="BD153" s="23"/>
      <c r="BR153" s="2" t="s">
        <v>138</v>
      </c>
      <c r="BS153" s="2" t="s">
        <v>18</v>
      </c>
      <c r="BT153" s="2" t="s">
        <v>104</v>
      </c>
      <c r="BU153" s="2" t="s">
        <v>11</v>
      </c>
      <c r="BV153" s="2" t="s">
        <v>12</v>
      </c>
      <c r="BW153" s="2" t="s">
        <v>13</v>
      </c>
      <c r="BX153" s="7">
        <v>8.1950000000000005E-7</v>
      </c>
      <c r="BY153" s="7">
        <v>0.75</v>
      </c>
      <c r="BZ153" s="9">
        <f>Tabla4[[#This Row],[Precio unitario]]*Tabla4[[#This Row],[Tasa de ingresos cliente]]</f>
        <v>6.1462500000000007E-7</v>
      </c>
      <c r="CA153" s="21">
        <v>21.6</v>
      </c>
      <c r="CB153" s="14">
        <f>Tabla4[[#This Row],[tasa de cambio]]*Tabla4[[#This Row],[Ingresos netos]]</f>
        <v>1.3275900000000003E-5</v>
      </c>
      <c r="CG153" s="1" t="s">
        <v>144</v>
      </c>
      <c r="CH153" s="1" t="s">
        <v>20</v>
      </c>
      <c r="CI153" s="1" t="s">
        <v>104</v>
      </c>
      <c r="CJ153" s="1" t="s">
        <v>11</v>
      </c>
      <c r="CK153" s="1" t="s">
        <v>12</v>
      </c>
      <c r="CL153" s="1" t="s">
        <v>13</v>
      </c>
      <c r="CM153" s="8">
        <v>4.2068670400000003E-3</v>
      </c>
      <c r="CN153" s="8">
        <v>0.75</v>
      </c>
      <c r="CO153" s="9">
        <f>Tabla2[[#This Row],[Precio unitario]]*Tabla2[[#This Row],[Tasa de ingresos cliente]]</f>
        <v>3.1551502800000004E-3</v>
      </c>
      <c r="CP153" s="21">
        <v>21.6</v>
      </c>
      <c r="CQ153" s="11">
        <f>Tabla2[[#This Row],[tasa de cambio]]*Tabla2[[#This Row],[Ingresos netos]]</f>
        <v>6.8151246048000019E-2</v>
      </c>
    </row>
    <row r="154" spans="1:95">
      <c r="A154" s="1" t="s">
        <v>24</v>
      </c>
      <c r="B154" s="1" t="s">
        <v>10</v>
      </c>
      <c r="C154" s="1"/>
      <c r="D154" s="1" t="s">
        <v>11</v>
      </c>
      <c r="E154" s="1" t="s">
        <v>12</v>
      </c>
      <c r="F154" s="1" t="s">
        <v>13</v>
      </c>
      <c r="G154" s="8">
        <v>3.3576131200000001E-4</v>
      </c>
      <c r="H154" s="8">
        <v>0.75</v>
      </c>
      <c r="I154" s="9">
        <f>Tabla14[[#This Row],[Precio unitario]]*Tabla14[[#This Row],[Tasa de ingresos cliente]]</f>
        <v>2.5182098400000001E-4</v>
      </c>
      <c r="J154" s="21">
        <v>21.6</v>
      </c>
      <c r="K154" s="15">
        <f>Tabla14[[#This Row],[tasa de cambio]]*Tabla14[[#This Row],[Ingresos netos]]</f>
        <v>5.4393332544000004E-3</v>
      </c>
      <c r="M154" s="1" t="s">
        <v>27</v>
      </c>
      <c r="N154" s="23">
        <f>AVERAGEIF(Tabla14[PaÃ­s / RegiÃ³n],M154,Tabla14[regalia en pesos])</f>
        <v>8.1708278580000012E-3</v>
      </c>
      <c r="P154" s="2" t="s">
        <v>81</v>
      </c>
      <c r="Q154" s="2" t="s">
        <v>28</v>
      </c>
      <c r="R154" s="2"/>
      <c r="S154" s="2" t="s">
        <v>11</v>
      </c>
      <c r="T154" s="2" t="s">
        <v>12</v>
      </c>
      <c r="U154" s="2" t="s">
        <v>13</v>
      </c>
      <c r="V154" s="7">
        <v>2.8923698099999999E-4</v>
      </c>
      <c r="W154" s="7">
        <v>0.75</v>
      </c>
      <c r="X154" s="9">
        <f>Tabla12[[#This Row],[Precio unitario]]*Tabla12[[#This Row],[Tasa de ingresos cliente]]</f>
        <v>2.1692773574999999E-4</v>
      </c>
      <c r="Y154" s="21">
        <v>21.6</v>
      </c>
      <c r="Z154" s="11">
        <f>Tabla12[[#This Row],[tasa de cambio]]*Tabla12[[#This Row],[Ingresos netos]]</f>
        <v>4.6856390922000004E-3</v>
      </c>
      <c r="AQ154" s="1" t="s">
        <v>100</v>
      </c>
      <c r="AR154" s="1" t="s">
        <v>60</v>
      </c>
      <c r="AS154" s="1" t="s">
        <v>114</v>
      </c>
      <c r="AT154" s="1" t="s">
        <v>11</v>
      </c>
      <c r="AU154" s="1" t="s">
        <v>12</v>
      </c>
      <c r="AV154" s="1" t="s">
        <v>13</v>
      </c>
      <c r="AW154" s="8">
        <v>4.0499999999999998E-4</v>
      </c>
      <c r="AX154" s="8">
        <v>0.75</v>
      </c>
      <c r="AY154" s="9">
        <f>Tabla8[[#This Row],[Precio unitario]]*Tabla8[[#This Row],[Tasa de ingresos cliente]]</f>
        <v>3.0374999999999998E-4</v>
      </c>
      <c r="AZ154" s="21">
        <v>21.6</v>
      </c>
      <c r="BA154" s="11">
        <f>Tabla8[[#This Row],[tasa de cambio]]*Tabla8[[#This Row],[Ingresos netos]]</f>
        <v>6.561E-3</v>
      </c>
      <c r="BB154" s="23"/>
      <c r="BD154" s="23"/>
      <c r="BR154" s="1" t="s">
        <v>138</v>
      </c>
      <c r="BS154" s="1" t="s">
        <v>18</v>
      </c>
      <c r="BT154" s="1" t="s">
        <v>104</v>
      </c>
      <c r="BU154" s="1" t="s">
        <v>11</v>
      </c>
      <c r="BV154" s="1" t="s">
        <v>12</v>
      </c>
      <c r="BW154" s="1" t="s">
        <v>13</v>
      </c>
      <c r="BX154" s="8">
        <v>2.9140949000000002E-3</v>
      </c>
      <c r="BY154" s="8">
        <v>0.75</v>
      </c>
      <c r="BZ154" s="9">
        <f>Tabla4[[#This Row],[Precio unitario]]*Tabla4[[#This Row],[Tasa de ingresos cliente]]</f>
        <v>2.185571175E-3</v>
      </c>
      <c r="CA154" s="21">
        <v>21.6</v>
      </c>
      <c r="CB154" s="14">
        <f>Tabla4[[#This Row],[tasa de cambio]]*Tabla4[[#This Row],[Ingresos netos]]</f>
        <v>4.7208337380000007E-2</v>
      </c>
      <c r="CG154" s="2" t="s">
        <v>144</v>
      </c>
      <c r="CH154" s="2" t="s">
        <v>37</v>
      </c>
      <c r="CI154" s="2" t="s">
        <v>104</v>
      </c>
      <c r="CJ154" s="2" t="s">
        <v>11</v>
      </c>
      <c r="CK154" s="2" t="s">
        <v>12</v>
      </c>
      <c r="CL154" s="2" t="s">
        <v>13</v>
      </c>
      <c r="CM154" s="7">
        <v>3.10602818E-3</v>
      </c>
      <c r="CN154" s="7">
        <v>0.75</v>
      </c>
      <c r="CO154" s="9">
        <f>Tabla2[[#This Row],[Precio unitario]]*Tabla2[[#This Row],[Tasa de ingresos cliente]]</f>
        <v>2.3295211350000001E-3</v>
      </c>
      <c r="CP154" s="21">
        <v>21.6</v>
      </c>
      <c r="CQ154" s="11">
        <f>Tabla2[[#This Row],[tasa de cambio]]*Tabla2[[#This Row],[Ingresos netos]]</f>
        <v>5.0317656516000002E-2</v>
      </c>
    </row>
    <row r="155" spans="1:95">
      <c r="A155" s="1" t="s">
        <v>24</v>
      </c>
      <c r="B155" s="1" t="s">
        <v>10</v>
      </c>
      <c r="C155" s="1"/>
      <c r="D155" s="1" t="s">
        <v>11</v>
      </c>
      <c r="E155" s="1" t="s">
        <v>12</v>
      </c>
      <c r="F155" s="1" t="s">
        <v>13</v>
      </c>
      <c r="G155" s="8">
        <v>5.3122091900000001E-4</v>
      </c>
      <c r="H155" s="8">
        <v>0.75</v>
      </c>
      <c r="I155" s="9">
        <f>Tabla14[[#This Row],[Precio unitario]]*Tabla14[[#This Row],[Tasa de ingresos cliente]]</f>
        <v>3.9841568925000001E-4</v>
      </c>
      <c r="J155" s="21">
        <v>21.6</v>
      </c>
      <c r="K155" s="15">
        <f>Tabla14[[#This Row],[tasa de cambio]]*Tabla14[[#This Row],[Ingresos netos]]</f>
        <v>8.6057788878000016E-3</v>
      </c>
      <c r="M155" s="1" t="s">
        <v>89</v>
      </c>
      <c r="N155" s="23" t="e">
        <f>AVERAGEIF(Tabla14[PaÃ­s / RegiÃ³n],M155,Tabla14[regalia en pesos])</f>
        <v>#DIV/0!</v>
      </c>
      <c r="P155" s="1" t="s">
        <v>81</v>
      </c>
      <c r="Q155" s="1" t="s">
        <v>28</v>
      </c>
      <c r="R155" s="1"/>
      <c r="S155" s="1" t="s">
        <v>11</v>
      </c>
      <c r="T155" s="1" t="s">
        <v>12</v>
      </c>
      <c r="U155" s="1" t="s">
        <v>13</v>
      </c>
      <c r="V155" s="8">
        <v>3.0176846499999999E-4</v>
      </c>
      <c r="W155" s="8">
        <v>0.75</v>
      </c>
      <c r="X155" s="9">
        <f>Tabla12[[#This Row],[Precio unitario]]*Tabla12[[#This Row],[Tasa de ingresos cliente]]</f>
        <v>2.2632634874999999E-4</v>
      </c>
      <c r="Y155" s="21">
        <v>21.6</v>
      </c>
      <c r="Z155" s="11">
        <f>Tabla12[[#This Row],[tasa de cambio]]*Tabla12[[#This Row],[Ingresos netos]]</f>
        <v>4.888649133E-3</v>
      </c>
      <c r="AQ155" s="2" t="s">
        <v>100</v>
      </c>
      <c r="AR155" s="2" t="s">
        <v>60</v>
      </c>
      <c r="AS155" s="2" t="s">
        <v>114</v>
      </c>
      <c r="AT155" s="2" t="s">
        <v>11</v>
      </c>
      <c r="AU155" s="2" t="s">
        <v>12</v>
      </c>
      <c r="AV155" s="2" t="s">
        <v>13</v>
      </c>
      <c r="AW155" s="7">
        <v>4.0539999999999999E-4</v>
      </c>
      <c r="AX155" s="7">
        <v>0.75</v>
      </c>
      <c r="AY155" s="9">
        <f>Tabla8[[#This Row],[Precio unitario]]*Tabla8[[#This Row],[Tasa de ingresos cliente]]</f>
        <v>3.0404999999999999E-4</v>
      </c>
      <c r="AZ155" s="21">
        <v>21.6</v>
      </c>
      <c r="BA155" s="11">
        <f>Tabla8[[#This Row],[tasa de cambio]]*Tabla8[[#This Row],[Ingresos netos]]</f>
        <v>6.5674800000000005E-3</v>
      </c>
      <c r="BB155" s="23"/>
      <c r="BD155" s="23"/>
      <c r="BR155" s="2" t="s">
        <v>138</v>
      </c>
      <c r="BS155" s="2" t="s">
        <v>18</v>
      </c>
      <c r="BT155" s="2" t="s">
        <v>104</v>
      </c>
      <c r="BU155" s="2" t="s">
        <v>11</v>
      </c>
      <c r="BV155" s="2" t="s">
        <v>12</v>
      </c>
      <c r="BW155" s="2" t="s">
        <v>13</v>
      </c>
      <c r="BX155" s="7">
        <v>2.2704700000000001E-3</v>
      </c>
      <c r="BY155" s="7">
        <v>0.75</v>
      </c>
      <c r="BZ155" s="9">
        <f>Tabla4[[#This Row],[Precio unitario]]*Tabla4[[#This Row],[Tasa de ingresos cliente]]</f>
        <v>1.7028525000000001E-3</v>
      </c>
      <c r="CA155" s="21">
        <v>21.6</v>
      </c>
      <c r="CB155" s="14">
        <f>Tabla4[[#This Row],[tasa de cambio]]*Tabla4[[#This Row],[Ingresos netos]]</f>
        <v>3.6781614000000004E-2</v>
      </c>
      <c r="CG155" s="1" t="s">
        <v>144</v>
      </c>
      <c r="CH155" s="1" t="s">
        <v>22</v>
      </c>
      <c r="CI155" s="1" t="s">
        <v>104</v>
      </c>
      <c r="CJ155" s="1" t="s">
        <v>11</v>
      </c>
      <c r="CK155" s="1" t="s">
        <v>12</v>
      </c>
      <c r="CL155" s="1" t="s">
        <v>13</v>
      </c>
      <c r="CM155" s="8">
        <v>3.7924E-3</v>
      </c>
      <c r="CN155" s="8">
        <v>0.75</v>
      </c>
      <c r="CO155" s="9">
        <f>Tabla2[[#This Row],[Precio unitario]]*Tabla2[[#This Row],[Tasa de ingresos cliente]]</f>
        <v>2.8443000000000001E-3</v>
      </c>
      <c r="CP155" s="21">
        <v>21.6</v>
      </c>
      <c r="CQ155" s="11">
        <f>Tabla2[[#This Row],[tasa de cambio]]*Tabla2[[#This Row],[Ingresos netos]]</f>
        <v>6.1436880000000006E-2</v>
      </c>
    </row>
    <row r="156" spans="1:95">
      <c r="A156" s="1" t="s">
        <v>24</v>
      </c>
      <c r="B156" s="1" t="s">
        <v>10</v>
      </c>
      <c r="C156" s="1"/>
      <c r="D156" s="1" t="s">
        <v>11</v>
      </c>
      <c r="E156" s="1" t="s">
        <v>12</v>
      </c>
      <c r="F156" s="1" t="s">
        <v>13</v>
      </c>
      <c r="G156" s="8">
        <v>2.83037172E-4</v>
      </c>
      <c r="H156" s="8">
        <v>0.75</v>
      </c>
      <c r="I156" s="9">
        <f>Tabla14[[#This Row],[Precio unitario]]*Tabla14[[#This Row],[Tasa de ingresos cliente]]</f>
        <v>2.1227787899999998E-4</v>
      </c>
      <c r="J156" s="21">
        <v>21.6</v>
      </c>
      <c r="K156" s="15">
        <f>Tabla14[[#This Row],[tasa de cambio]]*Tabla14[[#This Row],[Ingresos netos]]</f>
        <v>4.5852021863999996E-3</v>
      </c>
      <c r="M156" s="1" t="s">
        <v>57</v>
      </c>
      <c r="N156" s="23">
        <f>AVERAGEIF(Tabla14[PaÃ­s / RegiÃ³n],M156,Tabla14[regalia en pesos])</f>
        <v>2.9477710660500006E-3</v>
      </c>
      <c r="P156" s="2" t="s">
        <v>81</v>
      </c>
      <c r="Q156" s="2" t="s">
        <v>28</v>
      </c>
      <c r="R156" s="2"/>
      <c r="S156" s="2" t="s">
        <v>11</v>
      </c>
      <c r="T156" s="2" t="s">
        <v>12</v>
      </c>
      <c r="U156" s="2" t="s">
        <v>13</v>
      </c>
      <c r="V156" s="7">
        <v>3.0001013399999998E-4</v>
      </c>
      <c r="W156" s="7">
        <v>0.75</v>
      </c>
      <c r="X156" s="9">
        <f>Tabla12[[#This Row],[Precio unitario]]*Tabla12[[#This Row],[Tasa de ingresos cliente]]</f>
        <v>2.2500760049999998E-4</v>
      </c>
      <c r="Y156" s="21">
        <v>21.6</v>
      </c>
      <c r="Z156" s="11">
        <f>Tabla12[[#This Row],[tasa de cambio]]*Tabla12[[#This Row],[Ingresos netos]]</f>
        <v>4.8601641708000002E-3</v>
      </c>
      <c r="AQ156" s="1" t="s">
        <v>100</v>
      </c>
      <c r="AR156" s="1" t="s">
        <v>60</v>
      </c>
      <c r="AS156" s="1" t="s">
        <v>114</v>
      </c>
      <c r="AT156" s="1" t="s">
        <v>11</v>
      </c>
      <c r="AU156" s="1" t="s">
        <v>12</v>
      </c>
      <c r="AV156" s="1" t="s">
        <v>13</v>
      </c>
      <c r="AW156" s="8">
        <v>4.0546430000000001E-4</v>
      </c>
      <c r="AX156" s="8">
        <v>0.75</v>
      </c>
      <c r="AY156" s="9">
        <f>Tabla8[[#This Row],[Precio unitario]]*Tabla8[[#This Row],[Tasa de ingresos cliente]]</f>
        <v>3.0409822500000001E-4</v>
      </c>
      <c r="AZ156" s="21">
        <v>21.6</v>
      </c>
      <c r="BA156" s="11">
        <f>Tabla8[[#This Row],[tasa de cambio]]*Tabla8[[#This Row],[Ingresos netos]]</f>
        <v>6.5685216600000007E-3</v>
      </c>
      <c r="BB156" s="23"/>
      <c r="BD156" s="23"/>
      <c r="BR156" s="1" t="s">
        <v>138</v>
      </c>
      <c r="BS156" s="1" t="s">
        <v>18</v>
      </c>
      <c r="BT156" s="1" t="s">
        <v>104</v>
      </c>
      <c r="BU156" s="1" t="s">
        <v>11</v>
      </c>
      <c r="BV156" s="1" t="s">
        <v>12</v>
      </c>
      <c r="BW156" s="1" t="s">
        <v>13</v>
      </c>
      <c r="BX156" s="8">
        <v>2.9140949999999998E-3</v>
      </c>
      <c r="BY156" s="8">
        <v>0.75</v>
      </c>
      <c r="BZ156" s="9">
        <f>Tabla4[[#This Row],[Precio unitario]]*Tabla4[[#This Row],[Tasa de ingresos cliente]]</f>
        <v>2.1855712499999997E-3</v>
      </c>
      <c r="CA156" s="21">
        <v>21.6</v>
      </c>
      <c r="CB156" s="14">
        <f>Tabla4[[#This Row],[tasa de cambio]]*Tabla4[[#This Row],[Ingresos netos]]</f>
        <v>4.7208338999999995E-2</v>
      </c>
      <c r="CG156" s="2" t="s">
        <v>144</v>
      </c>
      <c r="CH156" s="2" t="s">
        <v>22</v>
      </c>
      <c r="CI156" s="2" t="s">
        <v>104</v>
      </c>
      <c r="CJ156" s="2" t="s">
        <v>11</v>
      </c>
      <c r="CK156" s="2" t="s">
        <v>12</v>
      </c>
      <c r="CL156" s="2" t="s">
        <v>13</v>
      </c>
      <c r="CM156" s="7">
        <v>3.7919249999999998E-3</v>
      </c>
      <c r="CN156" s="7">
        <v>0.75</v>
      </c>
      <c r="CO156" s="9">
        <f>Tabla2[[#This Row],[Precio unitario]]*Tabla2[[#This Row],[Tasa de ingresos cliente]]</f>
        <v>2.8439437499999999E-3</v>
      </c>
      <c r="CP156" s="21">
        <v>21.6</v>
      </c>
      <c r="CQ156" s="11">
        <f>Tabla2[[#This Row],[tasa de cambio]]*Tabla2[[#This Row],[Ingresos netos]]</f>
        <v>6.1429185000000004E-2</v>
      </c>
    </row>
    <row r="157" spans="1:95">
      <c r="A157" s="2" t="s">
        <v>24</v>
      </c>
      <c r="B157" s="2" t="s">
        <v>10</v>
      </c>
      <c r="C157" s="2"/>
      <c r="D157" s="2" t="s">
        <v>11</v>
      </c>
      <c r="E157" s="2" t="s">
        <v>12</v>
      </c>
      <c r="F157" s="2" t="s">
        <v>13</v>
      </c>
      <c r="G157" s="7">
        <v>3.0154767100000002E-4</v>
      </c>
      <c r="H157" s="7">
        <v>0.75</v>
      </c>
      <c r="I157" s="9">
        <f>Tabla14[[#This Row],[Precio unitario]]*Tabla14[[#This Row],[Tasa de ingresos cliente]]</f>
        <v>2.2616075325000002E-4</v>
      </c>
      <c r="J157" s="21">
        <v>21.6</v>
      </c>
      <c r="K157" s="15">
        <f>Tabla14[[#This Row],[tasa de cambio]]*Tabla14[[#This Row],[Ingresos netos]]</f>
        <v>4.8850722702000002E-3</v>
      </c>
      <c r="M157" s="1" t="s">
        <v>38</v>
      </c>
      <c r="N157" s="23">
        <f>AVERAGEIF(Tabla14[PaÃ­s / RegiÃ³n],M157,Tabla14[regalia en pesos])</f>
        <v>1.4458234384800001E-2</v>
      </c>
      <c r="P157" s="1" t="s">
        <v>81</v>
      </c>
      <c r="Q157" s="1" t="s">
        <v>28</v>
      </c>
      <c r="R157" s="1"/>
      <c r="S157" s="1" t="s">
        <v>11</v>
      </c>
      <c r="T157" s="1" t="s">
        <v>12</v>
      </c>
      <c r="U157" s="1" t="s">
        <v>13</v>
      </c>
      <c r="V157" s="8">
        <v>3.1852804800000002E-4</v>
      </c>
      <c r="W157" s="8">
        <v>0.75</v>
      </c>
      <c r="X157" s="9">
        <f>Tabla12[[#This Row],[Precio unitario]]*Tabla12[[#This Row],[Tasa de ingresos cliente]]</f>
        <v>2.3889603600000002E-4</v>
      </c>
      <c r="Y157" s="21">
        <v>21.6</v>
      </c>
      <c r="Z157" s="11">
        <f>Tabla12[[#This Row],[tasa de cambio]]*Tabla12[[#This Row],[Ingresos netos]]</f>
        <v>5.1601543776000009E-3</v>
      </c>
      <c r="AQ157" s="2" t="s">
        <v>100</v>
      </c>
      <c r="AR157" s="2" t="s">
        <v>60</v>
      </c>
      <c r="AS157" s="2" t="s">
        <v>114</v>
      </c>
      <c r="AT157" s="2" t="s">
        <v>11</v>
      </c>
      <c r="AU157" s="2" t="s">
        <v>12</v>
      </c>
      <c r="AV157" s="2" t="s">
        <v>13</v>
      </c>
      <c r="AW157" s="7">
        <v>4.0533330000000001E-4</v>
      </c>
      <c r="AX157" s="7">
        <v>0.75</v>
      </c>
      <c r="AY157" s="9">
        <f>Tabla8[[#This Row],[Precio unitario]]*Tabla8[[#This Row],[Tasa de ingresos cliente]]</f>
        <v>3.0399997500000001E-4</v>
      </c>
      <c r="AZ157" s="21">
        <v>21.6</v>
      </c>
      <c r="BA157" s="11">
        <f>Tabla8[[#This Row],[tasa de cambio]]*Tabla8[[#This Row],[Ingresos netos]]</f>
        <v>6.5663994600000004E-3</v>
      </c>
      <c r="BB157" s="23"/>
      <c r="BD157" s="23"/>
      <c r="BR157" s="2" t="s">
        <v>138</v>
      </c>
      <c r="BS157" s="2" t="s">
        <v>18</v>
      </c>
      <c r="BT157" s="2" t="s">
        <v>104</v>
      </c>
      <c r="BU157" s="2" t="s">
        <v>11</v>
      </c>
      <c r="BV157" s="2" t="s">
        <v>12</v>
      </c>
      <c r="BW157" s="2" t="s">
        <v>13</v>
      </c>
      <c r="BX157" s="7">
        <v>2.5922824499999999E-3</v>
      </c>
      <c r="BY157" s="7">
        <v>0.75</v>
      </c>
      <c r="BZ157" s="9">
        <f>Tabla4[[#This Row],[Precio unitario]]*Tabla4[[#This Row],[Tasa de ingresos cliente]]</f>
        <v>1.9442118374999998E-3</v>
      </c>
      <c r="CA157" s="21">
        <v>21.6</v>
      </c>
      <c r="CB157" s="14">
        <f>Tabla4[[#This Row],[tasa de cambio]]*Tabla4[[#This Row],[Ingresos netos]]</f>
        <v>4.1994975689999998E-2</v>
      </c>
      <c r="CG157" s="1" t="s">
        <v>144</v>
      </c>
      <c r="CH157" s="1" t="s">
        <v>39</v>
      </c>
      <c r="CI157" s="1" t="s">
        <v>104</v>
      </c>
      <c r="CJ157" s="1" t="s">
        <v>11</v>
      </c>
      <c r="CK157" s="1" t="s">
        <v>12</v>
      </c>
      <c r="CL157" s="1" t="s">
        <v>13</v>
      </c>
      <c r="CM157" s="8">
        <v>5.9139574839999999E-3</v>
      </c>
      <c r="CN157" s="8">
        <v>0.75</v>
      </c>
      <c r="CO157" s="9">
        <f>Tabla2[[#This Row],[Precio unitario]]*Tabla2[[#This Row],[Tasa de ingresos cliente]]</f>
        <v>4.4354681129999997E-3</v>
      </c>
      <c r="CP157" s="21">
        <v>21.6</v>
      </c>
      <c r="CQ157" s="11">
        <f>Tabla2[[#This Row],[tasa de cambio]]*Tabla2[[#This Row],[Ingresos netos]]</f>
        <v>9.5806111240800004E-2</v>
      </c>
    </row>
    <row r="158" spans="1:95">
      <c r="A158" s="1" t="s">
        <v>24</v>
      </c>
      <c r="B158" s="1" t="s">
        <v>10</v>
      </c>
      <c r="C158" s="1"/>
      <c r="D158" s="1" t="s">
        <v>11</v>
      </c>
      <c r="E158" s="1" t="s">
        <v>12</v>
      </c>
      <c r="F158" s="1" t="s">
        <v>13</v>
      </c>
      <c r="G158" s="8">
        <v>4.7317272E-4</v>
      </c>
      <c r="H158" s="8">
        <v>0.75</v>
      </c>
      <c r="I158" s="9">
        <f>Tabla14[[#This Row],[Precio unitario]]*Tabla14[[#This Row],[Tasa de ingresos cliente]]</f>
        <v>3.5487954000000001E-4</v>
      </c>
      <c r="J158" s="21">
        <v>21.6</v>
      </c>
      <c r="K158" s="15">
        <f>Tabla14[[#This Row],[tasa de cambio]]*Tabla14[[#This Row],[Ingresos netos]]</f>
        <v>7.665398064000001E-3</v>
      </c>
      <c r="M158" s="1" t="s">
        <v>73</v>
      </c>
      <c r="N158" s="23">
        <f>AVERAGEIF(Tabla14[PaÃ­s / RegiÃ³n],M158,Tabla14[regalia en pesos])</f>
        <v>6.2383955652000013E-3</v>
      </c>
      <c r="P158" s="2" t="s">
        <v>81</v>
      </c>
      <c r="Q158" s="2" t="s">
        <v>28</v>
      </c>
      <c r="R158" s="2"/>
      <c r="S158" s="2" t="s">
        <v>11</v>
      </c>
      <c r="T158" s="2" t="s">
        <v>12</v>
      </c>
      <c r="U158" s="2" t="s">
        <v>13</v>
      </c>
      <c r="V158" s="7">
        <v>3.0439937099999999E-4</v>
      </c>
      <c r="W158" s="7">
        <v>0.75</v>
      </c>
      <c r="X158" s="9">
        <f>Tabla12[[#This Row],[Precio unitario]]*Tabla12[[#This Row],[Tasa de ingresos cliente]]</f>
        <v>2.2829952825000001E-4</v>
      </c>
      <c r="Y158" s="21">
        <v>21.6</v>
      </c>
      <c r="Z158" s="11">
        <f>Tabla12[[#This Row],[tasa de cambio]]*Tabla12[[#This Row],[Ingresos netos]]</f>
        <v>4.9312698102000002E-3</v>
      </c>
      <c r="AQ158" s="2" t="s">
        <v>100</v>
      </c>
      <c r="AR158" s="2" t="s">
        <v>60</v>
      </c>
      <c r="AS158" s="2" t="s">
        <v>104</v>
      </c>
      <c r="AT158" s="2" t="s">
        <v>11</v>
      </c>
      <c r="AU158" s="2" t="s">
        <v>129</v>
      </c>
      <c r="AV158" s="2" t="s">
        <v>13</v>
      </c>
      <c r="AW158" s="7">
        <v>-1.0833105E-3</v>
      </c>
      <c r="AX158" s="7">
        <v>0.75</v>
      </c>
      <c r="AY158" s="9">
        <f>Tabla8[[#This Row],[Precio unitario]]*Tabla8[[#This Row],[Tasa de ingresos cliente]]</f>
        <v>-8.1248287499999998E-4</v>
      </c>
      <c r="AZ158" s="21">
        <v>21.6</v>
      </c>
      <c r="BA158" s="11">
        <f>Tabla8[[#This Row],[tasa de cambio]]*Tabla8[[#This Row],[Ingresos netos]]</f>
        <v>-1.7549630100000001E-2</v>
      </c>
      <c r="BB158" s="23"/>
      <c r="BD158" s="23"/>
      <c r="BR158" s="2" t="s">
        <v>138</v>
      </c>
      <c r="BS158" s="2" t="s">
        <v>18</v>
      </c>
      <c r="BT158" s="2" t="s">
        <v>104</v>
      </c>
      <c r="BU158" s="2" t="s">
        <v>11</v>
      </c>
      <c r="BV158" s="2" t="s">
        <v>12</v>
      </c>
      <c r="BW158" s="2" t="s">
        <v>13</v>
      </c>
      <c r="BX158" s="7">
        <v>3.3811059E-3</v>
      </c>
      <c r="BY158" s="7">
        <v>0.75</v>
      </c>
      <c r="BZ158" s="9">
        <f>Tabla4[[#This Row],[Precio unitario]]*Tabla4[[#This Row],[Tasa de ingresos cliente]]</f>
        <v>2.5358294249999999E-3</v>
      </c>
      <c r="CA158" s="21">
        <v>21.6</v>
      </c>
      <c r="CB158" s="14">
        <f>Tabla4[[#This Row],[tasa de cambio]]*Tabla4[[#This Row],[Ingresos netos]]</f>
        <v>5.4773915579999999E-2</v>
      </c>
      <c r="CG158" s="2" t="s">
        <v>144</v>
      </c>
      <c r="CH158" s="2" t="s">
        <v>23</v>
      </c>
      <c r="CI158" s="2" t="s">
        <v>104</v>
      </c>
      <c r="CJ158" s="2" t="s">
        <v>11</v>
      </c>
      <c r="CK158" s="2" t="s">
        <v>12</v>
      </c>
      <c r="CL158" s="2" t="s">
        <v>13</v>
      </c>
      <c r="CM158" s="7">
        <v>7.2983750000000002E-3</v>
      </c>
      <c r="CN158" s="7">
        <v>0.75</v>
      </c>
      <c r="CO158" s="9">
        <f>Tabla2[[#This Row],[Precio unitario]]*Tabla2[[#This Row],[Tasa de ingresos cliente]]</f>
        <v>5.4737812500000003E-3</v>
      </c>
      <c r="CP158" s="21">
        <v>21.6</v>
      </c>
      <c r="CQ158" s="11">
        <f>Tabla2[[#This Row],[tasa de cambio]]*Tabla2[[#This Row],[Ingresos netos]]</f>
        <v>0.11823367500000001</v>
      </c>
    </row>
    <row r="159" spans="1:95">
      <c r="A159" s="2" t="s">
        <v>24</v>
      </c>
      <c r="B159" s="2" t="s">
        <v>10</v>
      </c>
      <c r="C159" s="2"/>
      <c r="D159" s="2" t="s">
        <v>11</v>
      </c>
      <c r="E159" s="2" t="s">
        <v>12</v>
      </c>
      <c r="F159" s="2" t="s">
        <v>13</v>
      </c>
      <c r="G159" s="7">
        <v>1.384754222E-3</v>
      </c>
      <c r="H159" s="7">
        <v>0.75</v>
      </c>
      <c r="I159" s="9">
        <f>Tabla14[[#This Row],[Precio unitario]]*Tabla14[[#This Row],[Tasa de ingresos cliente]]</f>
        <v>1.0385656664999999E-3</v>
      </c>
      <c r="J159" s="21">
        <v>21.6</v>
      </c>
      <c r="K159" s="15">
        <f>Tabla14[[#This Row],[tasa de cambio]]*Tabla14[[#This Row],[Ingresos netos]]</f>
        <v>2.2433018396399999E-2</v>
      </c>
      <c r="M159" s="1" t="s">
        <v>108</v>
      </c>
      <c r="N159" s="23" t="e">
        <f>AVERAGEIF(Tabla14[PaÃ­s / RegiÃ³n],M159,Tabla14[regalia en pesos])</f>
        <v>#DIV/0!</v>
      </c>
      <c r="P159" s="1" t="s">
        <v>81</v>
      </c>
      <c r="Q159" s="1" t="s">
        <v>28</v>
      </c>
      <c r="R159" s="1"/>
      <c r="S159" s="1" t="s">
        <v>11</v>
      </c>
      <c r="T159" s="1" t="s">
        <v>12</v>
      </c>
      <c r="U159" s="1" t="s">
        <v>13</v>
      </c>
      <c r="V159" s="8">
        <v>2.6565613700000001E-4</v>
      </c>
      <c r="W159" s="8">
        <v>0.75</v>
      </c>
      <c r="X159" s="9">
        <f>Tabla12[[#This Row],[Precio unitario]]*Tabla12[[#This Row],[Tasa de ingresos cliente]]</f>
        <v>1.9924210275E-4</v>
      </c>
      <c r="Y159" s="21">
        <v>21.6</v>
      </c>
      <c r="Z159" s="11">
        <f>Tabla12[[#This Row],[tasa de cambio]]*Tabla12[[#This Row],[Ingresos netos]]</f>
        <v>4.3036294194000006E-3</v>
      </c>
      <c r="AQ159" s="2" t="s">
        <v>100</v>
      </c>
      <c r="AR159" s="2" t="s">
        <v>60</v>
      </c>
      <c r="AS159" s="2" t="s">
        <v>114</v>
      </c>
      <c r="AT159" s="2" t="s">
        <v>11</v>
      </c>
      <c r="AU159" s="2" t="s">
        <v>129</v>
      </c>
      <c r="AV159" s="2" t="s">
        <v>13</v>
      </c>
      <c r="AW159" s="7">
        <v>-1.2163920000000001E-4</v>
      </c>
      <c r="AX159" s="7">
        <v>0.75</v>
      </c>
      <c r="AY159" s="9">
        <f>Tabla8[[#This Row],[Precio unitario]]*Tabla8[[#This Row],[Tasa de ingresos cliente]]</f>
        <v>-9.1229400000000004E-5</v>
      </c>
      <c r="AZ159" s="21">
        <v>21.6</v>
      </c>
      <c r="BA159" s="11">
        <f>Tabla8[[#This Row],[tasa de cambio]]*Tabla8[[#This Row],[Ingresos netos]]</f>
        <v>-1.9705550400000004E-3</v>
      </c>
      <c r="BB159" s="23"/>
      <c r="BD159" s="23"/>
      <c r="BR159" s="1" t="s">
        <v>138</v>
      </c>
      <c r="BS159" s="1" t="s">
        <v>18</v>
      </c>
      <c r="BT159" s="1" t="s">
        <v>114</v>
      </c>
      <c r="BU159" s="1" t="s">
        <v>11</v>
      </c>
      <c r="BV159" s="1" t="s">
        <v>12</v>
      </c>
      <c r="BW159" s="1" t="s">
        <v>13</v>
      </c>
      <c r="BX159" s="8">
        <v>1.081969E-5</v>
      </c>
      <c r="BY159" s="8">
        <v>0.75</v>
      </c>
      <c r="BZ159" s="9">
        <f>Tabla4[[#This Row],[Precio unitario]]*Tabla4[[#This Row],[Tasa de ingresos cliente]]</f>
        <v>8.1147675000000001E-6</v>
      </c>
      <c r="CA159" s="21">
        <v>21.6</v>
      </c>
      <c r="CB159" s="14">
        <f>Tabla4[[#This Row],[tasa de cambio]]*Tabla4[[#This Row],[Ingresos netos]]</f>
        <v>1.7527897800000001E-4</v>
      </c>
      <c r="CG159" s="1" t="s">
        <v>144</v>
      </c>
      <c r="CH159" s="1" t="s">
        <v>23</v>
      </c>
      <c r="CI159" s="1" t="s">
        <v>104</v>
      </c>
      <c r="CJ159" s="1" t="s">
        <v>11</v>
      </c>
      <c r="CK159" s="1" t="s">
        <v>12</v>
      </c>
      <c r="CL159" s="1" t="s">
        <v>13</v>
      </c>
      <c r="CM159" s="8">
        <v>7.29885E-3</v>
      </c>
      <c r="CN159" s="8">
        <v>0.75</v>
      </c>
      <c r="CO159" s="9">
        <f>Tabla2[[#This Row],[Precio unitario]]*Tabla2[[#This Row],[Tasa de ingresos cliente]]</f>
        <v>5.4741375000000002E-3</v>
      </c>
      <c r="CP159" s="21">
        <v>21.6</v>
      </c>
      <c r="CQ159" s="11">
        <f>Tabla2[[#This Row],[tasa de cambio]]*Tabla2[[#This Row],[Ingresos netos]]</f>
        <v>0.11824137000000001</v>
      </c>
    </row>
    <row r="160" spans="1:95">
      <c r="A160" s="2" t="s">
        <v>24</v>
      </c>
      <c r="B160" s="2" t="s">
        <v>10</v>
      </c>
      <c r="C160" s="2"/>
      <c r="D160" s="2" t="s">
        <v>11</v>
      </c>
      <c r="E160" s="2" t="s">
        <v>12</v>
      </c>
      <c r="F160" s="2" t="s">
        <v>13</v>
      </c>
      <c r="G160" s="7">
        <v>2.61020243E-4</v>
      </c>
      <c r="H160" s="7">
        <v>0.75</v>
      </c>
      <c r="I160" s="9">
        <f>Tabla14[[#This Row],[Precio unitario]]*Tabla14[[#This Row],[Tasa de ingresos cliente]]</f>
        <v>1.9576518225000001E-4</v>
      </c>
      <c r="J160" s="21">
        <v>21.6</v>
      </c>
      <c r="K160" s="15">
        <f>Tabla14[[#This Row],[tasa de cambio]]*Tabla14[[#This Row],[Ingresos netos]]</f>
        <v>4.2285279366000008E-3</v>
      </c>
      <c r="M160" s="1" t="s">
        <v>33</v>
      </c>
      <c r="N160" s="23">
        <f>AVERAGEIF(Tabla14[PaÃ­s / RegiÃ³n],M160,Tabla14[regalia en pesos])</f>
        <v>3.27165202413E-2</v>
      </c>
      <c r="P160" s="2" t="s">
        <v>81</v>
      </c>
      <c r="Q160" s="2" t="s">
        <v>28</v>
      </c>
      <c r="R160" s="2"/>
      <c r="S160" s="2" t="s">
        <v>11</v>
      </c>
      <c r="T160" s="2" t="s">
        <v>12</v>
      </c>
      <c r="U160" s="2" t="s">
        <v>13</v>
      </c>
      <c r="V160" s="7">
        <v>2.92284737E-4</v>
      </c>
      <c r="W160" s="7">
        <v>0.75</v>
      </c>
      <c r="X160" s="9">
        <f>Tabla12[[#This Row],[Precio unitario]]*Tabla12[[#This Row],[Tasa de ingresos cliente]]</f>
        <v>2.1921355275000002E-4</v>
      </c>
      <c r="Y160" s="21">
        <v>21.6</v>
      </c>
      <c r="Z160" s="11">
        <f>Tabla12[[#This Row],[tasa de cambio]]*Tabla12[[#This Row],[Ingresos netos]]</f>
        <v>4.7350127394000007E-3</v>
      </c>
      <c r="AQ160" s="2" t="s">
        <v>100</v>
      </c>
      <c r="AR160" s="2" t="s">
        <v>60</v>
      </c>
      <c r="AS160" s="2" t="s">
        <v>101</v>
      </c>
      <c r="AT160" s="2" t="s">
        <v>11</v>
      </c>
      <c r="AU160" s="2" t="s">
        <v>12</v>
      </c>
      <c r="AV160" s="2" t="s">
        <v>13</v>
      </c>
      <c r="AW160" s="7">
        <v>2.1635000000000001E-3</v>
      </c>
      <c r="AX160" s="7">
        <v>0.75</v>
      </c>
      <c r="AY160" s="9">
        <f>Tabla8[[#This Row],[Precio unitario]]*Tabla8[[#This Row],[Tasa de ingresos cliente]]</f>
        <v>1.6226249999999999E-3</v>
      </c>
      <c r="AZ160" s="21">
        <v>21.6</v>
      </c>
      <c r="BA160" s="11">
        <f>Tabla8[[#This Row],[tasa de cambio]]*Tabla8[[#This Row],[Ingresos netos]]</f>
        <v>3.5048700000000002E-2</v>
      </c>
      <c r="BB160" s="23"/>
      <c r="BD160" s="23"/>
      <c r="BR160" s="2" t="s">
        <v>138</v>
      </c>
      <c r="BS160" s="2" t="s">
        <v>18</v>
      </c>
      <c r="BT160" s="2" t="s">
        <v>114</v>
      </c>
      <c r="BU160" s="2" t="s">
        <v>11</v>
      </c>
      <c r="BV160" s="2" t="s">
        <v>12</v>
      </c>
      <c r="BW160" s="2" t="s">
        <v>13</v>
      </c>
      <c r="BX160" s="7">
        <v>8.6401620000000001E-6</v>
      </c>
      <c r="BY160" s="7">
        <v>0.75</v>
      </c>
      <c r="BZ160" s="9">
        <f>Tabla4[[#This Row],[Precio unitario]]*Tabla4[[#This Row],[Tasa de ingresos cliente]]</f>
        <v>6.4801214999999997E-6</v>
      </c>
      <c r="CA160" s="21">
        <v>21.6</v>
      </c>
      <c r="CB160" s="14">
        <f>Tabla4[[#This Row],[tasa de cambio]]*Tabla4[[#This Row],[Ingresos netos]]</f>
        <v>1.399706244E-4</v>
      </c>
      <c r="CG160" s="2" t="s">
        <v>144</v>
      </c>
      <c r="CH160" s="2" t="s">
        <v>14</v>
      </c>
      <c r="CI160" s="2"/>
      <c r="CJ160" s="2" t="s">
        <v>11</v>
      </c>
      <c r="CK160" s="2" t="s">
        <v>12</v>
      </c>
      <c r="CL160" s="2" t="s">
        <v>13</v>
      </c>
      <c r="CM160" s="7">
        <v>4.5259507699999999E-4</v>
      </c>
      <c r="CN160" s="7">
        <v>0.75</v>
      </c>
      <c r="CO160" s="9">
        <f>Tabla2[[#This Row],[Precio unitario]]*Tabla2[[#This Row],[Tasa de ingresos cliente]]</f>
        <v>3.3944630774999999E-4</v>
      </c>
      <c r="CP160" s="21">
        <v>21.6</v>
      </c>
      <c r="CQ160" s="11">
        <f>Tabla2[[#This Row],[tasa de cambio]]*Tabla2[[#This Row],[Ingresos netos]]</f>
        <v>7.3320402474000004E-3</v>
      </c>
    </row>
    <row r="161" spans="1:95">
      <c r="A161" s="1" t="s">
        <v>24</v>
      </c>
      <c r="B161" s="1" t="s">
        <v>17</v>
      </c>
      <c r="C161" s="1"/>
      <c r="D161" s="1" t="s">
        <v>11</v>
      </c>
      <c r="E161" s="1" t="s">
        <v>12</v>
      </c>
      <c r="F161" s="1" t="s">
        <v>13</v>
      </c>
      <c r="G161" s="8">
        <v>1.93022657E-4</v>
      </c>
      <c r="H161" s="8">
        <v>0.75</v>
      </c>
      <c r="I161" s="9">
        <f>Tabla14[[#This Row],[Precio unitario]]*Tabla14[[#This Row],[Tasa de ingresos cliente]]</f>
        <v>1.4476699274999999E-4</v>
      </c>
      <c r="J161" s="21">
        <v>21.6</v>
      </c>
      <c r="K161" s="15">
        <f>Tabla14[[#This Row],[tasa de cambio]]*Tabla14[[#This Row],[Ingresos netos]]</f>
        <v>3.1269670434000002E-3</v>
      </c>
      <c r="M161" s="1" t="s">
        <v>82</v>
      </c>
      <c r="N161" s="23" t="e">
        <f>AVERAGEIF(Tabla14[PaÃ­s / RegiÃ³n],M161,Tabla14[regalia en pesos])</f>
        <v>#DIV/0!</v>
      </c>
      <c r="P161" s="1" t="s">
        <v>81</v>
      </c>
      <c r="Q161" s="1" t="s">
        <v>28</v>
      </c>
      <c r="R161" s="1"/>
      <c r="S161" s="1" t="s">
        <v>11</v>
      </c>
      <c r="T161" s="1" t="s">
        <v>12</v>
      </c>
      <c r="U161" s="1" t="s">
        <v>13</v>
      </c>
      <c r="V161" s="8">
        <v>1.68394152E-4</v>
      </c>
      <c r="W161" s="8">
        <v>0.75</v>
      </c>
      <c r="X161" s="9">
        <f>Tabla12[[#This Row],[Precio unitario]]*Tabla12[[#This Row],[Tasa de ingresos cliente]]</f>
        <v>1.26295614E-4</v>
      </c>
      <c r="Y161" s="21">
        <v>21.6</v>
      </c>
      <c r="Z161" s="11">
        <f>Tabla12[[#This Row],[tasa de cambio]]*Tabla12[[#This Row],[Ingresos netos]]</f>
        <v>2.7279852624000002E-3</v>
      </c>
      <c r="AQ161" s="2" t="s">
        <v>100</v>
      </c>
      <c r="AR161" s="2" t="s">
        <v>41</v>
      </c>
      <c r="AS161" s="2" t="s">
        <v>101</v>
      </c>
      <c r="AT161" s="2" t="s">
        <v>11</v>
      </c>
      <c r="AU161" s="2" t="s">
        <v>12</v>
      </c>
      <c r="AV161" s="2" t="s">
        <v>13</v>
      </c>
      <c r="AW161" s="7">
        <v>1.1919999999999999E-3</v>
      </c>
      <c r="AX161" s="7">
        <v>0.75</v>
      </c>
      <c r="AY161" s="9">
        <f>Tabla8[[#This Row],[Precio unitario]]*Tabla8[[#This Row],[Tasa de ingresos cliente]]</f>
        <v>8.9399999999999994E-4</v>
      </c>
      <c r="AZ161" s="21">
        <v>21.6</v>
      </c>
      <c r="BA161" s="11">
        <f>Tabla8[[#This Row],[tasa de cambio]]*Tabla8[[#This Row],[Ingresos netos]]</f>
        <v>1.9310399999999998E-2</v>
      </c>
      <c r="BB161" s="23"/>
      <c r="BD161" s="23"/>
      <c r="BR161" s="1" t="s">
        <v>138</v>
      </c>
      <c r="BS161" s="1" t="s">
        <v>18</v>
      </c>
      <c r="BT161" s="1" t="s">
        <v>114</v>
      </c>
      <c r="BU161" s="1" t="s">
        <v>11</v>
      </c>
      <c r="BV161" s="1" t="s">
        <v>12</v>
      </c>
      <c r="BW161" s="1" t="s">
        <v>13</v>
      </c>
      <c r="BX161" s="8">
        <v>2.1674596999999999E-5</v>
      </c>
      <c r="BY161" s="8">
        <v>0.75</v>
      </c>
      <c r="BZ161" s="9">
        <f>Tabla4[[#This Row],[Precio unitario]]*Tabla4[[#This Row],[Tasa de ingresos cliente]]</f>
        <v>1.625594775E-5</v>
      </c>
      <c r="CA161" s="21">
        <v>21.6</v>
      </c>
      <c r="CB161" s="14">
        <f>Tabla4[[#This Row],[tasa de cambio]]*Tabla4[[#This Row],[Ingresos netos]]</f>
        <v>3.5112847140000001E-4</v>
      </c>
      <c r="CG161" s="1" t="s">
        <v>144</v>
      </c>
      <c r="CH161" s="1" t="s">
        <v>15</v>
      </c>
      <c r="CI161" s="1"/>
      <c r="CJ161" s="1" t="s">
        <v>11</v>
      </c>
      <c r="CK161" s="1" t="s">
        <v>12</v>
      </c>
      <c r="CL161" s="1" t="s">
        <v>13</v>
      </c>
      <c r="CM161" s="8">
        <v>1.5200000000000001E-3</v>
      </c>
      <c r="CN161" s="8">
        <v>0.75</v>
      </c>
      <c r="CO161" s="9">
        <f>Tabla2[[#This Row],[Precio unitario]]*Tabla2[[#This Row],[Tasa de ingresos cliente]]</f>
        <v>1.14E-3</v>
      </c>
      <c r="CP161" s="21">
        <v>21.6</v>
      </c>
      <c r="CQ161" s="11">
        <f>Tabla2[[#This Row],[tasa de cambio]]*Tabla2[[#This Row],[Ingresos netos]]</f>
        <v>2.4624E-2</v>
      </c>
    </row>
    <row r="162" spans="1:95">
      <c r="A162" s="2" t="s">
        <v>24</v>
      </c>
      <c r="B162" s="2" t="s">
        <v>17</v>
      </c>
      <c r="C162" s="2"/>
      <c r="D162" s="2" t="s">
        <v>11</v>
      </c>
      <c r="E162" s="2" t="s">
        <v>12</v>
      </c>
      <c r="F162" s="2" t="s">
        <v>13</v>
      </c>
      <c r="G162" s="7">
        <v>2.3046341300000001E-4</v>
      </c>
      <c r="H162" s="7">
        <v>0.75</v>
      </c>
      <c r="I162" s="9">
        <f>Tabla14[[#This Row],[Precio unitario]]*Tabla14[[#This Row],[Tasa de ingresos cliente]]</f>
        <v>1.7284755974999999E-4</v>
      </c>
      <c r="J162" s="21">
        <v>21.6</v>
      </c>
      <c r="K162" s="15">
        <f>Tabla14[[#This Row],[tasa de cambio]]*Tabla14[[#This Row],[Ingresos netos]]</f>
        <v>3.7335072906000003E-3</v>
      </c>
      <c r="M162" s="1" t="s">
        <v>63</v>
      </c>
      <c r="N162" s="23">
        <f>AVERAGEIF(Tabla14[PaÃ­s / RegiÃ³n],M162,Tabla14[regalia en pesos])</f>
        <v>3.1439366503199999E-2</v>
      </c>
      <c r="P162" s="2" t="s">
        <v>81</v>
      </c>
      <c r="Q162" s="2" t="s">
        <v>28</v>
      </c>
      <c r="R162" s="2"/>
      <c r="S162" s="2" t="s">
        <v>11</v>
      </c>
      <c r="T162" s="2" t="s">
        <v>12</v>
      </c>
      <c r="U162" s="2" t="s">
        <v>13</v>
      </c>
      <c r="V162" s="7">
        <v>2.9482933000000002E-4</v>
      </c>
      <c r="W162" s="7">
        <v>0.75</v>
      </c>
      <c r="X162" s="9">
        <f>Tabla12[[#This Row],[Precio unitario]]*Tabla12[[#This Row],[Tasa de ingresos cliente]]</f>
        <v>2.2112199750000001E-4</v>
      </c>
      <c r="Y162" s="21">
        <v>21.6</v>
      </c>
      <c r="Z162" s="11">
        <f>Tabla12[[#This Row],[tasa de cambio]]*Tabla12[[#This Row],[Ingresos netos]]</f>
        <v>4.7762351460000005E-3</v>
      </c>
      <c r="AQ162" s="1" t="s">
        <v>100</v>
      </c>
      <c r="AR162" s="1" t="s">
        <v>41</v>
      </c>
      <c r="AS162" s="1" t="s">
        <v>101</v>
      </c>
      <c r="AT162" s="1" t="s">
        <v>11</v>
      </c>
      <c r="AU162" s="1" t="s">
        <v>12</v>
      </c>
      <c r="AV162" s="1" t="s">
        <v>13</v>
      </c>
      <c r="AW162" s="8">
        <v>1.19225E-3</v>
      </c>
      <c r="AX162" s="8">
        <v>0.75</v>
      </c>
      <c r="AY162" s="9">
        <f>Tabla8[[#This Row],[Precio unitario]]*Tabla8[[#This Row],[Tasa de ingresos cliente]]</f>
        <v>8.9418750000000002E-4</v>
      </c>
      <c r="AZ162" s="21">
        <v>21.6</v>
      </c>
      <c r="BA162" s="11">
        <f>Tabla8[[#This Row],[tasa de cambio]]*Tabla8[[#This Row],[Ingresos netos]]</f>
        <v>1.931445E-2</v>
      </c>
      <c r="BB162" s="23"/>
      <c r="BD162" s="23"/>
      <c r="BR162" s="2" t="s">
        <v>138</v>
      </c>
      <c r="BS162" s="2" t="s">
        <v>18</v>
      </c>
      <c r="BT162" s="2" t="s">
        <v>114</v>
      </c>
      <c r="BU162" s="2" t="s">
        <v>11</v>
      </c>
      <c r="BV162" s="2" t="s">
        <v>12</v>
      </c>
      <c r="BW162" s="2" t="s">
        <v>13</v>
      </c>
      <c r="BX162" s="7">
        <v>5.9413439999999997E-6</v>
      </c>
      <c r="BY162" s="7">
        <v>0.75</v>
      </c>
      <c r="BZ162" s="9">
        <f>Tabla4[[#This Row],[Precio unitario]]*Tabla4[[#This Row],[Tasa de ingresos cliente]]</f>
        <v>4.4560079999999996E-6</v>
      </c>
      <c r="CA162" s="21">
        <v>21.6</v>
      </c>
      <c r="CB162" s="14">
        <f>Tabla4[[#This Row],[tasa de cambio]]*Tabla4[[#This Row],[Ingresos netos]]</f>
        <v>9.6249772799999997E-5</v>
      </c>
      <c r="CG162" s="2" t="s">
        <v>144</v>
      </c>
      <c r="CH162" s="2" t="s">
        <v>18</v>
      </c>
      <c r="CI162" s="2"/>
      <c r="CJ162" s="2" t="s">
        <v>11</v>
      </c>
      <c r="CK162" s="2" t="s">
        <v>12</v>
      </c>
      <c r="CL162" s="2" t="s">
        <v>13</v>
      </c>
      <c r="CM162" s="7">
        <v>6.9022848499999999E-4</v>
      </c>
      <c r="CN162" s="7">
        <v>0.75</v>
      </c>
      <c r="CO162" s="9">
        <f>Tabla2[[#This Row],[Precio unitario]]*Tabla2[[#This Row],[Tasa de ingresos cliente]]</f>
        <v>5.1767136374999999E-4</v>
      </c>
      <c r="CP162" s="21">
        <v>21.6</v>
      </c>
      <c r="CQ162" s="11">
        <f>Tabla2[[#This Row],[tasa de cambio]]*Tabla2[[#This Row],[Ingresos netos]]</f>
        <v>1.1181701457000001E-2</v>
      </c>
    </row>
    <row r="163" spans="1:95">
      <c r="A163" s="2" t="s">
        <v>24</v>
      </c>
      <c r="B163" s="2" t="s">
        <v>17</v>
      </c>
      <c r="C163" s="2"/>
      <c r="D163" s="2" t="s">
        <v>11</v>
      </c>
      <c r="E163" s="2" t="s">
        <v>12</v>
      </c>
      <c r="F163" s="2" t="s">
        <v>13</v>
      </c>
      <c r="G163" s="7">
        <v>1.8134260200000001E-4</v>
      </c>
      <c r="H163" s="7">
        <v>0.75</v>
      </c>
      <c r="I163" s="9">
        <f>Tabla14[[#This Row],[Precio unitario]]*Tabla14[[#This Row],[Tasa de ingresos cliente]]</f>
        <v>1.360069515E-4</v>
      </c>
      <c r="J163" s="21">
        <v>21.6</v>
      </c>
      <c r="K163" s="15">
        <f>Tabla14[[#This Row],[tasa de cambio]]*Tabla14[[#This Row],[Ingresos netos]]</f>
        <v>2.9377501524000004E-3</v>
      </c>
      <c r="M163" s="1" t="s">
        <v>99</v>
      </c>
      <c r="N163" s="23" t="e">
        <f>AVERAGEIF(Tabla14[PaÃ­s / RegiÃ³n],M163,Tabla14[regalia en pesos])</f>
        <v>#DIV/0!</v>
      </c>
      <c r="P163" s="1" t="s">
        <v>81</v>
      </c>
      <c r="Q163" s="1" t="s">
        <v>28</v>
      </c>
      <c r="R163" s="1"/>
      <c r="S163" s="1" t="s">
        <v>11</v>
      </c>
      <c r="T163" s="1" t="s">
        <v>12</v>
      </c>
      <c r="U163" s="1" t="s">
        <v>13</v>
      </c>
      <c r="V163" s="8">
        <v>1.6918050800000001E-4</v>
      </c>
      <c r="W163" s="8">
        <v>0.75</v>
      </c>
      <c r="X163" s="9">
        <f>Tabla12[[#This Row],[Precio unitario]]*Tabla12[[#This Row],[Tasa de ingresos cliente]]</f>
        <v>1.26885381E-4</v>
      </c>
      <c r="Y163" s="21">
        <v>21.6</v>
      </c>
      <c r="Z163" s="11">
        <f>Tabla12[[#This Row],[tasa de cambio]]*Tabla12[[#This Row],[Ingresos netos]]</f>
        <v>2.7407242296E-3</v>
      </c>
      <c r="AQ163" s="2" t="s">
        <v>100</v>
      </c>
      <c r="AR163" s="2" t="s">
        <v>41</v>
      </c>
      <c r="AS163" s="2" t="s">
        <v>101</v>
      </c>
      <c r="AT163" s="2" t="s">
        <v>11</v>
      </c>
      <c r="AU163" s="2" t="s">
        <v>12</v>
      </c>
      <c r="AV163" s="2" t="s">
        <v>13</v>
      </c>
      <c r="AW163" s="7">
        <v>1.1923000000000001E-3</v>
      </c>
      <c r="AX163" s="7">
        <v>0.75</v>
      </c>
      <c r="AY163" s="9">
        <f>Tabla8[[#This Row],[Precio unitario]]*Tabla8[[#This Row],[Tasa de ingresos cliente]]</f>
        <v>8.9422500000000001E-4</v>
      </c>
      <c r="AZ163" s="21">
        <v>21.6</v>
      </c>
      <c r="BA163" s="11">
        <f>Tabla8[[#This Row],[tasa de cambio]]*Tabla8[[#This Row],[Ingresos netos]]</f>
        <v>1.9315260000000001E-2</v>
      </c>
      <c r="BB163" s="23"/>
      <c r="BD163" s="23"/>
      <c r="BR163" s="1" t="s">
        <v>138</v>
      </c>
      <c r="BS163" s="1" t="s">
        <v>18</v>
      </c>
      <c r="BT163" s="1" t="s">
        <v>114</v>
      </c>
      <c r="BU163" s="1" t="s">
        <v>11</v>
      </c>
      <c r="BV163" s="1" t="s">
        <v>12</v>
      </c>
      <c r="BW163" s="1" t="s">
        <v>13</v>
      </c>
      <c r="BX163" s="8">
        <v>1.3019731999999999E-5</v>
      </c>
      <c r="BY163" s="8">
        <v>0.75</v>
      </c>
      <c r="BZ163" s="9">
        <f>Tabla4[[#This Row],[Precio unitario]]*Tabla4[[#This Row],[Tasa de ingresos cliente]]</f>
        <v>9.764798999999999E-6</v>
      </c>
      <c r="CA163" s="21">
        <v>21.6</v>
      </c>
      <c r="CB163" s="14">
        <f>Tabla4[[#This Row],[tasa de cambio]]*Tabla4[[#This Row],[Ingresos netos]]</f>
        <v>2.109196584E-4</v>
      </c>
      <c r="CG163" s="1" t="s">
        <v>144</v>
      </c>
      <c r="CH163" s="1" t="s">
        <v>18</v>
      </c>
      <c r="CI163" s="1"/>
      <c r="CJ163" s="1" t="s">
        <v>11</v>
      </c>
      <c r="CK163" s="1" t="s">
        <v>12</v>
      </c>
      <c r="CL163" s="1" t="s">
        <v>13</v>
      </c>
      <c r="CM163" s="8">
        <v>6.90228484E-4</v>
      </c>
      <c r="CN163" s="8">
        <v>0.75</v>
      </c>
      <c r="CO163" s="9">
        <f>Tabla2[[#This Row],[Precio unitario]]*Tabla2[[#This Row],[Tasa de ingresos cliente]]</f>
        <v>5.17671363E-4</v>
      </c>
      <c r="CP163" s="21">
        <v>21.6</v>
      </c>
      <c r="CQ163" s="11">
        <f>Tabla2[[#This Row],[tasa de cambio]]*Tabla2[[#This Row],[Ingresos netos]]</f>
        <v>1.1181701440800001E-2</v>
      </c>
    </row>
    <row r="164" spans="1:95">
      <c r="A164" s="1" t="s">
        <v>24</v>
      </c>
      <c r="B164" s="1" t="s">
        <v>17</v>
      </c>
      <c r="C164" s="1"/>
      <c r="D164" s="1" t="s">
        <v>11</v>
      </c>
      <c r="E164" s="1" t="s">
        <v>12</v>
      </c>
      <c r="F164" s="1" t="s">
        <v>13</v>
      </c>
      <c r="G164" s="8">
        <v>1.5672957700000001E-4</v>
      </c>
      <c r="H164" s="8">
        <v>0.75</v>
      </c>
      <c r="I164" s="9">
        <f>Tabla14[[#This Row],[Precio unitario]]*Tabla14[[#This Row],[Tasa de ingresos cliente]]</f>
        <v>1.1754718275000001E-4</v>
      </c>
      <c r="J164" s="21">
        <v>21.6</v>
      </c>
      <c r="K164" s="15">
        <f>Tabla14[[#This Row],[tasa de cambio]]*Tabla14[[#This Row],[Ingresos netos]]</f>
        <v>2.5390191474000002E-3</v>
      </c>
      <c r="M164" s="1" t="s">
        <v>95</v>
      </c>
      <c r="N164" s="23" t="e">
        <f>AVERAGEIF(Tabla14[PaÃ­s / RegiÃ³n],M164,Tabla14[regalia en pesos])</f>
        <v>#DIV/0!</v>
      </c>
      <c r="P164" s="2" t="s">
        <v>81</v>
      </c>
      <c r="Q164" s="2" t="s">
        <v>28</v>
      </c>
      <c r="R164" s="2"/>
      <c r="S164" s="2" t="s">
        <v>11</v>
      </c>
      <c r="T164" s="2" t="s">
        <v>12</v>
      </c>
      <c r="U164" s="2" t="s">
        <v>13</v>
      </c>
      <c r="V164" s="7">
        <v>2.03337669E-4</v>
      </c>
      <c r="W164" s="7">
        <v>0.75</v>
      </c>
      <c r="X164" s="9">
        <f>Tabla12[[#This Row],[Precio unitario]]*Tabla12[[#This Row],[Tasa de ingresos cliente]]</f>
        <v>1.5250325175000001E-4</v>
      </c>
      <c r="Y164" s="21">
        <v>21.6</v>
      </c>
      <c r="Z164" s="11">
        <f>Tabla12[[#This Row],[tasa de cambio]]*Tabla12[[#This Row],[Ingresos netos]]</f>
        <v>3.2940702378000002E-3</v>
      </c>
      <c r="AQ164" s="1" t="s">
        <v>100</v>
      </c>
      <c r="AR164" s="1" t="s">
        <v>41</v>
      </c>
      <c r="AS164" s="1" t="s">
        <v>101</v>
      </c>
      <c r="AT164" s="1" t="s">
        <v>11</v>
      </c>
      <c r="AU164" s="1" t="s">
        <v>12</v>
      </c>
      <c r="AV164" s="1" t="s">
        <v>13</v>
      </c>
      <c r="AW164" s="8">
        <v>1.1923333E-3</v>
      </c>
      <c r="AX164" s="8">
        <v>0.75</v>
      </c>
      <c r="AY164" s="9">
        <f>Tabla8[[#This Row],[Precio unitario]]*Tabla8[[#This Row],[Tasa de ingresos cliente]]</f>
        <v>8.9424997499999996E-4</v>
      </c>
      <c r="AZ164" s="21">
        <v>21.6</v>
      </c>
      <c r="BA164" s="11">
        <f>Tabla8[[#This Row],[tasa de cambio]]*Tabla8[[#This Row],[Ingresos netos]]</f>
        <v>1.9315799460000001E-2</v>
      </c>
      <c r="BB164" s="23"/>
      <c r="BD164" s="23"/>
      <c r="BR164" s="2" t="s">
        <v>138</v>
      </c>
      <c r="BS164" s="2" t="s">
        <v>18</v>
      </c>
      <c r="BT164" s="2" t="s">
        <v>114</v>
      </c>
      <c r="BU164" s="2" t="s">
        <v>11</v>
      </c>
      <c r="BV164" s="2" t="s">
        <v>12</v>
      </c>
      <c r="BW164" s="2" t="s">
        <v>13</v>
      </c>
      <c r="BX164" s="7">
        <v>1.090875E-5</v>
      </c>
      <c r="BY164" s="7">
        <v>0.75</v>
      </c>
      <c r="BZ164" s="9">
        <f>Tabla4[[#This Row],[Precio unitario]]*Tabla4[[#This Row],[Tasa de ingresos cliente]]</f>
        <v>8.1815625000000005E-6</v>
      </c>
      <c r="CA164" s="21">
        <v>21.6</v>
      </c>
      <c r="CB164" s="14">
        <f>Tabla4[[#This Row],[tasa de cambio]]*Tabla4[[#This Row],[Ingresos netos]]</f>
        <v>1.7672175000000003E-4</v>
      </c>
      <c r="CG164" s="2" t="s">
        <v>144</v>
      </c>
      <c r="CH164" s="2" t="s">
        <v>18</v>
      </c>
      <c r="CI164" s="2"/>
      <c r="CJ164" s="2" t="s">
        <v>11</v>
      </c>
      <c r="CK164" s="2" t="s">
        <v>12</v>
      </c>
      <c r="CL164" s="2" t="s">
        <v>13</v>
      </c>
      <c r="CM164" s="7">
        <v>6.9012352300000003E-4</v>
      </c>
      <c r="CN164" s="7">
        <v>0.75</v>
      </c>
      <c r="CO164" s="9">
        <f>Tabla2[[#This Row],[Precio unitario]]*Tabla2[[#This Row],[Tasa de ingresos cliente]]</f>
        <v>5.1759264225000002E-4</v>
      </c>
      <c r="CP164" s="21">
        <v>21.6</v>
      </c>
      <c r="CQ164" s="11">
        <f>Tabla2[[#This Row],[tasa de cambio]]*Tabla2[[#This Row],[Ingresos netos]]</f>
        <v>1.1180001072600001E-2</v>
      </c>
    </row>
    <row r="165" spans="1:95">
      <c r="A165" s="2" t="s">
        <v>24</v>
      </c>
      <c r="B165" s="2" t="s">
        <v>17</v>
      </c>
      <c r="C165" s="2"/>
      <c r="D165" s="2" t="s">
        <v>11</v>
      </c>
      <c r="E165" s="2" t="s">
        <v>12</v>
      </c>
      <c r="F165" s="2" t="s">
        <v>13</v>
      </c>
      <c r="G165" s="7">
        <v>1.8659942699999999E-4</v>
      </c>
      <c r="H165" s="7">
        <v>0.75</v>
      </c>
      <c r="I165" s="9">
        <f>Tabla14[[#This Row],[Precio unitario]]*Tabla14[[#This Row],[Tasa de ingresos cliente]]</f>
        <v>1.3994957025E-4</v>
      </c>
      <c r="J165" s="21">
        <v>21.6</v>
      </c>
      <c r="K165" s="15">
        <f>Tabla14[[#This Row],[tasa de cambio]]*Tabla14[[#This Row],[Ingresos netos]]</f>
        <v>3.0229107174000003E-3</v>
      </c>
      <c r="M165" s="1" t="s">
        <v>80</v>
      </c>
      <c r="N165" s="23">
        <f>AVERAGEIF(Tabla14[PaÃ­s / RegiÃ³n],M165,Tabla14[regalia en pesos])</f>
        <v>1.1432157442200001E-2</v>
      </c>
      <c r="P165" s="1" t="s">
        <v>81</v>
      </c>
      <c r="Q165" s="1" t="s">
        <v>64</v>
      </c>
      <c r="R165" s="1"/>
      <c r="S165" s="1" t="s">
        <v>11</v>
      </c>
      <c r="T165" s="1" t="s">
        <v>12</v>
      </c>
      <c r="U165" s="1" t="s">
        <v>13</v>
      </c>
      <c r="V165" s="8">
        <v>3.194788766E-3</v>
      </c>
      <c r="W165" s="8">
        <v>0.75</v>
      </c>
      <c r="X165" s="9">
        <f>Tabla12[[#This Row],[Precio unitario]]*Tabla12[[#This Row],[Tasa de ingresos cliente]]</f>
        <v>2.3960915745E-3</v>
      </c>
      <c r="Y165" s="21">
        <v>21.6</v>
      </c>
      <c r="Z165" s="11">
        <f>Tabla12[[#This Row],[tasa de cambio]]*Tabla12[[#This Row],[Ingresos netos]]</f>
        <v>5.1755578009200005E-2</v>
      </c>
      <c r="AQ165" s="1" t="s">
        <v>100</v>
      </c>
      <c r="AR165" s="1" t="s">
        <v>41</v>
      </c>
      <c r="AS165" s="1" t="s">
        <v>101</v>
      </c>
      <c r="AT165" s="1" t="s">
        <v>11</v>
      </c>
      <c r="AU165" s="1" t="s">
        <v>12</v>
      </c>
      <c r="AV165" s="1" t="s">
        <v>13</v>
      </c>
      <c r="AW165" s="8">
        <v>1.1925E-3</v>
      </c>
      <c r="AX165" s="8">
        <v>0.75</v>
      </c>
      <c r="AY165" s="9">
        <f>Tabla8[[#This Row],[Precio unitario]]*Tabla8[[#This Row],[Tasa de ingresos cliente]]</f>
        <v>8.9437499999999999E-4</v>
      </c>
      <c r="AZ165" s="21">
        <v>21.6</v>
      </c>
      <c r="BA165" s="11">
        <f>Tabla8[[#This Row],[tasa de cambio]]*Tabla8[[#This Row],[Ingresos netos]]</f>
        <v>1.9318500000000002E-2</v>
      </c>
      <c r="BB165" s="23"/>
      <c r="BD165" s="23"/>
      <c r="BR165" s="1" t="s">
        <v>138</v>
      </c>
      <c r="BS165" s="1" t="s">
        <v>18</v>
      </c>
      <c r="BT165" s="1" t="s">
        <v>114</v>
      </c>
      <c r="BU165" s="1" t="s">
        <v>11</v>
      </c>
      <c r="BV165" s="1" t="s">
        <v>12</v>
      </c>
      <c r="BW165" s="1" t="s">
        <v>13</v>
      </c>
      <c r="BX165" s="8">
        <v>1.3642568E-5</v>
      </c>
      <c r="BY165" s="8">
        <v>0.75</v>
      </c>
      <c r="BZ165" s="9">
        <f>Tabla4[[#This Row],[Precio unitario]]*Tabla4[[#This Row],[Tasa de ingresos cliente]]</f>
        <v>1.0231926000000001E-5</v>
      </c>
      <c r="CA165" s="21">
        <v>21.6</v>
      </c>
      <c r="CB165" s="14">
        <f>Tabla4[[#This Row],[tasa de cambio]]*Tabla4[[#This Row],[Ingresos netos]]</f>
        <v>2.2100960160000003E-4</v>
      </c>
      <c r="CG165" s="1" t="s">
        <v>144</v>
      </c>
      <c r="CH165" s="1" t="s">
        <v>18</v>
      </c>
      <c r="CI165" s="1"/>
      <c r="CJ165" s="1" t="s">
        <v>11</v>
      </c>
      <c r="CK165" s="1" t="s">
        <v>12</v>
      </c>
      <c r="CL165" s="1" t="s">
        <v>13</v>
      </c>
      <c r="CM165" s="8">
        <v>6.9014720199999996E-4</v>
      </c>
      <c r="CN165" s="8">
        <v>0.75</v>
      </c>
      <c r="CO165" s="9">
        <f>Tabla2[[#This Row],[Precio unitario]]*Tabla2[[#This Row],[Tasa de ingresos cliente]]</f>
        <v>5.1761040149999997E-4</v>
      </c>
      <c r="CP165" s="21">
        <v>21.6</v>
      </c>
      <c r="CQ165" s="11">
        <f>Tabla2[[#This Row],[tasa de cambio]]*Tabla2[[#This Row],[Ingresos netos]]</f>
        <v>1.11803846724E-2</v>
      </c>
    </row>
    <row r="166" spans="1:95">
      <c r="A166" s="2" t="s">
        <v>24</v>
      </c>
      <c r="B166" s="2" t="s">
        <v>17</v>
      </c>
      <c r="C166" s="2"/>
      <c r="D166" s="2" t="s">
        <v>11</v>
      </c>
      <c r="E166" s="2" t="s">
        <v>12</v>
      </c>
      <c r="F166" s="2" t="s">
        <v>13</v>
      </c>
      <c r="G166" s="7">
        <v>2.5071451800000002E-4</v>
      </c>
      <c r="H166" s="7">
        <v>0.75</v>
      </c>
      <c r="I166" s="9">
        <f>Tabla14[[#This Row],[Precio unitario]]*Tabla14[[#This Row],[Tasa de ingresos cliente]]</f>
        <v>1.880358885E-4</v>
      </c>
      <c r="J166" s="21">
        <v>21.6</v>
      </c>
      <c r="K166" s="15">
        <f>Tabla14[[#This Row],[tasa de cambio]]*Tabla14[[#This Row],[Ingresos netos]]</f>
        <v>4.0615751916000002E-3</v>
      </c>
      <c r="M166" s="1" t="s">
        <v>35</v>
      </c>
      <c r="N166" s="23">
        <f>AVERAGEIF(Tabla14[PaÃ­s / RegiÃ³n],M166,Tabla14[regalia en pesos])</f>
        <v>5.0098150943999999E-3</v>
      </c>
      <c r="P166" s="2" t="s">
        <v>81</v>
      </c>
      <c r="Q166" s="2" t="s">
        <v>65</v>
      </c>
      <c r="R166" s="2"/>
      <c r="S166" s="2" t="s">
        <v>11</v>
      </c>
      <c r="T166" s="2" t="s">
        <v>12</v>
      </c>
      <c r="U166" s="2" t="s">
        <v>13</v>
      </c>
      <c r="V166" s="7">
        <v>6.679148484E-3</v>
      </c>
      <c r="W166" s="7">
        <v>0.75</v>
      </c>
      <c r="X166" s="9">
        <f>Tabla12[[#This Row],[Precio unitario]]*Tabla12[[#This Row],[Tasa de ingresos cliente]]</f>
        <v>5.0093613630000002E-3</v>
      </c>
      <c r="Y166" s="21">
        <v>21.6</v>
      </c>
      <c r="Z166" s="11">
        <f>Tabla12[[#This Row],[tasa de cambio]]*Tabla12[[#This Row],[Ingresos netos]]</f>
        <v>0.10820220544080002</v>
      </c>
      <c r="AQ166" s="1" t="s">
        <v>100</v>
      </c>
      <c r="AR166" s="1" t="s">
        <v>41</v>
      </c>
      <c r="AS166" s="1" t="s">
        <v>104</v>
      </c>
      <c r="AT166" s="1" t="s">
        <v>11</v>
      </c>
      <c r="AU166" s="1" t="s">
        <v>12</v>
      </c>
      <c r="AV166" s="1" t="s">
        <v>13</v>
      </c>
      <c r="AW166" s="8">
        <v>1.2086667E-3</v>
      </c>
      <c r="AX166" s="8">
        <v>0.75</v>
      </c>
      <c r="AY166" s="9">
        <f>Tabla8[[#This Row],[Precio unitario]]*Tabla8[[#This Row],[Tasa de ingresos cliente]]</f>
        <v>9.0650002499999998E-4</v>
      </c>
      <c r="AZ166" s="21">
        <v>21.6</v>
      </c>
      <c r="BA166" s="11">
        <f>Tabla8[[#This Row],[tasa de cambio]]*Tabla8[[#This Row],[Ingresos netos]]</f>
        <v>1.9580400540000001E-2</v>
      </c>
      <c r="BB166" s="23"/>
      <c r="BD166" s="23"/>
      <c r="BR166" s="2" t="s">
        <v>138</v>
      </c>
      <c r="BS166" s="2" t="s">
        <v>18</v>
      </c>
      <c r="BT166" s="2" t="s">
        <v>114</v>
      </c>
      <c r="BU166" s="2" t="s">
        <v>11</v>
      </c>
      <c r="BV166" s="2" t="s">
        <v>12</v>
      </c>
      <c r="BW166" s="2" t="s">
        <v>13</v>
      </c>
      <c r="BX166" s="7">
        <v>1.1548346999999999E-5</v>
      </c>
      <c r="BY166" s="7">
        <v>0.75</v>
      </c>
      <c r="BZ166" s="9">
        <f>Tabla4[[#This Row],[Precio unitario]]*Tabla4[[#This Row],[Tasa de ingresos cliente]]</f>
        <v>8.6612602499999991E-6</v>
      </c>
      <c r="CA166" s="21">
        <v>21.6</v>
      </c>
      <c r="CB166" s="14">
        <f>Tabla4[[#This Row],[tasa de cambio]]*Tabla4[[#This Row],[Ingresos netos]]</f>
        <v>1.870832214E-4</v>
      </c>
      <c r="CG166" s="2" t="s">
        <v>144</v>
      </c>
      <c r="CH166" s="2" t="s">
        <v>18</v>
      </c>
      <c r="CI166" s="2"/>
      <c r="CJ166" s="2" t="s">
        <v>11</v>
      </c>
      <c r="CK166" s="2" t="s">
        <v>12</v>
      </c>
      <c r="CL166" s="2" t="s">
        <v>13</v>
      </c>
      <c r="CM166" s="7">
        <v>6.90152156E-4</v>
      </c>
      <c r="CN166" s="7">
        <v>0.75</v>
      </c>
      <c r="CO166" s="9">
        <f>Tabla2[[#This Row],[Precio unitario]]*Tabla2[[#This Row],[Tasa de ingresos cliente]]</f>
        <v>5.1761411699999997E-4</v>
      </c>
      <c r="CP166" s="21">
        <v>21.6</v>
      </c>
      <c r="CQ166" s="11">
        <f>Tabla2[[#This Row],[tasa de cambio]]*Tabla2[[#This Row],[Ingresos netos]]</f>
        <v>1.11804649272E-2</v>
      </c>
    </row>
    <row r="167" spans="1:95">
      <c r="A167" s="1" t="s">
        <v>24</v>
      </c>
      <c r="B167" s="1" t="s">
        <v>17</v>
      </c>
      <c r="C167" s="1"/>
      <c r="D167" s="1" t="s">
        <v>11</v>
      </c>
      <c r="E167" s="1" t="s">
        <v>12</v>
      </c>
      <c r="F167" s="1" t="s">
        <v>13</v>
      </c>
      <c r="G167" s="8">
        <v>3.0251546800000003E-4</v>
      </c>
      <c r="H167" s="8">
        <v>0.75</v>
      </c>
      <c r="I167" s="9">
        <f>Tabla14[[#This Row],[Precio unitario]]*Tabla14[[#This Row],[Tasa de ingresos cliente]]</f>
        <v>2.2688660100000002E-4</v>
      </c>
      <c r="J167" s="21">
        <v>21.6</v>
      </c>
      <c r="K167" s="15">
        <f>Tabla14[[#This Row],[tasa de cambio]]*Tabla14[[#This Row],[Ingresos netos]]</f>
        <v>4.9007505816000005E-3</v>
      </c>
      <c r="M167" s="1" t="s">
        <v>109</v>
      </c>
      <c r="N167" s="23" t="e">
        <f>AVERAGEIF(Tabla14[PaÃ­s / RegiÃ³n],M167,Tabla14[regalia en pesos])</f>
        <v>#DIV/0!</v>
      </c>
      <c r="P167" s="1" t="s">
        <v>81</v>
      </c>
      <c r="Q167" s="1" t="s">
        <v>41</v>
      </c>
      <c r="R167" s="1"/>
      <c r="S167" s="1" t="s">
        <v>11</v>
      </c>
      <c r="T167" s="1" t="s">
        <v>12</v>
      </c>
      <c r="U167" s="1" t="s">
        <v>13</v>
      </c>
      <c r="V167" s="8">
        <v>2.690848872E-3</v>
      </c>
      <c r="W167" s="8">
        <v>0.75</v>
      </c>
      <c r="X167" s="9">
        <f>Tabla12[[#This Row],[Precio unitario]]*Tabla12[[#This Row],[Tasa de ingresos cliente]]</f>
        <v>2.0181366540000002E-3</v>
      </c>
      <c r="Y167" s="21">
        <v>21.6</v>
      </c>
      <c r="Z167" s="11">
        <f>Tabla12[[#This Row],[tasa de cambio]]*Tabla12[[#This Row],[Ingresos netos]]</f>
        <v>4.3591751726400008E-2</v>
      </c>
      <c r="AQ167" s="2" t="s">
        <v>100</v>
      </c>
      <c r="AR167" s="2" t="s">
        <v>41</v>
      </c>
      <c r="AS167" s="2" t="s">
        <v>104</v>
      </c>
      <c r="AT167" s="2" t="s">
        <v>11</v>
      </c>
      <c r="AU167" s="2" t="s">
        <v>12</v>
      </c>
      <c r="AV167" s="2" t="s">
        <v>13</v>
      </c>
      <c r="AW167" s="7">
        <v>1.20875E-3</v>
      </c>
      <c r="AX167" s="7">
        <v>0.75</v>
      </c>
      <c r="AY167" s="9">
        <f>Tabla8[[#This Row],[Precio unitario]]*Tabla8[[#This Row],[Tasa de ingresos cliente]]</f>
        <v>9.0656250000000003E-4</v>
      </c>
      <c r="AZ167" s="21">
        <v>21.6</v>
      </c>
      <c r="BA167" s="11">
        <f>Tabla8[[#This Row],[tasa de cambio]]*Tabla8[[#This Row],[Ingresos netos]]</f>
        <v>1.9581750000000002E-2</v>
      </c>
      <c r="BB167" s="23"/>
      <c r="BD167" s="23"/>
      <c r="BR167" s="1" t="s">
        <v>138</v>
      </c>
      <c r="BS167" s="1" t="s">
        <v>18</v>
      </c>
      <c r="BT167" s="1" t="s">
        <v>114</v>
      </c>
      <c r="BU167" s="1" t="s">
        <v>11</v>
      </c>
      <c r="BV167" s="1" t="s">
        <v>12</v>
      </c>
      <c r="BW167" s="1" t="s">
        <v>13</v>
      </c>
      <c r="BX167" s="8">
        <v>8.6669910000000006E-6</v>
      </c>
      <c r="BY167" s="8">
        <v>0.75</v>
      </c>
      <c r="BZ167" s="9">
        <f>Tabla4[[#This Row],[Precio unitario]]*Tabla4[[#This Row],[Tasa de ingresos cliente]]</f>
        <v>6.5002432500000009E-6</v>
      </c>
      <c r="CA167" s="21">
        <v>21.6</v>
      </c>
      <c r="CB167" s="14">
        <f>Tabla4[[#This Row],[tasa de cambio]]*Tabla4[[#This Row],[Ingresos netos]]</f>
        <v>1.4040525420000002E-4</v>
      </c>
      <c r="CG167" s="1" t="s">
        <v>144</v>
      </c>
      <c r="CH167" s="1" t="s">
        <v>22</v>
      </c>
      <c r="CI167" s="1"/>
      <c r="CJ167" s="1" t="s">
        <v>11</v>
      </c>
      <c r="CK167" s="1" t="s">
        <v>12</v>
      </c>
      <c r="CL167" s="1" t="s">
        <v>13</v>
      </c>
      <c r="CM167" s="8">
        <v>1.6149999999999999E-3</v>
      </c>
      <c r="CN167" s="8">
        <v>0.75</v>
      </c>
      <c r="CO167" s="9">
        <f>Tabla2[[#This Row],[Precio unitario]]*Tabla2[[#This Row],[Tasa de ingresos cliente]]</f>
        <v>1.2112499999999999E-3</v>
      </c>
      <c r="CP167" s="21">
        <v>21.6</v>
      </c>
      <c r="CQ167" s="11">
        <f>Tabla2[[#This Row],[tasa de cambio]]*Tabla2[[#This Row],[Ingresos netos]]</f>
        <v>2.6162999999999999E-2</v>
      </c>
    </row>
    <row r="168" spans="1:95">
      <c r="A168" s="1" t="s">
        <v>24</v>
      </c>
      <c r="B168" s="1" t="s">
        <v>17</v>
      </c>
      <c r="C168" s="1"/>
      <c r="D168" s="1" t="s">
        <v>11</v>
      </c>
      <c r="E168" s="1" t="s">
        <v>12</v>
      </c>
      <c r="F168" s="1" t="s">
        <v>13</v>
      </c>
      <c r="G168" s="8">
        <v>5.9092905200000003E-4</v>
      </c>
      <c r="H168" s="8">
        <v>0.75</v>
      </c>
      <c r="I168" s="9">
        <f>Tabla14[[#This Row],[Precio unitario]]*Tabla14[[#This Row],[Tasa de ingresos cliente]]</f>
        <v>4.4319678900000002E-4</v>
      </c>
      <c r="J168" s="21">
        <v>21.6</v>
      </c>
      <c r="K168" s="15">
        <f>Tabla14[[#This Row],[tasa de cambio]]*Tabla14[[#This Row],[Ingresos netos]]</f>
        <v>9.5730506424000009E-3</v>
      </c>
      <c r="M168" s="1" t="s">
        <v>68</v>
      </c>
      <c r="N168" s="23">
        <f>AVERAGEIF(Tabla14[PaÃ­s / RegiÃ³n],M168,Tabla14[regalia en pesos])</f>
        <v>4.9150995371999998E-3</v>
      </c>
      <c r="P168" s="2" t="s">
        <v>81</v>
      </c>
      <c r="Q168" s="2" t="s">
        <v>14</v>
      </c>
      <c r="R168" s="2"/>
      <c r="S168" s="2" t="s">
        <v>11</v>
      </c>
      <c r="T168" s="2" t="s">
        <v>12</v>
      </c>
      <c r="U168" s="2" t="s">
        <v>13</v>
      </c>
      <c r="V168" s="7">
        <v>6.6385221199999995E-4</v>
      </c>
      <c r="W168" s="7">
        <v>0.75</v>
      </c>
      <c r="X168" s="9">
        <f>Tabla12[[#This Row],[Precio unitario]]*Tabla12[[#This Row],[Tasa de ingresos cliente]]</f>
        <v>4.9788915899999996E-4</v>
      </c>
      <c r="Y168" s="21">
        <v>21.6</v>
      </c>
      <c r="Z168" s="11">
        <f>Tabla12[[#This Row],[tasa de cambio]]*Tabla12[[#This Row],[Ingresos netos]]</f>
        <v>1.07544058344E-2</v>
      </c>
      <c r="AQ168" s="1" t="s">
        <v>100</v>
      </c>
      <c r="AR168" s="1" t="s">
        <v>41</v>
      </c>
      <c r="AS168" s="1" t="s">
        <v>104</v>
      </c>
      <c r="AT168" s="1" t="s">
        <v>11</v>
      </c>
      <c r="AU168" s="1" t="s">
        <v>12</v>
      </c>
      <c r="AV168" s="1" t="s">
        <v>13</v>
      </c>
      <c r="AW168" s="8">
        <v>1.2087142999999999E-3</v>
      </c>
      <c r="AX168" s="8">
        <v>0.75</v>
      </c>
      <c r="AY168" s="9">
        <f>Tabla8[[#This Row],[Precio unitario]]*Tabla8[[#This Row],[Tasa de ingresos cliente]]</f>
        <v>9.065357249999999E-4</v>
      </c>
      <c r="AZ168" s="21">
        <v>21.6</v>
      </c>
      <c r="BA168" s="11">
        <f>Tabla8[[#This Row],[tasa de cambio]]*Tabla8[[#This Row],[Ingresos netos]]</f>
        <v>1.958117166E-2</v>
      </c>
      <c r="BB168" s="23"/>
      <c r="BD168" s="23"/>
      <c r="BR168" s="2" t="s">
        <v>138</v>
      </c>
      <c r="BS168" s="2" t="s">
        <v>18</v>
      </c>
      <c r="BT168" s="2" t="s">
        <v>114</v>
      </c>
      <c r="BU168" s="2" t="s">
        <v>11</v>
      </c>
      <c r="BV168" s="2" t="s">
        <v>12</v>
      </c>
      <c r="BW168" s="2" t="s">
        <v>13</v>
      </c>
      <c r="BX168" s="7">
        <v>1.7043212999999999E-5</v>
      </c>
      <c r="BY168" s="7">
        <v>0.75</v>
      </c>
      <c r="BZ168" s="9">
        <f>Tabla4[[#This Row],[Precio unitario]]*Tabla4[[#This Row],[Tasa de ingresos cliente]]</f>
        <v>1.278240975E-5</v>
      </c>
      <c r="CA168" s="21">
        <v>21.6</v>
      </c>
      <c r="CB168" s="14">
        <f>Tabla4[[#This Row],[tasa de cambio]]*Tabla4[[#This Row],[Ingresos netos]]</f>
        <v>2.7610005060000004E-4</v>
      </c>
      <c r="CG168" s="2" t="s">
        <v>144</v>
      </c>
      <c r="CH168" s="2" t="s">
        <v>19</v>
      </c>
      <c r="CI168" s="2"/>
      <c r="CJ168" s="2" t="s">
        <v>11</v>
      </c>
      <c r="CK168" s="2" t="s">
        <v>12</v>
      </c>
      <c r="CL168" s="2" t="s">
        <v>13</v>
      </c>
      <c r="CM168" s="7">
        <v>6.9711397539999999E-3</v>
      </c>
      <c r="CN168" s="7">
        <v>0.75</v>
      </c>
      <c r="CO168" s="9">
        <f>Tabla2[[#This Row],[Precio unitario]]*Tabla2[[#This Row],[Tasa de ingresos cliente]]</f>
        <v>5.2283548155000002E-3</v>
      </c>
      <c r="CP168" s="21">
        <v>21.6</v>
      </c>
      <c r="CQ168" s="13">
        <f>Tabla2[[#This Row],[tasa de cambio]]*Tabla2[[#This Row],[Ingresos netos]]</f>
        <v>0.1129324640148</v>
      </c>
    </row>
    <row r="169" spans="1:95">
      <c r="A169" s="2" t="s">
        <v>24</v>
      </c>
      <c r="B169" s="2" t="s">
        <v>17</v>
      </c>
      <c r="C169" s="2"/>
      <c r="D169" s="2" t="s">
        <v>11</v>
      </c>
      <c r="E169" s="2" t="s">
        <v>12</v>
      </c>
      <c r="F169" s="2" t="s">
        <v>13</v>
      </c>
      <c r="G169" s="7">
        <v>1.2875561100000001E-4</v>
      </c>
      <c r="H169" s="7">
        <v>0.75</v>
      </c>
      <c r="I169" s="9">
        <f>Tabla14[[#This Row],[Precio unitario]]*Tabla14[[#This Row],[Tasa de ingresos cliente]]</f>
        <v>9.6566708250000013E-5</v>
      </c>
      <c r="J169" s="21">
        <v>21.6</v>
      </c>
      <c r="K169" s="15">
        <f>Tabla14[[#This Row],[tasa de cambio]]*Tabla14[[#This Row],[Ingresos netos]]</f>
        <v>2.0858408982000003E-3</v>
      </c>
      <c r="M169" s="1" t="s">
        <v>110</v>
      </c>
      <c r="N169" s="23" t="e">
        <f>AVERAGEIF(Tabla14[PaÃ­s / RegiÃ³n],M169,Tabla14[regalia en pesos])</f>
        <v>#DIV/0!</v>
      </c>
      <c r="P169" s="1" t="s">
        <v>81</v>
      </c>
      <c r="Q169" s="1" t="s">
        <v>14</v>
      </c>
      <c r="R169" s="1"/>
      <c r="S169" s="1" t="s">
        <v>11</v>
      </c>
      <c r="T169" s="1" t="s">
        <v>12</v>
      </c>
      <c r="U169" s="1" t="s">
        <v>13</v>
      </c>
      <c r="V169" s="8">
        <v>2.1252490930000001E-3</v>
      </c>
      <c r="W169" s="8">
        <v>0.75</v>
      </c>
      <c r="X169" s="9">
        <f>Tabla12[[#This Row],[Precio unitario]]*Tabla12[[#This Row],[Tasa de ingresos cliente]]</f>
        <v>1.5939368197500001E-3</v>
      </c>
      <c r="Y169" s="21">
        <v>21.6</v>
      </c>
      <c r="Z169" s="11">
        <f>Tabla12[[#This Row],[tasa de cambio]]*Tabla12[[#This Row],[Ingresos netos]]</f>
        <v>3.4429035306600006E-2</v>
      </c>
      <c r="AQ169" s="2" t="s">
        <v>100</v>
      </c>
      <c r="AR169" s="2" t="s">
        <v>41</v>
      </c>
      <c r="AS169" s="2" t="s">
        <v>104</v>
      </c>
      <c r="AT169" s="2" t="s">
        <v>11</v>
      </c>
      <c r="AU169" s="2" t="s">
        <v>12</v>
      </c>
      <c r="AV169" s="2" t="s">
        <v>13</v>
      </c>
      <c r="AW169" s="7">
        <v>1.2087419E-3</v>
      </c>
      <c r="AX169" s="7">
        <v>0.75</v>
      </c>
      <c r="AY169" s="9">
        <f>Tabla8[[#This Row],[Precio unitario]]*Tabla8[[#This Row],[Tasa de ingresos cliente]]</f>
        <v>9.0655642500000002E-4</v>
      </c>
      <c r="AZ169" s="21">
        <v>21.6</v>
      </c>
      <c r="BA169" s="11">
        <f>Tabla8[[#This Row],[tasa de cambio]]*Tabla8[[#This Row],[Ingresos netos]]</f>
        <v>1.9581618780000001E-2</v>
      </c>
      <c r="BB169" s="23"/>
      <c r="BD169" s="23"/>
      <c r="BR169" s="1" t="s">
        <v>138</v>
      </c>
      <c r="BS169" s="1" t="s">
        <v>18</v>
      </c>
      <c r="BT169" s="1" t="s">
        <v>114</v>
      </c>
      <c r="BU169" s="1" t="s">
        <v>11</v>
      </c>
      <c r="BV169" s="1" t="s">
        <v>12</v>
      </c>
      <c r="BW169" s="1" t="s">
        <v>13</v>
      </c>
      <c r="BX169" s="8">
        <v>1.2892646E-5</v>
      </c>
      <c r="BY169" s="8">
        <v>0.75</v>
      </c>
      <c r="BZ169" s="9">
        <f>Tabla4[[#This Row],[Precio unitario]]*Tabla4[[#This Row],[Tasa de ingresos cliente]]</f>
        <v>9.6694845000000004E-6</v>
      </c>
      <c r="CA169" s="21">
        <v>21.6</v>
      </c>
      <c r="CB169" s="14">
        <f>Tabla4[[#This Row],[tasa de cambio]]*Tabla4[[#This Row],[Ingresos netos]]</f>
        <v>2.0886086520000003E-4</v>
      </c>
      <c r="CG169" s="1" t="s">
        <v>143</v>
      </c>
      <c r="CH169" s="1" t="s">
        <v>35</v>
      </c>
      <c r="CI169" s="1"/>
      <c r="CJ169" s="1" t="s">
        <v>11</v>
      </c>
      <c r="CK169" s="1" t="s">
        <v>12</v>
      </c>
      <c r="CL169" s="1" t="s">
        <v>13</v>
      </c>
      <c r="CM169" s="8">
        <v>1.0820857219999999E-3</v>
      </c>
      <c r="CN169" s="8">
        <v>0.75</v>
      </c>
      <c r="CO169" s="26">
        <f>Tabla2[[#This Row],[Precio unitario]]*Tabla2[[#This Row],[Tasa de ingresos cliente]]</f>
        <v>8.115642915E-4</v>
      </c>
      <c r="CP169" s="24"/>
      <c r="CQ169" s="25">
        <f>Tabla2[[#This Row],[tasa de cambio]]*Tabla2[[#This Row],[Ingresos netos]]</f>
        <v>0</v>
      </c>
    </row>
    <row r="170" spans="1:95">
      <c r="A170" s="2" t="s">
        <v>24</v>
      </c>
      <c r="B170" s="2" t="s">
        <v>17</v>
      </c>
      <c r="C170" s="2"/>
      <c r="D170" s="2" t="s">
        <v>11</v>
      </c>
      <c r="E170" s="2" t="s">
        <v>12</v>
      </c>
      <c r="F170" s="2" t="s">
        <v>13</v>
      </c>
      <c r="G170" s="7">
        <v>3.0689047E-4</v>
      </c>
      <c r="H170" s="7">
        <v>0.75</v>
      </c>
      <c r="I170" s="9">
        <f>Tabla14[[#This Row],[Precio unitario]]*Tabla14[[#This Row],[Tasa de ingresos cliente]]</f>
        <v>2.3016785249999999E-4</v>
      </c>
      <c r="J170" s="21">
        <v>21.6</v>
      </c>
      <c r="K170" s="15">
        <f>Tabla14[[#This Row],[tasa de cambio]]*Tabla14[[#This Row],[Ingresos netos]]</f>
        <v>4.9716256140000005E-3</v>
      </c>
      <c r="M170" s="1" t="s">
        <v>76</v>
      </c>
      <c r="N170" s="23">
        <f>AVERAGEIF(Tabla14[PaÃ­s / RegiÃ³n],M170,Tabla14[regalia en pesos])</f>
        <v>2.954660976E-3</v>
      </c>
      <c r="P170" s="2" t="s">
        <v>81</v>
      </c>
      <c r="Q170" s="2" t="s">
        <v>14</v>
      </c>
      <c r="R170" s="2"/>
      <c r="S170" s="2" t="s">
        <v>11</v>
      </c>
      <c r="T170" s="2" t="s">
        <v>12</v>
      </c>
      <c r="U170" s="2" t="s">
        <v>13</v>
      </c>
      <c r="V170" s="7">
        <v>1.7668149999999999E-3</v>
      </c>
      <c r="W170" s="7">
        <v>0.75</v>
      </c>
      <c r="X170" s="9">
        <f>Tabla12[[#This Row],[Precio unitario]]*Tabla12[[#This Row],[Tasa de ingresos cliente]]</f>
        <v>1.32511125E-3</v>
      </c>
      <c r="Y170" s="21">
        <v>21.6</v>
      </c>
      <c r="Z170" s="11">
        <f>Tabla12[[#This Row],[tasa de cambio]]*Tabla12[[#This Row],[Ingresos netos]]</f>
        <v>2.8622403000000001E-2</v>
      </c>
      <c r="AQ170" s="1" t="s">
        <v>100</v>
      </c>
      <c r="AR170" s="1" t="s">
        <v>41</v>
      </c>
      <c r="AS170" s="1" t="s">
        <v>104</v>
      </c>
      <c r="AT170" s="1" t="s">
        <v>11</v>
      </c>
      <c r="AU170" s="1" t="s">
        <v>12</v>
      </c>
      <c r="AV170" s="1" t="s">
        <v>13</v>
      </c>
      <c r="AW170" s="8">
        <v>1.2084999999999999E-3</v>
      </c>
      <c r="AX170" s="8">
        <v>0.75</v>
      </c>
      <c r="AY170" s="9">
        <f>Tabla8[[#This Row],[Precio unitario]]*Tabla8[[#This Row],[Tasa de ingresos cliente]]</f>
        <v>9.0637499999999995E-4</v>
      </c>
      <c r="AZ170" s="21">
        <v>21.6</v>
      </c>
      <c r="BA170" s="11">
        <f>Tabla8[[#This Row],[tasa de cambio]]*Tabla8[[#This Row],[Ingresos netos]]</f>
        <v>1.95777E-2</v>
      </c>
      <c r="BB170" s="23"/>
      <c r="BD170" s="23"/>
      <c r="BR170" s="2" t="s">
        <v>138</v>
      </c>
      <c r="BS170" s="2" t="s">
        <v>18</v>
      </c>
      <c r="BT170" s="2" t="s">
        <v>114</v>
      </c>
      <c r="BU170" s="2" t="s">
        <v>11</v>
      </c>
      <c r="BV170" s="2" t="s">
        <v>12</v>
      </c>
      <c r="BW170" s="2" t="s">
        <v>13</v>
      </c>
      <c r="BX170" s="7">
        <v>9.9071959999999997E-6</v>
      </c>
      <c r="BY170" s="7">
        <v>0.75</v>
      </c>
      <c r="BZ170" s="9">
        <f>Tabla4[[#This Row],[Precio unitario]]*Tabla4[[#This Row],[Tasa de ingresos cliente]]</f>
        <v>7.4303969999999993E-6</v>
      </c>
      <c r="CA170" s="21">
        <v>21.6</v>
      </c>
      <c r="CB170" s="14">
        <f>Tabla4[[#This Row],[tasa de cambio]]*Tabla4[[#This Row],[Ingresos netos]]</f>
        <v>1.6049657520000001E-4</v>
      </c>
      <c r="CG170" s="2" t="s">
        <v>143</v>
      </c>
      <c r="CH170" s="2" t="s">
        <v>35</v>
      </c>
      <c r="CI170" s="2"/>
      <c r="CJ170" s="2" t="s">
        <v>11</v>
      </c>
      <c r="CK170" s="2" t="s">
        <v>12</v>
      </c>
      <c r="CL170" s="2" t="s">
        <v>13</v>
      </c>
      <c r="CM170" s="7">
        <v>1.0823655920000001E-3</v>
      </c>
      <c r="CN170" s="7">
        <v>0.75</v>
      </c>
      <c r="CO170" s="26">
        <f>Tabla2[[#This Row],[Precio unitario]]*Tabla2[[#This Row],[Tasa de ingresos cliente]]</f>
        <v>8.1177419400000001E-4</v>
      </c>
      <c r="CP170" s="27"/>
      <c r="CQ170" s="28">
        <f>Tabla2[[#This Row],[tasa de cambio]]*Tabla2[[#This Row],[Ingresos netos]]</f>
        <v>0</v>
      </c>
    </row>
    <row r="171" spans="1:95">
      <c r="A171" s="1" t="s">
        <v>24</v>
      </c>
      <c r="B171" s="1" t="s">
        <v>17</v>
      </c>
      <c r="C171" s="1"/>
      <c r="D171" s="1" t="s">
        <v>11</v>
      </c>
      <c r="E171" s="1" t="s">
        <v>12</v>
      </c>
      <c r="F171" s="1" t="s">
        <v>13</v>
      </c>
      <c r="G171" s="8">
        <v>1.76112365E-4</v>
      </c>
      <c r="H171" s="8">
        <v>0.75</v>
      </c>
      <c r="I171" s="9">
        <f>Tabla14[[#This Row],[Precio unitario]]*Tabla14[[#This Row],[Tasa de ingresos cliente]]</f>
        <v>1.3208427374999999E-4</v>
      </c>
      <c r="J171" s="21">
        <v>21.6</v>
      </c>
      <c r="K171" s="15">
        <f>Tabla14[[#This Row],[tasa de cambio]]*Tabla14[[#This Row],[Ingresos netos]]</f>
        <v>2.853020313E-3</v>
      </c>
      <c r="M171" s="1" t="s">
        <v>111</v>
      </c>
      <c r="N171" s="23" t="e">
        <f>AVERAGEIF(Tabla14[PaÃ­s / RegiÃ³n],M171,Tabla14[regalia en pesos])</f>
        <v>#DIV/0!</v>
      </c>
      <c r="P171" s="1" t="s">
        <v>81</v>
      </c>
      <c r="Q171" s="1" t="s">
        <v>14</v>
      </c>
      <c r="R171" s="1"/>
      <c r="S171" s="1" t="s">
        <v>11</v>
      </c>
      <c r="T171" s="1" t="s">
        <v>12</v>
      </c>
      <c r="U171" s="1" t="s">
        <v>13</v>
      </c>
      <c r="V171" s="8">
        <v>1.6682744399999999E-4</v>
      </c>
      <c r="W171" s="8">
        <v>0.75</v>
      </c>
      <c r="X171" s="9">
        <f>Tabla12[[#This Row],[Precio unitario]]*Tabla12[[#This Row],[Tasa de ingresos cliente]]</f>
        <v>1.25120583E-4</v>
      </c>
      <c r="Y171" s="21">
        <v>21.6</v>
      </c>
      <c r="Z171" s="11">
        <f>Tabla12[[#This Row],[tasa de cambio]]*Tabla12[[#This Row],[Ingresos netos]]</f>
        <v>2.7026045928E-3</v>
      </c>
      <c r="AQ171" s="2" t="s">
        <v>100</v>
      </c>
      <c r="AR171" s="2" t="s">
        <v>41</v>
      </c>
      <c r="AS171" s="2" t="s">
        <v>104</v>
      </c>
      <c r="AT171" s="2" t="s">
        <v>11</v>
      </c>
      <c r="AU171" s="2" t="s">
        <v>12</v>
      </c>
      <c r="AV171" s="2" t="s">
        <v>13</v>
      </c>
      <c r="AW171" s="7">
        <v>1.2087390999999999E-3</v>
      </c>
      <c r="AX171" s="7">
        <v>0.75</v>
      </c>
      <c r="AY171" s="9">
        <f>Tabla8[[#This Row],[Precio unitario]]*Tabla8[[#This Row],[Tasa de ingresos cliente]]</f>
        <v>9.0655432499999996E-4</v>
      </c>
      <c r="AZ171" s="21">
        <v>21.6</v>
      </c>
      <c r="BA171" s="11">
        <f>Tabla8[[#This Row],[tasa de cambio]]*Tabla8[[#This Row],[Ingresos netos]]</f>
        <v>1.9581573420000001E-2</v>
      </c>
      <c r="BB171" s="23"/>
      <c r="BD171" s="23"/>
      <c r="BR171" s="1" t="s">
        <v>138</v>
      </c>
      <c r="BS171" s="1" t="s">
        <v>18</v>
      </c>
      <c r="BT171" s="1" t="s">
        <v>114</v>
      </c>
      <c r="BU171" s="1" t="s">
        <v>11</v>
      </c>
      <c r="BV171" s="1" t="s">
        <v>12</v>
      </c>
      <c r="BW171" s="1" t="s">
        <v>13</v>
      </c>
      <c r="BX171" s="8">
        <v>1.4908407E-5</v>
      </c>
      <c r="BY171" s="8">
        <v>0.75</v>
      </c>
      <c r="BZ171" s="9">
        <f>Tabla4[[#This Row],[Precio unitario]]*Tabla4[[#This Row],[Tasa de ingresos cliente]]</f>
        <v>1.118130525E-5</v>
      </c>
      <c r="CA171" s="21">
        <v>21.6</v>
      </c>
      <c r="CB171" s="14">
        <f>Tabla4[[#This Row],[tasa de cambio]]*Tabla4[[#This Row],[Ingresos netos]]</f>
        <v>2.4151619340000003E-4</v>
      </c>
    </row>
    <row r="172" spans="1:95">
      <c r="A172" s="2" t="s">
        <v>24</v>
      </c>
      <c r="B172" s="2" t="s">
        <v>17</v>
      </c>
      <c r="C172" s="2"/>
      <c r="D172" s="2" t="s">
        <v>11</v>
      </c>
      <c r="E172" s="2" t="s">
        <v>12</v>
      </c>
      <c r="F172" s="2" t="s">
        <v>13</v>
      </c>
      <c r="G172" s="7">
        <v>2.09359196E-4</v>
      </c>
      <c r="H172" s="7">
        <v>0.75</v>
      </c>
      <c r="I172" s="9">
        <f>Tabla14[[#This Row],[Precio unitario]]*Tabla14[[#This Row],[Tasa de ingresos cliente]]</f>
        <v>1.5701939700000001E-4</v>
      </c>
      <c r="J172" s="21">
        <v>21.6</v>
      </c>
      <c r="K172" s="15">
        <f>Tabla14[[#This Row],[tasa de cambio]]*Tabla14[[#This Row],[Ingresos netos]]</f>
        <v>3.3916189752000005E-3</v>
      </c>
      <c r="M172" s="1" t="s">
        <v>51</v>
      </c>
      <c r="N172" s="23">
        <f>AVERAGEIF(Tabla14[PaÃ­s / RegiÃ³n],M172,Tabla14[regalia en pesos])</f>
        <v>1.1253850889400001E-2</v>
      </c>
      <c r="P172" s="2" t="s">
        <v>81</v>
      </c>
      <c r="Q172" s="2" t="s">
        <v>14</v>
      </c>
      <c r="R172" s="2"/>
      <c r="S172" s="2" t="s">
        <v>11</v>
      </c>
      <c r="T172" s="2" t="s">
        <v>12</v>
      </c>
      <c r="U172" s="2" t="s">
        <v>13</v>
      </c>
      <c r="V172" s="7">
        <v>2.3182963939999998E-3</v>
      </c>
      <c r="W172" s="7">
        <v>0.75</v>
      </c>
      <c r="X172" s="9">
        <f>Tabla12[[#This Row],[Precio unitario]]*Tabla12[[#This Row],[Tasa de ingresos cliente]]</f>
        <v>1.7387222954999997E-3</v>
      </c>
      <c r="Y172" s="21">
        <v>21.6</v>
      </c>
      <c r="Z172" s="11">
        <f>Tabla12[[#This Row],[tasa de cambio]]*Tabla12[[#This Row],[Ingresos netos]]</f>
        <v>3.7556401582799999E-2</v>
      </c>
      <c r="AQ172" s="1" t="s">
        <v>100</v>
      </c>
      <c r="AR172" s="1" t="s">
        <v>41</v>
      </c>
      <c r="AS172" s="1" t="s">
        <v>104</v>
      </c>
      <c r="AT172" s="1" t="s">
        <v>11</v>
      </c>
      <c r="AU172" s="1" t="s">
        <v>12</v>
      </c>
      <c r="AV172" s="1" t="s">
        <v>13</v>
      </c>
      <c r="AW172" s="8">
        <v>1.2087777999999999E-3</v>
      </c>
      <c r="AX172" s="8">
        <v>0.75</v>
      </c>
      <c r="AY172" s="9">
        <f>Tabla8[[#This Row],[Precio unitario]]*Tabla8[[#This Row],[Tasa de ingresos cliente]]</f>
        <v>9.0658334999999999E-4</v>
      </c>
      <c r="AZ172" s="21">
        <v>21.6</v>
      </c>
      <c r="BA172" s="11">
        <f>Tabla8[[#This Row],[tasa de cambio]]*Tabla8[[#This Row],[Ingresos netos]]</f>
        <v>1.958220036E-2</v>
      </c>
      <c r="BB172" s="23"/>
      <c r="BD172" s="23"/>
      <c r="BR172" s="2" t="s">
        <v>138</v>
      </c>
      <c r="BS172" s="2" t="s">
        <v>18</v>
      </c>
      <c r="BT172" s="2" t="s">
        <v>114</v>
      </c>
      <c r="BU172" s="2" t="s">
        <v>11</v>
      </c>
      <c r="BV172" s="2" t="s">
        <v>12</v>
      </c>
      <c r="BW172" s="2" t="s">
        <v>13</v>
      </c>
      <c r="BX172" s="7">
        <v>8.3158030000000008E-6</v>
      </c>
      <c r="BY172" s="7">
        <v>0.75</v>
      </c>
      <c r="BZ172" s="9">
        <f>Tabla4[[#This Row],[Precio unitario]]*Tabla4[[#This Row],[Tasa de ingresos cliente]]</f>
        <v>6.2368522500000006E-6</v>
      </c>
      <c r="CA172" s="21">
        <v>21.6</v>
      </c>
      <c r="CB172" s="14">
        <f>Tabla4[[#This Row],[tasa de cambio]]*Tabla4[[#This Row],[Ingresos netos]]</f>
        <v>1.3471600860000003E-4</v>
      </c>
    </row>
    <row r="173" spans="1:95">
      <c r="A173" s="1" t="s">
        <v>24</v>
      </c>
      <c r="B173" s="1" t="s">
        <v>17</v>
      </c>
      <c r="C173" s="1"/>
      <c r="D173" s="1" t="s">
        <v>11</v>
      </c>
      <c r="E173" s="1" t="s">
        <v>12</v>
      </c>
      <c r="F173" s="1" t="s">
        <v>13</v>
      </c>
      <c r="G173" s="8">
        <v>2.5917780999999999E-4</v>
      </c>
      <c r="H173" s="8">
        <v>0.75</v>
      </c>
      <c r="I173" s="9">
        <f>Tabla14[[#This Row],[Precio unitario]]*Tabla14[[#This Row],[Tasa de ingresos cliente]]</f>
        <v>1.9438335749999999E-4</v>
      </c>
      <c r="J173" s="21">
        <v>21.6</v>
      </c>
      <c r="K173" s="15">
        <f>Tabla14[[#This Row],[tasa de cambio]]*Tabla14[[#This Row],[Ingresos netos]]</f>
        <v>4.1986805220000003E-3</v>
      </c>
      <c r="M173" s="1" t="s">
        <v>75</v>
      </c>
      <c r="N173" s="23">
        <f>AVERAGEIF(Tabla14[PaÃ­s / RegiÃ³n],M173,Tabla14[regalia en pesos])</f>
        <v>2.5905795353999999E-3</v>
      </c>
      <c r="P173" s="1" t="s">
        <v>81</v>
      </c>
      <c r="Q173" s="1" t="s">
        <v>14</v>
      </c>
      <c r="R173" s="1"/>
      <c r="S173" s="1" t="s">
        <v>11</v>
      </c>
      <c r="T173" s="1" t="s">
        <v>12</v>
      </c>
      <c r="U173" s="1" t="s">
        <v>13</v>
      </c>
      <c r="V173" s="8">
        <v>1.215333606E-3</v>
      </c>
      <c r="W173" s="8">
        <v>0.75</v>
      </c>
      <c r="X173" s="9">
        <f>Tabla12[[#This Row],[Precio unitario]]*Tabla12[[#This Row],[Tasa de ingresos cliente]]</f>
        <v>9.1150020450000003E-4</v>
      </c>
      <c r="Y173" s="21">
        <v>21.6</v>
      </c>
      <c r="Z173" s="11">
        <f>Tabla12[[#This Row],[tasa de cambio]]*Tabla12[[#This Row],[Ingresos netos]]</f>
        <v>1.9688404417200003E-2</v>
      </c>
      <c r="AQ173" s="2" t="s">
        <v>100</v>
      </c>
      <c r="AR173" s="2" t="s">
        <v>41</v>
      </c>
      <c r="AS173" s="2" t="s">
        <v>104</v>
      </c>
      <c r="AT173" s="2" t="s">
        <v>11</v>
      </c>
      <c r="AU173" s="2" t="s">
        <v>12</v>
      </c>
      <c r="AV173" s="2" t="s">
        <v>13</v>
      </c>
      <c r="AW173" s="7">
        <v>1.2087222E-3</v>
      </c>
      <c r="AX173" s="7">
        <v>0.75</v>
      </c>
      <c r="AY173" s="9">
        <f>Tabla8[[#This Row],[Precio unitario]]*Tabla8[[#This Row],[Tasa de ingresos cliente]]</f>
        <v>9.0654165000000008E-4</v>
      </c>
      <c r="AZ173" s="21">
        <v>21.6</v>
      </c>
      <c r="BA173" s="11">
        <f>Tabla8[[#This Row],[tasa de cambio]]*Tabla8[[#This Row],[Ingresos netos]]</f>
        <v>1.9581299640000004E-2</v>
      </c>
      <c r="BB173" s="23"/>
      <c r="BD173" s="23"/>
      <c r="BR173" s="1" t="s">
        <v>138</v>
      </c>
      <c r="BS173" s="1" t="s">
        <v>18</v>
      </c>
      <c r="BT173" s="1" t="s">
        <v>114</v>
      </c>
      <c r="BU173" s="1" t="s">
        <v>11</v>
      </c>
      <c r="BV173" s="1" t="s">
        <v>12</v>
      </c>
      <c r="BW173" s="1" t="s">
        <v>13</v>
      </c>
      <c r="BX173" s="8">
        <v>1.3039284E-5</v>
      </c>
      <c r="BY173" s="8">
        <v>0.75</v>
      </c>
      <c r="BZ173" s="9">
        <f>Tabla4[[#This Row],[Precio unitario]]*Tabla4[[#This Row],[Tasa de ingresos cliente]]</f>
        <v>9.7794630000000006E-6</v>
      </c>
      <c r="CA173" s="21">
        <v>21.6</v>
      </c>
      <c r="CB173" s="14">
        <f>Tabla4[[#This Row],[tasa de cambio]]*Tabla4[[#This Row],[Ingresos netos]]</f>
        <v>2.1123640080000002E-4</v>
      </c>
    </row>
    <row r="174" spans="1:95">
      <c r="A174" s="1" t="s">
        <v>24</v>
      </c>
      <c r="B174" s="1" t="s">
        <v>17</v>
      </c>
      <c r="C174" s="1"/>
      <c r="D174" s="1" t="s">
        <v>11</v>
      </c>
      <c r="E174" s="1" t="s">
        <v>12</v>
      </c>
      <c r="F174" s="1" t="s">
        <v>13</v>
      </c>
      <c r="G174" s="8">
        <v>2.33303216E-4</v>
      </c>
      <c r="H174" s="8">
        <v>0.75</v>
      </c>
      <c r="I174" s="9">
        <f>Tabla14[[#This Row],[Precio unitario]]*Tabla14[[#This Row],[Tasa de ingresos cliente]]</f>
        <v>1.74977412E-4</v>
      </c>
      <c r="J174" s="21">
        <v>21.6</v>
      </c>
      <c r="K174" s="15">
        <f>Tabla14[[#This Row],[tasa de cambio]]*Tabla14[[#This Row],[Ingresos netos]]</f>
        <v>3.7795120992000003E-3</v>
      </c>
      <c r="M174" s="1" t="s">
        <v>58</v>
      </c>
      <c r="N174" s="23">
        <f>AVERAGEIF(Tabla14[PaÃ­s / RegiÃ³n],M174,Tabla14[regalia en pesos])</f>
        <v>4.7750682114000003E-3</v>
      </c>
      <c r="P174" s="2" t="s">
        <v>81</v>
      </c>
      <c r="Q174" s="2" t="s">
        <v>14</v>
      </c>
      <c r="R174" s="2"/>
      <c r="S174" s="2" t="s">
        <v>11</v>
      </c>
      <c r="T174" s="2" t="s">
        <v>12</v>
      </c>
      <c r="U174" s="2" t="s">
        <v>13</v>
      </c>
      <c r="V174" s="7">
        <v>1.6011400769999999E-3</v>
      </c>
      <c r="W174" s="7">
        <v>0.75</v>
      </c>
      <c r="X174" s="9">
        <f>Tabla12[[#This Row],[Precio unitario]]*Tabla12[[#This Row],[Tasa de ingresos cliente]]</f>
        <v>1.2008550577499999E-3</v>
      </c>
      <c r="Y174" s="21">
        <v>21.6</v>
      </c>
      <c r="Z174" s="11">
        <f>Tabla12[[#This Row],[tasa de cambio]]*Tabla12[[#This Row],[Ingresos netos]]</f>
        <v>2.5938469247399999E-2</v>
      </c>
      <c r="AQ174" s="1" t="s">
        <v>100</v>
      </c>
      <c r="AR174" s="1" t="s">
        <v>41</v>
      </c>
      <c r="AS174" s="1" t="s">
        <v>104</v>
      </c>
      <c r="AT174" s="1" t="s">
        <v>11</v>
      </c>
      <c r="AU174" s="1" t="s">
        <v>12</v>
      </c>
      <c r="AV174" s="1" t="s">
        <v>13</v>
      </c>
      <c r="AW174" s="8">
        <v>1.2087332999999999E-3</v>
      </c>
      <c r="AX174" s="8">
        <v>0.75</v>
      </c>
      <c r="AY174" s="9">
        <f>Tabla8[[#This Row],[Precio unitario]]*Tabla8[[#This Row],[Tasa de ingresos cliente]]</f>
        <v>9.0654997499999999E-4</v>
      </c>
      <c r="AZ174" s="21">
        <v>21.6</v>
      </c>
      <c r="BA174" s="11">
        <f>Tabla8[[#This Row],[tasa de cambio]]*Tabla8[[#This Row],[Ingresos netos]]</f>
        <v>1.9581479460000002E-2</v>
      </c>
      <c r="BB174" s="23"/>
      <c r="BD174" s="23"/>
      <c r="BR174" s="2" t="s">
        <v>138</v>
      </c>
      <c r="BS174" s="2" t="s">
        <v>18</v>
      </c>
      <c r="BT174" s="2" t="s">
        <v>114</v>
      </c>
      <c r="BU174" s="2" t="s">
        <v>11</v>
      </c>
      <c r="BV174" s="2" t="s">
        <v>12</v>
      </c>
      <c r="BW174" s="2" t="s">
        <v>13</v>
      </c>
      <c r="BX174" s="7">
        <v>2.2921369999999998E-5</v>
      </c>
      <c r="BY174" s="7">
        <v>0.75</v>
      </c>
      <c r="BZ174" s="9">
        <f>Tabla4[[#This Row],[Precio unitario]]*Tabla4[[#This Row],[Tasa de ingresos cliente]]</f>
        <v>1.7191027499999997E-5</v>
      </c>
      <c r="CA174" s="21">
        <v>21.6</v>
      </c>
      <c r="CB174" s="14">
        <f>Tabla4[[#This Row],[tasa de cambio]]*Tabla4[[#This Row],[Ingresos netos]]</f>
        <v>3.7132619399999999E-4</v>
      </c>
    </row>
    <row r="175" spans="1:95">
      <c r="A175" s="1" t="s">
        <v>24</v>
      </c>
      <c r="B175" s="1" t="s">
        <v>17</v>
      </c>
      <c r="C175" s="1"/>
      <c r="D175" s="1" t="s">
        <v>11</v>
      </c>
      <c r="E175" s="1" t="s">
        <v>12</v>
      </c>
      <c r="F175" s="1" t="s">
        <v>13</v>
      </c>
      <c r="G175" s="8">
        <v>2.1837075899999999E-4</v>
      </c>
      <c r="H175" s="8">
        <v>0.75</v>
      </c>
      <c r="I175" s="9">
        <f>Tabla14[[#This Row],[Precio unitario]]*Tabla14[[#This Row],[Tasa de ingresos cliente]]</f>
        <v>1.6377806925E-4</v>
      </c>
      <c r="J175" s="21">
        <v>21.6</v>
      </c>
      <c r="K175" s="15">
        <f>Tabla14[[#This Row],[tasa de cambio]]*Tabla14[[#This Row],[Ingresos netos]]</f>
        <v>3.5376062958000004E-3</v>
      </c>
      <c r="M175" s="1" t="s">
        <v>71</v>
      </c>
      <c r="N175" s="23">
        <f>AVERAGEIF(Tabla14[PaÃ­s / RegiÃ³n],M175,Tabla14[regalia en pesos])</f>
        <v>3.35748442176E-2</v>
      </c>
      <c r="P175" s="1" t="s">
        <v>81</v>
      </c>
      <c r="Q175" s="1" t="s">
        <v>14</v>
      </c>
      <c r="R175" s="1"/>
      <c r="S175" s="1" t="s">
        <v>11</v>
      </c>
      <c r="T175" s="1" t="s">
        <v>12</v>
      </c>
      <c r="U175" s="1" t="s">
        <v>13</v>
      </c>
      <c r="V175" s="8">
        <v>1.8880026039999999E-3</v>
      </c>
      <c r="W175" s="8">
        <v>0.75</v>
      </c>
      <c r="X175" s="9">
        <f>Tabla12[[#This Row],[Precio unitario]]*Tabla12[[#This Row],[Tasa de ingresos cliente]]</f>
        <v>1.4160019529999999E-3</v>
      </c>
      <c r="Y175" s="21">
        <v>21.6</v>
      </c>
      <c r="Z175" s="11">
        <f>Tabla12[[#This Row],[tasa de cambio]]*Tabla12[[#This Row],[Ingresos netos]]</f>
        <v>3.0585642184800001E-2</v>
      </c>
      <c r="AQ175" s="2" t="s">
        <v>100</v>
      </c>
      <c r="AR175" s="2" t="s">
        <v>41</v>
      </c>
      <c r="AS175" s="2" t="s">
        <v>104</v>
      </c>
      <c r="AT175" s="2" t="s">
        <v>11</v>
      </c>
      <c r="AU175" s="2" t="s">
        <v>12</v>
      </c>
      <c r="AV175" s="2" t="s">
        <v>13</v>
      </c>
      <c r="AW175" s="7">
        <v>1.2087999999999999E-3</v>
      </c>
      <c r="AX175" s="7">
        <v>0.75</v>
      </c>
      <c r="AY175" s="9">
        <f>Tabla8[[#This Row],[Precio unitario]]*Tabla8[[#This Row],[Tasa de ingresos cliente]]</f>
        <v>9.0659999999999992E-4</v>
      </c>
      <c r="AZ175" s="21">
        <v>21.6</v>
      </c>
      <c r="BA175" s="11">
        <f>Tabla8[[#This Row],[tasa de cambio]]*Tabla8[[#This Row],[Ingresos netos]]</f>
        <v>1.9582559999999999E-2</v>
      </c>
      <c r="BB175" s="23"/>
      <c r="BD175" s="23"/>
      <c r="BR175" s="1" t="s">
        <v>138</v>
      </c>
      <c r="BS175" s="1" t="s">
        <v>18</v>
      </c>
      <c r="BT175" s="1" t="s">
        <v>114</v>
      </c>
      <c r="BU175" s="1" t="s">
        <v>11</v>
      </c>
      <c r="BV175" s="1" t="s">
        <v>12</v>
      </c>
      <c r="BW175" s="1" t="s">
        <v>13</v>
      </c>
      <c r="BX175" s="8">
        <v>8.1950000000000005E-7</v>
      </c>
      <c r="BY175" s="8">
        <v>0.75</v>
      </c>
      <c r="BZ175" s="9">
        <f>Tabla4[[#This Row],[Precio unitario]]*Tabla4[[#This Row],[Tasa de ingresos cliente]]</f>
        <v>6.1462500000000007E-7</v>
      </c>
      <c r="CA175" s="21">
        <v>21.6</v>
      </c>
      <c r="CB175" s="14">
        <f>Tabla4[[#This Row],[tasa de cambio]]*Tabla4[[#This Row],[Ingresos netos]]</f>
        <v>1.3275900000000003E-5</v>
      </c>
    </row>
    <row r="176" spans="1:95">
      <c r="A176" s="1" t="s">
        <v>24</v>
      </c>
      <c r="B176" s="1" t="s">
        <v>17</v>
      </c>
      <c r="C176" s="1"/>
      <c r="D176" s="1" t="s">
        <v>11</v>
      </c>
      <c r="E176" s="1" t="s">
        <v>12</v>
      </c>
      <c r="F176" s="1" t="s">
        <v>13</v>
      </c>
      <c r="G176" s="8">
        <v>2.0028897099999999E-4</v>
      </c>
      <c r="H176" s="8">
        <v>0.75</v>
      </c>
      <c r="I176" s="9">
        <f>Tabla14[[#This Row],[Precio unitario]]*Tabla14[[#This Row],[Tasa de ingresos cliente]]</f>
        <v>1.5021672824999999E-4</v>
      </c>
      <c r="J176" s="21">
        <v>21.6</v>
      </c>
      <c r="K176" s="15">
        <f>Tabla14[[#This Row],[tasa de cambio]]*Tabla14[[#This Row],[Ingresos netos]]</f>
        <v>3.2446813301999998E-3</v>
      </c>
      <c r="M176" s="1" t="s">
        <v>79</v>
      </c>
      <c r="N176" s="23">
        <f>AVERAGEIF(Tabla14[PaÃ­s / RegiÃ³n],M176,Tabla14[regalia en pesos])</f>
        <v>1.2049695594000001E-2</v>
      </c>
      <c r="P176" s="2" t="s">
        <v>81</v>
      </c>
      <c r="Q176" s="2" t="s">
        <v>14</v>
      </c>
      <c r="R176" s="2"/>
      <c r="S176" s="2" t="s">
        <v>11</v>
      </c>
      <c r="T176" s="2" t="s">
        <v>12</v>
      </c>
      <c r="U176" s="2" t="s">
        <v>13</v>
      </c>
      <c r="V176" s="7">
        <v>2.0493627749999998E-3</v>
      </c>
      <c r="W176" s="7">
        <v>0.75</v>
      </c>
      <c r="X176" s="9">
        <f>Tabla12[[#This Row],[Precio unitario]]*Tabla12[[#This Row],[Tasa de ingresos cliente]]</f>
        <v>1.5370220812499999E-3</v>
      </c>
      <c r="Y176" s="21">
        <v>21.6</v>
      </c>
      <c r="Z176" s="11">
        <f>Tabla12[[#This Row],[tasa de cambio]]*Tabla12[[#This Row],[Ingresos netos]]</f>
        <v>3.3199676955E-2</v>
      </c>
      <c r="AQ176" s="2" t="s">
        <v>100</v>
      </c>
      <c r="AR176" s="2" t="s">
        <v>41</v>
      </c>
      <c r="AS176" s="2" t="s">
        <v>104</v>
      </c>
      <c r="AT176" s="2" t="s">
        <v>11</v>
      </c>
      <c r="AU176" s="2" t="s">
        <v>12</v>
      </c>
      <c r="AV176" s="2" t="s">
        <v>13</v>
      </c>
      <c r="AW176" s="7">
        <v>1.2087374E-3</v>
      </c>
      <c r="AX176" s="7">
        <v>0.75</v>
      </c>
      <c r="AY176" s="9">
        <f>Tabla8[[#This Row],[Precio unitario]]*Tabla8[[#This Row],[Tasa de ingresos cliente]]</f>
        <v>9.0655305000000006E-4</v>
      </c>
      <c r="AZ176" s="21">
        <v>21.6</v>
      </c>
      <c r="BA176" s="11">
        <f>Tabla8[[#This Row],[tasa de cambio]]*Tabla8[[#This Row],[Ingresos netos]]</f>
        <v>1.9581545880000002E-2</v>
      </c>
      <c r="BB176" s="23"/>
      <c r="BD176" s="23"/>
      <c r="BR176" s="2" t="s">
        <v>138</v>
      </c>
      <c r="BS176" s="2" t="s">
        <v>18</v>
      </c>
      <c r="BT176" s="2" t="s">
        <v>114</v>
      </c>
      <c r="BU176" s="2" t="s">
        <v>11</v>
      </c>
      <c r="BV176" s="2" t="s">
        <v>12</v>
      </c>
      <c r="BW176" s="2" t="s">
        <v>13</v>
      </c>
      <c r="BX176" s="7">
        <v>2.3412522E-5</v>
      </c>
      <c r="BY176" s="7">
        <v>0.75</v>
      </c>
      <c r="BZ176" s="9">
        <f>Tabla4[[#This Row],[Precio unitario]]*Tabla4[[#This Row],[Tasa de ingresos cliente]]</f>
        <v>1.75593915E-5</v>
      </c>
      <c r="CA176" s="21">
        <v>21.6</v>
      </c>
      <c r="CB176" s="14">
        <f>Tabla4[[#This Row],[tasa de cambio]]*Tabla4[[#This Row],[Ingresos netos]]</f>
        <v>3.7928285640000001E-4</v>
      </c>
    </row>
    <row r="177" spans="1:80">
      <c r="A177" s="2" t="s">
        <v>24</v>
      </c>
      <c r="B177" s="2" t="s">
        <v>17</v>
      </c>
      <c r="C177" s="2"/>
      <c r="D177" s="2" t="s">
        <v>11</v>
      </c>
      <c r="E177" s="2" t="s">
        <v>12</v>
      </c>
      <c r="F177" s="2" t="s">
        <v>13</v>
      </c>
      <c r="G177" s="7">
        <v>1.9735728799999999E-4</v>
      </c>
      <c r="H177" s="7">
        <v>0.75</v>
      </c>
      <c r="I177" s="9">
        <f>Tabla14[[#This Row],[Precio unitario]]*Tabla14[[#This Row],[Tasa de ingresos cliente]]</f>
        <v>1.4801796600000001E-4</v>
      </c>
      <c r="J177" s="21">
        <v>21.6</v>
      </c>
      <c r="K177" s="15">
        <f>Tabla14[[#This Row],[tasa de cambio]]*Tabla14[[#This Row],[Ingresos netos]]</f>
        <v>3.1971880656000004E-3</v>
      </c>
      <c r="M177" s="1" t="s">
        <v>112</v>
      </c>
      <c r="N177" s="23" t="e">
        <f>AVERAGEIF(Tabla14[PaÃ­s / RegiÃ³n],M177,Tabla14[regalia en pesos])</f>
        <v>#DIV/0!</v>
      </c>
      <c r="P177" s="1" t="s">
        <v>81</v>
      </c>
      <c r="Q177" s="1" t="s">
        <v>42</v>
      </c>
      <c r="R177" s="1"/>
      <c r="S177" s="1" t="s">
        <v>11</v>
      </c>
      <c r="T177" s="1" t="s">
        <v>12</v>
      </c>
      <c r="U177" s="1" t="s">
        <v>13</v>
      </c>
      <c r="V177" s="8">
        <v>3.0625369589999999E-3</v>
      </c>
      <c r="W177" s="8">
        <v>0.75</v>
      </c>
      <c r="X177" s="9">
        <f>Tabla12[[#This Row],[Precio unitario]]*Tabla12[[#This Row],[Tasa de ingresos cliente]]</f>
        <v>2.2969027192499998E-3</v>
      </c>
      <c r="Y177" s="21">
        <v>21.6</v>
      </c>
      <c r="Z177" s="11">
        <f>Tabla12[[#This Row],[tasa de cambio]]*Tabla12[[#This Row],[Ingresos netos]]</f>
        <v>4.9613098735799999E-2</v>
      </c>
      <c r="AQ177" s="1" t="s">
        <v>100</v>
      </c>
      <c r="AR177" s="1" t="s">
        <v>41</v>
      </c>
      <c r="AS177" s="1" t="s">
        <v>104</v>
      </c>
      <c r="AT177" s="1" t="s">
        <v>11</v>
      </c>
      <c r="AU177" s="1" t="s">
        <v>12</v>
      </c>
      <c r="AV177" s="1" t="s">
        <v>13</v>
      </c>
      <c r="AW177" s="8">
        <v>1.2087441999999999E-3</v>
      </c>
      <c r="AX177" s="8">
        <v>0.75</v>
      </c>
      <c r="AY177" s="9">
        <f>Tabla8[[#This Row],[Precio unitario]]*Tabla8[[#This Row],[Tasa de ingresos cliente]]</f>
        <v>9.0655814999999996E-4</v>
      </c>
      <c r="AZ177" s="21">
        <v>21.6</v>
      </c>
      <c r="BA177" s="11">
        <f>Tabla8[[#This Row],[tasa de cambio]]*Tabla8[[#This Row],[Ingresos netos]]</f>
        <v>1.9581656039999999E-2</v>
      </c>
      <c r="BB177" s="23"/>
      <c r="BD177" s="23"/>
      <c r="BR177" s="1" t="s">
        <v>138</v>
      </c>
      <c r="BS177" s="1" t="s">
        <v>18</v>
      </c>
      <c r="BT177" s="1" t="s">
        <v>114</v>
      </c>
      <c r="BU177" s="1" t="s">
        <v>11</v>
      </c>
      <c r="BV177" s="1" t="s">
        <v>12</v>
      </c>
      <c r="BW177" s="1" t="s">
        <v>13</v>
      </c>
      <c r="BX177" s="8">
        <v>9.8041669999999998E-6</v>
      </c>
      <c r="BY177" s="8">
        <v>0.75</v>
      </c>
      <c r="BZ177" s="9">
        <f>Tabla4[[#This Row],[Precio unitario]]*Tabla4[[#This Row],[Tasa de ingresos cliente]]</f>
        <v>7.3531252499999999E-6</v>
      </c>
      <c r="CA177" s="21">
        <v>21.6</v>
      </c>
      <c r="CB177" s="14">
        <f>Tabla4[[#This Row],[tasa de cambio]]*Tabla4[[#This Row],[Ingresos netos]]</f>
        <v>1.5882750540000001E-4</v>
      </c>
    </row>
    <row r="178" spans="1:80">
      <c r="A178" s="1" t="s">
        <v>24</v>
      </c>
      <c r="B178" s="1" t="s">
        <v>17</v>
      </c>
      <c r="C178" s="1"/>
      <c r="D178" s="1" t="s">
        <v>11</v>
      </c>
      <c r="E178" s="1" t="s">
        <v>12</v>
      </c>
      <c r="F178" s="1" t="s">
        <v>13</v>
      </c>
      <c r="G178" s="8">
        <v>1.8383184899999999E-4</v>
      </c>
      <c r="H178" s="8">
        <v>0.75</v>
      </c>
      <c r="I178" s="9">
        <f>Tabla14[[#This Row],[Precio unitario]]*Tabla14[[#This Row],[Tasa de ingresos cliente]]</f>
        <v>1.3787388674999998E-4</v>
      </c>
      <c r="J178" s="21">
        <v>21.6</v>
      </c>
      <c r="K178" s="15">
        <f>Tabla14[[#This Row],[tasa de cambio]]*Tabla14[[#This Row],[Ingresos netos]]</f>
        <v>2.9780759537999997E-3</v>
      </c>
      <c r="M178" s="1" t="s">
        <v>70</v>
      </c>
      <c r="N178" s="23">
        <f>AVERAGEIF(Tabla14[PaÃ­s / RegiÃ³n],M178,Tabla14[regalia en pesos])</f>
        <v>2.9247876246600007E-2</v>
      </c>
      <c r="P178" s="2" t="s">
        <v>81</v>
      </c>
      <c r="Q178" s="2" t="s">
        <v>42</v>
      </c>
      <c r="R178" s="2"/>
      <c r="S178" s="2" t="s">
        <v>11</v>
      </c>
      <c r="T178" s="2" t="s">
        <v>12</v>
      </c>
      <c r="U178" s="2" t="s">
        <v>13</v>
      </c>
      <c r="V178" s="7">
        <v>3.0621912020000002E-3</v>
      </c>
      <c r="W178" s="7">
        <v>0.75</v>
      </c>
      <c r="X178" s="9">
        <f>Tabla12[[#This Row],[Precio unitario]]*Tabla12[[#This Row],[Tasa de ingresos cliente]]</f>
        <v>2.2966434015E-3</v>
      </c>
      <c r="Y178" s="21">
        <v>21.6</v>
      </c>
      <c r="Z178" s="11">
        <f>Tabla12[[#This Row],[tasa de cambio]]*Tabla12[[#This Row],[Ingresos netos]]</f>
        <v>4.9607497472400001E-2</v>
      </c>
      <c r="AQ178" s="1" t="s">
        <v>100</v>
      </c>
      <c r="AR178" s="1" t="s">
        <v>41</v>
      </c>
      <c r="AS178" s="1" t="s">
        <v>104</v>
      </c>
      <c r="AT178" s="1" t="s">
        <v>11</v>
      </c>
      <c r="AU178" s="1" t="s">
        <v>12</v>
      </c>
      <c r="AV178" s="1" t="s">
        <v>13</v>
      </c>
      <c r="AW178" s="8">
        <v>2.4070909000000001E-3</v>
      </c>
      <c r="AX178" s="8">
        <v>0.75</v>
      </c>
      <c r="AY178" s="9">
        <f>Tabla8[[#This Row],[Precio unitario]]*Tabla8[[#This Row],[Tasa de ingresos cliente]]</f>
        <v>1.8053181749999999E-3</v>
      </c>
      <c r="AZ178" s="21">
        <v>21.6</v>
      </c>
      <c r="BA178" s="11">
        <f>Tabla8[[#This Row],[tasa de cambio]]*Tabla8[[#This Row],[Ingresos netos]]</f>
        <v>3.8994872579999999E-2</v>
      </c>
      <c r="BB178" s="23"/>
      <c r="BD178" s="23"/>
      <c r="BR178" s="2" t="s">
        <v>138</v>
      </c>
      <c r="BS178" s="2" t="s">
        <v>18</v>
      </c>
      <c r="BT178" s="2" t="s">
        <v>114</v>
      </c>
      <c r="BU178" s="2" t="s">
        <v>11</v>
      </c>
      <c r="BV178" s="2" t="s">
        <v>12</v>
      </c>
      <c r="BW178" s="2" t="s">
        <v>13</v>
      </c>
      <c r="BX178" s="7">
        <v>1.4375313E-5</v>
      </c>
      <c r="BY178" s="7">
        <v>0.75</v>
      </c>
      <c r="BZ178" s="9">
        <f>Tabla4[[#This Row],[Precio unitario]]*Tabla4[[#This Row],[Tasa de ingresos cliente]]</f>
        <v>1.078148475E-5</v>
      </c>
      <c r="CA178" s="21">
        <v>21.6</v>
      </c>
      <c r="CB178" s="14">
        <f>Tabla4[[#This Row],[tasa de cambio]]*Tabla4[[#This Row],[Ingresos netos]]</f>
        <v>2.3288007060000003E-4</v>
      </c>
    </row>
    <row r="179" spans="1:80">
      <c r="A179" s="2" t="s">
        <v>24</v>
      </c>
      <c r="B179" s="2" t="s">
        <v>17</v>
      </c>
      <c r="C179" s="2"/>
      <c r="D179" s="2" t="s">
        <v>11</v>
      </c>
      <c r="E179" s="2" t="s">
        <v>12</v>
      </c>
      <c r="F179" s="2" t="s">
        <v>13</v>
      </c>
      <c r="G179" s="7">
        <v>1.9749391400000001E-4</v>
      </c>
      <c r="H179" s="7">
        <v>0.75</v>
      </c>
      <c r="I179" s="9">
        <f>Tabla14[[#This Row],[Precio unitario]]*Tabla14[[#This Row],[Tasa de ingresos cliente]]</f>
        <v>1.4812043550000001E-4</v>
      </c>
      <c r="J179" s="21">
        <v>21.6</v>
      </c>
      <c r="K179" s="15">
        <f>Tabla14[[#This Row],[tasa de cambio]]*Tabla14[[#This Row],[Ingresos netos]]</f>
        <v>3.1994014068000005E-3</v>
      </c>
      <c r="M179" s="1" t="s">
        <v>113</v>
      </c>
      <c r="N179" s="23" t="e">
        <f>AVERAGEIF(Tabla14[PaÃ­s / RegiÃ³n],M179,Tabla14[regalia en pesos])</f>
        <v>#DIV/0!</v>
      </c>
      <c r="P179" s="1" t="s">
        <v>81</v>
      </c>
      <c r="Q179" s="1" t="s">
        <v>49</v>
      </c>
      <c r="R179" s="1"/>
      <c r="S179" s="1" t="s">
        <v>11</v>
      </c>
      <c r="T179" s="1" t="s">
        <v>12</v>
      </c>
      <c r="U179" s="1" t="s">
        <v>13</v>
      </c>
      <c r="V179" s="8">
        <v>1.6164109800000001E-4</v>
      </c>
      <c r="W179" s="8">
        <v>0.75</v>
      </c>
      <c r="X179" s="9">
        <f>Tabla12[[#This Row],[Precio unitario]]*Tabla12[[#This Row],[Tasa de ingresos cliente]]</f>
        <v>1.2123082350000001E-4</v>
      </c>
      <c r="Y179" s="21">
        <v>21.6</v>
      </c>
      <c r="Z179" s="11">
        <f>Tabla12[[#This Row],[tasa de cambio]]*Tabla12[[#This Row],[Ingresos netos]]</f>
        <v>2.6185857876000005E-3</v>
      </c>
      <c r="AQ179" s="2" t="s">
        <v>100</v>
      </c>
      <c r="AR179" s="2" t="s">
        <v>41</v>
      </c>
      <c r="AS179" s="2" t="s">
        <v>104</v>
      </c>
      <c r="AT179" s="2" t="s">
        <v>11</v>
      </c>
      <c r="AU179" s="2" t="s">
        <v>12</v>
      </c>
      <c r="AV179" s="2" t="s">
        <v>13</v>
      </c>
      <c r="AW179" s="7">
        <v>2.4069999999999999E-3</v>
      </c>
      <c r="AX179" s="7">
        <v>0.75</v>
      </c>
      <c r="AY179" s="9">
        <f>Tabla8[[#This Row],[Precio unitario]]*Tabla8[[#This Row],[Tasa de ingresos cliente]]</f>
        <v>1.80525E-3</v>
      </c>
      <c r="AZ179" s="21">
        <v>21.6</v>
      </c>
      <c r="BA179" s="11">
        <f>Tabla8[[#This Row],[tasa de cambio]]*Tabla8[[#This Row],[Ingresos netos]]</f>
        <v>3.8993400000000004E-2</v>
      </c>
      <c r="BB179" s="23"/>
      <c r="BD179" s="23"/>
      <c r="BR179" s="1" t="s">
        <v>138</v>
      </c>
      <c r="BS179" s="1" t="s">
        <v>18</v>
      </c>
      <c r="BT179" s="1" t="s">
        <v>114</v>
      </c>
      <c r="BU179" s="1" t="s">
        <v>11</v>
      </c>
      <c r="BV179" s="1" t="s">
        <v>12</v>
      </c>
      <c r="BW179" s="1" t="s">
        <v>13</v>
      </c>
      <c r="BX179" s="8">
        <v>2.3776926E-5</v>
      </c>
      <c r="BY179" s="8">
        <v>0.75</v>
      </c>
      <c r="BZ179" s="9">
        <f>Tabla4[[#This Row],[Precio unitario]]*Tabla4[[#This Row],[Tasa de ingresos cliente]]</f>
        <v>1.7832694500000001E-5</v>
      </c>
      <c r="CA179" s="21">
        <v>21.6</v>
      </c>
      <c r="CB179" s="14">
        <f>Tabla4[[#This Row],[tasa de cambio]]*Tabla4[[#This Row],[Ingresos netos]]</f>
        <v>3.8518620120000006E-4</v>
      </c>
    </row>
    <row r="180" spans="1:80">
      <c r="A180" s="1" t="s">
        <v>24</v>
      </c>
      <c r="B180" s="1" t="s">
        <v>17</v>
      </c>
      <c r="C180" s="1"/>
      <c r="D180" s="1" t="s">
        <v>11</v>
      </c>
      <c r="E180" s="1" t="s">
        <v>12</v>
      </c>
      <c r="F180" s="1" t="s">
        <v>13</v>
      </c>
      <c r="G180" s="8">
        <v>2.65180097E-4</v>
      </c>
      <c r="H180" s="8">
        <v>0.75</v>
      </c>
      <c r="I180" s="9">
        <f>Tabla14[[#This Row],[Precio unitario]]*Tabla14[[#This Row],[Tasa de ingresos cliente]]</f>
        <v>1.9888507275E-4</v>
      </c>
      <c r="J180" s="21">
        <v>21.6</v>
      </c>
      <c r="K180" s="15">
        <f>Tabla14[[#This Row],[tasa de cambio]]*Tabla14[[#This Row],[Ingresos netos]]</f>
        <v>4.2959175714E-3</v>
      </c>
      <c r="M180" s="1" t="s">
        <v>115</v>
      </c>
      <c r="N180" s="23" t="e">
        <f>AVERAGEIF(Tabla14[PaÃ­s / RegiÃ³n],M180,Tabla14[regalia en pesos])</f>
        <v>#DIV/0!</v>
      </c>
      <c r="P180" s="2" t="s">
        <v>81</v>
      </c>
      <c r="Q180" s="2" t="s">
        <v>49</v>
      </c>
      <c r="R180" s="2"/>
      <c r="S180" s="2" t="s">
        <v>11</v>
      </c>
      <c r="T180" s="2" t="s">
        <v>12</v>
      </c>
      <c r="U180" s="2" t="s">
        <v>13</v>
      </c>
      <c r="V180" s="7">
        <v>1.206257501E-3</v>
      </c>
      <c r="W180" s="7">
        <v>0.75</v>
      </c>
      <c r="X180" s="9">
        <f>Tabla12[[#This Row],[Precio unitario]]*Tabla12[[#This Row],[Tasa de ingresos cliente]]</f>
        <v>9.0469312575000007E-4</v>
      </c>
      <c r="Y180" s="21">
        <v>21.6</v>
      </c>
      <c r="Z180" s="11">
        <f>Tabla12[[#This Row],[tasa de cambio]]*Tabla12[[#This Row],[Ingresos netos]]</f>
        <v>1.9541371516200001E-2</v>
      </c>
      <c r="AQ180" s="1" t="s">
        <v>100</v>
      </c>
      <c r="AR180" s="1" t="s">
        <v>41</v>
      </c>
      <c r="AS180" s="1" t="s">
        <v>104</v>
      </c>
      <c r="AT180" s="1" t="s">
        <v>11</v>
      </c>
      <c r="AU180" s="1" t="s">
        <v>12</v>
      </c>
      <c r="AV180" s="1" t="s">
        <v>13</v>
      </c>
      <c r="AW180" s="8">
        <v>2.9120000000000001E-3</v>
      </c>
      <c r="AX180" s="8">
        <v>0.75</v>
      </c>
      <c r="AY180" s="9">
        <f>Tabla8[[#This Row],[Precio unitario]]*Tabla8[[#This Row],[Tasa de ingresos cliente]]</f>
        <v>2.1840000000000002E-3</v>
      </c>
      <c r="AZ180" s="21">
        <v>21.6</v>
      </c>
      <c r="BA180" s="11">
        <f>Tabla8[[#This Row],[tasa de cambio]]*Tabla8[[#This Row],[Ingresos netos]]</f>
        <v>4.7174400000000005E-2</v>
      </c>
      <c r="BB180" s="23"/>
      <c r="BD180" s="23"/>
      <c r="BR180" s="2" t="s">
        <v>138</v>
      </c>
      <c r="BS180" s="2" t="s">
        <v>18</v>
      </c>
      <c r="BT180" s="2" t="s">
        <v>114</v>
      </c>
      <c r="BU180" s="2" t="s">
        <v>11</v>
      </c>
      <c r="BV180" s="2" t="s">
        <v>12</v>
      </c>
      <c r="BW180" s="2" t="s">
        <v>13</v>
      </c>
      <c r="BX180" s="7">
        <v>1.2116011000000001E-5</v>
      </c>
      <c r="BY180" s="7">
        <v>0.75</v>
      </c>
      <c r="BZ180" s="9">
        <f>Tabla4[[#This Row],[Precio unitario]]*Tabla4[[#This Row],[Tasa de ingresos cliente]]</f>
        <v>9.0870082500000005E-6</v>
      </c>
      <c r="CA180" s="21">
        <v>21.6</v>
      </c>
      <c r="CB180" s="14">
        <f>Tabla4[[#This Row],[tasa de cambio]]*Tabla4[[#This Row],[Ingresos netos]]</f>
        <v>1.9627937820000001E-4</v>
      </c>
    </row>
    <row r="181" spans="1:80">
      <c r="A181" s="2" t="s">
        <v>24</v>
      </c>
      <c r="B181" s="2" t="s">
        <v>17</v>
      </c>
      <c r="C181" s="2"/>
      <c r="D181" s="2" t="s">
        <v>11</v>
      </c>
      <c r="E181" s="2" t="s">
        <v>12</v>
      </c>
      <c r="F181" s="2" t="s">
        <v>13</v>
      </c>
      <c r="G181" s="7">
        <v>2.6343753800000001E-4</v>
      </c>
      <c r="H181" s="7">
        <v>0.75</v>
      </c>
      <c r="I181" s="9">
        <f>Tabla14[[#This Row],[Precio unitario]]*Tabla14[[#This Row],[Tasa de ingresos cliente]]</f>
        <v>1.9757815349999999E-4</v>
      </c>
      <c r="J181" s="21">
        <v>21.6</v>
      </c>
      <c r="K181" s="15">
        <f>Tabla14[[#This Row],[tasa de cambio]]*Tabla14[[#This Row],[Ingresos netos]]</f>
        <v>4.2676881156000004E-3</v>
      </c>
      <c r="M181" s="1" t="s">
        <v>116</v>
      </c>
      <c r="N181" s="23" t="e">
        <f>AVERAGEIF(Tabla14[PaÃ­s / RegiÃ³n],M181,Tabla14[regalia en pesos])</f>
        <v>#DIV/0!</v>
      </c>
      <c r="P181" s="1" t="s">
        <v>81</v>
      </c>
      <c r="Q181" s="1" t="s">
        <v>43</v>
      </c>
      <c r="R181" s="1"/>
      <c r="S181" s="1" t="s">
        <v>11</v>
      </c>
      <c r="T181" s="1" t="s">
        <v>12</v>
      </c>
      <c r="U181" s="1" t="s">
        <v>13</v>
      </c>
      <c r="V181" s="8">
        <v>2.8256938519999998E-3</v>
      </c>
      <c r="W181" s="8">
        <v>0.75</v>
      </c>
      <c r="X181" s="9">
        <f>Tabla12[[#This Row],[Precio unitario]]*Tabla12[[#This Row],[Tasa de ingresos cliente]]</f>
        <v>2.1192703890000001E-3</v>
      </c>
      <c r="Y181" s="21">
        <v>21.6</v>
      </c>
      <c r="Z181" s="11">
        <f>Tabla12[[#This Row],[tasa de cambio]]*Tabla12[[#This Row],[Ingresos netos]]</f>
        <v>4.5776240402400005E-2</v>
      </c>
      <c r="AQ181" s="2" t="s">
        <v>100</v>
      </c>
      <c r="AR181" s="2" t="s">
        <v>41</v>
      </c>
      <c r="AS181" s="2" t="s">
        <v>104</v>
      </c>
      <c r="AT181" s="2" t="s">
        <v>11</v>
      </c>
      <c r="AU181" s="2" t="s">
        <v>12</v>
      </c>
      <c r="AV181" s="2" t="s">
        <v>13</v>
      </c>
      <c r="AW181" s="7">
        <v>2.9118888999999999E-3</v>
      </c>
      <c r="AX181" s="7">
        <v>0.75</v>
      </c>
      <c r="AY181" s="9">
        <f>Tabla8[[#This Row],[Precio unitario]]*Tabla8[[#This Row],[Tasa de ingresos cliente]]</f>
        <v>2.1839166750000001E-3</v>
      </c>
      <c r="AZ181" s="21">
        <v>21.6</v>
      </c>
      <c r="BA181" s="11">
        <f>Tabla8[[#This Row],[tasa de cambio]]*Tabla8[[#This Row],[Ingresos netos]]</f>
        <v>4.7172600180000003E-2</v>
      </c>
      <c r="BB181" s="23"/>
      <c r="BD181" s="23"/>
      <c r="BR181" s="1" t="s">
        <v>138</v>
      </c>
      <c r="BS181" s="1" t="s">
        <v>18</v>
      </c>
      <c r="BT181" s="1" t="s">
        <v>114</v>
      </c>
      <c r="BU181" s="1" t="s">
        <v>11</v>
      </c>
      <c r="BV181" s="1" t="s">
        <v>12</v>
      </c>
      <c r="BW181" s="1" t="s">
        <v>13</v>
      </c>
      <c r="BX181" s="8">
        <v>1.6732845999999999E-5</v>
      </c>
      <c r="BY181" s="8">
        <v>0.75</v>
      </c>
      <c r="BZ181" s="9">
        <f>Tabla4[[#This Row],[Precio unitario]]*Tabla4[[#This Row],[Tasa de ingresos cliente]]</f>
        <v>1.25496345E-5</v>
      </c>
      <c r="CA181" s="21">
        <v>21.6</v>
      </c>
      <c r="CB181" s="14">
        <f>Tabla4[[#This Row],[tasa de cambio]]*Tabla4[[#This Row],[Ingresos netos]]</f>
        <v>2.7107210520000005E-4</v>
      </c>
    </row>
    <row r="182" spans="1:80">
      <c r="A182" s="1" t="s">
        <v>24</v>
      </c>
      <c r="B182" s="1" t="s">
        <v>17</v>
      </c>
      <c r="C182" s="1"/>
      <c r="D182" s="1" t="s">
        <v>11</v>
      </c>
      <c r="E182" s="1" t="s">
        <v>12</v>
      </c>
      <c r="F182" s="1" t="s">
        <v>13</v>
      </c>
      <c r="G182" s="8">
        <v>2.21550345E-4</v>
      </c>
      <c r="H182" s="8">
        <v>0.75</v>
      </c>
      <c r="I182" s="9">
        <f>Tabla14[[#This Row],[Precio unitario]]*Tabla14[[#This Row],[Tasa de ingresos cliente]]</f>
        <v>1.6616275875E-4</v>
      </c>
      <c r="J182" s="21">
        <v>21.6</v>
      </c>
      <c r="K182" s="15">
        <f>Tabla14[[#This Row],[tasa de cambio]]*Tabla14[[#This Row],[Ingresos netos]]</f>
        <v>3.5891155890000002E-3</v>
      </c>
      <c r="M182" s="1" t="s">
        <v>117</v>
      </c>
      <c r="N182" s="23" t="e">
        <f>AVERAGEIF(Tabla14[PaÃ­s / RegiÃ³n],M182,Tabla14[regalia en pesos])</f>
        <v>#DIV/0!</v>
      </c>
      <c r="P182" s="2" t="s">
        <v>81</v>
      </c>
      <c r="Q182" s="2" t="s">
        <v>80</v>
      </c>
      <c r="R182" s="2"/>
      <c r="S182" s="2" t="s">
        <v>11</v>
      </c>
      <c r="T182" s="2" t="s">
        <v>12</v>
      </c>
      <c r="U182" s="2" t="s">
        <v>13</v>
      </c>
      <c r="V182" s="7">
        <v>1.707172028E-3</v>
      </c>
      <c r="W182" s="7">
        <v>0.75</v>
      </c>
      <c r="X182" s="9">
        <f>Tabla12[[#This Row],[Precio unitario]]*Tabla12[[#This Row],[Tasa de ingresos cliente]]</f>
        <v>1.280379021E-3</v>
      </c>
      <c r="Y182" s="21">
        <v>21.6</v>
      </c>
      <c r="Z182" s="11">
        <f>Tabla12[[#This Row],[tasa de cambio]]*Tabla12[[#This Row],[Ingresos netos]]</f>
        <v>2.7656186853600002E-2</v>
      </c>
      <c r="AQ182" s="1" t="s">
        <v>100</v>
      </c>
      <c r="AR182" s="1" t="s">
        <v>41</v>
      </c>
      <c r="AS182" s="1" t="s">
        <v>104</v>
      </c>
      <c r="AT182" s="1" t="s">
        <v>11</v>
      </c>
      <c r="AU182" s="1" t="s">
        <v>12</v>
      </c>
      <c r="AV182" s="1" t="s">
        <v>13</v>
      </c>
      <c r="AW182" s="8">
        <v>2.911875E-3</v>
      </c>
      <c r="AX182" s="8">
        <v>0.75</v>
      </c>
      <c r="AY182" s="9">
        <f>Tabla8[[#This Row],[Precio unitario]]*Tabla8[[#This Row],[Tasa de ingresos cliente]]</f>
        <v>2.1839062500000001E-3</v>
      </c>
      <c r="AZ182" s="21">
        <v>21.6</v>
      </c>
      <c r="BA182" s="11">
        <f>Tabla8[[#This Row],[tasa de cambio]]*Tabla8[[#This Row],[Ingresos netos]]</f>
        <v>4.7172375000000002E-2</v>
      </c>
      <c r="BB182" s="23"/>
      <c r="BD182" s="23"/>
      <c r="BR182" s="2" t="s">
        <v>138</v>
      </c>
      <c r="BS182" s="2" t="s">
        <v>18</v>
      </c>
      <c r="BT182" s="2" t="s">
        <v>104</v>
      </c>
      <c r="BU182" s="2" t="s">
        <v>11</v>
      </c>
      <c r="BV182" s="2" t="s">
        <v>12</v>
      </c>
      <c r="BW182" s="2" t="s">
        <v>13</v>
      </c>
      <c r="BX182" s="7">
        <v>7.2255319999999998E-4</v>
      </c>
      <c r="BY182" s="7">
        <v>0.75</v>
      </c>
      <c r="BZ182" s="9">
        <f>Tabla4[[#This Row],[Precio unitario]]*Tabla4[[#This Row],[Tasa de ingresos cliente]]</f>
        <v>5.4191489999999998E-4</v>
      </c>
      <c r="CA182" s="21">
        <v>21.6</v>
      </c>
      <c r="CB182" s="14">
        <f>Tabla4[[#This Row],[tasa de cambio]]*Tabla4[[#This Row],[Ingresos netos]]</f>
        <v>1.1705361840000001E-2</v>
      </c>
    </row>
    <row r="183" spans="1:80">
      <c r="A183" s="2" t="s">
        <v>24</v>
      </c>
      <c r="B183" s="2" t="s">
        <v>45</v>
      </c>
      <c r="C183" s="2"/>
      <c r="D183" s="2" t="s">
        <v>11</v>
      </c>
      <c r="E183" s="2" t="s">
        <v>12</v>
      </c>
      <c r="F183" s="2" t="s">
        <v>13</v>
      </c>
      <c r="G183" s="7">
        <v>1.83043218E-4</v>
      </c>
      <c r="H183" s="7">
        <v>0.75</v>
      </c>
      <c r="I183" s="9">
        <f>Tabla14[[#This Row],[Precio unitario]]*Tabla14[[#This Row],[Tasa de ingresos cliente]]</f>
        <v>1.3728241349999999E-4</v>
      </c>
      <c r="J183" s="21">
        <v>21.6</v>
      </c>
      <c r="K183" s="15">
        <f>Tabla14[[#This Row],[tasa de cambio]]*Tabla14[[#This Row],[Ingresos netos]]</f>
        <v>2.9653001316000001E-3</v>
      </c>
      <c r="M183" s="1" t="s">
        <v>118</v>
      </c>
      <c r="N183" s="23" t="e">
        <f>AVERAGEIF(Tabla14[PaÃ­s / RegiÃ³n],M183,Tabla14[regalia en pesos])</f>
        <v>#DIV/0!</v>
      </c>
      <c r="P183" s="1" t="s">
        <v>81</v>
      </c>
      <c r="Q183" s="1" t="s">
        <v>16</v>
      </c>
      <c r="R183" s="1"/>
      <c r="S183" s="1" t="s">
        <v>11</v>
      </c>
      <c r="T183" s="1" t="s">
        <v>12</v>
      </c>
      <c r="U183" s="1" t="s">
        <v>13</v>
      </c>
      <c r="V183" s="8">
        <v>9.1997123489999996E-3</v>
      </c>
      <c r="W183" s="8">
        <v>0.75</v>
      </c>
      <c r="X183" s="9">
        <f>Tabla12[[#This Row],[Precio unitario]]*Tabla12[[#This Row],[Tasa de ingresos cliente]]</f>
        <v>6.8997842617499992E-3</v>
      </c>
      <c r="Y183" s="21">
        <v>21.6</v>
      </c>
      <c r="Z183" s="11">
        <f>Tabla12[[#This Row],[tasa de cambio]]*Tabla12[[#This Row],[Ingresos netos]]</f>
        <v>0.14903534005379998</v>
      </c>
      <c r="AQ183" s="2" t="s">
        <v>100</v>
      </c>
      <c r="AR183" s="2" t="s">
        <v>41</v>
      </c>
      <c r="AS183" s="2" t="s">
        <v>104</v>
      </c>
      <c r="AT183" s="2" t="s">
        <v>11</v>
      </c>
      <c r="AU183" s="2" t="s">
        <v>12</v>
      </c>
      <c r="AV183" s="2" t="s">
        <v>13</v>
      </c>
      <c r="AW183" s="7">
        <v>2.9118333000000001E-3</v>
      </c>
      <c r="AX183" s="7">
        <v>0.75</v>
      </c>
      <c r="AY183" s="9">
        <f>Tabla8[[#This Row],[Precio unitario]]*Tabla8[[#This Row],[Tasa de ingresos cliente]]</f>
        <v>2.1838749750000002E-3</v>
      </c>
      <c r="AZ183" s="21">
        <v>21.6</v>
      </c>
      <c r="BA183" s="11">
        <f>Tabla8[[#This Row],[tasa de cambio]]*Tabla8[[#This Row],[Ingresos netos]]</f>
        <v>4.7171699460000008E-2</v>
      </c>
      <c r="BB183" s="23"/>
      <c r="BD183" s="23"/>
      <c r="BR183" s="2" t="s">
        <v>138</v>
      </c>
      <c r="BS183" s="2" t="s">
        <v>18</v>
      </c>
      <c r="BT183" s="2" t="s">
        <v>104</v>
      </c>
      <c r="BU183" s="2" t="s">
        <v>11</v>
      </c>
      <c r="BV183" s="2" t="s">
        <v>12</v>
      </c>
      <c r="BW183" s="2" t="s">
        <v>13</v>
      </c>
      <c r="BX183" s="7">
        <v>4.9261015000000002E-3</v>
      </c>
      <c r="BY183" s="7">
        <v>0.75</v>
      </c>
      <c r="BZ183" s="9">
        <f>Tabla4[[#This Row],[Precio unitario]]*Tabla4[[#This Row],[Tasa de ingresos cliente]]</f>
        <v>3.6945761250000001E-3</v>
      </c>
      <c r="CA183" s="21">
        <v>21.6</v>
      </c>
      <c r="CB183" s="14">
        <f>Tabla4[[#This Row],[tasa de cambio]]*Tabla4[[#This Row],[Ingresos netos]]</f>
        <v>7.9802844300000009E-2</v>
      </c>
    </row>
    <row r="184" spans="1:80">
      <c r="A184" s="2" t="s">
        <v>24</v>
      </c>
      <c r="B184" s="2" t="s">
        <v>45</v>
      </c>
      <c r="C184" s="2"/>
      <c r="D184" s="2" t="s">
        <v>11</v>
      </c>
      <c r="E184" s="2" t="s">
        <v>12</v>
      </c>
      <c r="F184" s="2" t="s">
        <v>13</v>
      </c>
      <c r="G184" s="7">
        <v>1.48473547E-4</v>
      </c>
      <c r="H184" s="7">
        <v>0.75</v>
      </c>
      <c r="I184" s="9">
        <f>Tabla14[[#This Row],[Precio unitario]]*Tabla14[[#This Row],[Tasa de ingresos cliente]]</f>
        <v>1.1135516025E-4</v>
      </c>
      <c r="J184" s="21">
        <v>21.6</v>
      </c>
      <c r="K184" s="15">
        <f>Tabla14[[#This Row],[tasa de cambio]]*Tabla14[[#This Row],[Ingresos netos]]</f>
        <v>2.4052714614000003E-3</v>
      </c>
      <c r="M184" s="1" t="s">
        <v>119</v>
      </c>
      <c r="N184" s="23" t="e">
        <f>AVERAGEIF(Tabla14[PaÃ­s / RegiÃ³n],M184,Tabla14[regalia en pesos])</f>
        <v>#DIV/0!</v>
      </c>
      <c r="P184" s="2" t="s">
        <v>81</v>
      </c>
      <c r="Q184" s="2" t="s">
        <v>17</v>
      </c>
      <c r="R184" s="2"/>
      <c r="S184" s="2" t="s">
        <v>11</v>
      </c>
      <c r="T184" s="2" t="s">
        <v>12</v>
      </c>
      <c r="U184" s="2" t="s">
        <v>13</v>
      </c>
      <c r="V184" s="7">
        <v>1.576865099E-3</v>
      </c>
      <c r="W184" s="7">
        <v>0.75</v>
      </c>
      <c r="X184" s="9">
        <f>Tabla12[[#This Row],[Precio unitario]]*Tabla12[[#This Row],[Tasa de ingresos cliente]]</f>
        <v>1.18264882425E-3</v>
      </c>
      <c r="Y184" s="21">
        <v>21.6</v>
      </c>
      <c r="Z184" s="11">
        <f>Tabla12[[#This Row],[tasa de cambio]]*Tabla12[[#This Row],[Ingresos netos]]</f>
        <v>2.55452146038E-2</v>
      </c>
      <c r="AQ184" s="1" t="s">
        <v>100</v>
      </c>
      <c r="AR184" s="1" t="s">
        <v>41</v>
      </c>
      <c r="AS184" s="1" t="s">
        <v>104</v>
      </c>
      <c r="AT184" s="1" t="s">
        <v>11</v>
      </c>
      <c r="AU184" s="1" t="s">
        <v>12</v>
      </c>
      <c r="AV184" s="1" t="s">
        <v>13</v>
      </c>
      <c r="AW184" s="8">
        <v>1.1927999999999999E-3</v>
      </c>
      <c r="AX184" s="8">
        <v>0.75</v>
      </c>
      <c r="AY184" s="9">
        <f>Tabla8[[#This Row],[Precio unitario]]*Tabla8[[#This Row],[Tasa de ingresos cliente]]</f>
        <v>8.9459999999999995E-4</v>
      </c>
      <c r="AZ184" s="21">
        <v>21.6</v>
      </c>
      <c r="BA184" s="11">
        <f>Tabla8[[#This Row],[tasa de cambio]]*Tabla8[[#This Row],[Ingresos netos]]</f>
        <v>1.9323360000000001E-2</v>
      </c>
      <c r="BB184" s="23"/>
      <c r="BD184" s="23"/>
      <c r="BR184" s="1" t="s">
        <v>138</v>
      </c>
      <c r="BS184" s="1" t="s">
        <v>18</v>
      </c>
      <c r="BT184" s="1" t="s">
        <v>104</v>
      </c>
      <c r="BU184" s="1" t="s">
        <v>11</v>
      </c>
      <c r="BV184" s="1" t="s">
        <v>12</v>
      </c>
      <c r="BW184" s="1" t="s">
        <v>13</v>
      </c>
      <c r="BX184" s="8">
        <v>1.2612189E-3</v>
      </c>
      <c r="BY184" s="8">
        <v>0.75</v>
      </c>
      <c r="BZ184" s="9">
        <f>Tabla4[[#This Row],[Precio unitario]]*Tabla4[[#This Row],[Tasa de ingresos cliente]]</f>
        <v>9.4591417500000002E-4</v>
      </c>
      <c r="CA184" s="21">
        <v>21.6</v>
      </c>
      <c r="CB184" s="14">
        <f>Tabla4[[#This Row],[tasa de cambio]]*Tabla4[[#This Row],[Ingresos netos]]</f>
        <v>2.0431746180000002E-2</v>
      </c>
    </row>
    <row r="185" spans="1:80">
      <c r="A185" s="1" t="s">
        <v>24</v>
      </c>
      <c r="B185" s="1" t="s">
        <v>45</v>
      </c>
      <c r="C185" s="1"/>
      <c r="D185" s="1" t="s">
        <v>11</v>
      </c>
      <c r="E185" s="1" t="s">
        <v>12</v>
      </c>
      <c r="F185" s="1" t="s">
        <v>13</v>
      </c>
      <c r="G185" s="8">
        <v>2.04744531E-4</v>
      </c>
      <c r="H185" s="8">
        <v>0.75</v>
      </c>
      <c r="I185" s="9">
        <f>Tabla14[[#This Row],[Precio unitario]]*Tabla14[[#This Row],[Tasa de ingresos cliente]]</f>
        <v>1.5355839824999999E-4</v>
      </c>
      <c r="J185" s="21">
        <v>21.6</v>
      </c>
      <c r="K185" s="15">
        <f>Tabla14[[#This Row],[tasa de cambio]]*Tabla14[[#This Row],[Ingresos netos]]</f>
        <v>3.3168614021999998E-3</v>
      </c>
      <c r="M185" s="1" t="s">
        <v>120</v>
      </c>
      <c r="N185" s="23" t="e">
        <f>AVERAGEIF(Tabla14[PaÃ­s / RegiÃ³n],M185,Tabla14[regalia en pesos])</f>
        <v>#DIV/0!</v>
      </c>
      <c r="P185" s="1" t="s">
        <v>81</v>
      </c>
      <c r="Q185" s="1" t="s">
        <v>17</v>
      </c>
      <c r="R185" s="1"/>
      <c r="S185" s="1" t="s">
        <v>11</v>
      </c>
      <c r="T185" s="1" t="s">
        <v>12</v>
      </c>
      <c r="U185" s="1" t="s">
        <v>13</v>
      </c>
      <c r="V185" s="8">
        <v>1.39224561E-3</v>
      </c>
      <c r="W185" s="8">
        <v>0.75</v>
      </c>
      <c r="X185" s="9">
        <f>Tabla12[[#This Row],[Precio unitario]]*Tabla12[[#This Row],[Tasa de ingresos cliente]]</f>
        <v>1.0441842074999999E-3</v>
      </c>
      <c r="Y185" s="21">
        <v>21.6</v>
      </c>
      <c r="Z185" s="11">
        <f>Tabla12[[#This Row],[tasa de cambio]]*Tabla12[[#This Row],[Ingresos netos]]</f>
        <v>2.2554378882000001E-2</v>
      </c>
      <c r="AQ185" s="2" t="s">
        <v>100</v>
      </c>
      <c r="AR185" s="2" t="s">
        <v>41</v>
      </c>
      <c r="AS185" s="2" t="s">
        <v>104</v>
      </c>
      <c r="AT185" s="2" t="s">
        <v>11</v>
      </c>
      <c r="AU185" s="2" t="s">
        <v>12</v>
      </c>
      <c r="AV185" s="2" t="s">
        <v>13</v>
      </c>
      <c r="AW185" s="7">
        <v>1.1926667E-3</v>
      </c>
      <c r="AX185" s="7">
        <v>0.75</v>
      </c>
      <c r="AY185" s="9">
        <f>Tabla8[[#This Row],[Precio unitario]]*Tabla8[[#This Row],[Tasa de ingresos cliente]]</f>
        <v>8.9450002500000001E-4</v>
      </c>
      <c r="AZ185" s="21">
        <v>21.6</v>
      </c>
      <c r="BA185" s="11">
        <f>Tabla8[[#This Row],[tasa de cambio]]*Tabla8[[#This Row],[Ingresos netos]]</f>
        <v>1.9321200540000003E-2</v>
      </c>
      <c r="BB185" s="23"/>
      <c r="BD185" s="23"/>
      <c r="BR185" s="1" t="s">
        <v>138</v>
      </c>
      <c r="BS185" s="1" t="s">
        <v>18</v>
      </c>
      <c r="BT185" s="1" t="s">
        <v>104</v>
      </c>
      <c r="BU185" s="1" t="s">
        <v>11</v>
      </c>
      <c r="BV185" s="1" t="s">
        <v>12</v>
      </c>
      <c r="BW185" s="1" t="s">
        <v>13</v>
      </c>
      <c r="BX185" s="8">
        <v>5.1474442999999998E-3</v>
      </c>
      <c r="BY185" s="8">
        <v>0.75</v>
      </c>
      <c r="BZ185" s="9">
        <f>Tabla4[[#This Row],[Precio unitario]]*Tabla4[[#This Row],[Tasa de ingresos cliente]]</f>
        <v>3.8605832249999999E-3</v>
      </c>
      <c r="CA185" s="21">
        <v>21.6</v>
      </c>
      <c r="CB185" s="14">
        <f>Tabla4[[#This Row],[tasa de cambio]]*Tabla4[[#This Row],[Ingresos netos]]</f>
        <v>8.3388597660000008E-2</v>
      </c>
    </row>
    <row r="186" spans="1:80">
      <c r="A186" s="1" t="s">
        <v>24</v>
      </c>
      <c r="B186" s="1" t="s">
        <v>45</v>
      </c>
      <c r="C186" s="1"/>
      <c r="D186" s="1" t="s">
        <v>11</v>
      </c>
      <c r="E186" s="1" t="s">
        <v>12</v>
      </c>
      <c r="F186" s="1" t="s">
        <v>13</v>
      </c>
      <c r="G186" s="8">
        <v>5.3160040400000003E-4</v>
      </c>
      <c r="H186" s="8">
        <v>0.75</v>
      </c>
      <c r="I186" s="9">
        <f>Tabla14[[#This Row],[Precio unitario]]*Tabla14[[#This Row],[Tasa de ingresos cliente]]</f>
        <v>3.9870030300000002E-4</v>
      </c>
      <c r="J186" s="21">
        <v>21.6</v>
      </c>
      <c r="K186" s="15">
        <f>Tabla14[[#This Row],[tasa de cambio]]*Tabla14[[#This Row],[Ingresos netos]]</f>
        <v>8.6119265448000009E-3</v>
      </c>
      <c r="M186" s="1" t="s">
        <v>121</v>
      </c>
      <c r="N186" s="23" t="e">
        <f>AVERAGEIF(Tabla14[PaÃ­s / RegiÃ³n],M186,Tabla14[regalia en pesos])</f>
        <v>#DIV/0!</v>
      </c>
      <c r="P186" s="2" t="s">
        <v>81</v>
      </c>
      <c r="Q186" s="2" t="s">
        <v>17</v>
      </c>
      <c r="R186" s="2"/>
      <c r="S186" s="2" t="s">
        <v>11</v>
      </c>
      <c r="T186" s="2" t="s">
        <v>12</v>
      </c>
      <c r="U186" s="2" t="s">
        <v>13</v>
      </c>
      <c r="V186" s="7">
        <v>1.281603574E-3</v>
      </c>
      <c r="W186" s="7">
        <v>0.75</v>
      </c>
      <c r="X186" s="9">
        <f>Tabla12[[#This Row],[Precio unitario]]*Tabla12[[#This Row],[Tasa de ingresos cliente]]</f>
        <v>9.6120268049999997E-4</v>
      </c>
      <c r="Y186" s="21">
        <v>21.6</v>
      </c>
      <c r="Z186" s="11">
        <f>Tabla12[[#This Row],[tasa de cambio]]*Tabla12[[#This Row],[Ingresos netos]]</f>
        <v>2.0761977898800001E-2</v>
      </c>
      <c r="AQ186" s="2" t="s">
        <v>100</v>
      </c>
      <c r="AR186" s="2" t="s">
        <v>41</v>
      </c>
      <c r="AS186" s="2" t="s">
        <v>104</v>
      </c>
      <c r="AT186" s="2" t="s">
        <v>11</v>
      </c>
      <c r="AU186" s="2" t="s">
        <v>12</v>
      </c>
      <c r="AV186" s="2" t="s">
        <v>13</v>
      </c>
      <c r="AW186" s="7">
        <v>1.193E-3</v>
      </c>
      <c r="AX186" s="7">
        <v>0.75</v>
      </c>
      <c r="AY186" s="9">
        <f>Tabla8[[#This Row],[Precio unitario]]*Tabla8[[#This Row],[Tasa de ingresos cliente]]</f>
        <v>8.9475000000000004E-4</v>
      </c>
      <c r="AZ186" s="21">
        <v>21.6</v>
      </c>
      <c r="BA186" s="11">
        <f>Tabla8[[#This Row],[tasa de cambio]]*Tabla8[[#This Row],[Ingresos netos]]</f>
        <v>1.9326600000000003E-2</v>
      </c>
      <c r="BB186" s="23"/>
      <c r="BD186" s="23"/>
      <c r="BR186" s="1" t="s">
        <v>138</v>
      </c>
      <c r="BS186" s="1" t="s">
        <v>71</v>
      </c>
      <c r="BT186" s="1" t="s">
        <v>104</v>
      </c>
      <c r="BU186" s="1" t="s">
        <v>11</v>
      </c>
      <c r="BV186" s="1" t="s">
        <v>12</v>
      </c>
      <c r="BW186" s="1" t="s">
        <v>13</v>
      </c>
      <c r="BX186" s="8">
        <v>-3.2640000000000001E-7</v>
      </c>
      <c r="BY186" s="8">
        <v>0.75</v>
      </c>
      <c r="BZ186" s="9">
        <f>Tabla4[[#This Row],[Precio unitario]]*Tabla4[[#This Row],[Tasa de ingresos cliente]]</f>
        <v>-2.4480000000000002E-7</v>
      </c>
      <c r="CA186" s="21">
        <v>21.6</v>
      </c>
      <c r="CB186" s="14">
        <f>Tabla4[[#This Row],[tasa de cambio]]*Tabla4[[#This Row],[Ingresos netos]]</f>
        <v>-5.2876800000000005E-6</v>
      </c>
    </row>
    <row r="187" spans="1:80">
      <c r="A187" s="1" t="s">
        <v>24</v>
      </c>
      <c r="B187" s="1" t="s">
        <v>45</v>
      </c>
      <c r="C187" s="1"/>
      <c r="D187" s="1" t="s">
        <v>11</v>
      </c>
      <c r="E187" s="1" t="s">
        <v>12</v>
      </c>
      <c r="F187" s="1" t="s">
        <v>13</v>
      </c>
      <c r="G187" s="8">
        <v>2.42306066E-4</v>
      </c>
      <c r="H187" s="8">
        <v>0.75</v>
      </c>
      <c r="I187" s="9">
        <f>Tabla14[[#This Row],[Precio unitario]]*Tabla14[[#This Row],[Tasa de ingresos cliente]]</f>
        <v>1.8172954949999999E-4</v>
      </c>
      <c r="J187" s="21">
        <v>21.6</v>
      </c>
      <c r="K187" s="15">
        <f>Tabla14[[#This Row],[tasa de cambio]]*Tabla14[[#This Row],[Ingresos netos]]</f>
        <v>3.9253582692000003E-3</v>
      </c>
      <c r="M187" s="1" t="s">
        <v>122</v>
      </c>
      <c r="N187" s="23" t="e">
        <f>AVERAGEIF(Tabla14[PaÃ­s / RegiÃ³n],M187,Tabla14[regalia en pesos])</f>
        <v>#DIV/0!</v>
      </c>
      <c r="P187" s="1" t="s">
        <v>81</v>
      </c>
      <c r="Q187" s="1" t="s">
        <v>17</v>
      </c>
      <c r="R187" s="1"/>
      <c r="S187" s="1" t="s">
        <v>11</v>
      </c>
      <c r="T187" s="1" t="s">
        <v>12</v>
      </c>
      <c r="U187" s="1" t="s">
        <v>13</v>
      </c>
      <c r="V187" s="8">
        <v>1.2357908569999999E-3</v>
      </c>
      <c r="W187" s="8">
        <v>0.75</v>
      </c>
      <c r="X187" s="9">
        <f>Tabla12[[#This Row],[Precio unitario]]*Tabla12[[#This Row],[Tasa de ingresos cliente]]</f>
        <v>9.2684314274999987E-4</v>
      </c>
      <c r="Y187" s="21">
        <v>21.6</v>
      </c>
      <c r="Z187" s="11">
        <f>Tabla12[[#This Row],[tasa de cambio]]*Tabla12[[#This Row],[Ingresos netos]]</f>
        <v>2.0019811883399997E-2</v>
      </c>
      <c r="AQ187" s="2" t="s">
        <v>100</v>
      </c>
      <c r="AR187" s="2" t="s">
        <v>41</v>
      </c>
      <c r="AS187" s="2" t="s">
        <v>114</v>
      </c>
      <c r="AT187" s="2" t="s">
        <v>11</v>
      </c>
      <c r="AU187" s="2" t="s">
        <v>12</v>
      </c>
      <c r="AV187" s="2" t="s">
        <v>13</v>
      </c>
      <c r="AW187" s="7">
        <v>2.6600900000000001E-5</v>
      </c>
      <c r="AX187" s="7">
        <v>0.75</v>
      </c>
      <c r="AY187" s="9">
        <f>Tabla8[[#This Row],[Precio unitario]]*Tabla8[[#This Row],[Tasa de ingresos cliente]]</f>
        <v>1.9950675E-5</v>
      </c>
      <c r="AZ187" s="21">
        <v>21.6</v>
      </c>
      <c r="BA187" s="11">
        <f>Tabla8[[#This Row],[tasa de cambio]]*Tabla8[[#This Row],[Ingresos netos]]</f>
        <v>4.3093458000000002E-4</v>
      </c>
      <c r="BB187" s="23"/>
      <c r="BD187" s="23"/>
      <c r="BR187" s="2" t="s">
        <v>138</v>
      </c>
      <c r="BS187" s="2" t="s">
        <v>56</v>
      </c>
      <c r="BT187" s="2" t="s">
        <v>104</v>
      </c>
      <c r="BU187" s="2" t="s">
        <v>11</v>
      </c>
      <c r="BV187" s="2" t="s">
        <v>12</v>
      </c>
      <c r="BW187" s="2" t="s">
        <v>13</v>
      </c>
      <c r="BX187" s="7">
        <v>8.2450000000000006E-3</v>
      </c>
      <c r="BY187" s="7">
        <v>0.75</v>
      </c>
      <c r="BZ187" s="9">
        <f>Tabla4[[#This Row],[Precio unitario]]*Tabla4[[#This Row],[Tasa de ingresos cliente]]</f>
        <v>6.18375E-3</v>
      </c>
      <c r="CA187" s="21">
        <v>21.6</v>
      </c>
      <c r="CB187" s="14">
        <f>Tabla4[[#This Row],[tasa de cambio]]*Tabla4[[#This Row],[Ingresos netos]]</f>
        <v>0.13356900000000002</v>
      </c>
    </row>
    <row r="188" spans="1:80">
      <c r="A188" s="2" t="s">
        <v>24</v>
      </c>
      <c r="B188" s="2" t="s">
        <v>45</v>
      </c>
      <c r="C188" s="2"/>
      <c r="D188" s="2" t="s">
        <v>11</v>
      </c>
      <c r="E188" s="2" t="s">
        <v>12</v>
      </c>
      <c r="F188" s="2" t="s">
        <v>13</v>
      </c>
      <c r="G188" s="7">
        <v>2.6324532200000002E-4</v>
      </c>
      <c r="H188" s="7">
        <v>0.75</v>
      </c>
      <c r="I188" s="9">
        <f>Tabla14[[#This Row],[Precio unitario]]*Tabla14[[#This Row],[Tasa de ingresos cliente]]</f>
        <v>1.974339915E-4</v>
      </c>
      <c r="J188" s="21">
        <v>21.6</v>
      </c>
      <c r="K188" s="15">
        <f>Tabla14[[#This Row],[tasa de cambio]]*Tabla14[[#This Row],[Ingresos netos]]</f>
        <v>4.2645742164000005E-3</v>
      </c>
      <c r="M188" s="1" t="s">
        <v>88</v>
      </c>
      <c r="N188" s="23" t="e">
        <f>AVERAGEIF(Tabla14[PaÃ­s / RegiÃ³n],M188,Tabla14[regalia en pesos])</f>
        <v>#DIV/0!</v>
      </c>
      <c r="P188" s="2" t="s">
        <v>81</v>
      </c>
      <c r="Q188" s="2" t="s">
        <v>21</v>
      </c>
      <c r="R188" s="2"/>
      <c r="S188" s="2" t="s">
        <v>11</v>
      </c>
      <c r="T188" s="2" t="s">
        <v>12</v>
      </c>
      <c r="U188" s="2" t="s">
        <v>13</v>
      </c>
      <c r="V188" s="7">
        <v>1.6916129910000001E-3</v>
      </c>
      <c r="W188" s="7">
        <v>0.75</v>
      </c>
      <c r="X188" s="9">
        <f>Tabla12[[#This Row],[Precio unitario]]*Tabla12[[#This Row],[Tasa de ingresos cliente]]</f>
        <v>1.26870974325E-3</v>
      </c>
      <c r="Y188" s="21">
        <v>21.6</v>
      </c>
      <c r="Z188" s="11">
        <f>Tabla12[[#This Row],[tasa de cambio]]*Tabla12[[#This Row],[Ingresos netos]]</f>
        <v>2.7404130454200003E-2</v>
      </c>
      <c r="AQ188" s="1" t="s">
        <v>100</v>
      </c>
      <c r="AR188" s="1" t="s">
        <v>41</v>
      </c>
      <c r="AS188" s="1" t="s">
        <v>114</v>
      </c>
      <c r="AT188" s="1" t="s">
        <v>11</v>
      </c>
      <c r="AU188" s="1" t="s">
        <v>12</v>
      </c>
      <c r="AV188" s="1" t="s">
        <v>13</v>
      </c>
      <c r="AW188" s="8">
        <v>2.6599100000000001E-5</v>
      </c>
      <c r="AX188" s="8">
        <v>0.75</v>
      </c>
      <c r="AY188" s="9">
        <f>Tabla8[[#This Row],[Precio unitario]]*Tabla8[[#This Row],[Tasa de ingresos cliente]]</f>
        <v>1.9949325000000001E-5</v>
      </c>
      <c r="AZ188" s="21">
        <v>21.6</v>
      </c>
      <c r="BA188" s="11">
        <f>Tabla8[[#This Row],[tasa de cambio]]*Tabla8[[#This Row],[Ingresos netos]]</f>
        <v>4.3090542000000004E-4</v>
      </c>
      <c r="BB188" s="23"/>
      <c r="BD188" s="23"/>
      <c r="BR188" s="1" t="s">
        <v>138</v>
      </c>
      <c r="BS188" s="1" t="s">
        <v>56</v>
      </c>
      <c r="BT188" s="1" t="s">
        <v>104</v>
      </c>
      <c r="BU188" s="1" t="s">
        <v>11</v>
      </c>
      <c r="BV188" s="1" t="s">
        <v>12</v>
      </c>
      <c r="BW188" s="1" t="s">
        <v>13</v>
      </c>
      <c r="BX188" s="8">
        <v>3.8745973000000001E-3</v>
      </c>
      <c r="BY188" s="8">
        <v>0.75</v>
      </c>
      <c r="BZ188" s="9">
        <f>Tabla4[[#This Row],[Precio unitario]]*Tabla4[[#This Row],[Tasa de ingresos cliente]]</f>
        <v>2.9059479749999999E-3</v>
      </c>
      <c r="CA188" s="21">
        <v>21.6</v>
      </c>
      <c r="CB188" s="14">
        <f>Tabla4[[#This Row],[tasa de cambio]]*Tabla4[[#This Row],[Ingresos netos]]</f>
        <v>6.2768476259999997E-2</v>
      </c>
    </row>
    <row r="189" spans="1:80">
      <c r="A189" s="1" t="s">
        <v>24</v>
      </c>
      <c r="B189" s="1" t="s">
        <v>45</v>
      </c>
      <c r="C189" s="1"/>
      <c r="D189" s="1" t="s">
        <v>11</v>
      </c>
      <c r="E189" s="1" t="s">
        <v>12</v>
      </c>
      <c r="F189" s="1" t="s">
        <v>13</v>
      </c>
      <c r="G189" s="8">
        <v>3.2912782299999999E-4</v>
      </c>
      <c r="H189" s="8">
        <v>0.75</v>
      </c>
      <c r="I189" s="9">
        <f>Tabla14[[#This Row],[Precio unitario]]*Tabla14[[#This Row],[Tasa de ingresos cliente]]</f>
        <v>2.4684586724999999E-4</v>
      </c>
      <c r="J189" s="21">
        <v>21.6</v>
      </c>
      <c r="K189" s="15">
        <f>Tabla14[[#This Row],[tasa de cambio]]*Tabla14[[#This Row],[Ingresos netos]]</f>
        <v>5.3318707326000005E-3</v>
      </c>
      <c r="M189" s="1" t="s">
        <v>78</v>
      </c>
      <c r="N189" s="23">
        <f>AVERAGEIF(Tabla14[PaÃ­s / RegiÃ³n],M189,Tabla14[regalia en pesos])</f>
        <v>1.9800429474600003E-2</v>
      </c>
      <c r="P189" s="1" t="s">
        <v>81</v>
      </c>
      <c r="Q189" s="1" t="s">
        <v>37</v>
      </c>
      <c r="R189" s="1"/>
      <c r="S189" s="1" t="s">
        <v>11</v>
      </c>
      <c r="T189" s="1" t="s">
        <v>12</v>
      </c>
      <c r="U189" s="1" t="s">
        <v>13</v>
      </c>
      <c r="V189" s="8">
        <v>2.5326653369999999E-3</v>
      </c>
      <c r="W189" s="8">
        <v>0.75</v>
      </c>
      <c r="X189" s="9">
        <f>Tabla12[[#This Row],[Precio unitario]]*Tabla12[[#This Row],[Tasa de ingresos cliente]]</f>
        <v>1.8994990027499999E-3</v>
      </c>
      <c r="Y189" s="21">
        <v>21.6</v>
      </c>
      <c r="Z189" s="11">
        <f>Tabla12[[#This Row],[tasa de cambio]]*Tabla12[[#This Row],[Ingresos netos]]</f>
        <v>4.1029178459400004E-2</v>
      </c>
      <c r="AQ189" s="2" t="s">
        <v>100</v>
      </c>
      <c r="AR189" s="2" t="s">
        <v>41</v>
      </c>
      <c r="AS189" s="2" t="s">
        <v>114</v>
      </c>
      <c r="AT189" s="2" t="s">
        <v>11</v>
      </c>
      <c r="AU189" s="2" t="s">
        <v>12</v>
      </c>
      <c r="AV189" s="2" t="s">
        <v>13</v>
      </c>
      <c r="AW189" s="7">
        <v>2.6599999999999999E-5</v>
      </c>
      <c r="AX189" s="7">
        <v>0.75</v>
      </c>
      <c r="AY189" s="9">
        <f>Tabla8[[#This Row],[Precio unitario]]*Tabla8[[#This Row],[Tasa de ingresos cliente]]</f>
        <v>1.995E-5</v>
      </c>
      <c r="AZ189" s="21">
        <v>21.6</v>
      </c>
      <c r="BA189" s="11">
        <f>Tabla8[[#This Row],[tasa de cambio]]*Tabla8[[#This Row],[Ingresos netos]]</f>
        <v>4.3092000000000006E-4</v>
      </c>
      <c r="BB189" s="23"/>
      <c r="BD189" s="23"/>
      <c r="BR189" s="2" t="s">
        <v>138</v>
      </c>
      <c r="BS189" s="2" t="s">
        <v>40</v>
      </c>
      <c r="BT189" s="2" t="s">
        <v>104</v>
      </c>
      <c r="BU189" s="2" t="s">
        <v>11</v>
      </c>
      <c r="BV189" s="2" t="s">
        <v>12</v>
      </c>
      <c r="BW189" s="2" t="s">
        <v>13</v>
      </c>
      <c r="BX189" s="7">
        <v>4.3154368999999996E-3</v>
      </c>
      <c r="BY189" s="7">
        <v>0.75</v>
      </c>
      <c r="BZ189" s="9">
        <f>Tabla4[[#This Row],[Precio unitario]]*Tabla4[[#This Row],[Tasa de ingresos cliente]]</f>
        <v>3.2365776749999995E-3</v>
      </c>
      <c r="CA189" s="21">
        <v>21.6</v>
      </c>
      <c r="CB189" s="14">
        <f>Tabla4[[#This Row],[tasa de cambio]]*Tabla4[[#This Row],[Ingresos netos]]</f>
        <v>6.9910077779999996E-2</v>
      </c>
    </row>
    <row r="190" spans="1:80">
      <c r="A190" s="2" t="s">
        <v>24</v>
      </c>
      <c r="B190" s="2" t="s">
        <v>45</v>
      </c>
      <c r="C190" s="2"/>
      <c r="D190" s="2" t="s">
        <v>11</v>
      </c>
      <c r="E190" s="2" t="s">
        <v>12</v>
      </c>
      <c r="F190" s="2" t="s">
        <v>13</v>
      </c>
      <c r="G190" s="7">
        <v>1.7222207199999999E-4</v>
      </c>
      <c r="H190" s="7">
        <v>0.75</v>
      </c>
      <c r="I190" s="9">
        <f>Tabla14[[#This Row],[Precio unitario]]*Tabla14[[#This Row],[Tasa de ingresos cliente]]</f>
        <v>1.2916655399999998E-4</v>
      </c>
      <c r="J190" s="21">
        <v>21.6</v>
      </c>
      <c r="K190" s="15">
        <f>Tabla14[[#This Row],[tasa de cambio]]*Tabla14[[#This Row],[Ingresos netos]]</f>
        <v>2.7899975664E-3</v>
      </c>
      <c r="M190" s="1" t="s">
        <v>123</v>
      </c>
      <c r="N190" s="23" t="e">
        <f>AVERAGEIF(Tabla14[PaÃ­s / RegiÃ³n],M190,Tabla14[regalia en pesos])</f>
        <v>#DIV/0!</v>
      </c>
      <c r="P190" s="2" t="s">
        <v>81</v>
      </c>
      <c r="Q190" s="2" t="s">
        <v>22</v>
      </c>
      <c r="R190" s="2"/>
      <c r="S190" s="2" t="s">
        <v>11</v>
      </c>
      <c r="T190" s="2" t="s">
        <v>12</v>
      </c>
      <c r="U190" s="2" t="s">
        <v>13</v>
      </c>
      <c r="V190" s="7">
        <v>9.3215914659999996E-3</v>
      </c>
      <c r="W190" s="7">
        <v>0.75</v>
      </c>
      <c r="X190" s="9">
        <f>Tabla12[[#This Row],[Precio unitario]]*Tabla12[[#This Row],[Tasa de ingresos cliente]]</f>
        <v>6.9911935994999997E-3</v>
      </c>
      <c r="Y190" s="21">
        <v>21.6</v>
      </c>
      <c r="Z190" s="11">
        <f>Tabla12[[#This Row],[tasa de cambio]]*Tabla12[[#This Row],[Ingresos netos]]</f>
        <v>0.15100978174920002</v>
      </c>
      <c r="AQ190" s="1" t="s">
        <v>100</v>
      </c>
      <c r="AR190" s="1" t="s">
        <v>41</v>
      </c>
      <c r="AS190" s="1" t="s">
        <v>114</v>
      </c>
      <c r="AT190" s="1" t="s">
        <v>11</v>
      </c>
      <c r="AU190" s="1" t="s">
        <v>12</v>
      </c>
      <c r="AV190" s="1" t="s">
        <v>13</v>
      </c>
      <c r="AW190" s="8">
        <v>2.6597500000000001E-5</v>
      </c>
      <c r="AX190" s="8">
        <v>0.75</v>
      </c>
      <c r="AY190" s="9">
        <f>Tabla8[[#This Row],[Precio unitario]]*Tabla8[[#This Row],[Tasa de ingresos cliente]]</f>
        <v>1.9948125000000001E-5</v>
      </c>
      <c r="AZ190" s="21">
        <v>21.6</v>
      </c>
      <c r="BA190" s="11">
        <f>Tabla8[[#This Row],[tasa de cambio]]*Tabla8[[#This Row],[Ingresos netos]]</f>
        <v>4.3087950000000007E-4</v>
      </c>
      <c r="BB190" s="23"/>
      <c r="BD190" s="23"/>
      <c r="BR190" s="2" t="s">
        <v>138</v>
      </c>
      <c r="BS190" s="2" t="s">
        <v>34</v>
      </c>
      <c r="BT190" s="2" t="s">
        <v>104</v>
      </c>
      <c r="BU190" s="2" t="s">
        <v>11</v>
      </c>
      <c r="BV190" s="2" t="s">
        <v>12</v>
      </c>
      <c r="BW190" s="2" t="s">
        <v>13</v>
      </c>
      <c r="BX190" s="7">
        <v>2.1036999999999999E-6</v>
      </c>
      <c r="BY190" s="7">
        <v>0.75</v>
      </c>
      <c r="BZ190" s="9">
        <f>Tabla4[[#This Row],[Precio unitario]]*Tabla4[[#This Row],[Tasa de ingresos cliente]]</f>
        <v>1.5777749999999999E-6</v>
      </c>
      <c r="CA190" s="21">
        <v>21.6</v>
      </c>
      <c r="CB190" s="14">
        <f>Tabla4[[#This Row],[tasa de cambio]]*Tabla4[[#This Row],[Ingresos netos]]</f>
        <v>3.4079940000000002E-5</v>
      </c>
    </row>
    <row r="191" spans="1:80">
      <c r="A191" s="2" t="s">
        <v>24</v>
      </c>
      <c r="B191" s="2" t="s">
        <v>45</v>
      </c>
      <c r="C191" s="2"/>
      <c r="D191" s="2" t="s">
        <v>11</v>
      </c>
      <c r="E191" s="2" t="s">
        <v>12</v>
      </c>
      <c r="F191" s="2" t="s">
        <v>13</v>
      </c>
      <c r="G191" s="7">
        <v>2.7491560100000002E-4</v>
      </c>
      <c r="H191" s="7">
        <v>0.75</v>
      </c>
      <c r="I191" s="9">
        <f>Tabla14[[#This Row],[Precio unitario]]*Tabla14[[#This Row],[Tasa de ingresos cliente]]</f>
        <v>2.0618670075000001E-4</v>
      </c>
      <c r="J191" s="21">
        <v>21.6</v>
      </c>
      <c r="K191" s="15">
        <f>Tabla14[[#This Row],[tasa de cambio]]*Tabla14[[#This Row],[Ingresos netos]]</f>
        <v>4.4536327362000002E-3</v>
      </c>
      <c r="M191" s="1" t="s">
        <v>69</v>
      </c>
      <c r="N191" s="23">
        <f>AVERAGEIF(Tabla14[PaÃ­s / RegiÃ³n],M191,Tabla14[regalia en pesos])</f>
        <v>3.4447706082000001E-3</v>
      </c>
      <c r="P191" s="1" t="s">
        <v>81</v>
      </c>
      <c r="Q191" s="1" t="s">
        <v>18</v>
      </c>
      <c r="R191" s="1"/>
      <c r="S191" s="1" t="s">
        <v>11</v>
      </c>
      <c r="T191" s="1" t="s">
        <v>12</v>
      </c>
      <c r="U191" s="1" t="s">
        <v>13</v>
      </c>
      <c r="V191" s="8">
        <v>1.9307611399999999E-3</v>
      </c>
      <c r="W191" s="8">
        <v>0.75</v>
      </c>
      <c r="X191" s="9">
        <f>Tabla12[[#This Row],[Precio unitario]]*Tabla12[[#This Row],[Tasa de ingresos cliente]]</f>
        <v>1.4480708549999999E-3</v>
      </c>
      <c r="Y191" s="21">
        <v>21.6</v>
      </c>
      <c r="Z191" s="11">
        <f>Tabla12[[#This Row],[tasa de cambio]]*Tabla12[[#This Row],[Ingresos netos]]</f>
        <v>3.1278330468E-2</v>
      </c>
      <c r="AQ191" s="2" t="s">
        <v>100</v>
      </c>
      <c r="AR191" s="2" t="s">
        <v>41</v>
      </c>
      <c r="AS191" s="2" t="s">
        <v>114</v>
      </c>
      <c r="AT191" s="2" t="s">
        <v>11</v>
      </c>
      <c r="AU191" s="2" t="s">
        <v>12</v>
      </c>
      <c r="AV191" s="2" t="s">
        <v>13</v>
      </c>
      <c r="AW191" s="7">
        <v>2.65985E-5</v>
      </c>
      <c r="AX191" s="7">
        <v>0.75</v>
      </c>
      <c r="AY191" s="9">
        <f>Tabla8[[#This Row],[Precio unitario]]*Tabla8[[#This Row],[Tasa de ingresos cliente]]</f>
        <v>1.9948875E-5</v>
      </c>
      <c r="AZ191" s="21">
        <v>21.6</v>
      </c>
      <c r="BA191" s="11">
        <f>Tabla8[[#This Row],[tasa de cambio]]*Tabla8[[#This Row],[Ingresos netos]]</f>
        <v>4.3089570000000001E-4</v>
      </c>
      <c r="BB191" s="23"/>
      <c r="BD191" s="23"/>
      <c r="BR191" s="2" t="s">
        <v>138</v>
      </c>
      <c r="BS191" s="2" t="s">
        <v>34</v>
      </c>
      <c r="BT191" s="2" t="s">
        <v>114</v>
      </c>
      <c r="BU191" s="2" t="s">
        <v>11</v>
      </c>
      <c r="BV191" s="2" t="s">
        <v>12</v>
      </c>
      <c r="BW191" s="2" t="s">
        <v>13</v>
      </c>
      <c r="BX191" s="7">
        <v>2.4559999999999998E-7</v>
      </c>
      <c r="BY191" s="7">
        <v>0.75</v>
      </c>
      <c r="BZ191" s="9">
        <f>Tabla4[[#This Row],[Precio unitario]]*Tabla4[[#This Row],[Tasa de ingresos cliente]]</f>
        <v>1.8419999999999997E-7</v>
      </c>
      <c r="CA191" s="21">
        <v>21.6</v>
      </c>
      <c r="CB191" s="14">
        <f>Tabla4[[#This Row],[tasa de cambio]]*Tabla4[[#This Row],[Ingresos netos]]</f>
        <v>3.9787199999999994E-6</v>
      </c>
    </row>
    <row r="192" spans="1:80">
      <c r="A192" s="2" t="s">
        <v>24</v>
      </c>
      <c r="B192" s="2" t="s">
        <v>45</v>
      </c>
      <c r="C192" s="2"/>
      <c r="D192" s="2" t="s">
        <v>11</v>
      </c>
      <c r="E192" s="2" t="s">
        <v>12</v>
      </c>
      <c r="F192" s="2" t="s">
        <v>13</v>
      </c>
      <c r="G192" s="7">
        <v>2.2063171500000001E-4</v>
      </c>
      <c r="H192" s="7">
        <v>0.75</v>
      </c>
      <c r="I192" s="9">
        <f>Tabla14[[#This Row],[Precio unitario]]*Tabla14[[#This Row],[Tasa de ingresos cliente]]</f>
        <v>1.6547378625000002E-4</v>
      </c>
      <c r="J192" s="21">
        <v>21.6</v>
      </c>
      <c r="K192" s="15">
        <f>Tabla14[[#This Row],[tasa de cambio]]*Tabla14[[#This Row],[Ingresos netos]]</f>
        <v>3.5742337830000008E-3</v>
      </c>
      <c r="M192" s="1" t="s">
        <v>124</v>
      </c>
      <c r="N192" s="23" t="e">
        <f>AVERAGEIF(Tabla14[PaÃ­s / RegiÃ³n],M192,Tabla14[regalia en pesos])</f>
        <v>#DIV/0!</v>
      </c>
      <c r="P192" s="2" t="s">
        <v>81</v>
      </c>
      <c r="Q192" s="2" t="s">
        <v>18</v>
      </c>
      <c r="R192" s="2"/>
      <c r="S192" s="2" t="s">
        <v>11</v>
      </c>
      <c r="T192" s="2" t="s">
        <v>12</v>
      </c>
      <c r="U192" s="2" t="s">
        <v>13</v>
      </c>
      <c r="V192" s="7">
        <v>1.9307035140000001E-3</v>
      </c>
      <c r="W192" s="7">
        <v>0.75</v>
      </c>
      <c r="X192" s="9">
        <f>Tabla12[[#This Row],[Precio unitario]]*Tabla12[[#This Row],[Tasa de ingresos cliente]]</f>
        <v>1.4480276355E-3</v>
      </c>
      <c r="Y192" s="21">
        <v>21.6</v>
      </c>
      <c r="Z192" s="11">
        <f>Tabla12[[#This Row],[tasa de cambio]]*Tabla12[[#This Row],[Ingresos netos]]</f>
        <v>3.1277396926800004E-2</v>
      </c>
      <c r="AQ192" s="1" t="s">
        <v>100</v>
      </c>
      <c r="AR192" s="1" t="s">
        <v>41</v>
      </c>
      <c r="AS192" s="1" t="s">
        <v>114</v>
      </c>
      <c r="AT192" s="1" t="s">
        <v>11</v>
      </c>
      <c r="AU192" s="1" t="s">
        <v>12</v>
      </c>
      <c r="AV192" s="1" t="s">
        <v>13</v>
      </c>
      <c r="AW192" s="8">
        <v>2.6597800000000001E-5</v>
      </c>
      <c r="AX192" s="8">
        <v>0.75</v>
      </c>
      <c r="AY192" s="9">
        <f>Tabla8[[#This Row],[Precio unitario]]*Tabla8[[#This Row],[Tasa de ingresos cliente]]</f>
        <v>1.994835E-5</v>
      </c>
      <c r="AZ192" s="21">
        <v>21.6</v>
      </c>
      <c r="BA192" s="11">
        <f>Tabla8[[#This Row],[tasa de cambio]]*Tabla8[[#This Row],[Ingresos netos]]</f>
        <v>4.3088436000000006E-4</v>
      </c>
      <c r="BB192" s="23"/>
      <c r="BD192" s="23"/>
      <c r="BR192" s="2" t="s">
        <v>138</v>
      </c>
      <c r="BS192" s="2" t="s">
        <v>34</v>
      </c>
      <c r="BT192" s="2" t="s">
        <v>104</v>
      </c>
      <c r="BU192" s="2" t="s">
        <v>11</v>
      </c>
      <c r="BV192" s="2" t="s">
        <v>12</v>
      </c>
      <c r="BW192" s="2" t="s">
        <v>13</v>
      </c>
      <c r="BX192" s="7">
        <v>1.4825732999999999E-3</v>
      </c>
      <c r="BY192" s="7">
        <v>0.75</v>
      </c>
      <c r="BZ192" s="9">
        <f>Tabla4[[#This Row],[Precio unitario]]*Tabla4[[#This Row],[Tasa de ingresos cliente]]</f>
        <v>1.111929975E-3</v>
      </c>
      <c r="CA192" s="21">
        <v>21.6</v>
      </c>
      <c r="CB192" s="14">
        <f>Tabla4[[#This Row],[tasa de cambio]]*Tabla4[[#This Row],[Ingresos netos]]</f>
        <v>2.4017687460000003E-2</v>
      </c>
    </row>
    <row r="193" spans="1:80">
      <c r="A193" s="1" t="s">
        <v>24</v>
      </c>
      <c r="B193" s="1" t="s">
        <v>45</v>
      </c>
      <c r="C193" s="1"/>
      <c r="D193" s="1" t="s">
        <v>11</v>
      </c>
      <c r="E193" s="1" t="s">
        <v>12</v>
      </c>
      <c r="F193" s="1" t="s">
        <v>13</v>
      </c>
      <c r="G193" s="8">
        <v>8.5661138199999995E-4</v>
      </c>
      <c r="H193" s="8">
        <v>0.75</v>
      </c>
      <c r="I193" s="9">
        <f>Tabla14[[#This Row],[Precio unitario]]*Tabla14[[#This Row],[Tasa de ingresos cliente]]</f>
        <v>6.4245853649999996E-4</v>
      </c>
      <c r="J193" s="21">
        <v>21.6</v>
      </c>
      <c r="K193" s="15">
        <f>Tabla14[[#This Row],[tasa de cambio]]*Tabla14[[#This Row],[Ingresos netos]]</f>
        <v>1.3877104388400001E-2</v>
      </c>
      <c r="M193" s="1" t="s">
        <v>125</v>
      </c>
      <c r="N193" s="23" t="e">
        <f>AVERAGEIF(Tabla14[PaÃ­s / RegiÃ³n],M193,Tabla14[regalia en pesos])</f>
        <v>#DIV/0!</v>
      </c>
      <c r="P193" s="1" t="s">
        <v>81</v>
      </c>
      <c r="Q193" s="1" t="s">
        <v>18</v>
      </c>
      <c r="R193" s="1"/>
      <c r="S193" s="1" t="s">
        <v>11</v>
      </c>
      <c r="T193" s="1" t="s">
        <v>12</v>
      </c>
      <c r="U193" s="1" t="s">
        <v>13</v>
      </c>
      <c r="V193" s="8">
        <v>1.931049271E-3</v>
      </c>
      <c r="W193" s="8">
        <v>0.75</v>
      </c>
      <c r="X193" s="9">
        <f>Tabla12[[#This Row],[Precio unitario]]*Tabla12[[#This Row],[Tasa de ingresos cliente]]</f>
        <v>1.44828695325E-3</v>
      </c>
      <c r="Y193" s="21">
        <v>21.6</v>
      </c>
      <c r="Z193" s="11">
        <f>Tabla12[[#This Row],[tasa de cambio]]*Tabla12[[#This Row],[Ingresos netos]]</f>
        <v>3.1282998190200001E-2</v>
      </c>
      <c r="AQ193" s="2" t="s">
        <v>100</v>
      </c>
      <c r="AR193" s="2" t="s">
        <v>41</v>
      </c>
      <c r="AS193" s="2" t="s">
        <v>114</v>
      </c>
      <c r="AT193" s="2" t="s">
        <v>11</v>
      </c>
      <c r="AU193" s="2" t="s">
        <v>12</v>
      </c>
      <c r="AV193" s="2" t="s">
        <v>13</v>
      </c>
      <c r="AW193" s="7">
        <v>2.6602699999999999E-5</v>
      </c>
      <c r="AX193" s="7">
        <v>0.75</v>
      </c>
      <c r="AY193" s="9">
        <f>Tabla8[[#This Row],[Precio unitario]]*Tabla8[[#This Row],[Tasa de ingresos cliente]]</f>
        <v>1.9952025E-5</v>
      </c>
      <c r="AZ193" s="21">
        <v>21.6</v>
      </c>
      <c r="BA193" s="11">
        <f>Tabla8[[#This Row],[tasa de cambio]]*Tabla8[[#This Row],[Ingresos netos]]</f>
        <v>4.3096374E-4</v>
      </c>
      <c r="BB193" s="23"/>
      <c r="BD193" s="23"/>
      <c r="BR193" s="1" t="s">
        <v>138</v>
      </c>
      <c r="BS193" s="1" t="s">
        <v>36</v>
      </c>
      <c r="BT193" s="1" t="s">
        <v>114</v>
      </c>
      <c r="BU193" s="1" t="s">
        <v>11</v>
      </c>
      <c r="BV193" s="1" t="s">
        <v>12</v>
      </c>
      <c r="BW193" s="1" t="s">
        <v>13</v>
      </c>
      <c r="BX193" s="8">
        <v>3.3407E-6</v>
      </c>
      <c r="BY193" s="8">
        <v>0.75</v>
      </c>
      <c r="BZ193" s="9">
        <f>Tabla4[[#This Row],[Precio unitario]]*Tabla4[[#This Row],[Tasa de ingresos cliente]]</f>
        <v>2.505525E-6</v>
      </c>
      <c r="CA193" s="21">
        <v>21.6</v>
      </c>
      <c r="CB193" s="14">
        <f>Tabla4[[#This Row],[tasa de cambio]]*Tabla4[[#This Row],[Ingresos netos]]</f>
        <v>5.4119340000000005E-5</v>
      </c>
    </row>
    <row r="194" spans="1:80">
      <c r="A194" s="1" t="s">
        <v>24</v>
      </c>
      <c r="B194" s="1" t="s">
        <v>45</v>
      </c>
      <c r="C194" s="1"/>
      <c r="D194" s="1" t="s">
        <v>11</v>
      </c>
      <c r="E194" s="1" t="s">
        <v>12</v>
      </c>
      <c r="F194" s="1" t="s">
        <v>13</v>
      </c>
      <c r="G194" s="8">
        <v>2.6398865700000002E-4</v>
      </c>
      <c r="H194" s="8">
        <v>0.75</v>
      </c>
      <c r="I194" s="9">
        <f>Tabla14[[#This Row],[Precio unitario]]*Tabla14[[#This Row],[Tasa de ingresos cliente]]</f>
        <v>1.9799149275000002E-4</v>
      </c>
      <c r="J194" s="21">
        <v>21.6</v>
      </c>
      <c r="K194" s="15">
        <f>Tabla14[[#This Row],[tasa de cambio]]*Tabla14[[#This Row],[Ingresos netos]]</f>
        <v>4.2766162434000003E-3</v>
      </c>
      <c r="M194" s="1" t="s">
        <v>126</v>
      </c>
      <c r="N194" s="23" t="e">
        <f>AVERAGEIF(Tabla14[PaÃ­s / RegiÃ³n],M194,Tabla14[regalia en pesos])</f>
        <v>#DIV/0!</v>
      </c>
      <c r="P194" s="2" t="s">
        <v>81</v>
      </c>
      <c r="Q194" s="2" t="s">
        <v>18</v>
      </c>
      <c r="R194" s="2"/>
      <c r="S194" s="2" t="s">
        <v>11</v>
      </c>
      <c r="T194" s="2" t="s">
        <v>12</v>
      </c>
      <c r="U194" s="2" t="s">
        <v>13</v>
      </c>
      <c r="V194" s="7">
        <v>1.834151051E-3</v>
      </c>
      <c r="W194" s="7">
        <v>0.75</v>
      </c>
      <c r="X194" s="9">
        <f>Tabla12[[#This Row],[Precio unitario]]*Tabla12[[#This Row],[Tasa de ingresos cliente]]</f>
        <v>1.37561328825E-3</v>
      </c>
      <c r="Y194" s="21">
        <v>21.6</v>
      </c>
      <c r="Z194" s="11">
        <f>Tabla12[[#This Row],[tasa de cambio]]*Tabla12[[#This Row],[Ingresos netos]]</f>
        <v>2.9713247026200002E-2</v>
      </c>
      <c r="AQ194" s="1" t="s">
        <v>100</v>
      </c>
      <c r="AR194" s="1" t="s">
        <v>41</v>
      </c>
      <c r="AS194" s="1" t="s">
        <v>114</v>
      </c>
      <c r="AT194" s="1" t="s">
        <v>11</v>
      </c>
      <c r="AU194" s="1" t="s">
        <v>12</v>
      </c>
      <c r="AV194" s="1" t="s">
        <v>13</v>
      </c>
      <c r="AW194" s="8">
        <v>2.6599200000000001E-5</v>
      </c>
      <c r="AX194" s="8">
        <v>0.75</v>
      </c>
      <c r="AY194" s="9">
        <f>Tabla8[[#This Row],[Precio unitario]]*Tabla8[[#This Row],[Tasa de ingresos cliente]]</f>
        <v>1.9949400000000002E-5</v>
      </c>
      <c r="AZ194" s="21">
        <v>21.6</v>
      </c>
      <c r="BA194" s="11">
        <f>Tabla8[[#This Row],[tasa de cambio]]*Tabla8[[#This Row],[Ingresos netos]]</f>
        <v>4.3090704000000007E-4</v>
      </c>
      <c r="BB194" s="23"/>
      <c r="BD194" s="23"/>
      <c r="BR194" s="2" t="s">
        <v>138</v>
      </c>
      <c r="BS194" s="2" t="s">
        <v>36</v>
      </c>
      <c r="BT194" s="2" t="s">
        <v>114</v>
      </c>
      <c r="BU194" s="2" t="s">
        <v>11</v>
      </c>
      <c r="BV194" s="2" t="s">
        <v>12</v>
      </c>
      <c r="BW194" s="2" t="s">
        <v>13</v>
      </c>
      <c r="BX194" s="7">
        <v>3.5235499999999998E-5</v>
      </c>
      <c r="BY194" s="7">
        <v>0.75</v>
      </c>
      <c r="BZ194" s="9">
        <f>Tabla4[[#This Row],[Precio unitario]]*Tabla4[[#This Row],[Tasa de ingresos cliente]]</f>
        <v>2.6426624999999997E-5</v>
      </c>
      <c r="CA194" s="21">
        <v>21.6</v>
      </c>
      <c r="CB194" s="14">
        <f>Tabla4[[#This Row],[tasa de cambio]]*Tabla4[[#This Row],[Ingresos netos]]</f>
        <v>5.7081509999999994E-4</v>
      </c>
    </row>
    <row r="195" spans="1:80">
      <c r="A195" s="2" t="s">
        <v>24</v>
      </c>
      <c r="B195" s="2" t="s">
        <v>45</v>
      </c>
      <c r="C195" s="2"/>
      <c r="D195" s="2" t="s">
        <v>11</v>
      </c>
      <c r="E195" s="2" t="s">
        <v>12</v>
      </c>
      <c r="F195" s="2" t="s">
        <v>13</v>
      </c>
      <c r="G195" s="7">
        <v>1.6725963000000001E-4</v>
      </c>
      <c r="H195" s="7">
        <v>0.75</v>
      </c>
      <c r="I195" s="9">
        <f>Tabla14[[#This Row],[Precio unitario]]*Tabla14[[#This Row],[Tasa de ingresos cliente]]</f>
        <v>1.2544472250000001E-4</v>
      </c>
      <c r="J195" s="21">
        <v>21.6</v>
      </c>
      <c r="K195" s="15">
        <f>Tabla14[[#This Row],[tasa de cambio]]*Tabla14[[#This Row],[Ingresos netos]]</f>
        <v>2.7096060060000007E-3</v>
      </c>
      <c r="M195" s="1" t="s">
        <v>127</v>
      </c>
      <c r="N195" s="23" t="e">
        <f>AVERAGEIF(Tabla14[PaÃ­s / RegiÃ³n],M195,Tabla14[regalia en pesos])</f>
        <v>#DIV/0!</v>
      </c>
      <c r="P195" s="1" t="s">
        <v>81</v>
      </c>
      <c r="Q195" s="1" t="s">
        <v>18</v>
      </c>
      <c r="R195" s="1"/>
      <c r="S195" s="1" t="s">
        <v>11</v>
      </c>
      <c r="T195" s="1" t="s">
        <v>12</v>
      </c>
      <c r="U195" s="1" t="s">
        <v>13</v>
      </c>
      <c r="V195" s="8">
        <v>1.93047301E-3</v>
      </c>
      <c r="W195" s="8">
        <v>0.75</v>
      </c>
      <c r="X195" s="9">
        <f>Tabla12[[#This Row],[Precio unitario]]*Tabla12[[#This Row],[Tasa de ingresos cliente]]</f>
        <v>1.4478547574999999E-3</v>
      </c>
      <c r="Y195" s="21">
        <v>21.6</v>
      </c>
      <c r="Z195" s="11">
        <f>Tabla12[[#This Row],[tasa de cambio]]*Tabla12[[#This Row],[Ingresos netos]]</f>
        <v>3.1273662761999999E-2</v>
      </c>
      <c r="AQ195" s="2" t="s">
        <v>100</v>
      </c>
      <c r="AR195" s="2" t="s">
        <v>41</v>
      </c>
      <c r="AS195" s="2" t="s">
        <v>114</v>
      </c>
      <c r="AT195" s="2" t="s">
        <v>11</v>
      </c>
      <c r="AU195" s="2" t="s">
        <v>12</v>
      </c>
      <c r="AV195" s="2" t="s">
        <v>13</v>
      </c>
      <c r="AW195" s="7">
        <v>2.6602899999999999E-5</v>
      </c>
      <c r="AX195" s="7">
        <v>0.75</v>
      </c>
      <c r="AY195" s="9">
        <f>Tabla8[[#This Row],[Precio unitario]]*Tabla8[[#This Row],[Tasa de ingresos cliente]]</f>
        <v>1.9952175E-5</v>
      </c>
      <c r="AZ195" s="21">
        <v>21.6</v>
      </c>
      <c r="BA195" s="11">
        <f>Tabla8[[#This Row],[tasa de cambio]]*Tabla8[[#This Row],[Ingresos netos]]</f>
        <v>4.3096698000000001E-4</v>
      </c>
      <c r="BB195" s="23"/>
      <c r="BD195" s="23"/>
      <c r="BR195" s="1" t="s">
        <v>138</v>
      </c>
      <c r="BS195" s="1" t="s">
        <v>47</v>
      </c>
      <c r="BT195" s="1" t="s">
        <v>104</v>
      </c>
      <c r="BU195" s="1" t="s">
        <v>11</v>
      </c>
      <c r="BV195" s="1" t="s">
        <v>12</v>
      </c>
      <c r="BW195" s="1" t="s">
        <v>13</v>
      </c>
      <c r="BX195" s="8">
        <v>2.4629650000000001E-3</v>
      </c>
      <c r="BY195" s="8">
        <v>0.75</v>
      </c>
      <c r="BZ195" s="9">
        <f>Tabla4[[#This Row],[Precio unitario]]*Tabla4[[#This Row],[Tasa de ingresos cliente]]</f>
        <v>1.8472237500000001E-3</v>
      </c>
      <c r="CA195" s="21">
        <v>21.6</v>
      </c>
      <c r="CB195" s="14">
        <f>Tabla4[[#This Row],[tasa de cambio]]*Tabla4[[#This Row],[Ingresos netos]]</f>
        <v>3.9900033000000001E-2</v>
      </c>
    </row>
    <row r="196" spans="1:80">
      <c r="A196" s="1" t="s">
        <v>24</v>
      </c>
      <c r="B196" s="1" t="s">
        <v>45</v>
      </c>
      <c r="C196" s="1"/>
      <c r="D196" s="1" t="s">
        <v>11</v>
      </c>
      <c r="E196" s="1" t="s">
        <v>12</v>
      </c>
      <c r="F196" s="1" t="s">
        <v>13</v>
      </c>
      <c r="G196" s="8">
        <v>3.3690664200000003E-4</v>
      </c>
      <c r="H196" s="8">
        <v>0.75</v>
      </c>
      <c r="I196" s="9">
        <f>Tabla14[[#This Row],[Precio unitario]]*Tabla14[[#This Row],[Tasa de ingresos cliente]]</f>
        <v>2.5267998149999999E-4</v>
      </c>
      <c r="J196" s="21">
        <v>21.6</v>
      </c>
      <c r="K196" s="15">
        <f>Tabla14[[#This Row],[tasa de cambio]]*Tabla14[[#This Row],[Ingresos netos]]</f>
        <v>5.4578876004000004E-3</v>
      </c>
      <c r="M196" s="1" t="s">
        <v>85</v>
      </c>
      <c r="N196" s="23" t="e">
        <f>AVERAGEIF(Tabla14[PaÃ­s / RegiÃ³n],M196,Tabla14[regalia en pesos])</f>
        <v>#DIV/0!</v>
      </c>
      <c r="P196" s="2" t="s">
        <v>81</v>
      </c>
      <c r="Q196" s="2" t="s">
        <v>18</v>
      </c>
      <c r="R196" s="2"/>
      <c r="S196" s="2" t="s">
        <v>11</v>
      </c>
      <c r="T196" s="2" t="s">
        <v>12</v>
      </c>
      <c r="U196" s="2" t="s">
        <v>13</v>
      </c>
      <c r="V196" s="7">
        <v>1.9309952459999999E-3</v>
      </c>
      <c r="W196" s="7">
        <v>0.75</v>
      </c>
      <c r="X196" s="9">
        <f>Tabla12[[#This Row],[Precio unitario]]*Tabla12[[#This Row],[Tasa de ingresos cliente]]</f>
        <v>1.4482464345E-3</v>
      </c>
      <c r="Y196" s="21">
        <v>21.6</v>
      </c>
      <c r="Z196" s="11">
        <f>Tabla12[[#This Row],[tasa de cambio]]*Tabla12[[#This Row],[Ingresos netos]]</f>
        <v>3.12821229852E-2</v>
      </c>
      <c r="AQ196" s="1" t="s">
        <v>100</v>
      </c>
      <c r="AR196" s="1" t="s">
        <v>41</v>
      </c>
      <c r="AS196" s="1" t="s">
        <v>114</v>
      </c>
      <c r="AT196" s="1" t="s">
        <v>11</v>
      </c>
      <c r="AU196" s="1" t="s">
        <v>12</v>
      </c>
      <c r="AV196" s="1" t="s">
        <v>13</v>
      </c>
      <c r="AW196" s="8">
        <v>2.66019E-5</v>
      </c>
      <c r="AX196" s="8">
        <v>0.75</v>
      </c>
      <c r="AY196" s="9">
        <f>Tabla8[[#This Row],[Precio unitario]]*Tabla8[[#This Row],[Tasa de ingresos cliente]]</f>
        <v>1.9951425000000002E-5</v>
      </c>
      <c r="AZ196" s="21">
        <v>21.6</v>
      </c>
      <c r="BA196" s="11">
        <f>Tabla8[[#This Row],[tasa de cambio]]*Tabla8[[#This Row],[Ingresos netos]]</f>
        <v>4.3095078000000007E-4</v>
      </c>
      <c r="BB196" s="23"/>
      <c r="BD196" s="23"/>
      <c r="BR196" s="1" t="s">
        <v>138</v>
      </c>
      <c r="BS196" s="1" t="s">
        <v>66</v>
      </c>
      <c r="BT196" s="1" t="s">
        <v>104</v>
      </c>
      <c r="BU196" s="1" t="s">
        <v>11</v>
      </c>
      <c r="BV196" s="1" t="s">
        <v>12</v>
      </c>
      <c r="BW196" s="1" t="s">
        <v>13</v>
      </c>
      <c r="BX196" s="8">
        <v>2.1007300999999999E-3</v>
      </c>
      <c r="BY196" s="8">
        <v>0.75</v>
      </c>
      <c r="BZ196" s="9">
        <f>Tabla4[[#This Row],[Precio unitario]]*Tabla4[[#This Row],[Tasa de ingresos cliente]]</f>
        <v>1.5755475749999999E-3</v>
      </c>
      <c r="CA196" s="21">
        <v>21.6</v>
      </c>
      <c r="CB196" s="14">
        <f>Tabla4[[#This Row],[tasa de cambio]]*Tabla4[[#This Row],[Ingresos netos]]</f>
        <v>3.4031827620000003E-2</v>
      </c>
    </row>
    <row r="197" spans="1:80">
      <c r="A197" s="1" t="s">
        <v>24</v>
      </c>
      <c r="B197" s="1" t="s">
        <v>45</v>
      </c>
      <c r="C197" s="1"/>
      <c r="D197" s="1" t="s">
        <v>11</v>
      </c>
      <c r="E197" s="1" t="s">
        <v>12</v>
      </c>
      <c r="F197" s="1" t="s">
        <v>13</v>
      </c>
      <c r="G197" s="8">
        <v>2.16468181E-4</v>
      </c>
      <c r="H197" s="8">
        <v>0.75</v>
      </c>
      <c r="I197" s="9">
        <f>Tabla14[[#This Row],[Precio unitario]]*Tabla14[[#This Row],[Tasa de ingresos cliente]]</f>
        <v>1.6235113575E-4</v>
      </c>
      <c r="J197" s="21">
        <v>21.6</v>
      </c>
      <c r="K197" s="15">
        <f>Tabla14[[#This Row],[tasa de cambio]]*Tabla14[[#This Row],[Ingresos netos]]</f>
        <v>3.5067845322000004E-3</v>
      </c>
      <c r="M197" s="1" t="s">
        <v>128</v>
      </c>
      <c r="N197" s="23" t="e">
        <f>AVERAGEIF(Tabla14[PaÃ­s / RegiÃ³n],M197,Tabla14[regalia en pesos])</f>
        <v>#DIV/0!</v>
      </c>
      <c r="P197" s="1" t="s">
        <v>81</v>
      </c>
      <c r="Q197" s="1" t="s">
        <v>18</v>
      </c>
      <c r="R197" s="1"/>
      <c r="S197" s="1" t="s">
        <v>11</v>
      </c>
      <c r="T197" s="1" t="s">
        <v>12</v>
      </c>
      <c r="U197" s="1" t="s">
        <v>13</v>
      </c>
      <c r="V197" s="8">
        <v>1.9301848800000001E-3</v>
      </c>
      <c r="W197" s="8">
        <v>0.75</v>
      </c>
      <c r="X197" s="9">
        <f>Tabla12[[#This Row],[Precio unitario]]*Tabla12[[#This Row],[Tasa de ingresos cliente]]</f>
        <v>1.4476386600000002E-3</v>
      </c>
      <c r="Y197" s="21">
        <v>21.6</v>
      </c>
      <c r="Z197" s="11">
        <f>Tabla12[[#This Row],[tasa de cambio]]*Tabla12[[#This Row],[Ingresos netos]]</f>
        <v>3.1268995056000004E-2</v>
      </c>
      <c r="AQ197" s="2" t="s">
        <v>100</v>
      </c>
      <c r="AR197" s="2" t="s">
        <v>41</v>
      </c>
      <c r="AS197" s="2" t="s">
        <v>114</v>
      </c>
      <c r="AT197" s="2" t="s">
        <v>11</v>
      </c>
      <c r="AU197" s="2" t="s">
        <v>12</v>
      </c>
      <c r="AV197" s="2" t="s">
        <v>13</v>
      </c>
      <c r="AW197" s="7">
        <v>2.65E-5</v>
      </c>
      <c r="AX197" s="7">
        <v>0.75</v>
      </c>
      <c r="AY197" s="9">
        <f>Tabla8[[#This Row],[Precio unitario]]*Tabla8[[#This Row],[Tasa de ingresos cliente]]</f>
        <v>1.9875000000000002E-5</v>
      </c>
      <c r="AZ197" s="21">
        <v>21.6</v>
      </c>
      <c r="BA197" s="11">
        <f>Tabla8[[#This Row],[tasa de cambio]]*Tabla8[[#This Row],[Ingresos netos]]</f>
        <v>4.2930000000000008E-4</v>
      </c>
      <c r="BB197" s="23"/>
      <c r="BD197" s="23"/>
      <c r="BR197" s="2" t="s">
        <v>138</v>
      </c>
      <c r="BS197" s="2" t="s">
        <v>66</v>
      </c>
      <c r="BT197" s="2"/>
      <c r="BU197" s="2" t="s">
        <v>11</v>
      </c>
      <c r="BV197" s="2" t="s">
        <v>12</v>
      </c>
      <c r="BW197" s="2" t="s">
        <v>13</v>
      </c>
      <c r="BX197" s="7">
        <v>2.8833140000000001E-3</v>
      </c>
      <c r="BY197" s="7">
        <v>0.75</v>
      </c>
      <c r="BZ197" s="9">
        <f>Tabla4[[#This Row],[Precio unitario]]*Tabla4[[#This Row],[Tasa de ingresos cliente]]</f>
        <v>2.1624855000000002E-3</v>
      </c>
      <c r="CA197" s="21">
        <v>21.6</v>
      </c>
      <c r="CB197" s="14">
        <f>Tabla4[[#This Row],[tasa de cambio]]*Tabla4[[#This Row],[Ingresos netos]]</f>
        <v>4.6709686800000004E-2</v>
      </c>
    </row>
    <row r="198" spans="1:80">
      <c r="A198" s="2" t="s">
        <v>24</v>
      </c>
      <c r="B198" s="2" t="s">
        <v>45</v>
      </c>
      <c r="C198" s="2"/>
      <c r="D198" s="2" t="s">
        <v>11</v>
      </c>
      <c r="E198" s="2" t="s">
        <v>12</v>
      </c>
      <c r="F198" s="2" t="s">
        <v>13</v>
      </c>
      <c r="G198" s="7">
        <v>2.4081931399999999E-4</v>
      </c>
      <c r="H198" s="7">
        <v>0.75</v>
      </c>
      <c r="I198" s="9">
        <f>Tabla14[[#This Row],[Precio unitario]]*Tabla14[[#This Row],[Tasa de ingresos cliente]]</f>
        <v>1.8061448549999999E-4</v>
      </c>
      <c r="J198" s="21">
        <v>21.6</v>
      </c>
      <c r="K198" s="15">
        <f>Tabla14[[#This Row],[tasa de cambio]]*Tabla14[[#This Row],[Ingresos netos]]</f>
        <v>3.9012728868000001E-3</v>
      </c>
      <c r="M198" s="1" t="s">
        <v>130</v>
      </c>
      <c r="N198" s="23" t="e">
        <f>AVERAGEIF(Tabla14[PaÃ­s / RegiÃ³n],M198,Tabla14[regalia en pesos])</f>
        <v>#DIV/0!</v>
      </c>
      <c r="P198" s="2" t="s">
        <v>81</v>
      </c>
      <c r="Q198" s="2" t="s">
        <v>18</v>
      </c>
      <c r="R198" s="2"/>
      <c r="S198" s="2" t="s">
        <v>11</v>
      </c>
      <c r="T198" s="2" t="s">
        <v>12</v>
      </c>
      <c r="U198" s="2" t="s">
        <v>13</v>
      </c>
      <c r="V198" s="7">
        <v>1.9306170750000001E-3</v>
      </c>
      <c r="W198" s="7">
        <v>0.75</v>
      </c>
      <c r="X198" s="9">
        <f>Tabla12[[#This Row],[Precio unitario]]*Tabla12[[#This Row],[Tasa de ingresos cliente]]</f>
        <v>1.44796280625E-3</v>
      </c>
      <c r="Y198" s="21">
        <v>21.6</v>
      </c>
      <c r="Z198" s="11">
        <f>Tabla12[[#This Row],[tasa de cambio]]*Tabla12[[#This Row],[Ingresos netos]]</f>
        <v>3.1275996615000003E-2</v>
      </c>
      <c r="AQ198" s="1" t="s">
        <v>100</v>
      </c>
      <c r="AR198" s="1" t="s">
        <v>41</v>
      </c>
      <c r="AS198" s="1" t="s">
        <v>114</v>
      </c>
      <c r="AT198" s="1" t="s">
        <v>11</v>
      </c>
      <c r="AU198" s="1" t="s">
        <v>12</v>
      </c>
      <c r="AV198" s="1" t="s">
        <v>13</v>
      </c>
      <c r="AW198" s="8">
        <v>2.6593799999999999E-5</v>
      </c>
      <c r="AX198" s="8">
        <v>0.75</v>
      </c>
      <c r="AY198" s="9">
        <f>Tabla8[[#This Row],[Precio unitario]]*Tabla8[[#This Row],[Tasa de ingresos cliente]]</f>
        <v>1.994535E-5</v>
      </c>
      <c r="AZ198" s="21">
        <v>21.6</v>
      </c>
      <c r="BA198" s="11">
        <f>Tabla8[[#This Row],[tasa de cambio]]*Tabla8[[#This Row],[Ingresos netos]]</f>
        <v>4.3081956000000002E-4</v>
      </c>
      <c r="BB198" s="23"/>
      <c r="BD198" s="23"/>
      <c r="BR198" s="1" t="s">
        <v>138</v>
      </c>
      <c r="BS198" s="1" t="s">
        <v>70</v>
      </c>
      <c r="BT198" s="1" t="s">
        <v>104</v>
      </c>
      <c r="BU198" s="1" t="s">
        <v>11</v>
      </c>
      <c r="BV198" s="1" t="s">
        <v>12</v>
      </c>
      <c r="BW198" s="1" t="s">
        <v>13</v>
      </c>
      <c r="BX198" s="8">
        <v>7.3192574000000002E-3</v>
      </c>
      <c r="BY198" s="8">
        <v>0.75</v>
      </c>
      <c r="BZ198" s="9">
        <f>Tabla4[[#This Row],[Precio unitario]]*Tabla4[[#This Row],[Tasa de ingresos cliente]]</f>
        <v>5.4894430499999999E-3</v>
      </c>
      <c r="CA198" s="21">
        <v>21.6</v>
      </c>
      <c r="CB198" s="14">
        <f>Tabla4[[#This Row],[tasa de cambio]]*Tabla4[[#This Row],[Ingresos netos]]</f>
        <v>0.11857196988</v>
      </c>
    </row>
    <row r="199" spans="1:80">
      <c r="A199" s="2" t="s">
        <v>24</v>
      </c>
      <c r="B199" s="2" t="s">
        <v>45</v>
      </c>
      <c r="C199" s="2"/>
      <c r="D199" s="2" t="s">
        <v>11</v>
      </c>
      <c r="E199" s="2" t="s">
        <v>12</v>
      </c>
      <c r="F199" s="2" t="s">
        <v>13</v>
      </c>
      <c r="G199" s="7">
        <v>2.01535529E-4</v>
      </c>
      <c r="H199" s="7">
        <v>0.75</v>
      </c>
      <c r="I199" s="9">
        <f>Tabla14[[#This Row],[Precio unitario]]*Tabla14[[#This Row],[Tasa de ingresos cliente]]</f>
        <v>1.5115164674999999E-4</v>
      </c>
      <c r="J199" s="21">
        <v>21.6</v>
      </c>
      <c r="K199" s="15">
        <f>Tabla14[[#This Row],[tasa de cambio]]*Tabla14[[#This Row],[Ingresos netos]]</f>
        <v>3.2648755698000001E-3</v>
      </c>
      <c r="P199" s="1" t="s">
        <v>81</v>
      </c>
      <c r="Q199" s="1" t="s">
        <v>18</v>
      </c>
      <c r="R199" s="1"/>
      <c r="S199" s="1" t="s">
        <v>11</v>
      </c>
      <c r="T199" s="1" t="s">
        <v>12</v>
      </c>
      <c r="U199" s="1" t="s">
        <v>13</v>
      </c>
      <c r="V199" s="8">
        <v>1.930998414E-3</v>
      </c>
      <c r="W199" s="8">
        <v>0.75</v>
      </c>
      <c r="X199" s="9">
        <f>Tabla12[[#This Row],[Precio unitario]]*Tabla12[[#This Row],[Tasa de ingresos cliente]]</f>
        <v>1.4482488105000001E-3</v>
      </c>
      <c r="Y199" s="21">
        <v>21.6</v>
      </c>
      <c r="Z199" s="11">
        <f>Tabla12[[#This Row],[tasa de cambio]]*Tabla12[[#This Row],[Ingresos netos]]</f>
        <v>3.1282174306800005E-2</v>
      </c>
      <c r="AQ199" s="2" t="s">
        <v>100</v>
      </c>
      <c r="AR199" s="2" t="s">
        <v>41</v>
      </c>
      <c r="AS199" s="2" t="s">
        <v>114</v>
      </c>
      <c r="AT199" s="2" t="s">
        <v>11</v>
      </c>
      <c r="AU199" s="2" t="s">
        <v>12</v>
      </c>
      <c r="AV199" s="2" t="s">
        <v>13</v>
      </c>
      <c r="AW199" s="7">
        <v>2.66111E-5</v>
      </c>
      <c r="AX199" s="7">
        <v>0.75</v>
      </c>
      <c r="AY199" s="9">
        <f>Tabla8[[#This Row],[Precio unitario]]*Tabla8[[#This Row],[Tasa de ingresos cliente]]</f>
        <v>1.9958325E-5</v>
      </c>
      <c r="AZ199" s="21">
        <v>21.6</v>
      </c>
      <c r="BA199" s="11">
        <f>Tabla8[[#This Row],[tasa de cambio]]*Tabla8[[#This Row],[Ingresos netos]]</f>
        <v>4.3109982000000003E-4</v>
      </c>
      <c r="BB199" s="23"/>
      <c r="BD199" s="23"/>
      <c r="BR199" s="2" t="s">
        <v>138</v>
      </c>
      <c r="BS199" s="2" t="s">
        <v>70</v>
      </c>
      <c r="BT199" s="2" t="s">
        <v>104</v>
      </c>
      <c r="BU199" s="2" t="s">
        <v>11</v>
      </c>
      <c r="BV199" s="2" t="s">
        <v>12</v>
      </c>
      <c r="BW199" s="2" t="s">
        <v>13</v>
      </c>
      <c r="BX199" s="7">
        <v>4.8634300999999998E-3</v>
      </c>
      <c r="BY199" s="7">
        <v>0.75</v>
      </c>
      <c r="BZ199" s="9">
        <f>Tabla4[[#This Row],[Precio unitario]]*Tabla4[[#This Row],[Tasa de ingresos cliente]]</f>
        <v>3.6475725749999998E-3</v>
      </c>
      <c r="CA199" s="21">
        <v>21.6</v>
      </c>
      <c r="CB199" s="14">
        <f>Tabla4[[#This Row],[tasa de cambio]]*Tabla4[[#This Row],[Ingresos netos]]</f>
        <v>7.8787567619999999E-2</v>
      </c>
    </row>
    <row r="200" spans="1:80">
      <c r="A200" s="1" t="s">
        <v>24</v>
      </c>
      <c r="B200" s="1" t="s">
        <v>45</v>
      </c>
      <c r="C200" s="1"/>
      <c r="D200" s="1" t="s">
        <v>11</v>
      </c>
      <c r="E200" s="1" t="s">
        <v>12</v>
      </c>
      <c r="F200" s="1" t="s">
        <v>13</v>
      </c>
      <c r="G200" s="8">
        <v>4.6821173799999999E-4</v>
      </c>
      <c r="H200" s="8">
        <v>0.75</v>
      </c>
      <c r="I200" s="9">
        <f>Tabla14[[#This Row],[Precio unitario]]*Tabla14[[#This Row],[Tasa de ingresos cliente]]</f>
        <v>3.511588035E-4</v>
      </c>
      <c r="J200" s="21">
        <v>21.6</v>
      </c>
      <c r="K200" s="15">
        <f>Tabla14[[#This Row],[tasa de cambio]]*Tabla14[[#This Row],[Ingresos netos]]</f>
        <v>7.5850301556000003E-3</v>
      </c>
      <c r="P200" s="2" t="s">
        <v>81</v>
      </c>
      <c r="Q200" s="2" t="s">
        <v>18</v>
      </c>
      <c r="R200" s="2"/>
      <c r="S200" s="2" t="s">
        <v>11</v>
      </c>
      <c r="T200" s="2" t="s">
        <v>12</v>
      </c>
      <c r="U200" s="2" t="s">
        <v>13</v>
      </c>
      <c r="V200" s="7">
        <v>1.931014695E-3</v>
      </c>
      <c r="W200" s="7">
        <v>0.75</v>
      </c>
      <c r="X200" s="9">
        <f>Tabla12[[#This Row],[Precio unitario]]*Tabla12[[#This Row],[Tasa de ingresos cliente]]</f>
        <v>1.44826102125E-3</v>
      </c>
      <c r="Y200" s="21">
        <v>21.6</v>
      </c>
      <c r="Z200" s="11">
        <f>Tabla12[[#This Row],[tasa de cambio]]*Tabla12[[#This Row],[Ingresos netos]]</f>
        <v>3.1282438059000002E-2</v>
      </c>
      <c r="AQ200" s="1" t="s">
        <v>100</v>
      </c>
      <c r="AR200" s="1" t="s">
        <v>41</v>
      </c>
      <c r="AS200" s="1" t="s">
        <v>114</v>
      </c>
      <c r="AT200" s="1" t="s">
        <v>11</v>
      </c>
      <c r="AU200" s="1" t="s">
        <v>12</v>
      </c>
      <c r="AV200" s="1" t="s">
        <v>13</v>
      </c>
      <c r="AW200" s="8">
        <v>2.6605600000000002E-5</v>
      </c>
      <c r="AX200" s="8">
        <v>0.75</v>
      </c>
      <c r="AY200" s="9">
        <f>Tabla8[[#This Row],[Precio unitario]]*Tabla8[[#This Row],[Tasa de ingresos cliente]]</f>
        <v>1.9954199999999999E-5</v>
      </c>
      <c r="AZ200" s="21">
        <v>21.6</v>
      </c>
      <c r="BA200" s="11">
        <f>Tabla8[[#This Row],[tasa de cambio]]*Tabla8[[#This Row],[Ingresos netos]]</f>
        <v>4.3101072E-4</v>
      </c>
      <c r="BB200" s="23"/>
      <c r="BD200" s="23"/>
      <c r="BR200" s="1" t="s">
        <v>138</v>
      </c>
      <c r="BS200" s="1" t="s">
        <v>70</v>
      </c>
      <c r="BT200" s="1" t="s">
        <v>104</v>
      </c>
      <c r="BU200" s="1" t="s">
        <v>11</v>
      </c>
      <c r="BV200" s="1" t="s">
        <v>12</v>
      </c>
      <c r="BW200" s="1" t="s">
        <v>13</v>
      </c>
      <c r="BX200" s="8">
        <v>6.0913437500000004E-3</v>
      </c>
      <c r="BY200" s="8">
        <v>0.75</v>
      </c>
      <c r="BZ200" s="9">
        <f>Tabla4[[#This Row],[Precio unitario]]*Tabla4[[#This Row],[Tasa de ingresos cliente]]</f>
        <v>4.5685078125000007E-3</v>
      </c>
      <c r="CA200" s="21">
        <v>21.6</v>
      </c>
      <c r="CB200" s="14">
        <f>Tabla4[[#This Row],[tasa de cambio]]*Tabla4[[#This Row],[Ingresos netos]]</f>
        <v>9.8679768750000021E-2</v>
      </c>
    </row>
    <row r="201" spans="1:80">
      <c r="A201" s="1" t="s">
        <v>24</v>
      </c>
      <c r="B201" s="1" t="s">
        <v>45</v>
      </c>
      <c r="C201" s="1"/>
      <c r="D201" s="1" t="s">
        <v>11</v>
      </c>
      <c r="E201" s="1" t="s">
        <v>12</v>
      </c>
      <c r="F201" s="1" t="s">
        <v>13</v>
      </c>
      <c r="G201" s="8">
        <v>2.7123990600000001E-4</v>
      </c>
      <c r="H201" s="8">
        <v>0.75</v>
      </c>
      <c r="I201" s="9">
        <f>Tabla14[[#This Row],[Precio unitario]]*Tabla14[[#This Row],[Tasa de ingresos cliente]]</f>
        <v>2.0342992950000001E-4</v>
      </c>
      <c r="J201" s="21">
        <v>21.6</v>
      </c>
      <c r="K201" s="15">
        <f>Tabla14[[#This Row],[tasa de cambio]]*Tabla14[[#This Row],[Ingresos netos]]</f>
        <v>4.3940864772000002E-3</v>
      </c>
      <c r="P201" s="1" t="s">
        <v>81</v>
      </c>
      <c r="Q201" s="1" t="s">
        <v>18</v>
      </c>
      <c r="R201" s="1"/>
      <c r="S201" s="1" t="s">
        <v>11</v>
      </c>
      <c r="T201" s="1" t="s">
        <v>12</v>
      </c>
      <c r="U201" s="1" t="s">
        <v>13</v>
      </c>
      <c r="V201" s="8">
        <v>1.8235766690000001E-3</v>
      </c>
      <c r="W201" s="8">
        <v>0.75</v>
      </c>
      <c r="X201" s="9">
        <f>Tabla12[[#This Row],[Precio unitario]]*Tabla12[[#This Row],[Tasa de ingresos cliente]]</f>
        <v>1.3676825017500001E-3</v>
      </c>
      <c r="Y201" s="21">
        <v>21.6</v>
      </c>
      <c r="Z201" s="11">
        <f>Tabla12[[#This Row],[tasa de cambio]]*Tabla12[[#This Row],[Ingresos netos]]</f>
        <v>2.9541942037800004E-2</v>
      </c>
      <c r="AQ201" s="2" t="s">
        <v>100</v>
      </c>
      <c r="AR201" s="2" t="s">
        <v>41</v>
      </c>
      <c r="AS201" s="2" t="s">
        <v>114</v>
      </c>
      <c r="AT201" s="2" t="s">
        <v>11</v>
      </c>
      <c r="AU201" s="2" t="s">
        <v>12</v>
      </c>
      <c r="AV201" s="2" t="s">
        <v>13</v>
      </c>
      <c r="AW201" s="7">
        <v>2.6596699999999999E-5</v>
      </c>
      <c r="AX201" s="7">
        <v>0.75</v>
      </c>
      <c r="AY201" s="9">
        <f>Tabla8[[#This Row],[Precio unitario]]*Tabla8[[#This Row],[Tasa de ingresos cliente]]</f>
        <v>1.9947525E-5</v>
      </c>
      <c r="AZ201" s="21">
        <v>21.6</v>
      </c>
      <c r="BA201" s="11">
        <f>Tabla8[[#This Row],[tasa de cambio]]*Tabla8[[#This Row],[Ingresos netos]]</f>
        <v>4.3086654000000003E-4</v>
      </c>
      <c r="BB201" s="23"/>
      <c r="BD201" s="23"/>
      <c r="BR201" s="1" t="s">
        <v>138</v>
      </c>
      <c r="BS201" s="1" t="s">
        <v>108</v>
      </c>
      <c r="BT201" s="1" t="s">
        <v>104</v>
      </c>
      <c r="BU201" s="1" t="s">
        <v>11</v>
      </c>
      <c r="BV201" s="1" t="s">
        <v>12</v>
      </c>
      <c r="BW201" s="1" t="s">
        <v>13</v>
      </c>
      <c r="BX201" s="8">
        <v>2.5296638E-3</v>
      </c>
      <c r="BY201" s="8">
        <v>0.75</v>
      </c>
      <c r="BZ201" s="9">
        <f>Tabla4[[#This Row],[Precio unitario]]*Tabla4[[#This Row],[Tasa de ingresos cliente]]</f>
        <v>1.89724785E-3</v>
      </c>
      <c r="CA201" s="21">
        <v>21.6</v>
      </c>
      <c r="CB201" s="14">
        <f>Tabla4[[#This Row],[tasa de cambio]]*Tabla4[[#This Row],[Ingresos netos]]</f>
        <v>4.0980553560000001E-2</v>
      </c>
    </row>
    <row r="202" spans="1:80">
      <c r="A202" s="2" t="s">
        <v>24</v>
      </c>
      <c r="B202" s="2" t="s">
        <v>45</v>
      </c>
      <c r="C202" s="2"/>
      <c r="D202" s="2" t="s">
        <v>11</v>
      </c>
      <c r="E202" s="2" t="s">
        <v>12</v>
      </c>
      <c r="F202" s="2" t="s">
        <v>13</v>
      </c>
      <c r="G202" s="7">
        <v>3.7154401500000001E-4</v>
      </c>
      <c r="H202" s="7">
        <v>0.75</v>
      </c>
      <c r="I202" s="9">
        <f>Tabla14[[#This Row],[Precio unitario]]*Tabla14[[#This Row],[Tasa de ingresos cliente]]</f>
        <v>2.7865801125E-4</v>
      </c>
      <c r="J202" s="21">
        <v>21.6</v>
      </c>
      <c r="K202" s="15">
        <f>Tabla14[[#This Row],[tasa de cambio]]*Tabla14[[#This Row],[Ingresos netos]]</f>
        <v>6.0190130430000004E-3</v>
      </c>
      <c r="P202" s="2" t="s">
        <v>81</v>
      </c>
      <c r="Q202" s="2" t="s">
        <v>18</v>
      </c>
      <c r="R202" s="2"/>
      <c r="S202" s="2" t="s">
        <v>11</v>
      </c>
      <c r="T202" s="2" t="s">
        <v>12</v>
      </c>
      <c r="U202" s="2" t="s">
        <v>13</v>
      </c>
      <c r="V202" s="7">
        <v>1.8432743040000001E-3</v>
      </c>
      <c r="W202" s="7">
        <v>0.75</v>
      </c>
      <c r="X202" s="9">
        <f>Tabla12[[#This Row],[Precio unitario]]*Tabla12[[#This Row],[Tasa de ingresos cliente]]</f>
        <v>1.382455728E-3</v>
      </c>
      <c r="Y202" s="21">
        <v>21.6</v>
      </c>
      <c r="Z202" s="11">
        <f>Tabla12[[#This Row],[tasa de cambio]]*Tabla12[[#This Row],[Ingresos netos]]</f>
        <v>2.9861043724800002E-2</v>
      </c>
      <c r="AQ202" s="1" t="s">
        <v>100</v>
      </c>
      <c r="AR202" s="1" t="s">
        <v>41</v>
      </c>
      <c r="AS202" s="1" t="s">
        <v>114</v>
      </c>
      <c r="AT202" s="1" t="s">
        <v>11</v>
      </c>
      <c r="AU202" s="1" t="s">
        <v>12</v>
      </c>
      <c r="AV202" s="1" t="s">
        <v>13</v>
      </c>
      <c r="AW202" s="8">
        <v>2.6594999999999999E-5</v>
      </c>
      <c r="AX202" s="8">
        <v>0.75</v>
      </c>
      <c r="AY202" s="9">
        <f>Tabla8[[#This Row],[Precio unitario]]*Tabla8[[#This Row],[Tasa de ingresos cliente]]</f>
        <v>1.9946249999999999E-5</v>
      </c>
      <c r="AZ202" s="21">
        <v>21.6</v>
      </c>
      <c r="BA202" s="11">
        <f>Tabla8[[#This Row],[tasa de cambio]]*Tabla8[[#This Row],[Ingresos netos]]</f>
        <v>4.3083900000000003E-4</v>
      </c>
      <c r="BB202" s="23"/>
      <c r="BD202" s="23"/>
      <c r="BR202" s="2" t="s">
        <v>138</v>
      </c>
      <c r="BS202" s="2" t="s">
        <v>23</v>
      </c>
      <c r="BT202" s="2" t="s">
        <v>104</v>
      </c>
      <c r="BU202" s="2" t="s">
        <v>11</v>
      </c>
      <c r="BV202" s="2" t="s">
        <v>12</v>
      </c>
      <c r="BW202" s="2" t="s">
        <v>13</v>
      </c>
      <c r="BX202" s="7">
        <v>7.3798279000000001E-3</v>
      </c>
      <c r="BY202" s="7">
        <v>0.75</v>
      </c>
      <c r="BZ202" s="9">
        <f>Tabla4[[#This Row],[Precio unitario]]*Tabla4[[#This Row],[Tasa de ingresos cliente]]</f>
        <v>5.5348709250000001E-3</v>
      </c>
      <c r="CA202" s="21">
        <v>21.6</v>
      </c>
      <c r="CB202" s="14">
        <f>Tabla4[[#This Row],[tasa de cambio]]*Tabla4[[#This Row],[Ingresos netos]]</f>
        <v>0.11955321198</v>
      </c>
    </row>
    <row r="203" spans="1:80">
      <c r="A203" s="2" t="s">
        <v>24</v>
      </c>
      <c r="B203" s="2" t="s">
        <v>45</v>
      </c>
      <c r="C203" s="2"/>
      <c r="D203" s="2" t="s">
        <v>11</v>
      </c>
      <c r="E203" s="2" t="s">
        <v>12</v>
      </c>
      <c r="F203" s="2" t="s">
        <v>13</v>
      </c>
      <c r="G203" s="7">
        <v>2.89077014E-4</v>
      </c>
      <c r="H203" s="7">
        <v>0.75</v>
      </c>
      <c r="I203" s="9">
        <f>Tabla14[[#This Row],[Precio unitario]]*Tabla14[[#This Row],[Tasa de ingresos cliente]]</f>
        <v>2.1680776050000001E-4</v>
      </c>
      <c r="J203" s="21">
        <v>21.6</v>
      </c>
      <c r="K203" s="15">
        <f>Tabla14[[#This Row],[tasa de cambio]]*Tabla14[[#This Row],[Ingresos netos]]</f>
        <v>4.6830476268000009E-3</v>
      </c>
      <c r="P203" s="1" t="s">
        <v>81</v>
      </c>
      <c r="Q203" s="1" t="s">
        <v>18</v>
      </c>
      <c r="R203" s="1"/>
      <c r="S203" s="1" t="s">
        <v>11</v>
      </c>
      <c r="T203" s="1" t="s">
        <v>12</v>
      </c>
      <c r="U203" s="1" t="s">
        <v>13</v>
      </c>
      <c r="V203" s="8">
        <v>1.930783304E-3</v>
      </c>
      <c r="W203" s="8">
        <v>0.75</v>
      </c>
      <c r="X203" s="9">
        <f>Tabla12[[#This Row],[Precio unitario]]*Tabla12[[#This Row],[Tasa de ingresos cliente]]</f>
        <v>1.4480874780000001E-3</v>
      </c>
      <c r="Y203" s="21">
        <v>21.6</v>
      </c>
      <c r="Z203" s="11">
        <f>Tabla12[[#This Row],[tasa de cambio]]*Tabla12[[#This Row],[Ingresos netos]]</f>
        <v>3.12786895248E-2</v>
      </c>
      <c r="AQ203" s="2" t="s">
        <v>100</v>
      </c>
      <c r="AR203" s="2" t="s">
        <v>41</v>
      </c>
      <c r="AS203" s="2" t="s">
        <v>114</v>
      </c>
      <c r="AT203" s="2" t="s">
        <v>11</v>
      </c>
      <c r="AU203" s="2" t="s">
        <v>12</v>
      </c>
      <c r="AV203" s="2" t="s">
        <v>13</v>
      </c>
      <c r="AW203" s="7">
        <v>2.6601199999999999E-5</v>
      </c>
      <c r="AX203" s="7">
        <v>0.75</v>
      </c>
      <c r="AY203" s="9">
        <f>Tabla8[[#This Row],[Precio unitario]]*Tabla8[[#This Row],[Tasa de ingresos cliente]]</f>
        <v>1.9950899999999999E-5</v>
      </c>
      <c r="AZ203" s="21">
        <v>21.6</v>
      </c>
      <c r="BA203" s="11">
        <f>Tabla8[[#This Row],[tasa de cambio]]*Tabla8[[#This Row],[Ingresos netos]]</f>
        <v>4.3093944000000001E-4</v>
      </c>
      <c r="BB203" s="23"/>
      <c r="BD203" s="23"/>
      <c r="BR203" s="2" t="s">
        <v>138</v>
      </c>
      <c r="BS203" s="2" t="s">
        <v>23</v>
      </c>
      <c r="BT203" s="2" t="s">
        <v>104</v>
      </c>
      <c r="BU203" s="2" t="s">
        <v>11</v>
      </c>
      <c r="BV203" s="2" t="s">
        <v>12</v>
      </c>
      <c r="BW203" s="2" t="s">
        <v>13</v>
      </c>
      <c r="BX203" s="7">
        <v>3.4579020000000002E-4</v>
      </c>
      <c r="BY203" s="7">
        <v>0.75</v>
      </c>
      <c r="BZ203" s="9">
        <f>Tabla4[[#This Row],[Precio unitario]]*Tabla4[[#This Row],[Tasa de ingresos cliente]]</f>
        <v>2.5934265000000003E-4</v>
      </c>
      <c r="CA203" s="21">
        <v>21.6</v>
      </c>
      <c r="CB203" s="14">
        <f>Tabla4[[#This Row],[tasa de cambio]]*Tabla4[[#This Row],[Ingresos netos]]</f>
        <v>5.6018012400000008E-3</v>
      </c>
    </row>
    <row r="204" spans="1:80">
      <c r="A204" s="2" t="s">
        <v>24</v>
      </c>
      <c r="B204" s="2" t="s">
        <v>45</v>
      </c>
      <c r="C204" s="2"/>
      <c r="D204" s="2" t="s">
        <v>11</v>
      </c>
      <c r="E204" s="2" t="s">
        <v>12</v>
      </c>
      <c r="F204" s="2" t="s">
        <v>13</v>
      </c>
      <c r="G204" s="7">
        <v>6.69038556E-4</v>
      </c>
      <c r="H204" s="7">
        <v>0.75</v>
      </c>
      <c r="I204" s="9">
        <f>Tabla14[[#This Row],[Precio unitario]]*Tabla14[[#This Row],[Tasa de ingresos cliente]]</f>
        <v>5.0177891700000006E-4</v>
      </c>
      <c r="J204" s="21">
        <v>21.6</v>
      </c>
      <c r="K204" s="15">
        <f>Tabla14[[#This Row],[tasa de cambio]]*Tabla14[[#This Row],[Ingresos netos]]</f>
        <v>1.0838424607200001E-2</v>
      </c>
      <c r="P204" s="2" t="s">
        <v>81</v>
      </c>
      <c r="Q204" s="2" t="s">
        <v>34</v>
      </c>
      <c r="R204" s="2"/>
      <c r="S204" s="2" t="s">
        <v>11</v>
      </c>
      <c r="T204" s="2" t="s">
        <v>12</v>
      </c>
      <c r="U204" s="2" t="s">
        <v>13</v>
      </c>
      <c r="V204" s="7">
        <v>2.0598435150000001E-3</v>
      </c>
      <c r="W204" s="7">
        <v>0.75</v>
      </c>
      <c r="X204" s="9">
        <f>Tabla12[[#This Row],[Precio unitario]]*Tabla12[[#This Row],[Tasa de ingresos cliente]]</f>
        <v>1.5448826362500002E-3</v>
      </c>
      <c r="Y204" s="21">
        <v>21.6</v>
      </c>
      <c r="Z204" s="11">
        <f>Tabla12[[#This Row],[tasa de cambio]]*Tabla12[[#This Row],[Ingresos netos]]</f>
        <v>3.3369464943000006E-2</v>
      </c>
      <c r="AQ204" s="1" t="s">
        <v>100</v>
      </c>
      <c r="AR204" s="1" t="s">
        <v>41</v>
      </c>
      <c r="AS204" s="1" t="s">
        <v>114</v>
      </c>
      <c r="AT204" s="1" t="s">
        <v>11</v>
      </c>
      <c r="AU204" s="1" t="s">
        <v>12</v>
      </c>
      <c r="AV204" s="1" t="s">
        <v>13</v>
      </c>
      <c r="AW204" s="8">
        <v>2.6599699999999999E-5</v>
      </c>
      <c r="AX204" s="8">
        <v>0.75</v>
      </c>
      <c r="AY204" s="9">
        <f>Tabla8[[#This Row],[Precio unitario]]*Tabla8[[#This Row],[Tasa de ingresos cliente]]</f>
        <v>1.9949774999999998E-5</v>
      </c>
      <c r="AZ204" s="21">
        <v>21.6</v>
      </c>
      <c r="BA204" s="11">
        <f>Tabla8[[#This Row],[tasa de cambio]]*Tabla8[[#This Row],[Ingresos netos]]</f>
        <v>4.3091514000000001E-4</v>
      </c>
      <c r="BB204" s="23"/>
      <c r="BD204" s="23"/>
      <c r="BR204" s="2" t="s">
        <v>138</v>
      </c>
      <c r="BS204" s="2" t="s">
        <v>23</v>
      </c>
      <c r="BT204" s="2" t="s">
        <v>104</v>
      </c>
      <c r="BU204" s="2" t="s">
        <v>11</v>
      </c>
      <c r="BV204" s="2" t="s">
        <v>12</v>
      </c>
      <c r="BW204" s="2" t="s">
        <v>13</v>
      </c>
      <c r="BX204" s="7">
        <v>3.8248000000000002E-6</v>
      </c>
      <c r="BY204" s="7">
        <v>0.75</v>
      </c>
      <c r="BZ204" s="9">
        <f>Tabla4[[#This Row],[Precio unitario]]*Tabla4[[#This Row],[Tasa de ingresos cliente]]</f>
        <v>2.8685999999999999E-6</v>
      </c>
      <c r="CA204" s="21">
        <v>21.6</v>
      </c>
      <c r="CB204" s="14">
        <f>Tabla4[[#This Row],[tasa de cambio]]*Tabla4[[#This Row],[Ingresos netos]]</f>
        <v>6.1961759999999997E-5</v>
      </c>
    </row>
    <row r="205" spans="1:80">
      <c r="A205" s="1" t="s">
        <v>24</v>
      </c>
      <c r="B205" s="1" t="s">
        <v>38</v>
      </c>
      <c r="C205" s="1"/>
      <c r="D205" s="1" t="s">
        <v>11</v>
      </c>
      <c r="E205" s="1" t="s">
        <v>12</v>
      </c>
      <c r="F205" s="1" t="s">
        <v>13</v>
      </c>
      <c r="G205" s="8">
        <v>8.0042597300000002E-4</v>
      </c>
      <c r="H205" s="8">
        <v>0.75</v>
      </c>
      <c r="I205" s="9">
        <f>Tabla14[[#This Row],[Precio unitario]]*Tabla14[[#This Row],[Tasa de ingresos cliente]]</f>
        <v>6.0031947975000002E-4</v>
      </c>
      <c r="J205" s="21">
        <v>21.6</v>
      </c>
      <c r="K205" s="15">
        <f>Tabla14[[#This Row],[tasa de cambio]]*Tabla14[[#This Row],[Ingresos netos]]</f>
        <v>1.29669007626E-2</v>
      </c>
      <c r="P205" s="1" t="s">
        <v>81</v>
      </c>
      <c r="Q205" s="1" t="s">
        <v>19</v>
      </c>
      <c r="R205" s="1"/>
      <c r="S205" s="1" t="s">
        <v>11</v>
      </c>
      <c r="T205" s="1" t="s">
        <v>12</v>
      </c>
      <c r="U205" s="1" t="s">
        <v>13</v>
      </c>
      <c r="V205" s="8">
        <v>8.3465585299999992E-3</v>
      </c>
      <c r="W205" s="8">
        <v>0.75</v>
      </c>
      <c r="X205" s="9">
        <f>Tabla12[[#This Row],[Precio unitario]]*Tabla12[[#This Row],[Tasa de ingresos cliente]]</f>
        <v>6.2599188974999994E-3</v>
      </c>
      <c r="Y205" s="21">
        <v>21.6</v>
      </c>
      <c r="Z205" s="11">
        <f>Tabla12[[#This Row],[tasa de cambio]]*Tabla12[[#This Row],[Ingresos netos]]</f>
        <v>0.135214248186</v>
      </c>
      <c r="AQ205" s="2" t="s">
        <v>100</v>
      </c>
      <c r="AR205" s="2" t="s">
        <v>41</v>
      </c>
      <c r="AS205" s="2" t="s">
        <v>104</v>
      </c>
      <c r="AT205" s="2" t="s">
        <v>11</v>
      </c>
      <c r="AU205" s="2" t="s">
        <v>129</v>
      </c>
      <c r="AV205" s="2" t="s">
        <v>13</v>
      </c>
      <c r="AW205" s="7">
        <v>-4.7365260000000001E-4</v>
      </c>
      <c r="AX205" s="7">
        <v>0.75</v>
      </c>
      <c r="AY205" s="9">
        <f>Tabla8[[#This Row],[Precio unitario]]*Tabla8[[#This Row],[Tasa de ingresos cliente]]</f>
        <v>-3.5523945000000002E-4</v>
      </c>
      <c r="AZ205" s="21">
        <v>21.6</v>
      </c>
      <c r="BA205" s="11">
        <f>Tabla8[[#This Row],[tasa de cambio]]*Tabla8[[#This Row],[Ingresos netos]]</f>
        <v>-7.6731721200000011E-3</v>
      </c>
      <c r="BB205" s="23"/>
      <c r="BD205" s="23"/>
      <c r="BR205" s="2" t="s">
        <v>138</v>
      </c>
      <c r="BS205" s="2" t="s">
        <v>23</v>
      </c>
      <c r="BT205" s="2" t="s">
        <v>114</v>
      </c>
      <c r="BU205" s="2" t="s">
        <v>11</v>
      </c>
      <c r="BV205" s="2" t="s">
        <v>12</v>
      </c>
      <c r="BW205" s="2" t="s">
        <v>13</v>
      </c>
      <c r="BX205" s="7">
        <v>3.8248000000000002E-6</v>
      </c>
      <c r="BY205" s="7">
        <v>0.75</v>
      </c>
      <c r="BZ205" s="9">
        <f>Tabla4[[#This Row],[Precio unitario]]*Tabla4[[#This Row],[Tasa de ingresos cliente]]</f>
        <v>2.8685999999999999E-6</v>
      </c>
      <c r="CA205" s="21">
        <v>21.6</v>
      </c>
      <c r="CB205" s="14">
        <f>Tabla4[[#This Row],[tasa de cambio]]*Tabla4[[#This Row],[Ingresos netos]]</f>
        <v>6.1961759999999997E-5</v>
      </c>
    </row>
    <row r="206" spans="1:80">
      <c r="A206" s="1" t="s">
        <v>24</v>
      </c>
      <c r="B206" s="1" t="s">
        <v>38</v>
      </c>
      <c r="C206" s="1"/>
      <c r="D206" s="1" t="s">
        <v>11</v>
      </c>
      <c r="E206" s="1" t="s">
        <v>12</v>
      </c>
      <c r="F206" s="1" t="s">
        <v>13</v>
      </c>
      <c r="G206" s="8">
        <v>9.8454123499999995E-4</v>
      </c>
      <c r="H206" s="8">
        <v>0.75</v>
      </c>
      <c r="I206" s="9">
        <f>Tabla14[[#This Row],[Precio unitario]]*Tabla14[[#This Row],[Tasa de ingresos cliente]]</f>
        <v>7.3840592625000001E-4</v>
      </c>
      <c r="J206" s="21">
        <v>21.6</v>
      </c>
      <c r="K206" s="15">
        <f>Tabla14[[#This Row],[tasa de cambio]]*Tabla14[[#This Row],[Ingresos netos]]</f>
        <v>1.5949568007000002E-2</v>
      </c>
      <c r="P206" s="2" t="s">
        <v>81</v>
      </c>
      <c r="Q206" s="2" t="s">
        <v>19</v>
      </c>
      <c r="R206" s="2"/>
      <c r="S206" s="2" t="s">
        <v>11</v>
      </c>
      <c r="T206" s="2" t="s">
        <v>12</v>
      </c>
      <c r="U206" s="2" t="s">
        <v>13</v>
      </c>
      <c r="V206" s="7">
        <v>8.3464504810000003E-3</v>
      </c>
      <c r="W206" s="7">
        <v>0.75</v>
      </c>
      <c r="X206" s="9">
        <f>Tabla12[[#This Row],[Precio unitario]]*Tabla12[[#This Row],[Tasa de ingresos cliente]]</f>
        <v>6.2598378607499998E-3</v>
      </c>
      <c r="Y206" s="21">
        <v>21.6</v>
      </c>
      <c r="Z206" s="11">
        <f>Tabla12[[#This Row],[tasa de cambio]]*Tabla12[[#This Row],[Ingresos netos]]</f>
        <v>0.13521249779220001</v>
      </c>
      <c r="AQ206" s="1" t="s">
        <v>100</v>
      </c>
      <c r="AR206" s="1" t="s">
        <v>41</v>
      </c>
      <c r="AS206" s="1" t="s">
        <v>114</v>
      </c>
      <c r="AT206" s="1" t="s">
        <v>11</v>
      </c>
      <c r="AU206" s="1" t="s">
        <v>129</v>
      </c>
      <c r="AV206" s="1" t="s">
        <v>13</v>
      </c>
      <c r="AW206" s="8">
        <v>-7.9796999999999992E-6</v>
      </c>
      <c r="AX206" s="8">
        <v>0.75</v>
      </c>
      <c r="AY206" s="9">
        <f>Tabla8[[#This Row],[Precio unitario]]*Tabla8[[#This Row],[Tasa de ingresos cliente]]</f>
        <v>-5.984774999999999E-6</v>
      </c>
      <c r="AZ206" s="21">
        <v>21.6</v>
      </c>
      <c r="BA206" s="11">
        <f>Tabla8[[#This Row],[tasa de cambio]]*Tabla8[[#This Row],[Ingresos netos]]</f>
        <v>-1.2927113999999999E-4</v>
      </c>
      <c r="BB206" s="23"/>
      <c r="BD206" s="23"/>
      <c r="BR206" s="1" t="s">
        <v>138</v>
      </c>
      <c r="BS206" s="1" t="s">
        <v>23</v>
      </c>
      <c r="BT206" s="1" t="s">
        <v>114</v>
      </c>
      <c r="BU206" s="1" t="s">
        <v>11</v>
      </c>
      <c r="BV206" s="1" t="s">
        <v>12</v>
      </c>
      <c r="BW206" s="1" t="s">
        <v>13</v>
      </c>
      <c r="BX206" s="8">
        <v>3.4579020000000002E-4</v>
      </c>
      <c r="BY206" s="8">
        <v>0.75</v>
      </c>
      <c r="BZ206" s="9">
        <f>Tabla4[[#This Row],[Precio unitario]]*Tabla4[[#This Row],[Tasa de ingresos cliente]]</f>
        <v>2.5934265000000003E-4</v>
      </c>
      <c r="CA206" s="21">
        <v>21.6</v>
      </c>
      <c r="CB206" s="14">
        <f>Tabla4[[#This Row],[tasa de cambio]]*Tabla4[[#This Row],[Ingresos netos]]</f>
        <v>5.6018012400000008E-3</v>
      </c>
    </row>
    <row r="207" spans="1:80">
      <c r="A207" s="2" t="s">
        <v>24</v>
      </c>
      <c r="B207" s="2" t="s">
        <v>76</v>
      </c>
      <c r="C207" s="2"/>
      <c r="D207" s="2" t="s">
        <v>11</v>
      </c>
      <c r="E207" s="2" t="s">
        <v>12</v>
      </c>
      <c r="F207" s="2" t="s">
        <v>13</v>
      </c>
      <c r="G207" s="7">
        <v>1.8238647999999999E-4</v>
      </c>
      <c r="H207" s="7">
        <v>0.75</v>
      </c>
      <c r="I207" s="9">
        <f>Tabla14[[#This Row],[Precio unitario]]*Tabla14[[#This Row],[Tasa de ingresos cliente]]</f>
        <v>1.3678985999999999E-4</v>
      </c>
      <c r="J207" s="21">
        <v>21.6</v>
      </c>
      <c r="K207" s="15">
        <f>Tabla14[[#This Row],[tasa de cambio]]*Tabla14[[#This Row],[Ingresos netos]]</f>
        <v>2.954660976E-3</v>
      </c>
      <c r="P207" s="1" t="s">
        <v>81</v>
      </c>
      <c r="Q207" s="1" t="s">
        <v>20</v>
      </c>
      <c r="R207" s="1"/>
      <c r="S207" s="1" t="s">
        <v>11</v>
      </c>
      <c r="T207" s="1" t="s">
        <v>12</v>
      </c>
      <c r="U207" s="1" t="s">
        <v>13</v>
      </c>
      <c r="V207" s="8">
        <v>5.3765113979999998E-3</v>
      </c>
      <c r="W207" s="8">
        <v>0.75</v>
      </c>
      <c r="X207" s="9">
        <f>Tabla12[[#This Row],[Precio unitario]]*Tabla12[[#This Row],[Tasa de ingresos cliente]]</f>
        <v>4.0323835484999994E-3</v>
      </c>
      <c r="Y207" s="21">
        <v>21.6</v>
      </c>
      <c r="Z207" s="11">
        <f>Tabla12[[#This Row],[tasa de cambio]]*Tabla12[[#This Row],[Ingresos netos]]</f>
        <v>8.7099484647599992E-2</v>
      </c>
      <c r="AQ207" s="1" t="s">
        <v>100</v>
      </c>
      <c r="AR207" s="1" t="s">
        <v>41</v>
      </c>
      <c r="AS207" s="1" t="s">
        <v>101</v>
      </c>
      <c r="AT207" s="1" t="s">
        <v>11</v>
      </c>
      <c r="AU207" s="1" t="s">
        <v>12</v>
      </c>
      <c r="AV207" s="1" t="s">
        <v>13</v>
      </c>
      <c r="AW207" s="8">
        <v>9.6150000000000001E-4</v>
      </c>
      <c r="AX207" s="8">
        <v>0.75</v>
      </c>
      <c r="AY207" s="9">
        <f>Tabla8[[#This Row],[Precio unitario]]*Tabla8[[#This Row],[Tasa de ingresos cliente]]</f>
        <v>7.2112499999999998E-4</v>
      </c>
      <c r="AZ207" s="21">
        <v>21.6</v>
      </c>
      <c r="BA207" s="11">
        <f>Tabla8[[#This Row],[tasa de cambio]]*Tabla8[[#This Row],[Ingresos netos]]</f>
        <v>1.5576300000000001E-2</v>
      </c>
      <c r="BB207" s="23"/>
      <c r="BD207" s="23"/>
      <c r="BR207" s="2" t="s">
        <v>138</v>
      </c>
      <c r="BS207" s="2" t="s">
        <v>23</v>
      </c>
      <c r="BT207" s="2" t="s">
        <v>114</v>
      </c>
      <c r="BU207" s="2" t="s">
        <v>11</v>
      </c>
      <c r="BV207" s="2" t="s">
        <v>12</v>
      </c>
      <c r="BW207" s="2" t="s">
        <v>13</v>
      </c>
      <c r="BX207" s="7">
        <v>3.8248999999999996E-6</v>
      </c>
      <c r="BY207" s="7">
        <v>0.75</v>
      </c>
      <c r="BZ207" s="9">
        <f>Tabla4[[#This Row],[Precio unitario]]*Tabla4[[#This Row],[Tasa de ingresos cliente]]</f>
        <v>2.8686749999999997E-6</v>
      </c>
      <c r="CA207" s="21">
        <v>21.6</v>
      </c>
      <c r="CB207" s="14">
        <f>Tabla4[[#This Row],[tasa de cambio]]*Tabla4[[#This Row],[Ingresos netos]]</f>
        <v>6.1963380000000002E-5</v>
      </c>
    </row>
    <row r="208" spans="1:80">
      <c r="A208" s="2" t="s">
        <v>24</v>
      </c>
      <c r="B208" s="2" t="s">
        <v>29</v>
      </c>
      <c r="C208" s="2"/>
      <c r="D208" s="2" t="s">
        <v>11</v>
      </c>
      <c r="E208" s="2" t="s">
        <v>12</v>
      </c>
      <c r="F208" s="2" t="s">
        <v>13</v>
      </c>
      <c r="G208" s="7">
        <v>2.8844724329999999E-3</v>
      </c>
      <c r="H208" s="7">
        <v>0.75</v>
      </c>
      <c r="I208" s="9">
        <f>Tabla14[[#This Row],[Precio unitario]]*Tabla14[[#This Row],[Tasa de ingresos cliente]]</f>
        <v>2.16335432475E-3</v>
      </c>
      <c r="J208" s="21">
        <v>21.6</v>
      </c>
      <c r="K208" s="15">
        <f>Tabla14[[#This Row],[tasa de cambio]]*Tabla14[[#This Row],[Ingresos netos]]</f>
        <v>4.6728453414600003E-2</v>
      </c>
      <c r="P208" s="2" t="s">
        <v>81</v>
      </c>
      <c r="Q208" s="2" t="s">
        <v>10</v>
      </c>
      <c r="R208" s="2"/>
      <c r="S208" s="2" t="s">
        <v>11</v>
      </c>
      <c r="T208" s="2" t="s">
        <v>12</v>
      </c>
      <c r="U208" s="2" t="s">
        <v>13</v>
      </c>
      <c r="V208" s="7">
        <v>2.2932290580000001E-3</v>
      </c>
      <c r="W208" s="7">
        <v>0.75</v>
      </c>
      <c r="X208" s="9">
        <f>Tabla12[[#This Row],[Precio unitario]]*Tabla12[[#This Row],[Tasa de ingresos cliente]]</f>
        <v>1.7199217935000002E-3</v>
      </c>
      <c r="Y208" s="21">
        <v>21.6</v>
      </c>
      <c r="Z208" s="11">
        <f>Tabla12[[#This Row],[tasa de cambio]]*Tabla12[[#This Row],[Ingresos netos]]</f>
        <v>3.7150310739600005E-2</v>
      </c>
      <c r="AQ208" s="2" t="s">
        <v>100</v>
      </c>
      <c r="AR208" s="2" t="s">
        <v>41</v>
      </c>
      <c r="AS208" s="2" t="s">
        <v>101</v>
      </c>
      <c r="AT208" s="2" t="s">
        <v>11</v>
      </c>
      <c r="AU208" s="2" t="s">
        <v>12</v>
      </c>
      <c r="AV208" s="2" t="s">
        <v>13</v>
      </c>
      <c r="AW208" s="7">
        <v>9.6175000000000004E-4</v>
      </c>
      <c r="AX208" s="7">
        <v>0.75</v>
      </c>
      <c r="AY208" s="9">
        <f>Tabla8[[#This Row],[Precio unitario]]*Tabla8[[#This Row],[Tasa de ingresos cliente]]</f>
        <v>7.2131250000000006E-4</v>
      </c>
      <c r="AZ208" s="21">
        <v>21.6</v>
      </c>
      <c r="BA208" s="11">
        <f>Tabla8[[#This Row],[tasa de cambio]]*Tabla8[[#This Row],[Ingresos netos]]</f>
        <v>1.5580350000000001E-2</v>
      </c>
      <c r="BB208" s="23"/>
      <c r="BD208" s="23"/>
      <c r="BR208" s="1" t="s">
        <v>138</v>
      </c>
      <c r="BS208" s="1" t="s">
        <v>23</v>
      </c>
      <c r="BT208" s="1" t="s">
        <v>114</v>
      </c>
      <c r="BU208" s="1" t="s">
        <v>11</v>
      </c>
      <c r="BV208" s="1" t="s">
        <v>12</v>
      </c>
      <c r="BW208" s="1" t="s">
        <v>13</v>
      </c>
      <c r="BX208" s="8">
        <v>1.748075E-4</v>
      </c>
      <c r="BY208" s="8">
        <v>0.75</v>
      </c>
      <c r="BZ208" s="9">
        <f>Tabla4[[#This Row],[Precio unitario]]*Tabla4[[#This Row],[Tasa de ingresos cliente]]</f>
        <v>1.3110562500000001E-4</v>
      </c>
      <c r="CA208" s="21">
        <v>21.6</v>
      </c>
      <c r="CB208" s="14">
        <f>Tabla4[[#This Row],[tasa de cambio]]*Tabla4[[#This Row],[Ingresos netos]]</f>
        <v>2.8318815000000002E-3</v>
      </c>
    </row>
    <row r="209" spans="1:80">
      <c r="A209" s="2" t="s">
        <v>24</v>
      </c>
      <c r="B209" s="2" t="s">
        <v>42</v>
      </c>
      <c r="C209" s="2"/>
      <c r="D209" s="2" t="s">
        <v>11</v>
      </c>
      <c r="E209" s="2" t="s">
        <v>12</v>
      </c>
      <c r="F209" s="2" t="s">
        <v>13</v>
      </c>
      <c r="G209" s="7">
        <v>1.44765486E-4</v>
      </c>
      <c r="H209" s="7">
        <v>0.75</v>
      </c>
      <c r="I209" s="9">
        <f>Tabla14[[#This Row],[Precio unitario]]*Tabla14[[#This Row],[Tasa de ingresos cliente]]</f>
        <v>1.085741145E-4</v>
      </c>
      <c r="J209" s="21">
        <v>21.6</v>
      </c>
      <c r="K209" s="15">
        <f>Tabla14[[#This Row],[tasa de cambio]]*Tabla14[[#This Row],[Ingresos netos]]</f>
        <v>2.3452008732000001E-3</v>
      </c>
      <c r="P209" s="1" t="s">
        <v>81</v>
      </c>
      <c r="Q209" s="1" t="s">
        <v>47</v>
      </c>
      <c r="R209" s="1"/>
      <c r="S209" s="1" t="s">
        <v>11</v>
      </c>
      <c r="T209" s="1" t="s">
        <v>12</v>
      </c>
      <c r="U209" s="1" t="s">
        <v>13</v>
      </c>
      <c r="V209" s="8">
        <v>1.8982024159999999E-3</v>
      </c>
      <c r="W209" s="8">
        <v>0.75</v>
      </c>
      <c r="X209" s="9">
        <f>Tabla12[[#This Row],[Precio unitario]]*Tabla12[[#This Row],[Tasa de ingresos cliente]]</f>
        <v>1.423651812E-3</v>
      </c>
      <c r="Y209" s="21">
        <v>21.6</v>
      </c>
      <c r="Z209" s="11">
        <f>Tabla12[[#This Row],[tasa de cambio]]*Tabla12[[#This Row],[Ingresos netos]]</f>
        <v>3.0750879139200001E-2</v>
      </c>
      <c r="AQ209" s="1" t="s">
        <v>100</v>
      </c>
      <c r="AR209" s="1" t="s">
        <v>99</v>
      </c>
      <c r="AS209" s="1" t="s">
        <v>104</v>
      </c>
      <c r="AT209" s="1" t="s">
        <v>11</v>
      </c>
      <c r="AU209" s="1" t="s">
        <v>12</v>
      </c>
      <c r="AV209" s="1" t="s">
        <v>13</v>
      </c>
      <c r="AW209" s="8">
        <v>9.2750000000000005E-4</v>
      </c>
      <c r="AX209" s="8">
        <v>0.75</v>
      </c>
      <c r="AY209" s="9">
        <f>Tabla8[[#This Row],[Precio unitario]]*Tabla8[[#This Row],[Tasa de ingresos cliente]]</f>
        <v>6.9562500000000006E-4</v>
      </c>
      <c r="AZ209" s="21">
        <v>21.6</v>
      </c>
      <c r="BA209" s="11">
        <f>Tabla8[[#This Row],[tasa de cambio]]*Tabla8[[#This Row],[Ingresos netos]]</f>
        <v>1.5025500000000002E-2</v>
      </c>
      <c r="BB209" s="23"/>
      <c r="BD209" s="23"/>
      <c r="BR209" s="1" t="s">
        <v>138</v>
      </c>
      <c r="BS209" s="1" t="s">
        <v>124</v>
      </c>
      <c r="BT209" s="1" t="s">
        <v>104</v>
      </c>
      <c r="BU209" s="1" t="s">
        <v>11</v>
      </c>
      <c r="BV209" s="1" t="s">
        <v>12</v>
      </c>
      <c r="BW209" s="1" t="s">
        <v>13</v>
      </c>
      <c r="BX209" s="8">
        <v>9.9154E-6</v>
      </c>
      <c r="BY209" s="8">
        <v>0.75</v>
      </c>
      <c r="BZ209" s="9">
        <f>Tabla4[[#This Row],[Precio unitario]]*Tabla4[[#This Row],[Tasa de ingresos cliente]]</f>
        <v>7.43655E-6</v>
      </c>
      <c r="CA209" s="21">
        <v>21.6</v>
      </c>
      <c r="CB209" s="14">
        <f>Tabla4[[#This Row],[tasa de cambio]]*Tabla4[[#This Row],[Ingresos netos]]</f>
        <v>1.6062948E-4</v>
      </c>
    </row>
    <row r="210" spans="1:80">
      <c r="A210" s="1" t="s">
        <v>24</v>
      </c>
      <c r="B210" s="1" t="s">
        <v>42</v>
      </c>
      <c r="C210" s="1"/>
      <c r="D210" s="1" t="s">
        <v>11</v>
      </c>
      <c r="E210" s="1" t="s">
        <v>12</v>
      </c>
      <c r="F210" s="1" t="s">
        <v>13</v>
      </c>
      <c r="G210" s="8">
        <v>3.1290950599999998E-4</v>
      </c>
      <c r="H210" s="8">
        <v>0.75</v>
      </c>
      <c r="I210" s="9">
        <f>Tabla14[[#This Row],[Precio unitario]]*Tabla14[[#This Row],[Tasa de ingresos cliente]]</f>
        <v>2.3468212949999997E-4</v>
      </c>
      <c r="J210" s="21">
        <v>21.6</v>
      </c>
      <c r="K210" s="15">
        <f>Tabla14[[#This Row],[tasa de cambio]]*Tabla14[[#This Row],[Ingresos netos]]</f>
        <v>5.0691339971999996E-3</v>
      </c>
      <c r="P210" s="2" t="s">
        <v>81</v>
      </c>
      <c r="Q210" s="2" t="s">
        <v>66</v>
      </c>
      <c r="R210" s="2"/>
      <c r="S210" s="2" t="s">
        <v>11</v>
      </c>
      <c r="T210" s="2" t="s">
        <v>12</v>
      </c>
      <c r="U210" s="2" t="s">
        <v>13</v>
      </c>
      <c r="V210" s="7">
        <v>2.4185657380000002E-3</v>
      </c>
      <c r="W210" s="7">
        <v>0.75</v>
      </c>
      <c r="X210" s="9">
        <f>Tabla12[[#This Row],[Precio unitario]]*Tabla12[[#This Row],[Tasa de ingresos cliente]]</f>
        <v>1.8139243035000001E-3</v>
      </c>
      <c r="Y210" s="21">
        <v>21.6</v>
      </c>
      <c r="Z210" s="11">
        <f>Tabla12[[#This Row],[tasa de cambio]]*Tabla12[[#This Row],[Ingresos netos]]</f>
        <v>3.9180764955600002E-2</v>
      </c>
      <c r="AQ210" s="1" t="s">
        <v>100</v>
      </c>
      <c r="AR210" s="1" t="s">
        <v>99</v>
      </c>
      <c r="AS210" s="1" t="s">
        <v>104</v>
      </c>
      <c r="AT210" s="1" t="s">
        <v>11</v>
      </c>
      <c r="AU210" s="1" t="s">
        <v>12</v>
      </c>
      <c r="AV210" s="1" t="s">
        <v>13</v>
      </c>
      <c r="AW210" s="8">
        <v>2.153E-3</v>
      </c>
      <c r="AX210" s="8">
        <v>0.75</v>
      </c>
      <c r="AY210" s="9">
        <f>Tabla8[[#This Row],[Precio unitario]]*Tabla8[[#This Row],[Tasa de ingresos cliente]]</f>
        <v>1.6147499999999999E-3</v>
      </c>
      <c r="AZ210" s="21">
        <v>21.6</v>
      </c>
      <c r="BA210" s="11">
        <f>Tabla8[[#This Row],[tasa de cambio]]*Tabla8[[#This Row],[Ingresos netos]]</f>
        <v>3.4878600000000003E-2</v>
      </c>
      <c r="BB210" s="23"/>
      <c r="BD210" s="23"/>
      <c r="BR210" s="1" t="s">
        <v>138</v>
      </c>
      <c r="BS210" s="1" t="s">
        <v>16</v>
      </c>
      <c r="BT210" s="1" t="s">
        <v>104</v>
      </c>
      <c r="BU210" s="1" t="s">
        <v>11</v>
      </c>
      <c r="BV210" s="1" t="s">
        <v>12</v>
      </c>
      <c r="BW210" s="1" t="s">
        <v>13</v>
      </c>
      <c r="BX210" s="8">
        <v>5.6346275000000003E-3</v>
      </c>
      <c r="BY210" s="8">
        <v>0.75</v>
      </c>
      <c r="BZ210" s="9">
        <f>Tabla4[[#This Row],[Precio unitario]]*Tabla4[[#This Row],[Tasa de ingresos cliente]]</f>
        <v>4.2259706250000004E-3</v>
      </c>
      <c r="CA210" s="21">
        <v>21.6</v>
      </c>
      <c r="CB210" s="14">
        <f>Tabla4[[#This Row],[tasa de cambio]]*Tabla4[[#This Row],[Ingresos netos]]</f>
        <v>9.1280965500000019E-2</v>
      </c>
    </row>
    <row r="211" spans="1:80">
      <c r="A211" s="2" t="s">
        <v>24</v>
      </c>
      <c r="B211" s="2" t="s">
        <v>42</v>
      </c>
      <c r="C211" s="2"/>
      <c r="D211" s="2" t="s">
        <v>11</v>
      </c>
      <c r="E211" s="2" t="s">
        <v>12</v>
      </c>
      <c r="F211" s="2" t="s">
        <v>13</v>
      </c>
      <c r="G211" s="7">
        <v>1.3280583200000001E-4</v>
      </c>
      <c r="H211" s="7">
        <v>0.75</v>
      </c>
      <c r="I211" s="9">
        <f>Tabla14[[#This Row],[Precio unitario]]*Tabla14[[#This Row],[Tasa de ingresos cliente]]</f>
        <v>9.9604374000000014E-5</v>
      </c>
      <c r="J211" s="21">
        <v>21.6</v>
      </c>
      <c r="K211" s="15">
        <f>Tabla14[[#This Row],[tasa de cambio]]*Tabla14[[#This Row],[Ingresos netos]]</f>
        <v>2.1514544784000003E-3</v>
      </c>
      <c r="P211" s="1" t="s">
        <v>81</v>
      </c>
      <c r="Q211" s="1" t="s">
        <v>64</v>
      </c>
      <c r="R211" s="1"/>
      <c r="S211" s="1" t="s">
        <v>11</v>
      </c>
      <c r="T211" s="1" t="s">
        <v>12</v>
      </c>
      <c r="U211" s="1" t="s">
        <v>13</v>
      </c>
      <c r="V211" s="8">
        <v>3.3011088470000002E-3</v>
      </c>
      <c r="W211" s="8">
        <v>0.75</v>
      </c>
      <c r="X211" s="9">
        <f>Tabla12[[#This Row],[Precio unitario]]*Tabla12[[#This Row],[Tasa de ingresos cliente]]</f>
        <v>2.4758316352500001E-3</v>
      </c>
      <c r="Y211" s="21">
        <v>21.6</v>
      </c>
      <c r="Z211" s="11">
        <f>Tabla12[[#This Row],[tasa de cambio]]*Tabla12[[#This Row],[Ingresos netos]]</f>
        <v>5.3477963321400007E-2</v>
      </c>
      <c r="AQ211" s="2" t="s">
        <v>100</v>
      </c>
      <c r="AR211" s="2" t="s">
        <v>99</v>
      </c>
      <c r="AS211" s="2" t="s">
        <v>104</v>
      </c>
      <c r="AT211" s="2" t="s">
        <v>11</v>
      </c>
      <c r="AU211" s="2" t="s">
        <v>129</v>
      </c>
      <c r="AV211" s="2" t="s">
        <v>13</v>
      </c>
      <c r="AW211" s="7">
        <v>-5.166983E-4</v>
      </c>
      <c r="AX211" s="7">
        <v>0.75</v>
      </c>
      <c r="AY211" s="9">
        <f>Tabla8[[#This Row],[Precio unitario]]*Tabla8[[#This Row],[Tasa de ingresos cliente]]</f>
        <v>-3.87523725E-4</v>
      </c>
      <c r="AZ211" s="21">
        <v>21.6</v>
      </c>
      <c r="BA211" s="11">
        <f>Tabla8[[#This Row],[tasa de cambio]]*Tabla8[[#This Row],[Ingresos netos]]</f>
        <v>-8.37051246E-3</v>
      </c>
      <c r="BB211" s="23"/>
      <c r="BD211" s="23"/>
      <c r="BR211" s="1" t="s">
        <v>138</v>
      </c>
      <c r="BS211" s="1" t="s">
        <v>16</v>
      </c>
      <c r="BT211" s="1" t="s">
        <v>104</v>
      </c>
      <c r="BU211" s="1" t="s">
        <v>11</v>
      </c>
      <c r="BV211" s="1" t="s">
        <v>12</v>
      </c>
      <c r="BW211" s="1" t="s">
        <v>13</v>
      </c>
      <c r="BX211" s="8">
        <v>1.0523459400000001E-2</v>
      </c>
      <c r="BY211" s="8">
        <v>0.75</v>
      </c>
      <c r="BZ211" s="9">
        <f>Tabla4[[#This Row],[Precio unitario]]*Tabla4[[#This Row],[Tasa de ingresos cliente]]</f>
        <v>7.8925945499999997E-3</v>
      </c>
      <c r="CA211" s="21">
        <v>21.6</v>
      </c>
      <c r="CB211" s="14">
        <f>Tabla4[[#This Row],[tasa de cambio]]*Tabla4[[#This Row],[Ingresos netos]]</f>
        <v>0.17048004227999999</v>
      </c>
    </row>
    <row r="212" spans="1:80">
      <c r="A212" s="1" t="s">
        <v>24</v>
      </c>
      <c r="B212" s="1" t="s">
        <v>42</v>
      </c>
      <c r="C212" s="1"/>
      <c r="D212" s="1" t="s">
        <v>11</v>
      </c>
      <c r="E212" s="1" t="s">
        <v>12</v>
      </c>
      <c r="F212" s="1" t="s">
        <v>13</v>
      </c>
      <c r="G212" s="8">
        <v>8.7695694999999994E-5</v>
      </c>
      <c r="H212" s="8">
        <v>0.75</v>
      </c>
      <c r="I212" s="9">
        <f>Tabla14[[#This Row],[Precio unitario]]*Tabla14[[#This Row],[Tasa de ingresos cliente]]</f>
        <v>6.5771771249999999E-5</v>
      </c>
      <c r="J212" s="21">
        <v>21.6</v>
      </c>
      <c r="K212" s="15">
        <f>Tabla14[[#This Row],[tasa de cambio]]*Tabla14[[#This Row],[Ingresos netos]]</f>
        <v>1.420670259E-3</v>
      </c>
      <c r="P212" s="2" t="s">
        <v>81</v>
      </c>
      <c r="Q212" s="2" t="s">
        <v>14</v>
      </c>
      <c r="R212" s="2"/>
      <c r="S212" s="2" t="s">
        <v>11</v>
      </c>
      <c r="T212" s="2" t="s">
        <v>12</v>
      </c>
      <c r="U212" s="2" t="s">
        <v>13</v>
      </c>
      <c r="V212" s="7">
        <v>2.5136487369999999E-3</v>
      </c>
      <c r="W212" s="7">
        <v>0.75</v>
      </c>
      <c r="X212" s="9">
        <f>Tabla12[[#This Row],[Precio unitario]]*Tabla12[[#This Row],[Tasa de ingresos cliente]]</f>
        <v>1.8852365527500001E-3</v>
      </c>
      <c r="Y212" s="21">
        <v>21.6</v>
      </c>
      <c r="Z212" s="11">
        <f>Tabla12[[#This Row],[tasa de cambio]]*Tabla12[[#This Row],[Ingresos netos]]</f>
        <v>4.0721109539400002E-2</v>
      </c>
      <c r="AQ212" s="2" t="s">
        <v>100</v>
      </c>
      <c r="AR212" s="2" t="s">
        <v>14</v>
      </c>
      <c r="AS212" s="2" t="s">
        <v>101</v>
      </c>
      <c r="AT212" s="2" t="s">
        <v>11</v>
      </c>
      <c r="AU212" s="2" t="s">
        <v>12</v>
      </c>
      <c r="AV212" s="2" t="s">
        <v>13</v>
      </c>
      <c r="AW212" s="7">
        <v>7.2353999999999995E-4</v>
      </c>
      <c r="AX212" s="7">
        <v>0.75</v>
      </c>
      <c r="AY212" s="9">
        <f>Tabla8[[#This Row],[Precio unitario]]*Tabla8[[#This Row],[Tasa de ingresos cliente]]</f>
        <v>5.4265499999999996E-4</v>
      </c>
      <c r="AZ212" s="21">
        <v>21.6</v>
      </c>
      <c r="BA212" s="11">
        <f>Tabla8[[#This Row],[tasa de cambio]]*Tabla8[[#This Row],[Ingresos netos]]</f>
        <v>1.1721347999999999E-2</v>
      </c>
      <c r="BB212" s="23"/>
      <c r="BD212" s="23"/>
      <c r="BR212" s="1" t="s">
        <v>138</v>
      </c>
      <c r="BS212" s="1" t="s">
        <v>16</v>
      </c>
      <c r="BT212" s="1" t="s">
        <v>114</v>
      </c>
      <c r="BU212" s="1" t="s">
        <v>11</v>
      </c>
      <c r="BV212" s="1" t="s">
        <v>12</v>
      </c>
      <c r="BW212" s="1" t="s">
        <v>13</v>
      </c>
      <c r="BX212" s="8">
        <v>6.573118E-4</v>
      </c>
      <c r="BY212" s="8">
        <v>0.75</v>
      </c>
      <c r="BZ212" s="9">
        <f>Tabla4[[#This Row],[Precio unitario]]*Tabla4[[#This Row],[Tasa de ingresos cliente]]</f>
        <v>4.9298384999999997E-4</v>
      </c>
      <c r="CA212" s="21">
        <v>21.6</v>
      </c>
      <c r="CB212" s="14">
        <f>Tabla4[[#This Row],[tasa de cambio]]*Tabla4[[#This Row],[Ingresos netos]]</f>
        <v>1.0648451160000001E-2</v>
      </c>
    </row>
    <row r="213" spans="1:80">
      <c r="A213" s="2" t="s">
        <v>24</v>
      </c>
      <c r="B213" s="2" t="s">
        <v>42</v>
      </c>
      <c r="C213" s="2"/>
      <c r="D213" s="2" t="s">
        <v>11</v>
      </c>
      <c r="E213" s="2" t="s">
        <v>12</v>
      </c>
      <c r="F213" s="2" t="s">
        <v>13</v>
      </c>
      <c r="G213" s="7">
        <v>8.9472932999999999E-5</v>
      </c>
      <c r="H213" s="7">
        <v>0.75</v>
      </c>
      <c r="I213" s="9">
        <f>Tabla14[[#This Row],[Precio unitario]]*Tabla14[[#This Row],[Tasa de ingresos cliente]]</f>
        <v>6.7104699749999996E-5</v>
      </c>
      <c r="J213" s="21">
        <v>21.6</v>
      </c>
      <c r="K213" s="15">
        <f>Tabla14[[#This Row],[tasa de cambio]]*Tabla14[[#This Row],[Ingresos netos]]</f>
        <v>1.4494615146E-3</v>
      </c>
      <c r="P213" s="1" t="s">
        <v>81</v>
      </c>
      <c r="Q213" s="1" t="s">
        <v>49</v>
      </c>
      <c r="R213" s="1"/>
      <c r="S213" s="1" t="s">
        <v>11</v>
      </c>
      <c r="T213" s="1" t="s">
        <v>12</v>
      </c>
      <c r="U213" s="1" t="s">
        <v>13</v>
      </c>
      <c r="V213" s="8">
        <v>1.254231196E-3</v>
      </c>
      <c r="W213" s="8">
        <v>0.75</v>
      </c>
      <c r="X213" s="9">
        <f>Tabla12[[#This Row],[Precio unitario]]*Tabla12[[#This Row],[Tasa de ingresos cliente]]</f>
        <v>9.4067339700000009E-4</v>
      </c>
      <c r="Y213" s="21">
        <v>21.6</v>
      </c>
      <c r="Z213" s="11">
        <f>Tabla12[[#This Row],[tasa de cambio]]*Tabla12[[#This Row],[Ingresos netos]]</f>
        <v>2.0318545375200003E-2</v>
      </c>
      <c r="AQ213" s="1" t="s">
        <v>100</v>
      </c>
      <c r="AR213" s="1" t="s">
        <v>14</v>
      </c>
      <c r="AS213" s="1" t="s">
        <v>101</v>
      </c>
      <c r="AT213" s="1" t="s">
        <v>11</v>
      </c>
      <c r="AU213" s="1" t="s">
        <v>12</v>
      </c>
      <c r="AV213" s="1" t="s">
        <v>13</v>
      </c>
      <c r="AW213" s="8">
        <v>7.2360000000000002E-4</v>
      </c>
      <c r="AX213" s="8">
        <v>0.75</v>
      </c>
      <c r="AY213" s="9">
        <f>Tabla8[[#This Row],[Precio unitario]]*Tabla8[[#This Row],[Tasa de ingresos cliente]]</f>
        <v>5.4270000000000002E-4</v>
      </c>
      <c r="AZ213" s="21">
        <v>21.6</v>
      </c>
      <c r="BA213" s="11">
        <f>Tabla8[[#This Row],[tasa de cambio]]*Tabla8[[#This Row],[Ingresos netos]]</f>
        <v>1.1722320000000001E-2</v>
      </c>
      <c r="BB213" s="23"/>
      <c r="BD213" s="23"/>
      <c r="BR213" s="1" t="s">
        <v>138</v>
      </c>
      <c r="BS213" s="1" t="s">
        <v>16</v>
      </c>
      <c r="BT213" s="1" t="s">
        <v>104</v>
      </c>
      <c r="BU213" s="1" t="s">
        <v>11</v>
      </c>
      <c r="BV213" s="1" t="s">
        <v>12</v>
      </c>
      <c r="BW213" s="1" t="s">
        <v>13</v>
      </c>
      <c r="BX213" s="8">
        <v>1.26891726E-2</v>
      </c>
      <c r="BY213" s="8">
        <v>0.75</v>
      </c>
      <c r="BZ213" s="9">
        <f>Tabla4[[#This Row],[Precio unitario]]*Tabla4[[#This Row],[Tasa de ingresos cliente]]</f>
        <v>9.5168794499999997E-3</v>
      </c>
      <c r="CA213" s="21">
        <v>21.6</v>
      </c>
      <c r="CB213" s="14">
        <f>Tabla4[[#This Row],[tasa de cambio]]*Tabla4[[#This Row],[Ingresos netos]]</f>
        <v>0.20556459612</v>
      </c>
    </row>
    <row r="214" spans="1:80">
      <c r="A214" s="1" t="s">
        <v>24</v>
      </c>
      <c r="B214" s="1" t="s">
        <v>42</v>
      </c>
      <c r="C214" s="1"/>
      <c r="D214" s="1" t="s">
        <v>11</v>
      </c>
      <c r="E214" s="1" t="s">
        <v>12</v>
      </c>
      <c r="F214" s="1" t="s">
        <v>13</v>
      </c>
      <c r="G214" s="8">
        <v>1.8058651100000001E-4</v>
      </c>
      <c r="H214" s="8">
        <v>0.75</v>
      </c>
      <c r="I214" s="9">
        <f>Tabla14[[#This Row],[Precio unitario]]*Tabla14[[#This Row],[Tasa de ingresos cliente]]</f>
        <v>1.3543988325E-4</v>
      </c>
      <c r="J214" s="21">
        <v>21.6</v>
      </c>
      <c r="K214" s="15">
        <f>Tabla14[[#This Row],[tasa de cambio]]*Tabla14[[#This Row],[Ingresos netos]]</f>
        <v>2.9255014782000001E-3</v>
      </c>
      <c r="P214" s="2" t="s">
        <v>81</v>
      </c>
      <c r="Q214" s="2" t="s">
        <v>56</v>
      </c>
      <c r="R214" s="2"/>
      <c r="S214" s="2" t="s">
        <v>11</v>
      </c>
      <c r="T214" s="2" t="s">
        <v>12</v>
      </c>
      <c r="U214" s="2" t="s">
        <v>13</v>
      </c>
      <c r="V214" s="7">
        <v>4.8950456670000001E-3</v>
      </c>
      <c r="W214" s="7">
        <v>0.75</v>
      </c>
      <c r="X214" s="9">
        <f>Tabla12[[#This Row],[Precio unitario]]*Tabla12[[#This Row],[Tasa de ingresos cliente]]</f>
        <v>3.6712842502499999E-3</v>
      </c>
      <c r="Y214" s="21">
        <v>21.6</v>
      </c>
      <c r="Z214" s="11">
        <f>Tabla12[[#This Row],[tasa de cambio]]*Tabla12[[#This Row],[Ingresos netos]]</f>
        <v>7.9299739805400005E-2</v>
      </c>
      <c r="AQ214" s="2" t="s">
        <v>100</v>
      </c>
      <c r="AR214" s="2" t="s">
        <v>14</v>
      </c>
      <c r="AS214" s="2" t="s">
        <v>101</v>
      </c>
      <c r="AT214" s="2" t="s">
        <v>11</v>
      </c>
      <c r="AU214" s="2" t="s">
        <v>12</v>
      </c>
      <c r="AV214" s="2" t="s">
        <v>13</v>
      </c>
      <c r="AW214" s="7">
        <v>7.2349999999999997E-4</v>
      </c>
      <c r="AX214" s="7">
        <v>0.75</v>
      </c>
      <c r="AY214" s="9">
        <f>Tabla8[[#This Row],[Precio unitario]]*Tabla8[[#This Row],[Tasa de ingresos cliente]]</f>
        <v>5.4262499999999992E-4</v>
      </c>
      <c r="AZ214" s="21">
        <v>21.6</v>
      </c>
      <c r="BA214" s="11">
        <f>Tabla8[[#This Row],[tasa de cambio]]*Tabla8[[#This Row],[Ingresos netos]]</f>
        <v>1.1720699999999999E-2</v>
      </c>
      <c r="BB214" s="23"/>
      <c r="BD214" s="23"/>
      <c r="BR214" s="2" t="s">
        <v>138</v>
      </c>
      <c r="BS214" s="2" t="s">
        <v>16</v>
      </c>
      <c r="BT214" s="2" t="s">
        <v>104</v>
      </c>
      <c r="BU214" s="2" t="s">
        <v>11</v>
      </c>
      <c r="BV214" s="2" t="s">
        <v>12</v>
      </c>
      <c r="BW214" s="2" t="s">
        <v>13</v>
      </c>
      <c r="BX214" s="7">
        <v>1.15220177E-2</v>
      </c>
      <c r="BY214" s="7">
        <v>0.75</v>
      </c>
      <c r="BZ214" s="9">
        <f>Tabla4[[#This Row],[Precio unitario]]*Tabla4[[#This Row],[Tasa de ingresos cliente]]</f>
        <v>8.6415132750000002E-3</v>
      </c>
      <c r="CA214" s="21">
        <v>21.6</v>
      </c>
      <c r="CB214" s="14">
        <f>Tabla4[[#This Row],[tasa de cambio]]*Tabla4[[#This Row],[Ingresos netos]]</f>
        <v>0.18665668674000002</v>
      </c>
    </row>
    <row r="215" spans="1:80">
      <c r="A215" s="1" t="s">
        <v>24</v>
      </c>
      <c r="B215" s="1" t="s">
        <v>42</v>
      </c>
      <c r="C215" s="1"/>
      <c r="D215" s="1" t="s">
        <v>11</v>
      </c>
      <c r="E215" s="1" t="s">
        <v>12</v>
      </c>
      <c r="F215" s="1" t="s">
        <v>13</v>
      </c>
      <c r="G215" s="8">
        <v>8.5414978000000001E-5</v>
      </c>
      <c r="H215" s="8">
        <v>0.75</v>
      </c>
      <c r="I215" s="9">
        <f>Tabla14[[#This Row],[Precio unitario]]*Tabla14[[#This Row],[Tasa de ingresos cliente]]</f>
        <v>6.4061233499999997E-5</v>
      </c>
      <c r="J215" s="21">
        <v>21.6</v>
      </c>
      <c r="K215" s="15">
        <f>Tabla14[[#This Row],[tasa de cambio]]*Tabla14[[#This Row],[Ingresos netos]]</f>
        <v>1.3837226436000001E-3</v>
      </c>
      <c r="P215" s="1" t="s">
        <v>81</v>
      </c>
      <c r="Q215" s="1" t="s">
        <v>53</v>
      </c>
      <c r="R215" s="1"/>
      <c r="S215" s="1" t="s">
        <v>11</v>
      </c>
      <c r="T215" s="1" t="s">
        <v>12</v>
      </c>
      <c r="U215" s="1" t="s">
        <v>13</v>
      </c>
      <c r="V215" s="8">
        <v>4.5916444599999998E-4</v>
      </c>
      <c r="W215" s="8">
        <v>0.75</v>
      </c>
      <c r="X215" s="9">
        <f>Tabla12[[#This Row],[Precio unitario]]*Tabla12[[#This Row],[Tasa de ingresos cliente]]</f>
        <v>3.443733345E-4</v>
      </c>
      <c r="Y215" s="21">
        <v>21.6</v>
      </c>
      <c r="Z215" s="11">
        <f>Tabla12[[#This Row],[tasa de cambio]]*Tabla12[[#This Row],[Ingresos netos]]</f>
        <v>7.4384640252000006E-3</v>
      </c>
      <c r="AQ215" s="1" t="s">
        <v>100</v>
      </c>
      <c r="AR215" s="1" t="s">
        <v>14</v>
      </c>
      <c r="AS215" s="1" t="s">
        <v>101</v>
      </c>
      <c r="AT215" s="1" t="s">
        <v>11</v>
      </c>
      <c r="AU215" s="1" t="s">
        <v>12</v>
      </c>
      <c r="AV215" s="1" t="s">
        <v>13</v>
      </c>
      <c r="AW215" s="8">
        <v>7.236667E-4</v>
      </c>
      <c r="AX215" s="8">
        <v>0.75</v>
      </c>
      <c r="AY215" s="9">
        <f>Tabla8[[#This Row],[Precio unitario]]*Tabla8[[#This Row],[Tasa de ingresos cliente]]</f>
        <v>5.4275002499999995E-4</v>
      </c>
      <c r="AZ215" s="21">
        <v>21.6</v>
      </c>
      <c r="BA215" s="11">
        <f>Tabla8[[#This Row],[tasa de cambio]]*Tabla8[[#This Row],[Ingresos netos]]</f>
        <v>1.172340054E-2</v>
      </c>
      <c r="BB215" s="23"/>
      <c r="BD215" s="23"/>
      <c r="BR215" s="2" t="s">
        <v>138</v>
      </c>
      <c r="BS215" s="2" t="s">
        <v>19</v>
      </c>
      <c r="BT215" s="2" t="s">
        <v>104</v>
      </c>
      <c r="BU215" s="2" t="s">
        <v>11</v>
      </c>
      <c r="BV215" s="2" t="s">
        <v>12</v>
      </c>
      <c r="BW215" s="2" t="s">
        <v>13</v>
      </c>
      <c r="BX215" s="7">
        <v>4.9364148000000004E-3</v>
      </c>
      <c r="BY215" s="7">
        <v>0.75</v>
      </c>
      <c r="BZ215" s="9">
        <f>Tabla4[[#This Row],[Precio unitario]]*Tabla4[[#This Row],[Tasa de ingresos cliente]]</f>
        <v>3.7023111000000003E-3</v>
      </c>
      <c r="CA215" s="21">
        <v>21.6</v>
      </c>
      <c r="CB215" s="14">
        <f>Tabla4[[#This Row],[tasa de cambio]]*Tabla4[[#This Row],[Ingresos netos]]</f>
        <v>7.9969919760000008E-2</v>
      </c>
    </row>
    <row r="216" spans="1:80">
      <c r="A216" s="2" t="s">
        <v>24</v>
      </c>
      <c r="B216" s="2" t="s">
        <v>42</v>
      </c>
      <c r="C216" s="2"/>
      <c r="D216" s="2" t="s">
        <v>11</v>
      </c>
      <c r="E216" s="2" t="s">
        <v>12</v>
      </c>
      <c r="F216" s="2" t="s">
        <v>13</v>
      </c>
      <c r="G216" s="7">
        <v>3.4502496600000002E-4</v>
      </c>
      <c r="H216" s="7">
        <v>0.75</v>
      </c>
      <c r="I216" s="9">
        <f>Tabla14[[#This Row],[Precio unitario]]*Tabla14[[#This Row],[Tasa de ingresos cliente]]</f>
        <v>2.5876872450000002E-4</v>
      </c>
      <c r="J216" s="21">
        <v>21.6</v>
      </c>
      <c r="K216" s="15">
        <f>Tabla14[[#This Row],[tasa de cambio]]*Tabla14[[#This Row],[Ingresos netos]]</f>
        <v>5.5894044492000011E-3</v>
      </c>
      <c r="P216" s="2" t="s">
        <v>81</v>
      </c>
      <c r="Q216" s="2" t="s">
        <v>53</v>
      </c>
      <c r="R216" s="2"/>
      <c r="S216" s="2" t="s">
        <v>11</v>
      </c>
      <c r="T216" s="2" t="s">
        <v>12</v>
      </c>
      <c r="U216" s="2" t="s">
        <v>13</v>
      </c>
      <c r="V216" s="7">
        <v>4.8431313699999999E-4</v>
      </c>
      <c r="W216" s="7">
        <v>0.75</v>
      </c>
      <c r="X216" s="9">
        <f>Tabla12[[#This Row],[Precio unitario]]*Tabla12[[#This Row],[Tasa de ingresos cliente]]</f>
        <v>3.6323485274999999E-4</v>
      </c>
      <c r="Y216" s="21">
        <v>21.6</v>
      </c>
      <c r="Z216" s="11">
        <f>Tabla12[[#This Row],[tasa de cambio]]*Tabla12[[#This Row],[Ingresos netos]]</f>
        <v>7.8458728193999995E-3</v>
      </c>
      <c r="AQ216" s="2" t="s">
        <v>100</v>
      </c>
      <c r="AR216" s="2" t="s">
        <v>14</v>
      </c>
      <c r="AS216" s="2" t="s">
        <v>101</v>
      </c>
      <c r="AT216" s="2" t="s">
        <v>11</v>
      </c>
      <c r="AU216" s="2" t="s">
        <v>12</v>
      </c>
      <c r="AV216" s="2" t="s">
        <v>13</v>
      </c>
      <c r="AW216" s="7">
        <v>7.2352630000000005E-4</v>
      </c>
      <c r="AX216" s="7">
        <v>0.75</v>
      </c>
      <c r="AY216" s="9">
        <f>Tabla8[[#This Row],[Precio unitario]]*Tabla8[[#This Row],[Tasa de ingresos cliente]]</f>
        <v>5.4264472500000003E-4</v>
      </c>
      <c r="AZ216" s="21">
        <v>21.6</v>
      </c>
      <c r="BA216" s="11">
        <f>Tabla8[[#This Row],[tasa de cambio]]*Tabla8[[#This Row],[Ingresos netos]]</f>
        <v>1.1721126060000002E-2</v>
      </c>
      <c r="BB216" s="23"/>
      <c r="BD216" s="23"/>
      <c r="BR216" s="1" t="s">
        <v>138</v>
      </c>
      <c r="BS216" s="1" t="s">
        <v>19</v>
      </c>
      <c r="BT216" s="1" t="s">
        <v>101</v>
      </c>
      <c r="BU216" s="1" t="s">
        <v>11</v>
      </c>
      <c r="BV216" s="1" t="s">
        <v>12</v>
      </c>
      <c r="BW216" s="1" t="s">
        <v>13</v>
      </c>
      <c r="BX216" s="8">
        <v>4.6403188999999999E-3</v>
      </c>
      <c r="BY216" s="8">
        <v>0.75</v>
      </c>
      <c r="BZ216" s="9">
        <f>Tabla4[[#This Row],[Precio unitario]]*Tabla4[[#This Row],[Tasa de ingresos cliente]]</f>
        <v>3.4802391750000002E-3</v>
      </c>
      <c r="CA216" s="21">
        <v>21.6</v>
      </c>
      <c r="CB216" s="14">
        <f>Tabla4[[#This Row],[tasa de cambio]]*Tabla4[[#This Row],[Ingresos netos]]</f>
        <v>7.5173166180000014E-2</v>
      </c>
    </row>
    <row r="217" spans="1:80">
      <c r="A217" s="2" t="s">
        <v>24</v>
      </c>
      <c r="B217" s="2" t="s">
        <v>42</v>
      </c>
      <c r="C217" s="2"/>
      <c r="D217" s="2" t="s">
        <v>11</v>
      </c>
      <c r="E217" s="2" t="s">
        <v>12</v>
      </c>
      <c r="F217" s="2" t="s">
        <v>13</v>
      </c>
      <c r="G217" s="7">
        <v>1.4046352400000001E-4</v>
      </c>
      <c r="H217" s="7">
        <v>0.75</v>
      </c>
      <c r="I217" s="9">
        <f>Tabla14[[#This Row],[Precio unitario]]*Tabla14[[#This Row],[Tasa de ingresos cliente]]</f>
        <v>1.05347643E-4</v>
      </c>
      <c r="J217" s="21">
        <v>21.6</v>
      </c>
      <c r="K217" s="15">
        <f>Tabla14[[#This Row],[tasa de cambio]]*Tabla14[[#This Row],[Ingresos netos]]</f>
        <v>2.2755090888000001E-3</v>
      </c>
      <c r="P217" s="1" t="s">
        <v>81</v>
      </c>
      <c r="Q217" s="1" t="s">
        <v>53</v>
      </c>
      <c r="R217" s="1"/>
      <c r="S217" s="1" t="s">
        <v>11</v>
      </c>
      <c r="T217" s="1" t="s">
        <v>12</v>
      </c>
      <c r="U217" s="1" t="s">
        <v>13</v>
      </c>
      <c r="V217" s="8">
        <v>3.6702037599999998E-4</v>
      </c>
      <c r="W217" s="8">
        <v>0.75</v>
      </c>
      <c r="X217" s="9">
        <f>Tabla12[[#This Row],[Precio unitario]]*Tabla12[[#This Row],[Tasa de ingresos cliente]]</f>
        <v>2.7526528199999997E-4</v>
      </c>
      <c r="Y217" s="21">
        <v>21.6</v>
      </c>
      <c r="Z217" s="11">
        <f>Tabla12[[#This Row],[tasa de cambio]]*Tabla12[[#This Row],[Ingresos netos]]</f>
        <v>5.9457300911999996E-3</v>
      </c>
      <c r="AQ217" s="1" t="s">
        <v>100</v>
      </c>
      <c r="AR217" s="1" t="s">
        <v>14</v>
      </c>
      <c r="AS217" s="1" t="s">
        <v>101</v>
      </c>
      <c r="AT217" s="1" t="s">
        <v>11</v>
      </c>
      <c r="AU217" s="1" t="s">
        <v>12</v>
      </c>
      <c r="AV217" s="1" t="s">
        <v>13</v>
      </c>
      <c r="AW217" s="8">
        <v>7.2357140000000003E-4</v>
      </c>
      <c r="AX217" s="8">
        <v>0.75</v>
      </c>
      <c r="AY217" s="9">
        <f>Tabla8[[#This Row],[Precio unitario]]*Tabla8[[#This Row],[Tasa de ingresos cliente]]</f>
        <v>5.4267854999999997E-4</v>
      </c>
      <c r="AZ217" s="21">
        <v>21.6</v>
      </c>
      <c r="BA217" s="11">
        <f>Tabla8[[#This Row],[tasa de cambio]]*Tabla8[[#This Row],[Ingresos netos]]</f>
        <v>1.172185668E-2</v>
      </c>
      <c r="BB217" s="23"/>
      <c r="BD217" s="23"/>
      <c r="BR217" s="2" t="s">
        <v>138</v>
      </c>
      <c r="BS217" s="2" t="s">
        <v>19</v>
      </c>
      <c r="BT217" s="2" t="s">
        <v>104</v>
      </c>
      <c r="BU217" s="2" t="s">
        <v>11</v>
      </c>
      <c r="BV217" s="2" t="s">
        <v>12</v>
      </c>
      <c r="BW217" s="2" t="s">
        <v>13</v>
      </c>
      <c r="BX217" s="7">
        <v>6.1757429999999996E-4</v>
      </c>
      <c r="BY217" s="7">
        <v>0.75</v>
      </c>
      <c r="BZ217" s="9">
        <f>Tabla4[[#This Row],[Precio unitario]]*Tabla4[[#This Row],[Tasa de ingresos cliente]]</f>
        <v>4.6318072499999997E-4</v>
      </c>
      <c r="CA217" s="21">
        <v>21.6</v>
      </c>
      <c r="CB217" s="14">
        <f>Tabla4[[#This Row],[tasa de cambio]]*Tabla4[[#This Row],[Ingresos netos]]</f>
        <v>1.0004703659999999E-2</v>
      </c>
    </row>
    <row r="218" spans="1:80">
      <c r="A218" s="1" t="s">
        <v>24</v>
      </c>
      <c r="B218" s="1" t="s">
        <v>42</v>
      </c>
      <c r="C218" s="1"/>
      <c r="D218" s="1" t="s">
        <v>11</v>
      </c>
      <c r="E218" s="1" t="s">
        <v>12</v>
      </c>
      <c r="F218" s="1" t="s">
        <v>13</v>
      </c>
      <c r="G218" s="8">
        <v>1.5507551600000001E-4</v>
      </c>
      <c r="H218" s="8">
        <v>0.75</v>
      </c>
      <c r="I218" s="9">
        <f>Tabla14[[#This Row],[Precio unitario]]*Tabla14[[#This Row],[Tasa de ingresos cliente]]</f>
        <v>1.1630663700000001E-4</v>
      </c>
      <c r="J218" s="21">
        <v>21.6</v>
      </c>
      <c r="K218" s="15">
        <f>Tabla14[[#This Row],[tasa de cambio]]*Tabla14[[#This Row],[Ingresos netos]]</f>
        <v>2.5122233592000005E-3</v>
      </c>
      <c r="P218" s="2" t="s">
        <v>81</v>
      </c>
      <c r="Q218" s="2" t="s">
        <v>53</v>
      </c>
      <c r="R218" s="2"/>
      <c r="S218" s="2" t="s">
        <v>11</v>
      </c>
      <c r="T218" s="2" t="s">
        <v>12</v>
      </c>
      <c r="U218" s="2" t="s">
        <v>13</v>
      </c>
      <c r="V218" s="7">
        <v>4.7574745299999998E-4</v>
      </c>
      <c r="W218" s="7">
        <v>0.75</v>
      </c>
      <c r="X218" s="9">
        <f>Tabla12[[#This Row],[Precio unitario]]*Tabla12[[#This Row],[Tasa de ingresos cliente]]</f>
        <v>3.5681058974999997E-4</v>
      </c>
      <c r="Y218" s="21">
        <v>21.6</v>
      </c>
      <c r="Z218" s="11">
        <f>Tabla12[[#This Row],[tasa de cambio]]*Tabla12[[#This Row],[Ingresos netos]]</f>
        <v>7.7071087385999996E-3</v>
      </c>
      <c r="AQ218" s="2" t="s">
        <v>100</v>
      </c>
      <c r="AR218" s="2" t="s">
        <v>14</v>
      </c>
      <c r="AS218" s="2" t="s">
        <v>101</v>
      </c>
      <c r="AT218" s="2" t="s">
        <v>11</v>
      </c>
      <c r="AU218" s="2" t="s">
        <v>12</v>
      </c>
      <c r="AV218" s="2" t="s">
        <v>13</v>
      </c>
      <c r="AW218" s="7">
        <v>7.2355559999999995E-4</v>
      </c>
      <c r="AX218" s="7">
        <v>0.75</v>
      </c>
      <c r="AY218" s="9">
        <f>Tabla8[[#This Row],[Precio unitario]]*Tabla8[[#This Row],[Tasa de ingresos cliente]]</f>
        <v>5.4266669999999994E-4</v>
      </c>
      <c r="AZ218" s="21">
        <v>21.6</v>
      </c>
      <c r="BA218" s="11">
        <f>Tabla8[[#This Row],[tasa de cambio]]*Tabla8[[#This Row],[Ingresos netos]]</f>
        <v>1.1721600719999999E-2</v>
      </c>
      <c r="BB218" s="23"/>
      <c r="BD218" s="23"/>
      <c r="BR218" s="1" t="s">
        <v>138</v>
      </c>
      <c r="BS218" s="1" t="s">
        <v>57</v>
      </c>
      <c r="BT218" s="1" t="s">
        <v>104</v>
      </c>
      <c r="BU218" s="1" t="s">
        <v>11</v>
      </c>
      <c r="BV218" s="1" t="s">
        <v>12</v>
      </c>
      <c r="BW218" s="1" t="s">
        <v>13</v>
      </c>
      <c r="BX218" s="8">
        <v>1.1823E-5</v>
      </c>
      <c r="BY218" s="8">
        <v>0.75</v>
      </c>
      <c r="BZ218" s="9">
        <f>Tabla4[[#This Row],[Precio unitario]]*Tabla4[[#This Row],[Tasa de ingresos cliente]]</f>
        <v>8.8672500000000005E-6</v>
      </c>
      <c r="CA218" s="21">
        <v>21.6</v>
      </c>
      <c r="CB218" s="14">
        <f>Tabla4[[#This Row],[tasa de cambio]]*Tabla4[[#This Row],[Ingresos netos]]</f>
        <v>1.9153260000000002E-4</v>
      </c>
    </row>
    <row r="219" spans="1:80">
      <c r="A219" s="2" t="s">
        <v>24</v>
      </c>
      <c r="B219" s="2" t="s">
        <v>42</v>
      </c>
      <c r="C219" s="2"/>
      <c r="D219" s="2" t="s">
        <v>11</v>
      </c>
      <c r="E219" s="2" t="s">
        <v>12</v>
      </c>
      <c r="F219" s="2" t="s">
        <v>13</v>
      </c>
      <c r="G219" s="7">
        <v>4.1903748999999997E-4</v>
      </c>
      <c r="H219" s="7">
        <v>0.75</v>
      </c>
      <c r="I219" s="9">
        <f>Tabla14[[#This Row],[Precio unitario]]*Tabla14[[#This Row],[Tasa de ingresos cliente]]</f>
        <v>3.1427811749999999E-4</v>
      </c>
      <c r="J219" s="21">
        <v>21.6</v>
      </c>
      <c r="K219" s="15">
        <f>Tabla14[[#This Row],[tasa de cambio]]*Tabla14[[#This Row],[Ingresos netos]]</f>
        <v>6.7884073380000002E-3</v>
      </c>
      <c r="P219" s="1" t="s">
        <v>81</v>
      </c>
      <c r="Q219" s="1" t="s">
        <v>53</v>
      </c>
      <c r="R219" s="1"/>
      <c r="S219" s="1" t="s">
        <v>11</v>
      </c>
      <c r="T219" s="1" t="s">
        <v>12</v>
      </c>
      <c r="U219" s="1" t="s">
        <v>13</v>
      </c>
      <c r="V219" s="8">
        <v>4.56830591E-4</v>
      </c>
      <c r="W219" s="8">
        <v>0.75</v>
      </c>
      <c r="X219" s="9">
        <f>Tabla12[[#This Row],[Precio unitario]]*Tabla12[[#This Row],[Tasa de ingresos cliente]]</f>
        <v>3.4262294325000003E-4</v>
      </c>
      <c r="Y219" s="21">
        <v>21.6</v>
      </c>
      <c r="Z219" s="11">
        <f>Tabla12[[#This Row],[tasa de cambio]]*Tabla12[[#This Row],[Ingresos netos]]</f>
        <v>7.4006555742000008E-3</v>
      </c>
      <c r="AQ219" s="1" t="s">
        <v>100</v>
      </c>
      <c r="AR219" s="1" t="s">
        <v>14</v>
      </c>
      <c r="AS219" s="1" t="s">
        <v>101</v>
      </c>
      <c r="AT219" s="1" t="s">
        <v>11</v>
      </c>
      <c r="AU219" s="1" t="s">
        <v>12</v>
      </c>
      <c r="AV219" s="1" t="s">
        <v>13</v>
      </c>
      <c r="AW219" s="8">
        <v>7.2400000000000003E-4</v>
      </c>
      <c r="AX219" s="8">
        <v>0.75</v>
      </c>
      <c r="AY219" s="9">
        <f>Tabla8[[#This Row],[Precio unitario]]*Tabla8[[#This Row],[Tasa de ingresos cliente]]</f>
        <v>5.4300000000000008E-4</v>
      </c>
      <c r="AZ219" s="21">
        <v>21.6</v>
      </c>
      <c r="BA219" s="11">
        <f>Tabla8[[#This Row],[tasa de cambio]]*Tabla8[[#This Row],[Ingresos netos]]</f>
        <v>1.1728800000000003E-2</v>
      </c>
      <c r="BB219" s="23"/>
      <c r="BD219" s="23"/>
      <c r="BR219" s="1" t="s">
        <v>138</v>
      </c>
      <c r="BS219" s="1" t="s">
        <v>57</v>
      </c>
      <c r="BT219" s="1" t="s">
        <v>114</v>
      </c>
      <c r="BU219" s="1" t="s">
        <v>11</v>
      </c>
      <c r="BV219" s="1" t="s">
        <v>12</v>
      </c>
      <c r="BW219" s="1" t="s">
        <v>13</v>
      </c>
      <c r="BX219" s="8">
        <v>1.1823E-5</v>
      </c>
      <c r="BY219" s="8">
        <v>0.75</v>
      </c>
      <c r="BZ219" s="9">
        <f>Tabla4[[#This Row],[Precio unitario]]*Tabla4[[#This Row],[Tasa de ingresos cliente]]</f>
        <v>8.8672500000000005E-6</v>
      </c>
      <c r="CA219" s="21">
        <v>21.6</v>
      </c>
      <c r="CB219" s="14">
        <f>Tabla4[[#This Row],[tasa de cambio]]*Tabla4[[#This Row],[Ingresos netos]]</f>
        <v>1.9153260000000002E-4</v>
      </c>
    </row>
    <row r="220" spans="1:80">
      <c r="A220" s="2" t="s">
        <v>24</v>
      </c>
      <c r="B220" s="2" t="s">
        <v>42</v>
      </c>
      <c r="C220" s="2"/>
      <c r="D220" s="2" t="s">
        <v>11</v>
      </c>
      <c r="E220" s="2" t="s">
        <v>12</v>
      </c>
      <c r="F220" s="2" t="s">
        <v>13</v>
      </c>
      <c r="G220" s="7">
        <v>2.5234871700000001E-4</v>
      </c>
      <c r="H220" s="7">
        <v>0.75</v>
      </c>
      <c r="I220" s="9">
        <f>Tabla14[[#This Row],[Precio unitario]]*Tabla14[[#This Row],[Tasa de ingresos cliente]]</f>
        <v>1.8926153775E-4</v>
      </c>
      <c r="J220" s="21">
        <v>21.6</v>
      </c>
      <c r="K220" s="15">
        <f>Tabla14[[#This Row],[tasa de cambio]]*Tabla14[[#This Row],[Ingresos netos]]</f>
        <v>4.0880492153999998E-3</v>
      </c>
      <c r="P220" s="2" t="s">
        <v>81</v>
      </c>
      <c r="Q220" s="2" t="s">
        <v>53</v>
      </c>
      <c r="R220" s="2"/>
      <c r="S220" s="2" t="s">
        <v>11</v>
      </c>
      <c r="T220" s="2" t="s">
        <v>12</v>
      </c>
      <c r="U220" s="2" t="s">
        <v>13</v>
      </c>
      <c r="V220" s="7">
        <v>4.3320390600000002E-4</v>
      </c>
      <c r="W220" s="7">
        <v>0.75</v>
      </c>
      <c r="X220" s="9">
        <f>Tabla12[[#This Row],[Precio unitario]]*Tabla12[[#This Row],[Tasa de ingresos cliente]]</f>
        <v>3.2490292950000004E-4</v>
      </c>
      <c r="Y220" s="21">
        <v>21.6</v>
      </c>
      <c r="Z220" s="11">
        <f>Tabla12[[#This Row],[tasa de cambio]]*Tabla12[[#This Row],[Ingresos netos]]</f>
        <v>7.0179032772000015E-3</v>
      </c>
      <c r="AQ220" s="2" t="s">
        <v>100</v>
      </c>
      <c r="AR220" s="2" t="s">
        <v>14</v>
      </c>
      <c r="AS220" s="2" t="s">
        <v>104</v>
      </c>
      <c r="AT220" s="2" t="s">
        <v>11</v>
      </c>
      <c r="AU220" s="2" t="s">
        <v>12</v>
      </c>
      <c r="AV220" s="2" t="s">
        <v>13</v>
      </c>
      <c r="AW220" s="7">
        <v>1.2135E-3</v>
      </c>
      <c r="AX220" s="7">
        <v>0.75</v>
      </c>
      <c r="AY220" s="9">
        <f>Tabla8[[#This Row],[Precio unitario]]*Tabla8[[#This Row],[Tasa de ingresos cliente]]</f>
        <v>9.1012499999999991E-4</v>
      </c>
      <c r="AZ220" s="21">
        <v>21.6</v>
      </c>
      <c r="BA220" s="11">
        <f>Tabla8[[#This Row],[tasa de cambio]]*Tabla8[[#This Row],[Ingresos netos]]</f>
        <v>1.9658699999999998E-2</v>
      </c>
      <c r="BB220" s="23"/>
      <c r="BD220" s="23"/>
    </row>
    <row r="221" spans="1:80">
      <c r="A221" s="1" t="s">
        <v>24</v>
      </c>
      <c r="B221" s="1" t="s">
        <v>42</v>
      </c>
      <c r="C221" s="1"/>
      <c r="D221" s="1" t="s">
        <v>11</v>
      </c>
      <c r="E221" s="1" t="s">
        <v>12</v>
      </c>
      <c r="F221" s="1" t="s">
        <v>13</v>
      </c>
      <c r="G221" s="8">
        <v>2.0621562999999999E-4</v>
      </c>
      <c r="H221" s="8">
        <v>0.75</v>
      </c>
      <c r="I221" s="9">
        <f>Tabla14[[#This Row],[Precio unitario]]*Tabla14[[#This Row],[Tasa de ingresos cliente]]</f>
        <v>1.5466172249999999E-4</v>
      </c>
      <c r="J221" s="21">
        <v>21.6</v>
      </c>
      <c r="K221" s="15">
        <f>Tabla14[[#This Row],[tasa de cambio]]*Tabla14[[#This Row],[Ingresos netos]]</f>
        <v>3.3406932060000001E-3</v>
      </c>
      <c r="P221" s="1" t="s">
        <v>81</v>
      </c>
      <c r="Q221" s="1" t="s">
        <v>53</v>
      </c>
      <c r="R221" s="1"/>
      <c r="S221" s="1" t="s">
        <v>11</v>
      </c>
      <c r="T221" s="1" t="s">
        <v>12</v>
      </c>
      <c r="U221" s="1" t="s">
        <v>13</v>
      </c>
      <c r="V221" s="8">
        <v>3.8378955999999998E-4</v>
      </c>
      <c r="W221" s="8">
        <v>0.75</v>
      </c>
      <c r="X221" s="9">
        <f>Tabla12[[#This Row],[Precio unitario]]*Tabla12[[#This Row],[Tasa de ingresos cliente]]</f>
        <v>2.8784216999999998E-4</v>
      </c>
      <c r="Y221" s="21">
        <v>21.6</v>
      </c>
      <c r="Z221" s="11">
        <f>Tabla12[[#This Row],[tasa de cambio]]*Tabla12[[#This Row],[Ingresos netos]]</f>
        <v>6.2173908719999997E-3</v>
      </c>
      <c r="AQ221" s="1" t="s">
        <v>100</v>
      </c>
      <c r="AR221" s="1" t="s">
        <v>14</v>
      </c>
      <c r="AS221" s="1" t="s">
        <v>104</v>
      </c>
      <c r="AT221" s="1" t="s">
        <v>11</v>
      </c>
      <c r="AU221" s="1" t="s">
        <v>12</v>
      </c>
      <c r="AV221" s="1" t="s">
        <v>13</v>
      </c>
      <c r="AW221" s="8">
        <v>1.2134814999999999E-3</v>
      </c>
      <c r="AX221" s="8">
        <v>0.75</v>
      </c>
      <c r="AY221" s="9">
        <f>Tabla8[[#This Row],[Precio unitario]]*Tabla8[[#This Row],[Tasa de ingresos cliente]]</f>
        <v>9.1011112499999995E-4</v>
      </c>
      <c r="AZ221" s="21">
        <v>21.6</v>
      </c>
      <c r="BA221" s="11">
        <f>Tabla8[[#This Row],[tasa de cambio]]*Tabla8[[#This Row],[Ingresos netos]]</f>
        <v>1.96584003E-2</v>
      </c>
      <c r="BB221" s="23"/>
      <c r="BD221" s="23"/>
      <c r="BR221" s="3" t="s">
        <v>0</v>
      </c>
      <c r="BS221" s="3" t="s">
        <v>1</v>
      </c>
      <c r="BT221" s="3" t="s">
        <v>2</v>
      </c>
      <c r="BU221" s="3" t="s">
        <v>3</v>
      </c>
      <c r="BV221" s="3" t="s">
        <v>4</v>
      </c>
      <c r="BW221" s="3" t="s">
        <v>5</v>
      </c>
      <c r="BX221" s="4" t="s">
        <v>6</v>
      </c>
      <c r="BY221" s="4" t="s">
        <v>7</v>
      </c>
      <c r="BZ221" s="6" t="s">
        <v>8</v>
      </c>
      <c r="CA221" s="10" t="s">
        <v>145</v>
      </c>
      <c r="CB221" s="10" t="s">
        <v>146</v>
      </c>
    </row>
    <row r="222" spans="1:80">
      <c r="A222" s="2" t="s">
        <v>24</v>
      </c>
      <c r="B222" s="2" t="s">
        <v>42</v>
      </c>
      <c r="C222" s="2"/>
      <c r="D222" s="2" t="s">
        <v>11</v>
      </c>
      <c r="E222" s="2" t="s">
        <v>12</v>
      </c>
      <c r="F222" s="2" t="s">
        <v>13</v>
      </c>
      <c r="G222" s="7">
        <v>1.8511548500000001E-4</v>
      </c>
      <c r="H222" s="7">
        <v>0.75</v>
      </c>
      <c r="I222" s="9">
        <f>Tabla14[[#This Row],[Precio unitario]]*Tabla14[[#This Row],[Tasa de ingresos cliente]]</f>
        <v>1.3883661375E-4</v>
      </c>
      <c r="J222" s="21">
        <v>21.6</v>
      </c>
      <c r="K222" s="15">
        <f>Tabla14[[#This Row],[tasa de cambio]]*Tabla14[[#This Row],[Ingresos netos]]</f>
        <v>2.9988708570000003E-3</v>
      </c>
      <c r="P222" s="2" t="s">
        <v>81</v>
      </c>
      <c r="Q222" s="2" t="s">
        <v>53</v>
      </c>
      <c r="R222" s="2"/>
      <c r="S222" s="2" t="s">
        <v>11</v>
      </c>
      <c r="T222" s="2" t="s">
        <v>12</v>
      </c>
      <c r="U222" s="2" t="s">
        <v>13</v>
      </c>
      <c r="V222" s="7">
        <v>1.9477608299999999E-4</v>
      </c>
      <c r="W222" s="7">
        <v>0.75</v>
      </c>
      <c r="X222" s="9">
        <f>Tabla12[[#This Row],[Precio unitario]]*Tabla12[[#This Row],[Tasa de ingresos cliente]]</f>
        <v>1.4608206224999998E-4</v>
      </c>
      <c r="Y222" s="21">
        <v>21.6</v>
      </c>
      <c r="Z222" s="11">
        <f>Tabla12[[#This Row],[tasa de cambio]]*Tabla12[[#This Row],[Ingresos netos]]</f>
        <v>3.1553725445999997E-3</v>
      </c>
      <c r="AQ222" s="2" t="s">
        <v>100</v>
      </c>
      <c r="AR222" s="2" t="s">
        <v>14</v>
      </c>
      <c r="AS222" s="2" t="s">
        <v>104</v>
      </c>
      <c r="AT222" s="2" t="s">
        <v>11</v>
      </c>
      <c r="AU222" s="2" t="s">
        <v>12</v>
      </c>
      <c r="AV222" s="2" t="s">
        <v>13</v>
      </c>
      <c r="AW222" s="7">
        <v>1.2134951E-3</v>
      </c>
      <c r="AX222" s="7">
        <v>0.75</v>
      </c>
      <c r="AY222" s="9">
        <f>Tabla8[[#This Row],[Precio unitario]]*Tabla8[[#This Row],[Tasa de ingresos cliente]]</f>
        <v>9.1012132500000007E-4</v>
      </c>
      <c r="AZ222" s="21">
        <v>21.6</v>
      </c>
      <c r="BA222" s="11">
        <f>Tabla8[[#This Row],[tasa de cambio]]*Tabla8[[#This Row],[Ingresos netos]]</f>
        <v>1.9658620620000004E-2</v>
      </c>
      <c r="BB222" s="23"/>
      <c r="BD222" s="23"/>
      <c r="BR222" s="1" t="s">
        <v>139</v>
      </c>
      <c r="BS222" s="1" t="s">
        <v>19</v>
      </c>
      <c r="BT222" s="1" t="s">
        <v>104</v>
      </c>
      <c r="BU222" s="1" t="s">
        <v>11</v>
      </c>
      <c r="BV222" s="1" t="s">
        <v>12</v>
      </c>
      <c r="BW222" s="1" t="s">
        <v>13</v>
      </c>
      <c r="BX222" s="8">
        <v>8.9427413200000004E-4</v>
      </c>
      <c r="BY222" s="8">
        <v>0.75</v>
      </c>
      <c r="BZ222" s="9">
        <f>Tabla5[[#This Row],[Precio unitario]]*Tabla5[[#This Row],[Tasa de ingresos cliente]]</f>
        <v>6.7070559900000006E-4</v>
      </c>
      <c r="CA222" s="21">
        <v>22.631540000000001</v>
      </c>
      <c r="CB222" s="16">
        <f>Tabla5[[#This Row],[tasa de cambio]]*Tabla5[[#This Row],[Ingresos netos]]</f>
        <v>1.5179100591992461E-2</v>
      </c>
    </row>
    <row r="223" spans="1:80">
      <c r="A223" s="2" t="s">
        <v>24</v>
      </c>
      <c r="B223" s="2" t="s">
        <v>42</v>
      </c>
      <c r="C223" s="2"/>
      <c r="D223" s="2" t="s">
        <v>11</v>
      </c>
      <c r="E223" s="2" t="s">
        <v>12</v>
      </c>
      <c r="F223" s="2" t="s">
        <v>13</v>
      </c>
      <c r="G223" s="7">
        <v>1.18485578E-4</v>
      </c>
      <c r="H223" s="7">
        <v>0.75</v>
      </c>
      <c r="I223" s="9">
        <f>Tabla14[[#This Row],[Precio unitario]]*Tabla14[[#This Row],[Tasa de ingresos cliente]]</f>
        <v>8.8864183499999993E-5</v>
      </c>
      <c r="J223" s="21">
        <v>21.6</v>
      </c>
      <c r="K223" s="15">
        <f>Tabla14[[#This Row],[tasa de cambio]]*Tabla14[[#This Row],[Ingresos netos]]</f>
        <v>1.9194663636E-3</v>
      </c>
      <c r="P223" s="1" t="s">
        <v>81</v>
      </c>
      <c r="Q223" s="1" t="s">
        <v>53</v>
      </c>
      <c r="R223" s="1"/>
      <c r="S223" s="1" t="s">
        <v>11</v>
      </c>
      <c r="T223" s="1" t="s">
        <v>12</v>
      </c>
      <c r="U223" s="1" t="s">
        <v>13</v>
      </c>
      <c r="V223" s="8">
        <v>2.7357971999999997E-4</v>
      </c>
      <c r="W223" s="8">
        <v>0.75</v>
      </c>
      <c r="X223" s="9">
        <f>Tabla12[[#This Row],[Precio unitario]]*Tabla12[[#This Row],[Tasa de ingresos cliente]]</f>
        <v>2.0518478999999998E-4</v>
      </c>
      <c r="Y223" s="21">
        <v>21.6</v>
      </c>
      <c r="Z223" s="11">
        <f>Tabla12[[#This Row],[tasa de cambio]]*Tabla12[[#This Row],[Ingresos netos]]</f>
        <v>4.4319914639999996E-3</v>
      </c>
      <c r="AQ223" s="1" t="s">
        <v>100</v>
      </c>
      <c r="AR223" s="1" t="s">
        <v>14</v>
      </c>
      <c r="AS223" s="1" t="s">
        <v>104</v>
      </c>
      <c r="AT223" s="1" t="s">
        <v>11</v>
      </c>
      <c r="AU223" s="1" t="s">
        <v>12</v>
      </c>
      <c r="AV223" s="1" t="s">
        <v>13</v>
      </c>
      <c r="AW223" s="8">
        <v>1.2134921000000001E-3</v>
      </c>
      <c r="AX223" s="8">
        <v>0.75</v>
      </c>
      <c r="AY223" s="9">
        <f>Tabla8[[#This Row],[Precio unitario]]*Tabla8[[#This Row],[Tasa de ingresos cliente]]</f>
        <v>9.1011907500000006E-4</v>
      </c>
      <c r="AZ223" s="21">
        <v>21.6</v>
      </c>
      <c r="BA223" s="11">
        <f>Tabla8[[#This Row],[tasa de cambio]]*Tabla8[[#This Row],[Ingresos netos]]</f>
        <v>1.9658572020000001E-2</v>
      </c>
      <c r="BB223" s="23"/>
      <c r="BD223" s="23"/>
      <c r="BR223" s="2" t="s">
        <v>139</v>
      </c>
      <c r="BS223" s="2" t="s">
        <v>19</v>
      </c>
      <c r="BT223" s="2" t="s">
        <v>104</v>
      </c>
      <c r="BU223" s="2" t="s">
        <v>11</v>
      </c>
      <c r="BV223" s="2" t="s">
        <v>12</v>
      </c>
      <c r="BW223" s="2" t="s">
        <v>13</v>
      </c>
      <c r="BX223" s="7">
        <v>8.9427413100000004E-4</v>
      </c>
      <c r="BY223" s="7">
        <v>0.75</v>
      </c>
      <c r="BZ223" s="9">
        <f>Tabla5[[#This Row],[Precio unitario]]*Tabla5[[#This Row],[Tasa de ingresos cliente]]</f>
        <v>6.7070559825000006E-4</v>
      </c>
      <c r="CA223" s="21">
        <v>22.631540000000001</v>
      </c>
      <c r="CB223" s="15">
        <f>Tabla5[[#This Row],[tasa de cambio]]*Tabla5[[#This Row],[Ingresos netos]]</f>
        <v>1.5179100575018808E-2</v>
      </c>
    </row>
    <row r="224" spans="1:80">
      <c r="A224" s="1" t="s">
        <v>24</v>
      </c>
      <c r="B224" s="1" t="s">
        <v>42</v>
      </c>
      <c r="C224" s="1"/>
      <c r="D224" s="1" t="s">
        <v>11</v>
      </c>
      <c r="E224" s="1" t="s">
        <v>12</v>
      </c>
      <c r="F224" s="1" t="s">
        <v>13</v>
      </c>
      <c r="G224" s="8">
        <v>2.0741539500000001E-4</v>
      </c>
      <c r="H224" s="8">
        <v>0.75</v>
      </c>
      <c r="I224" s="9">
        <f>Tabla14[[#This Row],[Precio unitario]]*Tabla14[[#This Row],[Tasa de ingresos cliente]]</f>
        <v>1.5556154625000001E-4</v>
      </c>
      <c r="J224" s="21">
        <v>21.6</v>
      </c>
      <c r="K224" s="15">
        <f>Tabla14[[#This Row],[tasa de cambio]]*Tabla14[[#This Row],[Ingresos netos]]</f>
        <v>3.3601293990000005E-3</v>
      </c>
      <c r="P224" s="2" t="s">
        <v>81</v>
      </c>
      <c r="Q224" s="2" t="s">
        <v>53</v>
      </c>
      <c r="R224" s="2"/>
      <c r="S224" s="2" t="s">
        <v>11</v>
      </c>
      <c r="T224" s="2" t="s">
        <v>12</v>
      </c>
      <c r="U224" s="2" t="s">
        <v>13</v>
      </c>
      <c r="V224" s="7">
        <v>3.5238335699999999E-4</v>
      </c>
      <c r="W224" s="7">
        <v>0.75</v>
      </c>
      <c r="X224" s="9">
        <f>Tabla12[[#This Row],[Precio unitario]]*Tabla12[[#This Row],[Tasa de ingresos cliente]]</f>
        <v>2.6428751774999998E-4</v>
      </c>
      <c r="Y224" s="21">
        <v>21.6</v>
      </c>
      <c r="Z224" s="11">
        <f>Tabla12[[#This Row],[tasa de cambio]]*Tabla12[[#This Row],[Ingresos netos]]</f>
        <v>5.7086103833999995E-3</v>
      </c>
      <c r="AQ224" s="2" t="s">
        <v>100</v>
      </c>
      <c r="AR224" s="2" t="s">
        <v>14</v>
      </c>
      <c r="AS224" s="2" t="s">
        <v>104</v>
      </c>
      <c r="AT224" s="2" t="s">
        <v>11</v>
      </c>
      <c r="AU224" s="2" t="s">
        <v>12</v>
      </c>
      <c r="AV224" s="2" t="s">
        <v>13</v>
      </c>
      <c r="AW224" s="7">
        <v>1.2134909000000001E-3</v>
      </c>
      <c r="AX224" s="7">
        <v>0.75</v>
      </c>
      <c r="AY224" s="9">
        <f>Tabla8[[#This Row],[Precio unitario]]*Tabla8[[#This Row],[Tasa de ingresos cliente]]</f>
        <v>9.1011817500000008E-4</v>
      </c>
      <c r="AZ224" s="21">
        <v>21.6</v>
      </c>
      <c r="BA224" s="11">
        <f>Tabla8[[#This Row],[tasa de cambio]]*Tabla8[[#This Row],[Ingresos netos]]</f>
        <v>1.9658552580000002E-2</v>
      </c>
      <c r="BB224" s="23"/>
      <c r="BD224" s="23"/>
      <c r="BR224" s="1" t="s">
        <v>139</v>
      </c>
      <c r="BS224" s="1" t="s">
        <v>73</v>
      </c>
      <c r="BT224" s="1" t="s">
        <v>104</v>
      </c>
      <c r="BU224" s="1" t="s">
        <v>11</v>
      </c>
      <c r="BV224" s="1" t="s">
        <v>12</v>
      </c>
      <c r="BW224" s="1" t="s">
        <v>13</v>
      </c>
      <c r="BX224" s="8">
        <v>3.41665597E-4</v>
      </c>
      <c r="BY224" s="8">
        <v>0.75</v>
      </c>
      <c r="BZ224" s="9">
        <f>Tabla5[[#This Row],[Precio unitario]]*Tabla5[[#This Row],[Tasa de ingresos cliente]]</f>
        <v>2.5624919775000003E-4</v>
      </c>
      <c r="CA224" s="21">
        <v>22.631540000000001</v>
      </c>
      <c r="CB224" s="15">
        <f>Tabla5[[#This Row],[tasa de cambio]]*Tabla5[[#This Row],[Ingresos netos]]</f>
        <v>5.799313968847036E-3</v>
      </c>
    </row>
    <row r="225" spans="1:80">
      <c r="A225" s="1" t="s">
        <v>24</v>
      </c>
      <c r="B225" s="1" t="s">
        <v>42</v>
      </c>
      <c r="C225" s="1"/>
      <c r="D225" s="1" t="s">
        <v>11</v>
      </c>
      <c r="E225" s="1" t="s">
        <v>12</v>
      </c>
      <c r="F225" s="1" t="s">
        <v>13</v>
      </c>
      <c r="G225" s="8">
        <v>9.6752673000000006E-5</v>
      </c>
      <c r="H225" s="8">
        <v>0.75</v>
      </c>
      <c r="I225" s="9">
        <f>Tabla14[[#This Row],[Precio unitario]]*Tabla14[[#This Row],[Tasa de ingresos cliente]]</f>
        <v>7.2564504750000008E-5</v>
      </c>
      <c r="J225" s="21">
        <v>21.6</v>
      </c>
      <c r="K225" s="15">
        <f>Tabla14[[#This Row],[tasa de cambio]]*Tabla14[[#This Row],[Ingresos netos]]</f>
        <v>1.5673933026000002E-3</v>
      </c>
      <c r="P225" s="1" t="s">
        <v>81</v>
      </c>
      <c r="Q225" s="1" t="s">
        <v>53</v>
      </c>
      <c r="R225" s="1"/>
      <c r="S225" s="1" t="s">
        <v>11</v>
      </c>
      <c r="T225" s="1" t="s">
        <v>12</v>
      </c>
      <c r="U225" s="1" t="s">
        <v>13</v>
      </c>
      <c r="V225" s="8">
        <v>4.7881081600000002E-4</v>
      </c>
      <c r="W225" s="8">
        <v>0.75</v>
      </c>
      <c r="X225" s="9">
        <f>Tabla12[[#This Row],[Precio unitario]]*Tabla12[[#This Row],[Tasa de ingresos cliente]]</f>
        <v>3.59108112E-4</v>
      </c>
      <c r="Y225" s="21">
        <v>21.6</v>
      </c>
      <c r="Z225" s="11">
        <f>Tabla12[[#This Row],[tasa de cambio]]*Tabla12[[#This Row],[Ingresos netos]]</f>
        <v>7.7567352192000009E-3</v>
      </c>
      <c r="AQ225" s="1" t="s">
        <v>100</v>
      </c>
      <c r="AR225" s="1" t="s">
        <v>14</v>
      </c>
      <c r="AS225" s="1" t="s">
        <v>104</v>
      </c>
      <c r="AT225" s="1" t="s">
        <v>11</v>
      </c>
      <c r="AU225" s="1" t="s">
        <v>12</v>
      </c>
      <c r="AV225" s="1" t="s">
        <v>13</v>
      </c>
      <c r="AW225" s="8">
        <v>1.2134615000000001E-3</v>
      </c>
      <c r="AX225" s="8">
        <v>0.75</v>
      </c>
      <c r="AY225" s="9">
        <f>Tabla8[[#This Row],[Precio unitario]]*Tabla8[[#This Row],[Tasa de ingresos cliente]]</f>
        <v>9.1009612500000004E-4</v>
      </c>
      <c r="AZ225" s="21">
        <v>21.6</v>
      </c>
      <c r="BA225" s="11">
        <f>Tabla8[[#This Row],[tasa de cambio]]*Tabla8[[#This Row],[Ingresos netos]]</f>
        <v>1.9658076300000001E-2</v>
      </c>
      <c r="BB225" s="23"/>
      <c r="BD225" s="23"/>
      <c r="BR225" s="2" t="s">
        <v>139</v>
      </c>
      <c r="BS225" s="2" t="s">
        <v>23</v>
      </c>
      <c r="BT225" s="2" t="s">
        <v>104</v>
      </c>
      <c r="BU225" s="2" t="s">
        <v>11</v>
      </c>
      <c r="BV225" s="2" t="s">
        <v>12</v>
      </c>
      <c r="BW225" s="2" t="s">
        <v>13</v>
      </c>
      <c r="BX225" s="7">
        <v>2.6250000000000002E-3</v>
      </c>
      <c r="BY225" s="7">
        <v>0.75</v>
      </c>
      <c r="BZ225" s="9">
        <f>Tabla5[[#This Row],[Precio unitario]]*Tabla5[[#This Row],[Tasa de ingresos cliente]]</f>
        <v>1.96875E-3</v>
      </c>
      <c r="CA225" s="21">
        <v>22.631540000000001</v>
      </c>
      <c r="CB225" s="15">
        <f>Tabla5[[#This Row],[tasa de cambio]]*Tabla5[[#This Row],[Ingresos netos]]</f>
        <v>4.4555844375000001E-2</v>
      </c>
    </row>
    <row r="226" spans="1:80">
      <c r="A226" s="2" t="s">
        <v>24</v>
      </c>
      <c r="B226" s="2" t="s">
        <v>42</v>
      </c>
      <c r="C226" s="2"/>
      <c r="D226" s="2" t="s">
        <v>11</v>
      </c>
      <c r="E226" s="2" t="s">
        <v>12</v>
      </c>
      <c r="F226" s="2" t="s">
        <v>13</v>
      </c>
      <c r="G226" s="7">
        <v>4.1538164200000002E-4</v>
      </c>
      <c r="H226" s="7">
        <v>0.75</v>
      </c>
      <c r="I226" s="9">
        <f>Tabla14[[#This Row],[Precio unitario]]*Tabla14[[#This Row],[Tasa de ingresos cliente]]</f>
        <v>3.115362315E-4</v>
      </c>
      <c r="J226" s="21">
        <v>21.6</v>
      </c>
      <c r="K226" s="15">
        <f>Tabla14[[#This Row],[tasa de cambio]]*Tabla14[[#This Row],[Ingresos netos]]</f>
        <v>6.7291826004000008E-3</v>
      </c>
      <c r="P226" s="2" t="s">
        <v>81</v>
      </c>
      <c r="Q226" s="2" t="s">
        <v>21</v>
      </c>
      <c r="R226" s="2"/>
      <c r="S226" s="2" t="s">
        <v>11</v>
      </c>
      <c r="T226" s="2" t="s">
        <v>12</v>
      </c>
      <c r="U226" s="2" t="s">
        <v>13</v>
      </c>
      <c r="V226" s="7">
        <v>6.6631572529999997E-3</v>
      </c>
      <c r="W226" s="7">
        <v>0.75</v>
      </c>
      <c r="X226" s="9">
        <f>Tabla12[[#This Row],[Precio unitario]]*Tabla12[[#This Row],[Tasa de ingresos cliente]]</f>
        <v>4.99736793975E-3</v>
      </c>
      <c r="Y226" s="21">
        <v>21.6</v>
      </c>
      <c r="Z226" s="11">
        <f>Tabla12[[#This Row],[tasa de cambio]]*Tabla12[[#This Row],[Ingresos netos]]</f>
        <v>0.10794314749860001</v>
      </c>
      <c r="AQ226" s="2" t="s">
        <v>100</v>
      </c>
      <c r="AR226" s="2" t="s">
        <v>14</v>
      </c>
      <c r="AS226" s="2" t="s">
        <v>104</v>
      </c>
      <c r="AT226" s="2" t="s">
        <v>11</v>
      </c>
      <c r="AU226" s="2" t="s">
        <v>12</v>
      </c>
      <c r="AV226" s="2" t="s">
        <v>13</v>
      </c>
      <c r="AW226" s="7">
        <v>1.2134762000000001E-3</v>
      </c>
      <c r="AX226" s="7">
        <v>0.75</v>
      </c>
      <c r="AY226" s="9">
        <f>Tabla8[[#This Row],[Precio unitario]]*Tabla8[[#This Row],[Tasa de ingresos cliente]]</f>
        <v>9.1010715000000011E-4</v>
      </c>
      <c r="AZ226" s="21">
        <v>21.6</v>
      </c>
      <c r="BA226" s="11">
        <f>Tabla8[[#This Row],[tasa de cambio]]*Tabla8[[#This Row],[Ingresos netos]]</f>
        <v>1.9658314440000005E-2</v>
      </c>
      <c r="BB226" s="23"/>
      <c r="BD226" s="23"/>
      <c r="BR226" s="1" t="s">
        <v>139</v>
      </c>
      <c r="BS226" s="1" t="s">
        <v>18</v>
      </c>
      <c r="BT226" s="1" t="s">
        <v>104</v>
      </c>
      <c r="BU226" s="1" t="s">
        <v>11</v>
      </c>
      <c r="BV226" s="1" t="s">
        <v>12</v>
      </c>
      <c r="BW226" s="1" t="s">
        <v>13</v>
      </c>
      <c r="BX226" s="8">
        <v>7.4840253800000003E-4</v>
      </c>
      <c r="BY226" s="8">
        <v>0.75</v>
      </c>
      <c r="BZ226" s="9">
        <f>Tabla5[[#This Row],[Precio unitario]]*Tabla5[[#This Row],[Tasa de ingresos cliente]]</f>
        <v>5.6130190350000002E-4</v>
      </c>
      <c r="CA226" s="21">
        <v>22.631540000000001</v>
      </c>
      <c r="CB226" s="15">
        <f>Tabla5[[#This Row],[tasa de cambio]]*Tabla5[[#This Row],[Ingresos netos]]</f>
        <v>1.2703126481136391E-2</v>
      </c>
    </row>
    <row r="227" spans="1:80">
      <c r="A227" s="1" t="s">
        <v>24</v>
      </c>
      <c r="B227" s="1" t="s">
        <v>42</v>
      </c>
      <c r="C227" s="1"/>
      <c r="D227" s="1" t="s">
        <v>11</v>
      </c>
      <c r="E227" s="1" t="s">
        <v>12</v>
      </c>
      <c r="F227" s="1" t="s">
        <v>13</v>
      </c>
      <c r="G227" s="8">
        <v>1.3539852599999999E-4</v>
      </c>
      <c r="H227" s="8">
        <v>0.75</v>
      </c>
      <c r="I227" s="9">
        <f>Tabla14[[#This Row],[Precio unitario]]*Tabla14[[#This Row],[Tasa de ingresos cliente]]</f>
        <v>1.015488945E-4</v>
      </c>
      <c r="J227" s="21">
        <v>21.6</v>
      </c>
      <c r="K227" s="15">
        <f>Tabla14[[#This Row],[tasa de cambio]]*Tabla14[[#This Row],[Ingresos netos]]</f>
        <v>2.1934561212E-3</v>
      </c>
      <c r="P227" s="1" t="s">
        <v>81</v>
      </c>
      <c r="Q227" s="1" t="s">
        <v>21</v>
      </c>
      <c r="R227" s="1"/>
      <c r="S227" s="1" t="s">
        <v>11</v>
      </c>
      <c r="T227" s="1" t="s">
        <v>12</v>
      </c>
      <c r="U227" s="1" t="s">
        <v>13</v>
      </c>
      <c r="V227" s="8">
        <v>6.6627250569999998E-3</v>
      </c>
      <c r="W227" s="8">
        <v>0.75</v>
      </c>
      <c r="X227" s="9">
        <f>Tabla12[[#This Row],[Precio unitario]]*Tabla12[[#This Row],[Tasa de ingresos cliente]]</f>
        <v>4.9970437927499998E-3</v>
      </c>
      <c r="Y227" s="21">
        <v>21.6</v>
      </c>
      <c r="Z227" s="11">
        <f>Tabla12[[#This Row],[tasa de cambio]]*Tabla12[[#This Row],[Ingresos netos]]</f>
        <v>0.10793614592340001</v>
      </c>
      <c r="AQ227" s="1" t="s">
        <v>100</v>
      </c>
      <c r="AR227" s="1" t="s">
        <v>14</v>
      </c>
      <c r="AS227" s="1" t="s">
        <v>104</v>
      </c>
      <c r="AT227" s="1" t="s">
        <v>11</v>
      </c>
      <c r="AU227" s="1" t="s">
        <v>12</v>
      </c>
      <c r="AV227" s="1" t="s">
        <v>13</v>
      </c>
      <c r="AW227" s="8">
        <v>1.2134903999999999E-3</v>
      </c>
      <c r="AX227" s="8">
        <v>0.75</v>
      </c>
      <c r="AY227" s="9">
        <f>Tabla8[[#This Row],[Precio unitario]]*Tabla8[[#This Row],[Tasa de ingresos cliente]]</f>
        <v>9.1011779999999995E-4</v>
      </c>
      <c r="AZ227" s="21">
        <v>21.6</v>
      </c>
      <c r="BA227" s="11">
        <f>Tabla8[[#This Row],[tasa de cambio]]*Tabla8[[#This Row],[Ingresos netos]]</f>
        <v>1.9658544480000002E-2</v>
      </c>
      <c r="BB227" s="23"/>
      <c r="BD227" s="23"/>
      <c r="BR227" s="2" t="s">
        <v>139</v>
      </c>
      <c r="BS227" s="2" t="s">
        <v>18</v>
      </c>
      <c r="BT227" s="2" t="s">
        <v>104</v>
      </c>
      <c r="BU227" s="2" t="s">
        <v>11</v>
      </c>
      <c r="BV227" s="2" t="s">
        <v>12</v>
      </c>
      <c r="BW227" s="2" t="s">
        <v>13</v>
      </c>
      <c r="BX227" s="7">
        <v>7.4840253900000002E-4</v>
      </c>
      <c r="BY227" s="7">
        <v>0.75</v>
      </c>
      <c r="BZ227" s="9">
        <f>Tabla5[[#This Row],[Precio unitario]]*Tabla5[[#This Row],[Tasa de ingresos cliente]]</f>
        <v>5.6130190425000002E-4</v>
      </c>
      <c r="CA227" s="21">
        <v>22.631540000000001</v>
      </c>
      <c r="CB227" s="15">
        <f>Tabla5[[#This Row],[tasa de cambio]]*Tabla5[[#This Row],[Ingresos netos]]</f>
        <v>1.2703126498110047E-2</v>
      </c>
    </row>
    <row r="228" spans="1:80">
      <c r="A228" s="1" t="s">
        <v>24</v>
      </c>
      <c r="B228" s="1" t="s">
        <v>42</v>
      </c>
      <c r="C228" s="1"/>
      <c r="D228" s="1" t="s">
        <v>11</v>
      </c>
      <c r="E228" s="1" t="s">
        <v>12</v>
      </c>
      <c r="F228" s="1" t="s">
        <v>13</v>
      </c>
      <c r="G228" s="8">
        <v>3.3782649800000002E-4</v>
      </c>
      <c r="H228" s="8">
        <v>0.75</v>
      </c>
      <c r="I228" s="9">
        <f>Tabla14[[#This Row],[Precio unitario]]*Tabla14[[#This Row],[Tasa de ingresos cliente]]</f>
        <v>2.5336987350000001E-4</v>
      </c>
      <c r="J228" s="21">
        <v>21.6</v>
      </c>
      <c r="K228" s="15">
        <f>Tabla14[[#This Row],[tasa de cambio]]*Tabla14[[#This Row],[Ingresos netos]]</f>
        <v>5.4727892676000008E-3</v>
      </c>
      <c r="P228" s="2" t="s">
        <v>81</v>
      </c>
      <c r="Q228" s="2" t="s">
        <v>21</v>
      </c>
      <c r="R228" s="2"/>
      <c r="S228" s="2" t="s">
        <v>11</v>
      </c>
      <c r="T228" s="2" t="s">
        <v>12</v>
      </c>
      <c r="U228" s="2" t="s">
        <v>13</v>
      </c>
      <c r="V228" s="7">
        <v>6.6628691219999996E-3</v>
      </c>
      <c r="W228" s="7">
        <v>0.75</v>
      </c>
      <c r="X228" s="9">
        <f>Tabla12[[#This Row],[Precio unitario]]*Tabla12[[#This Row],[Tasa de ingresos cliente]]</f>
        <v>4.9971518414999999E-3</v>
      </c>
      <c r="Y228" s="21">
        <v>21.6</v>
      </c>
      <c r="Z228" s="11">
        <f>Tabla12[[#This Row],[tasa de cambio]]*Tabla12[[#This Row],[Ingresos netos]]</f>
        <v>0.1079384797764</v>
      </c>
      <c r="AQ228" s="2" t="s">
        <v>100</v>
      </c>
      <c r="AR228" s="2" t="s">
        <v>14</v>
      </c>
      <c r="AS228" s="2" t="s">
        <v>104</v>
      </c>
      <c r="AT228" s="2" t="s">
        <v>11</v>
      </c>
      <c r="AU228" s="2" t="s">
        <v>12</v>
      </c>
      <c r="AV228" s="2" t="s">
        <v>13</v>
      </c>
      <c r="AW228" s="7">
        <v>1.2134800000000001E-3</v>
      </c>
      <c r="AX228" s="7">
        <v>0.75</v>
      </c>
      <c r="AY228" s="9">
        <f>Tabla8[[#This Row],[Precio unitario]]*Tabla8[[#This Row],[Tasa de ingresos cliente]]</f>
        <v>9.1011E-4</v>
      </c>
      <c r="AZ228" s="21">
        <v>21.6</v>
      </c>
      <c r="BA228" s="11">
        <f>Tabla8[[#This Row],[tasa de cambio]]*Tabla8[[#This Row],[Ingresos netos]]</f>
        <v>1.9658376000000002E-2</v>
      </c>
      <c r="BB228" s="23"/>
      <c r="BD228" s="23"/>
      <c r="BR228" s="1" t="s">
        <v>139</v>
      </c>
      <c r="BS228" s="1" t="s">
        <v>34</v>
      </c>
      <c r="BT228" s="1" t="s">
        <v>104</v>
      </c>
      <c r="BU228" s="1" t="s">
        <v>11</v>
      </c>
      <c r="BV228" s="1" t="s">
        <v>12</v>
      </c>
      <c r="BW228" s="1" t="s">
        <v>13</v>
      </c>
      <c r="BX228" s="8">
        <v>1.1363291870000001E-3</v>
      </c>
      <c r="BY228" s="8">
        <v>0.75</v>
      </c>
      <c r="BZ228" s="9">
        <f>Tabla5[[#This Row],[Precio unitario]]*Tabla5[[#This Row],[Tasa de ingresos cliente]]</f>
        <v>8.522468902500001E-4</v>
      </c>
      <c r="CA228" s="21">
        <v>22.631540000000001</v>
      </c>
      <c r="CB228" s="15">
        <f>Tabla5[[#This Row],[tasa de cambio]]*Tabla5[[#This Row],[Ingresos netos]]</f>
        <v>1.9287659586568487E-2</v>
      </c>
    </row>
    <row r="229" spans="1:80">
      <c r="A229" s="2" t="s">
        <v>24</v>
      </c>
      <c r="B229" s="2" t="s">
        <v>42</v>
      </c>
      <c r="C229" s="2"/>
      <c r="D229" s="2" t="s">
        <v>11</v>
      </c>
      <c r="E229" s="2" t="s">
        <v>12</v>
      </c>
      <c r="F229" s="2" t="s">
        <v>13</v>
      </c>
      <c r="G229" s="7">
        <v>2.06959866E-4</v>
      </c>
      <c r="H229" s="7">
        <v>0.75</v>
      </c>
      <c r="I229" s="9">
        <f>Tabla14[[#This Row],[Precio unitario]]*Tabla14[[#This Row],[Tasa de ingresos cliente]]</f>
        <v>1.5521989949999999E-4</v>
      </c>
      <c r="J229" s="21">
        <v>21.6</v>
      </c>
      <c r="K229" s="15">
        <f>Tabla14[[#This Row],[tasa de cambio]]*Tabla14[[#This Row],[Ingresos netos]]</f>
        <v>3.3527498291999998E-3</v>
      </c>
      <c r="P229" s="1" t="s">
        <v>81</v>
      </c>
      <c r="Q229" s="1" t="s">
        <v>37</v>
      </c>
      <c r="R229" s="1"/>
      <c r="S229" s="1" t="s">
        <v>11</v>
      </c>
      <c r="T229" s="1" t="s">
        <v>12</v>
      </c>
      <c r="U229" s="1" t="s">
        <v>13</v>
      </c>
      <c r="V229" s="8">
        <v>3.4570963599999999E-4</v>
      </c>
      <c r="W229" s="8">
        <v>0.75</v>
      </c>
      <c r="X229" s="9">
        <f>Tabla12[[#This Row],[Precio unitario]]*Tabla12[[#This Row],[Tasa de ingresos cliente]]</f>
        <v>2.5928222699999996E-4</v>
      </c>
      <c r="Y229" s="21">
        <v>21.6</v>
      </c>
      <c r="Z229" s="11">
        <f>Tabla12[[#This Row],[tasa de cambio]]*Tabla12[[#This Row],[Ingresos netos]]</f>
        <v>5.6004961031999997E-3</v>
      </c>
      <c r="AQ229" s="1" t="s">
        <v>100</v>
      </c>
      <c r="AR229" s="1" t="s">
        <v>14</v>
      </c>
      <c r="AS229" s="1" t="s">
        <v>104</v>
      </c>
      <c r="AT229" s="1" t="s">
        <v>11</v>
      </c>
      <c r="AU229" s="1" t="s">
        <v>12</v>
      </c>
      <c r="AV229" s="1" t="s">
        <v>13</v>
      </c>
      <c r="AW229" s="8">
        <v>1.2134827999999999E-3</v>
      </c>
      <c r="AX229" s="8">
        <v>0.75</v>
      </c>
      <c r="AY229" s="9">
        <f>Tabla8[[#This Row],[Precio unitario]]*Tabla8[[#This Row],[Tasa de ingresos cliente]]</f>
        <v>9.1011209999999996E-4</v>
      </c>
      <c r="AZ229" s="21">
        <v>21.6</v>
      </c>
      <c r="BA229" s="11">
        <f>Tabla8[[#This Row],[tasa de cambio]]*Tabla8[[#This Row],[Ingresos netos]]</f>
        <v>1.9658421360000001E-2</v>
      </c>
      <c r="BB229" s="23"/>
      <c r="BD229" s="23"/>
      <c r="BR229" s="2" t="s">
        <v>139</v>
      </c>
      <c r="BS229" s="2" t="s">
        <v>14</v>
      </c>
      <c r="BT229" s="2" t="s">
        <v>104</v>
      </c>
      <c r="BU229" s="2" t="s">
        <v>11</v>
      </c>
      <c r="BV229" s="2" t="s">
        <v>12</v>
      </c>
      <c r="BW229" s="2" t="s">
        <v>13</v>
      </c>
      <c r="BX229" s="7">
        <v>1.722282681E-3</v>
      </c>
      <c r="BY229" s="7">
        <v>0.75</v>
      </c>
      <c r="BZ229" s="9">
        <f>Tabla5[[#This Row],[Precio unitario]]*Tabla5[[#This Row],[Tasa de ingresos cliente]]</f>
        <v>1.29171201075E-3</v>
      </c>
      <c r="CA229" s="21">
        <v>22.631540000000001</v>
      </c>
      <c r="CB229" s="15">
        <f>Tabla5[[#This Row],[tasa de cambio]]*Tabla5[[#This Row],[Ingresos netos]]</f>
        <v>2.9233432039769056E-2</v>
      </c>
    </row>
    <row r="230" spans="1:80">
      <c r="A230" s="2" t="s">
        <v>24</v>
      </c>
      <c r="B230" s="2" t="s">
        <v>42</v>
      </c>
      <c r="C230" s="2"/>
      <c r="D230" s="2" t="s">
        <v>11</v>
      </c>
      <c r="E230" s="2" t="s">
        <v>12</v>
      </c>
      <c r="F230" s="2" t="s">
        <v>13</v>
      </c>
      <c r="G230" s="7">
        <v>4.7115066699999998E-4</v>
      </c>
      <c r="H230" s="7">
        <v>0.75</v>
      </c>
      <c r="I230" s="9">
        <f>Tabla14[[#This Row],[Precio unitario]]*Tabla14[[#This Row],[Tasa de ingresos cliente]]</f>
        <v>3.5336300024999998E-4</v>
      </c>
      <c r="J230" s="21">
        <v>21.6</v>
      </c>
      <c r="K230" s="15">
        <f>Tabla14[[#This Row],[tasa de cambio]]*Tabla14[[#This Row],[Ingresos netos]]</f>
        <v>7.6326408053999997E-3</v>
      </c>
      <c r="P230" s="2" t="s">
        <v>81</v>
      </c>
      <c r="Q230" s="2" t="s">
        <v>37</v>
      </c>
      <c r="R230" s="2"/>
      <c r="S230" s="2" t="s">
        <v>11</v>
      </c>
      <c r="T230" s="2" t="s">
        <v>12</v>
      </c>
      <c r="U230" s="2" t="s">
        <v>13</v>
      </c>
      <c r="V230" s="7">
        <v>2.8566240099999997E-4</v>
      </c>
      <c r="W230" s="7">
        <v>0.75</v>
      </c>
      <c r="X230" s="9">
        <f>Tabla12[[#This Row],[Precio unitario]]*Tabla12[[#This Row],[Tasa de ingresos cliente]]</f>
        <v>2.1424680074999997E-4</v>
      </c>
      <c r="Y230" s="21">
        <v>21.6</v>
      </c>
      <c r="Z230" s="11">
        <f>Tabla12[[#This Row],[tasa de cambio]]*Tabla12[[#This Row],[Ingresos netos]]</f>
        <v>4.6277308961999997E-3</v>
      </c>
      <c r="AQ230" s="2" t="s">
        <v>100</v>
      </c>
      <c r="AR230" s="2" t="s">
        <v>14</v>
      </c>
      <c r="AS230" s="2" t="s">
        <v>104</v>
      </c>
      <c r="AT230" s="2" t="s">
        <v>11</v>
      </c>
      <c r="AU230" s="2" t="s">
        <v>12</v>
      </c>
      <c r="AV230" s="2" t="s">
        <v>13</v>
      </c>
      <c r="AW230" s="7">
        <v>1.2134737000000001E-3</v>
      </c>
      <c r="AX230" s="7">
        <v>0.75</v>
      </c>
      <c r="AY230" s="9">
        <f>Tabla8[[#This Row],[Precio unitario]]*Tabla8[[#This Row],[Tasa de ingresos cliente]]</f>
        <v>9.1010527500000001E-4</v>
      </c>
      <c r="AZ230" s="21">
        <v>21.6</v>
      </c>
      <c r="BA230" s="11">
        <f>Tabla8[[#This Row],[tasa de cambio]]*Tabla8[[#This Row],[Ingresos netos]]</f>
        <v>1.9658273940000002E-2</v>
      </c>
      <c r="BB230" s="23"/>
      <c r="BD230" s="23"/>
      <c r="BR230" s="1" t="s">
        <v>139</v>
      </c>
      <c r="BS230" s="1" t="s">
        <v>140</v>
      </c>
      <c r="BT230" s="1" t="s">
        <v>104</v>
      </c>
      <c r="BU230" s="1" t="s">
        <v>11</v>
      </c>
      <c r="BV230" s="1" t="s">
        <v>12</v>
      </c>
      <c r="BW230" s="1" t="s">
        <v>13</v>
      </c>
      <c r="BX230" s="8">
        <v>1.1621365240000001E-3</v>
      </c>
      <c r="BY230" s="8">
        <v>0.75</v>
      </c>
      <c r="BZ230" s="9">
        <f>Tabla5[[#This Row],[Precio unitario]]*Tabla5[[#This Row],[Tasa de ingresos cliente]]</f>
        <v>8.7160239300000013E-4</v>
      </c>
      <c r="CA230" s="21">
        <v>22.631540000000001</v>
      </c>
      <c r="CB230" s="15">
        <f>Tabla5[[#This Row],[tasa de cambio]]*Tabla5[[#This Row],[Ingresos netos]]</f>
        <v>1.9725704421275223E-2</v>
      </c>
    </row>
    <row r="231" spans="1:80">
      <c r="A231" s="1" t="s">
        <v>24</v>
      </c>
      <c r="B231" s="1" t="s">
        <v>53</v>
      </c>
      <c r="C231" s="1"/>
      <c r="D231" s="1" t="s">
        <v>11</v>
      </c>
      <c r="E231" s="1" t="s">
        <v>12</v>
      </c>
      <c r="F231" s="1" t="s">
        <v>13</v>
      </c>
      <c r="G231" s="8">
        <v>1.15937993E-4</v>
      </c>
      <c r="H231" s="8">
        <v>0.75</v>
      </c>
      <c r="I231" s="9">
        <f>Tabla14[[#This Row],[Precio unitario]]*Tabla14[[#This Row],[Tasa de ingresos cliente]]</f>
        <v>8.6953494749999994E-5</v>
      </c>
      <c r="J231" s="21">
        <v>21.6</v>
      </c>
      <c r="K231" s="15">
        <f>Tabla14[[#This Row],[tasa de cambio]]*Tabla14[[#This Row],[Ingresos netos]]</f>
        <v>1.8781954865999999E-3</v>
      </c>
      <c r="P231" s="1" t="s">
        <v>81</v>
      </c>
      <c r="Q231" s="1" t="s">
        <v>37</v>
      </c>
      <c r="R231" s="1"/>
      <c r="S231" s="1" t="s">
        <v>11</v>
      </c>
      <c r="T231" s="1" t="s">
        <v>12</v>
      </c>
      <c r="U231" s="1" t="s">
        <v>13</v>
      </c>
      <c r="V231" s="8">
        <v>4.2437437799999999E-4</v>
      </c>
      <c r="W231" s="8">
        <v>0.75</v>
      </c>
      <c r="X231" s="9">
        <f>Tabla12[[#This Row],[Precio unitario]]*Tabla12[[#This Row],[Tasa de ingresos cliente]]</f>
        <v>3.1828078350000001E-4</v>
      </c>
      <c r="Y231" s="21">
        <v>21.6</v>
      </c>
      <c r="Z231" s="11">
        <f>Tabla12[[#This Row],[tasa de cambio]]*Tabla12[[#This Row],[Ingresos netos]]</f>
        <v>6.8748649236000008E-3</v>
      </c>
      <c r="AQ231" s="1" t="s">
        <v>100</v>
      </c>
      <c r="AR231" s="1" t="s">
        <v>14</v>
      </c>
      <c r="AS231" s="1" t="s">
        <v>104</v>
      </c>
      <c r="AT231" s="1" t="s">
        <v>11</v>
      </c>
      <c r="AU231" s="1" t="s">
        <v>12</v>
      </c>
      <c r="AV231" s="1" t="s">
        <v>13</v>
      </c>
      <c r="AW231" s="8">
        <v>1.2134918E-3</v>
      </c>
      <c r="AX231" s="8">
        <v>0.75</v>
      </c>
      <c r="AY231" s="9">
        <f>Tabla8[[#This Row],[Precio unitario]]*Tabla8[[#This Row],[Tasa de ingresos cliente]]</f>
        <v>9.1011884999999998E-4</v>
      </c>
      <c r="AZ231" s="21">
        <v>21.6</v>
      </c>
      <c r="BA231" s="11">
        <f>Tabla8[[#This Row],[tasa de cambio]]*Tabla8[[#This Row],[Ingresos netos]]</f>
        <v>1.9658567160000001E-2</v>
      </c>
      <c r="BB231" s="23"/>
      <c r="BD231" s="23"/>
      <c r="BR231" s="2" t="s">
        <v>139</v>
      </c>
      <c r="BS231" s="2" t="s">
        <v>19</v>
      </c>
      <c r="BT231" s="2" t="s">
        <v>104</v>
      </c>
      <c r="BU231" s="2" t="s">
        <v>11</v>
      </c>
      <c r="BV231" s="2" t="s">
        <v>12</v>
      </c>
      <c r="BW231" s="2" t="s">
        <v>13</v>
      </c>
      <c r="BX231" s="7">
        <v>2.893585593E-3</v>
      </c>
      <c r="BY231" s="7">
        <v>0.75</v>
      </c>
      <c r="BZ231" s="9">
        <f>Tabla5[[#This Row],[Precio unitario]]*Tabla5[[#This Row],[Tasa de ingresos cliente]]</f>
        <v>2.1701891947499999E-3</v>
      </c>
      <c r="CA231" s="21">
        <v>22.631540000000001</v>
      </c>
      <c r="CB231" s="15">
        <f>Tabla5[[#This Row],[tasa de cambio]]*Tabla5[[#This Row],[Ingresos netos]]</f>
        <v>4.9114723568552413E-2</v>
      </c>
    </row>
    <row r="232" spans="1:80">
      <c r="A232" s="1" t="s">
        <v>24</v>
      </c>
      <c r="B232" s="1" t="s">
        <v>53</v>
      </c>
      <c r="C232" s="1"/>
      <c r="D232" s="1" t="s">
        <v>11</v>
      </c>
      <c r="E232" s="1" t="s">
        <v>12</v>
      </c>
      <c r="F232" s="1" t="s">
        <v>13</v>
      </c>
      <c r="G232" s="8">
        <v>6.2666546999999996E-5</v>
      </c>
      <c r="H232" s="8">
        <v>0.75</v>
      </c>
      <c r="I232" s="9">
        <f>Tabla14[[#This Row],[Precio unitario]]*Tabla14[[#This Row],[Tasa de ingresos cliente]]</f>
        <v>4.6999910249999997E-5</v>
      </c>
      <c r="J232" s="21">
        <v>21.6</v>
      </c>
      <c r="K232" s="15">
        <f>Tabla14[[#This Row],[tasa de cambio]]*Tabla14[[#This Row],[Ingresos netos]]</f>
        <v>1.0151980614E-3</v>
      </c>
      <c r="P232" s="2" t="s">
        <v>81</v>
      </c>
      <c r="Q232" s="2" t="s">
        <v>37</v>
      </c>
      <c r="R232" s="2"/>
      <c r="S232" s="2" t="s">
        <v>11</v>
      </c>
      <c r="T232" s="2" t="s">
        <v>12</v>
      </c>
      <c r="U232" s="2" t="s">
        <v>13</v>
      </c>
      <c r="V232" s="7">
        <v>3.3155565700000001E-4</v>
      </c>
      <c r="W232" s="7">
        <v>0.75</v>
      </c>
      <c r="X232" s="9">
        <f>Tabla12[[#This Row],[Precio unitario]]*Tabla12[[#This Row],[Tasa de ingresos cliente]]</f>
        <v>2.4866674274999999E-4</v>
      </c>
      <c r="Y232" s="21">
        <v>21.6</v>
      </c>
      <c r="Z232" s="11">
        <f>Tabla12[[#This Row],[tasa de cambio]]*Tabla12[[#This Row],[Ingresos netos]]</f>
        <v>5.3712016433999999E-3</v>
      </c>
      <c r="AQ232" s="2" t="s">
        <v>100</v>
      </c>
      <c r="AR232" s="2" t="s">
        <v>14</v>
      </c>
      <c r="AS232" s="2" t="s">
        <v>104</v>
      </c>
      <c r="AT232" s="2" t="s">
        <v>11</v>
      </c>
      <c r="AU232" s="2" t="s">
        <v>12</v>
      </c>
      <c r="AV232" s="2" t="s">
        <v>13</v>
      </c>
      <c r="AW232" s="7">
        <v>1.2134782999999999E-3</v>
      </c>
      <c r="AX232" s="7">
        <v>0.75</v>
      </c>
      <c r="AY232" s="9">
        <f>Tabla8[[#This Row],[Precio unitario]]*Tabla8[[#This Row],[Tasa de ingresos cliente]]</f>
        <v>9.1010872499999989E-4</v>
      </c>
      <c r="AZ232" s="21">
        <v>21.6</v>
      </c>
      <c r="BA232" s="11">
        <f>Tabla8[[#This Row],[tasa de cambio]]*Tabla8[[#This Row],[Ingresos netos]]</f>
        <v>1.9658348459999999E-2</v>
      </c>
      <c r="BB232" s="23"/>
      <c r="BD232" s="23"/>
      <c r="BR232" s="1" t="s">
        <v>139</v>
      </c>
      <c r="BS232" s="1" t="s">
        <v>20</v>
      </c>
      <c r="BT232" s="1" t="s">
        <v>104</v>
      </c>
      <c r="BU232" s="1" t="s">
        <v>11</v>
      </c>
      <c r="BV232" s="1" t="s">
        <v>12</v>
      </c>
      <c r="BW232" s="1" t="s">
        <v>13</v>
      </c>
      <c r="BX232" s="8">
        <v>2.4961863909999998E-3</v>
      </c>
      <c r="BY232" s="8">
        <v>0.75</v>
      </c>
      <c r="BZ232" s="9">
        <f>Tabla5[[#This Row],[Precio unitario]]*Tabla5[[#This Row],[Tasa de ingresos cliente]]</f>
        <v>1.8721397932499999E-3</v>
      </c>
      <c r="CA232" s="21">
        <v>22.631540000000001</v>
      </c>
      <c r="CB232" s="15">
        <f>Tabla5[[#This Row],[tasa de cambio]]*Tabla5[[#This Row],[Ingresos netos]]</f>
        <v>4.2369406616529104E-2</v>
      </c>
    </row>
    <row r="233" spans="1:80">
      <c r="A233" s="2" t="s">
        <v>24</v>
      </c>
      <c r="B233" s="2" t="s">
        <v>53</v>
      </c>
      <c r="C233" s="2"/>
      <c r="D233" s="2" t="s">
        <v>11</v>
      </c>
      <c r="E233" s="2" t="s">
        <v>12</v>
      </c>
      <c r="F233" s="2" t="s">
        <v>13</v>
      </c>
      <c r="G233" s="7">
        <v>1.07661487E-4</v>
      </c>
      <c r="H233" s="7">
        <v>0.75</v>
      </c>
      <c r="I233" s="9">
        <f>Tabla14[[#This Row],[Precio unitario]]*Tabla14[[#This Row],[Tasa de ingresos cliente]]</f>
        <v>8.0746115250000003E-5</v>
      </c>
      <c r="J233" s="21">
        <v>21.6</v>
      </c>
      <c r="K233" s="15">
        <f>Tabla14[[#This Row],[tasa de cambio]]*Tabla14[[#This Row],[Ingresos netos]]</f>
        <v>1.7441160894000002E-3</v>
      </c>
      <c r="P233" s="1" t="s">
        <v>81</v>
      </c>
      <c r="Q233" s="1" t="s">
        <v>37</v>
      </c>
      <c r="R233" s="1"/>
      <c r="S233" s="1" t="s">
        <v>11</v>
      </c>
      <c r="T233" s="1" t="s">
        <v>12</v>
      </c>
      <c r="U233" s="1" t="s">
        <v>13</v>
      </c>
      <c r="V233" s="8">
        <v>4.44237312E-4</v>
      </c>
      <c r="W233" s="8">
        <v>0.75</v>
      </c>
      <c r="X233" s="9">
        <f>Tabla12[[#This Row],[Precio unitario]]*Tabla12[[#This Row],[Tasa de ingresos cliente]]</f>
        <v>3.3317798400000001E-4</v>
      </c>
      <c r="Y233" s="21">
        <v>21.6</v>
      </c>
      <c r="Z233" s="11">
        <f>Tabla12[[#This Row],[tasa de cambio]]*Tabla12[[#This Row],[Ingresos netos]]</f>
        <v>7.1966444544000006E-3</v>
      </c>
      <c r="AQ233" s="2" t="s">
        <v>100</v>
      </c>
      <c r="AR233" s="2" t="s">
        <v>14</v>
      </c>
      <c r="AS233" s="2" t="s">
        <v>104</v>
      </c>
      <c r="AT233" s="2" t="s">
        <v>11</v>
      </c>
      <c r="AU233" s="2" t="s">
        <v>12</v>
      </c>
      <c r="AV233" s="2" t="s">
        <v>13</v>
      </c>
      <c r="AW233" s="7">
        <v>1.6038000000000001E-3</v>
      </c>
      <c r="AX233" s="7">
        <v>0.75</v>
      </c>
      <c r="AY233" s="9">
        <f>Tabla8[[#This Row],[Precio unitario]]*Tabla8[[#This Row],[Tasa de ingresos cliente]]</f>
        <v>1.2028500000000001E-3</v>
      </c>
      <c r="AZ233" s="21">
        <v>21.6</v>
      </c>
      <c r="BA233" s="11">
        <f>Tabla8[[#This Row],[tasa de cambio]]*Tabla8[[#This Row],[Ingresos netos]]</f>
        <v>2.5981560000000004E-2</v>
      </c>
      <c r="BB233" s="23"/>
      <c r="BD233" s="23"/>
      <c r="BR233" s="2" t="s">
        <v>139</v>
      </c>
      <c r="BS233" s="2" t="s">
        <v>45</v>
      </c>
      <c r="BT233" s="2" t="s">
        <v>104</v>
      </c>
      <c r="BU233" s="2" t="s">
        <v>11</v>
      </c>
      <c r="BV233" s="2" t="s">
        <v>12</v>
      </c>
      <c r="BW233" s="2" t="s">
        <v>13</v>
      </c>
      <c r="BX233" s="7">
        <v>2.2881662049999999E-3</v>
      </c>
      <c r="BY233" s="7">
        <v>0.75</v>
      </c>
      <c r="BZ233" s="9">
        <f>Tabla5[[#This Row],[Precio unitario]]*Tabla5[[#This Row],[Tasa de ingresos cliente]]</f>
        <v>1.71612465375E-3</v>
      </c>
      <c r="CA233" s="21">
        <v>22.631540000000001</v>
      </c>
      <c r="CB233" s="15">
        <f>Tabla5[[#This Row],[tasa de cambio]]*Tabla5[[#This Row],[Ingresos netos]]</f>
        <v>3.8838543746329279E-2</v>
      </c>
    </row>
    <row r="234" spans="1:80">
      <c r="A234" s="1" t="s">
        <v>24</v>
      </c>
      <c r="B234" s="1" t="s">
        <v>53</v>
      </c>
      <c r="C234" s="1"/>
      <c r="D234" s="1" t="s">
        <v>11</v>
      </c>
      <c r="E234" s="1" t="s">
        <v>12</v>
      </c>
      <c r="F234" s="1" t="s">
        <v>13</v>
      </c>
      <c r="G234" s="8">
        <v>1.5341358100000001E-4</v>
      </c>
      <c r="H234" s="8">
        <v>0.75</v>
      </c>
      <c r="I234" s="9">
        <f>Tabla14[[#This Row],[Precio unitario]]*Tabla14[[#This Row],[Tasa de ingresos cliente]]</f>
        <v>1.1506018575000002E-4</v>
      </c>
      <c r="J234" s="21">
        <v>21.6</v>
      </c>
      <c r="K234" s="15">
        <f>Tabla14[[#This Row],[tasa de cambio]]*Tabla14[[#This Row],[Ingresos netos]]</f>
        <v>2.4853000122000003E-3</v>
      </c>
      <c r="P234" s="2" t="s">
        <v>81</v>
      </c>
      <c r="Q234" s="2" t="s">
        <v>37</v>
      </c>
      <c r="R234" s="2"/>
      <c r="S234" s="2" t="s">
        <v>11</v>
      </c>
      <c r="T234" s="2" t="s">
        <v>12</v>
      </c>
      <c r="U234" s="2" t="s">
        <v>13</v>
      </c>
      <c r="V234" s="7">
        <v>4.44296923E-4</v>
      </c>
      <c r="W234" s="7">
        <v>0.75</v>
      </c>
      <c r="X234" s="9">
        <f>Tabla12[[#This Row],[Precio unitario]]*Tabla12[[#This Row],[Tasa de ingresos cliente]]</f>
        <v>3.3322269224999999E-4</v>
      </c>
      <c r="Y234" s="21">
        <v>21.6</v>
      </c>
      <c r="Z234" s="11">
        <f>Tabla12[[#This Row],[tasa de cambio]]*Tabla12[[#This Row],[Ingresos netos]]</f>
        <v>7.1976101526000005E-3</v>
      </c>
      <c r="AQ234" s="1" t="s">
        <v>100</v>
      </c>
      <c r="AR234" s="1" t="s">
        <v>14</v>
      </c>
      <c r="AS234" s="1" t="s">
        <v>104</v>
      </c>
      <c r="AT234" s="1" t="s">
        <v>11</v>
      </c>
      <c r="AU234" s="1" t="s">
        <v>12</v>
      </c>
      <c r="AV234" s="1" t="s">
        <v>13</v>
      </c>
      <c r="AW234" s="8">
        <v>1.604E-3</v>
      </c>
      <c r="AX234" s="8">
        <v>0.75</v>
      </c>
      <c r="AY234" s="9">
        <f>Tabla8[[#This Row],[Precio unitario]]*Tabla8[[#This Row],[Tasa de ingresos cliente]]</f>
        <v>1.2030000000000001E-3</v>
      </c>
      <c r="AZ234" s="21">
        <v>21.6</v>
      </c>
      <c r="BA234" s="11">
        <f>Tabla8[[#This Row],[tasa de cambio]]*Tabla8[[#This Row],[Ingresos netos]]</f>
        <v>2.5984800000000002E-2</v>
      </c>
      <c r="BB234" s="23"/>
      <c r="BD234" s="23"/>
      <c r="BR234" s="1" t="s">
        <v>139</v>
      </c>
      <c r="BS234" s="1" t="s">
        <v>53</v>
      </c>
      <c r="BT234" s="1" t="s">
        <v>104</v>
      </c>
      <c r="BU234" s="1" t="s">
        <v>11</v>
      </c>
      <c r="BV234" s="1" t="s">
        <v>12</v>
      </c>
      <c r="BW234" s="1" t="s">
        <v>13</v>
      </c>
      <c r="BX234" s="8">
        <v>2.1580136309999999E-3</v>
      </c>
      <c r="BY234" s="8">
        <v>0.75</v>
      </c>
      <c r="BZ234" s="9">
        <f>Tabla5[[#This Row],[Precio unitario]]*Tabla5[[#This Row],[Tasa de ingresos cliente]]</f>
        <v>1.61851022325E-3</v>
      </c>
      <c r="CA234" s="21">
        <v>22.631540000000001</v>
      </c>
      <c r="CB234" s="15">
        <f>Tabla5[[#This Row],[tasa de cambio]]*Tabla5[[#This Row],[Ingresos netos]]</f>
        <v>3.6629378857891304E-2</v>
      </c>
    </row>
    <row r="235" spans="1:80">
      <c r="A235" s="2" t="s">
        <v>24</v>
      </c>
      <c r="B235" s="2" t="s">
        <v>53</v>
      </c>
      <c r="C235" s="2"/>
      <c r="D235" s="2" t="s">
        <v>11</v>
      </c>
      <c r="E235" s="2" t="s">
        <v>12</v>
      </c>
      <c r="F235" s="2" t="s">
        <v>13</v>
      </c>
      <c r="G235" s="7">
        <v>1.3548575600000001E-4</v>
      </c>
      <c r="H235" s="7">
        <v>0.75</v>
      </c>
      <c r="I235" s="9">
        <f>Tabla14[[#This Row],[Precio unitario]]*Tabla14[[#This Row],[Tasa de ingresos cliente]]</f>
        <v>1.0161431700000001E-4</v>
      </c>
      <c r="J235" s="21">
        <v>21.6</v>
      </c>
      <c r="K235" s="15">
        <f>Tabla14[[#This Row],[tasa de cambio]]*Tabla14[[#This Row],[Ingresos netos]]</f>
        <v>2.1948692472000004E-3</v>
      </c>
      <c r="P235" s="1" t="s">
        <v>81</v>
      </c>
      <c r="Q235" s="1" t="s">
        <v>37</v>
      </c>
      <c r="R235" s="1"/>
      <c r="S235" s="1" t="s">
        <v>11</v>
      </c>
      <c r="T235" s="1" t="s">
        <v>12</v>
      </c>
      <c r="U235" s="1" t="s">
        <v>13</v>
      </c>
      <c r="V235" s="8">
        <v>4.2716450599999999E-4</v>
      </c>
      <c r="W235" s="8">
        <v>0.75</v>
      </c>
      <c r="X235" s="9">
        <f>Tabla12[[#This Row],[Precio unitario]]*Tabla12[[#This Row],[Tasa de ingresos cliente]]</f>
        <v>3.2037337949999999E-4</v>
      </c>
      <c r="Y235" s="21">
        <v>21.6</v>
      </c>
      <c r="Z235" s="11">
        <f>Tabla12[[#This Row],[tasa de cambio]]*Tabla12[[#This Row],[Ingresos netos]]</f>
        <v>6.9200649972000006E-3</v>
      </c>
      <c r="AQ235" s="1" t="s">
        <v>100</v>
      </c>
      <c r="AR235" s="1" t="s">
        <v>14</v>
      </c>
      <c r="AS235" s="1" t="s">
        <v>104</v>
      </c>
      <c r="AT235" s="1" t="s">
        <v>11</v>
      </c>
      <c r="AU235" s="1" t="s">
        <v>12</v>
      </c>
      <c r="AV235" s="1" t="s">
        <v>13</v>
      </c>
      <c r="AW235" s="8">
        <v>1.8903333E-3</v>
      </c>
      <c r="AX235" s="8">
        <v>0.75</v>
      </c>
      <c r="AY235" s="9">
        <f>Tabla8[[#This Row],[Precio unitario]]*Tabla8[[#This Row],[Tasa de ingresos cliente]]</f>
        <v>1.4177499750000001E-3</v>
      </c>
      <c r="AZ235" s="21">
        <v>21.6</v>
      </c>
      <c r="BA235" s="11">
        <f>Tabla8[[#This Row],[tasa de cambio]]*Tabla8[[#This Row],[Ingresos netos]]</f>
        <v>3.0623399460000002E-2</v>
      </c>
      <c r="BB235" s="23"/>
      <c r="BD235" s="23"/>
      <c r="BR235" s="2" t="s">
        <v>139</v>
      </c>
      <c r="BS235" s="2" t="s">
        <v>53</v>
      </c>
      <c r="BT235" s="2" t="s">
        <v>104</v>
      </c>
      <c r="BU235" s="2" t="s">
        <v>11</v>
      </c>
      <c r="BV235" s="2" t="s">
        <v>12</v>
      </c>
      <c r="BW235" s="2" t="s">
        <v>13</v>
      </c>
      <c r="BX235" s="7">
        <v>2.1580136319999999E-3</v>
      </c>
      <c r="BY235" s="7">
        <v>0.75</v>
      </c>
      <c r="BZ235" s="9">
        <f>Tabla5[[#This Row],[Precio unitario]]*Tabla5[[#This Row],[Tasa de ingresos cliente]]</f>
        <v>1.6185102240000001E-3</v>
      </c>
      <c r="CA235" s="21">
        <v>22.631540000000001</v>
      </c>
      <c r="CB235" s="15">
        <f>Tabla5[[#This Row],[tasa de cambio]]*Tabla5[[#This Row],[Ingresos netos]]</f>
        <v>3.6629378874864962E-2</v>
      </c>
    </row>
    <row r="236" spans="1:80">
      <c r="A236" s="2" t="s">
        <v>24</v>
      </c>
      <c r="B236" s="2" t="s">
        <v>53</v>
      </c>
      <c r="C236" s="2"/>
      <c r="D236" s="2" t="s">
        <v>11</v>
      </c>
      <c r="E236" s="2" t="s">
        <v>12</v>
      </c>
      <c r="F236" s="2" t="s">
        <v>13</v>
      </c>
      <c r="G236" s="7">
        <v>1.3953536499999999E-4</v>
      </c>
      <c r="H236" s="7">
        <v>0.75</v>
      </c>
      <c r="I236" s="9">
        <f>Tabla14[[#This Row],[Precio unitario]]*Tabla14[[#This Row],[Tasa de ingresos cliente]]</f>
        <v>1.0465152374999999E-4</v>
      </c>
      <c r="J236" s="21">
        <v>21.6</v>
      </c>
      <c r="K236" s="15">
        <f>Tabla14[[#This Row],[tasa de cambio]]*Tabla14[[#This Row],[Ingresos netos]]</f>
        <v>2.2604729130000002E-3</v>
      </c>
      <c r="P236" s="2" t="s">
        <v>81</v>
      </c>
      <c r="Q236" s="2" t="s">
        <v>37</v>
      </c>
      <c r="R236" s="2"/>
      <c r="S236" s="2" t="s">
        <v>11</v>
      </c>
      <c r="T236" s="2" t="s">
        <v>12</v>
      </c>
      <c r="U236" s="2" t="s">
        <v>13</v>
      </c>
      <c r="V236" s="7">
        <v>4.0158906100000002E-4</v>
      </c>
      <c r="W236" s="7">
        <v>0.75</v>
      </c>
      <c r="X236" s="9">
        <f>Tabla12[[#This Row],[Precio unitario]]*Tabla12[[#This Row],[Tasa de ingresos cliente]]</f>
        <v>3.0119179574999999E-4</v>
      </c>
      <c r="Y236" s="21">
        <v>21.6</v>
      </c>
      <c r="Z236" s="11">
        <f>Tabla12[[#This Row],[tasa de cambio]]*Tabla12[[#This Row],[Ingresos netos]]</f>
        <v>6.5057427882000002E-3</v>
      </c>
      <c r="AQ236" s="2" t="s">
        <v>100</v>
      </c>
      <c r="AR236" s="2" t="s">
        <v>14</v>
      </c>
      <c r="AS236" s="2" t="s">
        <v>104</v>
      </c>
      <c r="AT236" s="2" t="s">
        <v>11</v>
      </c>
      <c r="AU236" s="2" t="s">
        <v>12</v>
      </c>
      <c r="AV236" s="2" t="s">
        <v>13</v>
      </c>
      <c r="AW236" s="7">
        <v>1.890313E-3</v>
      </c>
      <c r="AX236" s="7">
        <v>0.75</v>
      </c>
      <c r="AY236" s="9">
        <f>Tabla8[[#This Row],[Precio unitario]]*Tabla8[[#This Row],[Tasa de ingresos cliente]]</f>
        <v>1.41773475E-3</v>
      </c>
      <c r="AZ236" s="21">
        <v>21.6</v>
      </c>
      <c r="BA236" s="11">
        <f>Tabla8[[#This Row],[tasa de cambio]]*Tabla8[[#This Row],[Ingresos netos]]</f>
        <v>3.06230706E-2</v>
      </c>
      <c r="BB236" s="23"/>
      <c r="BD236" s="23"/>
      <c r="BR236" s="1" t="s">
        <v>139</v>
      </c>
      <c r="BS236" s="1" t="s">
        <v>21</v>
      </c>
      <c r="BT236" s="1" t="s">
        <v>104</v>
      </c>
      <c r="BU236" s="1" t="s">
        <v>11</v>
      </c>
      <c r="BV236" s="1" t="s">
        <v>12</v>
      </c>
      <c r="BW236" s="1" t="s">
        <v>13</v>
      </c>
      <c r="BX236" s="8">
        <v>2.8960000000000001E-3</v>
      </c>
      <c r="BY236" s="8">
        <v>0.75</v>
      </c>
      <c r="BZ236" s="9">
        <f>Tabla5[[#This Row],[Precio unitario]]*Tabla5[[#This Row],[Tasa de ingresos cliente]]</f>
        <v>2.1720000000000003E-3</v>
      </c>
      <c r="CA236" s="21">
        <v>22.631540000000001</v>
      </c>
      <c r="CB236" s="15">
        <f>Tabla5[[#This Row],[tasa de cambio]]*Tabla5[[#This Row],[Ingresos netos]]</f>
        <v>4.9155704880000012E-2</v>
      </c>
    </row>
    <row r="237" spans="1:80">
      <c r="A237" s="2" t="s">
        <v>24</v>
      </c>
      <c r="B237" s="2" t="s">
        <v>53</v>
      </c>
      <c r="C237" s="2"/>
      <c r="D237" s="2" t="s">
        <v>11</v>
      </c>
      <c r="E237" s="2" t="s">
        <v>12</v>
      </c>
      <c r="F237" s="2" t="s">
        <v>13</v>
      </c>
      <c r="G237" s="7">
        <v>1.8465209499999999E-4</v>
      </c>
      <c r="H237" s="7">
        <v>0.75</v>
      </c>
      <c r="I237" s="9">
        <f>Tabla14[[#This Row],[Precio unitario]]*Tabla14[[#This Row],[Tasa de ingresos cliente]]</f>
        <v>1.3848907124999998E-4</v>
      </c>
      <c r="J237" s="21">
        <v>21.6</v>
      </c>
      <c r="K237" s="15">
        <f>Tabla14[[#This Row],[tasa de cambio]]*Tabla14[[#This Row],[Ingresos netos]]</f>
        <v>2.9913639389999996E-3</v>
      </c>
      <c r="P237" s="1" t="s">
        <v>81</v>
      </c>
      <c r="Q237" s="1" t="s">
        <v>37</v>
      </c>
      <c r="R237" s="1"/>
      <c r="S237" s="1" t="s">
        <v>11</v>
      </c>
      <c r="T237" s="1" t="s">
        <v>12</v>
      </c>
      <c r="U237" s="1" t="s">
        <v>13</v>
      </c>
      <c r="V237" s="8">
        <v>4.4409112400000002E-4</v>
      </c>
      <c r="W237" s="8">
        <v>0.75</v>
      </c>
      <c r="X237" s="9">
        <f>Tabla12[[#This Row],[Precio unitario]]*Tabla12[[#This Row],[Tasa de ingresos cliente]]</f>
        <v>3.3306834299999999E-4</v>
      </c>
      <c r="Y237" s="21">
        <v>21.6</v>
      </c>
      <c r="Z237" s="11">
        <f>Tabla12[[#This Row],[tasa de cambio]]*Tabla12[[#This Row],[Ingresos netos]]</f>
        <v>7.1942762088000002E-3</v>
      </c>
      <c r="AQ237" s="1" t="s">
        <v>100</v>
      </c>
      <c r="AR237" s="1" t="s">
        <v>14</v>
      </c>
      <c r="AS237" s="1" t="s">
        <v>104</v>
      </c>
      <c r="AT237" s="1" t="s">
        <v>11</v>
      </c>
      <c r="AU237" s="1" t="s">
        <v>12</v>
      </c>
      <c r="AV237" s="1" t="s">
        <v>13</v>
      </c>
      <c r="AW237" s="8">
        <v>1.89E-3</v>
      </c>
      <c r="AX237" s="8">
        <v>0.75</v>
      </c>
      <c r="AY237" s="9">
        <f>Tabla8[[#This Row],[Precio unitario]]*Tabla8[[#This Row],[Tasa de ingresos cliente]]</f>
        <v>1.4174999999999999E-3</v>
      </c>
      <c r="AZ237" s="21">
        <v>21.6</v>
      </c>
      <c r="BA237" s="11">
        <f>Tabla8[[#This Row],[tasa de cambio]]*Tabla8[[#This Row],[Ingresos netos]]</f>
        <v>3.0617999999999999E-2</v>
      </c>
      <c r="BB237" s="23"/>
      <c r="BD237" s="23"/>
      <c r="BR237" s="2" t="s">
        <v>139</v>
      </c>
      <c r="BS237" s="2" t="s">
        <v>37</v>
      </c>
      <c r="BT237" s="2" t="s">
        <v>104</v>
      </c>
      <c r="BU237" s="2" t="s">
        <v>11</v>
      </c>
      <c r="BV237" s="2" t="s">
        <v>12</v>
      </c>
      <c r="BW237" s="2" t="s">
        <v>13</v>
      </c>
      <c r="BX237" s="7">
        <v>1.8548840900000001E-3</v>
      </c>
      <c r="BY237" s="7">
        <v>0.75</v>
      </c>
      <c r="BZ237" s="9">
        <f>Tabla5[[#This Row],[Precio unitario]]*Tabla5[[#This Row],[Tasa de ingresos cliente]]</f>
        <v>1.3911630675000001E-3</v>
      </c>
      <c r="CA237" s="21">
        <v>22.631540000000001</v>
      </c>
      <c r="CB237" s="15">
        <f>Tabla5[[#This Row],[tasa de cambio]]*Tabla5[[#This Row],[Ingresos netos]]</f>
        <v>3.1484162608648954E-2</v>
      </c>
    </row>
    <row r="238" spans="1:80">
      <c r="A238" s="2" t="s">
        <v>24</v>
      </c>
      <c r="B238" s="2" t="s">
        <v>53</v>
      </c>
      <c r="C238" s="2"/>
      <c r="D238" s="2" t="s">
        <v>11</v>
      </c>
      <c r="E238" s="2" t="s">
        <v>12</v>
      </c>
      <c r="F238" s="2" t="s">
        <v>13</v>
      </c>
      <c r="G238" s="7">
        <v>1.3140098100000001E-4</v>
      </c>
      <c r="H238" s="7">
        <v>0.75</v>
      </c>
      <c r="I238" s="9">
        <f>Tabla14[[#This Row],[Precio unitario]]*Tabla14[[#This Row],[Tasa de ingresos cliente]]</f>
        <v>9.8550735749999998E-5</v>
      </c>
      <c r="J238" s="21">
        <v>21.6</v>
      </c>
      <c r="K238" s="15">
        <f>Tabla14[[#This Row],[tasa de cambio]]*Tabla14[[#This Row],[Ingresos netos]]</f>
        <v>2.1286958922E-3</v>
      </c>
      <c r="P238" s="2" t="s">
        <v>81</v>
      </c>
      <c r="Q238" s="2" t="s">
        <v>37</v>
      </c>
      <c r="R238" s="2"/>
      <c r="S238" s="2" t="s">
        <v>11</v>
      </c>
      <c r="T238" s="2" t="s">
        <v>12</v>
      </c>
      <c r="U238" s="2" t="s">
        <v>13</v>
      </c>
      <c r="V238" s="7">
        <v>3.8445557000000002E-4</v>
      </c>
      <c r="W238" s="7">
        <v>0.75</v>
      </c>
      <c r="X238" s="9">
        <f>Tabla12[[#This Row],[Precio unitario]]*Tabla12[[#This Row],[Tasa de ingresos cliente]]</f>
        <v>2.8834167750000001E-4</v>
      </c>
      <c r="Y238" s="21">
        <v>21.6</v>
      </c>
      <c r="Z238" s="11">
        <f>Tabla12[[#This Row],[tasa de cambio]]*Tabla12[[#This Row],[Ingresos netos]]</f>
        <v>6.2281802340000006E-3</v>
      </c>
      <c r="AQ238" s="2" t="s">
        <v>100</v>
      </c>
      <c r="AR238" s="2" t="s">
        <v>14</v>
      </c>
      <c r="AS238" s="2" t="s">
        <v>104</v>
      </c>
      <c r="AT238" s="2" t="s">
        <v>11</v>
      </c>
      <c r="AU238" s="2" t="s">
        <v>12</v>
      </c>
      <c r="AV238" s="2" t="s">
        <v>13</v>
      </c>
      <c r="AW238" s="7">
        <v>1.89025E-3</v>
      </c>
      <c r="AX238" s="7">
        <v>0.75</v>
      </c>
      <c r="AY238" s="9">
        <f>Tabla8[[#This Row],[Precio unitario]]*Tabla8[[#This Row],[Tasa de ingresos cliente]]</f>
        <v>1.4176875000000001E-3</v>
      </c>
      <c r="AZ238" s="21">
        <v>21.6</v>
      </c>
      <c r="BA238" s="11">
        <f>Tabla8[[#This Row],[tasa de cambio]]*Tabla8[[#This Row],[Ingresos netos]]</f>
        <v>3.0622050000000005E-2</v>
      </c>
      <c r="BB238" s="23"/>
      <c r="BD238" s="23"/>
      <c r="BR238" s="1" t="s">
        <v>139</v>
      </c>
      <c r="BS238" s="1" t="s">
        <v>60</v>
      </c>
      <c r="BT238" s="1" t="s">
        <v>104</v>
      </c>
      <c r="BU238" s="1" t="s">
        <v>11</v>
      </c>
      <c r="BV238" s="1" t="s">
        <v>12</v>
      </c>
      <c r="BW238" s="1" t="s">
        <v>13</v>
      </c>
      <c r="BX238" s="8">
        <v>2.9780000000000002E-3</v>
      </c>
      <c r="BY238" s="8">
        <v>0.75</v>
      </c>
      <c r="BZ238" s="9">
        <f>Tabla5[[#This Row],[Precio unitario]]*Tabla5[[#This Row],[Tasa de ingresos cliente]]</f>
        <v>2.2335000000000002E-3</v>
      </c>
      <c r="CA238" s="21">
        <v>22.631540000000001</v>
      </c>
      <c r="CB238" s="15">
        <f>Tabla5[[#This Row],[tasa de cambio]]*Tabla5[[#This Row],[Ingresos netos]]</f>
        <v>5.0547544590000007E-2</v>
      </c>
    </row>
    <row r="239" spans="1:80">
      <c r="A239" s="2" t="s">
        <v>24</v>
      </c>
      <c r="B239" s="2" t="s">
        <v>53</v>
      </c>
      <c r="C239" s="2"/>
      <c r="D239" s="2" t="s">
        <v>11</v>
      </c>
      <c r="E239" s="2" t="s">
        <v>12</v>
      </c>
      <c r="F239" s="2" t="s">
        <v>13</v>
      </c>
      <c r="G239" s="7">
        <v>2.3317808800000001E-4</v>
      </c>
      <c r="H239" s="7">
        <v>0.75</v>
      </c>
      <c r="I239" s="9">
        <f>Tabla14[[#This Row],[Precio unitario]]*Tabla14[[#This Row],[Tasa de ingresos cliente]]</f>
        <v>1.7488356600000001E-4</v>
      </c>
      <c r="J239" s="21">
        <v>21.6</v>
      </c>
      <c r="K239" s="15">
        <f>Tabla14[[#This Row],[tasa de cambio]]*Tabla14[[#This Row],[Ingresos netos]]</f>
        <v>3.7774850256000005E-3</v>
      </c>
      <c r="P239" s="1" t="s">
        <v>81</v>
      </c>
      <c r="Q239" s="1" t="s">
        <v>37</v>
      </c>
      <c r="R239" s="1"/>
      <c r="S239" s="1" t="s">
        <v>11</v>
      </c>
      <c r="T239" s="1" t="s">
        <v>12</v>
      </c>
      <c r="U239" s="1" t="s">
        <v>13</v>
      </c>
      <c r="V239" s="8">
        <v>4.4410483599999998E-4</v>
      </c>
      <c r="W239" s="8">
        <v>0.75</v>
      </c>
      <c r="X239" s="9">
        <f>Tabla12[[#This Row],[Precio unitario]]*Tabla12[[#This Row],[Tasa de ingresos cliente]]</f>
        <v>3.3307862699999999E-4</v>
      </c>
      <c r="Y239" s="21">
        <v>21.6</v>
      </c>
      <c r="Z239" s="11">
        <f>Tabla12[[#This Row],[tasa de cambio]]*Tabla12[[#This Row],[Ingresos netos]]</f>
        <v>7.1944983432000002E-3</v>
      </c>
      <c r="AQ239" s="1" t="s">
        <v>100</v>
      </c>
      <c r="AR239" s="1" t="s">
        <v>14</v>
      </c>
      <c r="AS239" s="1" t="s">
        <v>104</v>
      </c>
      <c r="AT239" s="1" t="s">
        <v>11</v>
      </c>
      <c r="AU239" s="1" t="s">
        <v>12</v>
      </c>
      <c r="AV239" s="1" t="s">
        <v>13</v>
      </c>
      <c r="AW239" s="8">
        <v>1.8905E-3</v>
      </c>
      <c r="AX239" s="8">
        <v>0.75</v>
      </c>
      <c r="AY239" s="9">
        <f>Tabla8[[#This Row],[Precio unitario]]*Tabla8[[#This Row],[Tasa de ingresos cliente]]</f>
        <v>1.4178750000000001E-3</v>
      </c>
      <c r="AZ239" s="21">
        <v>21.6</v>
      </c>
      <c r="BA239" s="11">
        <f>Tabla8[[#This Row],[tasa de cambio]]*Tabla8[[#This Row],[Ingresos netos]]</f>
        <v>3.0626100000000003E-2</v>
      </c>
      <c r="BB239" s="23"/>
      <c r="BD239" s="23"/>
      <c r="BR239" s="2" t="s">
        <v>139</v>
      </c>
      <c r="BS239" s="2" t="s">
        <v>22</v>
      </c>
      <c r="BT239" s="2" t="s">
        <v>104</v>
      </c>
      <c r="BU239" s="2" t="s">
        <v>11</v>
      </c>
      <c r="BV239" s="2" t="s">
        <v>12</v>
      </c>
      <c r="BW239" s="2" t="s">
        <v>13</v>
      </c>
      <c r="BX239" s="7">
        <v>3.2980000000000002E-3</v>
      </c>
      <c r="BY239" s="7">
        <v>0.75</v>
      </c>
      <c r="BZ239" s="9">
        <f>Tabla5[[#This Row],[Precio unitario]]*Tabla5[[#This Row],[Tasa de ingresos cliente]]</f>
        <v>2.4735E-3</v>
      </c>
      <c r="CA239" s="21">
        <v>22.631540000000001</v>
      </c>
      <c r="CB239" s="15">
        <f>Tabla5[[#This Row],[tasa de cambio]]*Tabla5[[#This Row],[Ingresos netos]]</f>
        <v>5.5979114190000005E-2</v>
      </c>
    </row>
    <row r="240" spans="1:80">
      <c r="A240" s="2" t="s">
        <v>24</v>
      </c>
      <c r="B240" s="2" t="s">
        <v>53</v>
      </c>
      <c r="C240" s="2"/>
      <c r="D240" s="2" t="s">
        <v>11</v>
      </c>
      <c r="E240" s="2" t="s">
        <v>12</v>
      </c>
      <c r="F240" s="2" t="s">
        <v>13</v>
      </c>
      <c r="G240" s="7">
        <v>7.2029969999999998E-5</v>
      </c>
      <c r="H240" s="7">
        <v>0.75</v>
      </c>
      <c r="I240" s="9">
        <f>Tabla14[[#This Row],[Precio unitario]]*Tabla14[[#This Row],[Tasa de ingresos cliente]]</f>
        <v>5.4022477499999995E-5</v>
      </c>
      <c r="J240" s="21">
        <v>21.6</v>
      </c>
      <c r="K240" s="15">
        <f>Tabla14[[#This Row],[tasa de cambio]]*Tabla14[[#This Row],[Ingresos netos]]</f>
        <v>1.166885514E-3</v>
      </c>
      <c r="P240" s="2" t="s">
        <v>81</v>
      </c>
      <c r="Q240" s="2" t="s">
        <v>37</v>
      </c>
      <c r="R240" s="2"/>
      <c r="S240" s="2" t="s">
        <v>11</v>
      </c>
      <c r="T240" s="2" t="s">
        <v>12</v>
      </c>
      <c r="U240" s="2" t="s">
        <v>13</v>
      </c>
      <c r="V240" s="7">
        <v>4.3745959199999998E-4</v>
      </c>
      <c r="W240" s="7">
        <v>0.75</v>
      </c>
      <c r="X240" s="9">
        <f>Tabla12[[#This Row],[Precio unitario]]*Tabla12[[#This Row],[Tasa de ingresos cliente]]</f>
        <v>3.2809469399999996E-4</v>
      </c>
      <c r="Y240" s="21">
        <v>21.6</v>
      </c>
      <c r="Z240" s="11">
        <f>Tabla12[[#This Row],[tasa de cambio]]*Tabla12[[#This Row],[Ingresos netos]]</f>
        <v>7.0868453903999993E-3</v>
      </c>
      <c r="AQ240" s="2" t="s">
        <v>100</v>
      </c>
      <c r="AR240" s="2" t="s">
        <v>14</v>
      </c>
      <c r="AS240" s="2" t="s">
        <v>104</v>
      </c>
      <c r="AT240" s="2" t="s">
        <v>11</v>
      </c>
      <c r="AU240" s="2" t="s">
        <v>12</v>
      </c>
      <c r="AV240" s="2" t="s">
        <v>13</v>
      </c>
      <c r="AW240" s="7">
        <v>1.8904E-3</v>
      </c>
      <c r="AX240" s="7">
        <v>0.75</v>
      </c>
      <c r="AY240" s="9">
        <f>Tabla8[[#This Row],[Precio unitario]]*Tabla8[[#This Row],[Tasa de ingresos cliente]]</f>
        <v>1.4177999999999999E-3</v>
      </c>
      <c r="AZ240" s="21">
        <v>21.6</v>
      </c>
      <c r="BA240" s="11">
        <f>Tabla8[[#This Row],[tasa de cambio]]*Tabla8[[#This Row],[Ingresos netos]]</f>
        <v>3.0624479999999999E-2</v>
      </c>
      <c r="BB240" s="23"/>
      <c r="BD240" s="23"/>
      <c r="BR240" s="1" t="s">
        <v>139</v>
      </c>
      <c r="BS240" s="1" t="s">
        <v>39</v>
      </c>
      <c r="BT240" s="1" t="s">
        <v>104</v>
      </c>
      <c r="BU240" s="1" t="s">
        <v>11</v>
      </c>
      <c r="BV240" s="1" t="s">
        <v>12</v>
      </c>
      <c r="BW240" s="1" t="s">
        <v>13</v>
      </c>
      <c r="BX240" s="8">
        <v>2.7393009570000001E-3</v>
      </c>
      <c r="BY240" s="8">
        <v>0.75</v>
      </c>
      <c r="BZ240" s="9">
        <f>Tabla5[[#This Row],[Precio unitario]]*Tabla5[[#This Row],[Tasa de ingresos cliente]]</f>
        <v>2.0544757177500001E-3</v>
      </c>
      <c r="CA240" s="21">
        <v>22.631540000000001</v>
      </c>
      <c r="CB240" s="15">
        <f>Tabla5[[#This Row],[tasa de cambio]]*Tabla5[[#This Row],[Ingresos netos]]</f>
        <v>4.6495949385287838E-2</v>
      </c>
    </row>
    <row r="241" spans="1:80">
      <c r="A241" s="1" t="s">
        <v>24</v>
      </c>
      <c r="B241" s="1" t="s">
        <v>53</v>
      </c>
      <c r="C241" s="1"/>
      <c r="D241" s="1" t="s">
        <v>11</v>
      </c>
      <c r="E241" s="1" t="s">
        <v>12</v>
      </c>
      <c r="F241" s="1" t="s">
        <v>13</v>
      </c>
      <c r="G241" s="8">
        <v>2.7199500300000002E-4</v>
      </c>
      <c r="H241" s="8">
        <v>0.75</v>
      </c>
      <c r="I241" s="9">
        <f>Tabla14[[#This Row],[Precio unitario]]*Tabla14[[#This Row],[Tasa de ingresos cliente]]</f>
        <v>2.0399625225000001E-4</v>
      </c>
      <c r="J241" s="21">
        <v>21.6</v>
      </c>
      <c r="K241" s="15">
        <f>Tabla14[[#This Row],[tasa de cambio]]*Tabla14[[#This Row],[Ingresos netos]]</f>
        <v>4.4063190486000004E-3</v>
      </c>
      <c r="P241" s="1" t="s">
        <v>81</v>
      </c>
      <c r="Q241" s="1" t="s">
        <v>37</v>
      </c>
      <c r="R241" s="1"/>
      <c r="S241" s="1" t="s">
        <v>11</v>
      </c>
      <c r="T241" s="1" t="s">
        <v>12</v>
      </c>
      <c r="U241" s="1" t="s">
        <v>13</v>
      </c>
      <c r="V241" s="8">
        <v>4.0612910399999999E-4</v>
      </c>
      <c r="W241" s="8">
        <v>0.75</v>
      </c>
      <c r="X241" s="9">
        <f>Tabla12[[#This Row],[Precio unitario]]*Tabla12[[#This Row],[Tasa de ingresos cliente]]</f>
        <v>3.0459682800000002E-4</v>
      </c>
      <c r="Y241" s="21">
        <v>21.6</v>
      </c>
      <c r="Z241" s="11">
        <f>Tabla12[[#This Row],[tasa de cambio]]*Tabla12[[#This Row],[Ingresos netos]]</f>
        <v>6.5792914848000006E-3</v>
      </c>
      <c r="AQ241" s="1" t="s">
        <v>100</v>
      </c>
      <c r="AR241" s="1" t="s">
        <v>14</v>
      </c>
      <c r="AS241" s="1" t="s">
        <v>104</v>
      </c>
      <c r="AT241" s="1" t="s">
        <v>11</v>
      </c>
      <c r="AU241" s="1" t="s">
        <v>12</v>
      </c>
      <c r="AV241" s="1" t="s">
        <v>13</v>
      </c>
      <c r="AW241" s="8">
        <v>1.8902857E-3</v>
      </c>
      <c r="AX241" s="8">
        <v>0.75</v>
      </c>
      <c r="AY241" s="9">
        <f>Tabla8[[#This Row],[Precio unitario]]*Tabla8[[#This Row],[Tasa de ingresos cliente]]</f>
        <v>1.417714275E-3</v>
      </c>
      <c r="AZ241" s="21">
        <v>21.6</v>
      </c>
      <c r="BA241" s="11">
        <f>Tabla8[[#This Row],[tasa de cambio]]*Tabla8[[#This Row],[Ingresos netos]]</f>
        <v>3.0622628340000003E-2</v>
      </c>
      <c r="BB241" s="23"/>
      <c r="BD241" s="23"/>
      <c r="BR241" s="2" t="s">
        <v>139</v>
      </c>
      <c r="BS241" s="2" t="s">
        <v>23</v>
      </c>
      <c r="BT241" s="2" t="s">
        <v>104</v>
      </c>
      <c r="BU241" s="2" t="s">
        <v>11</v>
      </c>
      <c r="BV241" s="2" t="s">
        <v>12</v>
      </c>
      <c r="BW241" s="2" t="s">
        <v>13</v>
      </c>
      <c r="BX241" s="7">
        <v>3.4160000000000002E-3</v>
      </c>
      <c r="BY241" s="7">
        <v>0.75</v>
      </c>
      <c r="BZ241" s="9">
        <f>Tabla5[[#This Row],[Precio unitario]]*Tabla5[[#This Row],[Tasa de ingresos cliente]]</f>
        <v>2.562E-3</v>
      </c>
      <c r="CA241" s="21">
        <v>22.631540000000001</v>
      </c>
      <c r="CB241" s="15">
        <f>Tabla5[[#This Row],[tasa de cambio]]*Tabla5[[#This Row],[Ingresos netos]]</f>
        <v>5.7982005480000001E-2</v>
      </c>
    </row>
    <row r="242" spans="1:80">
      <c r="A242" s="1" t="s">
        <v>24</v>
      </c>
      <c r="B242" s="1" t="s">
        <v>53</v>
      </c>
      <c r="C242" s="1"/>
      <c r="D242" s="1" t="s">
        <v>11</v>
      </c>
      <c r="E242" s="1" t="s">
        <v>12</v>
      </c>
      <c r="F242" s="1" t="s">
        <v>13</v>
      </c>
      <c r="G242" s="8">
        <v>1.13385108E-4</v>
      </c>
      <c r="H242" s="8">
        <v>0.75</v>
      </c>
      <c r="I242" s="9">
        <f>Tabla14[[#This Row],[Precio unitario]]*Tabla14[[#This Row],[Tasa de ingresos cliente]]</f>
        <v>8.5038830999999994E-5</v>
      </c>
      <c r="J242" s="21">
        <v>21.6</v>
      </c>
      <c r="K242" s="15">
        <f>Tabla14[[#This Row],[tasa de cambio]]*Tabla14[[#This Row],[Ingresos netos]]</f>
        <v>1.8368387496000001E-3</v>
      </c>
      <c r="P242" s="2" t="s">
        <v>81</v>
      </c>
      <c r="Q242" s="2" t="s">
        <v>37</v>
      </c>
      <c r="R242" s="2"/>
      <c r="S242" s="2" t="s">
        <v>11</v>
      </c>
      <c r="T242" s="2" t="s">
        <v>12</v>
      </c>
      <c r="U242" s="2" t="s">
        <v>13</v>
      </c>
      <c r="V242" s="7">
        <v>4.4418887899999999E-4</v>
      </c>
      <c r="W242" s="7">
        <v>0.75</v>
      </c>
      <c r="X242" s="9">
        <f>Tabla12[[#This Row],[Precio unitario]]*Tabla12[[#This Row],[Tasa de ingresos cliente]]</f>
        <v>3.3314165924999998E-4</v>
      </c>
      <c r="Y242" s="21">
        <v>21.6</v>
      </c>
      <c r="Z242" s="11">
        <f>Tabla12[[#This Row],[tasa de cambio]]*Tabla12[[#This Row],[Ingresos netos]]</f>
        <v>7.1958598398000001E-3</v>
      </c>
      <c r="AQ242" s="2" t="s">
        <v>100</v>
      </c>
      <c r="AR242" s="2" t="s">
        <v>14</v>
      </c>
      <c r="AS242" s="2" t="s">
        <v>104</v>
      </c>
      <c r="AT242" s="2" t="s">
        <v>11</v>
      </c>
      <c r="AU242" s="2" t="s">
        <v>12</v>
      </c>
      <c r="AV242" s="2" t="s">
        <v>13</v>
      </c>
      <c r="AW242" s="7">
        <v>1.8903125000000001E-3</v>
      </c>
      <c r="AX242" s="7">
        <v>0.75</v>
      </c>
      <c r="AY242" s="9">
        <f>Tabla8[[#This Row],[Precio unitario]]*Tabla8[[#This Row],[Tasa de ingresos cliente]]</f>
        <v>1.4177343750000002E-3</v>
      </c>
      <c r="AZ242" s="21">
        <v>21.6</v>
      </c>
      <c r="BA242" s="11">
        <f>Tabla8[[#This Row],[tasa de cambio]]*Tabla8[[#This Row],[Ingresos netos]]</f>
        <v>3.0623062500000006E-2</v>
      </c>
      <c r="BB242" s="23"/>
      <c r="BD242" s="23"/>
      <c r="BR242" s="1" t="s">
        <v>139</v>
      </c>
      <c r="BS242" s="1" t="s">
        <v>18</v>
      </c>
      <c r="BT242" s="1" t="s">
        <v>104</v>
      </c>
      <c r="BU242" s="1" t="s">
        <v>11</v>
      </c>
      <c r="BV242" s="1" t="s">
        <v>12</v>
      </c>
      <c r="BW242" s="1" t="s">
        <v>13</v>
      </c>
      <c r="BX242" s="8">
        <v>1.2977076509999999E-3</v>
      </c>
      <c r="BY242" s="8">
        <v>0.75</v>
      </c>
      <c r="BZ242" s="9">
        <f>Tabla5[[#This Row],[Precio unitario]]*Tabla5[[#This Row],[Tasa de ingresos cliente]]</f>
        <v>9.7328073824999996E-4</v>
      </c>
      <c r="CA242" s="21">
        <v>22.631540000000001</v>
      </c>
      <c r="CB242" s="15">
        <f>Tabla5[[#This Row],[tasa de cambio]]*Tabla5[[#This Row],[Ingresos netos]]</f>
        <v>2.2026841958934406E-2</v>
      </c>
    </row>
    <row r="243" spans="1:80">
      <c r="A243" s="2" t="s">
        <v>24</v>
      </c>
      <c r="B243" s="2" t="s">
        <v>53</v>
      </c>
      <c r="C243" s="2"/>
      <c r="D243" s="2" t="s">
        <v>11</v>
      </c>
      <c r="E243" s="2" t="s">
        <v>12</v>
      </c>
      <c r="F243" s="2" t="s">
        <v>13</v>
      </c>
      <c r="G243" s="7">
        <v>1.07530228E-3</v>
      </c>
      <c r="H243" s="7">
        <v>0.75</v>
      </c>
      <c r="I243" s="9">
        <f>Tabla14[[#This Row],[Precio unitario]]*Tabla14[[#This Row],[Tasa de ingresos cliente]]</f>
        <v>8.0647670999999996E-4</v>
      </c>
      <c r="J243" s="21">
        <v>21.6</v>
      </c>
      <c r="K243" s="15">
        <f>Tabla14[[#This Row],[tasa de cambio]]*Tabla14[[#This Row],[Ingresos netos]]</f>
        <v>1.7419896936E-2</v>
      </c>
      <c r="P243" s="1" t="s">
        <v>81</v>
      </c>
      <c r="Q243" s="1" t="s">
        <v>37</v>
      </c>
      <c r="R243" s="1"/>
      <c r="S243" s="1" t="s">
        <v>11</v>
      </c>
      <c r="T243" s="1" t="s">
        <v>12</v>
      </c>
      <c r="U243" s="1" t="s">
        <v>13</v>
      </c>
      <c r="V243" s="8">
        <v>4.1003116900000002E-4</v>
      </c>
      <c r="W243" s="8">
        <v>0.75</v>
      </c>
      <c r="X243" s="9">
        <f>Tabla12[[#This Row],[Precio unitario]]*Tabla12[[#This Row],[Tasa de ingresos cliente]]</f>
        <v>3.0752337674999999E-4</v>
      </c>
      <c r="Y243" s="21">
        <v>21.6</v>
      </c>
      <c r="Z243" s="11">
        <f>Tabla12[[#This Row],[tasa de cambio]]*Tabla12[[#This Row],[Ingresos netos]]</f>
        <v>6.6425049378000004E-3</v>
      </c>
      <c r="AQ243" s="1" t="s">
        <v>100</v>
      </c>
      <c r="AR243" s="1" t="s">
        <v>14</v>
      </c>
      <c r="AS243" s="1" t="s">
        <v>104</v>
      </c>
      <c r="AT243" s="1" t="s">
        <v>11</v>
      </c>
      <c r="AU243" s="1" t="s">
        <v>12</v>
      </c>
      <c r="AV243" s="1" t="s">
        <v>13</v>
      </c>
      <c r="AW243" s="8">
        <v>1.8903158000000001E-3</v>
      </c>
      <c r="AX243" s="8">
        <v>0.75</v>
      </c>
      <c r="AY243" s="9">
        <f>Tabla8[[#This Row],[Precio unitario]]*Tabla8[[#This Row],[Tasa de ingresos cliente]]</f>
        <v>1.41773685E-3</v>
      </c>
      <c r="AZ243" s="21">
        <v>21.6</v>
      </c>
      <c r="BA243" s="11">
        <f>Tabla8[[#This Row],[tasa de cambio]]*Tabla8[[#This Row],[Ingresos netos]]</f>
        <v>3.0623115960000002E-2</v>
      </c>
      <c r="BB243" s="23"/>
      <c r="BD243" s="23"/>
      <c r="BR243" s="2" t="s">
        <v>139</v>
      </c>
      <c r="BS243" s="2" t="s">
        <v>34</v>
      </c>
      <c r="BT243" s="2" t="s">
        <v>104</v>
      </c>
      <c r="BU243" s="2" t="s">
        <v>11</v>
      </c>
      <c r="BV243" s="2" t="s">
        <v>12</v>
      </c>
      <c r="BW243" s="2" t="s">
        <v>13</v>
      </c>
      <c r="BX243" s="7">
        <v>1.768152725E-3</v>
      </c>
      <c r="BY243" s="7">
        <v>0.75</v>
      </c>
      <c r="BZ243" s="9">
        <f>Tabla5[[#This Row],[Precio unitario]]*Tabla5[[#This Row],[Tasa de ingresos cliente]]</f>
        <v>1.3261145437500001E-3</v>
      </c>
      <c r="CA243" s="21">
        <v>22.631540000000001</v>
      </c>
      <c r="CB243" s="15">
        <f>Tabla5[[#This Row],[tasa de cambio]]*Tabla5[[#This Row],[Ingresos netos]]</f>
        <v>3.0012014341459878E-2</v>
      </c>
    </row>
    <row r="244" spans="1:80">
      <c r="A244" s="2" t="s">
        <v>24</v>
      </c>
      <c r="B244" s="2" t="s">
        <v>53</v>
      </c>
      <c r="C244" s="2"/>
      <c r="D244" s="2" t="s">
        <v>11</v>
      </c>
      <c r="E244" s="2" t="s">
        <v>12</v>
      </c>
      <c r="F244" s="2" t="s">
        <v>13</v>
      </c>
      <c r="G244" s="7">
        <v>1.54248665E-4</v>
      </c>
      <c r="H244" s="7">
        <v>0.75</v>
      </c>
      <c r="I244" s="9">
        <f>Tabla14[[#This Row],[Precio unitario]]*Tabla14[[#This Row],[Tasa de ingresos cliente]]</f>
        <v>1.1568649875E-4</v>
      </c>
      <c r="J244" s="21">
        <v>21.6</v>
      </c>
      <c r="K244" s="15">
        <f>Tabla14[[#This Row],[tasa de cambio]]*Tabla14[[#This Row],[Ingresos netos]]</f>
        <v>2.4988283730000001E-3</v>
      </c>
      <c r="P244" s="2" t="s">
        <v>81</v>
      </c>
      <c r="Q244" s="2" t="s">
        <v>37</v>
      </c>
      <c r="R244" s="2"/>
      <c r="S244" s="2" t="s">
        <v>11</v>
      </c>
      <c r="T244" s="2" t="s">
        <v>12</v>
      </c>
      <c r="U244" s="2" t="s">
        <v>13</v>
      </c>
      <c r="V244" s="7">
        <v>4.3746036700000003E-4</v>
      </c>
      <c r="W244" s="7">
        <v>0.75</v>
      </c>
      <c r="X244" s="9">
        <f>Tabla12[[#This Row],[Precio unitario]]*Tabla12[[#This Row],[Tasa de ingresos cliente]]</f>
        <v>3.2809527525000002E-4</v>
      </c>
      <c r="Y244" s="21">
        <v>21.6</v>
      </c>
      <c r="Z244" s="11">
        <f>Tabla12[[#This Row],[tasa de cambio]]*Tabla12[[#This Row],[Ingresos netos]]</f>
        <v>7.0868579454000007E-3</v>
      </c>
      <c r="AQ244" s="2" t="s">
        <v>100</v>
      </c>
      <c r="AR244" s="2" t="s">
        <v>14</v>
      </c>
      <c r="AS244" s="2" t="s">
        <v>104</v>
      </c>
      <c r="AT244" s="2" t="s">
        <v>11</v>
      </c>
      <c r="AU244" s="2" t="s">
        <v>12</v>
      </c>
      <c r="AV244" s="2" t="s">
        <v>13</v>
      </c>
      <c r="AW244" s="7">
        <v>2.075E-3</v>
      </c>
      <c r="AX244" s="7">
        <v>0.75</v>
      </c>
      <c r="AY244" s="9">
        <f>Tabla8[[#This Row],[Precio unitario]]*Tabla8[[#This Row],[Tasa de ingresos cliente]]</f>
        <v>1.5562499999999999E-3</v>
      </c>
      <c r="AZ244" s="21">
        <v>21.6</v>
      </c>
      <c r="BA244" s="11">
        <f>Tabla8[[#This Row],[tasa de cambio]]*Tabla8[[#This Row],[Ingresos netos]]</f>
        <v>3.3614999999999999E-2</v>
      </c>
      <c r="BB244" s="23"/>
      <c r="BD244" s="23"/>
      <c r="BR244" s="1" t="s">
        <v>139</v>
      </c>
      <c r="BS244" s="1" t="s">
        <v>63</v>
      </c>
      <c r="BT244" s="1" t="s">
        <v>104</v>
      </c>
      <c r="BU244" s="1" t="s">
        <v>11</v>
      </c>
      <c r="BV244" s="1" t="s">
        <v>12</v>
      </c>
      <c r="BW244" s="1" t="s">
        <v>13</v>
      </c>
      <c r="BX244" s="8">
        <v>2.6700000000000001E-3</v>
      </c>
      <c r="BY244" s="8">
        <v>0.75</v>
      </c>
      <c r="BZ244" s="9">
        <f>Tabla5[[#This Row],[Precio unitario]]*Tabla5[[#This Row],[Tasa de ingresos cliente]]</f>
        <v>2.0024999999999999E-3</v>
      </c>
      <c r="CA244" s="21">
        <v>22.631540000000001</v>
      </c>
      <c r="CB244" s="15">
        <f>Tabla5[[#This Row],[tasa de cambio]]*Tabla5[[#This Row],[Ingresos netos]]</f>
        <v>4.531965885E-2</v>
      </c>
    </row>
    <row r="245" spans="1:80">
      <c r="A245" s="1" t="s">
        <v>24</v>
      </c>
      <c r="B245" s="1" t="s">
        <v>53</v>
      </c>
      <c r="C245" s="1"/>
      <c r="D245" s="1" t="s">
        <v>11</v>
      </c>
      <c r="E245" s="1" t="s">
        <v>12</v>
      </c>
      <c r="F245" s="1" t="s">
        <v>13</v>
      </c>
      <c r="G245" s="8">
        <v>1.17954707E-4</v>
      </c>
      <c r="H245" s="8">
        <v>0.75</v>
      </c>
      <c r="I245" s="9">
        <f>Tabla14[[#This Row],[Precio unitario]]*Tabla14[[#This Row],[Tasa de ingresos cliente]]</f>
        <v>8.8466030250000004E-5</v>
      </c>
      <c r="J245" s="21">
        <v>21.6</v>
      </c>
      <c r="K245" s="15">
        <f>Tabla14[[#This Row],[tasa de cambio]]*Tabla14[[#This Row],[Ingresos netos]]</f>
        <v>1.9108662534000002E-3</v>
      </c>
      <c r="P245" s="1" t="s">
        <v>81</v>
      </c>
      <c r="Q245" s="1" t="s">
        <v>37</v>
      </c>
      <c r="R245" s="1"/>
      <c r="S245" s="1" t="s">
        <v>11</v>
      </c>
      <c r="T245" s="1" t="s">
        <v>12</v>
      </c>
      <c r="U245" s="1" t="s">
        <v>13</v>
      </c>
      <c r="V245" s="8">
        <v>4.26021233E-4</v>
      </c>
      <c r="W245" s="8">
        <v>0.75</v>
      </c>
      <c r="X245" s="9">
        <f>Tabla12[[#This Row],[Precio unitario]]*Tabla12[[#This Row],[Tasa de ingresos cliente]]</f>
        <v>3.1951592475000002E-4</v>
      </c>
      <c r="Y245" s="21">
        <v>21.6</v>
      </c>
      <c r="Z245" s="11">
        <f>Tabla12[[#This Row],[tasa de cambio]]*Tabla12[[#This Row],[Ingresos netos]]</f>
        <v>6.901543974600001E-3</v>
      </c>
      <c r="AQ245" s="1" t="s">
        <v>100</v>
      </c>
      <c r="AR245" s="1" t="s">
        <v>14</v>
      </c>
      <c r="AS245" s="1" t="s">
        <v>104</v>
      </c>
      <c r="AT245" s="1" t="s">
        <v>11</v>
      </c>
      <c r="AU245" s="1" t="s">
        <v>12</v>
      </c>
      <c r="AV245" s="1" t="s">
        <v>13</v>
      </c>
      <c r="AW245" s="8">
        <v>2.3863143000000002E-3</v>
      </c>
      <c r="AX245" s="8">
        <v>0.75</v>
      </c>
      <c r="AY245" s="9">
        <f>Tabla8[[#This Row],[Precio unitario]]*Tabla8[[#This Row],[Tasa de ingresos cliente]]</f>
        <v>1.7897357250000001E-3</v>
      </c>
      <c r="AZ245" s="21">
        <v>21.6</v>
      </c>
      <c r="BA245" s="11">
        <f>Tabla8[[#This Row],[tasa de cambio]]*Tabla8[[#This Row],[Ingresos netos]]</f>
        <v>3.8658291660000003E-2</v>
      </c>
      <c r="BB245" s="23"/>
      <c r="BD245" s="23"/>
      <c r="BR245" s="2" t="s">
        <v>139</v>
      </c>
      <c r="BS245" s="2" t="s">
        <v>25</v>
      </c>
      <c r="BT245" s="2" t="s">
        <v>104</v>
      </c>
      <c r="BU245" s="2" t="s">
        <v>11</v>
      </c>
      <c r="BV245" s="2" t="s">
        <v>12</v>
      </c>
      <c r="BW245" s="2" t="s">
        <v>13</v>
      </c>
      <c r="BX245" s="7">
        <v>2.150456385E-3</v>
      </c>
      <c r="BY245" s="7">
        <v>0.75</v>
      </c>
      <c r="BZ245" s="9">
        <f>Tabla5[[#This Row],[Precio unitario]]*Tabla5[[#This Row],[Tasa de ingresos cliente]]</f>
        <v>1.61284228875E-3</v>
      </c>
      <c r="CA245" s="21">
        <v>22.631540000000001</v>
      </c>
      <c r="CB245" s="15">
        <f>Tabla5[[#This Row],[tasa de cambio]]*Tabla5[[#This Row],[Ingresos netos]]</f>
        <v>3.6501104771537174E-2</v>
      </c>
    </row>
    <row r="246" spans="1:80">
      <c r="A246" s="1" t="s">
        <v>24</v>
      </c>
      <c r="B246" s="1" t="s">
        <v>53</v>
      </c>
      <c r="C246" s="1"/>
      <c r="D246" s="1" t="s">
        <v>11</v>
      </c>
      <c r="E246" s="1" t="s">
        <v>12</v>
      </c>
      <c r="F246" s="1" t="s">
        <v>13</v>
      </c>
      <c r="G246" s="8">
        <v>1.3857902600000001E-4</v>
      </c>
      <c r="H246" s="8">
        <v>0.75</v>
      </c>
      <c r="I246" s="9">
        <f>Tabla14[[#This Row],[Precio unitario]]*Tabla14[[#This Row],[Tasa de ingresos cliente]]</f>
        <v>1.0393426950000001E-4</v>
      </c>
      <c r="J246" s="21">
        <v>21.6</v>
      </c>
      <c r="K246" s="15">
        <f>Tabla14[[#This Row],[tasa de cambio]]*Tabla14[[#This Row],[Ingresos netos]]</f>
        <v>2.2449802212000003E-3</v>
      </c>
      <c r="P246" s="2" t="s">
        <v>81</v>
      </c>
      <c r="Q246" s="2" t="s">
        <v>37</v>
      </c>
      <c r="R246" s="2"/>
      <c r="S246" s="2" t="s">
        <v>11</v>
      </c>
      <c r="T246" s="2" t="s">
        <v>12</v>
      </c>
      <c r="U246" s="2" t="s">
        <v>13</v>
      </c>
      <c r="V246" s="7">
        <v>4.122962E-4</v>
      </c>
      <c r="W246" s="7">
        <v>0.75</v>
      </c>
      <c r="X246" s="9">
        <f>Tabla12[[#This Row],[Precio unitario]]*Tabla12[[#This Row],[Tasa de ingresos cliente]]</f>
        <v>3.0922215E-4</v>
      </c>
      <c r="Y246" s="21">
        <v>21.6</v>
      </c>
      <c r="Z246" s="11">
        <f>Tabla12[[#This Row],[tasa de cambio]]*Tabla12[[#This Row],[Ingresos netos]]</f>
        <v>6.6791984400000007E-3</v>
      </c>
      <c r="AQ246" s="2" t="s">
        <v>100</v>
      </c>
      <c r="AR246" s="2" t="s">
        <v>14</v>
      </c>
      <c r="AS246" s="2" t="s">
        <v>104</v>
      </c>
      <c r="AT246" s="2" t="s">
        <v>11</v>
      </c>
      <c r="AU246" s="2" t="s">
        <v>12</v>
      </c>
      <c r="AV246" s="2" t="s">
        <v>13</v>
      </c>
      <c r="AW246" s="7">
        <v>2.3863333000000001E-3</v>
      </c>
      <c r="AX246" s="7">
        <v>0.75</v>
      </c>
      <c r="AY246" s="9">
        <f>Tabla8[[#This Row],[Precio unitario]]*Tabla8[[#This Row],[Tasa de ingresos cliente]]</f>
        <v>1.7897499750000002E-3</v>
      </c>
      <c r="AZ246" s="21">
        <v>21.6</v>
      </c>
      <c r="BA246" s="11">
        <f>Tabla8[[#This Row],[tasa de cambio]]*Tabla8[[#This Row],[Ingresos netos]]</f>
        <v>3.8658599460000005E-2</v>
      </c>
      <c r="BB246" s="23"/>
      <c r="BD246" s="23"/>
      <c r="BR246" s="1" t="s">
        <v>139</v>
      </c>
      <c r="BS246" s="1" t="s">
        <v>10</v>
      </c>
      <c r="BT246" s="1" t="s">
        <v>104</v>
      </c>
      <c r="BU246" s="1" t="s">
        <v>11</v>
      </c>
      <c r="BV246" s="1" t="s">
        <v>12</v>
      </c>
      <c r="BW246" s="1" t="s">
        <v>13</v>
      </c>
      <c r="BX246" s="8">
        <v>1.684604678E-3</v>
      </c>
      <c r="BY246" s="8">
        <v>0.75</v>
      </c>
      <c r="BZ246" s="9">
        <f>Tabla5[[#This Row],[Precio unitario]]*Tabla5[[#This Row],[Tasa de ingresos cliente]]</f>
        <v>1.2634535085E-3</v>
      </c>
      <c r="CA246" s="21">
        <v>22.631540000000001</v>
      </c>
      <c r="CB246" s="15">
        <f>Tabla5[[#This Row],[tasa de cambio]]*Tabla5[[#This Row],[Ingresos netos]]</f>
        <v>2.8593898615758093E-2</v>
      </c>
    </row>
    <row r="247" spans="1:80">
      <c r="A247" s="2" t="s">
        <v>24</v>
      </c>
      <c r="B247" s="2" t="s">
        <v>53</v>
      </c>
      <c r="C247" s="2"/>
      <c r="D247" s="2" t="s">
        <v>11</v>
      </c>
      <c r="E247" s="2" t="s">
        <v>12</v>
      </c>
      <c r="F247" s="2" t="s">
        <v>13</v>
      </c>
      <c r="G247" s="7">
        <v>2.1954705200000001E-4</v>
      </c>
      <c r="H247" s="7">
        <v>0.75</v>
      </c>
      <c r="I247" s="9">
        <f>Tabla14[[#This Row],[Precio unitario]]*Tabla14[[#This Row],[Tasa de ingresos cliente]]</f>
        <v>1.64660289E-4</v>
      </c>
      <c r="J247" s="21">
        <v>21.6</v>
      </c>
      <c r="K247" s="15">
        <f>Tabla14[[#This Row],[tasa de cambio]]*Tabla14[[#This Row],[Ingresos netos]]</f>
        <v>3.5566622424000002E-3</v>
      </c>
      <c r="P247" s="1" t="s">
        <v>81</v>
      </c>
      <c r="Q247" s="1" t="s">
        <v>37</v>
      </c>
      <c r="R247" s="1"/>
      <c r="S247" s="1" t="s">
        <v>11</v>
      </c>
      <c r="T247" s="1" t="s">
        <v>12</v>
      </c>
      <c r="U247" s="1" t="s">
        <v>13</v>
      </c>
      <c r="V247" s="8">
        <v>4.0487571E-4</v>
      </c>
      <c r="W247" s="8">
        <v>0.75</v>
      </c>
      <c r="X247" s="9">
        <f>Tabla12[[#This Row],[Precio unitario]]*Tabla12[[#This Row],[Tasa de ingresos cliente]]</f>
        <v>3.0365678249999998E-4</v>
      </c>
      <c r="Y247" s="21">
        <v>21.6</v>
      </c>
      <c r="Z247" s="11">
        <f>Tabla12[[#This Row],[tasa de cambio]]*Tabla12[[#This Row],[Ingresos netos]]</f>
        <v>6.5589865019999999E-3</v>
      </c>
      <c r="AQ247" s="1" t="s">
        <v>100</v>
      </c>
      <c r="AR247" s="1" t="s">
        <v>14</v>
      </c>
      <c r="AS247" s="1" t="s">
        <v>104</v>
      </c>
      <c r="AT247" s="1" t="s">
        <v>11</v>
      </c>
      <c r="AU247" s="1" t="s">
        <v>12</v>
      </c>
      <c r="AV247" s="1" t="s">
        <v>13</v>
      </c>
      <c r="AW247" s="8">
        <v>2.3863157999999998E-3</v>
      </c>
      <c r="AX247" s="8">
        <v>0.75</v>
      </c>
      <c r="AY247" s="9">
        <f>Tabla8[[#This Row],[Precio unitario]]*Tabla8[[#This Row],[Tasa de ingresos cliente]]</f>
        <v>1.7897368499999997E-3</v>
      </c>
      <c r="AZ247" s="21">
        <v>21.6</v>
      </c>
      <c r="BA247" s="11">
        <f>Tabla8[[#This Row],[tasa de cambio]]*Tabla8[[#This Row],[Ingresos netos]]</f>
        <v>3.8658315959999995E-2</v>
      </c>
      <c r="BB247" s="23"/>
      <c r="BD247" s="23"/>
      <c r="BR247" s="2" t="s">
        <v>139</v>
      </c>
      <c r="BS247" s="2" t="s">
        <v>47</v>
      </c>
      <c r="BT247" s="2" t="s">
        <v>104</v>
      </c>
      <c r="BU247" s="2" t="s">
        <v>11</v>
      </c>
      <c r="BV247" s="2" t="s">
        <v>12</v>
      </c>
      <c r="BW247" s="2" t="s">
        <v>13</v>
      </c>
      <c r="BX247" s="7">
        <v>1.827235811E-3</v>
      </c>
      <c r="BY247" s="7">
        <v>0.75</v>
      </c>
      <c r="BZ247" s="9">
        <f>Tabla5[[#This Row],[Precio unitario]]*Tabla5[[#This Row],[Tasa de ingresos cliente]]</f>
        <v>1.37042685825E-3</v>
      </c>
      <c r="CA247" s="21">
        <v>22.631540000000001</v>
      </c>
      <c r="CB247" s="15">
        <f>Tabla5[[#This Row],[tasa de cambio]]*Tabla5[[#This Row],[Ingresos netos]]</f>
        <v>3.1014870259559207E-2</v>
      </c>
    </row>
    <row r="248" spans="1:80">
      <c r="A248" s="1" t="s">
        <v>24</v>
      </c>
      <c r="B248" s="1" t="s">
        <v>53</v>
      </c>
      <c r="C248" s="1"/>
      <c r="D248" s="1" t="s">
        <v>11</v>
      </c>
      <c r="E248" s="1" t="s">
        <v>12</v>
      </c>
      <c r="F248" s="1" t="s">
        <v>13</v>
      </c>
      <c r="G248" s="8">
        <v>1.5015983700000001E-4</v>
      </c>
      <c r="H248" s="8">
        <v>0.75</v>
      </c>
      <c r="I248" s="9">
        <f>Tabla14[[#This Row],[Precio unitario]]*Tabla14[[#This Row],[Tasa de ingresos cliente]]</f>
        <v>1.1261987775000002E-4</v>
      </c>
      <c r="J248" s="21">
        <v>21.6</v>
      </c>
      <c r="K248" s="15">
        <f>Tabla14[[#This Row],[tasa de cambio]]*Tabla14[[#This Row],[Ingresos netos]]</f>
        <v>2.4325893594000004E-3</v>
      </c>
      <c r="P248" s="2" t="s">
        <v>81</v>
      </c>
      <c r="Q248" s="2" t="s">
        <v>37</v>
      </c>
      <c r="R248" s="2"/>
      <c r="S248" s="2" t="s">
        <v>11</v>
      </c>
      <c r="T248" s="2" t="s">
        <v>12</v>
      </c>
      <c r="U248" s="2" t="s">
        <v>13</v>
      </c>
      <c r="V248" s="7">
        <v>4.0431216399999998E-4</v>
      </c>
      <c r="W248" s="7">
        <v>0.75</v>
      </c>
      <c r="X248" s="9">
        <f>Tabla12[[#This Row],[Precio unitario]]*Tabla12[[#This Row],[Tasa de ingresos cliente]]</f>
        <v>3.0323412299999999E-4</v>
      </c>
      <c r="Y248" s="21">
        <v>21.6</v>
      </c>
      <c r="Z248" s="11">
        <f>Tabla12[[#This Row],[tasa de cambio]]*Tabla12[[#This Row],[Ingresos netos]]</f>
        <v>6.5498570568000005E-3</v>
      </c>
      <c r="AQ248" s="2" t="s">
        <v>100</v>
      </c>
      <c r="AR248" s="2" t="s">
        <v>14</v>
      </c>
      <c r="AS248" s="2" t="s">
        <v>104</v>
      </c>
      <c r="AT248" s="2" t="s">
        <v>11</v>
      </c>
      <c r="AU248" s="2" t="s">
        <v>12</v>
      </c>
      <c r="AV248" s="2" t="s">
        <v>13</v>
      </c>
      <c r="AW248" s="7">
        <v>2.3863030000000002E-3</v>
      </c>
      <c r="AX248" s="7">
        <v>0.75</v>
      </c>
      <c r="AY248" s="9">
        <f>Tabla8[[#This Row],[Precio unitario]]*Tabla8[[#This Row],[Tasa de ingresos cliente]]</f>
        <v>1.7897272500000002E-3</v>
      </c>
      <c r="AZ248" s="21">
        <v>21.6</v>
      </c>
      <c r="BA248" s="11">
        <f>Tabla8[[#This Row],[tasa de cambio]]*Tabla8[[#This Row],[Ingresos netos]]</f>
        <v>3.8658108600000005E-2</v>
      </c>
      <c r="BB248" s="23"/>
      <c r="BD248" s="23"/>
      <c r="BR248" s="1" t="s">
        <v>139</v>
      </c>
      <c r="BS248" s="1" t="s">
        <v>31</v>
      </c>
      <c r="BT248" s="1" t="s">
        <v>104</v>
      </c>
      <c r="BU248" s="1" t="s">
        <v>11</v>
      </c>
      <c r="BV248" s="1" t="s">
        <v>12</v>
      </c>
      <c r="BW248" s="1" t="s">
        <v>13</v>
      </c>
      <c r="BX248" s="8">
        <v>1.1604658499999999E-3</v>
      </c>
      <c r="BY248" s="8">
        <v>0.75</v>
      </c>
      <c r="BZ248" s="9">
        <f>Tabla5[[#This Row],[Precio unitario]]*Tabla5[[#This Row],[Tasa de ingresos cliente]]</f>
        <v>8.7034938749999994E-4</v>
      </c>
      <c r="CA248" s="21">
        <v>22.631540000000001</v>
      </c>
      <c r="CB248" s="15">
        <f>Tabla5[[#This Row],[tasa de cambio]]*Tabla5[[#This Row],[Ingresos netos]]</f>
        <v>1.969734697718175E-2</v>
      </c>
    </row>
    <row r="249" spans="1:80">
      <c r="A249" s="1" t="s">
        <v>24</v>
      </c>
      <c r="B249" s="1" t="s">
        <v>53</v>
      </c>
      <c r="C249" s="1"/>
      <c r="D249" s="1" t="s">
        <v>11</v>
      </c>
      <c r="E249" s="1" t="s">
        <v>12</v>
      </c>
      <c r="F249" s="1" t="s">
        <v>13</v>
      </c>
      <c r="G249" s="8">
        <v>1.3774228699999999E-4</v>
      </c>
      <c r="H249" s="8">
        <v>0.75</v>
      </c>
      <c r="I249" s="9">
        <f>Tabla14[[#This Row],[Precio unitario]]*Tabla14[[#This Row],[Tasa de ingresos cliente]]</f>
        <v>1.0330671524999999E-4</v>
      </c>
      <c r="J249" s="21">
        <v>21.6</v>
      </c>
      <c r="K249" s="15">
        <f>Tabla14[[#This Row],[tasa de cambio]]*Tabla14[[#This Row],[Ingresos netos]]</f>
        <v>2.2314250494000001E-3</v>
      </c>
      <c r="P249" s="1" t="s">
        <v>81</v>
      </c>
      <c r="Q249" s="1" t="s">
        <v>37</v>
      </c>
      <c r="R249" s="1"/>
      <c r="S249" s="1" t="s">
        <v>11</v>
      </c>
      <c r="T249" s="1" t="s">
        <v>12</v>
      </c>
      <c r="U249" s="1" t="s">
        <v>13</v>
      </c>
      <c r="V249" s="8">
        <v>4.1527808700000002E-4</v>
      </c>
      <c r="W249" s="8">
        <v>0.75</v>
      </c>
      <c r="X249" s="9">
        <f>Tabla12[[#This Row],[Precio unitario]]*Tabla12[[#This Row],[Tasa de ingresos cliente]]</f>
        <v>3.1145856525000004E-4</v>
      </c>
      <c r="Y249" s="21">
        <v>21.6</v>
      </c>
      <c r="Z249" s="11">
        <f>Tabla12[[#This Row],[tasa de cambio]]*Tabla12[[#This Row],[Ingresos netos]]</f>
        <v>6.7275050094000016E-3</v>
      </c>
      <c r="AQ249" s="1" t="s">
        <v>100</v>
      </c>
      <c r="AR249" s="1" t="s">
        <v>14</v>
      </c>
      <c r="AS249" s="1" t="s">
        <v>104</v>
      </c>
      <c r="AT249" s="1" t="s">
        <v>11</v>
      </c>
      <c r="AU249" s="1" t="s">
        <v>12</v>
      </c>
      <c r="AV249" s="1" t="s">
        <v>13</v>
      </c>
      <c r="AW249" s="8">
        <v>2.3863077000000001E-3</v>
      </c>
      <c r="AX249" s="8">
        <v>0.75</v>
      </c>
      <c r="AY249" s="9">
        <f>Tabla8[[#This Row],[Precio unitario]]*Tabla8[[#This Row],[Tasa de ingresos cliente]]</f>
        <v>1.7897307750000002E-3</v>
      </c>
      <c r="AZ249" s="21">
        <v>21.6</v>
      </c>
      <c r="BA249" s="11">
        <f>Tabla8[[#This Row],[tasa de cambio]]*Tabla8[[#This Row],[Ingresos netos]]</f>
        <v>3.8658184740000004E-2</v>
      </c>
      <c r="BB249" s="23"/>
      <c r="BD249" s="23"/>
      <c r="BR249" s="2" t="s">
        <v>139</v>
      </c>
      <c r="BS249" s="2" t="s">
        <v>32</v>
      </c>
      <c r="BT249" s="2" t="s">
        <v>104</v>
      </c>
      <c r="BU249" s="2" t="s">
        <v>11</v>
      </c>
      <c r="BV249" s="2" t="s">
        <v>12</v>
      </c>
      <c r="BW249" s="2" t="s">
        <v>13</v>
      </c>
      <c r="BX249" s="7">
        <v>2.709E-3</v>
      </c>
      <c r="BY249" s="7">
        <v>0.75</v>
      </c>
      <c r="BZ249" s="9">
        <f>Tabla5[[#This Row],[Precio unitario]]*Tabla5[[#This Row],[Tasa de ingresos cliente]]</f>
        <v>2.0317500000000001E-3</v>
      </c>
      <c r="CA249" s="21">
        <v>22.631540000000001</v>
      </c>
      <c r="CB249" s="15">
        <f>Tabla5[[#This Row],[tasa de cambio]]*Tabla5[[#This Row],[Ingresos netos]]</f>
        <v>4.5981631395000007E-2</v>
      </c>
    </row>
    <row r="250" spans="1:80">
      <c r="A250" s="1" t="s">
        <v>24</v>
      </c>
      <c r="B250" s="1" t="s">
        <v>53</v>
      </c>
      <c r="C250" s="1"/>
      <c r="D250" s="1" t="s">
        <v>11</v>
      </c>
      <c r="E250" s="1" t="s">
        <v>12</v>
      </c>
      <c r="F250" s="1" t="s">
        <v>13</v>
      </c>
      <c r="G250" s="8">
        <v>1.50893681E-4</v>
      </c>
      <c r="H250" s="8">
        <v>0.75</v>
      </c>
      <c r="I250" s="9">
        <f>Tabla14[[#This Row],[Precio unitario]]*Tabla14[[#This Row],[Tasa de ingresos cliente]]</f>
        <v>1.1317026074999999E-4</v>
      </c>
      <c r="J250" s="21">
        <v>21.6</v>
      </c>
      <c r="K250" s="15">
        <f>Tabla14[[#This Row],[tasa de cambio]]*Tabla14[[#This Row],[Ingresos netos]]</f>
        <v>2.4444776321999998E-3</v>
      </c>
      <c r="P250" s="2" t="s">
        <v>81</v>
      </c>
      <c r="Q250" s="2" t="s">
        <v>37</v>
      </c>
      <c r="R250" s="2"/>
      <c r="S250" s="2" t="s">
        <v>11</v>
      </c>
      <c r="T250" s="2" t="s">
        <v>12</v>
      </c>
      <c r="U250" s="2" t="s">
        <v>13</v>
      </c>
      <c r="V250" s="7">
        <v>4.1655360199999999E-4</v>
      </c>
      <c r="W250" s="7">
        <v>0.75</v>
      </c>
      <c r="X250" s="9">
        <f>Tabla12[[#This Row],[Precio unitario]]*Tabla12[[#This Row],[Tasa de ingresos cliente]]</f>
        <v>3.1241520149999998E-4</v>
      </c>
      <c r="Y250" s="21">
        <v>21.6</v>
      </c>
      <c r="Z250" s="11">
        <f>Tabla12[[#This Row],[tasa de cambio]]*Tabla12[[#This Row],[Ingresos netos]]</f>
        <v>6.7481683524000004E-3</v>
      </c>
      <c r="AQ250" s="2" t="s">
        <v>100</v>
      </c>
      <c r="AR250" s="2" t="s">
        <v>14</v>
      </c>
      <c r="AS250" s="2" t="s">
        <v>104</v>
      </c>
      <c r="AT250" s="2" t="s">
        <v>11</v>
      </c>
      <c r="AU250" s="2" t="s">
        <v>12</v>
      </c>
      <c r="AV250" s="2" t="s">
        <v>13</v>
      </c>
      <c r="AW250" s="7">
        <v>2.3863130000000001E-3</v>
      </c>
      <c r="AX250" s="7">
        <v>0.75</v>
      </c>
      <c r="AY250" s="9">
        <f>Tabla8[[#This Row],[Precio unitario]]*Tabla8[[#This Row],[Tasa de ingresos cliente]]</f>
        <v>1.7897347500000001E-3</v>
      </c>
      <c r="AZ250" s="21">
        <v>21.6</v>
      </c>
      <c r="BA250" s="11">
        <f>Tabla8[[#This Row],[tasa de cambio]]*Tabla8[[#This Row],[Ingresos netos]]</f>
        <v>3.8658270600000003E-2</v>
      </c>
      <c r="BB250" s="23"/>
      <c r="BD250" s="23"/>
      <c r="BR250" s="1" t="s">
        <v>139</v>
      </c>
      <c r="BS250" s="1" t="s">
        <v>67</v>
      </c>
      <c r="BT250" s="1" t="s">
        <v>104</v>
      </c>
      <c r="BU250" s="1" t="s">
        <v>11</v>
      </c>
      <c r="BV250" s="1" t="s">
        <v>12</v>
      </c>
      <c r="BW250" s="1" t="s">
        <v>13</v>
      </c>
      <c r="BX250" s="8">
        <v>2.5439999999999998E-3</v>
      </c>
      <c r="BY250" s="8">
        <v>0.75</v>
      </c>
      <c r="BZ250" s="9">
        <f>Tabla5[[#This Row],[Precio unitario]]*Tabla5[[#This Row],[Tasa de ingresos cliente]]</f>
        <v>1.908E-3</v>
      </c>
      <c r="CA250" s="21">
        <v>22.631540000000001</v>
      </c>
      <c r="CB250" s="15">
        <f>Tabla5[[#This Row],[tasa de cambio]]*Tabla5[[#This Row],[Ingresos netos]]</f>
        <v>4.3180978320000001E-2</v>
      </c>
    </row>
    <row r="251" spans="1:80">
      <c r="A251" s="2" t="s">
        <v>24</v>
      </c>
      <c r="B251" s="2" t="s">
        <v>53</v>
      </c>
      <c r="C251" s="2"/>
      <c r="D251" s="2" t="s">
        <v>11</v>
      </c>
      <c r="E251" s="2" t="s">
        <v>12</v>
      </c>
      <c r="F251" s="2" t="s">
        <v>13</v>
      </c>
      <c r="G251" s="7">
        <v>2.58993123E-4</v>
      </c>
      <c r="H251" s="7">
        <v>0.75</v>
      </c>
      <c r="I251" s="9">
        <f>Tabla14[[#This Row],[Precio unitario]]*Tabla14[[#This Row],[Tasa de ingresos cliente]]</f>
        <v>1.9424484224999999E-4</v>
      </c>
      <c r="J251" s="21">
        <v>21.6</v>
      </c>
      <c r="K251" s="15">
        <f>Tabla14[[#This Row],[tasa de cambio]]*Tabla14[[#This Row],[Ingresos netos]]</f>
        <v>4.1956885925999998E-3</v>
      </c>
      <c r="P251" s="1" t="s">
        <v>81</v>
      </c>
      <c r="Q251" s="1" t="s">
        <v>60</v>
      </c>
      <c r="R251" s="1"/>
      <c r="S251" s="1" t="s">
        <v>11</v>
      </c>
      <c r="T251" s="1" t="s">
        <v>12</v>
      </c>
      <c r="U251" s="1" t="s">
        <v>13</v>
      </c>
      <c r="V251" s="8">
        <v>7.954125062E-3</v>
      </c>
      <c r="W251" s="8">
        <v>0.75</v>
      </c>
      <c r="X251" s="9">
        <f>Tabla12[[#This Row],[Precio unitario]]*Tabla12[[#This Row],[Tasa de ingresos cliente]]</f>
        <v>5.9655937964999996E-3</v>
      </c>
      <c r="Y251" s="21">
        <v>21.6</v>
      </c>
      <c r="Z251" s="11">
        <f>Tabla12[[#This Row],[tasa de cambio]]*Tabla12[[#This Row],[Ingresos netos]]</f>
        <v>0.12885682600439999</v>
      </c>
      <c r="AQ251" s="1" t="s">
        <v>100</v>
      </c>
      <c r="AR251" s="1" t="s">
        <v>14</v>
      </c>
      <c r="AS251" s="1" t="s">
        <v>104</v>
      </c>
      <c r="AT251" s="1" t="s">
        <v>11</v>
      </c>
      <c r="AU251" s="1" t="s">
        <v>12</v>
      </c>
      <c r="AV251" s="1" t="s">
        <v>13</v>
      </c>
      <c r="AW251" s="8">
        <v>2.3862499999999999E-3</v>
      </c>
      <c r="AX251" s="8">
        <v>0.75</v>
      </c>
      <c r="AY251" s="9">
        <f>Tabla8[[#This Row],[Precio unitario]]*Tabla8[[#This Row],[Tasa de ingresos cliente]]</f>
        <v>1.7896875E-3</v>
      </c>
      <c r="AZ251" s="21">
        <v>21.6</v>
      </c>
      <c r="BA251" s="11">
        <f>Tabla8[[#This Row],[tasa de cambio]]*Tabla8[[#This Row],[Ingresos netos]]</f>
        <v>3.8657250000000004E-2</v>
      </c>
      <c r="BB251" s="23"/>
      <c r="BD251" s="23"/>
      <c r="BR251" s="2" t="s">
        <v>139</v>
      </c>
      <c r="BS251" s="2" t="s">
        <v>65</v>
      </c>
      <c r="BT251" s="2" t="s">
        <v>104</v>
      </c>
      <c r="BU251" s="2" t="s">
        <v>11</v>
      </c>
      <c r="BV251" s="2" t="s">
        <v>12</v>
      </c>
      <c r="BW251" s="2" t="s">
        <v>13</v>
      </c>
      <c r="BX251" s="7">
        <v>2.9356803990000001E-3</v>
      </c>
      <c r="BY251" s="7">
        <v>0.75</v>
      </c>
      <c r="BZ251" s="9">
        <f>Tabla5[[#This Row],[Precio unitario]]*Tabla5[[#This Row],[Tasa de ingresos cliente]]</f>
        <v>2.2017602992500003E-3</v>
      </c>
      <c r="CA251" s="21">
        <v>22.631540000000001</v>
      </c>
      <c r="CB251" s="15">
        <f>Tabla5[[#This Row],[tasa de cambio]]*Tabla5[[#This Row],[Ingresos netos]]</f>
        <v>4.9829226282888356E-2</v>
      </c>
    </row>
    <row r="252" spans="1:80">
      <c r="A252" s="1" t="s">
        <v>24</v>
      </c>
      <c r="B252" s="1" t="s">
        <v>53</v>
      </c>
      <c r="C252" s="1"/>
      <c r="D252" s="1" t="s">
        <v>11</v>
      </c>
      <c r="E252" s="1" t="s">
        <v>12</v>
      </c>
      <c r="F252" s="1" t="s">
        <v>13</v>
      </c>
      <c r="G252" s="8">
        <v>1.3856292900000001E-4</v>
      </c>
      <c r="H252" s="8">
        <v>0.75</v>
      </c>
      <c r="I252" s="9">
        <f>Tabla14[[#This Row],[Precio unitario]]*Tabla14[[#This Row],[Tasa de ingresos cliente]]</f>
        <v>1.0392219675E-4</v>
      </c>
      <c r="J252" s="21">
        <v>21.6</v>
      </c>
      <c r="K252" s="15">
        <f>Tabla14[[#This Row],[tasa de cambio]]*Tabla14[[#This Row],[Ingresos netos]]</f>
        <v>2.2447194498000003E-3</v>
      </c>
      <c r="P252" s="2" t="s">
        <v>81</v>
      </c>
      <c r="Q252" s="2" t="s">
        <v>22</v>
      </c>
      <c r="R252" s="2"/>
      <c r="S252" s="2" t="s">
        <v>11</v>
      </c>
      <c r="T252" s="2" t="s">
        <v>12</v>
      </c>
      <c r="U252" s="2" t="s">
        <v>13</v>
      </c>
      <c r="V252" s="7">
        <v>8.1486130139999998E-3</v>
      </c>
      <c r="W252" s="7">
        <v>0.75</v>
      </c>
      <c r="X252" s="9">
        <f>Tabla12[[#This Row],[Precio unitario]]*Tabla12[[#This Row],[Tasa de ingresos cliente]]</f>
        <v>6.1114597604999994E-3</v>
      </c>
      <c r="Y252" s="21">
        <v>21.6</v>
      </c>
      <c r="Z252" s="11">
        <f>Tabla12[[#This Row],[tasa de cambio]]*Tabla12[[#This Row],[Ingresos netos]]</f>
        <v>0.1320075308268</v>
      </c>
      <c r="AQ252" s="2" t="s">
        <v>100</v>
      </c>
      <c r="AR252" s="2" t="s">
        <v>14</v>
      </c>
      <c r="AS252" s="2" t="s">
        <v>104</v>
      </c>
      <c r="AT252" s="2" t="s">
        <v>11</v>
      </c>
      <c r="AU252" s="2" t="s">
        <v>12</v>
      </c>
      <c r="AV252" s="2" t="s">
        <v>13</v>
      </c>
      <c r="AW252" s="7">
        <v>2.3860000000000001E-3</v>
      </c>
      <c r="AX252" s="7">
        <v>0.75</v>
      </c>
      <c r="AY252" s="9">
        <f>Tabla8[[#This Row],[Precio unitario]]*Tabla8[[#This Row],[Tasa de ingresos cliente]]</f>
        <v>1.7895000000000001E-3</v>
      </c>
      <c r="AZ252" s="21">
        <v>21.6</v>
      </c>
      <c r="BA252" s="11">
        <f>Tabla8[[#This Row],[tasa de cambio]]*Tabla8[[#This Row],[Ingresos netos]]</f>
        <v>3.8653200000000006E-2</v>
      </c>
      <c r="BB252" s="23"/>
      <c r="BD252" s="23"/>
      <c r="BR252" s="1" t="s">
        <v>139</v>
      </c>
      <c r="BS252" s="1" t="s">
        <v>14</v>
      </c>
      <c r="BT252" s="1" t="s">
        <v>104</v>
      </c>
      <c r="BU252" s="1" t="s">
        <v>11</v>
      </c>
      <c r="BV252" s="1" t="s">
        <v>12</v>
      </c>
      <c r="BW252" s="1" t="s">
        <v>13</v>
      </c>
      <c r="BX252" s="8">
        <v>1.859716053E-3</v>
      </c>
      <c r="BY252" s="8">
        <v>0.75</v>
      </c>
      <c r="BZ252" s="9">
        <f>Tabla5[[#This Row],[Precio unitario]]*Tabla5[[#This Row],[Tasa de ingresos cliente]]</f>
        <v>1.3947870397499999E-3</v>
      </c>
      <c r="CA252" s="21">
        <v>22.631540000000001</v>
      </c>
      <c r="CB252" s="15">
        <f>Tabla5[[#This Row],[tasa de cambio]]*Tabla5[[#This Row],[Ingresos netos]]</f>
        <v>3.1566178681583713E-2</v>
      </c>
    </row>
    <row r="253" spans="1:80">
      <c r="A253" s="1" t="s">
        <v>24</v>
      </c>
      <c r="B253" s="1" t="s">
        <v>53</v>
      </c>
      <c r="C253" s="1"/>
      <c r="D253" s="1" t="s">
        <v>11</v>
      </c>
      <c r="E253" s="1" t="s">
        <v>12</v>
      </c>
      <c r="F253" s="1" t="s">
        <v>13</v>
      </c>
      <c r="G253" s="8">
        <v>1.19832808E-4</v>
      </c>
      <c r="H253" s="8">
        <v>0.75</v>
      </c>
      <c r="I253" s="9">
        <f>Tabla14[[#This Row],[Precio unitario]]*Tabla14[[#This Row],[Tasa de ingresos cliente]]</f>
        <v>8.9874606000000005E-5</v>
      </c>
      <c r="J253" s="21">
        <v>21.6</v>
      </c>
      <c r="K253" s="15">
        <f>Tabla14[[#This Row],[tasa de cambio]]*Tabla14[[#This Row],[Ingresos netos]]</f>
        <v>1.9412914896000002E-3</v>
      </c>
      <c r="P253" s="1" t="s">
        <v>81</v>
      </c>
      <c r="Q253" s="1" t="s">
        <v>39</v>
      </c>
      <c r="R253" s="1"/>
      <c r="S253" s="1" t="s">
        <v>11</v>
      </c>
      <c r="T253" s="1" t="s">
        <v>12</v>
      </c>
      <c r="U253" s="1" t="s">
        <v>13</v>
      </c>
      <c r="V253" s="8">
        <v>1.0354538591000001E-2</v>
      </c>
      <c r="W253" s="8">
        <v>0.75</v>
      </c>
      <c r="X253" s="9">
        <f>Tabla12[[#This Row],[Precio unitario]]*Tabla12[[#This Row],[Tasa de ingresos cliente]]</f>
        <v>7.76590394325E-3</v>
      </c>
      <c r="Y253" s="21">
        <v>21.6</v>
      </c>
      <c r="Z253" s="11">
        <f>Tabla12[[#This Row],[tasa de cambio]]*Tabla12[[#This Row],[Ingresos netos]]</f>
        <v>0.16774352517420002</v>
      </c>
      <c r="AQ253" s="1" t="s">
        <v>100</v>
      </c>
      <c r="AR253" s="1" t="s">
        <v>14</v>
      </c>
      <c r="AS253" s="1" t="s">
        <v>104</v>
      </c>
      <c r="AT253" s="1" t="s">
        <v>11</v>
      </c>
      <c r="AU253" s="1" t="s">
        <v>12</v>
      </c>
      <c r="AV253" s="1" t="s">
        <v>13</v>
      </c>
      <c r="AW253" s="8">
        <v>2.3863167000000001E-3</v>
      </c>
      <c r="AX253" s="8">
        <v>0.75</v>
      </c>
      <c r="AY253" s="9">
        <f>Tabla8[[#This Row],[Precio unitario]]*Tabla8[[#This Row],[Tasa de ingresos cliente]]</f>
        <v>1.7897375250000001E-3</v>
      </c>
      <c r="AZ253" s="21">
        <v>21.6</v>
      </c>
      <c r="BA253" s="11">
        <f>Tabla8[[#This Row],[tasa de cambio]]*Tabla8[[#This Row],[Ingresos netos]]</f>
        <v>3.8658330540000008E-2</v>
      </c>
      <c r="BB253" s="23"/>
      <c r="BD253" s="23"/>
      <c r="BR253" s="2" t="s">
        <v>139</v>
      </c>
      <c r="BS253" s="2" t="s">
        <v>42</v>
      </c>
      <c r="BT253" s="2" t="s">
        <v>104</v>
      </c>
      <c r="BU253" s="2" t="s">
        <v>11</v>
      </c>
      <c r="BV253" s="2" t="s">
        <v>12</v>
      </c>
      <c r="BW253" s="2" t="s">
        <v>13</v>
      </c>
      <c r="BX253" s="7">
        <v>2.3880897929999998E-3</v>
      </c>
      <c r="BY253" s="7">
        <v>0.75</v>
      </c>
      <c r="BZ253" s="9">
        <f>Tabla5[[#This Row],[Precio unitario]]*Tabla5[[#This Row],[Tasa de ingresos cliente]]</f>
        <v>1.7910673447499997E-3</v>
      </c>
      <c r="CA253" s="21">
        <v>22.631540000000001</v>
      </c>
      <c r="CB253" s="15">
        <f>Tabla5[[#This Row],[tasa de cambio]]*Tabla5[[#This Row],[Ingresos netos]]</f>
        <v>4.0534612255403411E-2</v>
      </c>
    </row>
    <row r="254" spans="1:80">
      <c r="A254" s="2" t="s">
        <v>24</v>
      </c>
      <c r="B254" s="2" t="s">
        <v>69</v>
      </c>
      <c r="C254" s="2"/>
      <c r="D254" s="2" t="s">
        <v>11</v>
      </c>
      <c r="E254" s="2" t="s">
        <v>12</v>
      </c>
      <c r="F254" s="2" t="s">
        <v>13</v>
      </c>
      <c r="G254" s="7">
        <v>2.12640161E-4</v>
      </c>
      <c r="H254" s="7">
        <v>0.75</v>
      </c>
      <c r="I254" s="9">
        <f>Tabla14[[#This Row],[Precio unitario]]*Tabla14[[#This Row],[Tasa de ingresos cliente]]</f>
        <v>1.5948012074999999E-4</v>
      </c>
      <c r="J254" s="21">
        <v>21.6</v>
      </c>
      <c r="K254" s="15">
        <f>Tabla14[[#This Row],[tasa de cambio]]*Tabla14[[#This Row],[Ingresos netos]]</f>
        <v>3.4447706082000001E-3</v>
      </c>
      <c r="P254" s="2" t="s">
        <v>81</v>
      </c>
      <c r="Q254" s="2" t="s">
        <v>23</v>
      </c>
      <c r="R254" s="2"/>
      <c r="S254" s="2" t="s">
        <v>11</v>
      </c>
      <c r="T254" s="2" t="s">
        <v>12</v>
      </c>
      <c r="U254" s="2" t="s">
        <v>13</v>
      </c>
      <c r="V254" s="7">
        <v>5.8847732469999997E-3</v>
      </c>
      <c r="W254" s="7">
        <v>0.75</v>
      </c>
      <c r="X254" s="9">
        <f>Tabla12[[#This Row],[Precio unitario]]*Tabla12[[#This Row],[Tasa de ingresos cliente]]</f>
        <v>4.4135799352499998E-3</v>
      </c>
      <c r="Y254" s="21">
        <v>21.6</v>
      </c>
      <c r="Z254" s="11">
        <f>Tabla12[[#This Row],[tasa de cambio]]*Tabla12[[#This Row],[Ingresos netos]]</f>
        <v>9.5333326601399995E-2</v>
      </c>
      <c r="AQ254" s="2" t="s">
        <v>100</v>
      </c>
      <c r="AR254" s="2" t="s">
        <v>14</v>
      </c>
      <c r="AS254" s="2" t="s">
        <v>104</v>
      </c>
      <c r="AT254" s="2" t="s">
        <v>11</v>
      </c>
      <c r="AU254" s="2" t="s">
        <v>12</v>
      </c>
      <c r="AV254" s="2" t="s">
        <v>13</v>
      </c>
      <c r="AW254" s="7">
        <v>2.3863000000000001E-3</v>
      </c>
      <c r="AX254" s="7">
        <v>0.75</v>
      </c>
      <c r="AY254" s="9">
        <f>Tabla8[[#This Row],[Precio unitario]]*Tabla8[[#This Row],[Tasa de ingresos cliente]]</f>
        <v>1.789725E-3</v>
      </c>
      <c r="AZ254" s="21">
        <v>21.6</v>
      </c>
      <c r="BA254" s="11">
        <f>Tabla8[[#This Row],[tasa de cambio]]*Tabla8[[#This Row],[Ingresos netos]]</f>
        <v>3.8658060000000001E-2</v>
      </c>
      <c r="BB254" s="23"/>
      <c r="BD254" s="23"/>
      <c r="BR254" s="1" t="s">
        <v>139</v>
      </c>
      <c r="BS254" s="1" t="s">
        <v>49</v>
      </c>
      <c r="BT254" s="1" t="s">
        <v>104</v>
      </c>
      <c r="BU254" s="1" t="s">
        <v>11</v>
      </c>
      <c r="BV254" s="1" t="s">
        <v>12</v>
      </c>
      <c r="BW254" s="1" t="s">
        <v>13</v>
      </c>
      <c r="BX254" s="8">
        <v>2.1613724070000001E-3</v>
      </c>
      <c r="BY254" s="8">
        <v>0.75</v>
      </c>
      <c r="BZ254" s="9">
        <f>Tabla5[[#This Row],[Precio unitario]]*Tabla5[[#This Row],[Tasa de ingresos cliente]]</f>
        <v>1.6210293052500001E-3</v>
      </c>
      <c r="CA254" s="21">
        <v>22.631540000000001</v>
      </c>
      <c r="CB254" s="15">
        <f>Tabla5[[#This Row],[tasa de cambio]]*Tabla5[[#This Row],[Ingresos netos]]</f>
        <v>3.6686389562937592E-2</v>
      </c>
    </row>
    <row r="255" spans="1:80">
      <c r="A255" s="2" t="s">
        <v>24</v>
      </c>
      <c r="B255" s="2" t="s">
        <v>43</v>
      </c>
      <c r="C255" s="2"/>
      <c r="D255" s="2" t="s">
        <v>11</v>
      </c>
      <c r="E255" s="2" t="s">
        <v>12</v>
      </c>
      <c r="F255" s="2" t="s">
        <v>13</v>
      </c>
      <c r="G255" s="7">
        <v>1.9157493699999999E-4</v>
      </c>
      <c r="H255" s="7">
        <v>0.75</v>
      </c>
      <c r="I255" s="9">
        <f>Tabla14[[#This Row],[Precio unitario]]*Tabla14[[#This Row],[Tasa de ingresos cliente]]</f>
        <v>1.4368120275E-4</v>
      </c>
      <c r="J255" s="21">
        <v>21.6</v>
      </c>
      <c r="K255" s="15">
        <f>Tabla14[[#This Row],[tasa de cambio]]*Tabla14[[#This Row],[Ingresos netos]]</f>
        <v>3.1035139794000004E-3</v>
      </c>
      <c r="P255" s="1" t="s">
        <v>81</v>
      </c>
      <c r="Q255" s="1" t="s">
        <v>23</v>
      </c>
      <c r="R255" s="1"/>
      <c r="S255" s="1" t="s">
        <v>11</v>
      </c>
      <c r="T255" s="1" t="s">
        <v>12</v>
      </c>
      <c r="U255" s="1" t="s">
        <v>13</v>
      </c>
      <c r="V255" s="8">
        <v>5.8843410300000003E-3</v>
      </c>
      <c r="W255" s="8">
        <v>0.75</v>
      </c>
      <c r="X255" s="9">
        <f>Tabla12[[#This Row],[Precio unitario]]*Tabla12[[#This Row],[Tasa de ingresos cliente]]</f>
        <v>4.4132557725000002E-3</v>
      </c>
      <c r="Y255" s="21">
        <v>21.6</v>
      </c>
      <c r="Z255" s="11">
        <f>Tabla12[[#This Row],[tasa de cambio]]*Tabla12[[#This Row],[Ingresos netos]]</f>
        <v>9.5326324686000011E-2</v>
      </c>
      <c r="AQ255" s="1" t="s">
        <v>100</v>
      </c>
      <c r="AR255" s="1" t="s">
        <v>14</v>
      </c>
      <c r="AS255" s="1" t="s">
        <v>104</v>
      </c>
      <c r="AT255" s="1" t="s">
        <v>11</v>
      </c>
      <c r="AU255" s="1" t="s">
        <v>12</v>
      </c>
      <c r="AV255" s="1" t="s">
        <v>13</v>
      </c>
      <c r="AW255" s="8">
        <v>2.3863125E-3</v>
      </c>
      <c r="AX255" s="8">
        <v>0.75</v>
      </c>
      <c r="AY255" s="9">
        <f>Tabla8[[#This Row],[Precio unitario]]*Tabla8[[#This Row],[Tasa de ingresos cliente]]</f>
        <v>1.7897343750000001E-3</v>
      </c>
      <c r="AZ255" s="21">
        <v>21.6</v>
      </c>
      <c r="BA255" s="11">
        <f>Tabla8[[#This Row],[tasa de cambio]]*Tabla8[[#This Row],[Ingresos netos]]</f>
        <v>3.8658262500000005E-2</v>
      </c>
      <c r="BB255" s="23"/>
      <c r="BD255" s="23"/>
      <c r="BR255" s="2" t="s">
        <v>139</v>
      </c>
      <c r="BS255" s="2" t="s">
        <v>49</v>
      </c>
      <c r="BT255" s="2" t="s">
        <v>104</v>
      </c>
      <c r="BU255" s="2" t="s">
        <v>11</v>
      </c>
      <c r="BV255" s="2" t="s">
        <v>12</v>
      </c>
      <c r="BW255" s="2" t="s">
        <v>13</v>
      </c>
      <c r="BX255" s="7">
        <v>2.1613724080000001E-3</v>
      </c>
      <c r="BY255" s="7">
        <v>0.75</v>
      </c>
      <c r="BZ255" s="9">
        <f>Tabla5[[#This Row],[Precio unitario]]*Tabla5[[#This Row],[Tasa de ingresos cliente]]</f>
        <v>1.621029306E-3</v>
      </c>
      <c r="CA255" s="21">
        <v>22.631540000000001</v>
      </c>
      <c r="CB255" s="15">
        <f>Tabla5[[#This Row],[tasa de cambio]]*Tabla5[[#This Row],[Ingresos netos]]</f>
        <v>3.6686389579911244E-2</v>
      </c>
    </row>
    <row r="256" spans="1:80">
      <c r="A256" s="1" t="s">
        <v>24</v>
      </c>
      <c r="B256" s="1" t="s">
        <v>43</v>
      </c>
      <c r="C256" s="1"/>
      <c r="D256" s="1" t="s">
        <v>11</v>
      </c>
      <c r="E256" s="1" t="s">
        <v>12</v>
      </c>
      <c r="F256" s="1" t="s">
        <v>13</v>
      </c>
      <c r="G256" s="8">
        <v>1.7055036400000001E-4</v>
      </c>
      <c r="H256" s="8">
        <v>0.75</v>
      </c>
      <c r="I256" s="9">
        <f>Tabla14[[#This Row],[Precio unitario]]*Tabla14[[#This Row],[Tasa de ingresos cliente]]</f>
        <v>1.2791277299999999E-4</v>
      </c>
      <c r="J256" s="21">
        <v>21.6</v>
      </c>
      <c r="K256" s="15">
        <f>Tabla14[[#This Row],[tasa de cambio]]*Tabla14[[#This Row],[Ingresos netos]]</f>
        <v>2.7629158968E-3</v>
      </c>
      <c r="P256" s="2" t="s">
        <v>81</v>
      </c>
      <c r="Q256" s="2" t="s">
        <v>23</v>
      </c>
      <c r="R256" s="2"/>
      <c r="S256" s="2" t="s">
        <v>11</v>
      </c>
      <c r="T256" s="2" t="s">
        <v>12</v>
      </c>
      <c r="U256" s="2" t="s">
        <v>13</v>
      </c>
      <c r="V256" s="7">
        <v>3.4330725250000002E-3</v>
      </c>
      <c r="W256" s="7">
        <v>0.75</v>
      </c>
      <c r="X256" s="9">
        <f>Tabla12[[#This Row],[Precio unitario]]*Tabla12[[#This Row],[Tasa de ingresos cliente]]</f>
        <v>2.57480439375E-3</v>
      </c>
      <c r="Y256" s="21">
        <v>21.6</v>
      </c>
      <c r="Z256" s="11">
        <f>Tabla12[[#This Row],[tasa de cambio]]*Tabla12[[#This Row],[Ingresos netos]]</f>
        <v>5.5615774905000005E-2</v>
      </c>
      <c r="AQ256" s="2" t="s">
        <v>100</v>
      </c>
      <c r="AR256" s="2" t="s">
        <v>14</v>
      </c>
      <c r="AS256" s="2" t="s">
        <v>104</v>
      </c>
      <c r="AT256" s="2" t="s">
        <v>11</v>
      </c>
      <c r="AU256" s="2" t="s">
        <v>12</v>
      </c>
      <c r="AV256" s="2" t="s">
        <v>13</v>
      </c>
      <c r="AW256" s="7">
        <v>2.3862856999999999E-3</v>
      </c>
      <c r="AX256" s="7">
        <v>0.75</v>
      </c>
      <c r="AY256" s="9">
        <f>Tabla8[[#This Row],[Precio unitario]]*Tabla8[[#This Row],[Tasa de ingresos cliente]]</f>
        <v>1.789714275E-3</v>
      </c>
      <c r="AZ256" s="21">
        <v>21.6</v>
      </c>
      <c r="BA256" s="11">
        <f>Tabla8[[#This Row],[tasa de cambio]]*Tabla8[[#This Row],[Ingresos netos]]</f>
        <v>3.8657828339999999E-2</v>
      </c>
      <c r="BB256" s="23"/>
      <c r="BD256" s="23"/>
      <c r="BR256" s="1" t="s">
        <v>139</v>
      </c>
      <c r="BS256" s="1" t="s">
        <v>15</v>
      </c>
      <c r="BT256" s="1" t="s">
        <v>104</v>
      </c>
      <c r="BU256" s="1" t="s">
        <v>11</v>
      </c>
      <c r="BV256" s="1" t="s">
        <v>12</v>
      </c>
      <c r="BW256" s="1" t="s">
        <v>13</v>
      </c>
      <c r="BX256" s="8">
        <v>3.8679999999999999E-3</v>
      </c>
      <c r="BY256" s="8">
        <v>0.75</v>
      </c>
      <c r="BZ256" s="9">
        <f>Tabla5[[#This Row],[Precio unitario]]*Tabla5[[#This Row],[Tasa de ingresos cliente]]</f>
        <v>2.9009999999999999E-3</v>
      </c>
      <c r="CA256" s="21">
        <v>22.631540000000001</v>
      </c>
      <c r="CB256" s="15">
        <f>Tabla5[[#This Row],[tasa de cambio]]*Tabla5[[#This Row],[Ingresos netos]]</f>
        <v>6.5654097539999998E-2</v>
      </c>
    </row>
    <row r="257" spans="1:80">
      <c r="A257" s="1" t="s">
        <v>24</v>
      </c>
      <c r="B257" s="1" t="s">
        <v>43</v>
      </c>
      <c r="C257" s="1"/>
      <c r="D257" s="1" t="s">
        <v>11</v>
      </c>
      <c r="E257" s="1" t="s">
        <v>12</v>
      </c>
      <c r="F257" s="1" t="s">
        <v>13</v>
      </c>
      <c r="G257" s="8">
        <v>1.20087849E-4</v>
      </c>
      <c r="H257" s="8">
        <v>0.75</v>
      </c>
      <c r="I257" s="9">
        <f>Tabla14[[#This Row],[Precio unitario]]*Tabla14[[#This Row],[Tasa de ingresos cliente]]</f>
        <v>9.0065886749999993E-5</v>
      </c>
      <c r="J257" s="21">
        <v>21.6</v>
      </c>
      <c r="K257" s="15">
        <f>Tabla14[[#This Row],[tasa de cambio]]*Tabla14[[#This Row],[Ingresos netos]]</f>
        <v>1.9454231538E-3</v>
      </c>
      <c r="P257" s="1" t="s">
        <v>81</v>
      </c>
      <c r="Q257" s="1" t="s">
        <v>23</v>
      </c>
      <c r="R257" s="1"/>
      <c r="S257" s="1" t="s">
        <v>11</v>
      </c>
      <c r="T257" s="1" t="s">
        <v>12</v>
      </c>
      <c r="U257" s="1" t="s">
        <v>13</v>
      </c>
      <c r="V257" s="8">
        <v>2.9423866240000001E-3</v>
      </c>
      <c r="W257" s="8">
        <v>0.75</v>
      </c>
      <c r="X257" s="9">
        <f>Tabla12[[#This Row],[Precio unitario]]*Tabla12[[#This Row],[Tasa de ingresos cliente]]</f>
        <v>2.2067899680000003E-3</v>
      </c>
      <c r="Y257" s="21">
        <v>21.6</v>
      </c>
      <c r="Z257" s="11">
        <f>Tabla12[[#This Row],[tasa de cambio]]*Tabla12[[#This Row],[Ingresos netos]]</f>
        <v>4.7666663308800011E-2</v>
      </c>
      <c r="AQ257" s="1" t="s">
        <v>100</v>
      </c>
      <c r="AR257" s="1" t="s">
        <v>14</v>
      </c>
      <c r="AS257" s="1" t="s">
        <v>104</v>
      </c>
      <c r="AT257" s="1" t="s">
        <v>11</v>
      </c>
      <c r="AU257" s="1" t="s">
        <v>12</v>
      </c>
      <c r="AV257" s="1" t="s">
        <v>13</v>
      </c>
      <c r="AW257" s="8">
        <v>2.3863065000000001E-3</v>
      </c>
      <c r="AX257" s="8">
        <v>0.75</v>
      </c>
      <c r="AY257" s="9">
        <f>Tabla8[[#This Row],[Precio unitario]]*Tabla8[[#This Row],[Tasa de ingresos cliente]]</f>
        <v>1.7897298750000001E-3</v>
      </c>
      <c r="AZ257" s="21">
        <v>21.6</v>
      </c>
      <c r="BA257" s="11">
        <f>Tabla8[[#This Row],[tasa de cambio]]*Tabla8[[#This Row],[Ingresos netos]]</f>
        <v>3.8658165300000005E-2</v>
      </c>
      <c r="BB257" s="23"/>
      <c r="BD257" s="23"/>
      <c r="BR257" s="2" t="s">
        <v>139</v>
      </c>
      <c r="BS257" s="2" t="s">
        <v>43</v>
      </c>
      <c r="BT257" s="2" t="s">
        <v>104</v>
      </c>
      <c r="BU257" s="2" t="s">
        <v>11</v>
      </c>
      <c r="BV257" s="2" t="s">
        <v>12</v>
      </c>
      <c r="BW257" s="2" t="s">
        <v>13</v>
      </c>
      <c r="BX257" s="7">
        <v>1.9682427830000002E-3</v>
      </c>
      <c r="BY257" s="7">
        <v>0.75</v>
      </c>
      <c r="BZ257" s="9">
        <f>Tabla5[[#This Row],[Precio unitario]]*Tabla5[[#This Row],[Tasa de ingresos cliente]]</f>
        <v>1.4761820872500001E-3</v>
      </c>
      <c r="CA257" s="21">
        <v>22.631540000000001</v>
      </c>
      <c r="CB257" s="15">
        <f>Tabla5[[#This Row],[tasa de cambio]]*Tabla5[[#This Row],[Ingresos netos]]</f>
        <v>3.340827395488187E-2</v>
      </c>
    </row>
    <row r="258" spans="1:80">
      <c r="A258" s="2" t="s">
        <v>24</v>
      </c>
      <c r="B258" s="2" t="s">
        <v>43</v>
      </c>
      <c r="C258" s="2"/>
      <c r="D258" s="2" t="s">
        <v>11</v>
      </c>
      <c r="E258" s="2" t="s">
        <v>12</v>
      </c>
      <c r="F258" s="2" t="s">
        <v>13</v>
      </c>
      <c r="G258" s="7">
        <v>8.3770760000000005E-5</v>
      </c>
      <c r="H258" s="7">
        <v>0.75</v>
      </c>
      <c r="I258" s="9">
        <f>Tabla14[[#This Row],[Precio unitario]]*Tabla14[[#This Row],[Tasa de ingresos cliente]]</f>
        <v>6.2828070000000007E-5</v>
      </c>
      <c r="J258" s="21">
        <v>21.6</v>
      </c>
      <c r="K258" s="15">
        <f>Tabla14[[#This Row],[tasa de cambio]]*Tabla14[[#This Row],[Ingresos netos]]</f>
        <v>1.3570863120000002E-3</v>
      </c>
      <c r="P258" s="2" t="s">
        <v>81</v>
      </c>
      <c r="Q258" s="2" t="s">
        <v>23</v>
      </c>
      <c r="R258" s="2"/>
      <c r="S258" s="2" t="s">
        <v>11</v>
      </c>
      <c r="T258" s="2" t="s">
        <v>12</v>
      </c>
      <c r="U258" s="2" t="s">
        <v>13</v>
      </c>
      <c r="V258" s="7">
        <v>3.310184952E-3</v>
      </c>
      <c r="W258" s="7">
        <v>0.75</v>
      </c>
      <c r="X258" s="9">
        <f>Tabla12[[#This Row],[Precio unitario]]*Tabla12[[#This Row],[Tasa de ingresos cliente]]</f>
        <v>2.4826387139999999E-3</v>
      </c>
      <c r="Y258" s="21">
        <v>21.6</v>
      </c>
      <c r="Z258" s="11">
        <f>Tabla12[[#This Row],[tasa de cambio]]*Tabla12[[#This Row],[Ingresos netos]]</f>
        <v>5.3624996222400002E-2</v>
      </c>
      <c r="AQ258" s="2" t="s">
        <v>100</v>
      </c>
      <c r="AR258" s="2" t="s">
        <v>14</v>
      </c>
      <c r="AS258" s="2" t="s">
        <v>104</v>
      </c>
      <c r="AT258" s="2" t="s">
        <v>11</v>
      </c>
      <c r="AU258" s="2" t="s">
        <v>12</v>
      </c>
      <c r="AV258" s="2" t="s">
        <v>13</v>
      </c>
      <c r="AW258" s="7">
        <v>2.3863103000000001E-3</v>
      </c>
      <c r="AX258" s="7">
        <v>0.75</v>
      </c>
      <c r="AY258" s="9">
        <f>Tabla8[[#This Row],[Precio unitario]]*Tabla8[[#This Row],[Tasa de ingresos cliente]]</f>
        <v>1.7897327250000002E-3</v>
      </c>
      <c r="AZ258" s="21">
        <v>21.6</v>
      </c>
      <c r="BA258" s="11">
        <f>Tabla8[[#This Row],[tasa de cambio]]*Tabla8[[#This Row],[Ingresos netos]]</f>
        <v>3.8658226860000006E-2</v>
      </c>
      <c r="BB258" s="23"/>
      <c r="BD258" s="23"/>
      <c r="BR258" s="1" t="s">
        <v>139</v>
      </c>
      <c r="BS258" s="1" t="s">
        <v>44</v>
      </c>
      <c r="BT258" s="1" t="s">
        <v>104</v>
      </c>
      <c r="BU258" s="1" t="s">
        <v>11</v>
      </c>
      <c r="BV258" s="1" t="s">
        <v>12</v>
      </c>
      <c r="BW258" s="1" t="s">
        <v>13</v>
      </c>
      <c r="BX258" s="8">
        <v>2.0505327970000002E-3</v>
      </c>
      <c r="BY258" s="8">
        <v>0.75</v>
      </c>
      <c r="BZ258" s="9">
        <f>Tabla5[[#This Row],[Precio unitario]]*Tabla5[[#This Row],[Tasa de ingresos cliente]]</f>
        <v>1.5378995977500002E-3</v>
      </c>
      <c r="CA258" s="21">
        <v>22.631540000000001</v>
      </c>
      <c r="CB258" s="15">
        <f>Tabla5[[#This Row],[tasa de cambio]]*Tabla5[[#This Row],[Ingresos netos]]</f>
        <v>3.4805036262463042E-2</v>
      </c>
    </row>
    <row r="259" spans="1:80">
      <c r="A259" s="2" t="s">
        <v>24</v>
      </c>
      <c r="B259" s="2" t="s">
        <v>43</v>
      </c>
      <c r="C259" s="2"/>
      <c r="D259" s="2" t="s">
        <v>11</v>
      </c>
      <c r="E259" s="2" t="s">
        <v>12</v>
      </c>
      <c r="F259" s="2" t="s">
        <v>13</v>
      </c>
      <c r="G259" s="7">
        <v>4.6590669500000002E-4</v>
      </c>
      <c r="H259" s="7">
        <v>0.75</v>
      </c>
      <c r="I259" s="9">
        <f>Tabla14[[#This Row],[Precio unitario]]*Tabla14[[#This Row],[Tasa de ingresos cliente]]</f>
        <v>3.4943002124999999E-4</v>
      </c>
      <c r="J259" s="21">
        <v>21.6</v>
      </c>
      <c r="K259" s="15">
        <f>Tabla14[[#This Row],[tasa de cambio]]*Tabla14[[#This Row],[Ingresos netos]]</f>
        <v>7.5476884590000006E-3</v>
      </c>
      <c r="P259" s="1" t="s">
        <v>81</v>
      </c>
      <c r="Q259" s="1" t="s">
        <v>17</v>
      </c>
      <c r="R259" s="1"/>
      <c r="S259" s="1" t="s">
        <v>11</v>
      </c>
      <c r="T259" s="1" t="s">
        <v>12</v>
      </c>
      <c r="U259" s="1" t="s">
        <v>13</v>
      </c>
      <c r="V259" s="8">
        <v>6.4915756600000005E-4</v>
      </c>
      <c r="W259" s="8">
        <v>0.75</v>
      </c>
      <c r="X259" s="9">
        <f>Tabla12[[#This Row],[Precio unitario]]*Tabla12[[#This Row],[Tasa de ingresos cliente]]</f>
        <v>4.8686817450000006E-4</v>
      </c>
      <c r="Y259" s="21">
        <v>21.6</v>
      </c>
      <c r="Z259" s="11">
        <f>Tabla12[[#This Row],[tasa de cambio]]*Tabla12[[#This Row],[Ingresos netos]]</f>
        <v>1.0516352569200003E-2</v>
      </c>
      <c r="AQ259" s="1" t="s">
        <v>100</v>
      </c>
      <c r="AR259" s="1" t="s">
        <v>14</v>
      </c>
      <c r="AS259" s="1" t="s">
        <v>104</v>
      </c>
      <c r="AT259" s="1" t="s">
        <v>11</v>
      </c>
      <c r="AU259" s="1" t="s">
        <v>12</v>
      </c>
      <c r="AV259" s="1" t="s">
        <v>13</v>
      </c>
      <c r="AW259" s="8">
        <v>2.3863106000000002E-3</v>
      </c>
      <c r="AX259" s="8">
        <v>0.75</v>
      </c>
      <c r="AY259" s="9">
        <f>Tabla8[[#This Row],[Precio unitario]]*Tabla8[[#This Row],[Tasa de ingresos cliente]]</f>
        <v>1.7897329500000001E-3</v>
      </c>
      <c r="AZ259" s="21">
        <v>21.6</v>
      </c>
      <c r="BA259" s="11">
        <f>Tabla8[[#This Row],[tasa de cambio]]*Tabla8[[#This Row],[Ingresos netos]]</f>
        <v>3.8658231720000005E-2</v>
      </c>
      <c r="BB259" s="23"/>
      <c r="BD259" s="23"/>
      <c r="BR259" s="2" t="s">
        <v>139</v>
      </c>
      <c r="BS259" s="2" t="s">
        <v>50</v>
      </c>
      <c r="BT259" s="2" t="s">
        <v>104</v>
      </c>
      <c r="BU259" s="2" t="s">
        <v>11</v>
      </c>
      <c r="BV259" s="2" t="s">
        <v>12</v>
      </c>
      <c r="BW259" s="2" t="s">
        <v>13</v>
      </c>
      <c r="BX259" s="7">
        <v>2.9355830530000001E-3</v>
      </c>
      <c r="BY259" s="7">
        <v>0.75</v>
      </c>
      <c r="BZ259" s="9">
        <f>Tabla5[[#This Row],[Precio unitario]]*Tabla5[[#This Row],[Tasa de ingresos cliente]]</f>
        <v>2.2016872897499999E-3</v>
      </c>
      <c r="CA259" s="21">
        <v>22.631540000000001</v>
      </c>
      <c r="CB259" s="15">
        <f>Tabla5[[#This Row],[tasa de cambio]]*Tabla5[[#This Row],[Ingresos netos]]</f>
        <v>4.9827573965468719E-2</v>
      </c>
    </row>
    <row r="260" spans="1:80">
      <c r="A260" s="1" t="s">
        <v>24</v>
      </c>
      <c r="B260" s="1" t="s">
        <v>43</v>
      </c>
      <c r="C260" s="1"/>
      <c r="D260" s="1" t="s">
        <v>11</v>
      </c>
      <c r="E260" s="1" t="s">
        <v>12</v>
      </c>
      <c r="F260" s="1" t="s">
        <v>13</v>
      </c>
      <c r="G260" s="8">
        <v>1.4707742100000001E-4</v>
      </c>
      <c r="H260" s="8">
        <v>0.75</v>
      </c>
      <c r="I260" s="9">
        <f>Tabla14[[#This Row],[Precio unitario]]*Tabla14[[#This Row],[Tasa de ingresos cliente]]</f>
        <v>1.1030806575000001E-4</v>
      </c>
      <c r="J260" s="21">
        <v>21.6</v>
      </c>
      <c r="K260" s="15">
        <f>Tabla14[[#This Row],[tasa de cambio]]*Tabla14[[#This Row],[Ingresos netos]]</f>
        <v>2.3826542202000003E-3</v>
      </c>
      <c r="P260" s="2" t="s">
        <v>81</v>
      </c>
      <c r="Q260" s="2" t="s">
        <v>17</v>
      </c>
      <c r="R260" s="2"/>
      <c r="S260" s="2" t="s">
        <v>11</v>
      </c>
      <c r="T260" s="2" t="s">
        <v>12</v>
      </c>
      <c r="U260" s="2" t="s">
        <v>13</v>
      </c>
      <c r="V260" s="7">
        <v>6.1953253200000005E-4</v>
      </c>
      <c r="W260" s="7">
        <v>0.75</v>
      </c>
      <c r="X260" s="9">
        <f>Tabla12[[#This Row],[Precio unitario]]*Tabla12[[#This Row],[Tasa de ingresos cliente]]</f>
        <v>4.6464939900000006E-4</v>
      </c>
      <c r="Y260" s="21">
        <v>21.6</v>
      </c>
      <c r="Z260" s="11">
        <f>Tabla12[[#This Row],[tasa de cambio]]*Tabla12[[#This Row],[Ingresos netos]]</f>
        <v>1.0036427018400003E-2</v>
      </c>
      <c r="AQ260" s="2" t="s">
        <v>100</v>
      </c>
      <c r="AR260" s="2" t="s">
        <v>14</v>
      </c>
      <c r="AS260" s="2" t="s">
        <v>104</v>
      </c>
      <c r="AT260" s="2" t="s">
        <v>11</v>
      </c>
      <c r="AU260" s="2" t="s">
        <v>12</v>
      </c>
      <c r="AV260" s="2" t="s">
        <v>13</v>
      </c>
      <c r="AW260" s="7">
        <v>2.3863042999999998E-3</v>
      </c>
      <c r="AX260" s="7">
        <v>0.75</v>
      </c>
      <c r="AY260" s="9">
        <f>Tabla8[[#This Row],[Precio unitario]]*Tabla8[[#This Row],[Tasa de ingresos cliente]]</f>
        <v>1.7897282249999999E-3</v>
      </c>
      <c r="AZ260" s="21">
        <v>21.6</v>
      </c>
      <c r="BA260" s="11">
        <f>Tabla8[[#This Row],[tasa de cambio]]*Tabla8[[#This Row],[Ingresos netos]]</f>
        <v>3.8658129659999999E-2</v>
      </c>
      <c r="BB260" s="23"/>
      <c r="BD260" s="23"/>
      <c r="BR260" s="1" t="s">
        <v>139</v>
      </c>
      <c r="BS260" s="1" t="s">
        <v>50</v>
      </c>
      <c r="BT260" s="1" t="s">
        <v>104</v>
      </c>
      <c r="BU260" s="1" t="s">
        <v>11</v>
      </c>
      <c r="BV260" s="1" t="s">
        <v>12</v>
      </c>
      <c r="BW260" s="1" t="s">
        <v>13</v>
      </c>
      <c r="BX260" s="8">
        <v>2.9355830540000001E-3</v>
      </c>
      <c r="BY260" s="8">
        <v>0.75</v>
      </c>
      <c r="BZ260" s="9">
        <f>Tabla5[[#This Row],[Precio unitario]]*Tabla5[[#This Row],[Tasa de ingresos cliente]]</f>
        <v>2.2016872904999998E-3</v>
      </c>
      <c r="CA260" s="21">
        <v>22.631540000000001</v>
      </c>
      <c r="CB260" s="15">
        <f>Tabla5[[#This Row],[tasa de cambio]]*Tabla5[[#This Row],[Ingresos netos]]</f>
        <v>4.9827573982442371E-2</v>
      </c>
    </row>
    <row r="261" spans="1:80">
      <c r="A261" s="1" t="s">
        <v>24</v>
      </c>
      <c r="B261" s="1" t="s">
        <v>43</v>
      </c>
      <c r="C261" s="1"/>
      <c r="D261" s="1" t="s">
        <v>11</v>
      </c>
      <c r="E261" s="1" t="s">
        <v>12</v>
      </c>
      <c r="F261" s="1" t="s">
        <v>13</v>
      </c>
      <c r="G261" s="8">
        <v>6.8597558E-5</v>
      </c>
      <c r="H261" s="8">
        <v>0.75</v>
      </c>
      <c r="I261" s="9">
        <f>Tabla14[[#This Row],[Precio unitario]]*Tabla14[[#This Row],[Tasa de ingresos cliente]]</f>
        <v>5.1448168500000004E-5</v>
      </c>
      <c r="J261" s="21">
        <v>21.6</v>
      </c>
      <c r="K261" s="15">
        <f>Tabla14[[#This Row],[tasa de cambio]]*Tabla14[[#This Row],[Ingresos netos]]</f>
        <v>1.1112804396000001E-3</v>
      </c>
      <c r="P261" s="1" t="s">
        <v>81</v>
      </c>
      <c r="Q261" s="1" t="s">
        <v>17</v>
      </c>
      <c r="R261" s="1"/>
      <c r="S261" s="1" t="s">
        <v>11</v>
      </c>
      <c r="T261" s="1" t="s">
        <v>12</v>
      </c>
      <c r="U261" s="1" t="s">
        <v>13</v>
      </c>
      <c r="V261" s="8">
        <v>6.4865085700000001E-4</v>
      </c>
      <c r="W261" s="8">
        <v>0.75</v>
      </c>
      <c r="X261" s="9">
        <f>Tabla12[[#This Row],[Precio unitario]]*Tabla12[[#This Row],[Tasa de ingresos cliente]]</f>
        <v>4.8648814275000001E-4</v>
      </c>
      <c r="Y261" s="21">
        <v>21.6</v>
      </c>
      <c r="Z261" s="11">
        <f>Tabla12[[#This Row],[tasa de cambio]]*Tabla12[[#This Row],[Ingresos netos]]</f>
        <v>1.05081438834E-2</v>
      </c>
      <c r="AQ261" s="1" t="s">
        <v>100</v>
      </c>
      <c r="AR261" s="1" t="s">
        <v>14</v>
      </c>
      <c r="AS261" s="1" t="s">
        <v>104</v>
      </c>
      <c r="AT261" s="1" t="s">
        <v>11</v>
      </c>
      <c r="AU261" s="1" t="s">
        <v>12</v>
      </c>
      <c r="AV261" s="1" t="s">
        <v>13</v>
      </c>
      <c r="AW261" s="8">
        <v>1.0795714E-3</v>
      </c>
      <c r="AX261" s="8">
        <v>0.75</v>
      </c>
      <c r="AY261" s="9">
        <f>Tabla8[[#This Row],[Precio unitario]]*Tabla8[[#This Row],[Tasa de ingresos cliente]]</f>
        <v>8.0967855000000006E-4</v>
      </c>
      <c r="AZ261" s="21">
        <v>21.6</v>
      </c>
      <c r="BA261" s="11">
        <f>Tabla8[[#This Row],[tasa de cambio]]*Tabla8[[#This Row],[Ingresos netos]]</f>
        <v>1.7489056680000004E-2</v>
      </c>
      <c r="BB261" s="23"/>
      <c r="BD261" s="23"/>
      <c r="BR261" s="2" t="s">
        <v>139</v>
      </c>
      <c r="BS261" s="2" t="s">
        <v>16</v>
      </c>
      <c r="BT261" s="2" t="s">
        <v>104</v>
      </c>
      <c r="BU261" s="2" t="s">
        <v>11</v>
      </c>
      <c r="BV261" s="2" t="s">
        <v>12</v>
      </c>
      <c r="BW261" s="2" t="s">
        <v>13</v>
      </c>
      <c r="BX261" s="7">
        <v>4.1431589059999999E-3</v>
      </c>
      <c r="BY261" s="7">
        <v>0.75</v>
      </c>
      <c r="BZ261" s="9">
        <f>Tabla5[[#This Row],[Precio unitario]]*Tabla5[[#This Row],[Tasa de ingresos cliente]]</f>
        <v>3.1073691794999999E-3</v>
      </c>
      <c r="CA261" s="21">
        <v>22.631540000000001</v>
      </c>
      <c r="CB261" s="15">
        <f>Tabla5[[#This Row],[tasa de cambio]]*Tabla5[[#This Row],[Ingresos netos]]</f>
        <v>7.0324549880621437E-2</v>
      </c>
    </row>
    <row r="262" spans="1:80">
      <c r="A262" s="1" t="s">
        <v>24</v>
      </c>
      <c r="B262" s="1" t="s">
        <v>43</v>
      </c>
      <c r="C262" s="1"/>
      <c r="D262" s="1" t="s">
        <v>11</v>
      </c>
      <c r="E262" s="1" t="s">
        <v>12</v>
      </c>
      <c r="F262" s="1" t="s">
        <v>13</v>
      </c>
      <c r="G262" s="8">
        <v>6.6806216000000001E-5</v>
      </c>
      <c r="H262" s="8">
        <v>0.75</v>
      </c>
      <c r="I262" s="9">
        <f>Tabla14[[#This Row],[Precio unitario]]*Tabla14[[#This Row],[Tasa de ingresos cliente]]</f>
        <v>5.0104662000000004E-5</v>
      </c>
      <c r="J262" s="21">
        <v>21.6</v>
      </c>
      <c r="K262" s="15">
        <f>Tabla14[[#This Row],[tasa de cambio]]*Tabla14[[#This Row],[Ingresos netos]]</f>
        <v>1.0822606992000002E-3</v>
      </c>
      <c r="P262" s="2" t="s">
        <v>81</v>
      </c>
      <c r="Q262" s="2" t="s">
        <v>17</v>
      </c>
      <c r="R262" s="2"/>
      <c r="S262" s="2" t="s">
        <v>11</v>
      </c>
      <c r="T262" s="2" t="s">
        <v>12</v>
      </c>
      <c r="U262" s="2" t="s">
        <v>13</v>
      </c>
      <c r="V262" s="7">
        <v>6.4900724500000005E-4</v>
      </c>
      <c r="W262" s="7">
        <v>0.75</v>
      </c>
      <c r="X262" s="9">
        <f>Tabla12[[#This Row],[Precio unitario]]*Tabla12[[#This Row],[Tasa de ingresos cliente]]</f>
        <v>4.8675543375000007E-4</v>
      </c>
      <c r="Y262" s="21">
        <v>21.6</v>
      </c>
      <c r="Z262" s="11">
        <f>Tabla12[[#This Row],[tasa de cambio]]*Tabla12[[#This Row],[Ingresos netos]]</f>
        <v>1.0513917369000002E-2</v>
      </c>
      <c r="AQ262" s="2" t="s">
        <v>100</v>
      </c>
      <c r="AR262" s="2" t="s">
        <v>14</v>
      </c>
      <c r="AS262" s="2" t="s">
        <v>104</v>
      </c>
      <c r="AT262" s="2" t="s">
        <v>11</v>
      </c>
      <c r="AU262" s="2" t="s">
        <v>12</v>
      </c>
      <c r="AV262" s="2" t="s">
        <v>13</v>
      </c>
      <c r="AW262" s="7">
        <v>1.08E-3</v>
      </c>
      <c r="AX262" s="7">
        <v>0.75</v>
      </c>
      <c r="AY262" s="9">
        <f>Tabla8[[#This Row],[Precio unitario]]*Tabla8[[#This Row],[Tasa de ingresos cliente]]</f>
        <v>8.0999999999999996E-4</v>
      </c>
      <c r="AZ262" s="21">
        <v>21.6</v>
      </c>
      <c r="BA262" s="11">
        <f>Tabla8[[#This Row],[tasa de cambio]]*Tabla8[[#This Row],[Ingresos netos]]</f>
        <v>1.7496000000000001E-2</v>
      </c>
      <c r="BB262" s="23"/>
      <c r="BD262" s="23"/>
      <c r="BR262" s="1" t="s">
        <v>139</v>
      </c>
      <c r="BS262" s="1" t="s">
        <v>17</v>
      </c>
      <c r="BT262" s="1" t="s">
        <v>104</v>
      </c>
      <c r="BU262" s="1" t="s">
        <v>11</v>
      </c>
      <c r="BV262" s="1" t="s">
        <v>12</v>
      </c>
      <c r="BW262" s="1" t="s">
        <v>13</v>
      </c>
      <c r="BX262" s="8">
        <v>1.234917576E-3</v>
      </c>
      <c r="BY262" s="8">
        <v>0.75</v>
      </c>
      <c r="BZ262" s="9">
        <f>Tabla5[[#This Row],[Precio unitario]]*Tabla5[[#This Row],[Tasa de ingresos cliente]]</f>
        <v>9.2618818200000002E-4</v>
      </c>
      <c r="CA262" s="21">
        <v>22.631540000000001</v>
      </c>
      <c r="CB262" s="15">
        <f>Tabla5[[#This Row],[tasa de cambio]]*Tabla5[[#This Row],[Ingresos netos]]</f>
        <v>2.0961064888460283E-2</v>
      </c>
    </row>
    <row r="263" spans="1:80">
      <c r="A263" s="1" t="s">
        <v>24</v>
      </c>
      <c r="B263" s="1" t="s">
        <v>43</v>
      </c>
      <c r="C263" s="1"/>
      <c r="D263" s="1" t="s">
        <v>11</v>
      </c>
      <c r="E263" s="1" t="s">
        <v>12</v>
      </c>
      <c r="F263" s="1" t="s">
        <v>13</v>
      </c>
      <c r="G263" s="8">
        <v>1.8746479099999999E-4</v>
      </c>
      <c r="H263" s="8">
        <v>0.75</v>
      </c>
      <c r="I263" s="9">
        <f>Tabla14[[#This Row],[Precio unitario]]*Tabla14[[#This Row],[Tasa de ingresos cliente]]</f>
        <v>1.4059859324999999E-4</v>
      </c>
      <c r="J263" s="21">
        <v>21.6</v>
      </c>
      <c r="K263" s="15">
        <f>Tabla14[[#This Row],[tasa de cambio]]*Tabla14[[#This Row],[Ingresos netos]]</f>
        <v>3.0369296141999997E-3</v>
      </c>
      <c r="P263" s="1" t="s">
        <v>81</v>
      </c>
      <c r="Q263" s="1" t="s">
        <v>17</v>
      </c>
      <c r="R263" s="1"/>
      <c r="S263" s="1" t="s">
        <v>11</v>
      </c>
      <c r="T263" s="1" t="s">
        <v>12</v>
      </c>
      <c r="U263" s="1" t="s">
        <v>13</v>
      </c>
      <c r="V263" s="8">
        <v>6.4892705599999998E-4</v>
      </c>
      <c r="W263" s="8">
        <v>0.75</v>
      </c>
      <c r="X263" s="9">
        <f>Tabla12[[#This Row],[Precio unitario]]*Tabla12[[#This Row],[Tasa de ingresos cliente]]</f>
        <v>4.8669529200000001E-4</v>
      </c>
      <c r="Y263" s="21">
        <v>21.6</v>
      </c>
      <c r="Z263" s="11">
        <f>Tabla12[[#This Row],[tasa de cambio]]*Tabla12[[#This Row],[Ingresos netos]]</f>
        <v>1.0512618307200001E-2</v>
      </c>
      <c r="AQ263" s="1" t="s">
        <v>100</v>
      </c>
      <c r="AR263" s="1" t="s">
        <v>14</v>
      </c>
      <c r="AS263" s="1" t="s">
        <v>104</v>
      </c>
      <c r="AT263" s="1" t="s">
        <v>11</v>
      </c>
      <c r="AU263" s="1" t="s">
        <v>12</v>
      </c>
      <c r="AV263" s="1" t="s">
        <v>13</v>
      </c>
      <c r="AW263" s="8">
        <v>1.0796E-3</v>
      </c>
      <c r="AX263" s="8">
        <v>0.75</v>
      </c>
      <c r="AY263" s="9">
        <f>Tabla8[[#This Row],[Precio unitario]]*Tabla8[[#This Row],[Tasa de ingresos cliente]]</f>
        <v>8.097E-4</v>
      </c>
      <c r="AZ263" s="21">
        <v>21.6</v>
      </c>
      <c r="BA263" s="11">
        <f>Tabla8[[#This Row],[tasa de cambio]]*Tabla8[[#This Row],[Ingresos netos]]</f>
        <v>1.7489520000000001E-2</v>
      </c>
      <c r="BB263" s="23"/>
      <c r="BD263" s="23"/>
      <c r="BR263" s="2" t="s">
        <v>139</v>
      </c>
      <c r="BS263" s="2" t="s">
        <v>19</v>
      </c>
      <c r="BT263" s="2"/>
      <c r="BU263" s="2" t="s">
        <v>11</v>
      </c>
      <c r="BV263" s="2" t="s">
        <v>12</v>
      </c>
      <c r="BW263" s="2" t="s">
        <v>13</v>
      </c>
      <c r="BX263" s="7">
        <v>7.8931237880000005E-3</v>
      </c>
      <c r="BY263" s="7">
        <v>0.75</v>
      </c>
      <c r="BZ263" s="9">
        <f>Tabla5[[#This Row],[Precio unitario]]*Tabla5[[#This Row],[Tasa de ingresos cliente]]</f>
        <v>5.9198428410000004E-3</v>
      </c>
      <c r="CA263" s="21">
        <v>22.631540000000001</v>
      </c>
      <c r="CB263" s="15">
        <f>Tabla5[[#This Row],[tasa de cambio]]*Tabla5[[#This Row],[Ingresos netos]]</f>
        <v>0.13397516004980514</v>
      </c>
    </row>
    <row r="264" spans="1:80">
      <c r="A264" s="1" t="s">
        <v>24</v>
      </c>
      <c r="B264" s="1" t="s">
        <v>43</v>
      </c>
      <c r="C264" s="1"/>
      <c r="D264" s="1" t="s">
        <v>11</v>
      </c>
      <c r="E264" s="1" t="s">
        <v>12</v>
      </c>
      <c r="F264" s="1" t="s">
        <v>13</v>
      </c>
      <c r="G264" s="8">
        <v>6.8308487999999999E-5</v>
      </c>
      <c r="H264" s="8">
        <v>0.75</v>
      </c>
      <c r="I264" s="9">
        <f>Tabla14[[#This Row],[Precio unitario]]*Tabla14[[#This Row],[Tasa de ingresos cliente]]</f>
        <v>5.1231365999999999E-5</v>
      </c>
      <c r="J264" s="21">
        <v>21.6</v>
      </c>
      <c r="K264" s="15">
        <f>Tabla14[[#This Row],[tasa de cambio]]*Tabla14[[#This Row],[Ingresos netos]]</f>
        <v>1.1065975056E-3</v>
      </c>
      <c r="P264" s="2" t="s">
        <v>81</v>
      </c>
      <c r="Q264" s="2" t="s">
        <v>17</v>
      </c>
      <c r="R264" s="2"/>
      <c r="S264" s="2" t="s">
        <v>11</v>
      </c>
      <c r="T264" s="2" t="s">
        <v>12</v>
      </c>
      <c r="U264" s="2" t="s">
        <v>13</v>
      </c>
      <c r="V264" s="7">
        <v>6.1903354299999995E-4</v>
      </c>
      <c r="W264" s="7">
        <v>0.75</v>
      </c>
      <c r="X264" s="9">
        <f>Tabla12[[#This Row],[Precio unitario]]*Tabla12[[#This Row],[Tasa de ingresos cliente]]</f>
        <v>4.6427515724999996E-4</v>
      </c>
      <c r="Y264" s="21">
        <v>21.6</v>
      </c>
      <c r="Z264" s="11">
        <f>Tabla12[[#This Row],[tasa de cambio]]*Tabla12[[#This Row],[Ingresos netos]]</f>
        <v>1.00283433966E-2</v>
      </c>
      <c r="AQ264" s="2" t="s">
        <v>100</v>
      </c>
      <c r="AR264" s="2" t="s">
        <v>14</v>
      </c>
      <c r="AS264" s="2" t="s">
        <v>104</v>
      </c>
      <c r="AT264" s="2" t="s">
        <v>11</v>
      </c>
      <c r="AU264" s="2" t="s">
        <v>12</v>
      </c>
      <c r="AV264" s="2" t="s">
        <v>13</v>
      </c>
      <c r="AW264" s="7">
        <v>1.0794999999999999E-3</v>
      </c>
      <c r="AX264" s="7">
        <v>0.75</v>
      </c>
      <c r="AY264" s="9">
        <f>Tabla8[[#This Row],[Precio unitario]]*Tabla8[[#This Row],[Tasa de ingresos cliente]]</f>
        <v>8.0962500000000001E-4</v>
      </c>
      <c r="AZ264" s="21">
        <v>21.6</v>
      </c>
      <c r="BA264" s="11">
        <f>Tabla8[[#This Row],[tasa de cambio]]*Tabla8[[#This Row],[Ingresos netos]]</f>
        <v>1.7487900000000001E-2</v>
      </c>
      <c r="BB264" s="23"/>
      <c r="BD264" s="23"/>
      <c r="BR264" s="1" t="s">
        <v>139</v>
      </c>
      <c r="BS264" s="1" t="s">
        <v>19</v>
      </c>
      <c r="BT264" s="1" t="s">
        <v>104</v>
      </c>
      <c r="BU264" s="1" t="s">
        <v>11</v>
      </c>
      <c r="BV264" s="1" t="s">
        <v>12</v>
      </c>
      <c r="BW264" s="1" t="s">
        <v>13</v>
      </c>
      <c r="BX264" s="8">
        <v>4.0154168040000002E-3</v>
      </c>
      <c r="BY264" s="8">
        <v>0.75</v>
      </c>
      <c r="BZ264" s="9">
        <f>Tabla5[[#This Row],[Precio unitario]]*Tabla5[[#This Row],[Tasa de ingresos cliente]]</f>
        <v>3.0115626030000004E-3</v>
      </c>
      <c r="CA264" s="21">
        <v>22.631540000000001</v>
      </c>
      <c r="CB264" s="15">
        <f>Tabla5[[#This Row],[tasa de cambio]]*Tabla5[[#This Row],[Ingresos netos]]</f>
        <v>6.8156299512298638E-2</v>
      </c>
    </row>
    <row r="265" spans="1:80">
      <c r="A265" s="2" t="s">
        <v>24</v>
      </c>
      <c r="B265" s="2" t="s">
        <v>43</v>
      </c>
      <c r="C265" s="2"/>
      <c r="D265" s="2" t="s">
        <v>11</v>
      </c>
      <c r="E265" s="2" t="s">
        <v>12</v>
      </c>
      <c r="F265" s="2" t="s">
        <v>13</v>
      </c>
      <c r="G265" s="7">
        <v>1.4041549000000001E-4</v>
      </c>
      <c r="H265" s="7">
        <v>0.75</v>
      </c>
      <c r="I265" s="9">
        <f>Tabla14[[#This Row],[Precio unitario]]*Tabla14[[#This Row],[Tasa de ingresos cliente]]</f>
        <v>1.0531161750000001E-4</v>
      </c>
      <c r="J265" s="21">
        <v>21.6</v>
      </c>
      <c r="K265" s="15">
        <f>Tabla14[[#This Row],[tasa de cambio]]*Tabla14[[#This Row],[Ingresos netos]]</f>
        <v>2.2747309380000001E-3</v>
      </c>
      <c r="P265" s="1" t="s">
        <v>81</v>
      </c>
      <c r="Q265" s="1" t="s">
        <v>17</v>
      </c>
      <c r="R265" s="1"/>
      <c r="S265" s="1" t="s">
        <v>11</v>
      </c>
      <c r="T265" s="1" t="s">
        <v>12</v>
      </c>
      <c r="U265" s="1" t="s">
        <v>13</v>
      </c>
      <c r="V265" s="8">
        <v>6.2907488400000002E-4</v>
      </c>
      <c r="W265" s="8">
        <v>0.75</v>
      </c>
      <c r="X265" s="9">
        <f>Tabla12[[#This Row],[Precio unitario]]*Tabla12[[#This Row],[Tasa de ingresos cliente]]</f>
        <v>4.7180616300000001E-4</v>
      </c>
      <c r="Y265" s="21">
        <v>21.6</v>
      </c>
      <c r="Z265" s="11">
        <f>Tabla12[[#This Row],[tasa de cambio]]*Tabla12[[#This Row],[Ingresos netos]]</f>
        <v>1.0191013120800001E-2</v>
      </c>
      <c r="AQ265" s="1" t="s">
        <v>100</v>
      </c>
      <c r="AR265" s="1" t="s">
        <v>14</v>
      </c>
      <c r="AS265" s="1" t="s">
        <v>104</v>
      </c>
      <c r="AT265" s="1" t="s">
        <v>11</v>
      </c>
      <c r="AU265" s="1" t="s">
        <v>12</v>
      </c>
      <c r="AV265" s="1" t="s">
        <v>13</v>
      </c>
      <c r="AW265" s="8">
        <v>1.0795832999999999E-3</v>
      </c>
      <c r="AX265" s="8">
        <v>0.75</v>
      </c>
      <c r="AY265" s="9">
        <f>Tabla8[[#This Row],[Precio unitario]]*Tabla8[[#This Row],[Tasa de ingresos cliente]]</f>
        <v>8.0968747499999996E-4</v>
      </c>
      <c r="AZ265" s="21">
        <v>21.6</v>
      </c>
      <c r="BA265" s="11">
        <f>Tabla8[[#This Row],[tasa de cambio]]*Tabla8[[#This Row],[Ingresos netos]]</f>
        <v>1.7489249460000002E-2</v>
      </c>
      <c r="BB265" s="23"/>
      <c r="BD265" s="23"/>
      <c r="BR265" s="2" t="s">
        <v>139</v>
      </c>
      <c r="BS265" s="2" t="s">
        <v>21</v>
      </c>
      <c r="BT265" s="2" t="s">
        <v>104</v>
      </c>
      <c r="BU265" s="2" t="s">
        <v>11</v>
      </c>
      <c r="BV265" s="2" t="s">
        <v>12</v>
      </c>
      <c r="BW265" s="2" t="s">
        <v>13</v>
      </c>
      <c r="BX265" s="7">
        <v>4.7809999999999997E-3</v>
      </c>
      <c r="BY265" s="7">
        <v>0.75</v>
      </c>
      <c r="BZ265" s="9">
        <f>Tabla5[[#This Row],[Precio unitario]]*Tabla5[[#This Row],[Tasa de ingresos cliente]]</f>
        <v>3.5857499999999995E-3</v>
      </c>
      <c r="CA265" s="21">
        <v>22.631540000000001</v>
      </c>
      <c r="CB265" s="15">
        <f>Tabla5[[#This Row],[tasa de cambio]]*Tabla5[[#This Row],[Ingresos netos]]</f>
        <v>8.1151044554999996E-2</v>
      </c>
    </row>
    <row r="266" spans="1:80">
      <c r="A266" s="1" t="s">
        <v>24</v>
      </c>
      <c r="B266" s="1" t="s">
        <v>43</v>
      </c>
      <c r="C266" s="1"/>
      <c r="D266" s="1" t="s">
        <v>11</v>
      </c>
      <c r="E266" s="1" t="s">
        <v>12</v>
      </c>
      <c r="F266" s="1" t="s">
        <v>13</v>
      </c>
      <c r="G266" s="8">
        <v>2.6739249799999999E-4</v>
      </c>
      <c r="H266" s="8">
        <v>0.75</v>
      </c>
      <c r="I266" s="9">
        <f>Tabla14[[#This Row],[Precio unitario]]*Tabla14[[#This Row],[Tasa de ingresos cliente]]</f>
        <v>2.0054437350000001E-4</v>
      </c>
      <c r="J266" s="21">
        <v>21.6</v>
      </c>
      <c r="K266" s="15">
        <f>Tabla14[[#This Row],[tasa de cambio]]*Tabla14[[#This Row],[Ingresos netos]]</f>
        <v>4.3317584676000002E-3</v>
      </c>
      <c r="P266" s="2" t="s">
        <v>81</v>
      </c>
      <c r="Q266" s="2" t="s">
        <v>17</v>
      </c>
      <c r="R266" s="2"/>
      <c r="S266" s="2" t="s">
        <v>11</v>
      </c>
      <c r="T266" s="2" t="s">
        <v>12</v>
      </c>
      <c r="U266" s="2" t="s">
        <v>13</v>
      </c>
      <c r="V266" s="7">
        <v>6.1150253700000001E-4</v>
      </c>
      <c r="W266" s="7">
        <v>0.75</v>
      </c>
      <c r="X266" s="9">
        <f>Tabla12[[#This Row],[Precio unitario]]*Tabla12[[#This Row],[Tasa de ingresos cliente]]</f>
        <v>4.5862690275000003E-4</v>
      </c>
      <c r="Y266" s="21">
        <v>21.6</v>
      </c>
      <c r="Z266" s="11">
        <f>Tabla12[[#This Row],[tasa de cambio]]*Tabla12[[#This Row],[Ingresos netos]]</f>
        <v>9.9063410994000012E-3</v>
      </c>
      <c r="AQ266" s="2" t="s">
        <v>100</v>
      </c>
      <c r="AR266" s="2" t="s">
        <v>14</v>
      </c>
      <c r="AS266" s="2" t="s">
        <v>104</v>
      </c>
      <c r="AT266" s="2" t="s">
        <v>11</v>
      </c>
      <c r="AU266" s="2" t="s">
        <v>12</v>
      </c>
      <c r="AV266" s="2" t="s">
        <v>13</v>
      </c>
      <c r="AW266" s="7">
        <v>1.0795926000000001E-3</v>
      </c>
      <c r="AX266" s="7">
        <v>0.75</v>
      </c>
      <c r="AY266" s="9">
        <f>Tabla8[[#This Row],[Precio unitario]]*Tabla8[[#This Row],[Tasa de ingresos cliente]]</f>
        <v>8.0969445000000006E-4</v>
      </c>
      <c r="AZ266" s="21">
        <v>21.6</v>
      </c>
      <c r="BA266" s="11">
        <f>Tabla8[[#This Row],[tasa de cambio]]*Tabla8[[#This Row],[Ingresos netos]]</f>
        <v>1.7489400120000002E-2</v>
      </c>
      <c r="BB266" s="23"/>
      <c r="BD266" s="23"/>
      <c r="BR266" s="1" t="s">
        <v>139</v>
      </c>
      <c r="BS266" s="1" t="s">
        <v>37</v>
      </c>
      <c r="BT266" s="1" t="s">
        <v>104</v>
      </c>
      <c r="BU266" s="1" t="s">
        <v>11</v>
      </c>
      <c r="BV266" s="1" t="s">
        <v>12</v>
      </c>
      <c r="BW266" s="1" t="s">
        <v>13</v>
      </c>
      <c r="BX266" s="8">
        <v>2.8306085410000001E-3</v>
      </c>
      <c r="BY266" s="8">
        <v>0.75</v>
      </c>
      <c r="BZ266" s="9">
        <f>Tabla5[[#This Row],[Precio unitario]]*Tabla5[[#This Row],[Tasa de ingresos cliente]]</f>
        <v>2.1229564057500001E-3</v>
      </c>
      <c r="CA266" s="21">
        <v>22.631540000000001</v>
      </c>
      <c r="CB266" s="15">
        <f>Tabla5[[#This Row],[tasa de cambio]]*Tabla5[[#This Row],[Ingresos netos]]</f>
        <v>4.8045772814987356E-2</v>
      </c>
    </row>
    <row r="267" spans="1:80">
      <c r="A267" s="2" t="s">
        <v>24</v>
      </c>
      <c r="B267" s="2" t="s">
        <v>43</v>
      </c>
      <c r="C267" s="2"/>
      <c r="D267" s="2" t="s">
        <v>11</v>
      </c>
      <c r="E267" s="2" t="s">
        <v>12</v>
      </c>
      <c r="F267" s="2" t="s">
        <v>13</v>
      </c>
      <c r="G267" s="7">
        <v>6.5472176000000001E-5</v>
      </c>
      <c r="H267" s="7">
        <v>0.75</v>
      </c>
      <c r="I267" s="9">
        <f>Tabla14[[#This Row],[Precio unitario]]*Tabla14[[#This Row],[Tasa de ingresos cliente]]</f>
        <v>4.9104131999999997E-5</v>
      </c>
      <c r="J267" s="21">
        <v>21.6</v>
      </c>
      <c r="K267" s="15">
        <f>Tabla14[[#This Row],[tasa de cambio]]*Tabla14[[#This Row],[Ingresos netos]]</f>
        <v>1.0606492511999999E-3</v>
      </c>
      <c r="P267" s="1" t="s">
        <v>81</v>
      </c>
      <c r="Q267" s="1" t="s">
        <v>17</v>
      </c>
      <c r="R267" s="1"/>
      <c r="S267" s="1" t="s">
        <v>11</v>
      </c>
      <c r="T267" s="1" t="s">
        <v>12</v>
      </c>
      <c r="U267" s="1" t="s">
        <v>13</v>
      </c>
      <c r="V267" s="8">
        <v>4.98537452E-4</v>
      </c>
      <c r="W267" s="8">
        <v>0.75</v>
      </c>
      <c r="X267" s="9">
        <f>Tabla12[[#This Row],[Precio unitario]]*Tabla12[[#This Row],[Tasa de ingresos cliente]]</f>
        <v>3.73903089E-4</v>
      </c>
      <c r="Y267" s="21">
        <v>21.6</v>
      </c>
      <c r="Z267" s="11">
        <f>Tabla12[[#This Row],[tasa de cambio]]*Tabla12[[#This Row],[Ingresos netos]]</f>
        <v>8.076306722400001E-3</v>
      </c>
      <c r="AQ267" s="1" t="s">
        <v>100</v>
      </c>
      <c r="AR267" s="1" t="s">
        <v>14</v>
      </c>
      <c r="AS267" s="1" t="s">
        <v>104</v>
      </c>
      <c r="AT267" s="1" t="s">
        <v>11</v>
      </c>
      <c r="AU267" s="1" t="s">
        <v>12</v>
      </c>
      <c r="AV267" s="1" t="s">
        <v>13</v>
      </c>
      <c r="AW267" s="8">
        <v>1.0796667E-3</v>
      </c>
      <c r="AX267" s="8">
        <v>0.75</v>
      </c>
      <c r="AY267" s="9">
        <f>Tabla8[[#This Row],[Precio unitario]]*Tabla8[[#This Row],[Tasa de ingresos cliente]]</f>
        <v>8.0975002500000004E-4</v>
      </c>
      <c r="AZ267" s="21">
        <v>21.6</v>
      </c>
      <c r="BA267" s="11">
        <f>Tabla8[[#This Row],[tasa de cambio]]*Tabla8[[#This Row],[Ingresos netos]]</f>
        <v>1.7490600540000002E-2</v>
      </c>
      <c r="BB267" s="23"/>
      <c r="BD267" s="23"/>
      <c r="BR267" s="2" t="s">
        <v>139</v>
      </c>
      <c r="BS267" s="2" t="s">
        <v>23</v>
      </c>
      <c r="BT267" s="2" t="s">
        <v>104</v>
      </c>
      <c r="BU267" s="2" t="s">
        <v>11</v>
      </c>
      <c r="BV267" s="2" t="s">
        <v>12</v>
      </c>
      <c r="BW267" s="2" t="s">
        <v>13</v>
      </c>
      <c r="BX267" s="7">
        <v>5.8230000000000001E-3</v>
      </c>
      <c r="BY267" s="7">
        <v>0.75</v>
      </c>
      <c r="BZ267" s="9">
        <f>Tabla5[[#This Row],[Precio unitario]]*Tabla5[[#This Row],[Tasa de ingresos cliente]]</f>
        <v>4.3672499999999996E-3</v>
      </c>
      <c r="CA267" s="21">
        <v>22.631540000000001</v>
      </c>
      <c r="CB267" s="15">
        <f>Tabla5[[#This Row],[tasa de cambio]]*Tabla5[[#This Row],[Ingresos netos]]</f>
        <v>9.8837593064999993E-2</v>
      </c>
    </row>
    <row r="268" spans="1:80">
      <c r="A268" s="2" t="s">
        <v>24</v>
      </c>
      <c r="B268" s="2" t="s">
        <v>43</v>
      </c>
      <c r="C268" s="2"/>
      <c r="D268" s="2" t="s">
        <v>11</v>
      </c>
      <c r="E268" s="2" t="s">
        <v>12</v>
      </c>
      <c r="F268" s="2" t="s">
        <v>13</v>
      </c>
      <c r="G268" s="7">
        <v>2.5643599599999998E-4</v>
      </c>
      <c r="H268" s="7">
        <v>0.75</v>
      </c>
      <c r="I268" s="9">
        <f>Tabla14[[#This Row],[Precio unitario]]*Tabla14[[#This Row],[Tasa de ingresos cliente]]</f>
        <v>1.9232699699999999E-4</v>
      </c>
      <c r="J268" s="21">
        <v>21.6</v>
      </c>
      <c r="K268" s="15">
        <f>Tabla14[[#This Row],[tasa de cambio]]*Tabla14[[#This Row],[Ingresos netos]]</f>
        <v>4.1542631351999997E-3</v>
      </c>
      <c r="P268" s="2" t="s">
        <v>81</v>
      </c>
      <c r="Q268" s="2" t="s">
        <v>17</v>
      </c>
      <c r="R268" s="2"/>
      <c r="S268" s="2" t="s">
        <v>11</v>
      </c>
      <c r="T268" s="2" t="s">
        <v>12</v>
      </c>
      <c r="U268" s="2" t="s">
        <v>13</v>
      </c>
      <c r="V268" s="7">
        <v>6.4895586899999999E-4</v>
      </c>
      <c r="W268" s="7">
        <v>0.75</v>
      </c>
      <c r="X268" s="9">
        <f>Tabla12[[#This Row],[Precio unitario]]*Tabla12[[#This Row],[Tasa de ingresos cliente]]</f>
        <v>4.8671690174999997E-4</v>
      </c>
      <c r="Y268" s="21">
        <v>21.6</v>
      </c>
      <c r="Z268" s="11">
        <f>Tabla12[[#This Row],[tasa de cambio]]*Tabla12[[#This Row],[Ingresos netos]]</f>
        <v>1.0513085077799999E-2</v>
      </c>
      <c r="AQ268" s="2" t="s">
        <v>100</v>
      </c>
      <c r="AR268" s="2" t="s">
        <v>14</v>
      </c>
      <c r="AS268" s="2" t="s">
        <v>104</v>
      </c>
      <c r="AT268" s="2" t="s">
        <v>11</v>
      </c>
      <c r="AU268" s="2" t="s">
        <v>12</v>
      </c>
      <c r="AV268" s="2" t="s">
        <v>13</v>
      </c>
      <c r="AW268" s="7">
        <v>1.0795793999999999E-3</v>
      </c>
      <c r="AX268" s="7">
        <v>0.75</v>
      </c>
      <c r="AY268" s="9">
        <f>Tabla8[[#This Row],[Precio unitario]]*Tabla8[[#This Row],[Tasa de ingresos cliente]]</f>
        <v>8.0968454999999994E-4</v>
      </c>
      <c r="AZ268" s="21">
        <v>21.6</v>
      </c>
      <c r="BA268" s="11">
        <f>Tabla8[[#This Row],[tasa de cambio]]*Tabla8[[#This Row],[Ingresos netos]]</f>
        <v>1.7489186279999999E-2</v>
      </c>
      <c r="BB268" s="23"/>
      <c r="BD268" s="23"/>
      <c r="BR268" s="1" t="s">
        <v>139</v>
      </c>
      <c r="BS268" s="1" t="s">
        <v>18</v>
      </c>
      <c r="BT268" s="1" t="s">
        <v>104</v>
      </c>
      <c r="BU268" s="1" t="s">
        <v>11</v>
      </c>
      <c r="BV268" s="1" t="s">
        <v>12</v>
      </c>
      <c r="BW268" s="1" t="s">
        <v>13</v>
      </c>
      <c r="BX268" s="8">
        <v>2.0767184399999999E-3</v>
      </c>
      <c r="BY268" s="8">
        <v>0.75</v>
      </c>
      <c r="BZ268" s="9">
        <f>Tabla5[[#This Row],[Precio unitario]]*Tabla5[[#This Row],[Tasa de ingresos cliente]]</f>
        <v>1.55753883E-3</v>
      </c>
      <c r="CA268" s="21">
        <v>22.631540000000001</v>
      </c>
      <c r="CB268" s="15">
        <f>Tabla5[[#This Row],[tasa de cambio]]*Tabla5[[#This Row],[Ingresos netos]]</f>
        <v>3.5249502332698197E-2</v>
      </c>
    </row>
    <row r="269" spans="1:80">
      <c r="A269" s="2" t="s">
        <v>24</v>
      </c>
      <c r="B269" s="2" t="s">
        <v>43</v>
      </c>
      <c r="C269" s="2"/>
      <c r="D269" s="2" t="s">
        <v>11</v>
      </c>
      <c r="E269" s="2" t="s">
        <v>12</v>
      </c>
      <c r="F269" s="2" t="s">
        <v>13</v>
      </c>
      <c r="G269" s="7">
        <v>9.2689296999999999E-5</v>
      </c>
      <c r="H269" s="7">
        <v>0.75</v>
      </c>
      <c r="I269" s="9">
        <f>Tabla14[[#This Row],[Precio unitario]]*Tabla14[[#This Row],[Tasa de ingresos cliente]]</f>
        <v>6.9516972750000006E-5</v>
      </c>
      <c r="J269" s="21">
        <v>21.6</v>
      </c>
      <c r="K269" s="15">
        <f>Tabla14[[#This Row],[tasa de cambio]]*Tabla14[[#This Row],[Ingresos netos]]</f>
        <v>1.5015666114000003E-3</v>
      </c>
      <c r="P269" s="1" t="s">
        <v>81</v>
      </c>
      <c r="Q269" s="1" t="s">
        <v>17</v>
      </c>
      <c r="R269" s="1"/>
      <c r="S269" s="1" t="s">
        <v>11</v>
      </c>
      <c r="T269" s="1" t="s">
        <v>12</v>
      </c>
      <c r="U269" s="1" t="s">
        <v>13</v>
      </c>
      <c r="V269" s="8">
        <v>6.0556755499999995E-4</v>
      </c>
      <c r="W269" s="8">
        <v>0.75</v>
      </c>
      <c r="X269" s="9">
        <f>Tabla12[[#This Row],[Precio unitario]]*Tabla12[[#This Row],[Tasa de ingresos cliente]]</f>
        <v>4.5417566624999996E-4</v>
      </c>
      <c r="Y269" s="21">
        <v>21.6</v>
      </c>
      <c r="Z269" s="11">
        <f>Tabla12[[#This Row],[tasa de cambio]]*Tabla12[[#This Row],[Ingresos netos]]</f>
        <v>9.8101943909999993E-3</v>
      </c>
      <c r="AQ269" s="1" t="s">
        <v>100</v>
      </c>
      <c r="AR269" s="1" t="s">
        <v>14</v>
      </c>
      <c r="AS269" s="1" t="s">
        <v>104</v>
      </c>
      <c r="AT269" s="1" t="s">
        <v>11</v>
      </c>
      <c r="AU269" s="1" t="s">
        <v>12</v>
      </c>
      <c r="AV269" s="1" t="s">
        <v>13</v>
      </c>
      <c r="AW269" s="8">
        <v>1.0796154000000001E-3</v>
      </c>
      <c r="AX269" s="8">
        <v>0.75</v>
      </c>
      <c r="AY269" s="9">
        <f>Tabla8[[#This Row],[Precio unitario]]*Tabla8[[#This Row],[Tasa de ingresos cliente]]</f>
        <v>8.0971155000000004E-4</v>
      </c>
      <c r="AZ269" s="21">
        <v>21.6</v>
      </c>
      <c r="BA269" s="11">
        <f>Tabla8[[#This Row],[tasa de cambio]]*Tabla8[[#This Row],[Ingresos netos]]</f>
        <v>1.748976948E-2</v>
      </c>
      <c r="BB269" s="23"/>
      <c r="BD269" s="23"/>
      <c r="BR269" s="2" t="s">
        <v>139</v>
      </c>
      <c r="BS269" s="2" t="s">
        <v>18</v>
      </c>
      <c r="BT269" s="2" t="s">
        <v>104</v>
      </c>
      <c r="BU269" s="2" t="s">
        <v>11</v>
      </c>
      <c r="BV269" s="2" t="s">
        <v>12</v>
      </c>
      <c r="BW269" s="2" t="s">
        <v>13</v>
      </c>
      <c r="BX269" s="7">
        <v>2.0767184409999999E-3</v>
      </c>
      <c r="BY269" s="7">
        <v>0.75</v>
      </c>
      <c r="BZ269" s="9">
        <f>Tabla5[[#This Row],[Precio unitario]]*Tabla5[[#This Row],[Tasa de ingresos cliente]]</f>
        <v>1.5575388307499998E-3</v>
      </c>
      <c r="CA269" s="21">
        <v>22.631540000000001</v>
      </c>
      <c r="CB269" s="15">
        <f>Tabla5[[#This Row],[tasa de cambio]]*Tabla5[[#This Row],[Ingresos netos]]</f>
        <v>3.5249502349671856E-2</v>
      </c>
    </row>
    <row r="270" spans="1:80">
      <c r="A270" s="2" t="s">
        <v>24</v>
      </c>
      <c r="B270" s="2" t="s">
        <v>43</v>
      </c>
      <c r="C270" s="2"/>
      <c r="D270" s="2" t="s">
        <v>11</v>
      </c>
      <c r="E270" s="2" t="s">
        <v>12</v>
      </c>
      <c r="F270" s="2" t="s">
        <v>13</v>
      </c>
      <c r="G270" s="7">
        <v>9.1847181999999994E-5</v>
      </c>
      <c r="H270" s="7">
        <v>0.75</v>
      </c>
      <c r="I270" s="9">
        <f>Tabla14[[#This Row],[Precio unitario]]*Tabla14[[#This Row],[Tasa de ingresos cliente]]</f>
        <v>6.8885386500000003E-5</v>
      </c>
      <c r="J270" s="21">
        <v>21.6</v>
      </c>
      <c r="K270" s="15">
        <f>Tabla14[[#This Row],[tasa de cambio]]*Tabla14[[#This Row],[Ingresos netos]]</f>
        <v>1.4879243484000001E-3</v>
      </c>
      <c r="P270" s="2" t="s">
        <v>81</v>
      </c>
      <c r="Q270" s="2" t="s">
        <v>17</v>
      </c>
      <c r="R270" s="2"/>
      <c r="S270" s="2" t="s">
        <v>11</v>
      </c>
      <c r="T270" s="2" t="s">
        <v>12</v>
      </c>
      <c r="U270" s="2" t="s">
        <v>13</v>
      </c>
      <c r="V270" s="7">
        <v>6.0881932400000003E-4</v>
      </c>
      <c r="W270" s="7">
        <v>0.75</v>
      </c>
      <c r="X270" s="9">
        <f>Tabla12[[#This Row],[Precio unitario]]*Tabla12[[#This Row],[Tasa de ingresos cliente]]</f>
        <v>4.5661449300000002E-4</v>
      </c>
      <c r="Y270" s="21">
        <v>21.6</v>
      </c>
      <c r="Z270" s="11">
        <f>Tabla12[[#This Row],[tasa de cambio]]*Tabla12[[#This Row],[Ingresos netos]]</f>
        <v>9.8628730488000017E-3</v>
      </c>
      <c r="AQ270" s="2" t="s">
        <v>100</v>
      </c>
      <c r="AR270" s="2" t="s">
        <v>14</v>
      </c>
      <c r="AS270" s="2" t="s">
        <v>104</v>
      </c>
      <c r="AT270" s="2" t="s">
        <v>11</v>
      </c>
      <c r="AU270" s="2" t="s">
        <v>12</v>
      </c>
      <c r="AV270" s="2" t="s">
        <v>13</v>
      </c>
      <c r="AW270" s="7">
        <v>1.0795789E-3</v>
      </c>
      <c r="AX270" s="7">
        <v>0.75</v>
      </c>
      <c r="AY270" s="9">
        <f>Tabla8[[#This Row],[Precio unitario]]*Tabla8[[#This Row],[Tasa de ingresos cliente]]</f>
        <v>8.0968417499999992E-4</v>
      </c>
      <c r="AZ270" s="21">
        <v>21.6</v>
      </c>
      <c r="BA270" s="11">
        <f>Tabla8[[#This Row],[tasa de cambio]]*Tabla8[[#This Row],[Ingresos netos]]</f>
        <v>1.7489178179999999E-2</v>
      </c>
      <c r="BB270" s="23"/>
      <c r="BD270" s="23"/>
      <c r="BR270" s="1" t="s">
        <v>139</v>
      </c>
      <c r="BS270" s="1" t="s">
        <v>34</v>
      </c>
      <c r="BT270" s="1" t="s">
        <v>104</v>
      </c>
      <c r="BU270" s="1" t="s">
        <v>11</v>
      </c>
      <c r="BV270" s="1" t="s">
        <v>12</v>
      </c>
      <c r="BW270" s="1" t="s">
        <v>13</v>
      </c>
      <c r="BX270" s="8">
        <v>2.8472909880000001E-3</v>
      </c>
      <c r="BY270" s="8">
        <v>0.75</v>
      </c>
      <c r="BZ270" s="9">
        <f>Tabla5[[#This Row],[Precio unitario]]*Tabla5[[#This Row],[Tasa de ingresos cliente]]</f>
        <v>2.1354682410000001E-3</v>
      </c>
      <c r="CA270" s="21">
        <v>22.631540000000001</v>
      </c>
      <c r="CB270" s="15">
        <f>Tabla5[[#This Row],[tasa de cambio]]*Tabla5[[#This Row],[Ingresos netos]]</f>
        <v>4.8328934914921143E-2</v>
      </c>
    </row>
    <row r="271" spans="1:80">
      <c r="A271" s="1" t="s">
        <v>24</v>
      </c>
      <c r="B271" s="1" t="s">
        <v>43</v>
      </c>
      <c r="C271" s="1"/>
      <c r="D271" s="1" t="s">
        <v>11</v>
      </c>
      <c r="E271" s="1" t="s">
        <v>12</v>
      </c>
      <c r="F271" s="1" t="s">
        <v>13</v>
      </c>
      <c r="G271" s="8">
        <v>4.37381795E-4</v>
      </c>
      <c r="H271" s="8">
        <v>0.75</v>
      </c>
      <c r="I271" s="9">
        <f>Tabla14[[#This Row],[Precio unitario]]*Tabla14[[#This Row],[Tasa de ingresos cliente]]</f>
        <v>3.2803634625E-4</v>
      </c>
      <c r="J271" s="21">
        <v>21.6</v>
      </c>
      <c r="K271" s="15">
        <f>Tabla14[[#This Row],[tasa de cambio]]*Tabla14[[#This Row],[Ingresos netos]]</f>
        <v>7.0855850790000003E-3</v>
      </c>
      <c r="P271" s="1" t="s">
        <v>81</v>
      </c>
      <c r="Q271" s="1" t="s">
        <v>17</v>
      </c>
      <c r="R271" s="1"/>
      <c r="S271" s="1" t="s">
        <v>11</v>
      </c>
      <c r="T271" s="1" t="s">
        <v>12</v>
      </c>
      <c r="U271" s="1" t="s">
        <v>13</v>
      </c>
      <c r="V271" s="8">
        <v>4.20612612E-4</v>
      </c>
      <c r="W271" s="8">
        <v>0.75</v>
      </c>
      <c r="X271" s="9">
        <f>Tabla12[[#This Row],[Precio unitario]]*Tabla12[[#This Row],[Tasa de ingresos cliente]]</f>
        <v>3.1545945899999999E-4</v>
      </c>
      <c r="Y271" s="21">
        <v>21.6</v>
      </c>
      <c r="Z271" s="11">
        <f>Tabla12[[#This Row],[tasa de cambio]]*Tabla12[[#This Row],[Ingresos netos]]</f>
        <v>6.8139243143999998E-3</v>
      </c>
      <c r="AQ271" s="2" t="s">
        <v>100</v>
      </c>
      <c r="AR271" s="2" t="s">
        <v>14</v>
      </c>
      <c r="AS271" s="2" t="s">
        <v>114</v>
      </c>
      <c r="AT271" s="2" t="s">
        <v>11</v>
      </c>
      <c r="AU271" s="2" t="s">
        <v>12</v>
      </c>
      <c r="AV271" s="2" t="s">
        <v>13</v>
      </c>
      <c r="AW271" s="7">
        <v>6.6270299999999995E-5</v>
      </c>
      <c r="AX271" s="7">
        <v>0.75</v>
      </c>
      <c r="AY271" s="9">
        <f>Tabla8[[#This Row],[Precio unitario]]*Tabla8[[#This Row],[Tasa de ingresos cliente]]</f>
        <v>4.9702724999999996E-5</v>
      </c>
      <c r="AZ271" s="21">
        <v>21.6</v>
      </c>
      <c r="BA271" s="11">
        <f>Tabla8[[#This Row],[tasa de cambio]]*Tabla8[[#This Row],[Ingresos netos]]</f>
        <v>1.07357886E-3</v>
      </c>
      <c r="BB271" s="23"/>
      <c r="BD271" s="23"/>
      <c r="BR271" s="2" t="s">
        <v>139</v>
      </c>
      <c r="BS271" s="2" t="s">
        <v>10</v>
      </c>
      <c r="BT271" s="2" t="s">
        <v>104</v>
      </c>
      <c r="BU271" s="2" t="s">
        <v>11</v>
      </c>
      <c r="BV271" s="2" t="s">
        <v>12</v>
      </c>
      <c r="BW271" s="2" t="s">
        <v>13</v>
      </c>
      <c r="BX271" s="7">
        <v>2.7555575839999999E-3</v>
      </c>
      <c r="BY271" s="7">
        <v>0.75</v>
      </c>
      <c r="BZ271" s="9">
        <f>Tabla5[[#This Row],[Precio unitario]]*Tabla5[[#This Row],[Tasa de ingresos cliente]]</f>
        <v>2.0666681879999999E-3</v>
      </c>
      <c r="CA271" s="21">
        <v>22.631540000000001</v>
      </c>
      <c r="CB271" s="15">
        <f>Tabla5[[#This Row],[tasa de cambio]]*Tabla5[[#This Row],[Ingresos netos]]</f>
        <v>4.6771883763449519E-2</v>
      </c>
    </row>
    <row r="272" spans="1:80">
      <c r="A272" s="2" t="s">
        <v>24</v>
      </c>
      <c r="B272" s="2" t="s">
        <v>43</v>
      </c>
      <c r="C272" s="2"/>
      <c r="D272" s="2" t="s">
        <v>11</v>
      </c>
      <c r="E272" s="2" t="s">
        <v>12</v>
      </c>
      <c r="F272" s="2" t="s">
        <v>13</v>
      </c>
      <c r="G272" s="7">
        <v>1.1493610299999999E-4</v>
      </c>
      <c r="H272" s="7">
        <v>0.75</v>
      </c>
      <c r="I272" s="9">
        <f>Tabla14[[#This Row],[Precio unitario]]*Tabla14[[#This Row],[Tasa de ingresos cliente]]</f>
        <v>8.6202077250000002E-5</v>
      </c>
      <c r="J272" s="21">
        <v>21.6</v>
      </c>
      <c r="K272" s="15">
        <f>Tabla14[[#This Row],[tasa de cambio]]*Tabla14[[#This Row],[Ingresos netos]]</f>
        <v>1.8619648686000001E-3</v>
      </c>
      <c r="P272" s="2" t="s">
        <v>81</v>
      </c>
      <c r="Q272" s="2" t="s">
        <v>35</v>
      </c>
      <c r="R272" s="2"/>
      <c r="S272" s="2" t="s">
        <v>11</v>
      </c>
      <c r="T272" s="2" t="s">
        <v>12</v>
      </c>
      <c r="U272" s="2" t="s">
        <v>13</v>
      </c>
      <c r="V272" s="7">
        <v>1.1280301250000001E-3</v>
      </c>
      <c r="W272" s="7">
        <v>0.75</v>
      </c>
      <c r="X272" s="9">
        <f>Tabla12[[#This Row],[Precio unitario]]*Tabla12[[#This Row],[Tasa de ingresos cliente]]</f>
        <v>8.4602259375E-4</v>
      </c>
      <c r="Y272" s="21">
        <v>21.6</v>
      </c>
      <c r="Z272" s="11">
        <f>Tabla12[[#This Row],[tasa de cambio]]*Tabla12[[#This Row],[Ingresos netos]]</f>
        <v>1.8274088024999999E-2</v>
      </c>
      <c r="AQ272" s="1" t="s">
        <v>100</v>
      </c>
      <c r="AR272" s="1" t="s">
        <v>14</v>
      </c>
      <c r="AS272" s="1" t="s">
        <v>114</v>
      </c>
      <c r="AT272" s="1" t="s">
        <v>11</v>
      </c>
      <c r="AU272" s="1" t="s">
        <v>12</v>
      </c>
      <c r="AV272" s="1" t="s">
        <v>13</v>
      </c>
      <c r="AW272" s="8">
        <v>6.6256599999999999E-5</v>
      </c>
      <c r="AX272" s="8">
        <v>0.75</v>
      </c>
      <c r="AY272" s="9">
        <f>Tabla8[[#This Row],[Precio unitario]]*Tabla8[[#This Row],[Tasa de ingresos cliente]]</f>
        <v>4.9692450000000002E-5</v>
      </c>
      <c r="AZ272" s="21">
        <v>21.6</v>
      </c>
      <c r="BA272" s="11">
        <f>Tabla8[[#This Row],[tasa de cambio]]*Tabla8[[#This Row],[Ingresos netos]]</f>
        <v>1.0733569200000001E-3</v>
      </c>
      <c r="BB272" s="23"/>
      <c r="BD272" s="23"/>
      <c r="BR272" s="1" t="s">
        <v>139</v>
      </c>
      <c r="BS272" s="1" t="s">
        <v>14</v>
      </c>
      <c r="BT272" s="1" t="s">
        <v>104</v>
      </c>
      <c r="BU272" s="1" t="s">
        <v>11</v>
      </c>
      <c r="BV272" s="1" t="s">
        <v>12</v>
      </c>
      <c r="BW272" s="1" t="s">
        <v>13</v>
      </c>
      <c r="BX272" s="8">
        <v>3.4468289699999999E-3</v>
      </c>
      <c r="BY272" s="8">
        <v>0.75</v>
      </c>
      <c r="BZ272" s="9">
        <f>Tabla5[[#This Row],[Precio unitario]]*Tabla5[[#This Row],[Tasa de ingresos cliente]]</f>
        <v>2.5851217275E-3</v>
      </c>
      <c r="CA272" s="21">
        <v>22.631540000000001</v>
      </c>
      <c r="CB272" s="15">
        <f>Tabla5[[#This Row],[tasa de cambio]]*Tabla5[[#This Row],[Ingresos netos]]</f>
        <v>5.850528578078535E-2</v>
      </c>
    </row>
    <row r="273" spans="1:80">
      <c r="A273" s="1" t="s">
        <v>24</v>
      </c>
      <c r="B273" s="1" t="s">
        <v>43</v>
      </c>
      <c r="C273" s="1"/>
      <c r="D273" s="1" t="s">
        <v>11</v>
      </c>
      <c r="E273" s="1" t="s">
        <v>12</v>
      </c>
      <c r="F273" s="1" t="s">
        <v>13</v>
      </c>
      <c r="G273" s="8">
        <v>1.2576699399999999E-4</v>
      </c>
      <c r="H273" s="8">
        <v>0.75</v>
      </c>
      <c r="I273" s="9">
        <f>Tabla14[[#This Row],[Precio unitario]]*Tabla14[[#This Row],[Tasa de ingresos cliente]]</f>
        <v>9.4325245499999997E-5</v>
      </c>
      <c r="J273" s="21">
        <v>21.6</v>
      </c>
      <c r="K273" s="15">
        <f>Tabla14[[#This Row],[tasa de cambio]]*Tabla14[[#This Row],[Ingresos netos]]</f>
        <v>2.0374253028000002E-3</v>
      </c>
      <c r="P273" s="1" t="s">
        <v>81</v>
      </c>
      <c r="Q273" s="1" t="s">
        <v>33</v>
      </c>
      <c r="R273" s="1"/>
      <c r="S273" s="1" t="s">
        <v>11</v>
      </c>
      <c r="T273" s="1" t="s">
        <v>12</v>
      </c>
      <c r="U273" s="1" t="s">
        <v>13</v>
      </c>
      <c r="V273" s="8">
        <v>3.8007267869999998E-3</v>
      </c>
      <c r="W273" s="8">
        <v>0.75</v>
      </c>
      <c r="X273" s="9">
        <f>Tabla12[[#This Row],[Precio unitario]]*Tabla12[[#This Row],[Tasa de ingresos cliente]]</f>
        <v>2.8505450902499996E-3</v>
      </c>
      <c r="Y273" s="21">
        <v>21.6</v>
      </c>
      <c r="Z273" s="11">
        <f>Tabla12[[#This Row],[tasa de cambio]]*Tabla12[[#This Row],[Ingresos netos]]</f>
        <v>6.1571773949399999E-2</v>
      </c>
      <c r="AQ273" s="2" t="s">
        <v>100</v>
      </c>
      <c r="AR273" s="2" t="s">
        <v>14</v>
      </c>
      <c r="AS273" s="2" t="s">
        <v>114</v>
      </c>
      <c r="AT273" s="2" t="s">
        <v>11</v>
      </c>
      <c r="AU273" s="2" t="s">
        <v>12</v>
      </c>
      <c r="AV273" s="2" t="s">
        <v>13</v>
      </c>
      <c r="AW273" s="7">
        <v>6.6259299999999998E-5</v>
      </c>
      <c r="AX273" s="7">
        <v>0.75</v>
      </c>
      <c r="AY273" s="9">
        <f>Tabla8[[#This Row],[Precio unitario]]*Tabla8[[#This Row],[Tasa de ingresos cliente]]</f>
        <v>4.9694475000000002E-5</v>
      </c>
      <c r="AZ273" s="21">
        <v>21.6</v>
      </c>
      <c r="BA273" s="11">
        <f>Tabla8[[#This Row],[tasa de cambio]]*Tabla8[[#This Row],[Ingresos netos]]</f>
        <v>1.0734006600000001E-3</v>
      </c>
      <c r="BB273" s="23"/>
      <c r="BD273" s="23"/>
      <c r="BR273" s="2" t="s">
        <v>139</v>
      </c>
      <c r="BS273" s="2" t="s">
        <v>42</v>
      </c>
      <c r="BT273" s="2" t="s">
        <v>104</v>
      </c>
      <c r="BU273" s="2" t="s">
        <v>11</v>
      </c>
      <c r="BV273" s="2" t="s">
        <v>12</v>
      </c>
      <c r="BW273" s="2" t="s">
        <v>13</v>
      </c>
      <c r="BX273" s="7">
        <v>3.7509131869999999E-3</v>
      </c>
      <c r="BY273" s="7">
        <v>0.75</v>
      </c>
      <c r="BZ273" s="9">
        <f>Tabla5[[#This Row],[Precio unitario]]*Tabla5[[#This Row],[Tasa de ingresos cliente]]</f>
        <v>2.8131848902499998E-3</v>
      </c>
      <c r="CA273" s="21">
        <v>22.631540000000001</v>
      </c>
      <c r="CB273" s="15">
        <f>Tabla5[[#This Row],[tasa de cambio]]*Tabla5[[#This Row],[Ingresos netos]]</f>
        <v>6.3666706371088483E-2</v>
      </c>
    </row>
    <row r="274" spans="1:80">
      <c r="A274" s="1" t="s">
        <v>24</v>
      </c>
      <c r="B274" s="1" t="s">
        <v>43</v>
      </c>
      <c r="C274" s="1"/>
      <c r="D274" s="1" t="s">
        <v>11</v>
      </c>
      <c r="E274" s="1" t="s">
        <v>12</v>
      </c>
      <c r="F274" s="1" t="s">
        <v>13</v>
      </c>
      <c r="G274" s="8">
        <v>7.6398002999999998E-5</v>
      </c>
      <c r="H274" s="8">
        <v>0.75</v>
      </c>
      <c r="I274" s="9">
        <f>Tabla14[[#This Row],[Precio unitario]]*Tabla14[[#This Row],[Tasa de ingresos cliente]]</f>
        <v>5.7298502249999998E-5</v>
      </c>
      <c r="J274" s="21">
        <v>21.6</v>
      </c>
      <c r="K274" s="15">
        <f>Tabla14[[#This Row],[tasa de cambio]]*Tabla14[[#This Row],[Ingresos netos]]</f>
        <v>1.2376476486E-3</v>
      </c>
      <c r="P274" s="2" t="s">
        <v>81</v>
      </c>
      <c r="Q274" s="2" t="s">
        <v>18</v>
      </c>
      <c r="R274" s="2"/>
      <c r="S274" s="2" t="s">
        <v>11</v>
      </c>
      <c r="T274" s="2" t="s">
        <v>12</v>
      </c>
      <c r="U274" s="2" t="s">
        <v>13</v>
      </c>
      <c r="V274" s="7">
        <v>8.5024889499999996E-4</v>
      </c>
      <c r="W274" s="7">
        <v>0.75</v>
      </c>
      <c r="X274" s="9">
        <f>Tabla12[[#This Row],[Precio unitario]]*Tabla12[[#This Row],[Tasa de ingresos cliente]]</f>
        <v>6.3768667124999997E-4</v>
      </c>
      <c r="Y274" s="21">
        <v>21.6</v>
      </c>
      <c r="Z274" s="11">
        <f>Tabla12[[#This Row],[tasa de cambio]]*Tabla12[[#This Row],[Ingresos netos]]</f>
        <v>1.3774032098999999E-2</v>
      </c>
      <c r="AQ274" s="1" t="s">
        <v>100</v>
      </c>
      <c r="AR274" s="1" t="s">
        <v>14</v>
      </c>
      <c r="AS274" s="1" t="s">
        <v>114</v>
      </c>
      <c r="AT274" s="1" t="s">
        <v>11</v>
      </c>
      <c r="AU274" s="1" t="s">
        <v>12</v>
      </c>
      <c r="AV274" s="1" t="s">
        <v>13</v>
      </c>
      <c r="AW274" s="8">
        <v>6.6269199999999999E-5</v>
      </c>
      <c r="AX274" s="8">
        <v>0.75</v>
      </c>
      <c r="AY274" s="9">
        <f>Tabla8[[#This Row],[Precio unitario]]*Tabla8[[#This Row],[Tasa de ingresos cliente]]</f>
        <v>4.9701899999999999E-5</v>
      </c>
      <c r="AZ274" s="21">
        <v>21.6</v>
      </c>
      <c r="BA274" s="11">
        <f>Tabla8[[#This Row],[tasa de cambio]]*Tabla8[[#This Row],[Ingresos netos]]</f>
        <v>1.0735610400000001E-3</v>
      </c>
      <c r="BB274" s="23"/>
      <c r="BD274" s="23"/>
      <c r="BR274" s="1" t="s">
        <v>139</v>
      </c>
      <c r="BS274" s="1" t="s">
        <v>19</v>
      </c>
      <c r="BT274" s="1" t="s">
        <v>104</v>
      </c>
      <c r="BU274" s="1" t="s">
        <v>11</v>
      </c>
      <c r="BV274" s="1" t="s">
        <v>12</v>
      </c>
      <c r="BW274" s="1" t="s">
        <v>13</v>
      </c>
      <c r="BX274" s="8">
        <v>3.5485469289999998E-3</v>
      </c>
      <c r="BY274" s="8">
        <v>0.75</v>
      </c>
      <c r="BZ274" s="9">
        <f>Tabla5[[#This Row],[Precio unitario]]*Tabla5[[#This Row],[Tasa de ingresos cliente]]</f>
        <v>2.6614101967499999E-3</v>
      </c>
      <c r="CA274" s="21">
        <v>22.631540000000001</v>
      </c>
      <c r="CB274" s="15">
        <f>Tabla5[[#This Row],[tasa de cambio]]*Tabla5[[#This Row],[Ingresos netos]]</f>
        <v>6.0231811324155497E-2</v>
      </c>
    </row>
    <row r="275" spans="1:80">
      <c r="A275" s="1" t="s">
        <v>24</v>
      </c>
      <c r="B275" s="1" t="s">
        <v>43</v>
      </c>
      <c r="C275" s="1"/>
      <c r="D275" s="1" t="s">
        <v>11</v>
      </c>
      <c r="E275" s="1" t="s">
        <v>12</v>
      </c>
      <c r="F275" s="1" t="s">
        <v>13</v>
      </c>
      <c r="G275" s="8">
        <v>6.4394199999999994E-5</v>
      </c>
      <c r="H275" s="8">
        <v>0.75</v>
      </c>
      <c r="I275" s="9">
        <f>Tabla14[[#This Row],[Precio unitario]]*Tabla14[[#This Row],[Tasa de ingresos cliente]]</f>
        <v>4.8295649999999996E-5</v>
      </c>
      <c r="J275" s="21">
        <v>21.6</v>
      </c>
      <c r="K275" s="15">
        <f>Tabla14[[#This Row],[tasa de cambio]]*Tabla14[[#This Row],[Ingresos netos]]</f>
        <v>1.04318604E-3</v>
      </c>
      <c r="P275" s="1" t="s">
        <v>81</v>
      </c>
      <c r="Q275" s="1" t="s">
        <v>18</v>
      </c>
      <c r="R275" s="1"/>
      <c r="S275" s="1" t="s">
        <v>11</v>
      </c>
      <c r="T275" s="1" t="s">
        <v>12</v>
      </c>
      <c r="U275" s="1" t="s">
        <v>13</v>
      </c>
      <c r="V275" s="8">
        <v>7.7798106500000003E-4</v>
      </c>
      <c r="W275" s="8">
        <v>0.75</v>
      </c>
      <c r="X275" s="9">
        <f>Tabla12[[#This Row],[Precio unitario]]*Tabla12[[#This Row],[Tasa de ingresos cliente]]</f>
        <v>5.8348579875000008E-4</v>
      </c>
      <c r="Y275" s="21">
        <v>21.6</v>
      </c>
      <c r="Z275" s="11">
        <f>Tabla12[[#This Row],[tasa de cambio]]*Tabla12[[#This Row],[Ingresos netos]]</f>
        <v>1.2603293253000003E-2</v>
      </c>
      <c r="AQ275" s="2" t="s">
        <v>100</v>
      </c>
      <c r="AR275" s="2" t="s">
        <v>14</v>
      </c>
      <c r="AS275" s="2" t="s">
        <v>114</v>
      </c>
      <c r="AT275" s="2" t="s">
        <v>11</v>
      </c>
      <c r="AU275" s="2" t="s">
        <v>12</v>
      </c>
      <c r="AV275" s="2" t="s">
        <v>13</v>
      </c>
      <c r="AW275" s="7">
        <v>6.6263199999999999E-5</v>
      </c>
      <c r="AX275" s="7">
        <v>0.75</v>
      </c>
      <c r="AY275" s="9">
        <f>Tabla8[[#This Row],[Precio unitario]]*Tabla8[[#This Row],[Tasa de ingresos cliente]]</f>
        <v>4.9697399999999996E-5</v>
      </c>
      <c r="AZ275" s="21">
        <v>21.6</v>
      </c>
      <c r="BA275" s="11">
        <f>Tabla8[[#This Row],[tasa de cambio]]*Tabla8[[#This Row],[Ingresos netos]]</f>
        <v>1.0734638400000001E-3</v>
      </c>
      <c r="BB275" s="23"/>
      <c r="BD275" s="23"/>
      <c r="BR275" s="2" t="s">
        <v>139</v>
      </c>
      <c r="BS275" s="2" t="s">
        <v>20</v>
      </c>
      <c r="BT275" s="2" t="s">
        <v>104</v>
      </c>
      <c r="BU275" s="2" t="s">
        <v>11</v>
      </c>
      <c r="BV275" s="2" t="s">
        <v>12</v>
      </c>
      <c r="BW275" s="2" t="s">
        <v>13</v>
      </c>
      <c r="BX275" s="7">
        <v>3.2674947780000001E-3</v>
      </c>
      <c r="BY275" s="7">
        <v>0.75</v>
      </c>
      <c r="BZ275" s="9">
        <f>Tabla5[[#This Row],[Precio unitario]]*Tabla5[[#This Row],[Tasa de ingresos cliente]]</f>
        <v>2.4506210834999999E-3</v>
      </c>
      <c r="CA275" s="21">
        <v>22.631540000000001</v>
      </c>
      <c r="CB275" s="15">
        <f>Tabla5[[#This Row],[tasa de cambio]]*Tabla5[[#This Row],[Ingresos netos]]</f>
        <v>5.5461329076073589E-2</v>
      </c>
    </row>
    <row r="276" spans="1:80">
      <c r="A276" s="2" t="s">
        <v>24</v>
      </c>
      <c r="B276" s="2" t="s">
        <v>43</v>
      </c>
      <c r="C276" s="2"/>
      <c r="D276" s="2" t="s">
        <v>11</v>
      </c>
      <c r="E276" s="2" t="s">
        <v>12</v>
      </c>
      <c r="F276" s="2" t="s">
        <v>13</v>
      </c>
      <c r="G276" s="7">
        <v>9.1762034000000006E-5</v>
      </c>
      <c r="H276" s="7">
        <v>0.75</v>
      </c>
      <c r="I276" s="9">
        <f>Tabla14[[#This Row],[Precio unitario]]*Tabla14[[#This Row],[Tasa de ingresos cliente]]</f>
        <v>6.8821525500000012E-5</v>
      </c>
      <c r="J276" s="21">
        <v>21.6</v>
      </c>
      <c r="K276" s="15">
        <f>Tabla14[[#This Row],[tasa de cambio]]*Tabla14[[#This Row],[Ingresos netos]]</f>
        <v>1.4865449508000004E-3</v>
      </c>
      <c r="P276" s="2" t="s">
        <v>81</v>
      </c>
      <c r="Q276" s="2" t="s">
        <v>18</v>
      </c>
      <c r="R276" s="2"/>
      <c r="S276" s="2" t="s">
        <v>11</v>
      </c>
      <c r="T276" s="2" t="s">
        <v>12</v>
      </c>
      <c r="U276" s="2" t="s">
        <v>13</v>
      </c>
      <c r="V276" s="7">
        <v>7.7045745100000004E-4</v>
      </c>
      <c r="W276" s="7">
        <v>0.75</v>
      </c>
      <c r="X276" s="9">
        <f>Tabla12[[#This Row],[Precio unitario]]*Tabla12[[#This Row],[Tasa de ingresos cliente]]</f>
        <v>5.7784308825000006E-4</v>
      </c>
      <c r="Y276" s="21">
        <v>21.6</v>
      </c>
      <c r="Z276" s="11">
        <f>Tabla12[[#This Row],[tasa de cambio]]*Tabla12[[#This Row],[Ingresos netos]]</f>
        <v>1.2481410706200001E-2</v>
      </c>
      <c r="AQ276" s="1" t="s">
        <v>100</v>
      </c>
      <c r="AR276" s="1" t="s">
        <v>14</v>
      </c>
      <c r="AS276" s="1" t="s">
        <v>114</v>
      </c>
      <c r="AT276" s="1" t="s">
        <v>11</v>
      </c>
      <c r="AU276" s="1" t="s">
        <v>12</v>
      </c>
      <c r="AV276" s="1" t="s">
        <v>13</v>
      </c>
      <c r="AW276" s="8">
        <v>6.6249999999999998E-5</v>
      </c>
      <c r="AX276" s="8">
        <v>0.75</v>
      </c>
      <c r="AY276" s="9">
        <f>Tabla8[[#This Row],[Precio unitario]]*Tabla8[[#This Row],[Tasa de ingresos cliente]]</f>
        <v>4.9687499999999995E-5</v>
      </c>
      <c r="AZ276" s="21">
        <v>21.6</v>
      </c>
      <c r="BA276" s="11">
        <f>Tabla8[[#This Row],[tasa de cambio]]*Tabla8[[#This Row],[Ingresos netos]]</f>
        <v>1.07325E-3</v>
      </c>
      <c r="BB276" s="23"/>
      <c r="BD276" s="23"/>
      <c r="BR276" s="1" t="s">
        <v>139</v>
      </c>
      <c r="BS276" s="1" t="s">
        <v>45</v>
      </c>
      <c r="BT276" s="1" t="s">
        <v>104</v>
      </c>
      <c r="BU276" s="1" t="s">
        <v>11</v>
      </c>
      <c r="BV276" s="1" t="s">
        <v>12</v>
      </c>
      <c r="BW276" s="1" t="s">
        <v>13</v>
      </c>
      <c r="BX276" s="8">
        <v>3.268089126E-3</v>
      </c>
      <c r="BY276" s="8">
        <v>0.75</v>
      </c>
      <c r="BZ276" s="9">
        <f>Tabla5[[#This Row],[Precio unitario]]*Tabla5[[#This Row],[Tasa de ingresos cliente]]</f>
        <v>2.4510668444999999E-3</v>
      </c>
      <c r="CA276" s="21">
        <v>22.631540000000001</v>
      </c>
      <c r="CB276" s="15">
        <f>Tabla5[[#This Row],[tasa de cambio]]*Tabla5[[#This Row],[Ingresos netos]]</f>
        <v>5.547141733397553E-2</v>
      </c>
    </row>
    <row r="277" spans="1:80">
      <c r="A277" s="2" t="s">
        <v>24</v>
      </c>
      <c r="B277" s="2" t="s">
        <v>43</v>
      </c>
      <c r="C277" s="2"/>
      <c r="D277" s="2" t="s">
        <v>11</v>
      </c>
      <c r="E277" s="2" t="s">
        <v>12</v>
      </c>
      <c r="F277" s="2" t="s">
        <v>13</v>
      </c>
      <c r="G277" s="7">
        <v>2.0612840500000001E-4</v>
      </c>
      <c r="H277" s="7">
        <v>0.75</v>
      </c>
      <c r="I277" s="9">
        <f>Tabla14[[#This Row],[Precio unitario]]*Tabla14[[#This Row],[Tasa de ingresos cliente]]</f>
        <v>1.5459630375000001E-4</v>
      </c>
      <c r="J277" s="21">
        <v>21.6</v>
      </c>
      <c r="K277" s="15">
        <f>Tabla14[[#This Row],[tasa de cambio]]*Tabla14[[#This Row],[Ingresos netos]]</f>
        <v>3.3392801610000007E-3</v>
      </c>
      <c r="P277" s="1" t="s">
        <v>81</v>
      </c>
      <c r="Q277" s="1" t="s">
        <v>18</v>
      </c>
      <c r="R277" s="1"/>
      <c r="S277" s="1" t="s">
        <v>11</v>
      </c>
      <c r="T277" s="1" t="s">
        <v>12</v>
      </c>
      <c r="U277" s="1" t="s">
        <v>13</v>
      </c>
      <c r="V277" s="8">
        <v>8.5067616399999997E-4</v>
      </c>
      <c r="W277" s="8">
        <v>0.75</v>
      </c>
      <c r="X277" s="9">
        <f>Tabla12[[#This Row],[Precio unitario]]*Tabla12[[#This Row],[Tasa de ingresos cliente]]</f>
        <v>6.3800712299999995E-4</v>
      </c>
      <c r="Y277" s="21">
        <v>21.6</v>
      </c>
      <c r="Z277" s="11">
        <f>Tabla12[[#This Row],[tasa de cambio]]*Tabla12[[#This Row],[Ingresos netos]]</f>
        <v>1.3780953856799999E-2</v>
      </c>
      <c r="AQ277" s="2" t="s">
        <v>100</v>
      </c>
      <c r="AR277" s="2" t="s">
        <v>14</v>
      </c>
      <c r="AS277" s="2" t="s">
        <v>114</v>
      </c>
      <c r="AT277" s="2" t="s">
        <v>11</v>
      </c>
      <c r="AU277" s="2" t="s">
        <v>12</v>
      </c>
      <c r="AV277" s="2" t="s">
        <v>13</v>
      </c>
      <c r="AW277" s="7">
        <v>6.6256199999999998E-5</v>
      </c>
      <c r="AX277" s="7">
        <v>0.75</v>
      </c>
      <c r="AY277" s="9">
        <f>Tabla8[[#This Row],[Precio unitario]]*Tabla8[[#This Row],[Tasa de ingresos cliente]]</f>
        <v>4.9692149999999995E-5</v>
      </c>
      <c r="AZ277" s="21">
        <v>21.6</v>
      </c>
      <c r="BA277" s="11">
        <f>Tabla8[[#This Row],[tasa de cambio]]*Tabla8[[#This Row],[Ingresos netos]]</f>
        <v>1.07335044E-3</v>
      </c>
      <c r="BB277" s="23"/>
      <c r="BD277" s="23"/>
      <c r="BR277" s="2" t="s">
        <v>139</v>
      </c>
      <c r="BS277" s="2" t="s">
        <v>53</v>
      </c>
      <c r="BT277" s="2" t="s">
        <v>104</v>
      </c>
      <c r="BU277" s="2" t="s">
        <v>11</v>
      </c>
      <c r="BV277" s="2" t="s">
        <v>12</v>
      </c>
      <c r="BW277" s="2" t="s">
        <v>13</v>
      </c>
      <c r="BX277" s="7">
        <v>2.7785475119999998E-3</v>
      </c>
      <c r="BY277" s="7">
        <v>0.75</v>
      </c>
      <c r="BZ277" s="9">
        <f>Tabla5[[#This Row],[Precio unitario]]*Tabla5[[#This Row],[Tasa de ingresos cliente]]</f>
        <v>2.0839106339999997E-3</v>
      </c>
      <c r="CA277" s="21">
        <v>22.631540000000001</v>
      </c>
      <c r="CB277" s="15">
        <f>Tabla5[[#This Row],[tasa de cambio]]*Tabla5[[#This Row],[Ingresos netos]]</f>
        <v>4.7162106869796355E-2</v>
      </c>
    </row>
    <row r="278" spans="1:80">
      <c r="A278" s="1" t="s">
        <v>24</v>
      </c>
      <c r="B278" s="1" t="s">
        <v>21</v>
      </c>
      <c r="C278" s="1"/>
      <c r="D278" s="1" t="s">
        <v>11</v>
      </c>
      <c r="E278" s="1" t="s">
        <v>12</v>
      </c>
      <c r="F278" s="1" t="s">
        <v>13</v>
      </c>
      <c r="G278" s="8">
        <v>9.0484439399999997E-4</v>
      </c>
      <c r="H278" s="8">
        <v>0.75</v>
      </c>
      <c r="I278" s="9">
        <f>Tabla14[[#This Row],[Precio unitario]]*Tabla14[[#This Row],[Tasa de ingresos cliente]]</f>
        <v>6.786332955E-4</v>
      </c>
      <c r="J278" s="21">
        <v>21.6</v>
      </c>
      <c r="K278" s="15">
        <f>Tabla14[[#This Row],[tasa de cambio]]*Tabla14[[#This Row],[Ingresos netos]]</f>
        <v>1.4658479182800001E-2</v>
      </c>
      <c r="P278" s="2" t="s">
        <v>81</v>
      </c>
      <c r="Q278" s="2" t="s">
        <v>18</v>
      </c>
      <c r="R278" s="2"/>
      <c r="S278" s="2" t="s">
        <v>11</v>
      </c>
      <c r="T278" s="2" t="s">
        <v>12</v>
      </c>
      <c r="U278" s="2" t="s">
        <v>13</v>
      </c>
      <c r="V278" s="7">
        <v>8.7298211799999997E-4</v>
      </c>
      <c r="W278" s="7">
        <v>0.75</v>
      </c>
      <c r="X278" s="9">
        <f>Tabla12[[#This Row],[Precio unitario]]*Tabla12[[#This Row],[Tasa de ingresos cliente]]</f>
        <v>6.5473658849999998E-4</v>
      </c>
      <c r="Y278" s="21">
        <v>21.6</v>
      </c>
      <c r="Z278" s="11">
        <f>Tabla12[[#This Row],[tasa de cambio]]*Tabla12[[#This Row],[Ingresos netos]]</f>
        <v>1.4142310311600001E-2</v>
      </c>
      <c r="AQ278" s="1" t="s">
        <v>100</v>
      </c>
      <c r="AR278" s="1" t="s">
        <v>14</v>
      </c>
      <c r="AS278" s="1" t="s">
        <v>114</v>
      </c>
      <c r="AT278" s="1" t="s">
        <v>11</v>
      </c>
      <c r="AU278" s="1" t="s">
        <v>12</v>
      </c>
      <c r="AV278" s="1" t="s">
        <v>13</v>
      </c>
      <c r="AW278" s="8">
        <v>6.6285700000000001E-5</v>
      </c>
      <c r="AX278" s="8">
        <v>0.75</v>
      </c>
      <c r="AY278" s="9">
        <f>Tabla8[[#This Row],[Precio unitario]]*Tabla8[[#This Row],[Tasa de ingresos cliente]]</f>
        <v>4.9714275000000004E-5</v>
      </c>
      <c r="AZ278" s="21">
        <v>21.6</v>
      </c>
      <c r="BA278" s="11">
        <f>Tabla8[[#This Row],[tasa de cambio]]*Tabla8[[#This Row],[Ingresos netos]]</f>
        <v>1.0738283400000001E-3</v>
      </c>
      <c r="BB278" s="23"/>
      <c r="BD278" s="23"/>
      <c r="BR278" s="1" t="s">
        <v>139</v>
      </c>
      <c r="BS278" s="1" t="s">
        <v>21</v>
      </c>
      <c r="BT278" s="1" t="s">
        <v>104</v>
      </c>
      <c r="BU278" s="1" t="s">
        <v>11</v>
      </c>
      <c r="BV278" s="1" t="s">
        <v>12</v>
      </c>
      <c r="BW278" s="1" t="s">
        <v>13</v>
      </c>
      <c r="BX278" s="8">
        <v>4.0489999999999996E-3</v>
      </c>
      <c r="BY278" s="8">
        <v>0.75</v>
      </c>
      <c r="BZ278" s="9">
        <f>Tabla5[[#This Row],[Precio unitario]]*Tabla5[[#This Row],[Tasa de ingresos cliente]]</f>
        <v>3.0367499999999995E-3</v>
      </c>
      <c r="CA278" s="21">
        <v>22.631540000000001</v>
      </c>
      <c r="CB278" s="15">
        <f>Tabla5[[#This Row],[tasa de cambio]]*Tabla5[[#This Row],[Ingresos netos]]</f>
        <v>6.8726329094999997E-2</v>
      </c>
    </row>
    <row r="279" spans="1:80">
      <c r="A279" s="1" t="s">
        <v>24</v>
      </c>
      <c r="B279" s="1" t="s">
        <v>21</v>
      </c>
      <c r="C279" s="1"/>
      <c r="D279" s="1" t="s">
        <v>11</v>
      </c>
      <c r="E279" s="1" t="s">
        <v>12</v>
      </c>
      <c r="F279" s="1" t="s">
        <v>13</v>
      </c>
      <c r="G279" s="8">
        <v>4.9667901110000004E-3</v>
      </c>
      <c r="H279" s="8">
        <v>0.75</v>
      </c>
      <c r="I279" s="9">
        <f>Tabla14[[#This Row],[Precio unitario]]*Tabla14[[#This Row],[Tasa de ingresos cliente]]</f>
        <v>3.7250925832500005E-3</v>
      </c>
      <c r="J279" s="21">
        <v>21.6</v>
      </c>
      <c r="K279" s="15">
        <f>Tabla14[[#This Row],[tasa de cambio]]*Tabla14[[#This Row],[Ingresos netos]]</f>
        <v>8.0461999798200012E-2</v>
      </c>
      <c r="P279" s="1" t="s">
        <v>81</v>
      </c>
      <c r="Q279" s="1" t="s">
        <v>18</v>
      </c>
      <c r="R279" s="1"/>
      <c r="S279" s="1" t="s">
        <v>11</v>
      </c>
      <c r="T279" s="1" t="s">
        <v>12</v>
      </c>
      <c r="U279" s="1" t="s">
        <v>13</v>
      </c>
      <c r="V279" s="8">
        <v>7.9495150399999995E-4</v>
      </c>
      <c r="W279" s="8">
        <v>0.75</v>
      </c>
      <c r="X279" s="9">
        <f>Tabla12[[#This Row],[Precio unitario]]*Tabla12[[#This Row],[Tasa de ingresos cliente]]</f>
        <v>5.9621362799999994E-4</v>
      </c>
      <c r="Y279" s="21">
        <v>21.6</v>
      </c>
      <c r="Z279" s="11">
        <f>Tabla12[[#This Row],[tasa de cambio]]*Tabla12[[#This Row],[Ingresos netos]]</f>
        <v>1.28782143648E-2</v>
      </c>
      <c r="AQ279" s="2" t="s">
        <v>100</v>
      </c>
      <c r="AR279" s="2" t="s">
        <v>14</v>
      </c>
      <c r="AS279" s="2" t="s">
        <v>114</v>
      </c>
      <c r="AT279" s="2" t="s">
        <v>11</v>
      </c>
      <c r="AU279" s="2" t="s">
        <v>12</v>
      </c>
      <c r="AV279" s="2" t="s">
        <v>13</v>
      </c>
      <c r="AW279" s="7">
        <v>6.6257899999999995E-5</v>
      </c>
      <c r="AX279" s="7">
        <v>0.75</v>
      </c>
      <c r="AY279" s="9">
        <f>Tabla8[[#This Row],[Precio unitario]]*Tabla8[[#This Row],[Tasa de ingresos cliente]]</f>
        <v>4.9693424999999996E-5</v>
      </c>
      <c r="AZ279" s="21">
        <v>21.6</v>
      </c>
      <c r="BA279" s="11">
        <f>Tabla8[[#This Row],[tasa de cambio]]*Tabla8[[#This Row],[Ingresos netos]]</f>
        <v>1.0733779799999999E-3</v>
      </c>
      <c r="BB279" s="23"/>
      <c r="BD279" s="23"/>
      <c r="BR279" s="2" t="s">
        <v>139</v>
      </c>
      <c r="BS279" s="2" t="s">
        <v>37</v>
      </c>
      <c r="BT279" s="2" t="s">
        <v>104</v>
      </c>
      <c r="BU279" s="2" t="s">
        <v>11</v>
      </c>
      <c r="BV279" s="2" t="s">
        <v>12</v>
      </c>
      <c r="BW279" s="2" t="s">
        <v>13</v>
      </c>
      <c r="BX279" s="7">
        <v>2.221830377E-3</v>
      </c>
      <c r="BY279" s="7">
        <v>0.75</v>
      </c>
      <c r="BZ279" s="9">
        <f>Tabla5[[#This Row],[Precio unitario]]*Tabla5[[#This Row],[Tasa de ingresos cliente]]</f>
        <v>1.66637278275E-3</v>
      </c>
      <c r="CA279" s="21">
        <v>22.631540000000001</v>
      </c>
      <c r="CB279" s="15">
        <f>Tabla5[[#This Row],[tasa de cambio]]*Tabla5[[#This Row],[Ingresos netos]]</f>
        <v>3.7712582287717934E-2</v>
      </c>
    </row>
    <row r="280" spans="1:80">
      <c r="A280" s="2" t="s">
        <v>24</v>
      </c>
      <c r="B280" s="2" t="s">
        <v>21</v>
      </c>
      <c r="C280" s="2"/>
      <c r="D280" s="2" t="s">
        <v>11</v>
      </c>
      <c r="E280" s="2" t="s">
        <v>12</v>
      </c>
      <c r="F280" s="2" t="s">
        <v>13</v>
      </c>
      <c r="G280" s="7">
        <v>7.0324373899999996E-4</v>
      </c>
      <c r="H280" s="7">
        <v>0.75</v>
      </c>
      <c r="I280" s="9">
        <f>Tabla14[[#This Row],[Precio unitario]]*Tabla14[[#This Row],[Tasa de ingresos cliente]]</f>
        <v>5.2743280424999992E-4</v>
      </c>
      <c r="J280" s="21">
        <v>21.6</v>
      </c>
      <c r="K280" s="15">
        <f>Tabla14[[#This Row],[tasa de cambio]]*Tabla14[[#This Row],[Ingresos netos]]</f>
        <v>1.1392548571799999E-2</v>
      </c>
      <c r="P280" s="2" t="s">
        <v>81</v>
      </c>
      <c r="Q280" s="2" t="s">
        <v>18</v>
      </c>
      <c r="R280" s="2"/>
      <c r="S280" s="2" t="s">
        <v>11</v>
      </c>
      <c r="T280" s="2" t="s">
        <v>12</v>
      </c>
      <c r="U280" s="2" t="s">
        <v>13</v>
      </c>
      <c r="V280" s="7">
        <v>8.7404326700000004E-4</v>
      </c>
      <c r="W280" s="7">
        <v>0.75</v>
      </c>
      <c r="X280" s="9">
        <f>Tabla12[[#This Row],[Precio unitario]]*Tabla12[[#This Row],[Tasa de ingresos cliente]]</f>
        <v>6.5553245025000006E-4</v>
      </c>
      <c r="Y280" s="21">
        <v>21.6</v>
      </c>
      <c r="Z280" s="11">
        <f>Tabla12[[#This Row],[tasa de cambio]]*Tabla12[[#This Row],[Ingresos netos]]</f>
        <v>1.4159500925400002E-2</v>
      </c>
      <c r="AQ280" s="1" t="s">
        <v>100</v>
      </c>
      <c r="AR280" s="1" t="s">
        <v>14</v>
      </c>
      <c r="AS280" s="1" t="s">
        <v>114</v>
      </c>
      <c r="AT280" s="1" t="s">
        <v>11</v>
      </c>
      <c r="AU280" s="1" t="s">
        <v>12</v>
      </c>
      <c r="AV280" s="1" t="s">
        <v>13</v>
      </c>
      <c r="AW280" s="8">
        <v>6.6299999999999999E-5</v>
      </c>
      <c r="AX280" s="8">
        <v>0.75</v>
      </c>
      <c r="AY280" s="9">
        <f>Tabla8[[#This Row],[Precio unitario]]*Tabla8[[#This Row],[Tasa de ingresos cliente]]</f>
        <v>4.9725000000000002E-5</v>
      </c>
      <c r="AZ280" s="21">
        <v>21.6</v>
      </c>
      <c r="BA280" s="11">
        <f>Tabla8[[#This Row],[tasa de cambio]]*Tabla8[[#This Row],[Ingresos netos]]</f>
        <v>1.0740600000000002E-3</v>
      </c>
      <c r="BB280" s="23"/>
      <c r="BD280" s="23"/>
      <c r="BR280" s="1" t="s">
        <v>139</v>
      </c>
      <c r="BS280" s="1" t="s">
        <v>22</v>
      </c>
      <c r="BT280" s="1" t="s">
        <v>104</v>
      </c>
      <c r="BU280" s="1" t="s">
        <v>11</v>
      </c>
      <c r="BV280" s="1" t="s">
        <v>12</v>
      </c>
      <c r="BW280" s="1" t="s">
        <v>13</v>
      </c>
      <c r="BX280" s="8">
        <v>3.9230000000000003E-3</v>
      </c>
      <c r="BY280" s="8">
        <v>0.75</v>
      </c>
      <c r="BZ280" s="9">
        <f>Tabla5[[#This Row],[Precio unitario]]*Tabla5[[#This Row],[Tasa de ingresos cliente]]</f>
        <v>2.9422500000000004E-3</v>
      </c>
      <c r="CA280" s="21">
        <v>22.631540000000001</v>
      </c>
      <c r="CB280" s="15">
        <f>Tabla5[[#This Row],[tasa de cambio]]*Tabla5[[#This Row],[Ingresos netos]]</f>
        <v>6.6587648565000018E-2</v>
      </c>
    </row>
    <row r="281" spans="1:80">
      <c r="A281" s="2" t="s">
        <v>24</v>
      </c>
      <c r="B281" s="2" t="s">
        <v>21</v>
      </c>
      <c r="C281" s="2"/>
      <c r="D281" s="2" t="s">
        <v>11</v>
      </c>
      <c r="E281" s="2" t="s">
        <v>12</v>
      </c>
      <c r="F281" s="2" t="s">
        <v>13</v>
      </c>
      <c r="G281" s="7">
        <v>2.7352209380000002E-3</v>
      </c>
      <c r="H281" s="7">
        <v>0.75</v>
      </c>
      <c r="I281" s="9">
        <f>Tabla14[[#This Row],[Precio unitario]]*Tabla14[[#This Row],[Tasa de ingresos cliente]]</f>
        <v>2.0514157035E-3</v>
      </c>
      <c r="J281" s="21">
        <v>21.6</v>
      </c>
      <c r="K281" s="15">
        <f>Tabla14[[#This Row],[tasa de cambio]]*Tabla14[[#This Row],[Ingresos netos]]</f>
        <v>4.4310579195600004E-2</v>
      </c>
      <c r="P281" s="1" t="s">
        <v>81</v>
      </c>
      <c r="Q281" s="1" t="s">
        <v>18</v>
      </c>
      <c r="R281" s="1"/>
      <c r="S281" s="1" t="s">
        <v>11</v>
      </c>
      <c r="T281" s="1" t="s">
        <v>12</v>
      </c>
      <c r="U281" s="1" t="s">
        <v>13</v>
      </c>
      <c r="V281" s="8">
        <v>8.8011134099999998E-4</v>
      </c>
      <c r="W281" s="8">
        <v>0.75</v>
      </c>
      <c r="X281" s="9">
        <f>Tabla12[[#This Row],[Precio unitario]]*Tabla12[[#This Row],[Tasa de ingresos cliente]]</f>
        <v>6.6008350574999993E-4</v>
      </c>
      <c r="Y281" s="21">
        <v>21.6</v>
      </c>
      <c r="Z281" s="11">
        <f>Tabla12[[#This Row],[tasa de cambio]]*Tabla12[[#This Row],[Ingresos netos]]</f>
        <v>1.42578037242E-2</v>
      </c>
      <c r="AQ281" s="2" t="s">
        <v>100</v>
      </c>
      <c r="AR281" s="2" t="s">
        <v>14</v>
      </c>
      <c r="AS281" s="2" t="s">
        <v>114</v>
      </c>
      <c r="AT281" s="2" t="s">
        <v>11</v>
      </c>
      <c r="AU281" s="2" t="s">
        <v>12</v>
      </c>
      <c r="AV281" s="2" t="s">
        <v>13</v>
      </c>
      <c r="AW281" s="7">
        <v>6.6258600000000003E-5</v>
      </c>
      <c r="AX281" s="7">
        <v>0.75</v>
      </c>
      <c r="AY281" s="9">
        <f>Tabla8[[#This Row],[Precio unitario]]*Tabla8[[#This Row],[Tasa de ingresos cliente]]</f>
        <v>4.9693949999999999E-5</v>
      </c>
      <c r="AZ281" s="21">
        <v>21.6</v>
      </c>
      <c r="BA281" s="11">
        <f>Tabla8[[#This Row],[tasa de cambio]]*Tabla8[[#This Row],[Ingresos netos]]</f>
        <v>1.0733893200000001E-3</v>
      </c>
      <c r="BB281" s="23"/>
      <c r="BD281" s="23"/>
      <c r="BR281" s="2" t="s">
        <v>139</v>
      </c>
      <c r="BS281" s="2" t="s">
        <v>39</v>
      </c>
      <c r="BT281" s="2" t="s">
        <v>104</v>
      </c>
      <c r="BU281" s="2" t="s">
        <v>11</v>
      </c>
      <c r="BV281" s="2" t="s">
        <v>12</v>
      </c>
      <c r="BW281" s="2" t="s">
        <v>13</v>
      </c>
      <c r="BX281" s="7">
        <v>3.866194935E-3</v>
      </c>
      <c r="BY281" s="7">
        <v>0.75</v>
      </c>
      <c r="BZ281" s="9">
        <f>Tabla5[[#This Row],[Precio unitario]]*Tabla5[[#This Row],[Tasa de ingresos cliente]]</f>
        <v>2.8996462012499998E-3</v>
      </c>
      <c r="CA281" s="21">
        <v>22.631540000000001</v>
      </c>
      <c r="CB281" s="15">
        <f>Tabla5[[#This Row],[tasa de cambio]]*Tabla5[[#This Row],[Ingresos netos]]</f>
        <v>6.562345898943743E-2</v>
      </c>
    </row>
    <row r="282" spans="1:80">
      <c r="A282" s="2" t="s">
        <v>24</v>
      </c>
      <c r="B282" s="2" t="s">
        <v>21</v>
      </c>
      <c r="C282" s="2"/>
      <c r="D282" s="2" t="s">
        <v>11</v>
      </c>
      <c r="E282" s="2" t="s">
        <v>12</v>
      </c>
      <c r="F282" s="2" t="s">
        <v>13</v>
      </c>
      <c r="G282" s="7">
        <v>1.0277607800000001E-3</v>
      </c>
      <c r="H282" s="7">
        <v>0.75</v>
      </c>
      <c r="I282" s="9">
        <f>Tabla14[[#This Row],[Precio unitario]]*Tabla14[[#This Row],[Tasa de ingresos cliente]]</f>
        <v>7.7082058500000002E-4</v>
      </c>
      <c r="J282" s="21">
        <v>21.6</v>
      </c>
      <c r="K282" s="15">
        <f>Tabla14[[#This Row],[tasa de cambio]]*Tabla14[[#This Row],[Ingresos netos]]</f>
        <v>1.6649724636E-2</v>
      </c>
      <c r="P282" s="2" t="s">
        <v>81</v>
      </c>
      <c r="Q282" s="2" t="s">
        <v>18</v>
      </c>
      <c r="R282" s="2"/>
      <c r="S282" s="2" t="s">
        <v>11</v>
      </c>
      <c r="T282" s="2" t="s">
        <v>12</v>
      </c>
      <c r="U282" s="2" t="s">
        <v>13</v>
      </c>
      <c r="V282" s="7">
        <v>8.7702061499999998E-4</v>
      </c>
      <c r="W282" s="7">
        <v>0.75</v>
      </c>
      <c r="X282" s="9">
        <f>Tabla12[[#This Row],[Precio unitario]]*Tabla12[[#This Row],[Tasa de ingresos cliente]]</f>
        <v>6.5776546125000004E-4</v>
      </c>
      <c r="Y282" s="21">
        <v>21.6</v>
      </c>
      <c r="Z282" s="11">
        <f>Tabla12[[#This Row],[tasa de cambio]]*Tabla12[[#This Row],[Ingresos netos]]</f>
        <v>1.4207733963000001E-2</v>
      </c>
      <c r="AQ282" s="1" t="s">
        <v>100</v>
      </c>
      <c r="AR282" s="1" t="s">
        <v>14</v>
      </c>
      <c r="AS282" s="1" t="s">
        <v>114</v>
      </c>
      <c r="AT282" s="1" t="s">
        <v>11</v>
      </c>
      <c r="AU282" s="1" t="s">
        <v>12</v>
      </c>
      <c r="AV282" s="1" t="s">
        <v>13</v>
      </c>
      <c r="AW282" s="8">
        <v>6.62667E-5</v>
      </c>
      <c r="AX282" s="8">
        <v>0.75</v>
      </c>
      <c r="AY282" s="9">
        <f>Tabla8[[#This Row],[Precio unitario]]*Tabla8[[#This Row],[Tasa de ingresos cliente]]</f>
        <v>4.9700024999999997E-5</v>
      </c>
      <c r="AZ282" s="21">
        <v>21.6</v>
      </c>
      <c r="BA282" s="11">
        <f>Tabla8[[#This Row],[tasa de cambio]]*Tabla8[[#This Row],[Ingresos netos]]</f>
        <v>1.0735205399999999E-3</v>
      </c>
      <c r="BB282" s="23"/>
      <c r="BD282" s="23"/>
      <c r="BR282" s="1" t="s">
        <v>139</v>
      </c>
      <c r="BS282" s="1" t="s">
        <v>23</v>
      </c>
      <c r="BT282" s="1" t="s">
        <v>104</v>
      </c>
      <c r="BU282" s="1" t="s">
        <v>11</v>
      </c>
      <c r="BV282" s="1" t="s">
        <v>12</v>
      </c>
      <c r="BW282" s="1" t="s">
        <v>13</v>
      </c>
      <c r="BX282" s="8">
        <v>4.6280000000000002E-3</v>
      </c>
      <c r="BY282" s="8">
        <v>0.75</v>
      </c>
      <c r="BZ282" s="9">
        <f>Tabla5[[#This Row],[Precio unitario]]*Tabla5[[#This Row],[Tasa de ingresos cliente]]</f>
        <v>3.4710000000000001E-3</v>
      </c>
      <c r="CA282" s="21">
        <v>22.631540000000001</v>
      </c>
      <c r="CB282" s="15">
        <f>Tabla5[[#This Row],[tasa de cambio]]*Tabla5[[#This Row],[Ingresos netos]]</f>
        <v>7.8554075340000001E-2</v>
      </c>
    </row>
    <row r="283" spans="1:80">
      <c r="A283" s="1" t="s">
        <v>24</v>
      </c>
      <c r="B283" s="1" t="s">
        <v>21</v>
      </c>
      <c r="C283" s="1"/>
      <c r="D283" s="1" t="s">
        <v>11</v>
      </c>
      <c r="E283" s="1" t="s">
        <v>12</v>
      </c>
      <c r="F283" s="1" t="s">
        <v>13</v>
      </c>
      <c r="G283" s="8">
        <v>7.4704983599999998E-4</v>
      </c>
      <c r="H283" s="8">
        <v>0.75</v>
      </c>
      <c r="I283" s="9">
        <f>Tabla14[[#This Row],[Precio unitario]]*Tabla14[[#This Row],[Tasa de ingresos cliente]]</f>
        <v>5.6028737700000004E-4</v>
      </c>
      <c r="J283" s="21">
        <v>21.6</v>
      </c>
      <c r="K283" s="15">
        <f>Tabla14[[#This Row],[tasa de cambio]]*Tabla14[[#This Row],[Ingresos netos]]</f>
        <v>1.2102207343200002E-2</v>
      </c>
      <c r="P283" s="1" t="s">
        <v>81</v>
      </c>
      <c r="Q283" s="1" t="s">
        <v>18</v>
      </c>
      <c r="R283" s="1"/>
      <c r="S283" s="1" t="s">
        <v>11</v>
      </c>
      <c r="T283" s="1" t="s">
        <v>12</v>
      </c>
      <c r="U283" s="1" t="s">
        <v>13</v>
      </c>
      <c r="V283" s="8">
        <v>8.8538586500000005E-4</v>
      </c>
      <c r="W283" s="8">
        <v>0.75</v>
      </c>
      <c r="X283" s="9">
        <f>Tabla12[[#This Row],[Precio unitario]]*Tabla12[[#This Row],[Tasa de ingresos cliente]]</f>
        <v>6.6403939874999998E-4</v>
      </c>
      <c r="Y283" s="21">
        <v>21.6</v>
      </c>
      <c r="Z283" s="11">
        <f>Tabla12[[#This Row],[tasa de cambio]]*Tabla12[[#This Row],[Ingresos netos]]</f>
        <v>1.4343251013E-2</v>
      </c>
      <c r="AQ283" s="2" t="s">
        <v>100</v>
      </c>
      <c r="AR283" s="2" t="s">
        <v>14</v>
      </c>
      <c r="AS283" s="2" t="s">
        <v>114</v>
      </c>
      <c r="AT283" s="2" t="s">
        <v>11</v>
      </c>
      <c r="AU283" s="2" t="s">
        <v>12</v>
      </c>
      <c r="AV283" s="2" t="s">
        <v>13</v>
      </c>
      <c r="AW283" s="7">
        <v>6.6260900000000001E-5</v>
      </c>
      <c r="AX283" s="7">
        <v>0.75</v>
      </c>
      <c r="AY283" s="9">
        <f>Tabla8[[#This Row],[Precio unitario]]*Tabla8[[#This Row],[Tasa de ingresos cliente]]</f>
        <v>4.9695675000000004E-5</v>
      </c>
      <c r="AZ283" s="21">
        <v>21.6</v>
      </c>
      <c r="BA283" s="11">
        <f>Tabla8[[#This Row],[tasa de cambio]]*Tabla8[[#This Row],[Ingresos netos]]</f>
        <v>1.0734265800000002E-3</v>
      </c>
      <c r="BB283" s="23"/>
      <c r="BD283" s="23"/>
      <c r="BR283" s="2" t="s">
        <v>139</v>
      </c>
      <c r="BS283" s="2" t="s">
        <v>18</v>
      </c>
      <c r="BT283" s="2" t="s">
        <v>104</v>
      </c>
      <c r="BU283" s="2" t="s">
        <v>11</v>
      </c>
      <c r="BV283" s="2" t="s">
        <v>12</v>
      </c>
      <c r="BW283" s="2" t="s">
        <v>13</v>
      </c>
      <c r="BX283" s="7">
        <v>1.7440540050000001E-3</v>
      </c>
      <c r="BY283" s="7">
        <v>0.75</v>
      </c>
      <c r="BZ283" s="9">
        <f>Tabla5[[#This Row],[Precio unitario]]*Tabla5[[#This Row],[Tasa de ingresos cliente]]</f>
        <v>1.3080405037499999E-3</v>
      </c>
      <c r="CA283" s="21">
        <v>22.631540000000001</v>
      </c>
      <c r="CB283" s="15">
        <f>Tabla5[[#This Row],[tasa de cambio]]*Tabla5[[#This Row],[Ingresos netos]]</f>
        <v>2.9602970982238276E-2</v>
      </c>
    </row>
    <row r="284" spans="1:80">
      <c r="A284" s="1" t="s">
        <v>24</v>
      </c>
      <c r="B284" s="1" t="s">
        <v>21</v>
      </c>
      <c r="C284" s="1"/>
      <c r="D284" s="1" t="s">
        <v>11</v>
      </c>
      <c r="E284" s="1" t="s">
        <v>12</v>
      </c>
      <c r="F284" s="1" t="s">
        <v>13</v>
      </c>
      <c r="G284" s="8">
        <v>1.0830817979999999E-3</v>
      </c>
      <c r="H284" s="8">
        <v>0.75</v>
      </c>
      <c r="I284" s="9">
        <f>Tabla14[[#This Row],[Precio unitario]]*Tabla14[[#This Row],[Tasa de ingresos cliente]]</f>
        <v>8.1231134849999993E-4</v>
      </c>
      <c r="J284" s="21">
        <v>21.6</v>
      </c>
      <c r="K284" s="15">
        <f>Tabla14[[#This Row],[tasa de cambio]]*Tabla14[[#This Row],[Ingresos netos]]</f>
        <v>1.75459251276E-2</v>
      </c>
      <c r="P284" s="2" t="s">
        <v>81</v>
      </c>
      <c r="Q284" s="2" t="s">
        <v>18</v>
      </c>
      <c r="R284" s="2"/>
      <c r="S284" s="2" t="s">
        <v>11</v>
      </c>
      <c r="T284" s="2" t="s">
        <v>12</v>
      </c>
      <c r="U284" s="2" t="s">
        <v>13</v>
      </c>
      <c r="V284" s="7">
        <v>8.8491430799999995E-4</v>
      </c>
      <c r="W284" s="7">
        <v>0.75</v>
      </c>
      <c r="X284" s="9">
        <f>Tabla12[[#This Row],[Precio unitario]]*Tabla12[[#This Row],[Tasa de ingresos cliente]]</f>
        <v>6.6368573099999991E-4</v>
      </c>
      <c r="Y284" s="21">
        <v>21.6</v>
      </c>
      <c r="Z284" s="11">
        <f>Tabla12[[#This Row],[tasa de cambio]]*Tabla12[[#This Row],[Ingresos netos]]</f>
        <v>1.43356117896E-2</v>
      </c>
      <c r="AQ284" s="1" t="s">
        <v>100</v>
      </c>
      <c r="AR284" s="1" t="s">
        <v>14</v>
      </c>
      <c r="AS284" s="1" t="s">
        <v>114</v>
      </c>
      <c r="AT284" s="1" t="s">
        <v>11</v>
      </c>
      <c r="AU284" s="1" t="s">
        <v>12</v>
      </c>
      <c r="AV284" s="1" t="s">
        <v>13</v>
      </c>
      <c r="AW284" s="8">
        <v>6.62636E-5</v>
      </c>
      <c r="AX284" s="8">
        <v>0.75</v>
      </c>
      <c r="AY284" s="9">
        <f>Tabla8[[#This Row],[Precio unitario]]*Tabla8[[#This Row],[Tasa de ingresos cliente]]</f>
        <v>4.9697700000000004E-5</v>
      </c>
      <c r="AZ284" s="21">
        <v>21.6</v>
      </c>
      <c r="BA284" s="11">
        <f>Tabla8[[#This Row],[tasa de cambio]]*Tabla8[[#This Row],[Ingresos netos]]</f>
        <v>1.0734703200000002E-3</v>
      </c>
      <c r="BB284" s="23"/>
      <c r="BD284" s="23"/>
      <c r="BR284" s="1" t="s">
        <v>139</v>
      </c>
      <c r="BS284" s="1" t="s">
        <v>34</v>
      </c>
      <c r="BT284" s="1" t="s">
        <v>104</v>
      </c>
      <c r="BU284" s="1" t="s">
        <v>11</v>
      </c>
      <c r="BV284" s="1" t="s">
        <v>12</v>
      </c>
      <c r="BW284" s="1" t="s">
        <v>13</v>
      </c>
      <c r="BX284" s="8">
        <v>2.5549818220000002E-3</v>
      </c>
      <c r="BY284" s="8">
        <v>0.75</v>
      </c>
      <c r="BZ284" s="9">
        <f>Tabla5[[#This Row],[Precio unitario]]*Tabla5[[#This Row],[Tasa de ingresos cliente]]</f>
        <v>1.9162363665E-3</v>
      </c>
      <c r="CA284" s="21">
        <v>22.631540000000001</v>
      </c>
      <c r="CB284" s="15">
        <f>Tabla5[[#This Row],[tasa de cambio]]*Tabla5[[#This Row],[Ingresos netos]]</f>
        <v>4.3367379977899412E-2</v>
      </c>
    </row>
    <row r="285" spans="1:80">
      <c r="A285" s="1" t="s">
        <v>24</v>
      </c>
      <c r="B285" s="1" t="s">
        <v>21</v>
      </c>
      <c r="C285" s="1"/>
      <c r="D285" s="1" t="s">
        <v>11</v>
      </c>
      <c r="E285" s="1" t="s">
        <v>12</v>
      </c>
      <c r="F285" s="1" t="s">
        <v>13</v>
      </c>
      <c r="G285" s="8">
        <v>3.7739306699999999E-3</v>
      </c>
      <c r="H285" s="8">
        <v>0.75</v>
      </c>
      <c r="I285" s="9">
        <f>Tabla14[[#This Row],[Precio unitario]]*Tabla14[[#This Row],[Tasa de ingresos cliente]]</f>
        <v>2.8304480024999999E-3</v>
      </c>
      <c r="J285" s="21">
        <v>21.6</v>
      </c>
      <c r="K285" s="15">
        <f>Tabla14[[#This Row],[tasa de cambio]]*Tabla14[[#This Row],[Ingresos netos]]</f>
        <v>6.1137676854000005E-2</v>
      </c>
      <c r="P285" s="1" t="s">
        <v>81</v>
      </c>
      <c r="Q285" s="1" t="s">
        <v>18</v>
      </c>
      <c r="R285" s="1"/>
      <c r="S285" s="1" t="s">
        <v>11</v>
      </c>
      <c r="T285" s="1" t="s">
        <v>12</v>
      </c>
      <c r="U285" s="1" t="s">
        <v>13</v>
      </c>
      <c r="V285" s="8">
        <v>8.7095191800000003E-4</v>
      </c>
      <c r="W285" s="8">
        <v>0.75</v>
      </c>
      <c r="X285" s="9">
        <f>Tabla12[[#This Row],[Precio unitario]]*Tabla12[[#This Row],[Tasa de ingresos cliente]]</f>
        <v>6.5321393850000008E-4</v>
      </c>
      <c r="Y285" s="21">
        <v>21.6</v>
      </c>
      <c r="Z285" s="11">
        <f>Tabla12[[#This Row],[tasa de cambio]]*Tabla12[[#This Row],[Ingresos netos]]</f>
        <v>1.4109421071600002E-2</v>
      </c>
      <c r="AQ285" s="2" t="s">
        <v>100</v>
      </c>
      <c r="AR285" s="2" t="s">
        <v>14</v>
      </c>
      <c r="AS285" s="2" t="s">
        <v>114</v>
      </c>
      <c r="AT285" s="2" t="s">
        <v>11</v>
      </c>
      <c r="AU285" s="2" t="s">
        <v>12</v>
      </c>
      <c r="AV285" s="2" t="s">
        <v>13</v>
      </c>
      <c r="AW285" s="7">
        <v>6.6258899999999997E-5</v>
      </c>
      <c r="AX285" s="7">
        <v>0.75</v>
      </c>
      <c r="AY285" s="9">
        <f>Tabla8[[#This Row],[Precio unitario]]*Tabla8[[#This Row],[Tasa de ingresos cliente]]</f>
        <v>4.9694174999999994E-5</v>
      </c>
      <c r="AZ285" s="21">
        <v>21.6</v>
      </c>
      <c r="BA285" s="11">
        <f>Tabla8[[#This Row],[tasa de cambio]]*Tabla8[[#This Row],[Ingresos netos]]</f>
        <v>1.07339418E-3</v>
      </c>
      <c r="BB285" s="23"/>
      <c r="BD285" s="23"/>
      <c r="BR285" s="2" t="s">
        <v>139</v>
      </c>
      <c r="BS285" s="2" t="s">
        <v>36</v>
      </c>
      <c r="BT285" s="2" t="s">
        <v>104</v>
      </c>
      <c r="BU285" s="2" t="s">
        <v>11</v>
      </c>
      <c r="BV285" s="2" t="s">
        <v>12</v>
      </c>
      <c r="BW285" s="2" t="s">
        <v>13</v>
      </c>
      <c r="BX285" s="7">
        <v>2.868218673E-3</v>
      </c>
      <c r="BY285" s="7">
        <v>0.75</v>
      </c>
      <c r="BZ285" s="9">
        <f>Tabla5[[#This Row],[Precio unitario]]*Tabla5[[#This Row],[Tasa de ingresos cliente]]</f>
        <v>2.15116400475E-3</v>
      </c>
      <c r="CA285" s="21">
        <v>22.631540000000001</v>
      </c>
      <c r="CB285" s="15">
        <f>Tabla5[[#This Row],[tasa de cambio]]*Tabla5[[#This Row],[Ingresos netos]]</f>
        <v>4.8684154220059818E-2</v>
      </c>
    </row>
    <row r="286" spans="1:80">
      <c r="A286" s="1" t="s">
        <v>24</v>
      </c>
      <c r="B286" s="1" t="s">
        <v>21</v>
      </c>
      <c r="C286" s="1"/>
      <c r="D286" s="1" t="s">
        <v>11</v>
      </c>
      <c r="E286" s="1" t="s">
        <v>12</v>
      </c>
      <c r="F286" s="1" t="s">
        <v>13</v>
      </c>
      <c r="G286" s="8">
        <v>1.0642380590000001E-3</v>
      </c>
      <c r="H286" s="8">
        <v>0.75</v>
      </c>
      <c r="I286" s="9">
        <f>Tabla14[[#This Row],[Precio unitario]]*Tabla14[[#This Row],[Tasa de ingresos cliente]]</f>
        <v>7.9817854425000008E-4</v>
      </c>
      <c r="J286" s="21">
        <v>21.6</v>
      </c>
      <c r="K286" s="15">
        <f>Tabla14[[#This Row],[tasa de cambio]]*Tabla14[[#This Row],[Ingresos netos]]</f>
        <v>1.7240656555800003E-2</v>
      </c>
      <c r="P286" s="2" t="s">
        <v>81</v>
      </c>
      <c r="Q286" s="2" t="s">
        <v>18</v>
      </c>
      <c r="R286" s="2"/>
      <c r="S286" s="2" t="s">
        <v>11</v>
      </c>
      <c r="T286" s="2" t="s">
        <v>12</v>
      </c>
      <c r="U286" s="2" t="s">
        <v>13</v>
      </c>
      <c r="V286" s="7">
        <v>8.6444081099999997E-4</v>
      </c>
      <c r="W286" s="7">
        <v>0.75</v>
      </c>
      <c r="X286" s="9">
        <f>Tabla12[[#This Row],[Precio unitario]]*Tabla12[[#This Row],[Tasa de ingresos cliente]]</f>
        <v>6.4833060824999998E-4</v>
      </c>
      <c r="Y286" s="21">
        <v>21.6</v>
      </c>
      <c r="Z286" s="11">
        <f>Tabla12[[#This Row],[tasa de cambio]]*Tabla12[[#This Row],[Ingresos netos]]</f>
        <v>1.4003941138200001E-2</v>
      </c>
      <c r="AQ286" s="1" t="s">
        <v>100</v>
      </c>
      <c r="AR286" s="1" t="s">
        <v>14</v>
      </c>
      <c r="AS286" s="1" t="s">
        <v>114</v>
      </c>
      <c r="AT286" s="1" t="s">
        <v>11</v>
      </c>
      <c r="AU286" s="1" t="s">
        <v>12</v>
      </c>
      <c r="AV286" s="1" t="s">
        <v>13</v>
      </c>
      <c r="AW286" s="8">
        <v>6.6257100000000006E-5</v>
      </c>
      <c r="AX286" s="8">
        <v>0.75</v>
      </c>
      <c r="AY286" s="9">
        <f>Tabla8[[#This Row],[Precio unitario]]*Tabla8[[#This Row],[Tasa de ingresos cliente]]</f>
        <v>4.9692825000000008E-5</v>
      </c>
      <c r="AZ286" s="21">
        <v>21.6</v>
      </c>
      <c r="BA286" s="11">
        <f>Tabla8[[#This Row],[tasa de cambio]]*Tabla8[[#This Row],[Ingresos netos]]</f>
        <v>1.0733650200000003E-3</v>
      </c>
      <c r="BB286" s="23"/>
      <c r="BD286" s="23"/>
      <c r="BR286" s="1" t="s">
        <v>139</v>
      </c>
      <c r="BS286" s="1" t="s">
        <v>10</v>
      </c>
      <c r="BT286" s="1" t="s">
        <v>104</v>
      </c>
      <c r="BU286" s="1" t="s">
        <v>11</v>
      </c>
      <c r="BV286" s="1" t="s">
        <v>12</v>
      </c>
      <c r="BW286" s="1" t="s">
        <v>13</v>
      </c>
      <c r="BX286" s="8">
        <v>2.5978408770000001E-3</v>
      </c>
      <c r="BY286" s="8">
        <v>0.75</v>
      </c>
      <c r="BZ286" s="9">
        <f>Tabla5[[#This Row],[Precio unitario]]*Tabla5[[#This Row],[Tasa de ingresos cliente]]</f>
        <v>1.9483806577500001E-3</v>
      </c>
      <c r="CA286" s="21">
        <v>22.631540000000001</v>
      </c>
      <c r="CB286" s="15">
        <f>Tabla5[[#This Row],[tasa de cambio]]*Tabla5[[#This Row],[Ingresos netos]]</f>
        <v>4.4094854791095442E-2</v>
      </c>
    </row>
    <row r="287" spans="1:80">
      <c r="A287" s="2" t="s">
        <v>24</v>
      </c>
      <c r="B287" s="2" t="s">
        <v>21</v>
      </c>
      <c r="C287" s="2"/>
      <c r="D287" s="2" t="s">
        <v>11</v>
      </c>
      <c r="E287" s="2" t="s">
        <v>12</v>
      </c>
      <c r="F287" s="2" t="s">
        <v>13</v>
      </c>
      <c r="G287" s="7">
        <v>1.2053313680000001E-3</v>
      </c>
      <c r="H287" s="7">
        <v>0.75</v>
      </c>
      <c r="I287" s="9">
        <f>Tabla14[[#This Row],[Precio unitario]]*Tabla14[[#This Row],[Tasa de ingresos cliente]]</f>
        <v>9.0399852600000011E-4</v>
      </c>
      <c r="J287" s="21">
        <v>21.6</v>
      </c>
      <c r="K287" s="15">
        <f>Tabla14[[#This Row],[tasa de cambio]]*Tabla14[[#This Row],[Ingresos netos]]</f>
        <v>1.9526368161600003E-2</v>
      </c>
      <c r="P287" s="1" t="s">
        <v>81</v>
      </c>
      <c r="Q287" s="1" t="s">
        <v>18</v>
      </c>
      <c r="R287" s="1"/>
      <c r="S287" s="1" t="s">
        <v>11</v>
      </c>
      <c r="T287" s="1" t="s">
        <v>12</v>
      </c>
      <c r="U287" s="1" t="s">
        <v>13</v>
      </c>
      <c r="V287" s="8">
        <v>8.7256386300000005E-4</v>
      </c>
      <c r="W287" s="8">
        <v>0.75</v>
      </c>
      <c r="X287" s="9">
        <f>Tabla12[[#This Row],[Precio unitario]]*Tabla12[[#This Row],[Tasa de ingresos cliente]]</f>
        <v>6.5442289724999998E-4</v>
      </c>
      <c r="Y287" s="21">
        <v>21.6</v>
      </c>
      <c r="Z287" s="11">
        <f>Tabla12[[#This Row],[tasa de cambio]]*Tabla12[[#This Row],[Ingresos netos]]</f>
        <v>1.41355345806E-2</v>
      </c>
      <c r="AQ287" s="2" t="s">
        <v>100</v>
      </c>
      <c r="AR287" s="2" t="s">
        <v>14</v>
      </c>
      <c r="AS287" s="2" t="s">
        <v>114</v>
      </c>
      <c r="AT287" s="2" t="s">
        <v>11</v>
      </c>
      <c r="AU287" s="2" t="s">
        <v>12</v>
      </c>
      <c r="AV287" s="2" t="s">
        <v>13</v>
      </c>
      <c r="AW287" s="7">
        <v>6.6259699999999999E-5</v>
      </c>
      <c r="AX287" s="7">
        <v>0.75</v>
      </c>
      <c r="AY287" s="9">
        <f>Tabla8[[#This Row],[Precio unitario]]*Tabla8[[#This Row],[Tasa de ingresos cliente]]</f>
        <v>4.9694774999999996E-5</v>
      </c>
      <c r="AZ287" s="21">
        <v>21.6</v>
      </c>
      <c r="BA287" s="11">
        <f>Tabla8[[#This Row],[tasa de cambio]]*Tabla8[[#This Row],[Ingresos netos]]</f>
        <v>1.0734071400000001E-3</v>
      </c>
      <c r="BB287" s="23"/>
      <c r="BD287" s="23"/>
      <c r="BR287" s="2" t="s">
        <v>139</v>
      </c>
      <c r="BS287" s="2" t="s">
        <v>28</v>
      </c>
      <c r="BT287" s="2" t="s">
        <v>104</v>
      </c>
      <c r="BU287" s="2" t="s">
        <v>11</v>
      </c>
      <c r="BV287" s="2" t="s">
        <v>12</v>
      </c>
      <c r="BW287" s="2" t="s">
        <v>13</v>
      </c>
      <c r="BX287" s="7">
        <v>2.7164101550000001E-3</v>
      </c>
      <c r="BY287" s="7">
        <v>0.75</v>
      </c>
      <c r="BZ287" s="9">
        <f>Tabla5[[#This Row],[Precio unitario]]*Tabla5[[#This Row],[Tasa de ingresos cliente]]</f>
        <v>2.0373076162500002E-3</v>
      </c>
      <c r="CA287" s="21">
        <v>22.631540000000001</v>
      </c>
      <c r="CB287" s="15">
        <f>Tabla5[[#This Row],[tasa de cambio]]*Tabla5[[#This Row],[Ingresos netos]]</f>
        <v>4.6107408809466531E-2</v>
      </c>
    </row>
    <row r="288" spans="1:80">
      <c r="A288" s="2" t="s">
        <v>24</v>
      </c>
      <c r="B288" s="2" t="s">
        <v>21</v>
      </c>
      <c r="C288" s="2"/>
      <c r="D288" s="2" t="s">
        <v>11</v>
      </c>
      <c r="E288" s="2" t="s">
        <v>12</v>
      </c>
      <c r="F288" s="2" t="s">
        <v>13</v>
      </c>
      <c r="G288" s="7">
        <v>3.0681555000000001E-3</v>
      </c>
      <c r="H288" s="7">
        <v>0.75</v>
      </c>
      <c r="I288" s="9">
        <f>Tabla14[[#This Row],[Precio unitario]]*Tabla14[[#This Row],[Tasa de ingresos cliente]]</f>
        <v>2.3011166250000003E-3</v>
      </c>
      <c r="J288" s="21">
        <v>21.6</v>
      </c>
      <c r="K288" s="15">
        <f>Tabla14[[#This Row],[tasa de cambio]]*Tabla14[[#This Row],[Ingresos netos]]</f>
        <v>4.9704119100000006E-2</v>
      </c>
      <c r="P288" s="2" t="s">
        <v>81</v>
      </c>
      <c r="Q288" s="2" t="s">
        <v>18</v>
      </c>
      <c r="R288" s="2"/>
      <c r="S288" s="2" t="s">
        <v>11</v>
      </c>
      <c r="T288" s="2" t="s">
        <v>12</v>
      </c>
      <c r="U288" s="2" t="s">
        <v>13</v>
      </c>
      <c r="V288" s="7">
        <v>8.5749522999999995E-4</v>
      </c>
      <c r="W288" s="7">
        <v>0.75</v>
      </c>
      <c r="X288" s="9">
        <f>Tabla12[[#This Row],[Precio unitario]]*Tabla12[[#This Row],[Tasa de ingresos cliente]]</f>
        <v>6.4312142250000002E-4</v>
      </c>
      <c r="Y288" s="21">
        <v>21.6</v>
      </c>
      <c r="Z288" s="11">
        <f>Tabla12[[#This Row],[tasa de cambio]]*Tabla12[[#This Row],[Ingresos netos]]</f>
        <v>1.3891422726000002E-2</v>
      </c>
      <c r="AQ288" s="1" t="s">
        <v>100</v>
      </c>
      <c r="AR288" s="1" t="s">
        <v>14</v>
      </c>
      <c r="AS288" s="1" t="s">
        <v>114</v>
      </c>
      <c r="AT288" s="1" t="s">
        <v>11</v>
      </c>
      <c r="AU288" s="1" t="s">
        <v>12</v>
      </c>
      <c r="AV288" s="1" t="s">
        <v>13</v>
      </c>
      <c r="AW288" s="8">
        <v>6.6262300000000004E-5</v>
      </c>
      <c r="AX288" s="8">
        <v>0.75</v>
      </c>
      <c r="AY288" s="9">
        <f>Tabla8[[#This Row],[Precio unitario]]*Tabla8[[#This Row],[Tasa de ingresos cliente]]</f>
        <v>4.9696725000000003E-5</v>
      </c>
      <c r="AZ288" s="21">
        <v>21.6</v>
      </c>
      <c r="BA288" s="11">
        <f>Tabla8[[#This Row],[tasa de cambio]]*Tabla8[[#This Row],[Ingresos netos]]</f>
        <v>1.0734492600000002E-3</v>
      </c>
      <c r="BB288" s="23"/>
      <c r="BD288" s="23"/>
      <c r="BR288" s="1" t="s">
        <v>139</v>
      </c>
      <c r="BS288" s="1" t="s">
        <v>29</v>
      </c>
      <c r="BT288" s="1" t="s">
        <v>104</v>
      </c>
      <c r="BU288" s="1" t="s">
        <v>11</v>
      </c>
      <c r="BV288" s="1" t="s">
        <v>12</v>
      </c>
      <c r="BW288" s="1" t="s">
        <v>13</v>
      </c>
      <c r="BX288" s="8">
        <v>3.4650805390000002E-3</v>
      </c>
      <c r="BY288" s="8">
        <v>0.75</v>
      </c>
      <c r="BZ288" s="9">
        <f>Tabla5[[#This Row],[Precio unitario]]*Tabla5[[#This Row],[Tasa de ingresos cliente]]</f>
        <v>2.5988104042500002E-3</v>
      </c>
      <c r="CA288" s="21">
        <v>22.631540000000001</v>
      </c>
      <c r="CB288" s="15">
        <f>Tabla5[[#This Row],[tasa de cambio]]*Tabla5[[#This Row],[Ingresos netos]]</f>
        <v>5.8815081616200054E-2</v>
      </c>
    </row>
    <row r="289" spans="1:80">
      <c r="A289" s="2" t="s">
        <v>24</v>
      </c>
      <c r="B289" s="2" t="s">
        <v>21</v>
      </c>
      <c r="C289" s="2"/>
      <c r="D289" s="2" t="s">
        <v>11</v>
      </c>
      <c r="E289" s="2" t="s">
        <v>12</v>
      </c>
      <c r="F289" s="2" t="s">
        <v>13</v>
      </c>
      <c r="G289" s="7">
        <v>7.4510495599999999E-4</v>
      </c>
      <c r="H289" s="7">
        <v>0.75</v>
      </c>
      <c r="I289" s="9">
        <f>Tabla14[[#This Row],[Precio unitario]]*Tabla14[[#This Row],[Tasa de ingresos cliente]]</f>
        <v>5.5882871699999999E-4</v>
      </c>
      <c r="J289" s="21">
        <v>21.6</v>
      </c>
      <c r="K289" s="15">
        <f>Tabla14[[#This Row],[tasa de cambio]]*Tabla14[[#This Row],[Ingresos netos]]</f>
        <v>1.20707002872E-2</v>
      </c>
      <c r="P289" s="1" t="s">
        <v>81</v>
      </c>
      <c r="Q289" s="1" t="s">
        <v>18</v>
      </c>
      <c r="R289" s="1"/>
      <c r="S289" s="1" t="s">
        <v>11</v>
      </c>
      <c r="T289" s="1" t="s">
        <v>12</v>
      </c>
      <c r="U289" s="1" t="s">
        <v>13</v>
      </c>
      <c r="V289" s="8">
        <v>8.9894814599999996E-4</v>
      </c>
      <c r="W289" s="8">
        <v>0.75</v>
      </c>
      <c r="X289" s="9">
        <f>Tabla12[[#This Row],[Precio unitario]]*Tabla12[[#This Row],[Tasa de ingresos cliente]]</f>
        <v>6.7421110949999997E-4</v>
      </c>
      <c r="Y289" s="21">
        <v>21.6</v>
      </c>
      <c r="Z289" s="11">
        <f>Tabla12[[#This Row],[tasa de cambio]]*Tabla12[[#This Row],[Ingresos netos]]</f>
        <v>1.45629599652E-2</v>
      </c>
      <c r="AQ289" s="2" t="s">
        <v>100</v>
      </c>
      <c r="AR289" s="2" t="s">
        <v>14</v>
      </c>
      <c r="AS289" s="2" t="s">
        <v>114</v>
      </c>
      <c r="AT289" s="2" t="s">
        <v>11</v>
      </c>
      <c r="AU289" s="2" t="s">
        <v>12</v>
      </c>
      <c r="AV289" s="2" t="s">
        <v>13</v>
      </c>
      <c r="AW289" s="7">
        <v>6.6256399999999998E-5</v>
      </c>
      <c r="AX289" s="7">
        <v>0.75</v>
      </c>
      <c r="AY289" s="9">
        <f>Tabla8[[#This Row],[Precio unitario]]*Tabla8[[#This Row],[Tasa de ingresos cliente]]</f>
        <v>4.9692299999999999E-5</v>
      </c>
      <c r="AZ289" s="21">
        <v>21.6</v>
      </c>
      <c r="BA289" s="11">
        <f>Tabla8[[#This Row],[tasa de cambio]]*Tabla8[[#This Row],[Ingresos netos]]</f>
        <v>1.0733536800000001E-3</v>
      </c>
      <c r="BB289" s="23"/>
      <c r="BD289" s="23"/>
      <c r="BR289" s="2" t="s">
        <v>139</v>
      </c>
      <c r="BS289" s="2" t="s">
        <v>14</v>
      </c>
      <c r="BT289" s="2" t="s">
        <v>104</v>
      </c>
      <c r="BU289" s="2" t="s">
        <v>11</v>
      </c>
      <c r="BV289" s="2" t="s">
        <v>12</v>
      </c>
      <c r="BW289" s="2" t="s">
        <v>13</v>
      </c>
      <c r="BX289" s="7">
        <v>3.8112699350000001E-3</v>
      </c>
      <c r="BY289" s="7">
        <v>0.75</v>
      </c>
      <c r="BZ289" s="9">
        <f>Tabla5[[#This Row],[Precio unitario]]*Tabla5[[#This Row],[Tasa de ingresos cliente]]</f>
        <v>2.8584524512500001E-3</v>
      </c>
      <c r="CA289" s="21">
        <v>22.631540000000001</v>
      </c>
      <c r="CB289" s="15">
        <f>Tabla5[[#This Row],[tasa de cambio]]*Tabla5[[#This Row],[Ingresos netos]]</f>
        <v>6.4691180988562427E-2</v>
      </c>
    </row>
    <row r="290" spans="1:80">
      <c r="A290" s="1" t="s">
        <v>24</v>
      </c>
      <c r="B290" s="1" t="s">
        <v>21</v>
      </c>
      <c r="C290" s="1"/>
      <c r="D290" s="1" t="s">
        <v>11</v>
      </c>
      <c r="E290" s="1" t="s">
        <v>12</v>
      </c>
      <c r="F290" s="1" t="s">
        <v>13</v>
      </c>
      <c r="G290" s="8">
        <v>2.4165488259999999E-3</v>
      </c>
      <c r="H290" s="8">
        <v>0.75</v>
      </c>
      <c r="I290" s="9">
        <f>Tabla14[[#This Row],[Precio unitario]]*Tabla14[[#This Row],[Tasa de ingresos cliente]]</f>
        <v>1.8124116194999998E-3</v>
      </c>
      <c r="J290" s="21">
        <v>21.6</v>
      </c>
      <c r="K290" s="15">
        <f>Tabla14[[#This Row],[tasa de cambio]]*Tabla14[[#This Row],[Ingresos netos]]</f>
        <v>3.91480909812E-2</v>
      </c>
      <c r="P290" s="2" t="s">
        <v>81</v>
      </c>
      <c r="Q290" s="2" t="s">
        <v>18</v>
      </c>
      <c r="R290" s="2"/>
      <c r="S290" s="2" t="s">
        <v>11</v>
      </c>
      <c r="T290" s="2" t="s">
        <v>12</v>
      </c>
      <c r="U290" s="2" t="s">
        <v>13</v>
      </c>
      <c r="V290" s="7">
        <v>8.7916071000000001E-4</v>
      </c>
      <c r="W290" s="7">
        <v>0.75</v>
      </c>
      <c r="X290" s="9">
        <f>Tabla12[[#This Row],[Precio unitario]]*Tabla12[[#This Row],[Tasa de ingresos cliente]]</f>
        <v>6.5937053249999998E-4</v>
      </c>
      <c r="Y290" s="21">
        <v>21.6</v>
      </c>
      <c r="Z290" s="11">
        <f>Tabla12[[#This Row],[tasa de cambio]]*Tabla12[[#This Row],[Ingresos netos]]</f>
        <v>1.4242403502000001E-2</v>
      </c>
      <c r="AQ290" s="1" t="s">
        <v>100</v>
      </c>
      <c r="AR290" s="1" t="s">
        <v>14</v>
      </c>
      <c r="AS290" s="1" t="s">
        <v>114</v>
      </c>
      <c r="AT290" s="1" t="s">
        <v>11</v>
      </c>
      <c r="AU290" s="1" t="s">
        <v>12</v>
      </c>
      <c r="AV290" s="1" t="s">
        <v>13</v>
      </c>
      <c r="AW290" s="8">
        <v>6.6262799999999999E-5</v>
      </c>
      <c r="AX290" s="8">
        <v>0.75</v>
      </c>
      <c r="AY290" s="9">
        <f>Tabla8[[#This Row],[Precio unitario]]*Tabla8[[#This Row],[Tasa de ingresos cliente]]</f>
        <v>4.9697100000000002E-5</v>
      </c>
      <c r="AZ290" s="21">
        <v>21.6</v>
      </c>
      <c r="BA290" s="11">
        <f>Tabla8[[#This Row],[tasa de cambio]]*Tabla8[[#This Row],[Ingresos netos]]</f>
        <v>1.0734573600000002E-3</v>
      </c>
      <c r="BB290" s="23"/>
      <c r="BD290" s="23"/>
      <c r="BR290" s="1" t="s">
        <v>139</v>
      </c>
      <c r="BS290" s="1" t="s">
        <v>49</v>
      </c>
      <c r="BT290" s="1" t="s">
        <v>104</v>
      </c>
      <c r="BU290" s="1" t="s">
        <v>11</v>
      </c>
      <c r="BV290" s="1" t="s">
        <v>12</v>
      </c>
      <c r="BW290" s="1" t="s">
        <v>13</v>
      </c>
      <c r="BX290" s="8">
        <v>2.4283951059999999E-3</v>
      </c>
      <c r="BY290" s="8">
        <v>0.75</v>
      </c>
      <c r="BZ290" s="9">
        <f>Tabla5[[#This Row],[Precio unitario]]*Tabla5[[#This Row],[Tasa de ingresos cliente]]</f>
        <v>1.8212963294999998E-3</v>
      </c>
      <c r="CA290" s="21">
        <v>22.631540000000001</v>
      </c>
      <c r="CB290" s="15">
        <f>Tabla5[[#This Row],[tasa de cambio]]*Tabla5[[#This Row],[Ingresos netos]]</f>
        <v>4.1218740732932427E-2</v>
      </c>
    </row>
    <row r="291" spans="1:80">
      <c r="A291" s="2" t="s">
        <v>24</v>
      </c>
      <c r="B291" s="2" t="s">
        <v>21</v>
      </c>
      <c r="C291" s="2"/>
      <c r="D291" s="2" t="s">
        <v>11</v>
      </c>
      <c r="E291" s="2" t="s">
        <v>12</v>
      </c>
      <c r="F291" s="2" t="s">
        <v>13</v>
      </c>
      <c r="G291" s="7">
        <v>1.233197684E-3</v>
      </c>
      <c r="H291" s="7">
        <v>0.75</v>
      </c>
      <c r="I291" s="9">
        <f>Tabla14[[#This Row],[Precio unitario]]*Tabla14[[#This Row],[Tasa de ingresos cliente]]</f>
        <v>9.2489826299999999E-4</v>
      </c>
      <c r="J291" s="21">
        <v>21.6</v>
      </c>
      <c r="K291" s="15">
        <f>Tabla14[[#This Row],[tasa de cambio]]*Tabla14[[#This Row],[Ingresos netos]]</f>
        <v>1.99778024808E-2</v>
      </c>
      <c r="P291" s="1" t="s">
        <v>81</v>
      </c>
      <c r="Q291" s="1" t="s">
        <v>18</v>
      </c>
      <c r="R291" s="1"/>
      <c r="S291" s="1" t="s">
        <v>11</v>
      </c>
      <c r="T291" s="1" t="s">
        <v>12</v>
      </c>
      <c r="U291" s="1" t="s">
        <v>13</v>
      </c>
      <c r="V291" s="8">
        <v>8.6806867499999996E-4</v>
      </c>
      <c r="W291" s="8">
        <v>0.75</v>
      </c>
      <c r="X291" s="9">
        <f>Tabla12[[#This Row],[Precio unitario]]*Tabla12[[#This Row],[Tasa de ingresos cliente]]</f>
        <v>6.5105150624999997E-4</v>
      </c>
      <c r="Y291" s="21">
        <v>21.6</v>
      </c>
      <c r="Z291" s="11">
        <f>Tabla12[[#This Row],[tasa de cambio]]*Tabla12[[#This Row],[Ingresos netos]]</f>
        <v>1.4062712535000001E-2</v>
      </c>
      <c r="AQ291" s="2" t="s">
        <v>100</v>
      </c>
      <c r="AR291" s="2" t="s">
        <v>14</v>
      </c>
      <c r="AS291" s="2" t="s">
        <v>101</v>
      </c>
      <c r="AT291" s="2" t="s">
        <v>11</v>
      </c>
      <c r="AU291" s="2" t="s">
        <v>12</v>
      </c>
      <c r="AV291" s="2" t="s">
        <v>13</v>
      </c>
      <c r="AW291" s="7">
        <v>7.18E-4</v>
      </c>
      <c r="AX291" s="7">
        <v>0.75</v>
      </c>
      <c r="AY291" s="9">
        <f>Tabla8[[#This Row],[Precio unitario]]*Tabla8[[#This Row],[Tasa de ingresos cliente]]</f>
        <v>5.3850000000000002E-4</v>
      </c>
      <c r="AZ291" s="21">
        <v>21.6</v>
      </c>
      <c r="BA291" s="11">
        <f>Tabla8[[#This Row],[tasa de cambio]]*Tabla8[[#This Row],[Ingresos netos]]</f>
        <v>1.1631600000000001E-2</v>
      </c>
      <c r="BB291" s="23"/>
      <c r="BD291" s="23"/>
      <c r="BR291" s="2" t="s">
        <v>139</v>
      </c>
      <c r="BS291" s="2" t="s">
        <v>15</v>
      </c>
      <c r="BT291" s="2" t="s">
        <v>104</v>
      </c>
      <c r="BU291" s="2" t="s">
        <v>11</v>
      </c>
      <c r="BV291" s="2" t="s">
        <v>12</v>
      </c>
      <c r="BW291" s="2" t="s">
        <v>13</v>
      </c>
      <c r="BX291" s="7">
        <v>5.0879999999999996E-3</v>
      </c>
      <c r="BY291" s="7">
        <v>0.75</v>
      </c>
      <c r="BZ291" s="9">
        <f>Tabla5[[#This Row],[Precio unitario]]*Tabla5[[#This Row],[Tasa de ingresos cliente]]</f>
        <v>3.8159999999999999E-3</v>
      </c>
      <c r="CA291" s="21">
        <v>22.631540000000001</v>
      </c>
      <c r="CB291" s="15">
        <f>Tabla5[[#This Row],[tasa de cambio]]*Tabla5[[#This Row],[Ingresos netos]]</f>
        <v>8.6361956640000001E-2</v>
      </c>
    </row>
    <row r="292" spans="1:80">
      <c r="A292" s="2" t="s">
        <v>24</v>
      </c>
      <c r="B292" s="2" t="s">
        <v>21</v>
      </c>
      <c r="C292" s="2"/>
      <c r="D292" s="2" t="s">
        <v>11</v>
      </c>
      <c r="E292" s="2" t="s">
        <v>12</v>
      </c>
      <c r="F292" s="2" t="s">
        <v>13</v>
      </c>
      <c r="G292" s="7">
        <v>7.7108751399999995E-4</v>
      </c>
      <c r="H292" s="7">
        <v>0.75</v>
      </c>
      <c r="I292" s="9">
        <f>Tabla14[[#This Row],[Precio unitario]]*Tabla14[[#This Row],[Tasa de ingresos cliente]]</f>
        <v>5.7831563549999999E-4</v>
      </c>
      <c r="J292" s="21">
        <v>21.6</v>
      </c>
      <c r="K292" s="15">
        <f>Tabla14[[#This Row],[tasa de cambio]]*Tabla14[[#This Row],[Ingresos netos]]</f>
        <v>1.24916177268E-2</v>
      </c>
      <c r="P292" s="2" t="s">
        <v>81</v>
      </c>
      <c r="Q292" s="2" t="s">
        <v>18</v>
      </c>
      <c r="R292" s="2"/>
      <c r="S292" s="2" t="s">
        <v>11</v>
      </c>
      <c r="T292" s="2" t="s">
        <v>12</v>
      </c>
      <c r="U292" s="2" t="s">
        <v>13</v>
      </c>
      <c r="V292" s="7">
        <v>8.5393544900000005E-4</v>
      </c>
      <c r="W292" s="7">
        <v>0.75</v>
      </c>
      <c r="X292" s="9">
        <f>Tabla12[[#This Row],[Precio unitario]]*Tabla12[[#This Row],[Tasa de ingresos cliente]]</f>
        <v>6.4045158675000004E-4</v>
      </c>
      <c r="Y292" s="21">
        <v>21.6</v>
      </c>
      <c r="Z292" s="11">
        <f>Tabla12[[#This Row],[tasa de cambio]]*Tabla12[[#This Row],[Ingresos netos]]</f>
        <v>1.3833754273800002E-2</v>
      </c>
      <c r="AQ292" s="2" t="s">
        <v>100</v>
      </c>
      <c r="AR292" s="2" t="s">
        <v>14</v>
      </c>
      <c r="AS292" s="2" t="s">
        <v>104</v>
      </c>
      <c r="AT292" s="2" t="s">
        <v>11</v>
      </c>
      <c r="AU292" s="2" t="s">
        <v>129</v>
      </c>
      <c r="AV292" s="2" t="s">
        <v>13</v>
      </c>
      <c r="AW292" s="7">
        <v>-4.8955400000000001E-4</v>
      </c>
      <c r="AX292" s="7">
        <v>0.75</v>
      </c>
      <c r="AY292" s="9">
        <f>Tabla8[[#This Row],[Precio unitario]]*Tabla8[[#This Row],[Tasa de ingresos cliente]]</f>
        <v>-3.6716549999999998E-4</v>
      </c>
      <c r="AZ292" s="21">
        <v>21.6</v>
      </c>
      <c r="BA292" s="11">
        <f>Tabla8[[#This Row],[tasa de cambio]]*Tabla8[[#This Row],[Ingresos netos]]</f>
        <v>-7.9307748000000001E-3</v>
      </c>
      <c r="BB292" s="23"/>
      <c r="BD292" s="23"/>
      <c r="BR292" s="1" t="s">
        <v>139</v>
      </c>
      <c r="BS292" s="1" t="s">
        <v>43</v>
      </c>
      <c r="BT292" s="1" t="s">
        <v>104</v>
      </c>
      <c r="BU292" s="1" t="s">
        <v>11</v>
      </c>
      <c r="BV292" s="1" t="s">
        <v>12</v>
      </c>
      <c r="BW292" s="1" t="s">
        <v>13</v>
      </c>
      <c r="BX292" s="8">
        <v>2.5132042019999998E-3</v>
      </c>
      <c r="BY292" s="8">
        <v>0.75</v>
      </c>
      <c r="BZ292" s="9">
        <f>Tabla5[[#This Row],[Precio unitario]]*Tabla5[[#This Row],[Tasa de ingresos cliente]]</f>
        <v>1.8849031514999999E-3</v>
      </c>
      <c r="CA292" s="21">
        <v>22.631540000000001</v>
      </c>
      <c r="CB292" s="15">
        <f>Tabla5[[#This Row],[tasa de cambio]]*Tabla5[[#This Row],[Ingresos netos]]</f>
        <v>4.2658261069298306E-2</v>
      </c>
    </row>
    <row r="293" spans="1:80">
      <c r="A293" s="2" t="s">
        <v>24</v>
      </c>
      <c r="B293" s="2" t="s">
        <v>21</v>
      </c>
      <c r="C293" s="2"/>
      <c r="D293" s="2" t="s">
        <v>11</v>
      </c>
      <c r="E293" s="2" t="s">
        <v>12</v>
      </c>
      <c r="F293" s="2" t="s">
        <v>13</v>
      </c>
      <c r="G293" s="7">
        <v>2.0546571689999999E-3</v>
      </c>
      <c r="H293" s="7">
        <v>0.75</v>
      </c>
      <c r="I293" s="9">
        <f>Tabla14[[#This Row],[Precio unitario]]*Tabla14[[#This Row],[Tasa de ingresos cliente]]</f>
        <v>1.54099287675E-3</v>
      </c>
      <c r="J293" s="21">
        <v>21.6</v>
      </c>
      <c r="K293" s="15">
        <f>Tabla14[[#This Row],[tasa de cambio]]*Tabla14[[#This Row],[Ingresos netos]]</f>
        <v>3.3285446137800004E-2</v>
      </c>
      <c r="P293" s="1" t="s">
        <v>81</v>
      </c>
      <c r="Q293" s="1" t="s">
        <v>18</v>
      </c>
      <c r="R293" s="1"/>
      <c r="S293" s="1" t="s">
        <v>11</v>
      </c>
      <c r="T293" s="1" t="s">
        <v>12</v>
      </c>
      <c r="U293" s="1" t="s">
        <v>13</v>
      </c>
      <c r="V293" s="8">
        <v>8.2930359599999999E-4</v>
      </c>
      <c r="W293" s="8">
        <v>0.75</v>
      </c>
      <c r="X293" s="9">
        <f>Tabla12[[#This Row],[Precio unitario]]*Tabla12[[#This Row],[Tasa de ingresos cliente]]</f>
        <v>6.2197769699999994E-4</v>
      </c>
      <c r="Y293" s="21">
        <v>21.6</v>
      </c>
      <c r="Z293" s="11">
        <f>Tabla12[[#This Row],[tasa de cambio]]*Tabla12[[#This Row],[Ingresos netos]]</f>
        <v>1.34347182552E-2</v>
      </c>
      <c r="AQ293" s="1" t="s">
        <v>100</v>
      </c>
      <c r="AR293" s="1" t="s">
        <v>14</v>
      </c>
      <c r="AS293" s="1" t="s">
        <v>104</v>
      </c>
      <c r="AT293" s="1" t="s">
        <v>11</v>
      </c>
      <c r="AU293" s="1" t="s">
        <v>129</v>
      </c>
      <c r="AV293" s="1" t="s">
        <v>13</v>
      </c>
      <c r="AW293" s="8">
        <v>-4.8955440000000004E-4</v>
      </c>
      <c r="AX293" s="8">
        <v>0.75</v>
      </c>
      <c r="AY293" s="9">
        <f>Tabla8[[#This Row],[Precio unitario]]*Tabla8[[#This Row],[Tasa de ingresos cliente]]</f>
        <v>-3.6716580000000003E-4</v>
      </c>
      <c r="AZ293" s="21">
        <v>21.6</v>
      </c>
      <c r="BA293" s="11">
        <f>Tabla8[[#This Row],[tasa de cambio]]*Tabla8[[#This Row],[Ingresos netos]]</f>
        <v>-7.9307812800000019E-3</v>
      </c>
      <c r="BB293" s="23"/>
      <c r="BD293" s="23"/>
      <c r="BR293" s="2" t="s">
        <v>139</v>
      </c>
      <c r="BS293" s="2" t="s">
        <v>95</v>
      </c>
      <c r="BT293" s="2" t="s">
        <v>104</v>
      </c>
      <c r="BU293" s="2" t="s">
        <v>11</v>
      </c>
      <c r="BV293" s="2" t="s">
        <v>12</v>
      </c>
      <c r="BW293" s="2" t="s">
        <v>13</v>
      </c>
      <c r="BX293" s="7">
        <v>2.803824848E-3</v>
      </c>
      <c r="BY293" s="7">
        <v>0.75</v>
      </c>
      <c r="BZ293" s="9">
        <f>Tabla5[[#This Row],[Precio unitario]]*Tabla5[[#This Row],[Tasa de ingresos cliente]]</f>
        <v>2.102868636E-3</v>
      </c>
      <c r="CA293" s="21">
        <v>22.631540000000001</v>
      </c>
      <c r="CB293" s="15">
        <f>Tabla5[[#This Row],[tasa de cambio]]*Tabla5[[#This Row],[Ingresos netos]]</f>
        <v>4.7591155650379441E-2</v>
      </c>
    </row>
    <row r="294" spans="1:80">
      <c r="A294" s="2" t="s">
        <v>24</v>
      </c>
      <c r="B294" s="2" t="s">
        <v>21</v>
      </c>
      <c r="C294" s="2"/>
      <c r="D294" s="2" t="s">
        <v>11</v>
      </c>
      <c r="E294" s="2" t="s">
        <v>12</v>
      </c>
      <c r="F294" s="2" t="s">
        <v>13</v>
      </c>
      <c r="G294" s="7">
        <v>6.6633733510000001E-3</v>
      </c>
      <c r="H294" s="7">
        <v>0.75</v>
      </c>
      <c r="I294" s="9">
        <f>Tabla14[[#This Row],[Precio unitario]]*Tabla14[[#This Row],[Tasa de ingresos cliente]]</f>
        <v>4.9975300132500001E-3</v>
      </c>
      <c r="J294" s="21">
        <v>21.6</v>
      </c>
      <c r="K294" s="15">
        <f>Tabla14[[#This Row],[tasa de cambio]]*Tabla14[[#This Row],[Ingresos netos]]</f>
        <v>0.10794664828620001</v>
      </c>
      <c r="P294" s="2" t="s">
        <v>81</v>
      </c>
      <c r="Q294" s="2" t="s">
        <v>18</v>
      </c>
      <c r="R294" s="2"/>
      <c r="S294" s="2" t="s">
        <v>11</v>
      </c>
      <c r="T294" s="2" t="s">
        <v>12</v>
      </c>
      <c r="U294" s="2" t="s">
        <v>13</v>
      </c>
      <c r="V294" s="7">
        <v>8.74343021E-4</v>
      </c>
      <c r="W294" s="7">
        <v>0.75</v>
      </c>
      <c r="X294" s="9">
        <f>Tabla12[[#This Row],[Precio unitario]]*Tabla12[[#This Row],[Tasa de ingresos cliente]]</f>
        <v>6.5575726575E-4</v>
      </c>
      <c r="Y294" s="21">
        <v>21.6</v>
      </c>
      <c r="Z294" s="11">
        <f>Tabla12[[#This Row],[tasa de cambio]]*Tabla12[[#This Row],[Ingresos netos]]</f>
        <v>1.4164356940200001E-2</v>
      </c>
      <c r="AQ294" s="1" t="s">
        <v>100</v>
      </c>
      <c r="AR294" s="1" t="s">
        <v>14</v>
      </c>
      <c r="AS294" s="1" t="s">
        <v>114</v>
      </c>
      <c r="AT294" s="1" t="s">
        <v>11</v>
      </c>
      <c r="AU294" s="1" t="s">
        <v>129</v>
      </c>
      <c r="AV294" s="1" t="s">
        <v>13</v>
      </c>
      <c r="AW294" s="8">
        <v>-1.9877999999999998E-5</v>
      </c>
      <c r="AX294" s="8">
        <v>0.75</v>
      </c>
      <c r="AY294" s="9">
        <f>Tabla8[[#This Row],[Precio unitario]]*Tabla8[[#This Row],[Tasa de ingresos cliente]]</f>
        <v>-1.4908499999999998E-5</v>
      </c>
      <c r="AZ294" s="21">
        <v>21.6</v>
      </c>
      <c r="BA294" s="11">
        <f>Tabla8[[#This Row],[tasa de cambio]]*Tabla8[[#This Row],[Ingresos netos]]</f>
        <v>-3.2202359999999999E-4</v>
      </c>
      <c r="BB294" s="23"/>
      <c r="BD294" s="23"/>
      <c r="BR294" s="1" t="s">
        <v>139</v>
      </c>
      <c r="BS294" s="1" t="s">
        <v>16</v>
      </c>
      <c r="BT294" s="1" t="s">
        <v>104</v>
      </c>
      <c r="BU294" s="1" t="s">
        <v>11</v>
      </c>
      <c r="BV294" s="1" t="s">
        <v>12</v>
      </c>
      <c r="BW294" s="1" t="s">
        <v>13</v>
      </c>
      <c r="BX294" s="8">
        <v>5.8606659310000003E-3</v>
      </c>
      <c r="BY294" s="8">
        <v>0.75</v>
      </c>
      <c r="BZ294" s="9">
        <f>Tabla5[[#This Row],[Precio unitario]]*Tabla5[[#This Row],[Tasa de ingresos cliente]]</f>
        <v>4.3954994482500002E-3</v>
      </c>
      <c r="CA294" s="21">
        <v>22.631540000000001</v>
      </c>
      <c r="CB294" s="15">
        <f>Tabla5[[#This Row],[tasa de cambio]]*Tabla5[[#This Row],[Ingresos netos]]</f>
        <v>9.9476921583047814E-2</v>
      </c>
    </row>
    <row r="295" spans="1:80">
      <c r="A295" s="1" t="s">
        <v>24</v>
      </c>
      <c r="B295" s="1" t="s">
        <v>21</v>
      </c>
      <c r="C295" s="1"/>
      <c r="D295" s="1" t="s">
        <v>11</v>
      </c>
      <c r="E295" s="1" t="s">
        <v>12</v>
      </c>
      <c r="F295" s="1" t="s">
        <v>13</v>
      </c>
      <c r="G295" s="8">
        <v>1.4374820670000001E-3</v>
      </c>
      <c r="H295" s="8">
        <v>0.75</v>
      </c>
      <c r="I295" s="9">
        <f>Tabla14[[#This Row],[Precio unitario]]*Tabla14[[#This Row],[Tasa de ingresos cliente]]</f>
        <v>1.0781115502500002E-3</v>
      </c>
      <c r="J295" s="21">
        <v>21.6</v>
      </c>
      <c r="K295" s="15">
        <f>Tabla14[[#This Row],[tasa de cambio]]*Tabla14[[#This Row],[Ingresos netos]]</f>
        <v>2.3287209485400005E-2</v>
      </c>
      <c r="P295" s="1" t="s">
        <v>81</v>
      </c>
      <c r="Q295" s="1" t="s">
        <v>18</v>
      </c>
      <c r="R295" s="1"/>
      <c r="S295" s="1" t="s">
        <v>11</v>
      </c>
      <c r="T295" s="1" t="s">
        <v>12</v>
      </c>
      <c r="U295" s="1" t="s">
        <v>13</v>
      </c>
      <c r="V295" s="8">
        <v>8.6736685200000001E-4</v>
      </c>
      <c r="W295" s="8">
        <v>0.75</v>
      </c>
      <c r="X295" s="9">
        <f>Tabla12[[#This Row],[Precio unitario]]*Tabla12[[#This Row],[Tasa de ingresos cliente]]</f>
        <v>6.5052513899999998E-4</v>
      </c>
      <c r="Y295" s="21">
        <v>21.6</v>
      </c>
      <c r="Z295" s="11">
        <f>Tabla12[[#This Row],[tasa de cambio]]*Tabla12[[#This Row],[Ingresos netos]]</f>
        <v>1.4051343002400001E-2</v>
      </c>
      <c r="AQ295" s="1" t="s">
        <v>100</v>
      </c>
      <c r="AR295" s="1" t="s">
        <v>14</v>
      </c>
      <c r="AS295" s="1" t="s">
        <v>101</v>
      </c>
      <c r="AT295" s="1" t="s">
        <v>11</v>
      </c>
      <c r="AU295" s="1" t="s">
        <v>12</v>
      </c>
      <c r="AV295" s="1" t="s">
        <v>13</v>
      </c>
      <c r="AW295" s="8">
        <v>8.486667E-4</v>
      </c>
      <c r="AX295" s="8">
        <v>0.75</v>
      </c>
      <c r="AY295" s="9">
        <f>Tabla8[[#This Row],[Precio unitario]]*Tabla8[[#This Row],[Tasa de ingresos cliente]]</f>
        <v>6.3650002500000003E-4</v>
      </c>
      <c r="AZ295" s="21">
        <v>21.6</v>
      </c>
      <c r="BA295" s="11">
        <f>Tabla8[[#This Row],[tasa de cambio]]*Tabla8[[#This Row],[Ingresos netos]]</f>
        <v>1.3748400540000002E-2</v>
      </c>
      <c r="BB295" s="23"/>
      <c r="BD295" s="23"/>
      <c r="BR295" s="2" t="s">
        <v>139</v>
      </c>
      <c r="BS295" s="2" t="s">
        <v>17</v>
      </c>
      <c r="BT295" s="2" t="s">
        <v>104</v>
      </c>
      <c r="BU295" s="2" t="s">
        <v>11</v>
      </c>
      <c r="BV295" s="2" t="s">
        <v>12</v>
      </c>
      <c r="BW295" s="2" t="s">
        <v>13</v>
      </c>
      <c r="BX295" s="7">
        <v>1.6587250669999999E-3</v>
      </c>
      <c r="BY295" s="7">
        <v>0.75</v>
      </c>
      <c r="BZ295" s="9">
        <f>Tabla5[[#This Row],[Precio unitario]]*Tabla5[[#This Row],[Tasa de ingresos cliente]]</f>
        <v>1.24404380025E-3</v>
      </c>
      <c r="CA295" s="21">
        <v>22.631540000000001</v>
      </c>
      <c r="CB295" s="15">
        <f>Tabla5[[#This Row],[tasa de cambio]]*Tabla5[[#This Row],[Ingresos netos]]</f>
        <v>2.8154627027109885E-2</v>
      </c>
    </row>
    <row r="296" spans="1:80">
      <c r="A296" s="1" t="s">
        <v>24</v>
      </c>
      <c r="B296" s="1" t="s">
        <v>21</v>
      </c>
      <c r="C296" s="1"/>
      <c r="D296" s="1" t="s">
        <v>11</v>
      </c>
      <c r="E296" s="1" t="s">
        <v>12</v>
      </c>
      <c r="F296" s="1" t="s">
        <v>13</v>
      </c>
      <c r="G296" s="8">
        <v>1.4409396300000001E-3</v>
      </c>
      <c r="H296" s="8">
        <v>0.75</v>
      </c>
      <c r="I296" s="9">
        <f>Tabla14[[#This Row],[Precio unitario]]*Tabla14[[#This Row],[Tasa de ingresos cliente]]</f>
        <v>1.0807047225E-3</v>
      </c>
      <c r="J296" s="21">
        <v>21.6</v>
      </c>
      <c r="K296" s="15">
        <f>Tabla14[[#This Row],[tasa de cambio]]*Tabla14[[#This Row],[Ingresos netos]]</f>
        <v>2.3343222005999999E-2</v>
      </c>
      <c r="P296" s="2" t="s">
        <v>81</v>
      </c>
      <c r="Q296" s="2" t="s">
        <v>18</v>
      </c>
      <c r="R296" s="2"/>
      <c r="S296" s="2" t="s">
        <v>11</v>
      </c>
      <c r="T296" s="2" t="s">
        <v>12</v>
      </c>
      <c r="U296" s="2" t="s">
        <v>13</v>
      </c>
      <c r="V296" s="7">
        <v>8.8638141599999996E-4</v>
      </c>
      <c r="W296" s="7">
        <v>0.75</v>
      </c>
      <c r="X296" s="9">
        <f>Tabla12[[#This Row],[Precio unitario]]*Tabla12[[#This Row],[Tasa de ingresos cliente]]</f>
        <v>6.6478606199999997E-4</v>
      </c>
      <c r="Y296" s="21">
        <v>21.6</v>
      </c>
      <c r="Z296" s="11">
        <f>Tabla12[[#This Row],[tasa de cambio]]*Tabla12[[#This Row],[Ingresos netos]]</f>
        <v>1.43593789392E-2</v>
      </c>
      <c r="AQ296" s="2" t="s">
        <v>100</v>
      </c>
      <c r="AR296" s="2" t="s">
        <v>14</v>
      </c>
      <c r="AS296" s="2" t="s">
        <v>101</v>
      </c>
      <c r="AT296" s="2" t="s">
        <v>11</v>
      </c>
      <c r="AU296" s="2" t="s">
        <v>12</v>
      </c>
      <c r="AV296" s="2" t="s">
        <v>13</v>
      </c>
      <c r="AW296" s="7">
        <v>8.4849999999999997E-4</v>
      </c>
      <c r="AX296" s="7">
        <v>0.75</v>
      </c>
      <c r="AY296" s="9">
        <f>Tabla8[[#This Row],[Precio unitario]]*Tabla8[[#This Row],[Tasa de ingresos cliente]]</f>
        <v>6.36375E-4</v>
      </c>
      <c r="AZ296" s="21">
        <v>21.6</v>
      </c>
      <c r="BA296" s="11">
        <f>Tabla8[[#This Row],[tasa de cambio]]*Tabla8[[#This Row],[Ingresos netos]]</f>
        <v>1.3745700000000001E-2</v>
      </c>
      <c r="BB296" s="23"/>
      <c r="BD296" s="23"/>
      <c r="BR296" s="1" t="s">
        <v>139</v>
      </c>
      <c r="BS296" s="1" t="s">
        <v>35</v>
      </c>
      <c r="BT296" s="1" t="s">
        <v>104</v>
      </c>
      <c r="BU296" s="1" t="s">
        <v>11</v>
      </c>
      <c r="BV296" s="1" t="s">
        <v>12</v>
      </c>
      <c r="BW296" s="1" t="s">
        <v>13</v>
      </c>
      <c r="BX296" s="8">
        <v>9.7055686200000005E-4</v>
      </c>
      <c r="BY296" s="8">
        <v>0.75</v>
      </c>
      <c r="BZ296" s="9">
        <f>Tabla5[[#This Row],[Precio unitario]]*Tabla5[[#This Row],[Tasa de ingresos cliente]]</f>
        <v>7.2791764650000004E-4</v>
      </c>
      <c r="CA296" s="21">
        <v>22.631540000000001</v>
      </c>
      <c r="CB296" s="15">
        <f>Tabla5[[#This Row],[tasa de cambio]]*Tabla5[[#This Row],[Ingresos netos]]</f>
        <v>1.647389733347061E-2</v>
      </c>
    </row>
    <row r="297" spans="1:80">
      <c r="A297" s="2" t="s">
        <v>24</v>
      </c>
      <c r="B297" s="2" t="s">
        <v>21</v>
      </c>
      <c r="C297" s="2"/>
      <c r="D297" s="2" t="s">
        <v>11</v>
      </c>
      <c r="E297" s="2" t="s">
        <v>12</v>
      </c>
      <c r="F297" s="2" t="s">
        <v>13</v>
      </c>
      <c r="G297" s="7">
        <v>8.3463116800000005E-4</v>
      </c>
      <c r="H297" s="7">
        <v>0.75</v>
      </c>
      <c r="I297" s="9">
        <f>Tabla14[[#This Row],[Precio unitario]]*Tabla14[[#This Row],[Tasa de ingresos cliente]]</f>
        <v>6.2597337600000006E-4</v>
      </c>
      <c r="J297" s="21">
        <v>21.6</v>
      </c>
      <c r="K297" s="15">
        <f>Tabla14[[#This Row],[tasa de cambio]]*Tabla14[[#This Row],[Ingresos netos]]</f>
        <v>1.3521024921600002E-2</v>
      </c>
      <c r="P297" s="1" t="s">
        <v>81</v>
      </c>
      <c r="Q297" s="1" t="s">
        <v>82</v>
      </c>
      <c r="R297" s="1"/>
      <c r="S297" s="1" t="s">
        <v>11</v>
      </c>
      <c r="T297" s="1" t="s">
        <v>12</v>
      </c>
      <c r="U297" s="1" t="s">
        <v>13</v>
      </c>
      <c r="V297" s="8">
        <v>5.3160040350000003E-3</v>
      </c>
      <c r="W297" s="8">
        <v>0.75</v>
      </c>
      <c r="X297" s="9">
        <f>Tabla12[[#This Row],[Precio unitario]]*Tabla12[[#This Row],[Tasa de ingresos cliente]]</f>
        <v>3.9870030262499998E-3</v>
      </c>
      <c r="Y297" s="21">
        <v>21.6</v>
      </c>
      <c r="Z297" s="11">
        <f>Tabla12[[#This Row],[tasa de cambio]]*Tabla12[[#This Row],[Ingresos netos]]</f>
        <v>8.6119265367E-2</v>
      </c>
      <c r="AQ297" s="1" t="s">
        <v>100</v>
      </c>
      <c r="AR297" s="1" t="s">
        <v>14</v>
      </c>
      <c r="AS297" s="1" t="s">
        <v>101</v>
      </c>
      <c r="AT297" s="1" t="s">
        <v>11</v>
      </c>
      <c r="AU297" s="1" t="s">
        <v>12</v>
      </c>
      <c r="AV297" s="1" t="s">
        <v>13</v>
      </c>
      <c r="AW297" s="8">
        <v>8.4900000000000004E-4</v>
      </c>
      <c r="AX297" s="8">
        <v>0.75</v>
      </c>
      <c r="AY297" s="9">
        <f>Tabla8[[#This Row],[Precio unitario]]*Tabla8[[#This Row],[Tasa de ingresos cliente]]</f>
        <v>6.3675000000000005E-4</v>
      </c>
      <c r="AZ297" s="21">
        <v>21.6</v>
      </c>
      <c r="BA297" s="11">
        <f>Tabla8[[#This Row],[tasa de cambio]]*Tabla8[[#This Row],[Ingresos netos]]</f>
        <v>1.3753800000000002E-2</v>
      </c>
      <c r="BB297" s="23"/>
      <c r="BD297" s="23"/>
      <c r="BR297" s="2" t="s">
        <v>139</v>
      </c>
      <c r="BS297" s="2" t="s">
        <v>33</v>
      </c>
      <c r="BT297" s="2" t="s">
        <v>104</v>
      </c>
      <c r="BU297" s="2" t="s">
        <v>11</v>
      </c>
      <c r="BV297" s="2" t="s">
        <v>12</v>
      </c>
      <c r="BW297" s="2" t="s">
        <v>13</v>
      </c>
      <c r="BX297" s="7">
        <v>3.5749557679999999E-3</v>
      </c>
      <c r="BY297" s="7">
        <v>0.75</v>
      </c>
      <c r="BZ297" s="9">
        <f>Tabla5[[#This Row],[Precio unitario]]*Tabla5[[#This Row],[Tasa de ingresos cliente]]</f>
        <v>2.6812168259999999E-3</v>
      </c>
      <c r="CA297" s="21">
        <v>22.631540000000001</v>
      </c>
      <c r="CB297" s="15">
        <f>Tabla5[[#This Row],[tasa de cambio]]*Tabla5[[#This Row],[Ingresos netos]]</f>
        <v>6.0680065846292042E-2</v>
      </c>
    </row>
    <row r="298" spans="1:80">
      <c r="A298" s="2" t="s">
        <v>24</v>
      </c>
      <c r="B298" s="2" t="s">
        <v>21</v>
      </c>
      <c r="C298" s="2"/>
      <c r="D298" s="2" t="s">
        <v>11</v>
      </c>
      <c r="E298" s="2" t="s">
        <v>12</v>
      </c>
      <c r="F298" s="2" t="s">
        <v>13</v>
      </c>
      <c r="G298" s="7">
        <v>7.8342628599999999E-4</v>
      </c>
      <c r="H298" s="7">
        <v>0.75</v>
      </c>
      <c r="I298" s="9">
        <f>Tabla14[[#This Row],[Precio unitario]]*Tabla14[[#This Row],[Tasa de ingresos cliente]]</f>
        <v>5.8756971449999999E-4</v>
      </c>
      <c r="J298" s="21">
        <v>21.6</v>
      </c>
      <c r="K298" s="15">
        <f>Tabla14[[#This Row],[tasa de cambio]]*Tabla14[[#This Row],[Ingresos netos]]</f>
        <v>1.2691505833200001E-2</v>
      </c>
      <c r="P298" s="2" t="s">
        <v>81</v>
      </c>
      <c r="Q298" s="2" t="s">
        <v>34</v>
      </c>
      <c r="R298" s="2"/>
      <c r="S298" s="2" t="s">
        <v>11</v>
      </c>
      <c r="T298" s="2" t="s">
        <v>12</v>
      </c>
      <c r="U298" s="2" t="s">
        <v>13</v>
      </c>
      <c r="V298" s="7">
        <v>7.2868152899999996E-4</v>
      </c>
      <c r="W298" s="7">
        <v>0.75</v>
      </c>
      <c r="X298" s="9">
        <f>Tabla12[[#This Row],[Precio unitario]]*Tabla12[[#This Row],[Tasa de ingresos cliente]]</f>
        <v>5.4651114674999991E-4</v>
      </c>
      <c r="Y298" s="21">
        <v>21.6</v>
      </c>
      <c r="Z298" s="11">
        <f>Tabla12[[#This Row],[tasa de cambio]]*Tabla12[[#This Row],[Ingresos netos]]</f>
        <v>1.18046407698E-2</v>
      </c>
      <c r="AQ298" s="2" t="s">
        <v>100</v>
      </c>
      <c r="AR298" s="2" t="s">
        <v>14</v>
      </c>
      <c r="AS298" s="2" t="s">
        <v>101</v>
      </c>
      <c r="AT298" s="2" t="s">
        <v>11</v>
      </c>
      <c r="AU298" s="2" t="s">
        <v>12</v>
      </c>
      <c r="AV298" s="2" t="s">
        <v>13</v>
      </c>
      <c r="AW298" s="7">
        <v>8.4880000000000003E-4</v>
      </c>
      <c r="AX298" s="7">
        <v>0.75</v>
      </c>
      <c r="AY298" s="9">
        <f>Tabla8[[#This Row],[Precio unitario]]*Tabla8[[#This Row],[Tasa de ingresos cliente]]</f>
        <v>6.3659999999999997E-4</v>
      </c>
      <c r="AZ298" s="21">
        <v>21.6</v>
      </c>
      <c r="BA298" s="11">
        <f>Tabla8[[#This Row],[tasa de cambio]]*Tabla8[[#This Row],[Ingresos netos]]</f>
        <v>1.375056E-2</v>
      </c>
      <c r="BB298" s="23"/>
      <c r="BD298" s="23"/>
      <c r="BR298" s="1" t="s">
        <v>139</v>
      </c>
      <c r="BS298" s="1" t="s">
        <v>19</v>
      </c>
      <c r="BT298" s="1" t="s">
        <v>104</v>
      </c>
      <c r="BU298" s="1" t="s">
        <v>11</v>
      </c>
      <c r="BV298" s="1" t="s">
        <v>12</v>
      </c>
      <c r="BW298" s="1" t="s">
        <v>13</v>
      </c>
      <c r="BX298" s="8">
        <v>3.6123636739999999E-3</v>
      </c>
      <c r="BY298" s="8">
        <v>0.75</v>
      </c>
      <c r="BZ298" s="9">
        <f>Tabla5[[#This Row],[Precio unitario]]*Tabla5[[#This Row],[Tasa de ingresos cliente]]</f>
        <v>2.7092727554999998E-3</v>
      </c>
      <c r="CA298" s="21">
        <v>22.631540000000001</v>
      </c>
      <c r="CB298" s="15">
        <f>Tabla5[[#This Row],[tasa de cambio]]*Tabla5[[#This Row],[Ingresos netos]]</f>
        <v>6.1315014737008469E-2</v>
      </c>
    </row>
    <row r="299" spans="1:80">
      <c r="A299" s="2" t="s">
        <v>24</v>
      </c>
      <c r="B299" s="2" t="s">
        <v>22</v>
      </c>
      <c r="C299" s="2"/>
      <c r="D299" s="2" t="s">
        <v>11</v>
      </c>
      <c r="E299" s="2" t="s">
        <v>12</v>
      </c>
      <c r="F299" s="2" t="s">
        <v>13</v>
      </c>
      <c r="G299" s="7">
        <v>3.8082181750000001E-3</v>
      </c>
      <c r="H299" s="7">
        <v>0.75</v>
      </c>
      <c r="I299" s="9">
        <f>Tabla14[[#This Row],[Precio unitario]]*Tabla14[[#This Row],[Tasa de ingresos cliente]]</f>
        <v>2.8561636312500003E-3</v>
      </c>
      <c r="J299" s="21">
        <v>21.6</v>
      </c>
      <c r="K299" s="15">
        <f>Tabla14[[#This Row],[tasa de cambio]]*Tabla14[[#This Row],[Ingresos netos]]</f>
        <v>6.1693134435000012E-2</v>
      </c>
      <c r="P299" s="1" t="s">
        <v>81</v>
      </c>
      <c r="Q299" s="1" t="s">
        <v>34</v>
      </c>
      <c r="R299" s="1"/>
      <c r="S299" s="1" t="s">
        <v>11</v>
      </c>
      <c r="T299" s="1" t="s">
        <v>12</v>
      </c>
      <c r="U299" s="1" t="s">
        <v>13</v>
      </c>
      <c r="V299" s="8">
        <v>6.8672532400000002E-4</v>
      </c>
      <c r="W299" s="8">
        <v>0.75</v>
      </c>
      <c r="X299" s="9">
        <f>Tabla12[[#This Row],[Precio unitario]]*Tabla12[[#This Row],[Tasa de ingresos cliente]]</f>
        <v>5.1504399300000001E-4</v>
      </c>
      <c r="Y299" s="21">
        <v>21.6</v>
      </c>
      <c r="Z299" s="11">
        <f>Tabla12[[#This Row],[tasa de cambio]]*Tabla12[[#This Row],[Ingresos netos]]</f>
        <v>1.1124950248800001E-2</v>
      </c>
      <c r="AQ299" s="1" t="s">
        <v>100</v>
      </c>
      <c r="AR299" s="1" t="s">
        <v>14</v>
      </c>
      <c r="AS299" s="1" t="s">
        <v>101</v>
      </c>
      <c r="AT299" s="1" t="s">
        <v>11</v>
      </c>
      <c r="AU299" s="1" t="s">
        <v>12</v>
      </c>
      <c r="AV299" s="1" t="s">
        <v>13</v>
      </c>
      <c r="AW299" s="8">
        <v>8.4875E-4</v>
      </c>
      <c r="AX299" s="8">
        <v>0.75</v>
      </c>
      <c r="AY299" s="9">
        <f>Tabla8[[#This Row],[Precio unitario]]*Tabla8[[#This Row],[Tasa de ingresos cliente]]</f>
        <v>6.3656249999999998E-4</v>
      </c>
      <c r="AZ299" s="21">
        <v>21.6</v>
      </c>
      <c r="BA299" s="11">
        <f>Tabla8[[#This Row],[tasa de cambio]]*Tabla8[[#This Row],[Ingresos netos]]</f>
        <v>1.374975E-2</v>
      </c>
      <c r="BB299" s="23"/>
      <c r="BD299" s="23"/>
      <c r="BR299" s="2" t="s">
        <v>139</v>
      </c>
      <c r="BS299" s="2" t="s">
        <v>20</v>
      </c>
      <c r="BT299" s="2" t="s">
        <v>104</v>
      </c>
      <c r="BU299" s="2" t="s">
        <v>11</v>
      </c>
      <c r="BV299" s="2" t="s">
        <v>12</v>
      </c>
      <c r="BW299" s="2" t="s">
        <v>13</v>
      </c>
      <c r="BX299" s="7">
        <v>3.3289088880000001E-3</v>
      </c>
      <c r="BY299" s="7">
        <v>0.75</v>
      </c>
      <c r="BZ299" s="9">
        <f>Tabla5[[#This Row],[Precio unitario]]*Tabla5[[#This Row],[Tasa de ingresos cliente]]</f>
        <v>2.4966816660000001E-3</v>
      </c>
      <c r="CA299" s="21">
        <v>22.631540000000001</v>
      </c>
      <c r="CB299" s="15">
        <f>Tabla5[[#This Row],[tasa de cambio]]*Tabla5[[#This Row],[Ingresos netos]]</f>
        <v>5.6503750991345643E-2</v>
      </c>
    </row>
    <row r="300" spans="1:80">
      <c r="A300" s="1" t="s">
        <v>24</v>
      </c>
      <c r="B300" s="1" t="s">
        <v>22</v>
      </c>
      <c r="C300" s="1"/>
      <c r="D300" s="1" t="s">
        <v>11</v>
      </c>
      <c r="E300" s="1" t="s">
        <v>12</v>
      </c>
      <c r="F300" s="1" t="s">
        <v>13</v>
      </c>
      <c r="G300" s="8">
        <v>8.8924213900000004E-4</v>
      </c>
      <c r="H300" s="8">
        <v>0.75</v>
      </c>
      <c r="I300" s="9">
        <f>Tabla14[[#This Row],[Precio unitario]]*Tabla14[[#This Row],[Tasa de ingresos cliente]]</f>
        <v>6.6693160425000003E-4</v>
      </c>
      <c r="J300" s="21">
        <v>21.6</v>
      </c>
      <c r="K300" s="15">
        <f>Tabla14[[#This Row],[tasa de cambio]]*Tabla14[[#This Row],[Ingresos netos]]</f>
        <v>1.4405722651800002E-2</v>
      </c>
      <c r="P300" s="2" t="s">
        <v>81</v>
      </c>
      <c r="Q300" s="2" t="s">
        <v>34</v>
      </c>
      <c r="R300" s="2"/>
      <c r="S300" s="2" t="s">
        <v>11</v>
      </c>
      <c r="T300" s="2" t="s">
        <v>12</v>
      </c>
      <c r="U300" s="2" t="s">
        <v>13</v>
      </c>
      <c r="V300" s="7">
        <v>6.9177579600000001E-4</v>
      </c>
      <c r="W300" s="7">
        <v>0.75</v>
      </c>
      <c r="X300" s="9">
        <f>Tabla12[[#This Row],[Precio unitario]]*Tabla12[[#This Row],[Tasa de ingresos cliente]]</f>
        <v>5.1883184700000006E-4</v>
      </c>
      <c r="Y300" s="21">
        <v>21.6</v>
      </c>
      <c r="Z300" s="11">
        <f>Tabla12[[#This Row],[tasa de cambio]]*Tabla12[[#This Row],[Ingresos netos]]</f>
        <v>1.1206767895200002E-2</v>
      </c>
      <c r="AQ300" s="2" t="s">
        <v>100</v>
      </c>
      <c r="AR300" s="2" t="s">
        <v>14</v>
      </c>
      <c r="AS300" s="2" t="s">
        <v>101</v>
      </c>
      <c r="AT300" s="2" t="s">
        <v>11</v>
      </c>
      <c r="AU300" s="2" t="s">
        <v>12</v>
      </c>
      <c r="AV300" s="2" t="s">
        <v>13</v>
      </c>
      <c r="AW300" s="7">
        <v>8.4874419999999998E-4</v>
      </c>
      <c r="AX300" s="7">
        <v>0.75</v>
      </c>
      <c r="AY300" s="9">
        <f>Tabla8[[#This Row],[Precio unitario]]*Tabla8[[#This Row],[Tasa de ingresos cliente]]</f>
        <v>6.3655815000000001E-4</v>
      </c>
      <c r="AZ300" s="21">
        <v>21.6</v>
      </c>
      <c r="BA300" s="11">
        <f>Tabla8[[#This Row],[tasa de cambio]]*Tabla8[[#This Row],[Ingresos netos]]</f>
        <v>1.3749656040000001E-2</v>
      </c>
      <c r="BB300" s="23"/>
      <c r="BD300" s="23"/>
      <c r="BR300" s="1" t="s">
        <v>139</v>
      </c>
      <c r="BS300" s="1" t="s">
        <v>45</v>
      </c>
      <c r="BT300" s="1" t="s">
        <v>104</v>
      </c>
      <c r="BU300" s="1" t="s">
        <v>11</v>
      </c>
      <c r="BV300" s="1" t="s">
        <v>12</v>
      </c>
      <c r="BW300" s="1" t="s">
        <v>13</v>
      </c>
      <c r="BX300" s="8">
        <v>3.151371657E-3</v>
      </c>
      <c r="BY300" s="8">
        <v>0.75</v>
      </c>
      <c r="BZ300" s="9">
        <f>Tabla5[[#This Row],[Precio unitario]]*Tabla5[[#This Row],[Tasa de ingresos cliente]]</f>
        <v>2.3635287427500001E-3</v>
      </c>
      <c r="CA300" s="21">
        <v>22.631540000000001</v>
      </c>
      <c r="CB300" s="15">
        <f>Tabla5[[#This Row],[tasa de cambio]]*Tabla5[[#This Row],[Ingresos netos]]</f>
        <v>5.3490295282696339E-2</v>
      </c>
    </row>
    <row r="301" spans="1:80">
      <c r="A301" s="2" t="s">
        <v>24</v>
      </c>
      <c r="B301" s="2" t="s">
        <v>22</v>
      </c>
      <c r="C301" s="2"/>
      <c r="D301" s="2" t="s">
        <v>11</v>
      </c>
      <c r="E301" s="2" t="s">
        <v>12</v>
      </c>
      <c r="F301" s="2" t="s">
        <v>13</v>
      </c>
      <c r="G301" s="7">
        <v>9.8867110300000002E-4</v>
      </c>
      <c r="H301" s="7">
        <v>0.75</v>
      </c>
      <c r="I301" s="9">
        <f>Tabla14[[#This Row],[Precio unitario]]*Tabla14[[#This Row],[Tasa de ingresos cliente]]</f>
        <v>7.4150332725000001E-4</v>
      </c>
      <c r="J301" s="21">
        <v>21.6</v>
      </c>
      <c r="K301" s="15">
        <f>Tabla14[[#This Row],[tasa de cambio]]*Tabla14[[#This Row],[Ingresos netos]]</f>
        <v>1.6016471868600002E-2</v>
      </c>
      <c r="P301" s="1" t="s">
        <v>81</v>
      </c>
      <c r="Q301" s="1" t="s">
        <v>34</v>
      </c>
      <c r="R301" s="1"/>
      <c r="S301" s="1" t="s">
        <v>11</v>
      </c>
      <c r="T301" s="1" t="s">
        <v>12</v>
      </c>
      <c r="U301" s="1" t="s">
        <v>13</v>
      </c>
      <c r="V301" s="8">
        <v>4.9817728899999997E-4</v>
      </c>
      <c r="W301" s="8">
        <v>0.75</v>
      </c>
      <c r="X301" s="9">
        <f>Tabla12[[#This Row],[Precio unitario]]*Tabla12[[#This Row],[Tasa de ingresos cliente]]</f>
        <v>3.7363296674999998E-4</v>
      </c>
      <c r="Y301" s="21">
        <v>21.6</v>
      </c>
      <c r="Z301" s="11">
        <f>Tabla12[[#This Row],[tasa de cambio]]*Tabla12[[#This Row],[Ingresos netos]]</f>
        <v>8.0704720817999995E-3</v>
      </c>
      <c r="AQ301" s="1" t="s">
        <v>100</v>
      </c>
      <c r="AR301" s="1" t="s">
        <v>74</v>
      </c>
      <c r="AS301" s="1" t="s">
        <v>104</v>
      </c>
      <c r="AT301" s="1" t="s">
        <v>11</v>
      </c>
      <c r="AU301" s="1" t="s">
        <v>12</v>
      </c>
      <c r="AV301" s="1" t="s">
        <v>13</v>
      </c>
      <c r="AW301" s="8">
        <v>1.3259999999999999E-3</v>
      </c>
      <c r="AX301" s="8">
        <v>0.75</v>
      </c>
      <c r="AY301" s="9">
        <f>Tabla8[[#This Row],[Precio unitario]]*Tabla8[[#This Row],[Tasa de ingresos cliente]]</f>
        <v>9.9449999999999994E-4</v>
      </c>
      <c r="AZ301" s="21">
        <v>21.6</v>
      </c>
      <c r="BA301" s="11">
        <f>Tabla8[[#This Row],[tasa de cambio]]*Tabla8[[#This Row],[Ingresos netos]]</f>
        <v>2.1481199999999999E-2</v>
      </c>
      <c r="BB301" s="23"/>
      <c r="BD301" s="23"/>
      <c r="BR301" s="2" t="s">
        <v>139</v>
      </c>
      <c r="BS301" s="2" t="s">
        <v>53</v>
      </c>
      <c r="BT301" s="2" t="s">
        <v>104</v>
      </c>
      <c r="BU301" s="2" t="s">
        <v>11</v>
      </c>
      <c r="BV301" s="2" t="s">
        <v>12</v>
      </c>
      <c r="BW301" s="2" t="s">
        <v>13</v>
      </c>
      <c r="BX301" s="7">
        <v>2.7365628109999999E-3</v>
      </c>
      <c r="BY301" s="7">
        <v>0.75</v>
      </c>
      <c r="BZ301" s="9">
        <f>Tabla5[[#This Row],[Precio unitario]]*Tabla5[[#This Row],[Tasa de ingresos cliente]]</f>
        <v>2.05242210825E-3</v>
      </c>
      <c r="CA301" s="21">
        <v>22.631540000000001</v>
      </c>
      <c r="CB301" s="15">
        <f>Tabla5[[#This Row],[tasa de cambio]]*Tabla5[[#This Row],[Ingresos netos]]</f>
        <v>4.6449473039744206E-2</v>
      </c>
    </row>
    <row r="302" spans="1:80">
      <c r="A302" s="1" t="s">
        <v>24</v>
      </c>
      <c r="B302" s="1" t="s">
        <v>22</v>
      </c>
      <c r="C302" s="1"/>
      <c r="D302" s="1" t="s">
        <v>11</v>
      </c>
      <c r="E302" s="1" t="s">
        <v>12</v>
      </c>
      <c r="F302" s="1" t="s">
        <v>13</v>
      </c>
      <c r="G302" s="8">
        <v>3.547460254E-3</v>
      </c>
      <c r="H302" s="8">
        <v>0.75</v>
      </c>
      <c r="I302" s="9">
        <f>Tabla14[[#This Row],[Precio unitario]]*Tabla14[[#This Row],[Tasa de ingresos cliente]]</f>
        <v>2.6605951904999999E-3</v>
      </c>
      <c r="J302" s="21">
        <v>21.6</v>
      </c>
      <c r="K302" s="15">
        <f>Tabla14[[#This Row],[tasa de cambio]]*Tabla14[[#This Row],[Ingresos netos]]</f>
        <v>5.7468856114800002E-2</v>
      </c>
      <c r="P302" s="2" t="s">
        <v>81</v>
      </c>
      <c r="Q302" s="2" t="s">
        <v>34</v>
      </c>
      <c r="R302" s="2"/>
      <c r="S302" s="2" t="s">
        <v>11</v>
      </c>
      <c r="T302" s="2" t="s">
        <v>12</v>
      </c>
      <c r="U302" s="2" t="s">
        <v>13</v>
      </c>
      <c r="V302" s="7">
        <v>6.8800431000000004E-4</v>
      </c>
      <c r="W302" s="7">
        <v>0.75</v>
      </c>
      <c r="X302" s="9">
        <f>Tabla12[[#This Row],[Precio unitario]]*Tabla12[[#This Row],[Tasa de ingresos cliente]]</f>
        <v>5.1600323250000006E-4</v>
      </c>
      <c r="Y302" s="21">
        <v>21.6</v>
      </c>
      <c r="Z302" s="11">
        <f>Tabla12[[#This Row],[tasa de cambio]]*Tabla12[[#This Row],[Ingresos netos]]</f>
        <v>1.1145669822000001E-2</v>
      </c>
      <c r="AQ302" s="2" t="s">
        <v>100</v>
      </c>
      <c r="AR302" s="2" t="s">
        <v>74</v>
      </c>
      <c r="AS302" s="2" t="s">
        <v>104</v>
      </c>
      <c r="AT302" s="2" t="s">
        <v>11</v>
      </c>
      <c r="AU302" s="2" t="s">
        <v>12</v>
      </c>
      <c r="AV302" s="2" t="s">
        <v>13</v>
      </c>
      <c r="AW302" s="7">
        <v>1.3257333E-3</v>
      </c>
      <c r="AX302" s="7">
        <v>0.75</v>
      </c>
      <c r="AY302" s="9">
        <f>Tabla8[[#This Row],[Precio unitario]]*Tabla8[[#This Row],[Tasa de ingresos cliente]]</f>
        <v>9.9429997500000014E-4</v>
      </c>
      <c r="AZ302" s="21">
        <v>21.6</v>
      </c>
      <c r="BA302" s="11">
        <f>Tabla8[[#This Row],[tasa de cambio]]*Tabla8[[#This Row],[Ingresos netos]]</f>
        <v>2.1476879460000004E-2</v>
      </c>
      <c r="BB302" s="23"/>
      <c r="BD302" s="23"/>
      <c r="BR302" s="1" t="s">
        <v>139</v>
      </c>
      <c r="BS302" s="1" t="s">
        <v>21</v>
      </c>
      <c r="BT302" s="1" t="s">
        <v>104</v>
      </c>
      <c r="BU302" s="1" t="s">
        <v>11</v>
      </c>
      <c r="BV302" s="1" t="s">
        <v>12</v>
      </c>
      <c r="BW302" s="1" t="s">
        <v>13</v>
      </c>
      <c r="BX302" s="8">
        <v>4.1279999999999997E-3</v>
      </c>
      <c r="BY302" s="8">
        <v>0.75</v>
      </c>
      <c r="BZ302" s="9">
        <f>Tabla5[[#This Row],[Precio unitario]]*Tabla5[[#This Row],[Tasa de ingresos cliente]]</f>
        <v>3.0959999999999998E-3</v>
      </c>
      <c r="CA302" s="21">
        <v>22.631540000000001</v>
      </c>
      <c r="CB302" s="15">
        <f>Tabla5[[#This Row],[tasa de cambio]]*Tabla5[[#This Row],[Ingresos netos]]</f>
        <v>7.0067247839999999E-2</v>
      </c>
    </row>
    <row r="303" spans="1:80">
      <c r="A303" s="1" t="s">
        <v>24</v>
      </c>
      <c r="B303" s="1" t="s">
        <v>22</v>
      </c>
      <c r="C303" s="1"/>
      <c r="D303" s="1" t="s">
        <v>11</v>
      </c>
      <c r="E303" s="1" t="s">
        <v>12</v>
      </c>
      <c r="F303" s="1" t="s">
        <v>13</v>
      </c>
      <c r="G303" s="8">
        <v>2.494632137E-3</v>
      </c>
      <c r="H303" s="8">
        <v>0.75</v>
      </c>
      <c r="I303" s="9">
        <f>Tabla14[[#This Row],[Precio unitario]]*Tabla14[[#This Row],[Tasa de ingresos cliente]]</f>
        <v>1.87097410275E-3</v>
      </c>
      <c r="J303" s="21">
        <v>21.6</v>
      </c>
      <c r="K303" s="15">
        <f>Tabla14[[#This Row],[tasa de cambio]]*Tabla14[[#This Row],[Ingresos netos]]</f>
        <v>4.0413040619400001E-2</v>
      </c>
      <c r="P303" s="1" t="s">
        <v>81</v>
      </c>
      <c r="Q303" s="1" t="s">
        <v>34</v>
      </c>
      <c r="R303" s="1"/>
      <c r="S303" s="1" t="s">
        <v>11</v>
      </c>
      <c r="T303" s="1" t="s">
        <v>12</v>
      </c>
      <c r="U303" s="1" t="s">
        <v>13</v>
      </c>
      <c r="V303" s="8">
        <v>7.1460032200000004E-4</v>
      </c>
      <c r="W303" s="8">
        <v>0.75</v>
      </c>
      <c r="X303" s="9">
        <f>Tabla12[[#This Row],[Precio unitario]]*Tabla12[[#This Row],[Tasa de ingresos cliente]]</f>
        <v>5.359502415E-4</v>
      </c>
      <c r="Y303" s="21">
        <v>21.6</v>
      </c>
      <c r="Z303" s="11">
        <f>Tabla12[[#This Row],[tasa de cambio]]*Tabla12[[#This Row],[Ingresos netos]]</f>
        <v>1.1576525216400001E-2</v>
      </c>
      <c r="AQ303" s="2" t="s">
        <v>100</v>
      </c>
      <c r="AR303" s="2" t="s">
        <v>74</v>
      </c>
      <c r="AS303" s="2" t="s">
        <v>104</v>
      </c>
      <c r="AT303" s="2" t="s">
        <v>11</v>
      </c>
      <c r="AU303" s="2" t="s">
        <v>12</v>
      </c>
      <c r="AV303" s="2" t="s">
        <v>13</v>
      </c>
      <c r="AW303" s="7">
        <v>2.4361999999999999E-3</v>
      </c>
      <c r="AX303" s="7">
        <v>0.75</v>
      </c>
      <c r="AY303" s="9">
        <f>Tabla8[[#This Row],[Precio unitario]]*Tabla8[[#This Row],[Tasa de ingresos cliente]]</f>
        <v>1.82715E-3</v>
      </c>
      <c r="AZ303" s="21">
        <v>21.6</v>
      </c>
      <c r="BA303" s="11">
        <f>Tabla8[[#This Row],[tasa de cambio]]*Tabla8[[#This Row],[Ingresos netos]]</f>
        <v>3.9466440000000005E-2</v>
      </c>
      <c r="BB303" s="23"/>
      <c r="BD303" s="23"/>
      <c r="BR303" s="2" t="s">
        <v>139</v>
      </c>
      <c r="BS303" s="2" t="s">
        <v>37</v>
      </c>
      <c r="BT303" s="2" t="s">
        <v>104</v>
      </c>
      <c r="BU303" s="2" t="s">
        <v>11</v>
      </c>
      <c r="BV303" s="2" t="s">
        <v>12</v>
      </c>
      <c r="BW303" s="2" t="s">
        <v>13</v>
      </c>
      <c r="BX303" s="7">
        <v>2.0396167750000001E-3</v>
      </c>
      <c r="BY303" s="7">
        <v>0.75</v>
      </c>
      <c r="BZ303" s="9">
        <f>Tabla5[[#This Row],[Precio unitario]]*Tabla5[[#This Row],[Tasa de ingresos cliente]]</f>
        <v>1.5297125812500001E-3</v>
      </c>
      <c r="CA303" s="21">
        <v>22.631540000000001</v>
      </c>
      <c r="CB303" s="15">
        <f>Tabla5[[#This Row],[tasa de cambio]]*Tabla5[[#This Row],[Ingresos netos]]</f>
        <v>3.4619751471062631E-2</v>
      </c>
    </row>
    <row r="304" spans="1:80">
      <c r="A304" s="1" t="s">
        <v>24</v>
      </c>
      <c r="B304" s="1" t="s">
        <v>22</v>
      </c>
      <c r="C304" s="1"/>
      <c r="D304" s="1" t="s">
        <v>11</v>
      </c>
      <c r="E304" s="1" t="s">
        <v>12</v>
      </c>
      <c r="F304" s="1" t="s">
        <v>13</v>
      </c>
      <c r="G304" s="8">
        <v>2.6031131959999999E-3</v>
      </c>
      <c r="H304" s="8">
        <v>0.75</v>
      </c>
      <c r="I304" s="9">
        <f>Tabla14[[#This Row],[Precio unitario]]*Tabla14[[#This Row],[Tasa de ingresos cliente]]</f>
        <v>1.9523348969999999E-3</v>
      </c>
      <c r="J304" s="21">
        <v>21.6</v>
      </c>
      <c r="K304" s="15">
        <f>Tabla14[[#This Row],[tasa de cambio]]*Tabla14[[#This Row],[Ingresos netos]]</f>
        <v>4.2170433775200002E-2</v>
      </c>
      <c r="P304" s="2" t="s">
        <v>81</v>
      </c>
      <c r="Q304" s="2" t="s">
        <v>34</v>
      </c>
      <c r="R304" s="2"/>
      <c r="S304" s="2" t="s">
        <v>11</v>
      </c>
      <c r="T304" s="2" t="s">
        <v>12</v>
      </c>
      <c r="U304" s="2" t="s">
        <v>13</v>
      </c>
      <c r="V304" s="7">
        <v>6.8745008300000003E-4</v>
      </c>
      <c r="W304" s="7">
        <v>0.75</v>
      </c>
      <c r="X304" s="9">
        <f>Tabla12[[#This Row],[Precio unitario]]*Tabla12[[#This Row],[Tasa de ingresos cliente]]</f>
        <v>5.1558756225E-4</v>
      </c>
      <c r="Y304" s="21">
        <v>21.6</v>
      </c>
      <c r="Z304" s="11">
        <f>Tabla12[[#This Row],[tasa de cambio]]*Tabla12[[#This Row],[Ingresos netos]]</f>
        <v>1.11366913446E-2</v>
      </c>
      <c r="AQ304" s="1" t="s">
        <v>100</v>
      </c>
      <c r="AR304" s="1" t="s">
        <v>74</v>
      </c>
      <c r="AS304" s="1" t="s">
        <v>104</v>
      </c>
      <c r="AT304" s="1" t="s">
        <v>11</v>
      </c>
      <c r="AU304" s="1" t="s">
        <v>12</v>
      </c>
      <c r="AV304" s="1" t="s">
        <v>13</v>
      </c>
      <c r="AW304" s="8">
        <v>2.4359999999999998E-3</v>
      </c>
      <c r="AX304" s="8">
        <v>0.75</v>
      </c>
      <c r="AY304" s="9">
        <f>Tabla8[[#This Row],[Precio unitario]]*Tabla8[[#This Row],[Tasa de ingresos cliente]]</f>
        <v>1.8269999999999998E-3</v>
      </c>
      <c r="AZ304" s="21">
        <v>21.6</v>
      </c>
      <c r="BA304" s="11">
        <f>Tabla8[[#This Row],[tasa de cambio]]*Tabla8[[#This Row],[Ingresos netos]]</f>
        <v>3.9463199999999997E-2</v>
      </c>
      <c r="BB304" s="23"/>
      <c r="BD304" s="23"/>
      <c r="BR304" s="1" t="s">
        <v>139</v>
      </c>
      <c r="BS304" s="1" t="s">
        <v>60</v>
      </c>
      <c r="BT304" s="1" t="s">
        <v>104</v>
      </c>
      <c r="BU304" s="1" t="s">
        <v>11</v>
      </c>
      <c r="BV304" s="1" t="s">
        <v>12</v>
      </c>
      <c r="BW304" s="1" t="s">
        <v>13</v>
      </c>
      <c r="BX304" s="8">
        <v>5.2050000000000004E-3</v>
      </c>
      <c r="BY304" s="8">
        <v>0.75</v>
      </c>
      <c r="BZ304" s="9">
        <f>Tabla5[[#This Row],[Precio unitario]]*Tabla5[[#This Row],[Tasa de ingresos cliente]]</f>
        <v>3.9037500000000001E-3</v>
      </c>
      <c r="CA304" s="21">
        <v>22.631540000000001</v>
      </c>
      <c r="CB304" s="15">
        <f>Tabla5[[#This Row],[tasa de cambio]]*Tabla5[[#This Row],[Ingresos netos]]</f>
        <v>8.8347874275000002E-2</v>
      </c>
    </row>
    <row r="305" spans="1:80">
      <c r="A305" s="1" t="s">
        <v>24</v>
      </c>
      <c r="B305" s="1" t="s">
        <v>22</v>
      </c>
      <c r="C305" s="1"/>
      <c r="D305" s="1" t="s">
        <v>11</v>
      </c>
      <c r="E305" s="1" t="s">
        <v>12</v>
      </c>
      <c r="F305" s="1" t="s">
        <v>13</v>
      </c>
      <c r="G305" s="8">
        <v>5.4988227109999998E-3</v>
      </c>
      <c r="H305" s="8">
        <v>0.75</v>
      </c>
      <c r="I305" s="9">
        <f>Tabla14[[#This Row],[Precio unitario]]*Tabla14[[#This Row],[Tasa de ingresos cliente]]</f>
        <v>4.12411703325E-3</v>
      </c>
      <c r="J305" s="21">
        <v>21.6</v>
      </c>
      <c r="K305" s="15">
        <f>Tabla14[[#This Row],[tasa de cambio]]*Tabla14[[#This Row],[Ingresos netos]]</f>
        <v>8.9080927918200006E-2</v>
      </c>
      <c r="P305" s="1" t="s">
        <v>81</v>
      </c>
      <c r="Q305" s="1" t="s">
        <v>34</v>
      </c>
      <c r="R305" s="1"/>
      <c r="S305" s="1" t="s">
        <v>11</v>
      </c>
      <c r="T305" s="1" t="s">
        <v>12</v>
      </c>
      <c r="U305" s="1" t="s">
        <v>13</v>
      </c>
      <c r="V305" s="8">
        <v>6.6581673600000005E-4</v>
      </c>
      <c r="W305" s="8">
        <v>0.75</v>
      </c>
      <c r="X305" s="9">
        <f>Tabla12[[#This Row],[Precio unitario]]*Tabla12[[#This Row],[Tasa de ingresos cliente]]</f>
        <v>4.9936255200000001E-4</v>
      </c>
      <c r="Y305" s="21">
        <v>21.6</v>
      </c>
      <c r="Z305" s="11">
        <f>Tabla12[[#This Row],[tasa de cambio]]*Tabla12[[#This Row],[Ingresos netos]]</f>
        <v>1.0786231123200001E-2</v>
      </c>
      <c r="AQ305" s="2" t="s">
        <v>100</v>
      </c>
      <c r="AR305" s="2" t="s">
        <v>74</v>
      </c>
      <c r="AS305" s="2" t="s">
        <v>104</v>
      </c>
      <c r="AT305" s="2" t="s">
        <v>11</v>
      </c>
      <c r="AU305" s="2" t="s">
        <v>12</v>
      </c>
      <c r="AV305" s="2" t="s">
        <v>13</v>
      </c>
      <c r="AW305" s="7">
        <v>2.4361429E-3</v>
      </c>
      <c r="AX305" s="7">
        <v>0.75</v>
      </c>
      <c r="AY305" s="9">
        <f>Tabla8[[#This Row],[Precio unitario]]*Tabla8[[#This Row],[Tasa de ingresos cliente]]</f>
        <v>1.8271071749999999E-3</v>
      </c>
      <c r="AZ305" s="21">
        <v>21.6</v>
      </c>
      <c r="BA305" s="11">
        <f>Tabla8[[#This Row],[tasa de cambio]]*Tabla8[[#This Row],[Ingresos netos]]</f>
        <v>3.9465514979999998E-2</v>
      </c>
      <c r="BB305" s="23"/>
      <c r="BD305" s="23"/>
      <c r="BR305" s="2" t="s">
        <v>139</v>
      </c>
      <c r="BS305" s="2" t="s">
        <v>137</v>
      </c>
      <c r="BT305" s="2" t="s">
        <v>104</v>
      </c>
      <c r="BU305" s="2" t="s">
        <v>11</v>
      </c>
      <c r="BV305" s="2" t="s">
        <v>12</v>
      </c>
      <c r="BW305" s="2" t="s">
        <v>13</v>
      </c>
      <c r="BX305" s="7">
        <v>1.530762198E-3</v>
      </c>
      <c r="BY305" s="7">
        <v>0.75</v>
      </c>
      <c r="BZ305" s="9">
        <f>Tabla5[[#This Row],[Precio unitario]]*Tabla5[[#This Row],[Tasa de ingresos cliente]]</f>
        <v>1.1480716485000001E-3</v>
      </c>
      <c r="CA305" s="21">
        <v>22.631540000000001</v>
      </c>
      <c r="CB305" s="15">
        <f>Tabla5[[#This Row],[tasa de cambio]]*Tabla5[[#This Row],[Ingresos netos]]</f>
        <v>2.5982629435893693E-2</v>
      </c>
    </row>
    <row r="306" spans="1:80">
      <c r="A306" s="2" t="s">
        <v>24</v>
      </c>
      <c r="B306" s="2" t="s">
        <v>22</v>
      </c>
      <c r="C306" s="2"/>
      <c r="D306" s="2" t="s">
        <v>11</v>
      </c>
      <c r="E306" s="2" t="s">
        <v>12</v>
      </c>
      <c r="F306" s="2" t="s">
        <v>13</v>
      </c>
      <c r="G306" s="7">
        <v>7.7531541780000001E-3</v>
      </c>
      <c r="H306" s="7">
        <v>0.75</v>
      </c>
      <c r="I306" s="9">
        <f>Tabla14[[#This Row],[Precio unitario]]*Tabla14[[#This Row],[Tasa de ingresos cliente]]</f>
        <v>5.8148656334999996E-3</v>
      </c>
      <c r="J306" s="21">
        <v>21.6</v>
      </c>
      <c r="K306" s="15">
        <f>Tabla14[[#This Row],[tasa de cambio]]*Tabla14[[#This Row],[Ingresos netos]]</f>
        <v>0.1256010976836</v>
      </c>
      <c r="P306" s="2" t="s">
        <v>81</v>
      </c>
      <c r="Q306" s="2" t="s">
        <v>34</v>
      </c>
      <c r="R306" s="2"/>
      <c r="S306" s="2" t="s">
        <v>11</v>
      </c>
      <c r="T306" s="2" t="s">
        <v>12</v>
      </c>
      <c r="U306" s="2" t="s">
        <v>13</v>
      </c>
      <c r="V306" s="7">
        <v>6.4026669600000005E-4</v>
      </c>
      <c r="W306" s="7">
        <v>0.75</v>
      </c>
      <c r="X306" s="9">
        <f>Tabla12[[#This Row],[Precio unitario]]*Tabla12[[#This Row],[Tasa de ingresos cliente]]</f>
        <v>4.8020002200000004E-4</v>
      </c>
      <c r="Y306" s="21">
        <v>21.6</v>
      </c>
      <c r="Z306" s="11">
        <f>Tabla12[[#This Row],[tasa de cambio]]*Tabla12[[#This Row],[Ingresos netos]]</f>
        <v>1.0372320475200002E-2</v>
      </c>
      <c r="AQ306" s="2" t="s">
        <v>100</v>
      </c>
      <c r="AR306" s="2" t="s">
        <v>74</v>
      </c>
      <c r="AS306" s="2" t="s">
        <v>104</v>
      </c>
      <c r="AT306" s="2" t="s">
        <v>11</v>
      </c>
      <c r="AU306" s="2" t="s">
        <v>12</v>
      </c>
      <c r="AV306" s="2" t="s">
        <v>13</v>
      </c>
      <c r="AW306" s="7">
        <v>2.9260000000000002E-3</v>
      </c>
      <c r="AX306" s="7">
        <v>0.75</v>
      </c>
      <c r="AY306" s="9">
        <f>Tabla8[[#This Row],[Precio unitario]]*Tabla8[[#This Row],[Tasa de ingresos cliente]]</f>
        <v>2.1945000000000003E-3</v>
      </c>
      <c r="AZ306" s="21">
        <v>21.6</v>
      </c>
      <c r="BA306" s="11">
        <f>Tabla8[[#This Row],[tasa de cambio]]*Tabla8[[#This Row],[Ingresos netos]]</f>
        <v>4.7401200000000011E-2</v>
      </c>
      <c r="BB306" s="23"/>
      <c r="BD306" s="23"/>
      <c r="BR306" s="1" t="s">
        <v>139</v>
      </c>
      <c r="BS306" s="1" t="s">
        <v>22</v>
      </c>
      <c r="BT306" s="1" t="s">
        <v>104</v>
      </c>
      <c r="BU306" s="1" t="s">
        <v>11</v>
      </c>
      <c r="BV306" s="1" t="s">
        <v>12</v>
      </c>
      <c r="BW306" s="1" t="s">
        <v>13</v>
      </c>
      <c r="BX306" s="8">
        <v>4.3689999999999996E-3</v>
      </c>
      <c r="BY306" s="8">
        <v>0.75</v>
      </c>
      <c r="BZ306" s="9">
        <f>Tabla5[[#This Row],[Precio unitario]]*Tabla5[[#This Row],[Tasa de ingresos cliente]]</f>
        <v>3.2767499999999997E-3</v>
      </c>
      <c r="CA306" s="21">
        <v>22.631540000000001</v>
      </c>
      <c r="CB306" s="15">
        <f>Tabla5[[#This Row],[tasa de cambio]]*Tabla5[[#This Row],[Ingresos netos]]</f>
        <v>7.4157898695000002E-2</v>
      </c>
    </row>
    <row r="307" spans="1:80">
      <c r="A307" s="1" t="s">
        <v>24</v>
      </c>
      <c r="B307" s="1" t="s">
        <v>22</v>
      </c>
      <c r="C307" s="1"/>
      <c r="D307" s="1" t="s">
        <v>11</v>
      </c>
      <c r="E307" s="1" t="s">
        <v>12</v>
      </c>
      <c r="F307" s="1" t="s">
        <v>13</v>
      </c>
      <c r="G307" s="8">
        <v>4.7005577150000004E-3</v>
      </c>
      <c r="H307" s="8">
        <v>0.75</v>
      </c>
      <c r="I307" s="9">
        <f>Tabla14[[#This Row],[Precio unitario]]*Tabla14[[#This Row],[Tasa de ingresos cliente]]</f>
        <v>3.52541828625E-3</v>
      </c>
      <c r="J307" s="21">
        <v>21.6</v>
      </c>
      <c r="K307" s="15">
        <f>Tabla14[[#This Row],[tasa de cambio]]*Tabla14[[#This Row],[Ingresos netos]]</f>
        <v>7.6149034983000005E-2</v>
      </c>
      <c r="P307" s="1" t="s">
        <v>81</v>
      </c>
      <c r="Q307" s="1" t="s">
        <v>34</v>
      </c>
      <c r="R307" s="1"/>
      <c r="S307" s="1" t="s">
        <v>11</v>
      </c>
      <c r="T307" s="1" t="s">
        <v>12</v>
      </c>
      <c r="U307" s="1" t="s">
        <v>13</v>
      </c>
      <c r="V307" s="8">
        <v>6.4738762300000003E-4</v>
      </c>
      <c r="W307" s="8">
        <v>0.75</v>
      </c>
      <c r="X307" s="9">
        <f>Tabla12[[#This Row],[Precio unitario]]*Tabla12[[#This Row],[Tasa de ingresos cliente]]</f>
        <v>4.8554071725000002E-4</v>
      </c>
      <c r="Y307" s="21">
        <v>21.6</v>
      </c>
      <c r="Z307" s="11">
        <f>Tabla12[[#This Row],[tasa de cambio]]*Tabla12[[#This Row],[Ingresos netos]]</f>
        <v>1.04876794926E-2</v>
      </c>
      <c r="AQ307" s="2" t="s">
        <v>100</v>
      </c>
      <c r="AR307" s="2" t="s">
        <v>74</v>
      </c>
      <c r="AS307" s="2" t="s">
        <v>114</v>
      </c>
      <c r="AT307" s="2" t="s">
        <v>11</v>
      </c>
      <c r="AU307" s="2" t="s">
        <v>12</v>
      </c>
      <c r="AV307" s="2" t="s">
        <v>13</v>
      </c>
      <c r="AW307" s="7">
        <v>9.0666699999999997E-5</v>
      </c>
      <c r="AX307" s="7">
        <v>0.75</v>
      </c>
      <c r="AY307" s="9">
        <f>Tabla8[[#This Row],[Precio unitario]]*Tabla8[[#This Row],[Tasa de ingresos cliente]]</f>
        <v>6.8000024999999994E-5</v>
      </c>
      <c r="AZ307" s="21">
        <v>21.6</v>
      </c>
      <c r="BA307" s="11">
        <f>Tabla8[[#This Row],[tasa de cambio]]*Tabla8[[#This Row],[Ingresos netos]]</f>
        <v>1.4688005399999999E-3</v>
      </c>
      <c r="BB307" s="23"/>
      <c r="BD307" s="23"/>
      <c r="BR307" s="2" t="s">
        <v>139</v>
      </c>
      <c r="BS307" s="2" t="s">
        <v>39</v>
      </c>
      <c r="BT307" s="2" t="s">
        <v>104</v>
      </c>
      <c r="BU307" s="2" t="s">
        <v>11</v>
      </c>
      <c r="BV307" s="2" t="s">
        <v>12</v>
      </c>
      <c r="BW307" s="2" t="s">
        <v>13</v>
      </c>
      <c r="BX307" s="7">
        <v>3.7074842489999999E-3</v>
      </c>
      <c r="BY307" s="7">
        <v>0.75</v>
      </c>
      <c r="BZ307" s="9">
        <f>Tabla5[[#This Row],[Precio unitario]]*Tabla5[[#This Row],[Tasa de ingresos cliente]]</f>
        <v>2.7806131867499999E-3</v>
      </c>
      <c r="CA307" s="21">
        <v>22.631540000000001</v>
      </c>
      <c r="CB307" s="15">
        <f>Tabla5[[#This Row],[tasa de cambio]]*Tabla5[[#This Row],[Ingresos netos]]</f>
        <v>6.2929558560460092E-2</v>
      </c>
    </row>
    <row r="308" spans="1:80">
      <c r="A308" s="1" t="s">
        <v>24</v>
      </c>
      <c r="B308" s="1" t="s">
        <v>22</v>
      </c>
      <c r="C308" s="1"/>
      <c r="D308" s="1" t="s">
        <v>11</v>
      </c>
      <c r="E308" s="1" t="s">
        <v>12</v>
      </c>
      <c r="F308" s="1" t="s">
        <v>13</v>
      </c>
      <c r="G308" s="8">
        <v>2.4401755109999998E-3</v>
      </c>
      <c r="H308" s="8">
        <v>0.75</v>
      </c>
      <c r="I308" s="9">
        <f>Tabla14[[#This Row],[Precio unitario]]*Tabla14[[#This Row],[Tasa de ingresos cliente]]</f>
        <v>1.8301316332499998E-3</v>
      </c>
      <c r="J308" s="21">
        <v>21.6</v>
      </c>
      <c r="K308" s="15">
        <f>Tabla14[[#This Row],[tasa de cambio]]*Tabla14[[#This Row],[Ingresos netos]]</f>
        <v>3.9530843278200001E-2</v>
      </c>
      <c r="P308" s="2" t="s">
        <v>81</v>
      </c>
      <c r="Q308" s="2" t="s">
        <v>34</v>
      </c>
      <c r="R308" s="2"/>
      <c r="S308" s="2" t="s">
        <v>11</v>
      </c>
      <c r="T308" s="2" t="s">
        <v>12</v>
      </c>
      <c r="U308" s="2" t="s">
        <v>13</v>
      </c>
      <c r="V308" s="7">
        <v>6.6530215700000002E-4</v>
      </c>
      <c r="W308" s="7">
        <v>0.75</v>
      </c>
      <c r="X308" s="9">
        <f>Tabla12[[#This Row],[Precio unitario]]*Tabla12[[#This Row],[Tasa de ingresos cliente]]</f>
        <v>4.9897661774999996E-4</v>
      </c>
      <c r="Y308" s="21">
        <v>21.6</v>
      </c>
      <c r="Z308" s="11">
        <f>Tabla12[[#This Row],[tasa de cambio]]*Tabla12[[#This Row],[Ingresos netos]]</f>
        <v>1.07778949434E-2</v>
      </c>
      <c r="AQ308" s="1" t="s">
        <v>100</v>
      </c>
      <c r="AR308" s="1" t="s">
        <v>74</v>
      </c>
      <c r="AS308" s="1" t="s">
        <v>114</v>
      </c>
      <c r="AT308" s="1" t="s">
        <v>11</v>
      </c>
      <c r="AU308" s="1" t="s">
        <v>12</v>
      </c>
      <c r="AV308" s="1" t="s">
        <v>13</v>
      </c>
      <c r="AW308" s="8">
        <v>9.0833299999999996E-5</v>
      </c>
      <c r="AX308" s="8">
        <v>0.75</v>
      </c>
      <c r="AY308" s="9">
        <f>Tabla8[[#This Row],[Precio unitario]]*Tabla8[[#This Row],[Tasa de ingresos cliente]]</f>
        <v>6.8124974999999994E-5</v>
      </c>
      <c r="AZ308" s="21">
        <v>21.6</v>
      </c>
      <c r="BA308" s="11">
        <f>Tabla8[[#This Row],[tasa de cambio]]*Tabla8[[#This Row],[Ingresos netos]]</f>
        <v>1.4714994599999999E-3</v>
      </c>
      <c r="BB308" s="23"/>
      <c r="BD308" s="23"/>
      <c r="BR308" s="1" t="s">
        <v>139</v>
      </c>
      <c r="BS308" s="1" t="s">
        <v>23</v>
      </c>
      <c r="BT308" s="1" t="s">
        <v>104</v>
      </c>
      <c r="BU308" s="1" t="s">
        <v>11</v>
      </c>
      <c r="BV308" s="1" t="s">
        <v>12</v>
      </c>
      <c r="BW308" s="1" t="s">
        <v>13</v>
      </c>
      <c r="BX308" s="8">
        <v>4.5199999999999997E-3</v>
      </c>
      <c r="BY308" s="8">
        <v>0.75</v>
      </c>
      <c r="BZ308" s="9">
        <f>Tabla5[[#This Row],[Precio unitario]]*Tabla5[[#This Row],[Tasa de ingresos cliente]]</f>
        <v>3.3899999999999998E-3</v>
      </c>
      <c r="CA308" s="21">
        <v>22.631540000000001</v>
      </c>
      <c r="CB308" s="15">
        <f>Tabla5[[#This Row],[tasa de cambio]]*Tabla5[[#This Row],[Ingresos netos]]</f>
        <v>7.6720920599999992E-2</v>
      </c>
    </row>
    <row r="309" spans="1:80">
      <c r="A309" s="1" t="s">
        <v>24</v>
      </c>
      <c r="B309" s="1" t="s">
        <v>22</v>
      </c>
      <c r="C309" s="1"/>
      <c r="D309" s="1" t="s">
        <v>11</v>
      </c>
      <c r="E309" s="1" t="s">
        <v>12</v>
      </c>
      <c r="F309" s="1" t="s">
        <v>13</v>
      </c>
      <c r="G309" s="8">
        <v>6.3575950700000003E-3</v>
      </c>
      <c r="H309" s="8">
        <v>0.75</v>
      </c>
      <c r="I309" s="9">
        <f>Tabla14[[#This Row],[Precio unitario]]*Tabla14[[#This Row],[Tasa de ingresos cliente]]</f>
        <v>4.7681963025000005E-3</v>
      </c>
      <c r="J309" s="21">
        <v>21.6</v>
      </c>
      <c r="K309" s="15">
        <f>Tabla14[[#This Row],[tasa de cambio]]*Tabla14[[#This Row],[Ingresos netos]]</f>
        <v>0.10299304013400001</v>
      </c>
      <c r="P309" s="1" t="s">
        <v>81</v>
      </c>
      <c r="Q309" s="1" t="s">
        <v>34</v>
      </c>
      <c r="R309" s="1"/>
      <c r="S309" s="1" t="s">
        <v>11</v>
      </c>
      <c r="T309" s="1" t="s">
        <v>12</v>
      </c>
      <c r="U309" s="1" t="s">
        <v>13</v>
      </c>
      <c r="V309" s="8">
        <v>6.5329429400000003E-4</v>
      </c>
      <c r="W309" s="8">
        <v>0.75</v>
      </c>
      <c r="X309" s="9">
        <f>Tabla12[[#This Row],[Precio unitario]]*Tabla12[[#This Row],[Tasa de ingresos cliente]]</f>
        <v>4.8997072049999999E-4</v>
      </c>
      <c r="Y309" s="21">
        <v>21.6</v>
      </c>
      <c r="Z309" s="11">
        <f>Tabla12[[#This Row],[tasa de cambio]]*Tabla12[[#This Row],[Ingresos netos]]</f>
        <v>1.0583367562800001E-2</v>
      </c>
      <c r="AQ309" s="2" t="s">
        <v>100</v>
      </c>
      <c r="AR309" s="2" t="s">
        <v>74</v>
      </c>
      <c r="AS309" s="2" t="s">
        <v>114</v>
      </c>
      <c r="AT309" s="2" t="s">
        <v>11</v>
      </c>
      <c r="AU309" s="2" t="s">
        <v>12</v>
      </c>
      <c r="AV309" s="2" t="s">
        <v>13</v>
      </c>
      <c r="AW309" s="7">
        <v>9.0749999999999997E-5</v>
      </c>
      <c r="AX309" s="7">
        <v>0.75</v>
      </c>
      <c r="AY309" s="9">
        <f>Tabla8[[#This Row],[Precio unitario]]*Tabla8[[#This Row],[Tasa de ingresos cliente]]</f>
        <v>6.8062499999999994E-5</v>
      </c>
      <c r="AZ309" s="21">
        <v>21.6</v>
      </c>
      <c r="BA309" s="11">
        <f>Tabla8[[#This Row],[tasa de cambio]]*Tabla8[[#This Row],[Ingresos netos]]</f>
        <v>1.4701499999999999E-3</v>
      </c>
      <c r="BB309" s="23"/>
      <c r="BD309" s="23"/>
      <c r="BR309" s="2" t="s">
        <v>139</v>
      </c>
      <c r="BS309" s="2" t="s">
        <v>18</v>
      </c>
      <c r="BT309" s="2" t="s">
        <v>104</v>
      </c>
      <c r="BU309" s="2" t="s">
        <v>11</v>
      </c>
      <c r="BV309" s="2" t="s">
        <v>12</v>
      </c>
      <c r="BW309" s="2" t="s">
        <v>13</v>
      </c>
      <c r="BX309" s="7">
        <v>1.7134868390000001E-3</v>
      </c>
      <c r="BY309" s="7">
        <v>0.75</v>
      </c>
      <c r="BZ309" s="9">
        <f>Tabla5[[#This Row],[Precio unitario]]*Tabla5[[#This Row],[Tasa de ingresos cliente]]</f>
        <v>1.2851151292500001E-3</v>
      </c>
      <c r="CA309" s="21">
        <v>22.631540000000001</v>
      </c>
      <c r="CB309" s="15">
        <f>Tabla5[[#This Row],[tasa de cambio]]*Tabla5[[#This Row],[Ingresos netos]]</f>
        <v>2.9084134452226549E-2</v>
      </c>
    </row>
    <row r="310" spans="1:80">
      <c r="A310" s="2" t="s">
        <v>24</v>
      </c>
      <c r="B310" s="2" t="s">
        <v>22</v>
      </c>
      <c r="C310" s="2"/>
      <c r="D310" s="2" t="s">
        <v>11</v>
      </c>
      <c r="E310" s="2" t="s">
        <v>12</v>
      </c>
      <c r="F310" s="2" t="s">
        <v>13</v>
      </c>
      <c r="G310" s="7">
        <v>6.3221550429999997E-3</v>
      </c>
      <c r="H310" s="7">
        <v>0.75</v>
      </c>
      <c r="I310" s="9">
        <f>Tabla14[[#This Row],[Precio unitario]]*Tabla14[[#This Row],[Tasa de ingresos cliente]]</f>
        <v>4.74161628225E-3</v>
      </c>
      <c r="J310" s="21">
        <v>21.6</v>
      </c>
      <c r="K310" s="15">
        <f>Tabla14[[#This Row],[tasa de cambio]]*Tabla14[[#This Row],[Ingresos netos]]</f>
        <v>0.1024189116966</v>
      </c>
      <c r="P310" s="2" t="s">
        <v>81</v>
      </c>
      <c r="Q310" s="2" t="s">
        <v>34</v>
      </c>
      <c r="R310" s="2"/>
      <c r="S310" s="2" t="s">
        <v>11</v>
      </c>
      <c r="T310" s="2" t="s">
        <v>12</v>
      </c>
      <c r="U310" s="2" t="s">
        <v>13</v>
      </c>
      <c r="V310" s="7">
        <v>7.0483626299999995E-4</v>
      </c>
      <c r="W310" s="7">
        <v>0.75</v>
      </c>
      <c r="X310" s="9">
        <f>Tabla12[[#This Row],[Precio unitario]]*Tabla12[[#This Row],[Tasa de ingresos cliente]]</f>
        <v>5.2862719725000002E-4</v>
      </c>
      <c r="Y310" s="21">
        <v>21.6</v>
      </c>
      <c r="Z310" s="11">
        <f>Tabla12[[#This Row],[tasa de cambio]]*Tabla12[[#This Row],[Ingresos netos]]</f>
        <v>1.1418347460600001E-2</v>
      </c>
      <c r="AQ310" s="1" t="s">
        <v>100</v>
      </c>
      <c r="AR310" s="1" t="s">
        <v>74</v>
      </c>
      <c r="AS310" s="1" t="s">
        <v>114</v>
      </c>
      <c r="AT310" s="1" t="s">
        <v>11</v>
      </c>
      <c r="AU310" s="1" t="s">
        <v>12</v>
      </c>
      <c r="AV310" s="1" t="s">
        <v>13</v>
      </c>
      <c r="AW310" s="8">
        <v>9.0777800000000004E-5</v>
      </c>
      <c r="AX310" s="8">
        <v>0.75</v>
      </c>
      <c r="AY310" s="9">
        <f>Tabla8[[#This Row],[Precio unitario]]*Tabla8[[#This Row],[Tasa de ingresos cliente]]</f>
        <v>6.8083350000000003E-5</v>
      </c>
      <c r="AZ310" s="21">
        <v>21.6</v>
      </c>
      <c r="BA310" s="11">
        <f>Tabla8[[#This Row],[tasa de cambio]]*Tabla8[[#This Row],[Ingresos netos]]</f>
        <v>1.4706003600000002E-3</v>
      </c>
      <c r="BB310" s="23"/>
      <c r="BD310" s="23"/>
      <c r="BR310" s="1" t="s">
        <v>139</v>
      </c>
      <c r="BS310" s="1" t="s">
        <v>18</v>
      </c>
      <c r="BT310" s="1" t="s">
        <v>104</v>
      </c>
      <c r="BU310" s="1" t="s">
        <v>11</v>
      </c>
      <c r="BV310" s="1" t="s">
        <v>12</v>
      </c>
      <c r="BW310" s="1" t="s">
        <v>13</v>
      </c>
      <c r="BX310" s="8">
        <v>1.7134868400000001E-3</v>
      </c>
      <c r="BY310" s="8">
        <v>0.75</v>
      </c>
      <c r="BZ310" s="9">
        <f>Tabla5[[#This Row],[Precio unitario]]*Tabla5[[#This Row],[Tasa de ingresos cliente]]</f>
        <v>1.28511513E-3</v>
      </c>
      <c r="CA310" s="21">
        <v>22.631540000000001</v>
      </c>
      <c r="CB310" s="15">
        <f>Tabla5[[#This Row],[tasa de cambio]]*Tabla5[[#This Row],[Ingresos netos]]</f>
        <v>2.9084134469200201E-2</v>
      </c>
    </row>
    <row r="311" spans="1:80">
      <c r="A311" s="2" t="s">
        <v>24</v>
      </c>
      <c r="B311" s="2" t="s">
        <v>22</v>
      </c>
      <c r="C311" s="2"/>
      <c r="D311" s="2" t="s">
        <v>11</v>
      </c>
      <c r="E311" s="2" t="s">
        <v>12</v>
      </c>
      <c r="F311" s="2" t="s">
        <v>13</v>
      </c>
      <c r="G311" s="7">
        <v>2.6996368390000002E-3</v>
      </c>
      <c r="H311" s="7">
        <v>0.75</v>
      </c>
      <c r="I311" s="9">
        <f>Tabla14[[#This Row],[Precio unitario]]*Tabla14[[#This Row],[Tasa de ingresos cliente]]</f>
        <v>2.0247276292500002E-3</v>
      </c>
      <c r="J311" s="21">
        <v>21.6</v>
      </c>
      <c r="K311" s="15">
        <f>Tabla14[[#This Row],[tasa de cambio]]*Tabla14[[#This Row],[Ingresos netos]]</f>
        <v>4.3734116791800011E-2</v>
      </c>
      <c r="P311" s="1" t="s">
        <v>81</v>
      </c>
      <c r="Q311" s="1" t="s">
        <v>34</v>
      </c>
      <c r="R311" s="1"/>
      <c r="S311" s="1" t="s">
        <v>11</v>
      </c>
      <c r="T311" s="1" t="s">
        <v>12</v>
      </c>
      <c r="U311" s="1" t="s">
        <v>13</v>
      </c>
      <c r="V311" s="8">
        <v>7.0875161200000003E-4</v>
      </c>
      <c r="W311" s="8">
        <v>0.75</v>
      </c>
      <c r="X311" s="9">
        <f>Tabla12[[#This Row],[Precio unitario]]*Tabla12[[#This Row],[Tasa de ingresos cliente]]</f>
        <v>5.3156370900000007E-4</v>
      </c>
      <c r="Y311" s="21">
        <v>21.6</v>
      </c>
      <c r="Z311" s="11">
        <f>Tabla12[[#This Row],[tasa de cambio]]*Tabla12[[#This Row],[Ingresos netos]]</f>
        <v>1.1481776114400002E-2</v>
      </c>
      <c r="AQ311" s="2" t="s">
        <v>100</v>
      </c>
      <c r="AR311" s="2" t="s">
        <v>74</v>
      </c>
      <c r="AS311" s="2" t="s">
        <v>114</v>
      </c>
      <c r="AT311" s="2" t="s">
        <v>11</v>
      </c>
      <c r="AU311" s="2" t="s">
        <v>12</v>
      </c>
      <c r="AV311" s="2" t="s">
        <v>13</v>
      </c>
      <c r="AW311" s="7">
        <v>9.0714300000000007E-5</v>
      </c>
      <c r="AX311" s="7">
        <v>0.75</v>
      </c>
      <c r="AY311" s="9">
        <f>Tabla8[[#This Row],[Precio unitario]]*Tabla8[[#This Row],[Tasa de ingresos cliente]]</f>
        <v>6.8035725000000012E-5</v>
      </c>
      <c r="AZ311" s="21">
        <v>21.6</v>
      </c>
      <c r="BA311" s="11">
        <f>Tabla8[[#This Row],[tasa de cambio]]*Tabla8[[#This Row],[Ingresos netos]]</f>
        <v>1.4695716600000004E-3</v>
      </c>
      <c r="BB311" s="23"/>
      <c r="BD311" s="23"/>
      <c r="BR311" s="2" t="s">
        <v>139</v>
      </c>
      <c r="BS311" s="2" t="s">
        <v>34</v>
      </c>
      <c r="BT311" s="2" t="s">
        <v>104</v>
      </c>
      <c r="BU311" s="2" t="s">
        <v>11</v>
      </c>
      <c r="BV311" s="2" t="s">
        <v>12</v>
      </c>
      <c r="BW311" s="2" t="s">
        <v>13</v>
      </c>
      <c r="BX311" s="7">
        <v>2.2640343450000002E-3</v>
      </c>
      <c r="BY311" s="7">
        <v>0.75</v>
      </c>
      <c r="BZ311" s="9">
        <f>Tabla5[[#This Row],[Precio unitario]]*Tabla5[[#This Row],[Tasa de ingresos cliente]]</f>
        <v>1.69802575875E-3</v>
      </c>
      <c r="CA311" s="21">
        <v>22.631540000000001</v>
      </c>
      <c r="CB311" s="15">
        <f>Tabla5[[#This Row],[tasa de cambio]]*Tabla5[[#This Row],[Ingresos netos]]</f>
        <v>3.842893788018098E-2</v>
      </c>
    </row>
    <row r="312" spans="1:80">
      <c r="A312" s="1" t="s">
        <v>24</v>
      </c>
      <c r="B312" s="1" t="s">
        <v>22</v>
      </c>
      <c r="C312" s="1"/>
      <c r="D312" s="1" t="s">
        <v>11</v>
      </c>
      <c r="E312" s="1" t="s">
        <v>12</v>
      </c>
      <c r="F312" s="1" t="s">
        <v>13</v>
      </c>
      <c r="G312" s="8">
        <v>1.4867523479999999E-3</v>
      </c>
      <c r="H312" s="8">
        <v>0.75</v>
      </c>
      <c r="I312" s="9">
        <f>Tabla14[[#This Row],[Precio unitario]]*Tabla14[[#This Row],[Tasa de ingresos cliente]]</f>
        <v>1.1150642610000001E-3</v>
      </c>
      <c r="J312" s="21">
        <v>21.6</v>
      </c>
      <c r="K312" s="15">
        <f>Tabla14[[#This Row],[tasa de cambio]]*Tabla14[[#This Row],[Ingresos netos]]</f>
        <v>2.4085388037600002E-2</v>
      </c>
      <c r="P312" s="2" t="s">
        <v>81</v>
      </c>
      <c r="Q312" s="2" t="s">
        <v>34</v>
      </c>
      <c r="R312" s="2"/>
      <c r="S312" s="2" t="s">
        <v>11</v>
      </c>
      <c r="T312" s="2" t="s">
        <v>12</v>
      </c>
      <c r="U312" s="2" t="s">
        <v>13</v>
      </c>
      <c r="V312" s="7">
        <v>6.8808840200000002E-4</v>
      </c>
      <c r="W312" s="7">
        <v>0.75</v>
      </c>
      <c r="X312" s="9">
        <f>Tabla12[[#This Row],[Precio unitario]]*Tabla12[[#This Row],[Tasa de ingresos cliente]]</f>
        <v>5.1606630150000002E-4</v>
      </c>
      <c r="Y312" s="21">
        <v>21.6</v>
      </c>
      <c r="Z312" s="11">
        <f>Tabla12[[#This Row],[tasa de cambio]]*Tabla12[[#This Row],[Ingresos netos]]</f>
        <v>1.1147032112400002E-2</v>
      </c>
      <c r="AQ312" s="1" t="s">
        <v>100</v>
      </c>
      <c r="AR312" s="1" t="s">
        <v>74</v>
      </c>
      <c r="AS312" s="1" t="s">
        <v>114</v>
      </c>
      <c r="AT312" s="1" t="s">
        <v>11</v>
      </c>
      <c r="AU312" s="1" t="s">
        <v>12</v>
      </c>
      <c r="AV312" s="1" t="s">
        <v>13</v>
      </c>
      <c r="AW312" s="8">
        <v>9.1000000000000003E-5</v>
      </c>
      <c r="AX312" s="8">
        <v>0.75</v>
      </c>
      <c r="AY312" s="9">
        <f>Tabla8[[#This Row],[Precio unitario]]*Tabla8[[#This Row],[Tasa de ingresos cliente]]</f>
        <v>6.8250000000000006E-5</v>
      </c>
      <c r="AZ312" s="21">
        <v>21.6</v>
      </c>
      <c r="BA312" s="11">
        <f>Tabla8[[#This Row],[tasa de cambio]]*Tabla8[[#This Row],[Ingresos netos]]</f>
        <v>1.4742000000000002E-3</v>
      </c>
      <c r="BB312" s="23"/>
      <c r="BD312" s="23"/>
      <c r="BR312" s="1" t="s">
        <v>139</v>
      </c>
      <c r="BS312" s="1" t="s">
        <v>34</v>
      </c>
      <c r="BT312" s="1" t="s">
        <v>104</v>
      </c>
      <c r="BU312" s="1" t="s">
        <v>11</v>
      </c>
      <c r="BV312" s="1" t="s">
        <v>12</v>
      </c>
      <c r="BW312" s="1" t="s">
        <v>13</v>
      </c>
      <c r="BX312" s="8">
        <v>2.2640343460000002E-3</v>
      </c>
      <c r="BY312" s="8">
        <v>0.75</v>
      </c>
      <c r="BZ312" s="9">
        <f>Tabla5[[#This Row],[Precio unitario]]*Tabla5[[#This Row],[Tasa de ingresos cliente]]</f>
        <v>1.6980257595000001E-3</v>
      </c>
      <c r="CA312" s="21">
        <v>22.631540000000001</v>
      </c>
      <c r="CB312" s="15">
        <f>Tabla5[[#This Row],[tasa de cambio]]*Tabla5[[#This Row],[Ingresos netos]]</f>
        <v>3.8428937897154632E-2</v>
      </c>
    </row>
    <row r="313" spans="1:80">
      <c r="A313" s="2" t="s">
        <v>24</v>
      </c>
      <c r="B313" s="2" t="s">
        <v>22</v>
      </c>
      <c r="C313" s="2"/>
      <c r="D313" s="2" t="s">
        <v>11</v>
      </c>
      <c r="E313" s="2" t="s">
        <v>12</v>
      </c>
      <c r="F313" s="2" t="s">
        <v>13</v>
      </c>
      <c r="G313" s="7">
        <v>3.7998623969999999E-3</v>
      </c>
      <c r="H313" s="7">
        <v>0.75</v>
      </c>
      <c r="I313" s="9">
        <f>Tabla14[[#This Row],[Precio unitario]]*Tabla14[[#This Row],[Tasa de ingresos cliente]]</f>
        <v>2.8498967977499999E-3</v>
      </c>
      <c r="J313" s="21">
        <v>21.6</v>
      </c>
      <c r="K313" s="15">
        <f>Tabla14[[#This Row],[tasa de cambio]]*Tabla14[[#This Row],[Ingresos netos]]</f>
        <v>6.1557770831400002E-2</v>
      </c>
      <c r="P313" s="1" t="s">
        <v>81</v>
      </c>
      <c r="Q313" s="1" t="s">
        <v>34</v>
      </c>
      <c r="R313" s="1"/>
      <c r="S313" s="1" t="s">
        <v>11</v>
      </c>
      <c r="T313" s="1" t="s">
        <v>12</v>
      </c>
      <c r="U313" s="1" t="s">
        <v>13</v>
      </c>
      <c r="V313" s="8">
        <v>6.3405953799999999E-4</v>
      </c>
      <c r="W313" s="8">
        <v>0.75</v>
      </c>
      <c r="X313" s="9">
        <f>Tabla12[[#This Row],[Precio unitario]]*Tabla12[[#This Row],[Tasa de ingresos cliente]]</f>
        <v>4.7554465349999999E-4</v>
      </c>
      <c r="Y313" s="21">
        <v>21.6</v>
      </c>
      <c r="Z313" s="11">
        <f>Tabla12[[#This Row],[tasa de cambio]]*Tabla12[[#This Row],[Ingresos netos]]</f>
        <v>1.0271764515600001E-2</v>
      </c>
      <c r="AQ313" s="1" t="s">
        <v>100</v>
      </c>
      <c r="AR313" s="1" t="s">
        <v>74</v>
      </c>
      <c r="AS313" s="1" t="s">
        <v>104</v>
      </c>
      <c r="AT313" s="1" t="s">
        <v>11</v>
      </c>
      <c r="AU313" s="1" t="s">
        <v>129</v>
      </c>
      <c r="AV313" s="1" t="s">
        <v>13</v>
      </c>
      <c r="AW313" s="8">
        <v>-5.726358E-4</v>
      </c>
      <c r="AX313" s="8">
        <v>0.75</v>
      </c>
      <c r="AY313" s="9">
        <f>Tabla8[[#This Row],[Precio unitario]]*Tabla8[[#This Row],[Tasa de ingresos cliente]]</f>
        <v>-4.2947685E-4</v>
      </c>
      <c r="AZ313" s="21">
        <v>21.6</v>
      </c>
      <c r="BA313" s="11">
        <f>Tabla8[[#This Row],[tasa de cambio]]*Tabla8[[#This Row],[Ingresos netos]]</f>
        <v>-9.2766999600000007E-3</v>
      </c>
      <c r="BB313" s="23"/>
      <c r="BD313" s="23"/>
      <c r="BR313" s="2" t="s">
        <v>139</v>
      </c>
      <c r="BS313" s="2" t="s">
        <v>36</v>
      </c>
      <c r="BT313" s="2" t="s">
        <v>104</v>
      </c>
      <c r="BU313" s="2" t="s">
        <v>11</v>
      </c>
      <c r="BV313" s="2" t="s">
        <v>12</v>
      </c>
      <c r="BW313" s="2" t="s">
        <v>13</v>
      </c>
      <c r="BX313" s="7">
        <v>2.6540287540000001E-3</v>
      </c>
      <c r="BY313" s="7">
        <v>0.75</v>
      </c>
      <c r="BZ313" s="9">
        <f>Tabla5[[#This Row],[Precio unitario]]*Tabla5[[#This Row],[Tasa de ingresos cliente]]</f>
        <v>1.9905215655E-3</v>
      </c>
      <c r="CA313" s="21">
        <v>22.631540000000001</v>
      </c>
      <c r="CB313" s="15">
        <f>Tabla5[[#This Row],[tasa de cambio]]*Tabla5[[#This Row],[Ingresos netos]]</f>
        <v>4.5048568430475874E-2</v>
      </c>
    </row>
    <row r="314" spans="1:80">
      <c r="A314" s="1" t="s">
        <v>24</v>
      </c>
      <c r="B314" s="1" t="s">
        <v>22</v>
      </c>
      <c r="C314" s="1"/>
      <c r="D314" s="1" t="s">
        <v>11</v>
      </c>
      <c r="E314" s="1" t="s">
        <v>12</v>
      </c>
      <c r="F314" s="1" t="s">
        <v>13</v>
      </c>
      <c r="G314" s="8">
        <v>1.646837543E-3</v>
      </c>
      <c r="H314" s="8">
        <v>0.75</v>
      </c>
      <c r="I314" s="9">
        <f>Tabla14[[#This Row],[Precio unitario]]*Tabla14[[#This Row],[Tasa de ingresos cliente]]</f>
        <v>1.23512815725E-3</v>
      </c>
      <c r="J314" s="21">
        <v>21.6</v>
      </c>
      <c r="K314" s="15">
        <f>Tabla14[[#This Row],[tasa de cambio]]*Tabla14[[#This Row],[Ingresos netos]]</f>
        <v>2.6678768196600002E-2</v>
      </c>
      <c r="P314" s="2" t="s">
        <v>81</v>
      </c>
      <c r="Q314" s="2" t="s">
        <v>34</v>
      </c>
      <c r="R314" s="2"/>
      <c r="S314" s="2" t="s">
        <v>11</v>
      </c>
      <c r="T314" s="2" t="s">
        <v>12</v>
      </c>
      <c r="U314" s="2" t="s">
        <v>13</v>
      </c>
      <c r="V314" s="7">
        <v>7.2860295199999995E-4</v>
      </c>
      <c r="W314" s="7">
        <v>0.75</v>
      </c>
      <c r="X314" s="9">
        <f>Tabla12[[#This Row],[Precio unitario]]*Tabla12[[#This Row],[Tasa de ingresos cliente]]</f>
        <v>5.4645221400000002E-4</v>
      </c>
      <c r="Y314" s="21">
        <v>21.6</v>
      </c>
      <c r="Z314" s="11">
        <f>Tabla12[[#This Row],[tasa de cambio]]*Tabla12[[#This Row],[Ingresos netos]]</f>
        <v>1.1803367822400001E-2</v>
      </c>
      <c r="AQ314" s="1" t="s">
        <v>100</v>
      </c>
      <c r="AR314" s="1" t="s">
        <v>130</v>
      </c>
      <c r="AS314" s="1" t="s">
        <v>104</v>
      </c>
      <c r="AT314" s="1" t="s">
        <v>11</v>
      </c>
      <c r="AU314" s="1" t="s">
        <v>129</v>
      </c>
      <c r="AV314" s="1" t="s">
        <v>13</v>
      </c>
      <c r="AW314" s="8">
        <v>-2.7919300000000001E-4</v>
      </c>
      <c r="AX314" s="8">
        <v>0.75</v>
      </c>
      <c r="AY314" s="9">
        <f>Tabla8[[#This Row],[Precio unitario]]*Tabla8[[#This Row],[Tasa de ingresos cliente]]</f>
        <v>-2.0939474999999999E-4</v>
      </c>
      <c r="AZ314" s="21">
        <v>21.6</v>
      </c>
      <c r="BA314" s="11">
        <f>Tabla8[[#This Row],[tasa de cambio]]*Tabla8[[#This Row],[Ingresos netos]]</f>
        <v>-4.5229266000000002E-3</v>
      </c>
      <c r="BB314" s="23"/>
      <c r="BD314" s="23"/>
      <c r="BR314" s="1" t="s">
        <v>139</v>
      </c>
      <c r="BS314" s="1" t="s">
        <v>108</v>
      </c>
      <c r="BT314" s="1" t="s">
        <v>104</v>
      </c>
      <c r="BU314" s="1" t="s">
        <v>11</v>
      </c>
      <c r="BV314" s="1" t="s">
        <v>12</v>
      </c>
      <c r="BW314" s="1" t="s">
        <v>13</v>
      </c>
      <c r="BX314" s="8">
        <v>1.936555212E-3</v>
      </c>
      <c r="BY314" s="8">
        <v>0.75</v>
      </c>
      <c r="BZ314" s="9">
        <f>Tabla5[[#This Row],[Precio unitario]]*Tabla5[[#This Row],[Tasa de ingresos cliente]]</f>
        <v>1.4524164089999999E-3</v>
      </c>
      <c r="CA314" s="21">
        <v>22.631540000000001</v>
      </c>
      <c r="CB314" s="15">
        <f>Tabla5[[#This Row],[tasa de cambio]]*Tabla5[[#This Row],[Ingresos netos]]</f>
        <v>3.287042005693986E-2</v>
      </c>
    </row>
    <row r="315" spans="1:80">
      <c r="A315" s="2" t="s">
        <v>24</v>
      </c>
      <c r="B315" s="2" t="s">
        <v>22</v>
      </c>
      <c r="C315" s="2"/>
      <c r="D315" s="2" t="s">
        <v>11</v>
      </c>
      <c r="E315" s="2" t="s">
        <v>12</v>
      </c>
      <c r="F315" s="2" t="s">
        <v>13</v>
      </c>
      <c r="G315" s="7">
        <v>3.2800753349999999E-3</v>
      </c>
      <c r="H315" s="7">
        <v>0.75</v>
      </c>
      <c r="I315" s="9">
        <f>Tabla14[[#This Row],[Precio unitario]]*Tabla14[[#This Row],[Tasa de ingresos cliente]]</f>
        <v>2.4600565012499998E-3</v>
      </c>
      <c r="J315" s="21">
        <v>21.6</v>
      </c>
      <c r="K315" s="15">
        <f>Tabla14[[#This Row],[tasa de cambio]]*Tabla14[[#This Row],[Ingresos netos]]</f>
        <v>5.3137220426999997E-2</v>
      </c>
      <c r="P315" s="1" t="s">
        <v>81</v>
      </c>
      <c r="Q315" s="1" t="s">
        <v>34</v>
      </c>
      <c r="R315" s="1"/>
      <c r="S315" s="1" t="s">
        <v>11</v>
      </c>
      <c r="T315" s="1" t="s">
        <v>12</v>
      </c>
      <c r="U315" s="1" t="s">
        <v>13</v>
      </c>
      <c r="V315" s="8">
        <v>5.5580334900000002E-4</v>
      </c>
      <c r="W315" s="8">
        <v>0.75</v>
      </c>
      <c r="X315" s="9">
        <f>Tabla12[[#This Row],[Precio unitario]]*Tabla12[[#This Row],[Tasa de ingresos cliente]]</f>
        <v>4.1685251175000001E-4</v>
      </c>
      <c r="Y315" s="21">
        <v>21.6</v>
      </c>
      <c r="Z315" s="11">
        <f>Tabla12[[#This Row],[tasa de cambio]]*Tabla12[[#This Row],[Ingresos netos]]</f>
        <v>9.0040142538000013E-3</v>
      </c>
      <c r="AQ315" s="2" t="s">
        <v>100</v>
      </c>
      <c r="AR315" s="2" t="s">
        <v>20</v>
      </c>
      <c r="AS315" s="2" t="s">
        <v>101</v>
      </c>
      <c r="AT315" s="2" t="s">
        <v>11</v>
      </c>
      <c r="AU315" s="2" t="s">
        <v>12</v>
      </c>
      <c r="AV315" s="2" t="s">
        <v>13</v>
      </c>
      <c r="AW315" s="7">
        <v>1.5399999999999999E-3</v>
      </c>
      <c r="AX315" s="7">
        <v>0.75</v>
      </c>
      <c r="AY315" s="9">
        <f>Tabla8[[#This Row],[Precio unitario]]*Tabla8[[#This Row],[Tasa de ingresos cliente]]</f>
        <v>1.155E-3</v>
      </c>
      <c r="AZ315" s="21">
        <v>21.6</v>
      </c>
      <c r="BA315" s="11">
        <f>Tabla8[[#This Row],[tasa de cambio]]*Tabla8[[#This Row],[Ingresos netos]]</f>
        <v>2.4948000000000001E-2</v>
      </c>
      <c r="BB315" s="23"/>
      <c r="BD315" s="23"/>
      <c r="BR315" s="2" t="s">
        <v>139</v>
      </c>
      <c r="BS315" s="2" t="s">
        <v>62</v>
      </c>
      <c r="BT315" s="2" t="s">
        <v>104</v>
      </c>
      <c r="BU315" s="2" t="s">
        <v>11</v>
      </c>
      <c r="BV315" s="2" t="s">
        <v>12</v>
      </c>
      <c r="BW315" s="2" t="s">
        <v>13</v>
      </c>
      <c r="BX315" s="7">
        <v>6.03966664E-3</v>
      </c>
      <c r="BY315" s="7">
        <v>0.75</v>
      </c>
      <c r="BZ315" s="9">
        <f>Tabla5[[#This Row],[Precio unitario]]*Tabla5[[#This Row],[Tasa de ingresos cliente]]</f>
        <v>4.52974998E-3</v>
      </c>
      <c r="CA315" s="21">
        <v>22.631540000000001</v>
      </c>
      <c r="CB315" s="15">
        <f>Tabla5[[#This Row],[tasa de cambio]]*Tabla5[[#This Row],[Ingresos netos]]</f>
        <v>0.10251521786236921</v>
      </c>
    </row>
    <row r="316" spans="1:80">
      <c r="A316" s="1" t="s">
        <v>24</v>
      </c>
      <c r="B316" s="1" t="s">
        <v>54</v>
      </c>
      <c r="C316" s="1"/>
      <c r="D316" s="1" t="s">
        <v>11</v>
      </c>
      <c r="E316" s="1" t="s">
        <v>12</v>
      </c>
      <c r="F316" s="1" t="s">
        <v>13</v>
      </c>
      <c r="G316" s="8">
        <v>1.1237081699999999E-3</v>
      </c>
      <c r="H316" s="8">
        <v>0.75</v>
      </c>
      <c r="I316" s="9">
        <f>Tabla14[[#This Row],[Precio unitario]]*Tabla14[[#This Row],[Tasa de ingresos cliente]]</f>
        <v>8.4278112749999994E-4</v>
      </c>
      <c r="J316" s="21">
        <v>21.6</v>
      </c>
      <c r="K316" s="15">
        <f>Tabla14[[#This Row],[tasa de cambio]]*Tabla14[[#This Row],[Ingresos netos]]</f>
        <v>1.8204072354000001E-2</v>
      </c>
      <c r="P316" s="2" t="s">
        <v>81</v>
      </c>
      <c r="Q316" s="2" t="s">
        <v>34</v>
      </c>
      <c r="R316" s="2"/>
      <c r="S316" s="2" t="s">
        <v>11</v>
      </c>
      <c r="T316" s="2" t="s">
        <v>12</v>
      </c>
      <c r="U316" s="2" t="s">
        <v>13</v>
      </c>
      <c r="V316" s="7">
        <v>6.8152420300000003E-4</v>
      </c>
      <c r="W316" s="7">
        <v>0.75</v>
      </c>
      <c r="X316" s="9">
        <f>Tabla12[[#This Row],[Precio unitario]]*Tabla12[[#This Row],[Tasa de ingresos cliente]]</f>
        <v>5.1114315225000008E-4</v>
      </c>
      <c r="Y316" s="21">
        <v>21.6</v>
      </c>
      <c r="Z316" s="11">
        <f>Tabla12[[#This Row],[tasa de cambio]]*Tabla12[[#This Row],[Ingresos netos]]</f>
        <v>1.1040692088600002E-2</v>
      </c>
      <c r="AQ316" s="1" t="s">
        <v>100</v>
      </c>
      <c r="AR316" s="1" t="s">
        <v>20</v>
      </c>
      <c r="AS316" s="1" t="s">
        <v>101</v>
      </c>
      <c r="AT316" s="1" t="s">
        <v>11</v>
      </c>
      <c r="AU316" s="1" t="s">
        <v>12</v>
      </c>
      <c r="AV316" s="1" t="s">
        <v>13</v>
      </c>
      <c r="AW316" s="8">
        <v>1.5402941E-3</v>
      </c>
      <c r="AX316" s="8">
        <v>0.75</v>
      </c>
      <c r="AY316" s="9">
        <f>Tabla8[[#This Row],[Precio unitario]]*Tabla8[[#This Row],[Tasa de ingresos cliente]]</f>
        <v>1.1552205750000001E-3</v>
      </c>
      <c r="AZ316" s="21">
        <v>21.6</v>
      </c>
      <c r="BA316" s="11">
        <f>Tabla8[[#This Row],[tasa de cambio]]*Tabla8[[#This Row],[Ingresos netos]]</f>
        <v>2.4952764420000002E-2</v>
      </c>
      <c r="BB316" s="23"/>
      <c r="BD316" s="23"/>
      <c r="BR316" s="1" t="s">
        <v>139</v>
      </c>
      <c r="BS316" s="1" t="s">
        <v>61</v>
      </c>
      <c r="BT316" s="1" t="s">
        <v>104</v>
      </c>
      <c r="BU316" s="1" t="s">
        <v>11</v>
      </c>
      <c r="BV316" s="1" t="s">
        <v>12</v>
      </c>
      <c r="BW316" s="1" t="s">
        <v>13</v>
      </c>
      <c r="BX316" s="8">
        <v>1.0755256180000001E-3</v>
      </c>
      <c r="BY316" s="8">
        <v>0.75</v>
      </c>
      <c r="BZ316" s="9">
        <f>Tabla5[[#This Row],[Precio unitario]]*Tabla5[[#This Row],[Tasa de ingresos cliente]]</f>
        <v>8.0664421350000004E-4</v>
      </c>
      <c r="CA316" s="21">
        <v>22.631540000000001</v>
      </c>
      <c r="CB316" s="15">
        <f>Tabla5[[#This Row],[tasa de cambio]]*Tabla5[[#This Row],[Ingresos netos]]</f>
        <v>1.8255600783593791E-2</v>
      </c>
    </row>
    <row r="317" spans="1:80">
      <c r="A317" s="1" t="s">
        <v>24</v>
      </c>
      <c r="B317" s="1" t="s">
        <v>54</v>
      </c>
      <c r="C317" s="1"/>
      <c r="D317" s="1" t="s">
        <v>11</v>
      </c>
      <c r="E317" s="1" t="s">
        <v>12</v>
      </c>
      <c r="F317" s="1" t="s">
        <v>13</v>
      </c>
      <c r="G317" s="8">
        <v>1.475515266E-3</v>
      </c>
      <c r="H317" s="8">
        <v>0.75</v>
      </c>
      <c r="I317" s="9">
        <f>Tabla14[[#This Row],[Precio unitario]]*Tabla14[[#This Row],[Tasa de ingresos cliente]]</f>
        <v>1.1066364495E-3</v>
      </c>
      <c r="J317" s="21">
        <v>21.6</v>
      </c>
      <c r="K317" s="15">
        <f>Tabla14[[#This Row],[tasa de cambio]]*Tabla14[[#This Row],[Ingresos netos]]</f>
        <v>2.3903347309200001E-2</v>
      </c>
      <c r="P317" s="1" t="s">
        <v>81</v>
      </c>
      <c r="Q317" s="1" t="s">
        <v>34</v>
      </c>
      <c r="R317" s="1"/>
      <c r="S317" s="1" t="s">
        <v>11</v>
      </c>
      <c r="T317" s="1" t="s">
        <v>12</v>
      </c>
      <c r="U317" s="1" t="s">
        <v>13</v>
      </c>
      <c r="V317" s="8">
        <v>6.51846782E-4</v>
      </c>
      <c r="W317" s="8">
        <v>0.75</v>
      </c>
      <c r="X317" s="9">
        <f>Tabla12[[#This Row],[Precio unitario]]*Tabla12[[#This Row],[Tasa de ingresos cliente]]</f>
        <v>4.8888508649999997E-4</v>
      </c>
      <c r="Y317" s="21">
        <v>21.6</v>
      </c>
      <c r="Z317" s="11">
        <f>Tabla12[[#This Row],[tasa de cambio]]*Tabla12[[#This Row],[Ingresos netos]]</f>
        <v>1.05599178684E-2</v>
      </c>
      <c r="AQ317" s="2" t="s">
        <v>100</v>
      </c>
      <c r="AR317" s="2" t="s">
        <v>20</v>
      </c>
      <c r="AS317" s="2" t="s">
        <v>101</v>
      </c>
      <c r="AT317" s="2" t="s">
        <v>11</v>
      </c>
      <c r="AU317" s="2" t="s">
        <v>12</v>
      </c>
      <c r="AV317" s="2" t="s">
        <v>13</v>
      </c>
      <c r="AW317" s="7">
        <v>1.5402778000000001E-3</v>
      </c>
      <c r="AX317" s="7">
        <v>0.75</v>
      </c>
      <c r="AY317" s="9">
        <f>Tabla8[[#This Row],[Precio unitario]]*Tabla8[[#This Row],[Tasa de ingresos cliente]]</f>
        <v>1.1552083500000001E-3</v>
      </c>
      <c r="AZ317" s="21">
        <v>21.6</v>
      </c>
      <c r="BA317" s="11">
        <f>Tabla8[[#This Row],[tasa de cambio]]*Tabla8[[#This Row],[Ingresos netos]]</f>
        <v>2.4952500360000004E-2</v>
      </c>
      <c r="BB317" s="23"/>
      <c r="BD317" s="23"/>
      <c r="BR317" s="2" t="s">
        <v>139</v>
      </c>
      <c r="BS317" s="2" t="s">
        <v>58</v>
      </c>
      <c r="BT317" s="2" t="s">
        <v>104</v>
      </c>
      <c r="BU317" s="2" t="s">
        <v>11</v>
      </c>
      <c r="BV317" s="2" t="s">
        <v>12</v>
      </c>
      <c r="BW317" s="2" t="s">
        <v>13</v>
      </c>
      <c r="BX317" s="7">
        <v>2.0597694309999999E-3</v>
      </c>
      <c r="BY317" s="7">
        <v>0.75</v>
      </c>
      <c r="BZ317" s="9">
        <f>Tabla5[[#This Row],[Precio unitario]]*Tabla5[[#This Row],[Tasa de ingresos cliente]]</f>
        <v>1.54482707325E-3</v>
      </c>
      <c r="CA317" s="21">
        <v>22.631540000000001</v>
      </c>
      <c r="CB317" s="15">
        <f>Tabla5[[#This Row],[tasa de cambio]]*Tabla5[[#This Row],[Ingresos netos]]</f>
        <v>3.4961815701340306E-2</v>
      </c>
    </row>
    <row r="318" spans="1:80">
      <c r="A318" s="2" t="s">
        <v>24</v>
      </c>
      <c r="B318" s="2" t="s">
        <v>54</v>
      </c>
      <c r="C318" s="2"/>
      <c r="D318" s="2" t="s">
        <v>11</v>
      </c>
      <c r="E318" s="2" t="s">
        <v>12</v>
      </c>
      <c r="F318" s="2" t="s">
        <v>13</v>
      </c>
      <c r="G318" s="7">
        <v>7.7795181000000005E-4</v>
      </c>
      <c r="H318" s="7">
        <v>0.75</v>
      </c>
      <c r="I318" s="9">
        <f>Tabla14[[#This Row],[Precio unitario]]*Tabla14[[#This Row],[Tasa de ingresos cliente]]</f>
        <v>5.8346385750000004E-4</v>
      </c>
      <c r="J318" s="21">
        <v>21.6</v>
      </c>
      <c r="K318" s="15">
        <f>Tabla14[[#This Row],[tasa de cambio]]*Tabla14[[#This Row],[Ingresos netos]]</f>
        <v>1.2602819322000001E-2</v>
      </c>
      <c r="P318" s="2" t="s">
        <v>81</v>
      </c>
      <c r="Q318" s="2" t="s">
        <v>34</v>
      </c>
      <c r="R318" s="2"/>
      <c r="S318" s="2" t="s">
        <v>11</v>
      </c>
      <c r="T318" s="2" t="s">
        <v>12</v>
      </c>
      <c r="U318" s="2" t="s">
        <v>13</v>
      </c>
      <c r="V318" s="7">
        <v>6.8546198400000003E-4</v>
      </c>
      <c r="W318" s="7">
        <v>0.75</v>
      </c>
      <c r="X318" s="9">
        <f>Tabla12[[#This Row],[Precio unitario]]*Tabla12[[#This Row],[Tasa de ingresos cliente]]</f>
        <v>5.1409648800000002E-4</v>
      </c>
      <c r="Y318" s="21">
        <v>21.6</v>
      </c>
      <c r="Z318" s="11">
        <f>Tabla12[[#This Row],[tasa de cambio]]*Tabla12[[#This Row],[Ingresos netos]]</f>
        <v>1.1104484140800001E-2</v>
      </c>
      <c r="AQ318" s="1" t="s">
        <v>100</v>
      </c>
      <c r="AR318" s="1" t="s">
        <v>20</v>
      </c>
      <c r="AS318" s="1" t="s">
        <v>101</v>
      </c>
      <c r="AT318" s="1" t="s">
        <v>11</v>
      </c>
      <c r="AU318" s="1" t="s">
        <v>12</v>
      </c>
      <c r="AV318" s="1" t="s">
        <v>13</v>
      </c>
      <c r="AW318" s="8">
        <v>1.54025E-3</v>
      </c>
      <c r="AX318" s="8">
        <v>0.75</v>
      </c>
      <c r="AY318" s="9">
        <f>Tabla8[[#This Row],[Precio unitario]]*Tabla8[[#This Row],[Tasa de ingresos cliente]]</f>
        <v>1.1551875E-3</v>
      </c>
      <c r="AZ318" s="21">
        <v>21.6</v>
      </c>
      <c r="BA318" s="11">
        <f>Tabla8[[#This Row],[tasa de cambio]]*Tabla8[[#This Row],[Ingresos netos]]</f>
        <v>2.495205E-2</v>
      </c>
      <c r="BB318" s="23"/>
      <c r="BD318" s="23"/>
      <c r="BR318" s="1" t="s">
        <v>139</v>
      </c>
      <c r="BS318" s="1" t="s">
        <v>25</v>
      </c>
      <c r="BT318" s="1" t="s">
        <v>104</v>
      </c>
      <c r="BU318" s="1" t="s">
        <v>11</v>
      </c>
      <c r="BV318" s="1" t="s">
        <v>12</v>
      </c>
      <c r="BW318" s="1" t="s">
        <v>13</v>
      </c>
      <c r="BX318" s="8">
        <v>3.1790815600000002E-3</v>
      </c>
      <c r="BY318" s="8">
        <v>0.75</v>
      </c>
      <c r="BZ318" s="9">
        <f>Tabla5[[#This Row],[Precio unitario]]*Tabla5[[#This Row],[Tasa de ingresos cliente]]</f>
        <v>2.3843111700000003E-3</v>
      </c>
      <c r="CA318" s="21">
        <v>22.631540000000001</v>
      </c>
      <c r="CB318" s="15">
        <f>Tabla5[[#This Row],[tasa de cambio]]*Tabla5[[#This Row],[Ingresos netos]]</f>
        <v>5.3960633616301809E-2</v>
      </c>
    </row>
    <row r="319" spans="1:80">
      <c r="A319" s="2" t="s">
        <v>24</v>
      </c>
      <c r="B319" s="2" t="s">
        <v>54</v>
      </c>
      <c r="C319" s="2"/>
      <c r="D319" s="2" t="s">
        <v>11</v>
      </c>
      <c r="E319" s="2" t="s">
        <v>12</v>
      </c>
      <c r="F319" s="2" t="s">
        <v>13</v>
      </c>
      <c r="G319" s="7">
        <v>1.3398058999999999E-4</v>
      </c>
      <c r="H319" s="7">
        <v>0.75</v>
      </c>
      <c r="I319" s="9">
        <f>Tabla14[[#This Row],[Precio unitario]]*Tabla14[[#This Row],[Tasa de ingresos cliente]]</f>
        <v>1.0048544249999999E-4</v>
      </c>
      <c r="J319" s="21">
        <v>21.6</v>
      </c>
      <c r="K319" s="15">
        <f>Tabla14[[#This Row],[tasa de cambio]]*Tabla14[[#This Row],[Ingresos netos]]</f>
        <v>2.1704855580000001E-3</v>
      </c>
      <c r="P319" s="1" t="s">
        <v>81</v>
      </c>
      <c r="Q319" s="1" t="s">
        <v>36</v>
      </c>
      <c r="R319" s="1"/>
      <c r="S319" s="1" t="s">
        <v>11</v>
      </c>
      <c r="T319" s="1" t="s">
        <v>12</v>
      </c>
      <c r="U319" s="1" t="s">
        <v>13</v>
      </c>
      <c r="V319" s="8">
        <v>2.8153211610000002E-3</v>
      </c>
      <c r="W319" s="8">
        <v>0.75</v>
      </c>
      <c r="X319" s="9">
        <f>Tabla12[[#This Row],[Precio unitario]]*Tabla12[[#This Row],[Tasa de ingresos cliente]]</f>
        <v>2.11149087075E-3</v>
      </c>
      <c r="Y319" s="21">
        <v>21.6</v>
      </c>
      <c r="Z319" s="11">
        <f>Tabla12[[#This Row],[tasa de cambio]]*Tabla12[[#This Row],[Ingresos netos]]</f>
        <v>4.56082028082E-2</v>
      </c>
      <c r="AQ319" s="2" t="s">
        <v>100</v>
      </c>
      <c r="AR319" s="2" t="s">
        <v>20</v>
      </c>
      <c r="AS319" s="2" t="s">
        <v>101</v>
      </c>
      <c r="AT319" s="2" t="s">
        <v>11</v>
      </c>
      <c r="AU319" s="2" t="s">
        <v>12</v>
      </c>
      <c r="AV319" s="2" t="s">
        <v>13</v>
      </c>
      <c r="AW319" s="7">
        <v>1.5403333E-3</v>
      </c>
      <c r="AX319" s="7">
        <v>0.75</v>
      </c>
      <c r="AY319" s="9">
        <f>Tabla8[[#This Row],[Precio unitario]]*Tabla8[[#This Row],[Tasa de ingresos cliente]]</f>
        <v>1.1552499749999999E-3</v>
      </c>
      <c r="AZ319" s="21">
        <v>21.6</v>
      </c>
      <c r="BA319" s="11">
        <f>Tabla8[[#This Row],[tasa de cambio]]*Tabla8[[#This Row],[Ingresos netos]]</f>
        <v>2.4953399460000001E-2</v>
      </c>
      <c r="BB319" s="23"/>
      <c r="BD319" s="23"/>
      <c r="BR319" s="2" t="s">
        <v>139</v>
      </c>
      <c r="BS319" s="2" t="s">
        <v>10</v>
      </c>
      <c r="BT319" s="2" t="s">
        <v>104</v>
      </c>
      <c r="BU319" s="2" t="s">
        <v>11</v>
      </c>
      <c r="BV319" s="2" t="s">
        <v>12</v>
      </c>
      <c r="BW319" s="2" t="s">
        <v>13</v>
      </c>
      <c r="BX319" s="7">
        <v>2.3766290530000001E-3</v>
      </c>
      <c r="BY319" s="7">
        <v>0.75</v>
      </c>
      <c r="BZ319" s="9">
        <f>Tabla5[[#This Row],[Precio unitario]]*Tabla5[[#This Row],[Tasa de ingresos cliente]]</f>
        <v>1.7824717897500001E-3</v>
      </c>
      <c r="CA319" s="21">
        <v>22.631540000000001</v>
      </c>
      <c r="CB319" s="15">
        <f>Tabla5[[#This Row],[tasa de cambio]]*Tabla5[[#This Row],[Ingresos netos]]</f>
        <v>4.034008160859872E-2</v>
      </c>
    </row>
    <row r="320" spans="1:80">
      <c r="A320" s="2" t="s">
        <v>24</v>
      </c>
      <c r="B320" s="2" t="s">
        <v>54</v>
      </c>
      <c r="C320" s="2"/>
      <c r="D320" s="2" t="s">
        <v>11</v>
      </c>
      <c r="E320" s="2" t="s">
        <v>12</v>
      </c>
      <c r="F320" s="2" t="s">
        <v>13</v>
      </c>
      <c r="G320" s="7">
        <v>4.9512310699999999E-4</v>
      </c>
      <c r="H320" s="7">
        <v>0.75</v>
      </c>
      <c r="I320" s="9">
        <f>Tabla14[[#This Row],[Precio unitario]]*Tabla14[[#This Row],[Tasa de ingresos cliente]]</f>
        <v>3.7134233024999996E-4</v>
      </c>
      <c r="J320" s="21">
        <v>21.6</v>
      </c>
      <c r="K320" s="15">
        <f>Tabla14[[#This Row],[tasa de cambio]]*Tabla14[[#This Row],[Ingresos netos]]</f>
        <v>8.0209943334000004E-3</v>
      </c>
      <c r="P320" s="2" t="s">
        <v>81</v>
      </c>
      <c r="Q320" s="2" t="s">
        <v>61</v>
      </c>
      <c r="R320" s="2"/>
      <c r="S320" s="2" t="s">
        <v>11</v>
      </c>
      <c r="T320" s="2" t="s">
        <v>12</v>
      </c>
      <c r="U320" s="2" t="s">
        <v>13</v>
      </c>
      <c r="V320" s="7">
        <v>6.7595368399999995E-4</v>
      </c>
      <c r="W320" s="7">
        <v>0.75</v>
      </c>
      <c r="X320" s="9">
        <f>Tabla12[[#This Row],[Precio unitario]]*Tabla12[[#This Row],[Tasa de ingresos cliente]]</f>
        <v>5.0696526299999999E-4</v>
      </c>
      <c r="Y320" s="21">
        <v>21.6</v>
      </c>
      <c r="Z320" s="11">
        <f>Tabla12[[#This Row],[tasa de cambio]]*Tabla12[[#This Row],[Ingresos netos]]</f>
        <v>1.0950449680800001E-2</v>
      </c>
      <c r="AQ320" s="1" t="s">
        <v>100</v>
      </c>
      <c r="AR320" s="1" t="s">
        <v>20</v>
      </c>
      <c r="AS320" s="1" t="s">
        <v>101</v>
      </c>
      <c r="AT320" s="1" t="s">
        <v>11</v>
      </c>
      <c r="AU320" s="1" t="s">
        <v>12</v>
      </c>
      <c r="AV320" s="1" t="s">
        <v>13</v>
      </c>
      <c r="AW320" s="8">
        <v>1.5403125E-3</v>
      </c>
      <c r="AX320" s="8">
        <v>0.75</v>
      </c>
      <c r="AY320" s="9">
        <f>Tabla8[[#This Row],[Precio unitario]]*Tabla8[[#This Row],[Tasa de ingresos cliente]]</f>
        <v>1.155234375E-3</v>
      </c>
      <c r="AZ320" s="21">
        <v>21.6</v>
      </c>
      <c r="BA320" s="11">
        <f>Tabla8[[#This Row],[tasa de cambio]]*Tabla8[[#This Row],[Ingresos netos]]</f>
        <v>2.4953062500000001E-2</v>
      </c>
      <c r="BB320" s="23"/>
      <c r="BD320" s="23"/>
      <c r="BR320" s="1" t="s">
        <v>139</v>
      </c>
      <c r="BS320" s="1" t="s">
        <v>47</v>
      </c>
      <c r="BT320" s="1" t="s">
        <v>104</v>
      </c>
      <c r="BU320" s="1" t="s">
        <v>11</v>
      </c>
      <c r="BV320" s="1" t="s">
        <v>12</v>
      </c>
      <c r="BW320" s="1" t="s">
        <v>13</v>
      </c>
      <c r="BX320" s="8">
        <v>2.693771921E-3</v>
      </c>
      <c r="BY320" s="8">
        <v>0.75</v>
      </c>
      <c r="BZ320" s="9">
        <f>Tabla5[[#This Row],[Precio unitario]]*Tabla5[[#This Row],[Tasa de ingresos cliente]]</f>
        <v>2.0203289407500001E-3</v>
      </c>
      <c r="CA320" s="21">
        <v>22.631540000000001</v>
      </c>
      <c r="CB320" s="15">
        <f>Tabla5[[#This Row],[tasa de cambio]]*Tabla5[[#This Row],[Ingresos netos]]</f>
        <v>4.5723155235741261E-2</v>
      </c>
    </row>
    <row r="321" spans="1:80">
      <c r="A321" s="1" t="s">
        <v>24</v>
      </c>
      <c r="B321" s="1" t="s">
        <v>54</v>
      </c>
      <c r="C321" s="1"/>
      <c r="D321" s="1" t="s">
        <v>11</v>
      </c>
      <c r="E321" s="1" t="s">
        <v>12</v>
      </c>
      <c r="F321" s="1" t="s">
        <v>13</v>
      </c>
      <c r="G321" s="8">
        <v>8.0474792799999995E-4</v>
      </c>
      <c r="H321" s="8">
        <v>0.75</v>
      </c>
      <c r="I321" s="9">
        <f>Tabla14[[#This Row],[Precio unitario]]*Tabla14[[#This Row],[Tasa de ingresos cliente]]</f>
        <v>6.0356094599999996E-4</v>
      </c>
      <c r="J321" s="21">
        <v>21.6</v>
      </c>
      <c r="K321" s="15">
        <f>Tabla14[[#This Row],[tasa de cambio]]*Tabla14[[#This Row],[Ingresos netos]]</f>
        <v>1.30369164336E-2</v>
      </c>
      <c r="P321" s="1" t="s">
        <v>81</v>
      </c>
      <c r="Q321" s="1" t="s">
        <v>58</v>
      </c>
      <c r="R321" s="1"/>
      <c r="S321" s="1" t="s">
        <v>11</v>
      </c>
      <c r="T321" s="1" t="s">
        <v>12</v>
      </c>
      <c r="U321" s="1" t="s">
        <v>13</v>
      </c>
      <c r="V321" s="8">
        <v>1.610360247E-3</v>
      </c>
      <c r="W321" s="8">
        <v>0.75</v>
      </c>
      <c r="X321" s="9">
        <f>Tabla12[[#This Row],[Precio unitario]]*Tabla12[[#This Row],[Tasa de ingresos cliente]]</f>
        <v>1.20777018525E-3</v>
      </c>
      <c r="Y321" s="21">
        <v>21.6</v>
      </c>
      <c r="Z321" s="11">
        <f>Tabla12[[#This Row],[tasa de cambio]]*Tabla12[[#This Row],[Ingresos netos]]</f>
        <v>2.6087836001400001E-2</v>
      </c>
      <c r="AQ321" s="2" t="s">
        <v>100</v>
      </c>
      <c r="AR321" s="2" t="s">
        <v>20</v>
      </c>
      <c r="AS321" s="2" t="s">
        <v>101</v>
      </c>
      <c r="AT321" s="2" t="s">
        <v>11</v>
      </c>
      <c r="AU321" s="2" t="s">
        <v>12</v>
      </c>
      <c r="AV321" s="2" t="s">
        <v>13</v>
      </c>
      <c r="AW321" s="7">
        <v>1.5402E-3</v>
      </c>
      <c r="AX321" s="7">
        <v>0.75</v>
      </c>
      <c r="AY321" s="9">
        <f>Tabla8[[#This Row],[Precio unitario]]*Tabla8[[#This Row],[Tasa de ingresos cliente]]</f>
        <v>1.15515E-3</v>
      </c>
      <c r="AZ321" s="21">
        <v>21.6</v>
      </c>
      <c r="BA321" s="11">
        <f>Tabla8[[#This Row],[tasa de cambio]]*Tabla8[[#This Row],[Ingresos netos]]</f>
        <v>2.495124E-2</v>
      </c>
      <c r="BB321" s="23"/>
      <c r="BD321" s="23"/>
      <c r="BR321" s="2" t="s">
        <v>139</v>
      </c>
      <c r="BS321" s="2" t="s">
        <v>66</v>
      </c>
      <c r="BT321" s="2" t="s">
        <v>104</v>
      </c>
      <c r="BU321" s="2" t="s">
        <v>11</v>
      </c>
      <c r="BV321" s="2" t="s">
        <v>12</v>
      </c>
      <c r="BW321" s="2" t="s">
        <v>13</v>
      </c>
      <c r="BX321" s="7">
        <v>1.355485505E-3</v>
      </c>
      <c r="BY321" s="7">
        <v>0.75</v>
      </c>
      <c r="BZ321" s="9">
        <f>Tabla5[[#This Row],[Precio unitario]]*Tabla5[[#This Row],[Tasa de ingresos cliente]]</f>
        <v>1.0166141287499999E-3</v>
      </c>
      <c r="CA321" s="21">
        <v>22.631540000000001</v>
      </c>
      <c r="CB321" s="15">
        <f>Tabla5[[#This Row],[tasa de cambio]]*Tabla5[[#This Row],[Ingresos netos]]</f>
        <v>2.3007543319370775E-2</v>
      </c>
    </row>
    <row r="322" spans="1:80">
      <c r="A322" s="2" t="s">
        <v>24</v>
      </c>
      <c r="B322" s="2" t="s">
        <v>54</v>
      </c>
      <c r="C322" s="2"/>
      <c r="D322" s="2" t="s">
        <v>11</v>
      </c>
      <c r="E322" s="2" t="s">
        <v>12</v>
      </c>
      <c r="F322" s="2" t="s">
        <v>13</v>
      </c>
      <c r="G322" s="7">
        <v>1.391669349E-3</v>
      </c>
      <c r="H322" s="7">
        <v>0.75</v>
      </c>
      <c r="I322" s="9">
        <f>Tabla14[[#This Row],[Precio unitario]]*Tabla14[[#This Row],[Tasa de ingresos cliente]]</f>
        <v>1.0437520117500001E-3</v>
      </c>
      <c r="J322" s="21">
        <v>21.6</v>
      </c>
      <c r="K322" s="15">
        <f>Tabla14[[#This Row],[tasa de cambio]]*Tabla14[[#This Row],[Ingresos netos]]</f>
        <v>2.2545043453800002E-2</v>
      </c>
      <c r="P322" s="2" t="s">
        <v>81</v>
      </c>
      <c r="Q322" s="2" t="s">
        <v>19</v>
      </c>
      <c r="R322" s="2"/>
      <c r="S322" s="2" t="s">
        <v>11</v>
      </c>
      <c r="T322" s="2" t="s">
        <v>12</v>
      </c>
      <c r="U322" s="2" t="s">
        <v>13</v>
      </c>
      <c r="V322" s="7">
        <v>5.1837830979999996E-3</v>
      </c>
      <c r="W322" s="7">
        <v>0.75</v>
      </c>
      <c r="X322" s="9">
        <f>Tabla12[[#This Row],[Precio unitario]]*Tabla12[[#This Row],[Tasa de ingresos cliente]]</f>
        <v>3.8878373234999997E-3</v>
      </c>
      <c r="Y322" s="21">
        <v>21.6</v>
      </c>
      <c r="Z322" s="11">
        <f>Tabla12[[#This Row],[tasa de cambio]]*Tabla12[[#This Row],[Ingresos netos]]</f>
        <v>8.3977286187600003E-2</v>
      </c>
      <c r="AQ322" s="1" t="s">
        <v>100</v>
      </c>
      <c r="AR322" s="1" t="s">
        <v>20</v>
      </c>
      <c r="AS322" s="1" t="s">
        <v>104</v>
      </c>
      <c r="AT322" s="1" t="s">
        <v>11</v>
      </c>
      <c r="AU322" s="1" t="s">
        <v>12</v>
      </c>
      <c r="AV322" s="1" t="s">
        <v>13</v>
      </c>
      <c r="AW322" s="8">
        <v>2.016E-3</v>
      </c>
      <c r="AX322" s="8">
        <v>0.75</v>
      </c>
      <c r="AY322" s="9">
        <f>Tabla8[[#This Row],[Precio unitario]]*Tabla8[[#This Row],[Tasa de ingresos cliente]]</f>
        <v>1.5119999999999999E-3</v>
      </c>
      <c r="AZ322" s="21">
        <v>21.6</v>
      </c>
      <c r="BA322" s="11">
        <f>Tabla8[[#This Row],[tasa de cambio]]*Tabla8[[#This Row],[Ingresos netos]]</f>
        <v>3.2659199999999999E-2</v>
      </c>
      <c r="BB322" s="23"/>
      <c r="BD322" s="23"/>
      <c r="BR322" s="1" t="s">
        <v>139</v>
      </c>
      <c r="BS322" s="1" t="s">
        <v>28</v>
      </c>
      <c r="BT322" s="1" t="s">
        <v>104</v>
      </c>
      <c r="BU322" s="1" t="s">
        <v>11</v>
      </c>
      <c r="BV322" s="1" t="s">
        <v>12</v>
      </c>
      <c r="BW322" s="1" t="s">
        <v>13</v>
      </c>
      <c r="BX322" s="8">
        <v>2.4409905160000002E-3</v>
      </c>
      <c r="BY322" s="8">
        <v>0.75</v>
      </c>
      <c r="BZ322" s="9">
        <f>Tabla5[[#This Row],[Precio unitario]]*Tabla5[[#This Row],[Tasa de ingresos cliente]]</f>
        <v>1.8307428870000001E-3</v>
      </c>
      <c r="CA322" s="21">
        <v>22.631540000000001</v>
      </c>
      <c r="CB322" s="15">
        <f>Tabla5[[#This Row],[tasa de cambio]]*Tabla5[[#This Row],[Ingresos netos]]</f>
        <v>4.1432530876855986E-2</v>
      </c>
    </row>
    <row r="323" spans="1:80">
      <c r="A323" s="1" t="s">
        <v>24</v>
      </c>
      <c r="B323" s="1" t="s">
        <v>54</v>
      </c>
      <c r="C323" s="1"/>
      <c r="D323" s="1" t="s">
        <v>11</v>
      </c>
      <c r="E323" s="1" t="s">
        <v>12</v>
      </c>
      <c r="F323" s="1" t="s">
        <v>13</v>
      </c>
      <c r="G323" s="8">
        <v>1.1591481969999999E-3</v>
      </c>
      <c r="H323" s="8">
        <v>0.75</v>
      </c>
      <c r="I323" s="9">
        <f>Tabla14[[#This Row],[Precio unitario]]*Tabla14[[#This Row],[Tasa de ingresos cliente]]</f>
        <v>8.6936114774999987E-4</v>
      </c>
      <c r="J323" s="21">
        <v>21.6</v>
      </c>
      <c r="K323" s="15">
        <f>Tabla14[[#This Row],[tasa de cambio]]*Tabla14[[#This Row],[Ingresos netos]]</f>
        <v>1.8778200791399999E-2</v>
      </c>
      <c r="P323" s="1" t="s">
        <v>81</v>
      </c>
      <c r="Q323" s="1" t="s">
        <v>19</v>
      </c>
      <c r="R323" s="1"/>
      <c r="S323" s="1" t="s">
        <v>11</v>
      </c>
      <c r="T323" s="1" t="s">
        <v>12</v>
      </c>
      <c r="U323" s="1" t="s">
        <v>13</v>
      </c>
      <c r="V323" s="8">
        <v>5.1837090079999999E-3</v>
      </c>
      <c r="W323" s="8">
        <v>0.75</v>
      </c>
      <c r="X323" s="9">
        <f>Tabla12[[#This Row],[Precio unitario]]*Tabla12[[#This Row],[Tasa de ingresos cliente]]</f>
        <v>3.8877817559999999E-3</v>
      </c>
      <c r="Y323" s="21">
        <v>21.6</v>
      </c>
      <c r="Z323" s="11">
        <f>Tabla12[[#This Row],[tasa de cambio]]*Tabla12[[#This Row],[Ingresos netos]]</f>
        <v>8.39760859296E-2</v>
      </c>
      <c r="AQ323" s="2" t="s">
        <v>100</v>
      </c>
      <c r="AR323" s="2" t="s">
        <v>20</v>
      </c>
      <c r="AS323" s="2" t="s">
        <v>104</v>
      </c>
      <c r="AT323" s="2" t="s">
        <v>11</v>
      </c>
      <c r="AU323" s="2" t="s">
        <v>12</v>
      </c>
      <c r="AV323" s="2" t="s">
        <v>13</v>
      </c>
      <c r="AW323" s="7">
        <v>2.0160244000000001E-3</v>
      </c>
      <c r="AX323" s="7">
        <v>0.75</v>
      </c>
      <c r="AY323" s="9">
        <f>Tabla8[[#This Row],[Precio unitario]]*Tabla8[[#This Row],[Tasa de ingresos cliente]]</f>
        <v>1.5120183000000001E-3</v>
      </c>
      <c r="AZ323" s="21">
        <v>21.6</v>
      </c>
      <c r="BA323" s="11">
        <f>Tabla8[[#This Row],[tasa de cambio]]*Tabla8[[#This Row],[Ingresos netos]]</f>
        <v>3.2659595280000002E-2</v>
      </c>
      <c r="BB323" s="23"/>
      <c r="BD323" s="23"/>
      <c r="BR323" s="2" t="s">
        <v>139</v>
      </c>
      <c r="BS323" s="2" t="s">
        <v>29</v>
      </c>
      <c r="BT323" s="2" t="s">
        <v>104</v>
      </c>
      <c r="BU323" s="2" t="s">
        <v>11</v>
      </c>
      <c r="BV323" s="2" t="s">
        <v>12</v>
      </c>
      <c r="BW323" s="2" t="s">
        <v>13</v>
      </c>
      <c r="BX323" s="7">
        <v>3.4736935499999999E-3</v>
      </c>
      <c r="BY323" s="7">
        <v>0.75</v>
      </c>
      <c r="BZ323" s="9">
        <f>Tabla5[[#This Row],[Precio unitario]]*Tabla5[[#This Row],[Tasa de ingresos cliente]]</f>
        <v>2.6052701624999998E-3</v>
      </c>
      <c r="CA323" s="21">
        <v>22.631540000000001</v>
      </c>
      <c r="CB323" s="15">
        <f>Tabla5[[#This Row],[tasa de cambio]]*Tabla5[[#This Row],[Ingresos netos]]</f>
        <v>5.8961275893425251E-2</v>
      </c>
    </row>
    <row r="324" spans="1:80">
      <c r="A324" s="2" t="s">
        <v>24</v>
      </c>
      <c r="B324" s="2" t="s">
        <v>37</v>
      </c>
      <c r="C324" s="2"/>
      <c r="D324" s="2" t="s">
        <v>11</v>
      </c>
      <c r="E324" s="2" t="s">
        <v>12</v>
      </c>
      <c r="F324" s="2" t="s">
        <v>13</v>
      </c>
      <c r="G324" s="7">
        <v>8.7256404000000005E-5</v>
      </c>
      <c r="H324" s="7">
        <v>0.75</v>
      </c>
      <c r="I324" s="9">
        <f>Tabla14[[#This Row],[Precio unitario]]*Tabla14[[#This Row],[Tasa de ingresos cliente]]</f>
        <v>6.544230300000001E-5</v>
      </c>
      <c r="J324" s="21">
        <v>21.6</v>
      </c>
      <c r="K324" s="15">
        <f>Tabla14[[#This Row],[tasa de cambio]]*Tabla14[[#This Row],[Ingresos netos]]</f>
        <v>1.4135537448000002E-3</v>
      </c>
      <c r="P324" s="2" t="s">
        <v>81</v>
      </c>
      <c r="Q324" s="2" t="s">
        <v>19</v>
      </c>
      <c r="R324" s="2"/>
      <c r="S324" s="2" t="s">
        <v>11</v>
      </c>
      <c r="T324" s="2" t="s">
        <v>12</v>
      </c>
      <c r="U324" s="2" t="s">
        <v>13</v>
      </c>
      <c r="V324" s="7">
        <v>5.1383034669999997E-3</v>
      </c>
      <c r="W324" s="7">
        <v>0.75</v>
      </c>
      <c r="X324" s="9">
        <f>Tabla12[[#This Row],[Precio unitario]]*Tabla12[[#This Row],[Tasa de ingresos cliente]]</f>
        <v>3.8537276002499998E-3</v>
      </c>
      <c r="Y324" s="21">
        <v>21.6</v>
      </c>
      <c r="Z324" s="11">
        <f>Tabla12[[#This Row],[tasa de cambio]]*Tabla12[[#This Row],[Ingresos netos]]</f>
        <v>8.32405161654E-2</v>
      </c>
      <c r="AQ324" s="1" t="s">
        <v>100</v>
      </c>
      <c r="AR324" s="1" t="s">
        <v>20</v>
      </c>
      <c r="AS324" s="1" t="s">
        <v>104</v>
      </c>
      <c r="AT324" s="1" t="s">
        <v>11</v>
      </c>
      <c r="AU324" s="1" t="s">
        <v>12</v>
      </c>
      <c r="AV324" s="1" t="s">
        <v>13</v>
      </c>
      <c r="AW324" s="8">
        <v>2.0160270000000001E-3</v>
      </c>
      <c r="AX324" s="8">
        <v>0.75</v>
      </c>
      <c r="AY324" s="9">
        <f>Tabla8[[#This Row],[Precio unitario]]*Tabla8[[#This Row],[Tasa de ingresos cliente]]</f>
        <v>1.5120202500000001E-3</v>
      </c>
      <c r="AZ324" s="21">
        <v>21.6</v>
      </c>
      <c r="BA324" s="11">
        <f>Tabla8[[#This Row],[tasa de cambio]]*Tabla8[[#This Row],[Ingresos netos]]</f>
        <v>3.2659637400000004E-2</v>
      </c>
      <c r="BB324" s="23"/>
      <c r="BD324" s="23"/>
      <c r="BR324" s="1" t="s">
        <v>139</v>
      </c>
      <c r="BS324" s="1" t="s">
        <v>32</v>
      </c>
      <c r="BT324" s="1" t="s">
        <v>104</v>
      </c>
      <c r="BU324" s="1" t="s">
        <v>11</v>
      </c>
      <c r="BV324" s="1" t="s">
        <v>12</v>
      </c>
      <c r="BW324" s="1" t="s">
        <v>13</v>
      </c>
      <c r="BX324" s="8">
        <v>4.0559999999999997E-3</v>
      </c>
      <c r="BY324" s="8">
        <v>0.75</v>
      </c>
      <c r="BZ324" s="9">
        <f>Tabla5[[#This Row],[Precio unitario]]*Tabla5[[#This Row],[Tasa de ingresos cliente]]</f>
        <v>3.0419999999999996E-3</v>
      </c>
      <c r="CA324" s="21">
        <v>22.631540000000001</v>
      </c>
      <c r="CB324" s="15">
        <f>Tabla5[[#This Row],[tasa de cambio]]*Tabla5[[#This Row],[Ingresos netos]]</f>
        <v>6.8845144679999998E-2</v>
      </c>
    </row>
    <row r="325" spans="1:80">
      <c r="A325" s="2" t="s">
        <v>24</v>
      </c>
      <c r="B325" s="2" t="s">
        <v>37</v>
      </c>
      <c r="C325" s="2"/>
      <c r="D325" s="2" t="s">
        <v>11</v>
      </c>
      <c r="E325" s="2" t="s">
        <v>12</v>
      </c>
      <c r="F325" s="2" t="s">
        <v>13</v>
      </c>
      <c r="G325" s="7">
        <v>1.1426938500000001E-4</v>
      </c>
      <c r="H325" s="7">
        <v>0.75</v>
      </c>
      <c r="I325" s="9">
        <f>Tabla14[[#This Row],[Precio unitario]]*Tabla14[[#This Row],[Tasa de ingresos cliente]]</f>
        <v>8.5702038750000008E-5</v>
      </c>
      <c r="J325" s="21">
        <v>21.6</v>
      </c>
      <c r="K325" s="15">
        <f>Tabla14[[#This Row],[tasa de cambio]]*Tabla14[[#This Row],[Ingresos netos]]</f>
        <v>1.8511640370000003E-3</v>
      </c>
      <c r="P325" s="1" t="s">
        <v>81</v>
      </c>
      <c r="Q325" s="1" t="s">
        <v>19</v>
      </c>
      <c r="R325" s="1"/>
      <c r="S325" s="1" t="s">
        <v>11</v>
      </c>
      <c r="T325" s="1" t="s">
        <v>12</v>
      </c>
      <c r="U325" s="1" t="s">
        <v>13</v>
      </c>
      <c r="V325" s="8">
        <v>5.1837522270000002E-3</v>
      </c>
      <c r="W325" s="8">
        <v>0.75</v>
      </c>
      <c r="X325" s="9">
        <f>Tabla12[[#This Row],[Precio unitario]]*Tabla12[[#This Row],[Tasa de ingresos cliente]]</f>
        <v>3.8878141702500001E-3</v>
      </c>
      <c r="Y325" s="21">
        <v>21.6</v>
      </c>
      <c r="Z325" s="11">
        <f>Tabla12[[#This Row],[tasa de cambio]]*Tabla12[[#This Row],[Ingresos netos]]</f>
        <v>8.3976786077400015E-2</v>
      </c>
      <c r="AQ325" s="2" t="s">
        <v>100</v>
      </c>
      <c r="AR325" s="2" t="s">
        <v>20</v>
      </c>
      <c r="AS325" s="2" t="s">
        <v>104</v>
      </c>
      <c r="AT325" s="2" t="s">
        <v>11</v>
      </c>
      <c r="AU325" s="2" t="s">
        <v>12</v>
      </c>
      <c r="AV325" s="2" t="s">
        <v>13</v>
      </c>
      <c r="AW325" s="7">
        <v>2.0160196000000002E-3</v>
      </c>
      <c r="AX325" s="7">
        <v>0.75</v>
      </c>
      <c r="AY325" s="9">
        <f>Tabla8[[#This Row],[Precio unitario]]*Tabla8[[#This Row],[Tasa de ingresos cliente]]</f>
        <v>1.5120147000000001E-3</v>
      </c>
      <c r="AZ325" s="21">
        <v>21.6</v>
      </c>
      <c r="BA325" s="11">
        <f>Tabla8[[#This Row],[tasa de cambio]]*Tabla8[[#This Row],[Ingresos netos]]</f>
        <v>3.2659517520000007E-2</v>
      </c>
      <c r="BB325" s="23"/>
      <c r="BD325" s="23"/>
      <c r="BR325" s="2" t="s">
        <v>139</v>
      </c>
      <c r="BS325" s="2" t="s">
        <v>41</v>
      </c>
      <c r="BT325" s="2" t="s">
        <v>104</v>
      </c>
      <c r="BU325" s="2" t="s">
        <v>11</v>
      </c>
      <c r="BV325" s="2" t="s">
        <v>12</v>
      </c>
      <c r="BW325" s="2" t="s">
        <v>13</v>
      </c>
      <c r="BX325" s="7">
        <v>2.1941204740000002E-3</v>
      </c>
      <c r="BY325" s="7">
        <v>0.75</v>
      </c>
      <c r="BZ325" s="9">
        <f>Tabla5[[#This Row],[Precio unitario]]*Tabla5[[#This Row],[Tasa de ingresos cliente]]</f>
        <v>1.6455903555000003E-3</v>
      </c>
      <c r="CA325" s="21">
        <v>22.631540000000001</v>
      </c>
      <c r="CB325" s="15">
        <f>Tabla5[[#This Row],[tasa de cambio]]*Tabla5[[#This Row],[Ingresos netos]]</f>
        <v>3.7242243954112478E-2</v>
      </c>
    </row>
    <row r="326" spans="1:80">
      <c r="A326" s="1" t="s">
        <v>24</v>
      </c>
      <c r="B326" s="1" t="s">
        <v>37</v>
      </c>
      <c r="C326" s="1"/>
      <c r="D326" s="1" t="s">
        <v>11</v>
      </c>
      <c r="E326" s="1" t="s">
        <v>12</v>
      </c>
      <c r="F326" s="1" t="s">
        <v>13</v>
      </c>
      <c r="G326" s="8">
        <v>8.7168811999999997E-5</v>
      </c>
      <c r="H326" s="8">
        <v>0.75</v>
      </c>
      <c r="I326" s="9">
        <f>Tabla14[[#This Row],[Precio unitario]]*Tabla14[[#This Row],[Tasa de ingresos cliente]]</f>
        <v>6.5376608999999998E-5</v>
      </c>
      <c r="J326" s="21">
        <v>21.6</v>
      </c>
      <c r="K326" s="15">
        <f>Tabla14[[#This Row],[tasa de cambio]]*Tabla14[[#This Row],[Ingresos netos]]</f>
        <v>1.4121347544000002E-3</v>
      </c>
      <c r="P326" s="2" t="s">
        <v>81</v>
      </c>
      <c r="Q326" s="2" t="s">
        <v>19</v>
      </c>
      <c r="R326" s="2"/>
      <c r="S326" s="2" t="s">
        <v>11</v>
      </c>
      <c r="T326" s="2" t="s">
        <v>12</v>
      </c>
      <c r="U326" s="2" t="s">
        <v>13</v>
      </c>
      <c r="V326" s="7">
        <v>5.137794167E-3</v>
      </c>
      <c r="W326" s="7">
        <v>0.75</v>
      </c>
      <c r="X326" s="9">
        <f>Tabla12[[#This Row],[Precio unitario]]*Tabla12[[#This Row],[Tasa de ingresos cliente]]</f>
        <v>3.85334562525E-3</v>
      </c>
      <c r="Y326" s="21">
        <v>21.6</v>
      </c>
      <c r="Z326" s="11">
        <f>Tabla12[[#This Row],[tasa de cambio]]*Tabla12[[#This Row],[Ingresos netos]]</f>
        <v>8.3232265505399999E-2</v>
      </c>
      <c r="AQ326" s="1" t="s">
        <v>100</v>
      </c>
      <c r="AR326" s="1" t="s">
        <v>20</v>
      </c>
      <c r="AS326" s="1" t="s">
        <v>104</v>
      </c>
      <c r="AT326" s="1" t="s">
        <v>11</v>
      </c>
      <c r="AU326" s="1" t="s">
        <v>12</v>
      </c>
      <c r="AV326" s="1" t="s">
        <v>13</v>
      </c>
      <c r="AW326" s="8">
        <v>2.0160260999999998E-3</v>
      </c>
      <c r="AX326" s="8">
        <v>0.75</v>
      </c>
      <c r="AY326" s="9">
        <f>Tabla8[[#This Row],[Precio unitario]]*Tabla8[[#This Row],[Tasa de ingresos cliente]]</f>
        <v>1.5120195749999997E-3</v>
      </c>
      <c r="AZ326" s="21">
        <v>21.6</v>
      </c>
      <c r="BA326" s="11">
        <f>Tabla8[[#This Row],[tasa de cambio]]*Tabla8[[#This Row],[Ingresos netos]]</f>
        <v>3.2659622819999998E-2</v>
      </c>
      <c r="BB326" s="23"/>
      <c r="BD326" s="23"/>
      <c r="BR326" s="1" t="s">
        <v>139</v>
      </c>
      <c r="BS326" s="1" t="s">
        <v>41</v>
      </c>
      <c r="BT326" s="1" t="s">
        <v>104</v>
      </c>
      <c r="BU326" s="1" t="s">
        <v>11</v>
      </c>
      <c r="BV326" s="1" t="s">
        <v>12</v>
      </c>
      <c r="BW326" s="1" t="s">
        <v>13</v>
      </c>
      <c r="BX326" s="8">
        <v>2.1941204750000002E-3</v>
      </c>
      <c r="BY326" s="8">
        <v>0.75</v>
      </c>
      <c r="BZ326" s="9">
        <f>Tabla5[[#This Row],[Precio unitario]]*Tabla5[[#This Row],[Tasa de ingresos cliente]]</f>
        <v>1.6455903562500001E-3</v>
      </c>
      <c r="CA326" s="21">
        <v>22.631540000000001</v>
      </c>
      <c r="CB326" s="15">
        <f>Tabla5[[#This Row],[tasa de cambio]]*Tabla5[[#This Row],[Ingresos netos]]</f>
        <v>3.7242243971086129E-2</v>
      </c>
    </row>
    <row r="327" spans="1:80">
      <c r="A327" s="1" t="s">
        <v>24</v>
      </c>
      <c r="B327" s="1" t="s">
        <v>37</v>
      </c>
      <c r="C327" s="1"/>
      <c r="D327" s="1" t="s">
        <v>11</v>
      </c>
      <c r="E327" s="1" t="s">
        <v>12</v>
      </c>
      <c r="F327" s="1" t="s">
        <v>13</v>
      </c>
      <c r="G327" s="8">
        <v>1.0922076200000001E-4</v>
      </c>
      <c r="H327" s="8">
        <v>0.75</v>
      </c>
      <c r="I327" s="9">
        <f>Tabla14[[#This Row],[Precio unitario]]*Tabla14[[#This Row],[Tasa de ingresos cliente]]</f>
        <v>8.1915571499999998E-5</v>
      </c>
      <c r="J327" s="21">
        <v>21.6</v>
      </c>
      <c r="K327" s="15">
        <f>Tabla14[[#This Row],[tasa de cambio]]*Tabla14[[#This Row],[Ingresos netos]]</f>
        <v>1.7693763444000001E-3</v>
      </c>
      <c r="P327" s="1" t="s">
        <v>81</v>
      </c>
      <c r="Q327" s="1" t="s">
        <v>19</v>
      </c>
      <c r="R327" s="1"/>
      <c r="S327" s="1" t="s">
        <v>11</v>
      </c>
      <c r="T327" s="1" t="s">
        <v>12</v>
      </c>
      <c r="U327" s="1" t="s">
        <v>13</v>
      </c>
      <c r="V327" s="8">
        <v>5.1837522250000002E-3</v>
      </c>
      <c r="W327" s="8">
        <v>0.75</v>
      </c>
      <c r="X327" s="9">
        <f>Tabla12[[#This Row],[Precio unitario]]*Tabla12[[#This Row],[Tasa de ingresos cliente]]</f>
        <v>3.8878141687499999E-3</v>
      </c>
      <c r="Y327" s="21">
        <v>21.6</v>
      </c>
      <c r="Z327" s="11">
        <f>Tabla12[[#This Row],[tasa de cambio]]*Tabla12[[#This Row],[Ingresos netos]]</f>
        <v>8.3976786045000001E-2</v>
      </c>
      <c r="AQ327" s="2" t="s">
        <v>100</v>
      </c>
      <c r="AR327" s="2" t="s">
        <v>20</v>
      </c>
      <c r="AS327" s="2" t="s">
        <v>104</v>
      </c>
      <c r="AT327" s="2" t="s">
        <v>11</v>
      </c>
      <c r="AU327" s="2" t="s">
        <v>12</v>
      </c>
      <c r="AV327" s="2" t="s">
        <v>13</v>
      </c>
      <c r="AW327" s="7">
        <v>2.0160416999999999E-3</v>
      </c>
      <c r="AX327" s="7">
        <v>0.75</v>
      </c>
      <c r="AY327" s="9">
        <f>Tabla8[[#This Row],[Precio unitario]]*Tabla8[[#This Row],[Tasa de ingresos cliente]]</f>
        <v>1.5120312749999998E-3</v>
      </c>
      <c r="AZ327" s="21">
        <v>21.6</v>
      </c>
      <c r="BA327" s="11">
        <f>Tabla8[[#This Row],[tasa de cambio]]*Tabla8[[#This Row],[Ingresos netos]]</f>
        <v>3.2659875540000001E-2</v>
      </c>
      <c r="BB327" s="23"/>
      <c r="BD327" s="23"/>
      <c r="BR327" s="2" t="s">
        <v>139</v>
      </c>
      <c r="BS327" s="2" t="s">
        <v>14</v>
      </c>
      <c r="BT327" s="2" t="s">
        <v>104</v>
      </c>
      <c r="BU327" s="2" t="s">
        <v>11</v>
      </c>
      <c r="BV327" s="2" t="s">
        <v>12</v>
      </c>
      <c r="BW327" s="2" t="s">
        <v>13</v>
      </c>
      <c r="BX327" s="7">
        <v>3.2570092299999999E-3</v>
      </c>
      <c r="BY327" s="7">
        <v>0.75</v>
      </c>
      <c r="BZ327" s="9">
        <f>Tabla5[[#This Row],[Precio unitario]]*Tabla5[[#This Row],[Tasa de ingresos cliente]]</f>
        <v>2.4427569224999999E-3</v>
      </c>
      <c r="CA327" s="21">
        <v>22.631540000000001</v>
      </c>
      <c r="CB327" s="15">
        <f>Tabla5[[#This Row],[tasa de cambio]]*Tabla5[[#This Row],[Ingresos netos]]</f>
        <v>5.5283351001835651E-2</v>
      </c>
    </row>
    <row r="328" spans="1:80">
      <c r="A328" s="1" t="s">
        <v>24</v>
      </c>
      <c r="B328" s="1" t="s">
        <v>37</v>
      </c>
      <c r="C328" s="1"/>
      <c r="D328" s="1" t="s">
        <v>11</v>
      </c>
      <c r="E328" s="1" t="s">
        <v>12</v>
      </c>
      <c r="F328" s="1" t="s">
        <v>13</v>
      </c>
      <c r="G328" s="8">
        <v>1.10811518E-4</v>
      </c>
      <c r="H328" s="8">
        <v>0.75</v>
      </c>
      <c r="I328" s="9">
        <f>Tabla14[[#This Row],[Precio unitario]]*Tabla14[[#This Row],[Tasa de ingresos cliente]]</f>
        <v>8.3108638500000001E-5</v>
      </c>
      <c r="J328" s="21">
        <v>21.6</v>
      </c>
      <c r="K328" s="15">
        <f>Tabla14[[#This Row],[tasa de cambio]]*Tabla14[[#This Row],[Ingresos netos]]</f>
        <v>1.7951465916000002E-3</v>
      </c>
      <c r="P328" s="2" t="s">
        <v>81</v>
      </c>
      <c r="Q328" s="2" t="s">
        <v>19</v>
      </c>
      <c r="R328" s="2"/>
      <c r="S328" s="2" t="s">
        <v>11</v>
      </c>
      <c r="T328" s="2" t="s">
        <v>12</v>
      </c>
      <c r="U328" s="2" t="s">
        <v>13</v>
      </c>
      <c r="V328" s="7">
        <v>5.1837720969999997E-3</v>
      </c>
      <c r="W328" s="7">
        <v>0.75</v>
      </c>
      <c r="X328" s="9">
        <f>Tabla12[[#This Row],[Precio unitario]]*Tabla12[[#This Row],[Tasa de ingresos cliente]]</f>
        <v>3.8878290727499998E-3</v>
      </c>
      <c r="Y328" s="21">
        <v>21.6</v>
      </c>
      <c r="Z328" s="11">
        <f>Tabla12[[#This Row],[tasa de cambio]]*Tabla12[[#This Row],[Ingresos netos]]</f>
        <v>8.3977107971399997E-2</v>
      </c>
      <c r="AQ328" s="1" t="s">
        <v>100</v>
      </c>
      <c r="AR328" s="1" t="s">
        <v>20</v>
      </c>
      <c r="AS328" s="1" t="s">
        <v>104</v>
      </c>
      <c r="AT328" s="1" t="s">
        <v>11</v>
      </c>
      <c r="AU328" s="1" t="s">
        <v>12</v>
      </c>
      <c r="AV328" s="1" t="s">
        <v>13</v>
      </c>
      <c r="AW328" s="8">
        <v>2.0160294E-3</v>
      </c>
      <c r="AX328" s="8">
        <v>0.75</v>
      </c>
      <c r="AY328" s="9">
        <f>Tabla8[[#This Row],[Precio unitario]]*Tabla8[[#This Row],[Tasa de ingresos cliente]]</f>
        <v>1.51202205E-3</v>
      </c>
      <c r="AZ328" s="21">
        <v>21.6</v>
      </c>
      <c r="BA328" s="11">
        <f>Tabla8[[#This Row],[tasa de cambio]]*Tabla8[[#This Row],[Ingresos netos]]</f>
        <v>3.2659676280000001E-2</v>
      </c>
      <c r="BB328" s="23"/>
      <c r="BD328" s="23"/>
      <c r="BR328" s="1" t="s">
        <v>139</v>
      </c>
      <c r="BS328" s="1" t="s">
        <v>42</v>
      </c>
      <c r="BT328" s="1" t="s">
        <v>104</v>
      </c>
      <c r="BU328" s="1" t="s">
        <v>11</v>
      </c>
      <c r="BV328" s="1" t="s">
        <v>12</v>
      </c>
      <c r="BW328" s="1" t="s">
        <v>13</v>
      </c>
      <c r="BX328" s="8">
        <v>2.8944252870000001E-3</v>
      </c>
      <c r="BY328" s="8">
        <v>0.75</v>
      </c>
      <c r="BZ328" s="9">
        <f>Tabla5[[#This Row],[Precio unitario]]*Tabla5[[#This Row],[Tasa de ingresos cliente]]</f>
        <v>2.1708189652500003E-3</v>
      </c>
      <c r="CA328" s="21">
        <v>22.631540000000001</v>
      </c>
      <c r="CB328" s="15">
        <f>Tabla5[[#This Row],[tasa de cambio]]*Tabla5[[#This Row],[Ingresos netos]]</f>
        <v>4.9128976244813993E-2</v>
      </c>
    </row>
    <row r="329" spans="1:80">
      <c r="A329" s="1" t="s">
        <v>24</v>
      </c>
      <c r="B329" s="1" t="s">
        <v>37</v>
      </c>
      <c r="C329" s="1"/>
      <c r="D329" s="1" t="s">
        <v>11</v>
      </c>
      <c r="E329" s="1" t="s">
        <v>12</v>
      </c>
      <c r="F329" s="1" t="s">
        <v>13</v>
      </c>
      <c r="G329" s="8">
        <v>1.07331463E-4</v>
      </c>
      <c r="H329" s="8">
        <v>0.75</v>
      </c>
      <c r="I329" s="9">
        <f>Tabla14[[#This Row],[Precio unitario]]*Tabla14[[#This Row],[Tasa de ingresos cliente]]</f>
        <v>8.049859725E-5</v>
      </c>
      <c r="J329" s="21">
        <v>21.6</v>
      </c>
      <c r="K329" s="15">
        <f>Tabla14[[#This Row],[tasa de cambio]]*Tabla14[[#This Row],[Ingresos netos]]</f>
        <v>1.7387697006000001E-3</v>
      </c>
      <c r="P329" s="1" t="s">
        <v>81</v>
      </c>
      <c r="Q329" s="1" t="s">
        <v>19</v>
      </c>
      <c r="R329" s="1"/>
      <c r="S329" s="1" t="s">
        <v>11</v>
      </c>
      <c r="T329" s="1" t="s">
        <v>12</v>
      </c>
      <c r="U329" s="1" t="s">
        <v>13</v>
      </c>
      <c r="V329" s="8">
        <v>5.1837902179999997E-3</v>
      </c>
      <c r="W329" s="8">
        <v>0.75</v>
      </c>
      <c r="X329" s="9">
        <f>Tabla12[[#This Row],[Precio unitario]]*Tabla12[[#This Row],[Tasa de ingresos cliente]]</f>
        <v>3.8878426634999996E-3</v>
      </c>
      <c r="Y329" s="21">
        <v>21.6</v>
      </c>
      <c r="Z329" s="11">
        <f>Tabla12[[#This Row],[tasa de cambio]]*Tabla12[[#This Row],[Ingresos netos]]</f>
        <v>8.3977401531599993E-2</v>
      </c>
      <c r="AQ329" s="2" t="s">
        <v>100</v>
      </c>
      <c r="AR329" s="2" t="s">
        <v>20</v>
      </c>
      <c r="AS329" s="2" t="s">
        <v>104</v>
      </c>
      <c r="AT329" s="2" t="s">
        <v>11</v>
      </c>
      <c r="AU329" s="2" t="s">
        <v>12</v>
      </c>
      <c r="AV329" s="2" t="s">
        <v>13</v>
      </c>
      <c r="AW329" s="7">
        <v>2.0160476000000002E-3</v>
      </c>
      <c r="AX329" s="7">
        <v>0.75</v>
      </c>
      <c r="AY329" s="9">
        <f>Tabla8[[#This Row],[Precio unitario]]*Tabla8[[#This Row],[Tasa de ingresos cliente]]</f>
        <v>1.5120357000000001E-3</v>
      </c>
      <c r="AZ329" s="21">
        <v>21.6</v>
      </c>
      <c r="BA329" s="11">
        <f>Tabla8[[#This Row],[tasa de cambio]]*Tabla8[[#This Row],[Ingresos netos]]</f>
        <v>3.2659971120000006E-2</v>
      </c>
      <c r="BB329" s="23"/>
      <c r="BD329" s="23"/>
      <c r="BR329" s="2" t="s">
        <v>139</v>
      </c>
      <c r="BS329" s="2" t="s">
        <v>49</v>
      </c>
      <c r="BT329" s="2" t="s">
        <v>104</v>
      </c>
      <c r="BU329" s="2" t="s">
        <v>11</v>
      </c>
      <c r="BV329" s="2" t="s">
        <v>12</v>
      </c>
      <c r="BW329" s="2" t="s">
        <v>13</v>
      </c>
      <c r="BX329" s="7">
        <v>2.4645019490000001E-3</v>
      </c>
      <c r="BY329" s="7">
        <v>0.75</v>
      </c>
      <c r="BZ329" s="9">
        <f>Tabla5[[#This Row],[Precio unitario]]*Tabla5[[#This Row],[Tasa de ingresos cliente]]</f>
        <v>1.8483764617500001E-3</v>
      </c>
      <c r="CA329" s="21">
        <v>22.631540000000001</v>
      </c>
      <c r="CB329" s="15">
        <f>Tabla5[[#This Row],[tasa de cambio]]*Tabla5[[#This Row],[Ingresos netos]]</f>
        <v>4.1831605829153601E-2</v>
      </c>
    </row>
    <row r="330" spans="1:80">
      <c r="A330" s="1" t="s">
        <v>24</v>
      </c>
      <c r="B330" s="1" t="s">
        <v>37</v>
      </c>
      <c r="C330" s="1"/>
      <c r="D330" s="1" t="s">
        <v>11</v>
      </c>
      <c r="E330" s="1" t="s">
        <v>12</v>
      </c>
      <c r="F330" s="1" t="s">
        <v>13</v>
      </c>
      <c r="G330" s="8">
        <v>9.5667482000000003E-5</v>
      </c>
      <c r="H330" s="8">
        <v>0.75</v>
      </c>
      <c r="I330" s="9">
        <f>Tabla14[[#This Row],[Precio unitario]]*Tabla14[[#This Row],[Tasa de ingresos cliente]]</f>
        <v>7.1750611500000005E-5</v>
      </c>
      <c r="J330" s="21">
        <v>21.6</v>
      </c>
      <c r="K330" s="15">
        <f>Tabla14[[#This Row],[tasa de cambio]]*Tabla14[[#This Row],[Ingresos netos]]</f>
        <v>1.5498132084000003E-3</v>
      </c>
      <c r="P330" s="2" t="s">
        <v>81</v>
      </c>
      <c r="Q330" s="2" t="s">
        <v>19</v>
      </c>
      <c r="R330" s="2"/>
      <c r="S330" s="2" t="s">
        <v>11</v>
      </c>
      <c r="T330" s="2" t="s">
        <v>12</v>
      </c>
      <c r="U330" s="2" t="s">
        <v>13</v>
      </c>
      <c r="V330" s="7">
        <v>5.1546057489999996E-3</v>
      </c>
      <c r="W330" s="7">
        <v>0.75</v>
      </c>
      <c r="X330" s="9">
        <f>Tabla12[[#This Row],[Precio unitario]]*Tabla12[[#This Row],[Tasa de ingresos cliente]]</f>
        <v>3.8659543117499995E-3</v>
      </c>
      <c r="Y330" s="21">
        <v>21.6</v>
      </c>
      <c r="Z330" s="11">
        <f>Tabla12[[#This Row],[tasa de cambio]]*Tabla12[[#This Row],[Ingresos netos]]</f>
        <v>8.350461313379999E-2</v>
      </c>
      <c r="AQ330" s="1" t="s">
        <v>100</v>
      </c>
      <c r="AR330" s="1" t="s">
        <v>20</v>
      </c>
      <c r="AS330" s="1" t="s">
        <v>104</v>
      </c>
      <c r="AT330" s="1" t="s">
        <v>11</v>
      </c>
      <c r="AU330" s="1" t="s">
        <v>12</v>
      </c>
      <c r="AV330" s="1" t="s">
        <v>13</v>
      </c>
      <c r="AW330" s="8">
        <v>2.0160217E-3</v>
      </c>
      <c r="AX330" s="8">
        <v>0.75</v>
      </c>
      <c r="AY330" s="9">
        <f>Tabla8[[#This Row],[Precio unitario]]*Tabla8[[#This Row],[Tasa de ingresos cliente]]</f>
        <v>1.5120162749999999E-3</v>
      </c>
      <c r="AZ330" s="21">
        <v>21.6</v>
      </c>
      <c r="BA330" s="11">
        <f>Tabla8[[#This Row],[tasa de cambio]]*Tabla8[[#This Row],[Ingresos netos]]</f>
        <v>3.2659551539999998E-2</v>
      </c>
      <c r="BB330" s="23"/>
      <c r="BD330" s="23"/>
      <c r="BR330" s="1" t="s">
        <v>139</v>
      </c>
      <c r="BS330" s="1" t="s">
        <v>15</v>
      </c>
      <c r="BT330" s="1" t="s">
        <v>104</v>
      </c>
      <c r="BU330" s="1" t="s">
        <v>11</v>
      </c>
      <c r="BV330" s="1" t="s">
        <v>12</v>
      </c>
      <c r="BW330" s="1" t="s">
        <v>13</v>
      </c>
      <c r="BX330" s="8">
        <v>4.5999999999999999E-3</v>
      </c>
      <c r="BY330" s="8">
        <v>0.75</v>
      </c>
      <c r="BZ330" s="9">
        <f>Tabla5[[#This Row],[Precio unitario]]*Tabla5[[#This Row],[Tasa de ingresos cliente]]</f>
        <v>3.4499999999999999E-3</v>
      </c>
      <c r="CA330" s="21">
        <v>22.631540000000001</v>
      </c>
      <c r="CB330" s="15">
        <f>Tabla5[[#This Row],[tasa de cambio]]*Tabla5[[#This Row],[Ingresos netos]]</f>
        <v>7.8078812999999997E-2</v>
      </c>
    </row>
    <row r="331" spans="1:80">
      <c r="A331" s="2" t="s">
        <v>24</v>
      </c>
      <c r="B331" s="2" t="s">
        <v>37</v>
      </c>
      <c r="C331" s="2"/>
      <c r="D331" s="2" t="s">
        <v>11</v>
      </c>
      <c r="E331" s="2" t="s">
        <v>12</v>
      </c>
      <c r="F331" s="2" t="s">
        <v>13</v>
      </c>
      <c r="G331" s="7">
        <v>9.4468035999999996E-5</v>
      </c>
      <c r="H331" s="7">
        <v>0.75</v>
      </c>
      <c r="I331" s="9">
        <f>Tabla14[[#This Row],[Precio unitario]]*Tabla14[[#This Row],[Tasa de ingresos cliente]]</f>
        <v>7.0851027000000004E-5</v>
      </c>
      <c r="J331" s="21">
        <v>21.6</v>
      </c>
      <c r="K331" s="15">
        <f>Tabla14[[#This Row],[tasa de cambio]]*Tabla14[[#This Row],[Ingresos netos]]</f>
        <v>1.5303821832000001E-3</v>
      </c>
      <c r="P331" s="1" t="s">
        <v>81</v>
      </c>
      <c r="Q331" s="1" t="s">
        <v>19</v>
      </c>
      <c r="R331" s="1"/>
      <c r="S331" s="1" t="s">
        <v>11</v>
      </c>
      <c r="T331" s="1" t="s">
        <v>12</v>
      </c>
      <c r="U331" s="1" t="s">
        <v>13</v>
      </c>
      <c r="V331" s="8">
        <v>5.1837912970000002E-3</v>
      </c>
      <c r="W331" s="8">
        <v>0.75</v>
      </c>
      <c r="X331" s="9">
        <f>Tabla12[[#This Row],[Precio unitario]]*Tabla12[[#This Row],[Tasa de ingresos cliente]]</f>
        <v>3.8878434727499999E-3</v>
      </c>
      <c r="Y331" s="21">
        <v>21.6</v>
      </c>
      <c r="Z331" s="11">
        <f>Tabla12[[#This Row],[tasa de cambio]]*Tabla12[[#This Row],[Ingresos netos]]</f>
        <v>8.3977419011400004E-2</v>
      </c>
      <c r="AQ331" s="2" t="s">
        <v>100</v>
      </c>
      <c r="AR331" s="2" t="s">
        <v>20</v>
      </c>
      <c r="AS331" s="2" t="s">
        <v>104</v>
      </c>
      <c r="AT331" s="2" t="s">
        <v>11</v>
      </c>
      <c r="AU331" s="2" t="s">
        <v>12</v>
      </c>
      <c r="AV331" s="2" t="s">
        <v>13</v>
      </c>
      <c r="AW331" s="7">
        <v>2.016037E-3</v>
      </c>
      <c r="AX331" s="7">
        <v>0.75</v>
      </c>
      <c r="AY331" s="9">
        <f>Tabla8[[#This Row],[Precio unitario]]*Tabla8[[#This Row],[Tasa de ingresos cliente]]</f>
        <v>1.51202775E-3</v>
      </c>
      <c r="AZ331" s="21">
        <v>21.6</v>
      </c>
      <c r="BA331" s="11">
        <f>Tabla8[[#This Row],[tasa de cambio]]*Tabla8[[#This Row],[Ingresos netos]]</f>
        <v>3.2659799400000002E-2</v>
      </c>
      <c r="BB331" s="23"/>
      <c r="BD331" s="23"/>
      <c r="BR331" s="2" t="s">
        <v>139</v>
      </c>
      <c r="BS331" s="2" t="s">
        <v>140</v>
      </c>
      <c r="BT331" s="2" t="s">
        <v>104</v>
      </c>
      <c r="BU331" s="2" t="s">
        <v>11</v>
      </c>
      <c r="BV331" s="2" t="s">
        <v>12</v>
      </c>
      <c r="BW331" s="2" t="s">
        <v>13</v>
      </c>
      <c r="BX331" s="7">
        <v>1.522365258E-3</v>
      </c>
      <c r="BY331" s="7">
        <v>0.75</v>
      </c>
      <c r="BZ331" s="9">
        <f>Tabla5[[#This Row],[Precio unitario]]*Tabla5[[#This Row],[Tasa de ingresos cliente]]</f>
        <v>1.1417739434999999E-3</v>
      </c>
      <c r="CA331" s="21">
        <v>22.631540000000001</v>
      </c>
      <c r="CB331" s="15">
        <f>Tabla5[[#This Row],[tasa de cambio]]*Tabla5[[#This Row],[Ingresos netos]]</f>
        <v>2.5840102673277989E-2</v>
      </c>
    </row>
    <row r="332" spans="1:80">
      <c r="A332" s="1" t="s">
        <v>24</v>
      </c>
      <c r="B332" s="1" t="s">
        <v>37</v>
      </c>
      <c r="C332" s="1"/>
      <c r="D332" s="1" t="s">
        <v>11</v>
      </c>
      <c r="E332" s="1" t="s">
        <v>12</v>
      </c>
      <c r="F332" s="1" t="s">
        <v>13</v>
      </c>
      <c r="G332" s="8">
        <v>7.8444382999999997E-5</v>
      </c>
      <c r="H332" s="8">
        <v>0.75</v>
      </c>
      <c r="I332" s="9">
        <f>Tabla14[[#This Row],[Precio unitario]]*Tabla14[[#This Row],[Tasa de ingresos cliente]]</f>
        <v>5.8833287250000001E-5</v>
      </c>
      <c r="J332" s="21">
        <v>21.6</v>
      </c>
      <c r="K332" s="15">
        <f>Tabla14[[#This Row],[tasa de cambio]]*Tabla14[[#This Row],[Ingresos netos]]</f>
        <v>1.2707990046E-3</v>
      </c>
      <c r="P332" s="2" t="s">
        <v>81</v>
      </c>
      <c r="Q332" s="2" t="s">
        <v>19</v>
      </c>
      <c r="R332" s="2"/>
      <c r="S332" s="2" t="s">
        <v>11</v>
      </c>
      <c r="T332" s="2" t="s">
        <v>12</v>
      </c>
      <c r="U332" s="2" t="s">
        <v>13</v>
      </c>
      <c r="V332" s="7">
        <v>5.075775397E-3</v>
      </c>
      <c r="W332" s="7">
        <v>0.75</v>
      </c>
      <c r="X332" s="9">
        <f>Tabla12[[#This Row],[Precio unitario]]*Tabla12[[#This Row],[Tasa de ingresos cliente]]</f>
        <v>3.80683154775E-3</v>
      </c>
      <c r="Y332" s="21">
        <v>21.6</v>
      </c>
      <c r="Z332" s="11">
        <f>Tabla12[[#This Row],[tasa de cambio]]*Tabla12[[#This Row],[Ingresos netos]]</f>
        <v>8.2227561431400004E-2</v>
      </c>
      <c r="AQ332" s="1" t="s">
        <v>100</v>
      </c>
      <c r="AR332" s="1" t="s">
        <v>20</v>
      </c>
      <c r="AS332" s="1" t="s">
        <v>104</v>
      </c>
      <c r="AT332" s="1" t="s">
        <v>11</v>
      </c>
      <c r="AU332" s="1" t="s">
        <v>12</v>
      </c>
      <c r="AV332" s="1" t="s">
        <v>13</v>
      </c>
      <c r="AW332" s="8">
        <v>2.0160188999999999E-3</v>
      </c>
      <c r="AX332" s="8">
        <v>0.75</v>
      </c>
      <c r="AY332" s="9">
        <f>Tabla8[[#This Row],[Precio unitario]]*Tabla8[[#This Row],[Tasa de ingresos cliente]]</f>
        <v>1.5120141750000001E-3</v>
      </c>
      <c r="AZ332" s="21">
        <v>21.6</v>
      </c>
      <c r="BA332" s="11">
        <f>Tabla8[[#This Row],[tasa de cambio]]*Tabla8[[#This Row],[Ingresos netos]]</f>
        <v>3.2659506180000006E-2</v>
      </c>
      <c r="BB332" s="23"/>
      <c r="BD332" s="23"/>
      <c r="BR332" s="1" t="s">
        <v>139</v>
      </c>
      <c r="BS332" s="1" t="s">
        <v>56</v>
      </c>
      <c r="BT332" s="1" t="s">
        <v>104</v>
      </c>
      <c r="BU332" s="1" t="s">
        <v>11</v>
      </c>
      <c r="BV332" s="1" t="s">
        <v>12</v>
      </c>
      <c r="BW332" s="1" t="s">
        <v>13</v>
      </c>
      <c r="BX332" s="8">
        <v>5.7990000000000003E-3</v>
      </c>
      <c r="BY332" s="8">
        <v>0.75</v>
      </c>
      <c r="BZ332" s="9">
        <f>Tabla5[[#This Row],[Precio unitario]]*Tabla5[[#This Row],[Tasa de ingresos cliente]]</f>
        <v>4.3492500000000007E-3</v>
      </c>
      <c r="CA332" s="21">
        <v>22.631540000000001</v>
      </c>
      <c r="CB332" s="15">
        <f>Tabla5[[#This Row],[tasa de cambio]]*Tabla5[[#This Row],[Ingresos netos]]</f>
        <v>9.8430225345000025E-2</v>
      </c>
    </row>
    <row r="333" spans="1:80">
      <c r="A333" s="1" t="s">
        <v>24</v>
      </c>
      <c r="B333" s="1" t="s">
        <v>37</v>
      </c>
      <c r="C333" s="1"/>
      <c r="D333" s="1" t="s">
        <v>11</v>
      </c>
      <c r="E333" s="1" t="s">
        <v>12</v>
      </c>
      <c r="F333" s="1" t="s">
        <v>13</v>
      </c>
      <c r="G333" s="8">
        <v>1.8301076199999999E-4</v>
      </c>
      <c r="H333" s="8">
        <v>0.75</v>
      </c>
      <c r="I333" s="9">
        <f>Tabla14[[#This Row],[Precio unitario]]*Tabla14[[#This Row],[Tasa de ingresos cliente]]</f>
        <v>1.3725807150000001E-4</v>
      </c>
      <c r="J333" s="21">
        <v>21.6</v>
      </c>
      <c r="K333" s="15">
        <f>Tabla14[[#This Row],[tasa de cambio]]*Tabla14[[#This Row],[Ingresos netos]]</f>
        <v>2.9647743444000002E-3</v>
      </c>
      <c r="P333" s="1" t="s">
        <v>81</v>
      </c>
      <c r="Q333" s="1" t="s">
        <v>19</v>
      </c>
      <c r="R333" s="1"/>
      <c r="S333" s="1" t="s">
        <v>11</v>
      </c>
      <c r="T333" s="1" t="s">
        <v>12</v>
      </c>
      <c r="U333" s="1" t="s">
        <v>13</v>
      </c>
      <c r="V333" s="8">
        <v>5.082160873E-3</v>
      </c>
      <c r="W333" s="8">
        <v>0.75</v>
      </c>
      <c r="X333" s="9">
        <f>Tabla12[[#This Row],[Precio unitario]]*Tabla12[[#This Row],[Tasa de ingresos cliente]]</f>
        <v>3.8116206547499998E-3</v>
      </c>
      <c r="Y333" s="21">
        <v>21.6</v>
      </c>
      <c r="Z333" s="11">
        <f>Tabla12[[#This Row],[tasa de cambio]]*Tabla12[[#This Row],[Ingresos netos]]</f>
        <v>8.2331006142599999E-2</v>
      </c>
      <c r="AQ333" s="2" t="s">
        <v>100</v>
      </c>
      <c r="AR333" s="2" t="s">
        <v>20</v>
      </c>
      <c r="AS333" s="2" t="s">
        <v>104</v>
      </c>
      <c r="AT333" s="2" t="s">
        <v>11</v>
      </c>
      <c r="AU333" s="2" t="s">
        <v>12</v>
      </c>
      <c r="AV333" s="2" t="s">
        <v>13</v>
      </c>
      <c r="AW333" s="7">
        <v>2.0160435000000001E-3</v>
      </c>
      <c r="AX333" s="7">
        <v>0.75</v>
      </c>
      <c r="AY333" s="9">
        <f>Tabla8[[#This Row],[Precio unitario]]*Tabla8[[#This Row],[Tasa de ingresos cliente]]</f>
        <v>1.5120326250000001E-3</v>
      </c>
      <c r="AZ333" s="21">
        <v>21.6</v>
      </c>
      <c r="BA333" s="11">
        <f>Tabla8[[#This Row],[tasa de cambio]]*Tabla8[[#This Row],[Ingresos netos]]</f>
        <v>3.2659904700000006E-2</v>
      </c>
      <c r="BB333" s="23"/>
      <c r="BD333" s="23"/>
      <c r="BR333" s="2" t="s">
        <v>139</v>
      </c>
      <c r="BS333" s="2" t="s">
        <v>44</v>
      </c>
      <c r="BT333" s="2" t="s">
        <v>104</v>
      </c>
      <c r="BU333" s="2" t="s">
        <v>11</v>
      </c>
      <c r="BV333" s="2" t="s">
        <v>12</v>
      </c>
      <c r="BW333" s="2" t="s">
        <v>13</v>
      </c>
      <c r="BX333" s="7">
        <v>2.3528226440000001E-3</v>
      </c>
      <c r="BY333" s="7">
        <v>0.75</v>
      </c>
      <c r="BZ333" s="9">
        <f>Tabla5[[#This Row],[Precio unitario]]*Tabla5[[#This Row],[Tasa de ingresos cliente]]</f>
        <v>1.7646169830000001E-3</v>
      </c>
      <c r="CA333" s="21">
        <v>22.631540000000001</v>
      </c>
      <c r="CB333" s="15">
        <f>Tabla5[[#This Row],[tasa de cambio]]*Tabla5[[#This Row],[Ingresos netos]]</f>
        <v>3.9935999835443825E-2</v>
      </c>
    </row>
    <row r="334" spans="1:80">
      <c r="A334" s="2" t="s">
        <v>24</v>
      </c>
      <c r="B334" s="2" t="s">
        <v>37</v>
      </c>
      <c r="C334" s="2"/>
      <c r="D334" s="2" t="s">
        <v>11</v>
      </c>
      <c r="E334" s="2" t="s">
        <v>12</v>
      </c>
      <c r="F334" s="2" t="s">
        <v>13</v>
      </c>
      <c r="G334" s="7">
        <v>7.9191371000000003E-5</v>
      </c>
      <c r="H334" s="7">
        <v>0.75</v>
      </c>
      <c r="I334" s="9">
        <f>Tabla14[[#This Row],[Precio unitario]]*Tabla14[[#This Row],[Tasa de ingresos cliente]]</f>
        <v>5.9393528250000002E-5</v>
      </c>
      <c r="J334" s="21">
        <v>21.6</v>
      </c>
      <c r="K334" s="15">
        <f>Tabla14[[#This Row],[tasa de cambio]]*Tabla14[[#This Row],[Ingresos netos]]</f>
        <v>1.2829002102000002E-3</v>
      </c>
      <c r="P334" s="2" t="s">
        <v>81</v>
      </c>
      <c r="Q334" s="2" t="s">
        <v>19</v>
      </c>
      <c r="R334" s="2"/>
      <c r="S334" s="2" t="s">
        <v>11</v>
      </c>
      <c r="T334" s="2" t="s">
        <v>12</v>
      </c>
      <c r="U334" s="2" t="s">
        <v>13</v>
      </c>
      <c r="V334" s="7">
        <v>5.1838308059999998E-3</v>
      </c>
      <c r="W334" s="7">
        <v>0.75</v>
      </c>
      <c r="X334" s="9">
        <f>Tabla12[[#This Row],[Precio unitario]]*Tabla12[[#This Row],[Tasa de ingresos cliente]]</f>
        <v>3.8878731044999998E-3</v>
      </c>
      <c r="Y334" s="21">
        <v>21.6</v>
      </c>
      <c r="Z334" s="11">
        <f>Tabla12[[#This Row],[tasa de cambio]]*Tabla12[[#This Row],[Ingresos netos]]</f>
        <v>8.3978059057200002E-2</v>
      </c>
      <c r="AQ334" s="2" t="s">
        <v>100</v>
      </c>
      <c r="AR334" s="2" t="s">
        <v>20</v>
      </c>
      <c r="AS334" s="2" t="s">
        <v>104</v>
      </c>
      <c r="AT334" s="2" t="s">
        <v>11</v>
      </c>
      <c r="AU334" s="2" t="s">
        <v>12</v>
      </c>
      <c r="AV334" s="2" t="s">
        <v>13</v>
      </c>
      <c r="AW334" s="7">
        <v>3.2650000000000001E-3</v>
      </c>
      <c r="AX334" s="7">
        <v>0.75</v>
      </c>
      <c r="AY334" s="9">
        <f>Tabla8[[#This Row],[Precio unitario]]*Tabla8[[#This Row],[Tasa de ingresos cliente]]</f>
        <v>2.44875E-3</v>
      </c>
      <c r="AZ334" s="21">
        <v>21.6</v>
      </c>
      <c r="BA334" s="11">
        <f>Tabla8[[#This Row],[tasa de cambio]]*Tabla8[[#This Row],[Ingresos netos]]</f>
        <v>5.2893000000000003E-2</v>
      </c>
      <c r="BB334" s="23"/>
      <c r="BD334" s="23"/>
      <c r="BR334" s="1" t="s">
        <v>139</v>
      </c>
      <c r="BS334" s="1" t="s">
        <v>50</v>
      </c>
      <c r="BT334" s="1" t="s">
        <v>104</v>
      </c>
      <c r="BU334" s="1" t="s">
        <v>11</v>
      </c>
      <c r="BV334" s="1" t="s">
        <v>12</v>
      </c>
      <c r="BW334" s="1" t="s">
        <v>13</v>
      </c>
      <c r="BX334" s="8">
        <v>4.2867743190000002E-3</v>
      </c>
      <c r="BY334" s="8">
        <v>0.75</v>
      </c>
      <c r="BZ334" s="9">
        <f>Tabla5[[#This Row],[Precio unitario]]*Tabla5[[#This Row],[Tasa de ingresos cliente]]</f>
        <v>3.2150807392500001E-3</v>
      </c>
      <c r="CA334" s="21">
        <v>22.631540000000001</v>
      </c>
      <c r="CB334" s="15">
        <f>Tabla5[[#This Row],[tasa de cambio]]*Tabla5[[#This Row],[Ingresos netos]]</f>
        <v>7.2762228353565953E-2</v>
      </c>
    </row>
    <row r="335" spans="1:80">
      <c r="A335" s="1" t="s">
        <v>24</v>
      </c>
      <c r="B335" s="1" t="s">
        <v>37</v>
      </c>
      <c r="C335" s="1"/>
      <c r="D335" s="1" t="s">
        <v>11</v>
      </c>
      <c r="E335" s="1" t="s">
        <v>12</v>
      </c>
      <c r="F335" s="1" t="s">
        <v>13</v>
      </c>
      <c r="G335" s="8">
        <v>1.1391100200000001E-4</v>
      </c>
      <c r="H335" s="8">
        <v>0.75</v>
      </c>
      <c r="I335" s="9">
        <f>Tabla14[[#This Row],[Precio unitario]]*Tabla14[[#This Row],[Tasa de ingresos cliente]]</f>
        <v>8.5433251500000005E-5</v>
      </c>
      <c r="J335" s="21">
        <v>21.6</v>
      </c>
      <c r="K335" s="15">
        <f>Tabla14[[#This Row],[tasa de cambio]]*Tabla14[[#This Row],[Ingresos netos]]</f>
        <v>1.8453582324000001E-3</v>
      </c>
      <c r="P335" s="1" t="s">
        <v>81</v>
      </c>
      <c r="Q335" s="1" t="s">
        <v>19</v>
      </c>
      <c r="R335" s="1"/>
      <c r="S335" s="1" t="s">
        <v>11</v>
      </c>
      <c r="T335" s="1" t="s">
        <v>12</v>
      </c>
      <c r="U335" s="1" t="s">
        <v>13</v>
      </c>
      <c r="V335" s="8">
        <v>5.1565205129999996E-3</v>
      </c>
      <c r="W335" s="8">
        <v>0.75</v>
      </c>
      <c r="X335" s="9">
        <f>Tabla12[[#This Row],[Precio unitario]]*Tabla12[[#This Row],[Tasa de ingresos cliente]]</f>
        <v>3.8673903847499997E-3</v>
      </c>
      <c r="Y335" s="21">
        <v>21.6</v>
      </c>
      <c r="Z335" s="11">
        <f>Tabla12[[#This Row],[tasa de cambio]]*Tabla12[[#This Row],[Ingresos netos]]</f>
        <v>8.3535632310600003E-2</v>
      </c>
      <c r="AQ335" s="1" t="s">
        <v>100</v>
      </c>
      <c r="AR335" s="1" t="s">
        <v>20</v>
      </c>
      <c r="AS335" s="1" t="s">
        <v>104</v>
      </c>
      <c r="AT335" s="1" t="s">
        <v>11</v>
      </c>
      <c r="AU335" s="1" t="s">
        <v>12</v>
      </c>
      <c r="AV335" s="1" t="s">
        <v>13</v>
      </c>
      <c r="AW335" s="8">
        <v>3.2653333000000001E-3</v>
      </c>
      <c r="AX335" s="8">
        <v>0.75</v>
      </c>
      <c r="AY335" s="9">
        <f>Tabla8[[#This Row],[Precio unitario]]*Tabla8[[#This Row],[Tasa de ingresos cliente]]</f>
        <v>2.4489999750000003E-3</v>
      </c>
      <c r="AZ335" s="21">
        <v>21.6</v>
      </c>
      <c r="BA335" s="11">
        <f>Tabla8[[#This Row],[tasa de cambio]]*Tabla8[[#This Row],[Ingresos netos]]</f>
        <v>5.2898399460000009E-2</v>
      </c>
      <c r="BB335" s="23"/>
      <c r="BD335" s="23"/>
      <c r="BR335" s="2" t="s">
        <v>139</v>
      </c>
      <c r="BS335" s="2" t="s">
        <v>95</v>
      </c>
      <c r="BT335" s="2" t="s">
        <v>104</v>
      </c>
      <c r="BU335" s="2" t="s">
        <v>11</v>
      </c>
      <c r="BV335" s="2" t="s">
        <v>12</v>
      </c>
      <c r="BW335" s="2" t="s">
        <v>13</v>
      </c>
      <c r="BX335" s="7">
        <v>2.4418456279999999E-3</v>
      </c>
      <c r="BY335" s="7">
        <v>0.75</v>
      </c>
      <c r="BZ335" s="9">
        <f>Tabla5[[#This Row],[Precio unitario]]*Tabla5[[#This Row],[Tasa de ingresos cliente]]</f>
        <v>1.8313842209999999E-3</v>
      </c>
      <c r="CA335" s="21">
        <v>22.631540000000001</v>
      </c>
      <c r="CB335" s="15">
        <f>Tabla5[[#This Row],[tasa de cambio]]*Tabla5[[#This Row],[Ingresos netos]]</f>
        <v>4.1447045252930338E-2</v>
      </c>
    </row>
    <row r="336" spans="1:80">
      <c r="A336" s="2" t="s">
        <v>24</v>
      </c>
      <c r="B336" s="2" t="s">
        <v>37</v>
      </c>
      <c r="C336" s="2"/>
      <c r="D336" s="2" t="s">
        <v>11</v>
      </c>
      <c r="E336" s="2" t="s">
        <v>12</v>
      </c>
      <c r="F336" s="2" t="s">
        <v>13</v>
      </c>
      <c r="G336" s="7">
        <v>5.3280579999999998E-5</v>
      </c>
      <c r="H336" s="7">
        <v>0.75</v>
      </c>
      <c r="I336" s="9">
        <f>Tabla14[[#This Row],[Precio unitario]]*Tabla14[[#This Row],[Tasa de ingresos cliente]]</f>
        <v>3.9960435E-5</v>
      </c>
      <c r="J336" s="21">
        <v>21.6</v>
      </c>
      <c r="K336" s="15">
        <f>Tabla14[[#This Row],[tasa de cambio]]*Tabla14[[#This Row],[Ingresos netos]]</f>
        <v>8.631453960000001E-4</v>
      </c>
      <c r="P336" s="2" t="s">
        <v>81</v>
      </c>
      <c r="Q336" s="2" t="s">
        <v>19</v>
      </c>
      <c r="R336" s="2"/>
      <c r="S336" s="2" t="s">
        <v>11</v>
      </c>
      <c r="T336" s="2" t="s">
        <v>12</v>
      </c>
      <c r="U336" s="2" t="s">
        <v>13</v>
      </c>
      <c r="V336" s="7">
        <v>5.0840813069999999E-3</v>
      </c>
      <c r="W336" s="7">
        <v>0.75</v>
      </c>
      <c r="X336" s="9">
        <f>Tabla12[[#This Row],[Precio unitario]]*Tabla12[[#This Row],[Tasa de ingresos cliente]]</f>
        <v>3.8130609802500002E-3</v>
      </c>
      <c r="Y336" s="21">
        <v>21.6</v>
      </c>
      <c r="Z336" s="11">
        <f>Tabla12[[#This Row],[tasa de cambio]]*Tabla12[[#This Row],[Ingresos netos]]</f>
        <v>8.2362117173400015E-2</v>
      </c>
      <c r="AQ336" s="2" t="s">
        <v>100</v>
      </c>
      <c r="AR336" s="2" t="s">
        <v>20</v>
      </c>
      <c r="AS336" s="2" t="s">
        <v>104</v>
      </c>
      <c r="AT336" s="2" t="s">
        <v>11</v>
      </c>
      <c r="AU336" s="2" t="s">
        <v>12</v>
      </c>
      <c r="AV336" s="2" t="s">
        <v>13</v>
      </c>
      <c r="AW336" s="7">
        <v>3.2654443999999999E-3</v>
      </c>
      <c r="AX336" s="7">
        <v>0.75</v>
      </c>
      <c r="AY336" s="9">
        <f>Tabla8[[#This Row],[Precio unitario]]*Tabla8[[#This Row],[Tasa de ingresos cliente]]</f>
        <v>2.4490833E-3</v>
      </c>
      <c r="AZ336" s="21">
        <v>21.6</v>
      </c>
      <c r="BA336" s="11">
        <f>Tabla8[[#This Row],[tasa de cambio]]*Tabla8[[#This Row],[Ingresos netos]]</f>
        <v>5.2900199280000004E-2</v>
      </c>
      <c r="BB336" s="23"/>
      <c r="BD336" s="23"/>
      <c r="BR336" s="1" t="s">
        <v>139</v>
      </c>
      <c r="BS336" s="1" t="s">
        <v>16</v>
      </c>
      <c r="BT336" s="1" t="s">
        <v>104</v>
      </c>
      <c r="BU336" s="1" t="s">
        <v>11</v>
      </c>
      <c r="BV336" s="1" t="s">
        <v>12</v>
      </c>
      <c r="BW336" s="1" t="s">
        <v>13</v>
      </c>
      <c r="BX336" s="8">
        <v>6.4460505230000001E-3</v>
      </c>
      <c r="BY336" s="8">
        <v>0.75</v>
      </c>
      <c r="BZ336" s="9">
        <f>Tabla5[[#This Row],[Precio unitario]]*Tabla5[[#This Row],[Tasa de ingresos cliente]]</f>
        <v>4.8345378922500003E-3</v>
      </c>
      <c r="CA336" s="21">
        <v>22.631540000000001</v>
      </c>
      <c r="CB336" s="15">
        <f>Tabla5[[#This Row],[tasa de cambio]]*Tabla5[[#This Row],[Ingresos netos]]</f>
        <v>0.10941303768997157</v>
      </c>
    </row>
    <row r="337" spans="1:80">
      <c r="A337" s="1" t="s">
        <v>24</v>
      </c>
      <c r="B337" s="1" t="s">
        <v>37</v>
      </c>
      <c r="C337" s="1"/>
      <c r="D337" s="1" t="s">
        <v>11</v>
      </c>
      <c r="E337" s="1" t="s">
        <v>12</v>
      </c>
      <c r="F337" s="1" t="s">
        <v>13</v>
      </c>
      <c r="G337" s="8">
        <v>8.5803639999999996E-5</v>
      </c>
      <c r="H337" s="8">
        <v>0.75</v>
      </c>
      <c r="I337" s="9">
        <f>Tabla14[[#This Row],[Precio unitario]]*Tabla14[[#This Row],[Tasa de ingresos cliente]]</f>
        <v>6.4352729999999993E-5</v>
      </c>
      <c r="J337" s="21">
        <v>21.6</v>
      </c>
      <c r="K337" s="15">
        <f>Tabla14[[#This Row],[tasa de cambio]]*Tabla14[[#This Row],[Ingresos netos]]</f>
        <v>1.3900189679999998E-3</v>
      </c>
      <c r="P337" s="1" t="s">
        <v>81</v>
      </c>
      <c r="Q337" s="1" t="s">
        <v>19</v>
      </c>
      <c r="R337" s="1"/>
      <c r="S337" s="1" t="s">
        <v>11</v>
      </c>
      <c r="T337" s="1" t="s">
        <v>12</v>
      </c>
      <c r="U337" s="1" t="s">
        <v>13</v>
      </c>
      <c r="V337" s="8">
        <v>5.1837432249999997E-3</v>
      </c>
      <c r="W337" s="8">
        <v>0.75</v>
      </c>
      <c r="X337" s="9">
        <f>Tabla12[[#This Row],[Precio unitario]]*Tabla12[[#This Row],[Tasa de ingresos cliente]]</f>
        <v>3.88780741875E-3</v>
      </c>
      <c r="Y337" s="21">
        <v>21.6</v>
      </c>
      <c r="Z337" s="11">
        <f>Tabla12[[#This Row],[tasa de cambio]]*Tabla12[[#This Row],[Ingresos netos]]</f>
        <v>8.3976640245000012E-2</v>
      </c>
      <c r="AQ337" s="1" t="s">
        <v>100</v>
      </c>
      <c r="AR337" s="1" t="s">
        <v>20</v>
      </c>
      <c r="AS337" s="1" t="s">
        <v>104</v>
      </c>
      <c r="AT337" s="1" t="s">
        <v>11</v>
      </c>
      <c r="AU337" s="1" t="s">
        <v>12</v>
      </c>
      <c r="AV337" s="1" t="s">
        <v>13</v>
      </c>
      <c r="AW337" s="8">
        <v>3.2655000000000002E-3</v>
      </c>
      <c r="AX337" s="8">
        <v>0.75</v>
      </c>
      <c r="AY337" s="9">
        <f>Tabla8[[#This Row],[Precio unitario]]*Tabla8[[#This Row],[Tasa de ingresos cliente]]</f>
        <v>2.4491249999999999E-3</v>
      </c>
      <c r="AZ337" s="21">
        <v>21.6</v>
      </c>
      <c r="BA337" s="11">
        <f>Tabla8[[#This Row],[tasa de cambio]]*Tabla8[[#This Row],[Ingresos netos]]</f>
        <v>5.29011E-2</v>
      </c>
      <c r="BB337" s="23"/>
      <c r="BD337" s="23"/>
      <c r="BR337" s="2" t="s">
        <v>139</v>
      </c>
      <c r="BS337" s="2" t="s">
        <v>17</v>
      </c>
      <c r="BT337" s="2" t="s">
        <v>104</v>
      </c>
      <c r="BU337" s="2" t="s">
        <v>11</v>
      </c>
      <c r="BV337" s="2" t="s">
        <v>12</v>
      </c>
      <c r="BW337" s="2" t="s">
        <v>13</v>
      </c>
      <c r="BX337" s="7">
        <v>1.5672963440000001E-3</v>
      </c>
      <c r="BY337" s="7">
        <v>0.75</v>
      </c>
      <c r="BZ337" s="9">
        <f>Tabla5[[#This Row],[Precio unitario]]*Tabla5[[#This Row],[Tasa de ingresos cliente]]</f>
        <v>1.1754722580000002E-3</v>
      </c>
      <c r="CA337" s="21">
        <v>22.631540000000001</v>
      </c>
      <c r="CB337" s="15">
        <f>Tabla5[[#This Row],[tasa de cambio]]*Tabla5[[#This Row],[Ingresos netos]]</f>
        <v>2.6602747425817325E-2</v>
      </c>
    </row>
    <row r="338" spans="1:80">
      <c r="A338" s="1" t="s">
        <v>24</v>
      </c>
      <c r="B338" s="1" t="s">
        <v>37</v>
      </c>
      <c r="C338" s="1"/>
      <c r="D338" s="1" t="s">
        <v>11</v>
      </c>
      <c r="E338" s="1" t="s">
        <v>12</v>
      </c>
      <c r="F338" s="1" t="s">
        <v>13</v>
      </c>
      <c r="G338" s="8">
        <v>1.4649123000000001E-4</v>
      </c>
      <c r="H338" s="8">
        <v>0.75</v>
      </c>
      <c r="I338" s="9">
        <f>Tabla14[[#This Row],[Precio unitario]]*Tabla14[[#This Row],[Tasa de ingresos cliente]]</f>
        <v>1.098684225E-4</v>
      </c>
      <c r="J338" s="21">
        <v>21.6</v>
      </c>
      <c r="K338" s="15">
        <f>Tabla14[[#This Row],[tasa de cambio]]*Tabla14[[#This Row],[Ingresos netos]]</f>
        <v>2.3731579260000001E-3</v>
      </c>
      <c r="P338" s="2" t="s">
        <v>81</v>
      </c>
      <c r="Q338" s="2" t="s">
        <v>52</v>
      </c>
      <c r="R338" s="2"/>
      <c r="S338" s="2" t="s">
        <v>11</v>
      </c>
      <c r="T338" s="2" t="s">
        <v>12</v>
      </c>
      <c r="U338" s="2" t="s">
        <v>13</v>
      </c>
      <c r="V338" s="7">
        <v>6.5296088599999999E-4</v>
      </c>
      <c r="W338" s="7">
        <v>0.75</v>
      </c>
      <c r="X338" s="9">
        <f>Tabla12[[#This Row],[Precio unitario]]*Tabla12[[#This Row],[Tasa de ingresos cliente]]</f>
        <v>4.8972066449999997E-4</v>
      </c>
      <c r="Y338" s="21">
        <v>21.6</v>
      </c>
      <c r="Z338" s="11">
        <f>Tabla12[[#This Row],[tasa de cambio]]*Tabla12[[#This Row],[Ingresos netos]]</f>
        <v>1.05779663532E-2</v>
      </c>
      <c r="AQ338" s="1" t="s">
        <v>100</v>
      </c>
      <c r="AR338" s="1" t="s">
        <v>20</v>
      </c>
      <c r="AS338" s="1" t="s">
        <v>104</v>
      </c>
      <c r="AT338" s="1" t="s">
        <v>11</v>
      </c>
      <c r="AU338" s="1" t="s">
        <v>12</v>
      </c>
      <c r="AV338" s="1" t="s">
        <v>13</v>
      </c>
      <c r="AW338" s="8">
        <v>4.0670000000000003E-3</v>
      </c>
      <c r="AX338" s="8">
        <v>0.75</v>
      </c>
      <c r="AY338" s="9">
        <f>Tabla8[[#This Row],[Precio unitario]]*Tabla8[[#This Row],[Tasa de ingresos cliente]]</f>
        <v>3.05025E-3</v>
      </c>
      <c r="AZ338" s="21">
        <v>21.6</v>
      </c>
      <c r="BA338" s="11">
        <f>Tabla8[[#This Row],[tasa de cambio]]*Tabla8[[#This Row],[Ingresos netos]]</f>
        <v>6.5885400000000011E-2</v>
      </c>
      <c r="BB338" s="23"/>
      <c r="BD338" s="23"/>
      <c r="BR338" s="1" t="s">
        <v>139</v>
      </c>
      <c r="BS338" s="1" t="s">
        <v>17</v>
      </c>
      <c r="BT338" s="1" t="s">
        <v>104</v>
      </c>
      <c r="BU338" s="1" t="s">
        <v>11</v>
      </c>
      <c r="BV338" s="1" t="s">
        <v>12</v>
      </c>
      <c r="BW338" s="1" t="s">
        <v>13</v>
      </c>
      <c r="BX338" s="8">
        <v>1.5672963450000001E-3</v>
      </c>
      <c r="BY338" s="8">
        <v>0.75</v>
      </c>
      <c r="BZ338" s="9">
        <f>Tabla5[[#This Row],[Precio unitario]]*Tabla5[[#This Row],[Tasa de ingresos cliente]]</f>
        <v>1.17547225875E-3</v>
      </c>
      <c r="CA338" s="21">
        <v>22.631540000000001</v>
      </c>
      <c r="CB338" s="15">
        <f>Tabla5[[#This Row],[tasa de cambio]]*Tabla5[[#This Row],[Ingresos netos]]</f>
        <v>2.6602747442790977E-2</v>
      </c>
    </row>
    <row r="339" spans="1:80">
      <c r="A339" s="2" t="s">
        <v>24</v>
      </c>
      <c r="B339" s="2" t="s">
        <v>37</v>
      </c>
      <c r="C339" s="2"/>
      <c r="D339" s="2" t="s">
        <v>11</v>
      </c>
      <c r="E339" s="2" t="s">
        <v>12</v>
      </c>
      <c r="F339" s="2" t="s">
        <v>13</v>
      </c>
      <c r="G339" s="7">
        <v>5.2315129999999999E-5</v>
      </c>
      <c r="H339" s="7">
        <v>0.75</v>
      </c>
      <c r="I339" s="9">
        <f>Tabla14[[#This Row],[Precio unitario]]*Tabla14[[#This Row],[Tasa de ingresos cliente]]</f>
        <v>3.9236347499999996E-5</v>
      </c>
      <c r="J339" s="21">
        <v>21.6</v>
      </c>
      <c r="K339" s="15">
        <f>Tabla14[[#This Row],[tasa de cambio]]*Tabla14[[#This Row],[Ingresos netos]]</f>
        <v>8.4750510599999993E-4</v>
      </c>
      <c r="P339" s="1" t="s">
        <v>81</v>
      </c>
      <c r="Q339" s="1" t="s">
        <v>52</v>
      </c>
      <c r="R339" s="1"/>
      <c r="S339" s="1" t="s">
        <v>11</v>
      </c>
      <c r="T339" s="1" t="s">
        <v>12</v>
      </c>
      <c r="U339" s="1" t="s">
        <v>13</v>
      </c>
      <c r="V339" s="8">
        <v>8.5661138199999995E-4</v>
      </c>
      <c r="W339" s="8">
        <v>0.75</v>
      </c>
      <c r="X339" s="9">
        <f>Tabla12[[#This Row],[Precio unitario]]*Tabla12[[#This Row],[Tasa de ingresos cliente]]</f>
        <v>6.4245853649999996E-4</v>
      </c>
      <c r="Y339" s="21">
        <v>21.6</v>
      </c>
      <c r="Z339" s="11">
        <f>Tabla12[[#This Row],[tasa de cambio]]*Tabla12[[#This Row],[Ingresos netos]]</f>
        <v>1.3877104388400001E-2</v>
      </c>
      <c r="AQ339" s="2" t="s">
        <v>100</v>
      </c>
      <c r="AR339" s="2" t="s">
        <v>20</v>
      </c>
      <c r="AS339" s="2" t="s">
        <v>104</v>
      </c>
      <c r="AT339" s="2" t="s">
        <v>11</v>
      </c>
      <c r="AU339" s="2" t="s">
        <v>12</v>
      </c>
      <c r="AV339" s="2" t="s">
        <v>13</v>
      </c>
      <c r="AW339" s="7">
        <v>4.0670769000000001E-3</v>
      </c>
      <c r="AX339" s="7">
        <v>0.75</v>
      </c>
      <c r="AY339" s="9">
        <f>Tabla8[[#This Row],[Precio unitario]]*Tabla8[[#This Row],[Tasa de ingresos cliente]]</f>
        <v>3.0503076749999998E-3</v>
      </c>
      <c r="AZ339" s="21">
        <v>21.6</v>
      </c>
      <c r="BA339" s="11">
        <f>Tabla8[[#This Row],[tasa de cambio]]*Tabla8[[#This Row],[Ingresos netos]]</f>
        <v>6.5886645780000003E-2</v>
      </c>
      <c r="BB339" s="23"/>
      <c r="BD339" s="23"/>
      <c r="BR339" s="2" t="s">
        <v>139</v>
      </c>
      <c r="BS339" s="2" t="s">
        <v>33</v>
      </c>
      <c r="BT339" s="2" t="s">
        <v>104</v>
      </c>
      <c r="BU339" s="2" t="s">
        <v>11</v>
      </c>
      <c r="BV339" s="2" t="s">
        <v>12</v>
      </c>
      <c r="BW339" s="2" t="s">
        <v>13</v>
      </c>
      <c r="BX339" s="7">
        <v>3.1260941139999998E-3</v>
      </c>
      <c r="BY339" s="7">
        <v>0.75</v>
      </c>
      <c r="BZ339" s="9">
        <f>Tabla5[[#This Row],[Precio unitario]]*Tabla5[[#This Row],[Tasa de ingresos cliente]]</f>
        <v>2.3445705854999999E-3</v>
      </c>
      <c r="CA339" s="21">
        <v>22.631540000000001</v>
      </c>
      <c r="CB339" s="15">
        <f>Tabla5[[#This Row],[tasa de cambio]]*Tabla5[[#This Row],[Ingresos netos]]</f>
        <v>5.3061242988566668E-2</v>
      </c>
    </row>
    <row r="340" spans="1:80">
      <c r="A340" s="1" t="s">
        <v>24</v>
      </c>
      <c r="B340" s="1" t="s">
        <v>37</v>
      </c>
      <c r="C340" s="1"/>
      <c r="D340" s="1" t="s">
        <v>11</v>
      </c>
      <c r="E340" s="1" t="s">
        <v>12</v>
      </c>
      <c r="F340" s="1" t="s">
        <v>13</v>
      </c>
      <c r="G340" s="8">
        <v>7.6910452000000004E-5</v>
      </c>
      <c r="H340" s="8">
        <v>0.75</v>
      </c>
      <c r="I340" s="9">
        <f>Tabla14[[#This Row],[Precio unitario]]*Tabla14[[#This Row],[Tasa de ingresos cliente]]</f>
        <v>5.7682839000000003E-5</v>
      </c>
      <c r="J340" s="21">
        <v>21.6</v>
      </c>
      <c r="K340" s="15">
        <f>Tabla14[[#This Row],[tasa de cambio]]*Tabla14[[#This Row],[Ingresos netos]]</f>
        <v>1.2459493224000002E-3</v>
      </c>
      <c r="P340" s="2" t="s">
        <v>81</v>
      </c>
      <c r="Q340" s="2" t="s">
        <v>52</v>
      </c>
      <c r="R340" s="2"/>
      <c r="S340" s="2" t="s">
        <v>11</v>
      </c>
      <c r="T340" s="2" t="s">
        <v>12</v>
      </c>
      <c r="U340" s="2" t="s">
        <v>13</v>
      </c>
      <c r="V340" s="7">
        <v>7.9977767999999999E-4</v>
      </c>
      <c r="W340" s="7">
        <v>0.75</v>
      </c>
      <c r="X340" s="9">
        <f>Tabla12[[#This Row],[Precio unitario]]*Tabla12[[#This Row],[Tasa de ingresos cliente]]</f>
        <v>5.9983325999999997E-4</v>
      </c>
      <c r="Y340" s="21">
        <v>21.6</v>
      </c>
      <c r="Z340" s="11">
        <f>Tabla12[[#This Row],[tasa de cambio]]*Tabla12[[#This Row],[Ingresos netos]]</f>
        <v>1.2956398415999999E-2</v>
      </c>
      <c r="AQ340" s="1" t="s">
        <v>100</v>
      </c>
      <c r="AR340" s="1" t="s">
        <v>20</v>
      </c>
      <c r="AS340" s="1" t="s">
        <v>104</v>
      </c>
      <c r="AT340" s="1" t="s">
        <v>11</v>
      </c>
      <c r="AU340" s="1" t="s">
        <v>12</v>
      </c>
      <c r="AV340" s="1" t="s">
        <v>13</v>
      </c>
      <c r="AW340" s="8">
        <v>4.0670999999999997E-3</v>
      </c>
      <c r="AX340" s="8">
        <v>0.75</v>
      </c>
      <c r="AY340" s="9">
        <f>Tabla8[[#This Row],[Precio unitario]]*Tabla8[[#This Row],[Tasa de ingresos cliente]]</f>
        <v>3.0503249999999996E-3</v>
      </c>
      <c r="AZ340" s="21">
        <v>21.6</v>
      </c>
      <c r="BA340" s="11">
        <f>Tabla8[[#This Row],[tasa de cambio]]*Tabla8[[#This Row],[Ingresos netos]]</f>
        <v>6.5887019999999991E-2</v>
      </c>
      <c r="BB340" s="23"/>
      <c r="BD340" s="23"/>
      <c r="BR340" s="1" t="s">
        <v>139</v>
      </c>
      <c r="BS340" s="1" t="s">
        <v>19</v>
      </c>
      <c r="BT340" s="1" t="s">
        <v>104</v>
      </c>
      <c r="BU340" s="1" t="s">
        <v>11</v>
      </c>
      <c r="BV340" s="1" t="s">
        <v>12</v>
      </c>
      <c r="BW340" s="1" t="s">
        <v>13</v>
      </c>
      <c r="BX340" s="8">
        <v>6.3640409780000001E-3</v>
      </c>
      <c r="BY340" s="8">
        <v>0.75</v>
      </c>
      <c r="BZ340" s="9">
        <f>Tabla5[[#This Row],[Precio unitario]]*Tabla5[[#This Row],[Tasa de ingresos cliente]]</f>
        <v>4.7730307334999996E-3</v>
      </c>
      <c r="CA340" s="21">
        <v>22.631540000000001</v>
      </c>
      <c r="CB340" s="15">
        <f>Tabla5[[#This Row],[tasa de cambio]]*Tabla5[[#This Row],[Ingresos netos]]</f>
        <v>0.10802103596643459</v>
      </c>
    </row>
    <row r="341" spans="1:80">
      <c r="A341" s="2" t="s">
        <v>24</v>
      </c>
      <c r="B341" s="2" t="s">
        <v>37</v>
      </c>
      <c r="C341" s="2"/>
      <c r="D341" s="2" t="s">
        <v>11</v>
      </c>
      <c r="E341" s="2" t="s">
        <v>12</v>
      </c>
      <c r="F341" s="2" t="s">
        <v>13</v>
      </c>
      <c r="G341" s="7">
        <v>6.9389985000000004E-5</v>
      </c>
      <c r="H341" s="7">
        <v>0.75</v>
      </c>
      <c r="I341" s="9">
        <f>Tabla14[[#This Row],[Precio unitario]]*Tabla14[[#This Row],[Tasa de ingresos cliente]]</f>
        <v>5.2042488749999999E-5</v>
      </c>
      <c r="J341" s="21">
        <v>21.6</v>
      </c>
      <c r="K341" s="15">
        <f>Tabla14[[#This Row],[tasa de cambio]]*Tabla14[[#This Row],[Ingresos netos]]</f>
        <v>1.124117757E-3</v>
      </c>
      <c r="P341" s="1" t="s">
        <v>81</v>
      </c>
      <c r="Q341" s="1" t="s">
        <v>52</v>
      </c>
      <c r="R341" s="1"/>
      <c r="S341" s="1" t="s">
        <v>11</v>
      </c>
      <c r="T341" s="1" t="s">
        <v>12</v>
      </c>
      <c r="U341" s="1" t="s">
        <v>13</v>
      </c>
      <c r="V341" s="8">
        <v>1.0564091639999999E-3</v>
      </c>
      <c r="W341" s="8">
        <v>0.75</v>
      </c>
      <c r="X341" s="9">
        <f>Tabla12[[#This Row],[Precio unitario]]*Tabla12[[#This Row],[Tasa de ingresos cliente]]</f>
        <v>7.9230687299999998E-4</v>
      </c>
      <c r="Y341" s="21">
        <v>21.6</v>
      </c>
      <c r="Z341" s="11">
        <f>Tabla12[[#This Row],[tasa de cambio]]*Tabla12[[#This Row],[Ingresos netos]]</f>
        <v>1.7113828456800002E-2</v>
      </c>
      <c r="AQ341" s="2" t="s">
        <v>100</v>
      </c>
      <c r="AR341" s="2" t="s">
        <v>20</v>
      </c>
      <c r="AS341" s="2" t="s">
        <v>104</v>
      </c>
      <c r="AT341" s="2" t="s">
        <v>11</v>
      </c>
      <c r="AU341" s="2" t="s">
        <v>12</v>
      </c>
      <c r="AV341" s="2" t="s">
        <v>13</v>
      </c>
      <c r="AW341" s="7">
        <v>4.0670908999999996E-3</v>
      </c>
      <c r="AX341" s="7">
        <v>0.75</v>
      </c>
      <c r="AY341" s="9">
        <f>Tabla8[[#This Row],[Precio unitario]]*Tabla8[[#This Row],[Tasa de ingresos cliente]]</f>
        <v>3.0503181749999995E-3</v>
      </c>
      <c r="AZ341" s="21">
        <v>21.6</v>
      </c>
      <c r="BA341" s="11">
        <f>Tabla8[[#This Row],[tasa de cambio]]*Tabla8[[#This Row],[Ingresos netos]]</f>
        <v>6.5886872579999992E-2</v>
      </c>
      <c r="BB341" s="23"/>
      <c r="BD341" s="23"/>
      <c r="BR341" s="2" t="s">
        <v>139</v>
      </c>
      <c r="BS341" s="2" t="s">
        <v>20</v>
      </c>
      <c r="BT341" s="2" t="s">
        <v>104</v>
      </c>
      <c r="BU341" s="2" t="s">
        <v>11</v>
      </c>
      <c r="BV341" s="2" t="s">
        <v>12</v>
      </c>
      <c r="BW341" s="2" t="s">
        <v>13</v>
      </c>
      <c r="BX341" s="7">
        <v>4.8378469569999999E-3</v>
      </c>
      <c r="BY341" s="7">
        <v>0.75</v>
      </c>
      <c r="BZ341" s="9">
        <f>Tabla5[[#This Row],[Precio unitario]]*Tabla5[[#This Row],[Tasa de ingresos cliente]]</f>
        <v>3.6283852177499999E-3</v>
      </c>
      <c r="CA341" s="21">
        <v>22.631540000000001</v>
      </c>
      <c r="CB341" s="15">
        <f>Tabla5[[#This Row],[tasa de cambio]]*Tabla5[[#This Row],[Ingresos netos]]</f>
        <v>8.2115945190917833E-2</v>
      </c>
    </row>
    <row r="342" spans="1:80">
      <c r="A342" s="1" t="s">
        <v>24</v>
      </c>
      <c r="B342" s="1" t="s">
        <v>37</v>
      </c>
      <c r="C342" s="1"/>
      <c r="D342" s="1" t="s">
        <v>11</v>
      </c>
      <c r="E342" s="1" t="s">
        <v>12</v>
      </c>
      <c r="F342" s="1" t="s">
        <v>13</v>
      </c>
      <c r="G342" s="8">
        <v>2.95621686E-4</v>
      </c>
      <c r="H342" s="8">
        <v>0.75</v>
      </c>
      <c r="I342" s="9">
        <f>Tabla14[[#This Row],[Precio unitario]]*Tabla14[[#This Row],[Tasa de ingresos cliente]]</f>
        <v>2.217162645E-4</v>
      </c>
      <c r="J342" s="21">
        <v>21.6</v>
      </c>
      <c r="K342" s="15">
        <f>Tabla14[[#This Row],[tasa de cambio]]*Tabla14[[#This Row],[Ingresos netos]]</f>
        <v>4.7890713132000004E-3</v>
      </c>
      <c r="P342" s="2" t="s">
        <v>81</v>
      </c>
      <c r="Q342" s="2" t="s">
        <v>52</v>
      </c>
      <c r="R342" s="2"/>
      <c r="S342" s="2" t="s">
        <v>11</v>
      </c>
      <c r="T342" s="2" t="s">
        <v>12</v>
      </c>
      <c r="U342" s="2" t="s">
        <v>13</v>
      </c>
      <c r="V342" s="7">
        <v>1.165631129E-3</v>
      </c>
      <c r="W342" s="7">
        <v>0.75</v>
      </c>
      <c r="X342" s="9">
        <f>Tabla12[[#This Row],[Precio unitario]]*Tabla12[[#This Row],[Tasa de ingresos cliente]]</f>
        <v>8.7422334674999995E-4</v>
      </c>
      <c r="Y342" s="21">
        <v>21.6</v>
      </c>
      <c r="Z342" s="11">
        <f>Tabla12[[#This Row],[tasa de cambio]]*Tabla12[[#This Row],[Ingresos netos]]</f>
        <v>1.8883224289800001E-2</v>
      </c>
      <c r="AQ342" s="1" t="s">
        <v>100</v>
      </c>
      <c r="AR342" s="1" t="s">
        <v>20</v>
      </c>
      <c r="AS342" s="1" t="s">
        <v>104</v>
      </c>
      <c r="AT342" s="1" t="s">
        <v>11</v>
      </c>
      <c r="AU342" s="1" t="s">
        <v>12</v>
      </c>
      <c r="AV342" s="1" t="s">
        <v>13</v>
      </c>
      <c r="AW342" s="8">
        <v>4.0670678E-3</v>
      </c>
      <c r="AX342" s="8">
        <v>0.75</v>
      </c>
      <c r="AY342" s="9">
        <f>Tabla8[[#This Row],[Precio unitario]]*Tabla8[[#This Row],[Tasa de ingresos cliente]]</f>
        <v>3.0503008499999998E-3</v>
      </c>
      <c r="AZ342" s="21">
        <v>21.6</v>
      </c>
      <c r="BA342" s="11">
        <f>Tabla8[[#This Row],[tasa de cambio]]*Tabla8[[#This Row],[Ingresos netos]]</f>
        <v>6.5886498360000004E-2</v>
      </c>
      <c r="BB342" s="23"/>
      <c r="BD342" s="23"/>
      <c r="BR342" s="1" t="s">
        <v>139</v>
      </c>
      <c r="BS342" s="1" t="s">
        <v>141</v>
      </c>
      <c r="BT342" s="1" t="s">
        <v>104</v>
      </c>
      <c r="BU342" s="1" t="s">
        <v>11</v>
      </c>
      <c r="BV342" s="1" t="s">
        <v>12</v>
      </c>
      <c r="BW342" s="1" t="s">
        <v>13</v>
      </c>
      <c r="BX342" s="8">
        <v>1.892135357E-3</v>
      </c>
      <c r="BY342" s="8">
        <v>0.75</v>
      </c>
      <c r="BZ342" s="9">
        <f>Tabla5[[#This Row],[Precio unitario]]*Tabla5[[#This Row],[Tasa de ingresos cliente]]</f>
        <v>1.4191015177499999E-3</v>
      </c>
      <c r="CA342" s="21">
        <v>22.631540000000001</v>
      </c>
      <c r="CB342" s="15">
        <f>Tabla5[[#This Row],[tasa de cambio]]*Tabla5[[#This Row],[Ingresos netos]]</f>
        <v>3.2116452763019832E-2</v>
      </c>
    </row>
    <row r="343" spans="1:80">
      <c r="A343" s="2" t="s">
        <v>24</v>
      </c>
      <c r="B343" s="2" t="s">
        <v>37</v>
      </c>
      <c r="C343" s="2"/>
      <c r="D343" s="2" t="s">
        <v>11</v>
      </c>
      <c r="E343" s="2" t="s">
        <v>12</v>
      </c>
      <c r="F343" s="2" t="s">
        <v>13</v>
      </c>
      <c r="G343" s="7">
        <v>4.4784301899999999E-4</v>
      </c>
      <c r="H343" s="7">
        <v>0.75</v>
      </c>
      <c r="I343" s="9">
        <f>Tabla14[[#This Row],[Precio unitario]]*Tabla14[[#This Row],[Tasa de ingresos cliente]]</f>
        <v>3.3588226424999999E-4</v>
      </c>
      <c r="J343" s="21">
        <v>21.6</v>
      </c>
      <c r="K343" s="15">
        <f>Tabla14[[#This Row],[tasa de cambio]]*Tabla14[[#This Row],[Ingresos netos]]</f>
        <v>7.2550569078000003E-3</v>
      </c>
      <c r="P343" s="1" t="s">
        <v>81</v>
      </c>
      <c r="Q343" s="1" t="s">
        <v>52</v>
      </c>
      <c r="R343" s="1"/>
      <c r="S343" s="1" t="s">
        <v>11</v>
      </c>
      <c r="T343" s="1" t="s">
        <v>12</v>
      </c>
      <c r="U343" s="1" t="s">
        <v>13</v>
      </c>
      <c r="V343" s="8">
        <v>1.3985844760000001E-3</v>
      </c>
      <c r="W343" s="8">
        <v>0.75</v>
      </c>
      <c r="X343" s="9">
        <f>Tabla12[[#This Row],[Precio unitario]]*Tabla12[[#This Row],[Tasa de ingresos cliente]]</f>
        <v>1.048938357E-3</v>
      </c>
      <c r="Y343" s="21">
        <v>21.6</v>
      </c>
      <c r="Z343" s="11">
        <f>Tabla12[[#This Row],[tasa de cambio]]*Tabla12[[#This Row],[Ingresos netos]]</f>
        <v>2.2657068511200001E-2</v>
      </c>
      <c r="AQ343" s="2" t="s">
        <v>100</v>
      </c>
      <c r="AR343" s="2" t="s">
        <v>20</v>
      </c>
      <c r="AS343" s="2" t="s">
        <v>104</v>
      </c>
      <c r="AT343" s="2" t="s">
        <v>11</v>
      </c>
      <c r="AU343" s="2" t="s">
        <v>12</v>
      </c>
      <c r="AV343" s="2" t="s">
        <v>13</v>
      </c>
      <c r="AW343" s="7">
        <v>4.0671429E-3</v>
      </c>
      <c r="AX343" s="7">
        <v>0.75</v>
      </c>
      <c r="AY343" s="9">
        <f>Tabla8[[#This Row],[Precio unitario]]*Tabla8[[#This Row],[Tasa de ingresos cliente]]</f>
        <v>3.0503571749999998E-3</v>
      </c>
      <c r="AZ343" s="21">
        <v>21.6</v>
      </c>
      <c r="BA343" s="11">
        <f>Tabla8[[#This Row],[tasa de cambio]]*Tabla8[[#This Row],[Ingresos netos]]</f>
        <v>6.5887714979999998E-2</v>
      </c>
      <c r="BB343" s="23"/>
      <c r="BD343" s="23"/>
      <c r="BR343" s="2" t="s">
        <v>139</v>
      </c>
      <c r="BS343" s="2" t="s">
        <v>53</v>
      </c>
      <c r="BT343" s="2" t="s">
        <v>104</v>
      </c>
      <c r="BU343" s="2" t="s">
        <v>11</v>
      </c>
      <c r="BV343" s="2" t="s">
        <v>12</v>
      </c>
      <c r="BW343" s="2" t="s">
        <v>13</v>
      </c>
      <c r="BX343" s="7">
        <v>4.011218334E-3</v>
      </c>
      <c r="BY343" s="7">
        <v>0.75</v>
      </c>
      <c r="BZ343" s="9">
        <f>Tabla5[[#This Row],[Precio unitario]]*Tabla5[[#This Row],[Tasa de ingresos cliente]]</f>
        <v>3.0084137505E-3</v>
      </c>
      <c r="CA343" s="21">
        <v>22.631540000000001</v>
      </c>
      <c r="CB343" s="15">
        <f>Tabla5[[#This Row],[tasa de cambio]]*Tabla5[[#This Row],[Ingresos netos]]</f>
        <v>6.8085036130990775E-2</v>
      </c>
    </row>
    <row r="344" spans="1:80">
      <c r="A344" s="2" t="s">
        <v>24</v>
      </c>
      <c r="B344" s="2" t="s">
        <v>37</v>
      </c>
      <c r="C344" s="2"/>
      <c r="D344" s="2" t="s">
        <v>11</v>
      </c>
      <c r="E344" s="2" t="s">
        <v>12</v>
      </c>
      <c r="F344" s="2" t="s">
        <v>13</v>
      </c>
      <c r="G344" s="7">
        <v>1.3542489E-4</v>
      </c>
      <c r="H344" s="7">
        <v>0.75</v>
      </c>
      <c r="I344" s="9">
        <f>Tabla14[[#This Row],[Precio unitario]]*Tabla14[[#This Row],[Tasa de ingresos cliente]]</f>
        <v>1.015686675E-4</v>
      </c>
      <c r="J344" s="21">
        <v>21.6</v>
      </c>
      <c r="K344" s="15">
        <f>Tabla14[[#This Row],[tasa de cambio]]*Tabla14[[#This Row],[Ingresos netos]]</f>
        <v>2.1938832180000002E-3</v>
      </c>
      <c r="P344" s="2" t="s">
        <v>81</v>
      </c>
      <c r="Q344" s="2" t="s">
        <v>52</v>
      </c>
      <c r="R344" s="2"/>
      <c r="S344" s="2" t="s">
        <v>11</v>
      </c>
      <c r="T344" s="2" t="s">
        <v>12</v>
      </c>
      <c r="U344" s="2" t="s">
        <v>13</v>
      </c>
      <c r="V344" s="7">
        <v>6.0017541499999996E-4</v>
      </c>
      <c r="W344" s="7">
        <v>0.75</v>
      </c>
      <c r="X344" s="9">
        <f>Tabla12[[#This Row],[Precio unitario]]*Tabla12[[#This Row],[Tasa de ingresos cliente]]</f>
        <v>4.5013156124999997E-4</v>
      </c>
      <c r="Y344" s="21">
        <v>21.6</v>
      </c>
      <c r="Z344" s="11">
        <f>Tabla12[[#This Row],[tasa de cambio]]*Tabla12[[#This Row],[Ingresos netos]]</f>
        <v>9.7228417229999996E-3</v>
      </c>
      <c r="AQ344" s="1" t="s">
        <v>100</v>
      </c>
      <c r="AR344" s="1" t="s">
        <v>20</v>
      </c>
      <c r="AS344" s="1" t="s">
        <v>104</v>
      </c>
      <c r="AT344" s="1" t="s">
        <v>11</v>
      </c>
      <c r="AU344" s="1" t="s">
        <v>12</v>
      </c>
      <c r="AV344" s="1" t="s">
        <v>13</v>
      </c>
      <c r="AW344" s="8">
        <v>1.7099999999999999E-3</v>
      </c>
      <c r="AX344" s="8">
        <v>0.75</v>
      </c>
      <c r="AY344" s="9">
        <f>Tabla8[[#This Row],[Precio unitario]]*Tabla8[[#This Row],[Tasa de ingresos cliente]]</f>
        <v>1.2825E-3</v>
      </c>
      <c r="AZ344" s="21">
        <v>21.6</v>
      </c>
      <c r="BA344" s="11">
        <f>Tabla8[[#This Row],[tasa de cambio]]*Tabla8[[#This Row],[Ingresos netos]]</f>
        <v>2.7702000000000001E-2</v>
      </c>
      <c r="BB344" s="23"/>
      <c r="BD344" s="23"/>
      <c r="BR344" s="1" t="s">
        <v>139</v>
      </c>
      <c r="BS344" s="1" t="s">
        <v>39</v>
      </c>
      <c r="BT344" s="1" t="s">
        <v>104</v>
      </c>
      <c r="BU344" s="1" t="s">
        <v>11</v>
      </c>
      <c r="BV344" s="1" t="s">
        <v>12</v>
      </c>
      <c r="BW344" s="1" t="s">
        <v>13</v>
      </c>
      <c r="BX344" s="8">
        <v>5.3002619509999998E-3</v>
      </c>
      <c r="BY344" s="8">
        <v>0.75</v>
      </c>
      <c r="BZ344" s="9">
        <f>Tabla5[[#This Row],[Precio unitario]]*Tabla5[[#This Row],[Tasa de ingresos cliente]]</f>
        <v>3.9751964632499994E-3</v>
      </c>
      <c r="CA344" s="21">
        <v>22.631540000000001</v>
      </c>
      <c r="CB344" s="15">
        <f>Tabla5[[#This Row],[tasa de cambio]]*Tabla5[[#This Row],[Ingresos netos]]</f>
        <v>8.9964817765900901E-2</v>
      </c>
    </row>
    <row r="345" spans="1:80">
      <c r="A345" s="1" t="s">
        <v>24</v>
      </c>
      <c r="B345" s="1" t="s">
        <v>37</v>
      </c>
      <c r="C345" s="1"/>
      <c r="D345" s="1" t="s">
        <v>11</v>
      </c>
      <c r="E345" s="1" t="s">
        <v>12</v>
      </c>
      <c r="F345" s="1" t="s">
        <v>13</v>
      </c>
      <c r="G345" s="8">
        <v>1.01711797E-4</v>
      </c>
      <c r="H345" s="8">
        <v>0.75</v>
      </c>
      <c r="I345" s="9">
        <f>Tabla14[[#This Row],[Precio unitario]]*Tabla14[[#This Row],[Tasa de ingresos cliente]]</f>
        <v>7.6283847750000002E-5</v>
      </c>
      <c r="J345" s="21">
        <v>21.6</v>
      </c>
      <c r="K345" s="15">
        <f>Tabla14[[#This Row],[tasa de cambio]]*Tabla14[[#This Row],[Ingresos netos]]</f>
        <v>1.6477311114000001E-3</v>
      </c>
      <c r="P345" s="1" t="s">
        <v>81</v>
      </c>
      <c r="Q345" s="1" t="s">
        <v>52</v>
      </c>
      <c r="R345" s="1"/>
      <c r="S345" s="1" t="s">
        <v>11</v>
      </c>
      <c r="T345" s="1" t="s">
        <v>12</v>
      </c>
      <c r="U345" s="1" t="s">
        <v>13</v>
      </c>
      <c r="V345" s="8">
        <v>1.204852871E-3</v>
      </c>
      <c r="W345" s="8">
        <v>0.75</v>
      </c>
      <c r="X345" s="9">
        <f>Tabla12[[#This Row],[Precio unitario]]*Tabla12[[#This Row],[Tasa de ingresos cliente]]</f>
        <v>9.0363965325000002E-4</v>
      </c>
      <c r="Y345" s="21">
        <v>21.6</v>
      </c>
      <c r="Z345" s="11">
        <f>Tabla12[[#This Row],[tasa de cambio]]*Tabla12[[#This Row],[Ingresos netos]]</f>
        <v>1.9518616510200003E-2</v>
      </c>
      <c r="AQ345" s="2" t="s">
        <v>100</v>
      </c>
      <c r="AR345" s="2" t="s">
        <v>20</v>
      </c>
      <c r="AS345" s="2" t="s">
        <v>104</v>
      </c>
      <c r="AT345" s="2" t="s">
        <v>11</v>
      </c>
      <c r="AU345" s="2" t="s">
        <v>12</v>
      </c>
      <c r="AV345" s="2" t="s">
        <v>13</v>
      </c>
      <c r="AW345" s="7">
        <v>1.7104285999999999E-3</v>
      </c>
      <c r="AX345" s="7">
        <v>0.75</v>
      </c>
      <c r="AY345" s="9">
        <f>Tabla8[[#This Row],[Precio unitario]]*Tabla8[[#This Row],[Tasa de ingresos cliente]]</f>
        <v>1.2828214499999999E-3</v>
      </c>
      <c r="AZ345" s="21">
        <v>21.6</v>
      </c>
      <c r="BA345" s="11">
        <f>Tabla8[[#This Row],[tasa de cambio]]*Tabla8[[#This Row],[Ingresos netos]]</f>
        <v>2.7708943319999998E-2</v>
      </c>
      <c r="BB345" s="23"/>
      <c r="BD345" s="23"/>
      <c r="BR345" s="2" t="s">
        <v>139</v>
      </c>
      <c r="BS345" s="2" t="s">
        <v>23</v>
      </c>
      <c r="BT345" s="2" t="s">
        <v>104</v>
      </c>
      <c r="BU345" s="2" t="s">
        <v>11</v>
      </c>
      <c r="BV345" s="2" t="s">
        <v>12</v>
      </c>
      <c r="BW345" s="2" t="s">
        <v>13</v>
      </c>
      <c r="BX345" s="7">
        <v>6.45E-3</v>
      </c>
      <c r="BY345" s="7">
        <v>0.75</v>
      </c>
      <c r="BZ345" s="9">
        <f>Tabla5[[#This Row],[Precio unitario]]*Tabla5[[#This Row],[Tasa de ingresos cliente]]</f>
        <v>4.8374999999999998E-3</v>
      </c>
      <c r="CA345" s="21">
        <v>22.631540000000001</v>
      </c>
      <c r="CB345" s="15">
        <f>Tabla5[[#This Row],[tasa de cambio]]*Tabla5[[#This Row],[Ingresos netos]]</f>
        <v>0.10948007475</v>
      </c>
    </row>
    <row r="346" spans="1:80">
      <c r="A346" s="2" t="s">
        <v>24</v>
      </c>
      <c r="B346" s="2" t="s">
        <v>49</v>
      </c>
      <c r="C346" s="2"/>
      <c r="D346" s="2" t="s">
        <v>11</v>
      </c>
      <c r="E346" s="2" t="s">
        <v>12</v>
      </c>
      <c r="F346" s="2" t="s">
        <v>13</v>
      </c>
      <c r="G346" s="7">
        <v>1.83250871E-4</v>
      </c>
      <c r="H346" s="7">
        <v>0.75</v>
      </c>
      <c r="I346" s="9">
        <f>Tabla14[[#This Row],[Precio unitario]]*Tabla14[[#This Row],[Tasa de ingresos cliente]]</f>
        <v>1.3743815324999999E-4</v>
      </c>
      <c r="J346" s="21">
        <v>21.6</v>
      </c>
      <c r="K346" s="15">
        <f>Tabla14[[#This Row],[tasa de cambio]]*Tabla14[[#This Row],[Ingresos netos]]</f>
        <v>2.9686641101999999E-3</v>
      </c>
      <c r="P346" s="2" t="s">
        <v>81</v>
      </c>
      <c r="Q346" s="2" t="s">
        <v>52</v>
      </c>
      <c r="R346" s="2"/>
      <c r="S346" s="2" t="s">
        <v>11</v>
      </c>
      <c r="T346" s="2" t="s">
        <v>12</v>
      </c>
      <c r="U346" s="2" t="s">
        <v>13</v>
      </c>
      <c r="V346" s="7">
        <v>1.1590617580000001E-3</v>
      </c>
      <c r="W346" s="7">
        <v>0.75</v>
      </c>
      <c r="X346" s="9">
        <f>Tabla12[[#This Row],[Precio unitario]]*Tabla12[[#This Row],[Tasa de ingresos cliente]]</f>
        <v>8.6929631850000012E-4</v>
      </c>
      <c r="Y346" s="21">
        <v>21.6</v>
      </c>
      <c r="Z346" s="11">
        <f>Tabla12[[#This Row],[tasa de cambio]]*Tabla12[[#This Row],[Ingresos netos]]</f>
        <v>1.8776800479600005E-2</v>
      </c>
      <c r="AQ346" s="1" t="s">
        <v>100</v>
      </c>
      <c r="AR346" s="1" t="s">
        <v>20</v>
      </c>
      <c r="AS346" s="1" t="s">
        <v>114</v>
      </c>
      <c r="AT346" s="1" t="s">
        <v>11</v>
      </c>
      <c r="AU346" s="1" t="s">
        <v>12</v>
      </c>
      <c r="AV346" s="1" t="s">
        <v>13</v>
      </c>
      <c r="AW346" s="8">
        <v>1.1002221999999999E-3</v>
      </c>
      <c r="AX346" s="8">
        <v>0.75</v>
      </c>
      <c r="AY346" s="9">
        <f>Tabla8[[#This Row],[Precio unitario]]*Tabla8[[#This Row],[Tasa de ingresos cliente]]</f>
        <v>8.2516665000000001E-4</v>
      </c>
      <c r="AZ346" s="21">
        <v>21.6</v>
      </c>
      <c r="BA346" s="11">
        <f>Tabla8[[#This Row],[tasa de cambio]]*Tabla8[[#This Row],[Ingresos netos]]</f>
        <v>1.782359964E-2</v>
      </c>
      <c r="BB346" s="23"/>
      <c r="BD346" s="23"/>
      <c r="BR346" s="1" t="s">
        <v>139</v>
      </c>
      <c r="BS346" s="1" t="s">
        <v>18</v>
      </c>
      <c r="BT346" s="1" t="s">
        <v>104</v>
      </c>
      <c r="BU346" s="1" t="s">
        <v>11</v>
      </c>
      <c r="BV346" s="1" t="s">
        <v>12</v>
      </c>
      <c r="BW346" s="1" t="s">
        <v>13</v>
      </c>
      <c r="BX346" s="8">
        <v>2.7636990529999999E-3</v>
      </c>
      <c r="BY346" s="8">
        <v>0.75</v>
      </c>
      <c r="BZ346" s="9">
        <f>Tabla5[[#This Row],[Precio unitario]]*Tabla5[[#This Row],[Tasa de ingresos cliente]]</f>
        <v>2.0727742897499999E-3</v>
      </c>
      <c r="CA346" s="21">
        <v>22.631540000000001</v>
      </c>
      <c r="CB346" s="15">
        <f>Tabla5[[#This Row],[tasa de cambio]]*Tabla5[[#This Row],[Ingresos netos]]</f>
        <v>4.6910074249448715E-2</v>
      </c>
    </row>
    <row r="347" spans="1:80">
      <c r="A347" s="1" t="s">
        <v>24</v>
      </c>
      <c r="B347" s="1" t="s">
        <v>49</v>
      </c>
      <c r="C347" s="1"/>
      <c r="D347" s="1" t="s">
        <v>11</v>
      </c>
      <c r="E347" s="1" t="s">
        <v>12</v>
      </c>
      <c r="F347" s="1" t="s">
        <v>13</v>
      </c>
      <c r="G347" s="8">
        <v>1.36689009E-4</v>
      </c>
      <c r="H347" s="8">
        <v>0.75</v>
      </c>
      <c r="I347" s="9">
        <f>Tabla14[[#This Row],[Precio unitario]]*Tabla14[[#This Row],[Tasa de ingresos cliente]]</f>
        <v>1.0251675674999999E-4</v>
      </c>
      <c r="J347" s="21">
        <v>21.6</v>
      </c>
      <c r="K347" s="15">
        <f>Tabla14[[#This Row],[tasa de cambio]]*Tabla14[[#This Row],[Ingresos netos]]</f>
        <v>2.2143619458000001E-3</v>
      </c>
      <c r="P347" s="1" t="s">
        <v>81</v>
      </c>
      <c r="Q347" s="1" t="s">
        <v>52</v>
      </c>
      <c r="R347" s="1"/>
      <c r="S347" s="1" t="s">
        <v>11</v>
      </c>
      <c r="T347" s="1" t="s">
        <v>12</v>
      </c>
      <c r="U347" s="1" t="s">
        <v>13</v>
      </c>
      <c r="V347" s="8">
        <v>2.0097088399999999E-4</v>
      </c>
      <c r="W347" s="8">
        <v>0.75</v>
      </c>
      <c r="X347" s="9">
        <f>Tabla12[[#This Row],[Precio unitario]]*Tabla12[[#This Row],[Tasa de ingresos cliente]]</f>
        <v>1.5072816299999998E-4</v>
      </c>
      <c r="Y347" s="21">
        <v>21.6</v>
      </c>
      <c r="Z347" s="11">
        <f>Tabla12[[#This Row],[tasa de cambio]]*Tabla12[[#This Row],[Ingresos netos]]</f>
        <v>3.2557283207999997E-3</v>
      </c>
      <c r="AQ347" s="2" t="s">
        <v>100</v>
      </c>
      <c r="AR347" s="2" t="s">
        <v>20</v>
      </c>
      <c r="AS347" s="2" t="s">
        <v>114</v>
      </c>
      <c r="AT347" s="2" t="s">
        <v>11</v>
      </c>
      <c r="AU347" s="2" t="s">
        <v>12</v>
      </c>
      <c r="AV347" s="2" t="s">
        <v>13</v>
      </c>
      <c r="AW347" s="7">
        <v>1.1000000000000001E-3</v>
      </c>
      <c r="AX347" s="7">
        <v>0.75</v>
      </c>
      <c r="AY347" s="9">
        <f>Tabla8[[#This Row],[Precio unitario]]*Tabla8[[#This Row],[Tasa de ingresos cliente]]</f>
        <v>8.25E-4</v>
      </c>
      <c r="AZ347" s="21">
        <v>21.6</v>
      </c>
      <c r="BA347" s="11">
        <f>Tabla8[[#This Row],[tasa de cambio]]*Tabla8[[#This Row],[Ingresos netos]]</f>
        <v>1.7820000000000003E-2</v>
      </c>
      <c r="BB347" s="23"/>
      <c r="BD347" s="23"/>
      <c r="BR347" s="2" t="s">
        <v>139</v>
      </c>
      <c r="BS347" s="2" t="s">
        <v>62</v>
      </c>
      <c r="BT347" s="2" t="s">
        <v>104</v>
      </c>
      <c r="BU347" s="2" t="s">
        <v>11</v>
      </c>
      <c r="BV347" s="2" t="s">
        <v>12</v>
      </c>
      <c r="BW347" s="2" t="s">
        <v>13</v>
      </c>
      <c r="BX347" s="7">
        <v>9.3080421659999992E-3</v>
      </c>
      <c r="BY347" s="7">
        <v>0.75</v>
      </c>
      <c r="BZ347" s="9">
        <f>Tabla5[[#This Row],[Precio unitario]]*Tabla5[[#This Row],[Tasa de ingresos cliente]]</f>
        <v>6.981031624499999E-3</v>
      </c>
      <c r="CA347" s="21">
        <v>22.631540000000001</v>
      </c>
      <c r="CB347" s="15">
        <f>Tabla5[[#This Row],[tasa de cambio]]*Tabla5[[#This Row],[Ingresos netos]]</f>
        <v>0.15799149645113672</v>
      </c>
    </row>
    <row r="348" spans="1:80">
      <c r="A348" s="1" t="s">
        <v>24</v>
      </c>
      <c r="B348" s="1" t="s">
        <v>49</v>
      </c>
      <c r="C348" s="1"/>
      <c r="D348" s="1" t="s">
        <v>11</v>
      </c>
      <c r="E348" s="1" t="s">
        <v>12</v>
      </c>
      <c r="F348" s="1" t="s">
        <v>13</v>
      </c>
      <c r="G348" s="8">
        <v>1.05000667E-4</v>
      </c>
      <c r="H348" s="8">
        <v>0.75</v>
      </c>
      <c r="I348" s="9">
        <f>Tabla14[[#This Row],[Precio unitario]]*Tabla14[[#This Row],[Tasa de ingresos cliente]]</f>
        <v>7.8750500249999997E-5</v>
      </c>
      <c r="J348" s="21">
        <v>21.6</v>
      </c>
      <c r="K348" s="15">
        <f>Tabla14[[#This Row],[tasa de cambio]]*Tabla14[[#This Row],[Ingresos netos]]</f>
        <v>1.7010108054000001E-3</v>
      </c>
      <c r="P348" s="2" t="s">
        <v>81</v>
      </c>
      <c r="Q348" s="2" t="s">
        <v>20</v>
      </c>
      <c r="R348" s="2"/>
      <c r="S348" s="2" t="s">
        <v>11</v>
      </c>
      <c r="T348" s="2" t="s">
        <v>12</v>
      </c>
      <c r="U348" s="2" t="s">
        <v>13</v>
      </c>
      <c r="V348" s="7">
        <v>6.0585158179999998E-3</v>
      </c>
      <c r="W348" s="7">
        <v>0.75</v>
      </c>
      <c r="X348" s="9">
        <f>Tabla12[[#This Row],[Precio unitario]]*Tabla12[[#This Row],[Tasa de ingresos cliente]]</f>
        <v>4.5438868634999994E-3</v>
      </c>
      <c r="Y348" s="21">
        <v>21.6</v>
      </c>
      <c r="Z348" s="11">
        <f>Tabla12[[#This Row],[tasa de cambio]]*Tabla12[[#This Row],[Ingresos netos]]</f>
        <v>9.8147956251599999E-2</v>
      </c>
      <c r="AQ348" s="1" t="s">
        <v>100</v>
      </c>
      <c r="AR348" s="1" t="s">
        <v>20</v>
      </c>
      <c r="AS348" s="1" t="s">
        <v>114</v>
      </c>
      <c r="AT348" s="1" t="s">
        <v>11</v>
      </c>
      <c r="AU348" s="1" t="s">
        <v>12</v>
      </c>
      <c r="AV348" s="1" t="s">
        <v>13</v>
      </c>
      <c r="AW348" s="8">
        <v>1.1002286E-3</v>
      </c>
      <c r="AX348" s="8">
        <v>0.75</v>
      </c>
      <c r="AY348" s="9">
        <f>Tabla8[[#This Row],[Precio unitario]]*Tabla8[[#This Row],[Tasa de ingresos cliente]]</f>
        <v>8.2517144999999991E-4</v>
      </c>
      <c r="AZ348" s="21">
        <v>21.6</v>
      </c>
      <c r="BA348" s="11">
        <f>Tabla8[[#This Row],[tasa de cambio]]*Tabla8[[#This Row],[Ingresos netos]]</f>
        <v>1.7823703319999998E-2</v>
      </c>
      <c r="BB348" s="23"/>
      <c r="BD348" s="23"/>
      <c r="BR348" s="1" t="s">
        <v>139</v>
      </c>
      <c r="BS348" s="1" t="s">
        <v>33</v>
      </c>
      <c r="BT348" s="1" t="s">
        <v>104</v>
      </c>
      <c r="BU348" s="1" t="s">
        <v>11</v>
      </c>
      <c r="BV348" s="1" t="s">
        <v>12</v>
      </c>
      <c r="BW348" s="1" t="s">
        <v>13</v>
      </c>
      <c r="BX348" s="8">
        <v>4.2649695209999996E-3</v>
      </c>
      <c r="BY348" s="8">
        <v>0.75</v>
      </c>
      <c r="BZ348" s="9">
        <f>Tabla5[[#This Row],[Precio unitario]]*Tabla5[[#This Row],[Tasa de ingresos cliente]]</f>
        <v>3.1987271407499995E-3</v>
      </c>
      <c r="CA348" s="21">
        <v>22.631540000000001</v>
      </c>
      <c r="CB348" s="15">
        <f>Tabla5[[#This Row],[tasa de cambio]]*Tabla5[[#This Row],[Ingresos netos]]</f>
        <v>7.2392121234969242E-2</v>
      </c>
    </row>
    <row r="349" spans="1:80">
      <c r="A349" s="2" t="s">
        <v>24</v>
      </c>
      <c r="B349" s="2" t="s">
        <v>49</v>
      </c>
      <c r="C349" s="2"/>
      <c r="D349" s="2" t="s">
        <v>11</v>
      </c>
      <c r="E349" s="2" t="s">
        <v>12</v>
      </c>
      <c r="F349" s="2" t="s">
        <v>13</v>
      </c>
      <c r="G349" s="7">
        <v>8.0150168999999999E-5</v>
      </c>
      <c r="H349" s="7">
        <v>0.75</v>
      </c>
      <c r="I349" s="9">
        <f>Tabla14[[#This Row],[Precio unitario]]*Tabla14[[#This Row],[Tasa de ingresos cliente]]</f>
        <v>6.0112626749999999E-5</v>
      </c>
      <c r="J349" s="21">
        <v>21.6</v>
      </c>
      <c r="K349" s="15">
        <f>Tabla14[[#This Row],[tasa de cambio]]*Tabla14[[#This Row],[Ingresos netos]]</f>
        <v>1.2984327378000001E-3</v>
      </c>
      <c r="P349" s="1" t="s">
        <v>81</v>
      </c>
      <c r="Q349" s="1" t="s">
        <v>45</v>
      </c>
      <c r="R349" s="1"/>
      <c r="S349" s="1" t="s">
        <v>11</v>
      </c>
      <c r="T349" s="1" t="s">
        <v>12</v>
      </c>
      <c r="U349" s="1" t="s">
        <v>13</v>
      </c>
      <c r="V349" s="8">
        <v>1.62332611E-3</v>
      </c>
      <c r="W349" s="8">
        <v>0.75</v>
      </c>
      <c r="X349" s="9">
        <f>Tabla12[[#This Row],[Precio unitario]]*Tabla12[[#This Row],[Tasa de ingresos cliente]]</f>
        <v>1.2174945825E-3</v>
      </c>
      <c r="Y349" s="21">
        <v>21.6</v>
      </c>
      <c r="Z349" s="11">
        <f>Tabla12[[#This Row],[tasa de cambio]]*Tabla12[[#This Row],[Ingresos netos]]</f>
        <v>2.6297882982E-2</v>
      </c>
      <c r="AQ349" s="2" t="s">
        <v>100</v>
      </c>
      <c r="AR349" s="2" t="s">
        <v>20</v>
      </c>
      <c r="AS349" s="2" t="s">
        <v>114</v>
      </c>
      <c r="AT349" s="2" t="s">
        <v>11</v>
      </c>
      <c r="AU349" s="2" t="s">
        <v>12</v>
      </c>
      <c r="AV349" s="2" t="s">
        <v>13</v>
      </c>
      <c r="AW349" s="7">
        <v>1.1003333000000001E-3</v>
      </c>
      <c r="AX349" s="7">
        <v>0.75</v>
      </c>
      <c r="AY349" s="9">
        <f>Tabla8[[#This Row],[Precio unitario]]*Tabla8[[#This Row],[Tasa de ingresos cliente]]</f>
        <v>8.2524997500000013E-4</v>
      </c>
      <c r="AZ349" s="21">
        <v>21.6</v>
      </c>
      <c r="BA349" s="11">
        <f>Tabla8[[#This Row],[tasa de cambio]]*Tabla8[[#This Row],[Ingresos netos]]</f>
        <v>1.7825399460000006E-2</v>
      </c>
      <c r="BB349" s="23"/>
      <c r="BD349" s="23"/>
      <c r="BR349" s="2" t="s">
        <v>139</v>
      </c>
      <c r="BS349" s="2" t="s">
        <v>19</v>
      </c>
      <c r="BT349" s="2" t="s">
        <v>104</v>
      </c>
      <c r="BU349" s="2" t="s">
        <v>11</v>
      </c>
      <c r="BV349" s="2" t="s">
        <v>12</v>
      </c>
      <c r="BW349" s="2" t="s">
        <v>13</v>
      </c>
      <c r="BX349" s="7">
        <v>3.0699213370000001E-3</v>
      </c>
      <c r="BY349" s="7">
        <v>0.75</v>
      </c>
      <c r="BZ349" s="9">
        <f>Tabla5[[#This Row],[Precio unitario]]*Tabla5[[#This Row],[Tasa de ingresos cliente]]</f>
        <v>2.30244100275E-3</v>
      </c>
      <c r="CA349" s="21">
        <v>22.631540000000001</v>
      </c>
      <c r="CB349" s="15">
        <f>Tabla5[[#This Row],[tasa de cambio]]*Tabla5[[#This Row],[Ingresos netos]]</f>
        <v>5.2107785651376741E-2</v>
      </c>
    </row>
    <row r="350" spans="1:80">
      <c r="A350" s="1" t="s">
        <v>24</v>
      </c>
      <c r="B350" s="1" t="s">
        <v>49</v>
      </c>
      <c r="C350" s="1"/>
      <c r="D350" s="1" t="s">
        <v>11</v>
      </c>
      <c r="E350" s="1" t="s">
        <v>12</v>
      </c>
      <c r="F350" s="1" t="s">
        <v>13</v>
      </c>
      <c r="G350" s="8">
        <v>1.40692328E-4</v>
      </c>
      <c r="H350" s="8">
        <v>0.75</v>
      </c>
      <c r="I350" s="9">
        <f>Tabla14[[#This Row],[Precio unitario]]*Tabla14[[#This Row],[Tasa de ingresos cliente]]</f>
        <v>1.0551924600000001E-4</v>
      </c>
      <c r="J350" s="21">
        <v>21.6</v>
      </c>
      <c r="K350" s="15">
        <f>Tabla14[[#This Row],[tasa de cambio]]*Tabla14[[#This Row],[Ingresos netos]]</f>
        <v>2.2792157136000005E-3</v>
      </c>
      <c r="P350" s="2" t="s">
        <v>81</v>
      </c>
      <c r="Q350" s="2" t="s">
        <v>45</v>
      </c>
      <c r="R350" s="2"/>
      <c r="S350" s="2" t="s">
        <v>11</v>
      </c>
      <c r="T350" s="2" t="s">
        <v>12</v>
      </c>
      <c r="U350" s="2" t="s">
        <v>13</v>
      </c>
      <c r="V350" s="7">
        <v>1.352771771E-3</v>
      </c>
      <c r="W350" s="7">
        <v>0.75</v>
      </c>
      <c r="X350" s="9">
        <f>Tabla12[[#This Row],[Precio unitario]]*Tabla12[[#This Row],[Tasa de ingresos cliente]]</f>
        <v>1.01457882825E-3</v>
      </c>
      <c r="Y350" s="21">
        <v>21.6</v>
      </c>
      <c r="Z350" s="11">
        <f>Tabla12[[#This Row],[tasa de cambio]]*Tabla12[[#This Row],[Ingresos netos]]</f>
        <v>2.1914902690200001E-2</v>
      </c>
      <c r="AQ350" s="1" t="s">
        <v>100</v>
      </c>
      <c r="AR350" s="1" t="s">
        <v>20</v>
      </c>
      <c r="AS350" s="1" t="s">
        <v>114</v>
      </c>
      <c r="AT350" s="1" t="s">
        <v>11</v>
      </c>
      <c r="AU350" s="1" t="s">
        <v>12</v>
      </c>
      <c r="AV350" s="1" t="s">
        <v>13</v>
      </c>
      <c r="AW350" s="8">
        <v>1.1002E-3</v>
      </c>
      <c r="AX350" s="8">
        <v>0.75</v>
      </c>
      <c r="AY350" s="9">
        <f>Tabla8[[#This Row],[Precio unitario]]*Tabla8[[#This Row],[Tasa de ingresos cliente]]</f>
        <v>8.2514999999999997E-4</v>
      </c>
      <c r="AZ350" s="21">
        <v>21.6</v>
      </c>
      <c r="BA350" s="11">
        <f>Tabla8[[#This Row],[tasa de cambio]]*Tabla8[[#This Row],[Ingresos netos]]</f>
        <v>1.7823240000000001E-2</v>
      </c>
      <c r="BB350" s="23"/>
      <c r="BD350" s="23"/>
      <c r="BR350" s="1" t="s">
        <v>139</v>
      </c>
      <c r="BS350" s="1" t="s">
        <v>18</v>
      </c>
      <c r="BT350" s="1" t="s">
        <v>104</v>
      </c>
      <c r="BU350" s="1" t="s">
        <v>11</v>
      </c>
      <c r="BV350" s="1" t="s">
        <v>12</v>
      </c>
      <c r="BW350" s="1" t="s">
        <v>13</v>
      </c>
      <c r="BX350" s="8">
        <v>1.394380421E-3</v>
      </c>
      <c r="BY350" s="8">
        <v>0.75</v>
      </c>
      <c r="BZ350" s="9">
        <f>Tabla5[[#This Row],[Precio unitario]]*Tabla5[[#This Row],[Tasa de ingresos cliente]]</f>
        <v>1.04578531575E-3</v>
      </c>
      <c r="CA350" s="21">
        <v>22.631540000000001</v>
      </c>
      <c r="CB350" s="15">
        <f>Tabla5[[#This Row],[tasa de cambio]]*Tabla5[[#This Row],[Ingresos netos]]</f>
        <v>2.3667732204808754E-2</v>
      </c>
    </row>
    <row r="351" spans="1:80">
      <c r="A351" s="2" t="s">
        <v>24</v>
      </c>
      <c r="B351" s="2" t="s">
        <v>49</v>
      </c>
      <c r="C351" s="2"/>
      <c r="D351" s="2" t="s">
        <v>11</v>
      </c>
      <c r="E351" s="2" t="s">
        <v>12</v>
      </c>
      <c r="F351" s="2" t="s">
        <v>13</v>
      </c>
      <c r="G351" s="7">
        <v>5.2257447000000001E-5</v>
      </c>
      <c r="H351" s="7">
        <v>0.75</v>
      </c>
      <c r="I351" s="9">
        <f>Tabla14[[#This Row],[Precio unitario]]*Tabla14[[#This Row],[Tasa de ingresos cliente]]</f>
        <v>3.9193085250000001E-5</v>
      </c>
      <c r="J351" s="21">
        <v>21.6</v>
      </c>
      <c r="K351" s="15">
        <f>Tabla14[[#This Row],[tasa de cambio]]*Tabla14[[#This Row],[Ingresos netos]]</f>
        <v>8.4657064140000011E-4</v>
      </c>
      <c r="P351" s="1" t="s">
        <v>81</v>
      </c>
      <c r="Q351" s="1" t="s">
        <v>45</v>
      </c>
      <c r="R351" s="1"/>
      <c r="S351" s="1" t="s">
        <v>11</v>
      </c>
      <c r="T351" s="1" t="s">
        <v>12</v>
      </c>
      <c r="U351" s="1" t="s">
        <v>13</v>
      </c>
      <c r="V351" s="8">
        <v>1.5074977289999999E-3</v>
      </c>
      <c r="W351" s="8">
        <v>0.75</v>
      </c>
      <c r="X351" s="9">
        <f>Tabla12[[#This Row],[Precio unitario]]*Tabla12[[#This Row],[Tasa de ingresos cliente]]</f>
        <v>1.1306232967499999E-3</v>
      </c>
      <c r="Y351" s="21">
        <v>21.6</v>
      </c>
      <c r="Z351" s="11">
        <f>Tabla12[[#This Row],[tasa de cambio]]*Tabla12[[#This Row],[Ingresos netos]]</f>
        <v>2.4421463209799998E-2</v>
      </c>
      <c r="AQ351" s="2" t="s">
        <v>100</v>
      </c>
      <c r="AR351" s="2" t="s">
        <v>20</v>
      </c>
      <c r="AS351" s="2" t="s">
        <v>114</v>
      </c>
      <c r="AT351" s="2" t="s">
        <v>11</v>
      </c>
      <c r="AU351" s="2" t="s">
        <v>12</v>
      </c>
      <c r="AV351" s="2" t="s">
        <v>13</v>
      </c>
      <c r="AW351" s="7">
        <v>1.1002500000000001E-3</v>
      </c>
      <c r="AX351" s="7">
        <v>0.75</v>
      </c>
      <c r="AY351" s="9">
        <f>Tabla8[[#This Row],[Precio unitario]]*Tabla8[[#This Row],[Tasa de ingresos cliente]]</f>
        <v>8.2518750000000007E-4</v>
      </c>
      <c r="AZ351" s="21">
        <v>21.6</v>
      </c>
      <c r="BA351" s="11">
        <f>Tabla8[[#This Row],[tasa de cambio]]*Tabla8[[#This Row],[Ingresos netos]]</f>
        <v>1.7824050000000004E-2</v>
      </c>
      <c r="BB351" s="23"/>
      <c r="BD351" s="23"/>
      <c r="BR351" s="2" t="s">
        <v>139</v>
      </c>
      <c r="BS351" s="2" t="s">
        <v>19</v>
      </c>
      <c r="BT351" s="2" t="s">
        <v>104</v>
      </c>
      <c r="BU351" s="2" t="s">
        <v>11</v>
      </c>
      <c r="BV351" s="2" t="s">
        <v>12</v>
      </c>
      <c r="BW351" s="2" t="s">
        <v>13</v>
      </c>
      <c r="BX351" s="7">
        <v>6.682285011E-3</v>
      </c>
      <c r="BY351" s="7">
        <v>0.75</v>
      </c>
      <c r="BZ351" s="9">
        <f>Tabla5[[#This Row],[Precio unitario]]*Tabla5[[#This Row],[Tasa de ingresos cliente]]</f>
        <v>5.0117137582500002E-3</v>
      </c>
      <c r="CA351" s="21">
        <v>22.631540000000001</v>
      </c>
      <c r="CB351" s="15">
        <f>Tabla5[[#This Row],[tasa de cambio]]*Tabla5[[#This Row],[Ingresos netos]]</f>
        <v>0.11342280038838522</v>
      </c>
    </row>
    <row r="352" spans="1:80">
      <c r="A352" s="1" t="s">
        <v>24</v>
      </c>
      <c r="B352" s="1" t="s">
        <v>49</v>
      </c>
      <c r="C352" s="1"/>
      <c r="D352" s="1" t="s">
        <v>11</v>
      </c>
      <c r="E352" s="1" t="s">
        <v>12</v>
      </c>
      <c r="F352" s="1" t="s">
        <v>13</v>
      </c>
      <c r="G352" s="8">
        <v>1.03088004E-4</v>
      </c>
      <c r="H352" s="8">
        <v>0.75</v>
      </c>
      <c r="I352" s="9">
        <f>Tabla14[[#This Row],[Precio unitario]]*Tabla14[[#This Row],[Tasa de ingresos cliente]]</f>
        <v>7.7316003000000005E-5</v>
      </c>
      <c r="J352" s="21">
        <v>21.6</v>
      </c>
      <c r="K352" s="15">
        <f>Tabla14[[#This Row],[tasa de cambio]]*Tabla14[[#This Row],[Ingresos netos]]</f>
        <v>1.6700256648000003E-3</v>
      </c>
      <c r="P352" s="2" t="s">
        <v>81</v>
      </c>
      <c r="Q352" s="2" t="s">
        <v>45</v>
      </c>
      <c r="R352" s="2"/>
      <c r="S352" s="2" t="s">
        <v>11</v>
      </c>
      <c r="T352" s="2" t="s">
        <v>12</v>
      </c>
      <c r="U352" s="2" t="s">
        <v>13</v>
      </c>
      <c r="V352" s="7">
        <v>1.2995252789999999E-3</v>
      </c>
      <c r="W352" s="7">
        <v>0.75</v>
      </c>
      <c r="X352" s="9">
        <f>Tabla12[[#This Row],[Precio unitario]]*Tabla12[[#This Row],[Tasa de ingresos cliente]]</f>
        <v>9.7464395924999993E-4</v>
      </c>
      <c r="Y352" s="21">
        <v>21.6</v>
      </c>
      <c r="Z352" s="11">
        <f>Tabla12[[#This Row],[tasa de cambio]]*Tabla12[[#This Row],[Ingresos netos]]</f>
        <v>2.10523095198E-2</v>
      </c>
      <c r="AQ352" s="1" t="s">
        <v>100</v>
      </c>
      <c r="AR352" s="1" t="s">
        <v>20</v>
      </c>
      <c r="AS352" s="1" t="s">
        <v>114</v>
      </c>
      <c r="AT352" s="1" t="s">
        <v>11</v>
      </c>
      <c r="AU352" s="1" t="s">
        <v>12</v>
      </c>
      <c r="AV352" s="1" t="s">
        <v>13</v>
      </c>
      <c r="AW352" s="8">
        <v>1.1002380999999999E-3</v>
      </c>
      <c r="AX352" s="8">
        <v>0.75</v>
      </c>
      <c r="AY352" s="9">
        <f>Tabla8[[#This Row],[Precio unitario]]*Tabla8[[#This Row],[Tasa de ingresos cliente]]</f>
        <v>8.2517857499999996E-4</v>
      </c>
      <c r="AZ352" s="21">
        <v>21.6</v>
      </c>
      <c r="BA352" s="11">
        <f>Tabla8[[#This Row],[tasa de cambio]]*Tabla8[[#This Row],[Ingresos netos]]</f>
        <v>1.7823857219999999E-2</v>
      </c>
      <c r="BB352" s="23"/>
      <c r="BD352" s="23"/>
      <c r="BR352" s="1" t="s">
        <v>139</v>
      </c>
      <c r="BS352" s="1" t="s">
        <v>23</v>
      </c>
      <c r="BT352" s="1" t="s">
        <v>104</v>
      </c>
      <c r="BU352" s="1" t="s">
        <v>11</v>
      </c>
      <c r="BV352" s="1" t="s">
        <v>12</v>
      </c>
      <c r="BW352" s="1" t="s">
        <v>13</v>
      </c>
      <c r="BX352" s="8">
        <v>8.5509999999999996E-3</v>
      </c>
      <c r="BY352" s="8">
        <v>0.75</v>
      </c>
      <c r="BZ352" s="9">
        <f>Tabla5[[#This Row],[Precio unitario]]*Tabla5[[#This Row],[Tasa de ingresos cliente]]</f>
        <v>6.4132499999999997E-3</v>
      </c>
      <c r="CA352" s="21">
        <v>22.631540000000001</v>
      </c>
      <c r="CB352" s="15">
        <f>Tabla5[[#This Row],[tasa de cambio]]*Tabla5[[#This Row],[Ingresos netos]]</f>
        <v>0.14514172390499999</v>
      </c>
    </row>
    <row r="353" spans="1:80">
      <c r="A353" s="1" t="s">
        <v>24</v>
      </c>
      <c r="B353" s="1" t="s">
        <v>49</v>
      </c>
      <c r="C353" s="1"/>
      <c r="D353" s="1" t="s">
        <v>11</v>
      </c>
      <c r="E353" s="1" t="s">
        <v>12</v>
      </c>
      <c r="F353" s="1" t="s">
        <v>13</v>
      </c>
      <c r="G353" s="8">
        <v>1.7443055200000001E-4</v>
      </c>
      <c r="H353" s="8">
        <v>0.75</v>
      </c>
      <c r="I353" s="9">
        <f>Tabla14[[#This Row],[Precio unitario]]*Tabla14[[#This Row],[Tasa de ingresos cliente]]</f>
        <v>1.3082291400000001E-4</v>
      </c>
      <c r="J353" s="21">
        <v>21.6</v>
      </c>
      <c r="K353" s="15">
        <f>Tabla14[[#This Row],[tasa de cambio]]*Tabla14[[#This Row],[Ingresos netos]]</f>
        <v>2.8257749424000006E-3</v>
      </c>
      <c r="P353" s="1" t="s">
        <v>81</v>
      </c>
      <c r="Q353" s="1" t="s">
        <v>45</v>
      </c>
      <c r="R353" s="1"/>
      <c r="S353" s="1" t="s">
        <v>11</v>
      </c>
      <c r="T353" s="1" t="s">
        <v>12</v>
      </c>
      <c r="U353" s="1" t="s">
        <v>13</v>
      </c>
      <c r="V353" s="8">
        <v>1.217926778E-3</v>
      </c>
      <c r="W353" s="8">
        <v>0.75</v>
      </c>
      <c r="X353" s="9">
        <f>Tabla12[[#This Row],[Precio unitario]]*Tabla12[[#This Row],[Tasa de ingresos cliente]]</f>
        <v>9.1344508350000003E-4</v>
      </c>
      <c r="Y353" s="21">
        <v>21.6</v>
      </c>
      <c r="Z353" s="11">
        <f>Tabla12[[#This Row],[tasa de cambio]]*Tabla12[[#This Row],[Ingresos netos]]</f>
        <v>1.9730413803600001E-2</v>
      </c>
      <c r="AQ353" s="2" t="s">
        <v>100</v>
      </c>
      <c r="AR353" s="2" t="s">
        <v>20</v>
      </c>
      <c r="AS353" s="2" t="s">
        <v>114</v>
      </c>
      <c r="AT353" s="2" t="s">
        <v>11</v>
      </c>
      <c r="AU353" s="2" t="s">
        <v>12</v>
      </c>
      <c r="AV353" s="2" t="s">
        <v>13</v>
      </c>
      <c r="AW353" s="7">
        <v>1.1002399999999999E-3</v>
      </c>
      <c r="AX353" s="7">
        <v>0.75</v>
      </c>
      <c r="AY353" s="9">
        <f>Tabla8[[#This Row],[Precio unitario]]*Tabla8[[#This Row],[Tasa de ingresos cliente]]</f>
        <v>8.2518000000000001E-4</v>
      </c>
      <c r="AZ353" s="21">
        <v>21.6</v>
      </c>
      <c r="BA353" s="11">
        <f>Tabla8[[#This Row],[tasa de cambio]]*Tabla8[[#This Row],[Ingresos netos]]</f>
        <v>1.7823888000000003E-2</v>
      </c>
      <c r="BB353" s="23"/>
      <c r="BD353" s="23"/>
      <c r="BR353" s="2" t="s">
        <v>139</v>
      </c>
      <c r="BS353" s="2" t="s">
        <v>18</v>
      </c>
      <c r="BT353" s="2" t="s">
        <v>104</v>
      </c>
      <c r="BU353" s="2" t="s">
        <v>11</v>
      </c>
      <c r="BV353" s="2" t="s">
        <v>12</v>
      </c>
      <c r="BW353" s="2" t="s">
        <v>13</v>
      </c>
      <c r="BX353" s="7">
        <v>3.1635372999999998E-3</v>
      </c>
      <c r="BY353" s="7">
        <v>0.75</v>
      </c>
      <c r="BZ353" s="9">
        <f>Tabla5[[#This Row],[Precio unitario]]*Tabla5[[#This Row],[Tasa de ingresos cliente]]</f>
        <v>2.3726529749999998E-3</v>
      </c>
      <c r="CA353" s="21">
        <v>22.631540000000001</v>
      </c>
      <c r="CB353" s="15">
        <f>Tabla5[[#This Row],[tasa de cambio]]*Tabla5[[#This Row],[Ingresos netos]]</f>
        <v>5.36967907098315E-2</v>
      </c>
    </row>
    <row r="354" spans="1:80">
      <c r="A354" s="1" t="s">
        <v>24</v>
      </c>
      <c r="B354" s="1" t="s">
        <v>49</v>
      </c>
      <c r="C354" s="1"/>
      <c r="D354" s="1" t="s">
        <v>11</v>
      </c>
      <c r="E354" s="1" t="s">
        <v>12</v>
      </c>
      <c r="F354" s="1" t="s">
        <v>13</v>
      </c>
      <c r="G354" s="8">
        <v>4.9042799000000001E-5</v>
      </c>
      <c r="H354" s="8">
        <v>0.75</v>
      </c>
      <c r="I354" s="9">
        <f>Tabla14[[#This Row],[Precio unitario]]*Tabla14[[#This Row],[Tasa de ingresos cliente]]</f>
        <v>3.6782099249999998E-5</v>
      </c>
      <c r="J354" s="21">
        <v>21.6</v>
      </c>
      <c r="K354" s="15">
        <f>Tabla14[[#This Row],[tasa de cambio]]*Tabla14[[#This Row],[Ingresos netos]]</f>
        <v>7.9449334380000004E-4</v>
      </c>
      <c r="P354" s="2" t="s">
        <v>81</v>
      </c>
      <c r="Q354" s="2" t="s">
        <v>45</v>
      </c>
      <c r="R354" s="2"/>
      <c r="S354" s="2" t="s">
        <v>11</v>
      </c>
      <c r="T354" s="2" t="s">
        <v>12</v>
      </c>
      <c r="U354" s="2" t="s">
        <v>13</v>
      </c>
      <c r="V354" s="7">
        <v>1.6232026380000001E-3</v>
      </c>
      <c r="W354" s="7">
        <v>0.75</v>
      </c>
      <c r="X354" s="9">
        <f>Tabla12[[#This Row],[Precio unitario]]*Tabla12[[#This Row],[Tasa de ingresos cliente]]</f>
        <v>1.2174019785000001E-3</v>
      </c>
      <c r="Y354" s="21">
        <v>21.6</v>
      </c>
      <c r="Z354" s="11">
        <f>Tabla12[[#This Row],[tasa de cambio]]*Tabla12[[#This Row],[Ingresos netos]]</f>
        <v>2.6295882735600004E-2</v>
      </c>
      <c r="AQ354" s="1" t="s">
        <v>100</v>
      </c>
      <c r="AR354" s="1" t="s">
        <v>20</v>
      </c>
      <c r="AS354" s="1" t="s">
        <v>114</v>
      </c>
      <c r="AT354" s="1" t="s">
        <v>11</v>
      </c>
      <c r="AU354" s="1" t="s">
        <v>12</v>
      </c>
      <c r="AV354" s="1" t="s">
        <v>13</v>
      </c>
      <c r="AW354" s="8">
        <v>1.1002727E-3</v>
      </c>
      <c r="AX354" s="8">
        <v>0.75</v>
      </c>
      <c r="AY354" s="9">
        <f>Tabla8[[#This Row],[Precio unitario]]*Tabla8[[#This Row],[Tasa de ingresos cliente]]</f>
        <v>8.2520452500000003E-4</v>
      </c>
      <c r="AZ354" s="21">
        <v>21.6</v>
      </c>
      <c r="BA354" s="11">
        <f>Tabla8[[#This Row],[tasa de cambio]]*Tabla8[[#This Row],[Ingresos netos]]</f>
        <v>1.7824417740000001E-2</v>
      </c>
      <c r="BB354" s="23"/>
      <c r="BD354" s="23"/>
      <c r="BR354" s="1" t="s">
        <v>139</v>
      </c>
      <c r="BS354" s="1" t="s">
        <v>32</v>
      </c>
      <c r="BT354" s="1" t="s">
        <v>104</v>
      </c>
      <c r="BU354" s="1" t="s">
        <v>11</v>
      </c>
      <c r="BV354" s="1" t="s">
        <v>12</v>
      </c>
      <c r="BW354" s="1" t="s">
        <v>13</v>
      </c>
      <c r="BX354" s="8">
        <v>7.1459999999999996E-3</v>
      </c>
      <c r="BY354" s="8">
        <v>0.75</v>
      </c>
      <c r="BZ354" s="9">
        <f>Tabla5[[#This Row],[Precio unitario]]*Tabla5[[#This Row],[Tasa de ingresos cliente]]</f>
        <v>5.3594999999999997E-3</v>
      </c>
      <c r="CA354" s="21">
        <v>22.631540000000001</v>
      </c>
      <c r="CB354" s="15">
        <f>Tabla5[[#This Row],[tasa de cambio]]*Tabla5[[#This Row],[Ingresos netos]]</f>
        <v>0.12129373862999999</v>
      </c>
    </row>
    <row r="355" spans="1:80">
      <c r="A355" s="2" t="s">
        <v>24</v>
      </c>
      <c r="B355" s="2" t="s">
        <v>49</v>
      </c>
      <c r="C355" s="2"/>
      <c r="D355" s="2" t="s">
        <v>11</v>
      </c>
      <c r="E355" s="2" t="s">
        <v>12</v>
      </c>
      <c r="F355" s="2" t="s">
        <v>13</v>
      </c>
      <c r="G355" s="7">
        <v>7.5288443000000007E-5</v>
      </c>
      <c r="H355" s="7">
        <v>0.75</v>
      </c>
      <c r="I355" s="9">
        <f>Tabla14[[#This Row],[Precio unitario]]*Tabla14[[#This Row],[Tasa de ingresos cliente]]</f>
        <v>5.6466332250000005E-5</v>
      </c>
      <c r="J355" s="21">
        <v>21.6</v>
      </c>
      <c r="K355" s="15">
        <f>Tabla14[[#This Row],[tasa de cambio]]*Tabla14[[#This Row],[Ingresos netos]]</f>
        <v>1.2196727766000002E-3</v>
      </c>
      <c r="P355" s="1" t="s">
        <v>81</v>
      </c>
      <c r="Q355" s="1" t="s">
        <v>53</v>
      </c>
      <c r="R355" s="1"/>
      <c r="S355" s="1" t="s">
        <v>11</v>
      </c>
      <c r="T355" s="1" t="s">
        <v>12</v>
      </c>
      <c r="U355" s="1" t="s">
        <v>13</v>
      </c>
      <c r="V355" s="8">
        <v>4.4683924399999998E-4</v>
      </c>
      <c r="W355" s="8">
        <v>0.75</v>
      </c>
      <c r="X355" s="9">
        <f>Tabla12[[#This Row],[Precio unitario]]*Tabla12[[#This Row],[Tasa de ingresos cliente]]</f>
        <v>3.3512943299999999E-4</v>
      </c>
      <c r="Y355" s="21">
        <v>21.6</v>
      </c>
      <c r="Z355" s="11">
        <f>Tabla12[[#This Row],[tasa de cambio]]*Tabla12[[#This Row],[Ingresos netos]]</f>
        <v>7.2387957528000004E-3</v>
      </c>
      <c r="AQ355" s="2" t="s">
        <v>100</v>
      </c>
      <c r="AR355" s="2" t="s">
        <v>20</v>
      </c>
      <c r="AS355" s="2" t="s">
        <v>114</v>
      </c>
      <c r="AT355" s="2" t="s">
        <v>11</v>
      </c>
      <c r="AU355" s="2" t="s">
        <v>12</v>
      </c>
      <c r="AV355" s="2" t="s">
        <v>13</v>
      </c>
      <c r="AW355" s="7">
        <v>1.1002308000000001E-3</v>
      </c>
      <c r="AX355" s="7">
        <v>0.75</v>
      </c>
      <c r="AY355" s="9">
        <f>Tabla8[[#This Row],[Precio unitario]]*Tabla8[[#This Row],[Tasa de ingresos cliente]]</f>
        <v>8.2517310000000004E-4</v>
      </c>
      <c r="AZ355" s="21">
        <v>21.6</v>
      </c>
      <c r="BA355" s="11">
        <f>Tabla8[[#This Row],[tasa de cambio]]*Tabla8[[#This Row],[Ingresos netos]]</f>
        <v>1.7823738960000002E-2</v>
      </c>
      <c r="BB355" s="23"/>
      <c r="BD355" s="23"/>
      <c r="BR355" s="2" t="s">
        <v>139</v>
      </c>
      <c r="BS355" s="2" t="s">
        <v>14</v>
      </c>
      <c r="BT355" s="2" t="s">
        <v>104</v>
      </c>
      <c r="BU355" s="2" t="s">
        <v>11</v>
      </c>
      <c r="BV355" s="2" t="s">
        <v>12</v>
      </c>
      <c r="BW355" s="2" t="s">
        <v>13</v>
      </c>
      <c r="BX355" s="7">
        <v>5.3720279820000001E-3</v>
      </c>
      <c r="BY355" s="7">
        <v>0.75</v>
      </c>
      <c r="BZ355" s="9">
        <f>Tabla5[[#This Row],[Precio unitario]]*Tabla5[[#This Row],[Tasa de ingresos cliente]]</f>
        <v>4.0290209865000001E-3</v>
      </c>
      <c r="CA355" s="21">
        <v>22.631540000000001</v>
      </c>
      <c r="CB355" s="15">
        <f>Tabla5[[#This Row],[tasa de cambio]]*Tabla5[[#This Row],[Ingresos netos]]</f>
        <v>9.118294961681421E-2</v>
      </c>
    </row>
    <row r="356" spans="1:80">
      <c r="A356" s="2" t="s">
        <v>24</v>
      </c>
      <c r="B356" s="2" t="s">
        <v>49</v>
      </c>
      <c r="C356" s="2"/>
      <c r="D356" s="2" t="s">
        <v>11</v>
      </c>
      <c r="E356" s="2" t="s">
        <v>12</v>
      </c>
      <c r="F356" s="2" t="s">
        <v>13</v>
      </c>
      <c r="G356" s="7">
        <v>1.53224661E-4</v>
      </c>
      <c r="H356" s="7">
        <v>0.75</v>
      </c>
      <c r="I356" s="9">
        <f>Tabla14[[#This Row],[Precio unitario]]*Tabla14[[#This Row],[Tasa de ingresos cliente]]</f>
        <v>1.1491849575E-4</v>
      </c>
      <c r="J356" s="21">
        <v>21.6</v>
      </c>
      <c r="K356" s="15">
        <f>Tabla14[[#This Row],[tasa de cambio]]*Tabla14[[#This Row],[Ingresos netos]]</f>
        <v>2.4822395082000001E-3</v>
      </c>
      <c r="P356" s="2" t="s">
        <v>81</v>
      </c>
      <c r="Q356" s="2" t="s">
        <v>53</v>
      </c>
      <c r="R356" s="2"/>
      <c r="S356" s="2" t="s">
        <v>11</v>
      </c>
      <c r="T356" s="2" t="s">
        <v>12</v>
      </c>
      <c r="U356" s="2" t="s">
        <v>13</v>
      </c>
      <c r="V356" s="7">
        <v>3.9575454899999998E-4</v>
      </c>
      <c r="W356" s="7">
        <v>0.75</v>
      </c>
      <c r="X356" s="9">
        <f>Tabla12[[#This Row],[Precio unitario]]*Tabla12[[#This Row],[Tasa de ingresos cliente]]</f>
        <v>2.9681591175000001E-4</v>
      </c>
      <c r="Y356" s="21">
        <v>21.6</v>
      </c>
      <c r="Z356" s="11">
        <f>Tabla12[[#This Row],[tasa de cambio]]*Tabla12[[#This Row],[Ingresos netos]]</f>
        <v>6.4112236938000007E-3</v>
      </c>
      <c r="AQ356" s="1" t="s">
        <v>100</v>
      </c>
      <c r="AR356" s="1" t="s">
        <v>20</v>
      </c>
      <c r="AS356" s="1" t="s">
        <v>114</v>
      </c>
      <c r="AT356" s="1" t="s">
        <v>11</v>
      </c>
      <c r="AU356" s="1" t="s">
        <v>12</v>
      </c>
      <c r="AV356" s="1" t="s">
        <v>13</v>
      </c>
      <c r="AW356" s="8">
        <v>1.1002353000000001E-3</v>
      </c>
      <c r="AX356" s="8">
        <v>0.75</v>
      </c>
      <c r="AY356" s="9">
        <f>Tabla8[[#This Row],[Precio unitario]]*Tabla8[[#This Row],[Tasa de ingresos cliente]]</f>
        <v>8.25176475E-4</v>
      </c>
      <c r="AZ356" s="21">
        <v>21.6</v>
      </c>
      <c r="BA356" s="11">
        <f>Tabla8[[#This Row],[tasa de cambio]]*Tabla8[[#This Row],[Ingresos netos]]</f>
        <v>1.782381186E-2</v>
      </c>
      <c r="BB356" s="23"/>
      <c r="BD356" s="23"/>
      <c r="BR356" s="1" t="s">
        <v>139</v>
      </c>
      <c r="BS356" s="1" t="s">
        <v>19</v>
      </c>
      <c r="BT356" s="1" t="s">
        <v>104</v>
      </c>
      <c r="BU356" s="1" t="s">
        <v>11</v>
      </c>
      <c r="BV356" s="1" t="s">
        <v>12</v>
      </c>
      <c r="BW356" s="1" t="s">
        <v>13</v>
      </c>
      <c r="BX356" s="8">
        <v>1.1671746880000001E-3</v>
      </c>
      <c r="BY356" s="8">
        <v>0.75</v>
      </c>
      <c r="BZ356" s="9">
        <f>Tabla5[[#This Row],[Precio unitario]]*Tabla5[[#This Row],[Tasa de ingresos cliente]]</f>
        <v>8.753810160000001E-4</v>
      </c>
      <c r="CA356" s="21">
        <v>22.631540000000001</v>
      </c>
      <c r="CB356" s="15">
        <f>Tabla5[[#This Row],[tasa de cambio]]*Tabla5[[#This Row],[Ingresos netos]]</f>
        <v>1.9811220478844642E-2</v>
      </c>
    </row>
    <row r="357" spans="1:80">
      <c r="A357" s="2" t="s">
        <v>24</v>
      </c>
      <c r="B357" s="2" t="s">
        <v>49</v>
      </c>
      <c r="C357" s="2"/>
      <c r="D357" s="2" t="s">
        <v>11</v>
      </c>
      <c r="E357" s="2" t="s">
        <v>12</v>
      </c>
      <c r="F357" s="2" t="s">
        <v>13</v>
      </c>
      <c r="G357" s="7">
        <v>1.1253435E-4</v>
      </c>
      <c r="H357" s="7">
        <v>0.75</v>
      </c>
      <c r="I357" s="9">
        <f>Tabla14[[#This Row],[Precio unitario]]*Tabla14[[#This Row],[Tasa de ingresos cliente]]</f>
        <v>8.4400762500000008E-5</v>
      </c>
      <c r="J357" s="21">
        <v>21.6</v>
      </c>
      <c r="K357" s="15">
        <f>Tabla14[[#This Row],[tasa de cambio]]*Tabla14[[#This Row],[Ingresos netos]]</f>
        <v>1.8230564700000003E-3</v>
      </c>
      <c r="P357" s="1" t="s">
        <v>81</v>
      </c>
      <c r="Q357" s="1" t="s">
        <v>53</v>
      </c>
      <c r="R357" s="1"/>
      <c r="S357" s="1" t="s">
        <v>11</v>
      </c>
      <c r="T357" s="1" t="s">
        <v>12</v>
      </c>
      <c r="U357" s="1" t="s">
        <v>13</v>
      </c>
      <c r="V357" s="8">
        <v>4.4244465599999999E-4</v>
      </c>
      <c r="W357" s="8">
        <v>0.75</v>
      </c>
      <c r="X357" s="9">
        <f>Tabla12[[#This Row],[Precio unitario]]*Tabla12[[#This Row],[Tasa de ingresos cliente]]</f>
        <v>3.3183349200000001E-4</v>
      </c>
      <c r="Y357" s="21">
        <v>21.6</v>
      </c>
      <c r="Z357" s="11">
        <f>Tabla12[[#This Row],[tasa de cambio]]*Tabla12[[#This Row],[Ingresos netos]]</f>
        <v>7.1676034272000009E-3</v>
      </c>
      <c r="AQ357" s="2" t="s">
        <v>100</v>
      </c>
      <c r="AR357" s="2" t="s">
        <v>20</v>
      </c>
      <c r="AS357" s="2" t="s">
        <v>114</v>
      </c>
      <c r="AT357" s="2" t="s">
        <v>11</v>
      </c>
      <c r="AU357" s="2" t="s">
        <v>12</v>
      </c>
      <c r="AV357" s="2" t="s">
        <v>13</v>
      </c>
      <c r="AW357" s="7">
        <v>1.1001667000000001E-3</v>
      </c>
      <c r="AX357" s="7">
        <v>0.75</v>
      </c>
      <c r="AY357" s="9">
        <f>Tabla8[[#This Row],[Precio unitario]]*Tabla8[[#This Row],[Tasa de ingresos cliente]]</f>
        <v>8.2512502500000002E-4</v>
      </c>
      <c r="AZ357" s="21">
        <v>21.6</v>
      </c>
      <c r="BA357" s="11">
        <f>Tabla8[[#This Row],[tasa de cambio]]*Tabla8[[#This Row],[Ingresos netos]]</f>
        <v>1.782270054E-2</v>
      </c>
      <c r="BB357" s="23"/>
      <c r="BD357" s="23"/>
      <c r="BR357" s="2" t="s">
        <v>139</v>
      </c>
      <c r="BS357" s="2" t="s">
        <v>53</v>
      </c>
      <c r="BT357" s="2" t="s">
        <v>104</v>
      </c>
      <c r="BU357" s="2" t="s">
        <v>11</v>
      </c>
      <c r="BV357" s="2" t="s">
        <v>12</v>
      </c>
      <c r="BW357" s="2" t="s">
        <v>13</v>
      </c>
      <c r="BX357" s="7">
        <v>1.821296329E-3</v>
      </c>
      <c r="BY357" s="7">
        <v>0.75</v>
      </c>
      <c r="BZ357" s="9">
        <f>Tabla5[[#This Row],[Precio unitario]]*Tabla5[[#This Row],[Tasa de ingresos cliente]]</f>
        <v>1.36597224675E-3</v>
      </c>
      <c r="CA357" s="21">
        <v>22.631540000000001</v>
      </c>
      <c r="CB357" s="15">
        <f>Tabla5[[#This Row],[tasa de cambio]]*Tabla5[[#This Row],[Ingresos netos]]</f>
        <v>3.0914055541212498E-2</v>
      </c>
    </row>
    <row r="358" spans="1:80">
      <c r="A358" s="2" t="s">
        <v>24</v>
      </c>
      <c r="B358" s="2" t="s">
        <v>49</v>
      </c>
      <c r="C358" s="2"/>
      <c r="D358" s="2" t="s">
        <v>11</v>
      </c>
      <c r="E358" s="2" t="s">
        <v>12</v>
      </c>
      <c r="F358" s="2" t="s">
        <v>13</v>
      </c>
      <c r="G358" s="7">
        <v>5.4638320999999999E-5</v>
      </c>
      <c r="H358" s="7">
        <v>0.75</v>
      </c>
      <c r="I358" s="9">
        <f>Tabla14[[#This Row],[Precio unitario]]*Tabla14[[#This Row],[Tasa de ingresos cliente]]</f>
        <v>4.0978740750000001E-5</v>
      </c>
      <c r="J358" s="21">
        <v>21.6</v>
      </c>
      <c r="K358" s="15">
        <f>Tabla14[[#This Row],[tasa de cambio]]*Tabla14[[#This Row],[Ingresos netos]]</f>
        <v>8.8514080020000009E-4</v>
      </c>
      <c r="P358" s="2" t="s">
        <v>81</v>
      </c>
      <c r="Q358" s="2" t="s">
        <v>53</v>
      </c>
      <c r="R358" s="2"/>
      <c r="S358" s="2" t="s">
        <v>11</v>
      </c>
      <c r="T358" s="2" t="s">
        <v>12</v>
      </c>
      <c r="U358" s="2" t="s">
        <v>13</v>
      </c>
      <c r="V358" s="7">
        <v>5.0999063099999996E-4</v>
      </c>
      <c r="W358" s="7">
        <v>0.75</v>
      </c>
      <c r="X358" s="9">
        <f>Tabla12[[#This Row],[Precio unitario]]*Tabla12[[#This Row],[Tasa de ingresos cliente]]</f>
        <v>3.8249297324999997E-4</v>
      </c>
      <c r="Y358" s="21">
        <v>21.6</v>
      </c>
      <c r="Z358" s="11">
        <f>Tabla12[[#This Row],[tasa de cambio]]*Tabla12[[#This Row],[Ingresos netos]]</f>
        <v>8.2618482222000002E-3</v>
      </c>
      <c r="AQ358" s="1" t="s">
        <v>100</v>
      </c>
      <c r="AR358" s="1" t="s">
        <v>20</v>
      </c>
      <c r="AS358" s="1" t="s">
        <v>114</v>
      </c>
      <c r="AT358" s="1" t="s">
        <v>11</v>
      </c>
      <c r="AU358" s="1" t="s">
        <v>12</v>
      </c>
      <c r="AV358" s="1" t="s">
        <v>13</v>
      </c>
      <c r="AW358" s="8">
        <v>1.1002367999999999E-3</v>
      </c>
      <c r="AX358" s="8">
        <v>0.75</v>
      </c>
      <c r="AY358" s="9">
        <f>Tabla8[[#This Row],[Precio unitario]]*Tabla8[[#This Row],[Tasa de ingresos cliente]]</f>
        <v>8.2517759999999995E-4</v>
      </c>
      <c r="AZ358" s="21">
        <v>21.6</v>
      </c>
      <c r="BA358" s="11">
        <f>Tabla8[[#This Row],[tasa de cambio]]*Tabla8[[#This Row],[Ingresos netos]]</f>
        <v>1.7823836159999999E-2</v>
      </c>
      <c r="BB358" s="23"/>
      <c r="BD358" s="23"/>
      <c r="BR358" s="1" t="s">
        <v>139</v>
      </c>
      <c r="BS358" s="1" t="s">
        <v>53</v>
      </c>
      <c r="BT358" s="1" t="s">
        <v>104</v>
      </c>
      <c r="BU358" s="1" t="s">
        <v>11</v>
      </c>
      <c r="BV358" s="1" t="s">
        <v>12</v>
      </c>
      <c r="BW358" s="1" t="s">
        <v>13</v>
      </c>
      <c r="BX358" s="8">
        <v>1.82129633E-3</v>
      </c>
      <c r="BY358" s="8">
        <v>0.75</v>
      </c>
      <c r="BZ358" s="9">
        <f>Tabla5[[#This Row],[Precio unitario]]*Tabla5[[#This Row],[Tasa de ingresos cliente]]</f>
        <v>1.3659722475000001E-3</v>
      </c>
      <c r="CA358" s="21">
        <v>22.631540000000001</v>
      </c>
      <c r="CB358" s="15">
        <f>Tabla5[[#This Row],[tasa de cambio]]*Tabla5[[#This Row],[Ingresos netos]]</f>
        <v>3.0914055558186153E-2</v>
      </c>
    </row>
    <row r="359" spans="1:80">
      <c r="A359" s="1" t="s">
        <v>24</v>
      </c>
      <c r="B359" s="1" t="s">
        <v>49</v>
      </c>
      <c r="C359" s="1"/>
      <c r="D359" s="1" t="s">
        <v>11</v>
      </c>
      <c r="E359" s="1" t="s">
        <v>12</v>
      </c>
      <c r="F359" s="1" t="s">
        <v>13</v>
      </c>
      <c r="G359" s="8">
        <v>2.4521405599999999E-4</v>
      </c>
      <c r="H359" s="8">
        <v>0.75</v>
      </c>
      <c r="I359" s="9">
        <f>Tabla14[[#This Row],[Precio unitario]]*Tabla14[[#This Row],[Tasa de ingresos cliente]]</f>
        <v>1.83910542E-4</v>
      </c>
      <c r="J359" s="21">
        <v>21.6</v>
      </c>
      <c r="K359" s="15">
        <f>Tabla14[[#This Row],[tasa de cambio]]*Tabla14[[#This Row],[Ingresos netos]]</f>
        <v>3.9724677072000003E-3</v>
      </c>
      <c r="P359" s="1" t="s">
        <v>81</v>
      </c>
      <c r="Q359" s="1" t="s">
        <v>25</v>
      </c>
      <c r="R359" s="1"/>
      <c r="S359" s="1" t="s">
        <v>11</v>
      </c>
      <c r="T359" s="1" t="s">
        <v>12</v>
      </c>
      <c r="U359" s="1" t="s">
        <v>13</v>
      </c>
      <c r="V359" s="8">
        <v>8.1684939599999996E-4</v>
      </c>
      <c r="W359" s="8">
        <v>0.75</v>
      </c>
      <c r="X359" s="9">
        <f>Tabla12[[#This Row],[Precio unitario]]*Tabla12[[#This Row],[Tasa de ingresos cliente]]</f>
        <v>6.12637047E-4</v>
      </c>
      <c r="Y359" s="21">
        <v>21.6</v>
      </c>
      <c r="Z359" s="11">
        <f>Tabla12[[#This Row],[tasa de cambio]]*Tabla12[[#This Row],[Ingresos netos]]</f>
        <v>1.32329602152E-2</v>
      </c>
      <c r="AQ359" s="1" t="s">
        <v>100</v>
      </c>
      <c r="AR359" s="1" t="s">
        <v>20</v>
      </c>
      <c r="AS359" s="1" t="s">
        <v>104</v>
      </c>
      <c r="AT359" s="1" t="s">
        <v>11</v>
      </c>
      <c r="AU359" s="1" t="s">
        <v>129</v>
      </c>
      <c r="AV359" s="1" t="s">
        <v>13</v>
      </c>
      <c r="AW359" s="8">
        <v>-8.7840870000000003E-4</v>
      </c>
      <c r="AX359" s="8">
        <v>0.75</v>
      </c>
      <c r="AY359" s="9">
        <f>Tabla8[[#This Row],[Precio unitario]]*Tabla8[[#This Row],[Tasa de ingresos cliente]]</f>
        <v>-6.5880652500000002E-4</v>
      </c>
      <c r="AZ359" s="21">
        <v>21.6</v>
      </c>
      <c r="BA359" s="11">
        <f>Tabla8[[#This Row],[tasa de cambio]]*Tabla8[[#This Row],[Ingresos netos]]</f>
        <v>-1.4230220940000001E-2</v>
      </c>
      <c r="BB359" s="23"/>
      <c r="BD359" s="23"/>
      <c r="BR359" s="2" t="s">
        <v>139</v>
      </c>
      <c r="BS359" s="2" t="s">
        <v>37</v>
      </c>
      <c r="BT359" s="2" t="s">
        <v>104</v>
      </c>
      <c r="BU359" s="2" t="s">
        <v>11</v>
      </c>
      <c r="BV359" s="2" t="s">
        <v>12</v>
      </c>
      <c r="BW359" s="2" t="s">
        <v>13</v>
      </c>
      <c r="BX359" s="7">
        <v>2.3301509059999999E-3</v>
      </c>
      <c r="BY359" s="7">
        <v>0.75</v>
      </c>
      <c r="BZ359" s="9">
        <f>Tabla5[[#This Row],[Precio unitario]]*Tabla5[[#This Row],[Tasa de ingresos cliente]]</f>
        <v>1.7476131794999998E-3</v>
      </c>
      <c r="CA359" s="21">
        <v>22.631540000000001</v>
      </c>
      <c r="CB359" s="15">
        <f>Tabla5[[#This Row],[tasa de cambio]]*Tabla5[[#This Row],[Ingresos netos]]</f>
        <v>3.9551177576381429E-2</v>
      </c>
    </row>
    <row r="360" spans="1:80">
      <c r="A360" s="2" t="s">
        <v>24</v>
      </c>
      <c r="B360" s="2" t="s">
        <v>49</v>
      </c>
      <c r="C360" s="2"/>
      <c r="D360" s="2" t="s">
        <v>11</v>
      </c>
      <c r="E360" s="2" t="s">
        <v>12</v>
      </c>
      <c r="F360" s="2" t="s">
        <v>13</v>
      </c>
      <c r="G360" s="7">
        <v>1.2454432E-4</v>
      </c>
      <c r="H360" s="7">
        <v>0.75</v>
      </c>
      <c r="I360" s="9">
        <f>Tabla14[[#This Row],[Precio unitario]]*Tabla14[[#This Row],[Tasa de ingresos cliente]]</f>
        <v>9.3408240000000001E-5</v>
      </c>
      <c r="J360" s="21">
        <v>21.6</v>
      </c>
      <c r="K360" s="15">
        <f>Tabla14[[#This Row],[tasa de cambio]]*Tabla14[[#This Row],[Ingresos netos]]</f>
        <v>2.0176179840000002E-3</v>
      </c>
      <c r="P360" s="2" t="s">
        <v>81</v>
      </c>
      <c r="Q360" s="2" t="s">
        <v>25</v>
      </c>
      <c r="R360" s="2"/>
      <c r="S360" s="2" t="s">
        <v>11</v>
      </c>
      <c r="T360" s="2" t="s">
        <v>12</v>
      </c>
      <c r="U360" s="2" t="s">
        <v>13</v>
      </c>
      <c r="V360" s="7">
        <v>8.1697287299999999E-4</v>
      </c>
      <c r="W360" s="7">
        <v>0.75</v>
      </c>
      <c r="X360" s="9">
        <f>Tabla12[[#This Row],[Precio unitario]]*Tabla12[[#This Row],[Tasa de ingresos cliente]]</f>
        <v>6.1272965474999999E-4</v>
      </c>
      <c r="Y360" s="21">
        <v>21.6</v>
      </c>
      <c r="Z360" s="11">
        <f>Tabla12[[#This Row],[tasa de cambio]]*Tabla12[[#This Row],[Ingresos netos]]</f>
        <v>1.32349605426E-2</v>
      </c>
      <c r="AQ360" s="1" t="s">
        <v>100</v>
      </c>
      <c r="AR360" s="1" t="s">
        <v>20</v>
      </c>
      <c r="AS360" s="1" t="s">
        <v>114</v>
      </c>
      <c r="AT360" s="1" t="s">
        <v>11</v>
      </c>
      <c r="AU360" s="1" t="s">
        <v>129</v>
      </c>
      <c r="AV360" s="1" t="s">
        <v>13</v>
      </c>
      <c r="AW360" s="8">
        <v>-3.3007140000000001E-4</v>
      </c>
      <c r="AX360" s="8">
        <v>0.75</v>
      </c>
      <c r="AY360" s="9">
        <f>Tabla8[[#This Row],[Precio unitario]]*Tabla8[[#This Row],[Tasa de ingresos cliente]]</f>
        <v>-2.4755354999999999E-4</v>
      </c>
      <c r="AZ360" s="21">
        <v>21.6</v>
      </c>
      <c r="BA360" s="11">
        <f>Tabla8[[#This Row],[tasa de cambio]]*Tabla8[[#This Row],[Ingresos netos]]</f>
        <v>-5.3471566800000004E-3</v>
      </c>
      <c r="BB360" s="23"/>
      <c r="BD360" s="23"/>
      <c r="BR360" s="1" t="s">
        <v>139</v>
      </c>
      <c r="BS360" s="1" t="s">
        <v>23</v>
      </c>
      <c r="BT360" s="1" t="s">
        <v>104</v>
      </c>
      <c r="BU360" s="1" t="s">
        <v>11</v>
      </c>
      <c r="BV360" s="1" t="s">
        <v>12</v>
      </c>
      <c r="BW360" s="1" t="s">
        <v>13</v>
      </c>
      <c r="BX360" s="8">
        <v>3.8440000000000002E-3</v>
      </c>
      <c r="BY360" s="8">
        <v>0.75</v>
      </c>
      <c r="BZ360" s="9">
        <f>Tabla5[[#This Row],[Precio unitario]]*Tabla5[[#This Row],[Tasa de ingresos cliente]]</f>
        <v>2.8830000000000001E-3</v>
      </c>
      <c r="CA360" s="21">
        <v>22.631540000000001</v>
      </c>
      <c r="CB360" s="15">
        <f>Tabla5[[#This Row],[tasa de cambio]]*Tabla5[[#This Row],[Ingresos netos]]</f>
        <v>6.5246729820000002E-2</v>
      </c>
    </row>
    <row r="361" spans="1:80">
      <c r="A361" s="2" t="s">
        <v>24</v>
      </c>
      <c r="B361" s="2" t="s">
        <v>49</v>
      </c>
      <c r="C361" s="2"/>
      <c r="D361" s="2" t="s">
        <v>11</v>
      </c>
      <c r="E361" s="2" t="s">
        <v>12</v>
      </c>
      <c r="F361" s="2" t="s">
        <v>13</v>
      </c>
      <c r="G361" s="7">
        <v>1.07950935E-4</v>
      </c>
      <c r="H361" s="7">
        <v>0.75</v>
      </c>
      <c r="I361" s="9">
        <f>Tabla14[[#This Row],[Precio unitario]]*Tabla14[[#This Row],[Tasa de ingresos cliente]]</f>
        <v>8.0963201249999999E-5</v>
      </c>
      <c r="J361" s="21">
        <v>21.6</v>
      </c>
      <c r="K361" s="15">
        <f>Tabla14[[#This Row],[tasa de cambio]]*Tabla14[[#This Row],[Ingresos netos]]</f>
        <v>1.748805147E-3</v>
      </c>
      <c r="P361" s="1" t="s">
        <v>81</v>
      </c>
      <c r="Q361" s="1" t="s">
        <v>25</v>
      </c>
      <c r="R361" s="1"/>
      <c r="S361" s="1" t="s">
        <v>11</v>
      </c>
      <c r="T361" s="1" t="s">
        <v>12</v>
      </c>
      <c r="U361" s="1" t="s">
        <v>13</v>
      </c>
      <c r="V361" s="8">
        <v>8.1684940100000005E-4</v>
      </c>
      <c r="W361" s="8">
        <v>0.75</v>
      </c>
      <c r="X361" s="9">
        <f>Tabla12[[#This Row],[Precio unitario]]*Tabla12[[#This Row],[Tasa de ingresos cliente]]</f>
        <v>6.1263705074999998E-4</v>
      </c>
      <c r="Y361" s="21">
        <v>21.6</v>
      </c>
      <c r="Z361" s="11">
        <f>Tabla12[[#This Row],[tasa de cambio]]*Tabla12[[#This Row],[Ingresos netos]]</f>
        <v>1.32329602962E-2</v>
      </c>
      <c r="AQ361" s="2" t="s">
        <v>100</v>
      </c>
      <c r="AR361" s="2" t="s">
        <v>20</v>
      </c>
      <c r="AS361" s="2" t="s">
        <v>114</v>
      </c>
      <c r="AT361" s="2" t="s">
        <v>11</v>
      </c>
      <c r="AU361" s="2" t="s">
        <v>129</v>
      </c>
      <c r="AV361" s="2" t="s">
        <v>13</v>
      </c>
      <c r="AW361" s="7">
        <v>-3.3007149999999999E-4</v>
      </c>
      <c r="AX361" s="7">
        <v>0.75</v>
      </c>
      <c r="AY361" s="9">
        <f>Tabla8[[#This Row],[Precio unitario]]*Tabla8[[#This Row],[Tasa de ingresos cliente]]</f>
        <v>-2.4755362499999996E-4</v>
      </c>
      <c r="AZ361" s="21">
        <v>21.6</v>
      </c>
      <c r="BA361" s="11">
        <f>Tabla8[[#This Row],[tasa de cambio]]*Tabla8[[#This Row],[Ingresos netos]]</f>
        <v>-5.3471583E-3</v>
      </c>
      <c r="BB361" s="23"/>
      <c r="BD361" s="23"/>
      <c r="BR361" s="2" t="s">
        <v>139</v>
      </c>
      <c r="BS361" s="2" t="s">
        <v>18</v>
      </c>
      <c r="BT361" s="2" t="s">
        <v>104</v>
      </c>
      <c r="BU361" s="2" t="s">
        <v>11</v>
      </c>
      <c r="BV361" s="2" t="s">
        <v>12</v>
      </c>
      <c r="BW361" s="2" t="s">
        <v>13</v>
      </c>
      <c r="BX361" s="7">
        <v>1.463485223E-3</v>
      </c>
      <c r="BY361" s="7">
        <v>0.75</v>
      </c>
      <c r="BZ361" s="9">
        <f>Tabla5[[#This Row],[Precio unitario]]*Tabla5[[#This Row],[Tasa de ingresos cliente]]</f>
        <v>1.09761391725E-3</v>
      </c>
      <c r="CA361" s="21">
        <v>22.631540000000001</v>
      </c>
      <c r="CB361" s="15">
        <f>Tabla5[[#This Row],[tasa de cambio]]*Tabla5[[#This Row],[Ingresos netos]]</f>
        <v>2.4840693272800068E-2</v>
      </c>
    </row>
    <row r="362" spans="1:80">
      <c r="A362" s="1" t="s">
        <v>24</v>
      </c>
      <c r="B362" s="1" t="s">
        <v>49</v>
      </c>
      <c r="C362" s="1"/>
      <c r="D362" s="1" t="s">
        <v>11</v>
      </c>
      <c r="E362" s="1" t="s">
        <v>12</v>
      </c>
      <c r="F362" s="1" t="s">
        <v>13</v>
      </c>
      <c r="G362" s="8">
        <v>6.5117448000000006E-5</v>
      </c>
      <c r="H362" s="8">
        <v>0.75</v>
      </c>
      <c r="I362" s="9">
        <f>Tabla14[[#This Row],[Precio unitario]]*Tabla14[[#This Row],[Tasa de ingresos cliente]]</f>
        <v>4.8838086000000004E-5</v>
      </c>
      <c r="J362" s="21">
        <v>21.6</v>
      </c>
      <c r="K362" s="15">
        <f>Tabla14[[#This Row],[tasa de cambio]]*Tabla14[[#This Row],[Ingresos netos]]</f>
        <v>1.0549026576000002E-3</v>
      </c>
      <c r="P362" s="2" t="s">
        <v>81</v>
      </c>
      <c r="Q362" s="2" t="s">
        <v>25</v>
      </c>
      <c r="R362" s="2"/>
      <c r="S362" s="2" t="s">
        <v>11</v>
      </c>
      <c r="T362" s="2" t="s">
        <v>12</v>
      </c>
      <c r="U362" s="2" t="s">
        <v>13</v>
      </c>
      <c r="V362" s="7">
        <v>8.1631748100000003E-4</v>
      </c>
      <c r="W362" s="7">
        <v>0.75</v>
      </c>
      <c r="X362" s="9">
        <f>Tabla12[[#This Row],[Precio unitario]]*Tabla12[[#This Row],[Tasa de ingresos cliente]]</f>
        <v>6.1223811075000007E-4</v>
      </c>
      <c r="Y362" s="21">
        <v>21.6</v>
      </c>
      <c r="Z362" s="11">
        <f>Tabla12[[#This Row],[tasa de cambio]]*Tabla12[[#This Row],[Ingresos netos]]</f>
        <v>1.3224343192200002E-2</v>
      </c>
      <c r="AQ362" s="1" t="s">
        <v>100</v>
      </c>
      <c r="AR362" s="1" t="s">
        <v>20</v>
      </c>
      <c r="AS362" s="1" t="s">
        <v>101</v>
      </c>
      <c r="AT362" s="1" t="s">
        <v>11</v>
      </c>
      <c r="AU362" s="1" t="s">
        <v>12</v>
      </c>
      <c r="AV362" s="1" t="s">
        <v>13</v>
      </c>
      <c r="AW362" s="8">
        <v>1.537E-3</v>
      </c>
      <c r="AX362" s="8">
        <v>0.75</v>
      </c>
      <c r="AY362" s="9">
        <f>Tabla8[[#This Row],[Precio unitario]]*Tabla8[[#This Row],[Tasa de ingresos cliente]]</f>
        <v>1.1527499999999999E-3</v>
      </c>
      <c r="AZ362" s="21">
        <v>21.6</v>
      </c>
      <c r="BA362" s="11">
        <f>Tabla8[[#This Row],[tasa de cambio]]*Tabla8[[#This Row],[Ingresos netos]]</f>
        <v>2.4899399999999999E-2</v>
      </c>
      <c r="BB362" s="23"/>
      <c r="BD362" s="23"/>
      <c r="BR362" s="1" t="s">
        <v>139</v>
      </c>
      <c r="BS362" s="1" t="s">
        <v>31</v>
      </c>
      <c r="BT362" s="1" t="s">
        <v>104</v>
      </c>
      <c r="BU362" s="1" t="s">
        <v>11</v>
      </c>
      <c r="BV362" s="1" t="s">
        <v>12</v>
      </c>
      <c r="BW362" s="1" t="s">
        <v>13</v>
      </c>
      <c r="BX362" s="8">
        <v>1.6533171100000001E-3</v>
      </c>
      <c r="BY362" s="8">
        <v>0.75</v>
      </c>
      <c r="BZ362" s="9">
        <f>Tabla5[[#This Row],[Precio unitario]]*Tabla5[[#This Row],[Tasa de ingresos cliente]]</f>
        <v>1.2399878325E-3</v>
      </c>
      <c r="CA362" s="21">
        <v>22.631540000000001</v>
      </c>
      <c r="CB362" s="15">
        <f>Tabla5[[#This Row],[tasa de cambio]]*Tabla5[[#This Row],[Ingresos netos]]</f>
        <v>2.8062834230737053E-2</v>
      </c>
    </row>
    <row r="363" spans="1:80">
      <c r="A363" s="1" t="s">
        <v>24</v>
      </c>
      <c r="B363" s="1" t="s">
        <v>49</v>
      </c>
      <c r="C363" s="1"/>
      <c r="D363" s="1" t="s">
        <v>11</v>
      </c>
      <c r="E363" s="1" t="s">
        <v>12</v>
      </c>
      <c r="F363" s="1" t="s">
        <v>13</v>
      </c>
      <c r="G363" s="8">
        <v>8.1948904999999998E-5</v>
      </c>
      <c r="H363" s="8">
        <v>0.75</v>
      </c>
      <c r="I363" s="9">
        <f>Tabla14[[#This Row],[Precio unitario]]*Tabla14[[#This Row],[Tasa de ingresos cliente]]</f>
        <v>6.1461678749999998E-5</v>
      </c>
      <c r="J363" s="21">
        <v>21.6</v>
      </c>
      <c r="K363" s="15">
        <f>Tabla14[[#This Row],[tasa de cambio]]*Tabla14[[#This Row],[Ingresos netos]]</f>
        <v>1.327572261E-3</v>
      </c>
      <c r="P363" s="1" t="s">
        <v>81</v>
      </c>
      <c r="Q363" s="1" t="s">
        <v>25</v>
      </c>
      <c r="R363" s="1"/>
      <c r="S363" s="1" t="s">
        <v>11</v>
      </c>
      <c r="T363" s="1" t="s">
        <v>12</v>
      </c>
      <c r="U363" s="1" t="s">
        <v>13</v>
      </c>
      <c r="V363" s="8">
        <v>8.1670535000000005E-4</v>
      </c>
      <c r="W363" s="8">
        <v>0.75</v>
      </c>
      <c r="X363" s="9">
        <f>Tabla12[[#This Row],[Precio unitario]]*Tabla12[[#This Row],[Tasa de ingresos cliente]]</f>
        <v>6.1252901250000006E-4</v>
      </c>
      <c r="Y363" s="21">
        <v>21.6</v>
      </c>
      <c r="Z363" s="11">
        <f>Tabla12[[#This Row],[tasa de cambio]]*Tabla12[[#This Row],[Ingresos netos]]</f>
        <v>1.3230626670000002E-2</v>
      </c>
      <c r="AQ363" s="1" t="s">
        <v>100</v>
      </c>
      <c r="AR363" s="1" t="s">
        <v>10</v>
      </c>
      <c r="AS363" s="1" t="s">
        <v>101</v>
      </c>
      <c r="AT363" s="1" t="s">
        <v>11</v>
      </c>
      <c r="AU363" s="1" t="s">
        <v>12</v>
      </c>
      <c r="AV363" s="1" t="s">
        <v>13</v>
      </c>
      <c r="AW363" s="8">
        <v>6.4099999999999997E-4</v>
      </c>
      <c r="AX363" s="8">
        <v>0.75</v>
      </c>
      <c r="AY363" s="9">
        <f>Tabla8[[#This Row],[Precio unitario]]*Tabla8[[#This Row],[Tasa de ingresos cliente]]</f>
        <v>4.8074999999999995E-4</v>
      </c>
      <c r="AZ363" s="21">
        <v>21.6</v>
      </c>
      <c r="BA363" s="11">
        <f>Tabla8[[#This Row],[tasa de cambio]]*Tabla8[[#This Row],[Ingresos netos]]</f>
        <v>1.03842E-2</v>
      </c>
      <c r="BB363" s="23"/>
      <c r="BD363" s="23"/>
      <c r="BR363" s="2" t="s">
        <v>139</v>
      </c>
      <c r="BS363" s="2" t="s">
        <v>14</v>
      </c>
      <c r="BT363" s="2" t="s">
        <v>104</v>
      </c>
      <c r="BU363" s="2" t="s">
        <v>11</v>
      </c>
      <c r="BV363" s="2" t="s">
        <v>12</v>
      </c>
      <c r="BW363" s="2" t="s">
        <v>13</v>
      </c>
      <c r="BX363" s="7">
        <v>2.099820238E-3</v>
      </c>
      <c r="BY363" s="7">
        <v>0.75</v>
      </c>
      <c r="BZ363" s="9">
        <f>Tabla5[[#This Row],[Precio unitario]]*Tabla5[[#This Row],[Tasa de ingresos cliente]]</f>
        <v>1.5748651784999999E-3</v>
      </c>
      <c r="CA363" s="21">
        <v>22.631540000000001</v>
      </c>
      <c r="CB363" s="15">
        <f>Tabla5[[#This Row],[tasa de cambio]]*Tabla5[[#This Row],[Ingresos netos]]</f>
        <v>3.564162428182989E-2</v>
      </c>
    </row>
    <row r="364" spans="1:80">
      <c r="A364" s="2" t="s">
        <v>24</v>
      </c>
      <c r="B364" s="2" t="s">
        <v>49</v>
      </c>
      <c r="C364" s="2"/>
      <c r="D364" s="2" t="s">
        <v>11</v>
      </c>
      <c r="E364" s="2" t="s">
        <v>12</v>
      </c>
      <c r="F364" s="2" t="s">
        <v>13</v>
      </c>
      <c r="G364" s="7">
        <v>7.1134610999999998E-5</v>
      </c>
      <c r="H364" s="7">
        <v>0.75</v>
      </c>
      <c r="I364" s="9">
        <f>Tabla14[[#This Row],[Precio unitario]]*Tabla14[[#This Row],[Tasa de ingresos cliente]]</f>
        <v>5.3350958250000002E-5</v>
      </c>
      <c r="J364" s="21">
        <v>21.6</v>
      </c>
      <c r="K364" s="15">
        <f>Tabla14[[#This Row],[tasa de cambio]]*Tabla14[[#This Row],[Ingresos netos]]</f>
        <v>1.1523806982000001E-3</v>
      </c>
      <c r="P364" s="2" t="s">
        <v>81</v>
      </c>
      <c r="Q364" s="2" t="s">
        <v>25</v>
      </c>
      <c r="R364" s="2"/>
      <c r="S364" s="2" t="s">
        <v>11</v>
      </c>
      <c r="T364" s="2" t="s">
        <v>12</v>
      </c>
      <c r="U364" s="2" t="s">
        <v>13</v>
      </c>
      <c r="V364" s="7">
        <v>8.1663330299999997E-4</v>
      </c>
      <c r="W364" s="7">
        <v>0.75</v>
      </c>
      <c r="X364" s="9">
        <f>Tabla12[[#This Row],[Precio unitario]]*Tabla12[[#This Row],[Tasa de ingresos cliente]]</f>
        <v>6.1247497725E-4</v>
      </c>
      <c r="Y364" s="21">
        <v>21.6</v>
      </c>
      <c r="Z364" s="11">
        <f>Tabla12[[#This Row],[tasa de cambio]]*Tabla12[[#This Row],[Ingresos netos]]</f>
        <v>1.3229459508600001E-2</v>
      </c>
      <c r="AQ364" s="2" t="s">
        <v>100</v>
      </c>
      <c r="AR364" s="2" t="s">
        <v>10</v>
      </c>
      <c r="AS364" s="2" t="s">
        <v>101</v>
      </c>
      <c r="AT364" s="2" t="s">
        <v>11</v>
      </c>
      <c r="AU364" s="2" t="s">
        <v>12</v>
      </c>
      <c r="AV364" s="2" t="s">
        <v>13</v>
      </c>
      <c r="AW364" s="7">
        <v>6.4128570000000003E-4</v>
      </c>
      <c r="AX364" s="7">
        <v>0.75</v>
      </c>
      <c r="AY364" s="9">
        <f>Tabla8[[#This Row],[Precio unitario]]*Tabla8[[#This Row],[Tasa de ingresos cliente]]</f>
        <v>4.8096427500000005E-4</v>
      </c>
      <c r="AZ364" s="21">
        <v>21.6</v>
      </c>
      <c r="BA364" s="11">
        <f>Tabla8[[#This Row],[tasa de cambio]]*Tabla8[[#This Row],[Ingresos netos]]</f>
        <v>1.0388828340000001E-2</v>
      </c>
      <c r="BB364" s="23"/>
      <c r="BD364" s="23"/>
      <c r="BR364" s="1" t="s">
        <v>139</v>
      </c>
      <c r="BS364" s="1" t="s">
        <v>17</v>
      </c>
      <c r="BT364" s="1" t="s">
        <v>104</v>
      </c>
      <c r="BU364" s="1" t="s">
        <v>11</v>
      </c>
      <c r="BV364" s="1" t="s">
        <v>12</v>
      </c>
      <c r="BW364" s="1" t="s">
        <v>13</v>
      </c>
      <c r="BX364" s="8">
        <v>1.166547001E-3</v>
      </c>
      <c r="BY364" s="8">
        <v>0.75</v>
      </c>
      <c r="BZ364" s="9">
        <f>Tabla5[[#This Row],[Precio unitario]]*Tabla5[[#This Row],[Tasa de ingresos cliente]]</f>
        <v>8.7491025074999998E-4</v>
      </c>
      <c r="CA364" s="21">
        <v>22.631540000000001</v>
      </c>
      <c r="CB364" s="15">
        <f>Tabla5[[#This Row],[tasa de cambio]]*Tabla5[[#This Row],[Ingresos netos]]</f>
        <v>1.9800566336258655E-2</v>
      </c>
    </row>
    <row r="365" spans="1:80">
      <c r="A365" s="1" t="s">
        <v>24</v>
      </c>
      <c r="B365" s="1" t="s">
        <v>49</v>
      </c>
      <c r="C365" s="1"/>
      <c r="D365" s="1" t="s">
        <v>11</v>
      </c>
      <c r="E365" s="1" t="s">
        <v>12</v>
      </c>
      <c r="F365" s="1" t="s">
        <v>13</v>
      </c>
      <c r="G365" s="8">
        <v>7.9149487999999999E-5</v>
      </c>
      <c r="H365" s="8">
        <v>0.75</v>
      </c>
      <c r="I365" s="9">
        <f>Tabla14[[#This Row],[Precio unitario]]*Tabla14[[#This Row],[Tasa de ingresos cliente]]</f>
        <v>5.9362116000000003E-5</v>
      </c>
      <c r="J365" s="21">
        <v>21.6</v>
      </c>
      <c r="K365" s="15">
        <f>Tabla14[[#This Row],[tasa de cambio]]*Tabla14[[#This Row],[Ingresos netos]]</f>
        <v>1.2822217056000001E-3</v>
      </c>
      <c r="P365" s="1" t="s">
        <v>81</v>
      </c>
      <c r="Q365" s="1" t="s">
        <v>25</v>
      </c>
      <c r="R365" s="1"/>
      <c r="S365" s="1" t="s">
        <v>11</v>
      </c>
      <c r="T365" s="1" t="s">
        <v>12</v>
      </c>
      <c r="U365" s="1" t="s">
        <v>13</v>
      </c>
      <c r="V365" s="8">
        <v>8.1674135199999995E-4</v>
      </c>
      <c r="W365" s="8">
        <v>0.75</v>
      </c>
      <c r="X365" s="9">
        <f>Tabla12[[#This Row],[Precio unitario]]*Tabla12[[#This Row],[Tasa de ingresos cliente]]</f>
        <v>6.1255601399999994E-4</v>
      </c>
      <c r="Y365" s="21">
        <v>21.6</v>
      </c>
      <c r="Z365" s="11">
        <f>Tabla12[[#This Row],[tasa de cambio]]*Tabla12[[#This Row],[Ingresos netos]]</f>
        <v>1.3231209902399999E-2</v>
      </c>
      <c r="AQ365" s="1" t="s">
        <v>100</v>
      </c>
      <c r="AR365" s="1" t="s">
        <v>10</v>
      </c>
      <c r="AS365" s="1" t="s">
        <v>101</v>
      </c>
      <c r="AT365" s="1" t="s">
        <v>11</v>
      </c>
      <c r="AU365" s="1" t="s">
        <v>12</v>
      </c>
      <c r="AV365" s="1" t="s">
        <v>13</v>
      </c>
      <c r="AW365" s="8">
        <v>6.413333E-4</v>
      </c>
      <c r="AX365" s="8">
        <v>0.75</v>
      </c>
      <c r="AY365" s="9">
        <f>Tabla8[[#This Row],[Precio unitario]]*Tabla8[[#This Row],[Tasa de ingresos cliente]]</f>
        <v>4.8099997499999997E-4</v>
      </c>
      <c r="AZ365" s="21">
        <v>21.6</v>
      </c>
      <c r="BA365" s="11">
        <f>Tabla8[[#This Row],[tasa de cambio]]*Tabla8[[#This Row],[Ingresos netos]]</f>
        <v>1.0389599459999999E-2</v>
      </c>
      <c r="BB365" s="23"/>
      <c r="BD365" s="23"/>
      <c r="BR365" s="2" t="s">
        <v>139</v>
      </c>
      <c r="BS365" s="2" t="s">
        <v>19</v>
      </c>
      <c r="BT365" s="2" t="s">
        <v>104</v>
      </c>
      <c r="BU365" s="2" t="s">
        <v>11</v>
      </c>
      <c r="BV365" s="2" t="s">
        <v>12</v>
      </c>
      <c r="BW365" s="2" t="s">
        <v>13</v>
      </c>
      <c r="BX365" s="7">
        <v>8.5153370569999998E-3</v>
      </c>
      <c r="BY365" s="7">
        <v>0.75</v>
      </c>
      <c r="BZ365" s="9">
        <f>Tabla5[[#This Row],[Precio unitario]]*Tabla5[[#This Row],[Tasa de ingresos cliente]]</f>
        <v>6.3865027927499998E-3</v>
      </c>
      <c r="CA365" s="21">
        <v>22.631540000000001</v>
      </c>
      <c r="CB365" s="15">
        <f>Tabla5[[#This Row],[tasa de cambio]]*Tabla5[[#This Row],[Ingresos netos]]</f>
        <v>0.14453639341423333</v>
      </c>
    </row>
    <row r="366" spans="1:80">
      <c r="A366" s="2" t="s">
        <v>24</v>
      </c>
      <c r="B366" s="2" t="s">
        <v>49</v>
      </c>
      <c r="C366" s="2"/>
      <c r="D366" s="2" t="s">
        <v>11</v>
      </c>
      <c r="E366" s="2" t="s">
        <v>12</v>
      </c>
      <c r="F366" s="2" t="s">
        <v>13</v>
      </c>
      <c r="G366" s="7">
        <v>6.0539874000000002E-5</v>
      </c>
      <c r="H366" s="7">
        <v>0.75</v>
      </c>
      <c r="I366" s="9">
        <f>Tabla14[[#This Row],[Precio unitario]]*Tabla14[[#This Row],[Tasa de ingresos cliente]]</f>
        <v>4.5404905500000001E-5</v>
      </c>
      <c r="J366" s="21">
        <v>21.6</v>
      </c>
      <c r="K366" s="15">
        <f>Tabla14[[#This Row],[tasa de cambio]]*Tabla14[[#This Row],[Ingresos netos]]</f>
        <v>9.807459588E-4</v>
      </c>
      <c r="P366" s="2" t="s">
        <v>81</v>
      </c>
      <c r="Q366" s="2" t="s">
        <v>40</v>
      </c>
      <c r="R366" s="2"/>
      <c r="S366" s="2" t="s">
        <v>11</v>
      </c>
      <c r="T366" s="2" t="s">
        <v>12</v>
      </c>
      <c r="U366" s="2" t="s">
        <v>13</v>
      </c>
      <c r="V366" s="7">
        <v>6.18039494E-4</v>
      </c>
      <c r="W366" s="7">
        <v>0.75</v>
      </c>
      <c r="X366" s="9">
        <f>Tabla12[[#This Row],[Precio unitario]]*Tabla12[[#This Row],[Tasa de ingresos cliente]]</f>
        <v>4.6352962049999997E-4</v>
      </c>
      <c r="Y366" s="21">
        <v>21.6</v>
      </c>
      <c r="Z366" s="11">
        <f>Tabla12[[#This Row],[tasa de cambio]]*Tabla12[[#This Row],[Ingresos netos]]</f>
        <v>1.0012239802799999E-2</v>
      </c>
      <c r="AQ366" s="2" t="s">
        <v>100</v>
      </c>
      <c r="AR366" s="2" t="s">
        <v>10</v>
      </c>
      <c r="AS366" s="2" t="s">
        <v>101</v>
      </c>
      <c r="AT366" s="2" t="s">
        <v>11</v>
      </c>
      <c r="AU366" s="2" t="s">
        <v>12</v>
      </c>
      <c r="AV366" s="2" t="s">
        <v>13</v>
      </c>
      <c r="AW366" s="7">
        <v>6.4139999999999998E-4</v>
      </c>
      <c r="AX366" s="7">
        <v>0.75</v>
      </c>
      <c r="AY366" s="9">
        <f>Tabla8[[#This Row],[Precio unitario]]*Tabla8[[#This Row],[Tasa de ingresos cliente]]</f>
        <v>4.8105000000000001E-4</v>
      </c>
      <c r="AZ366" s="21">
        <v>21.6</v>
      </c>
      <c r="BA366" s="11">
        <f>Tabla8[[#This Row],[tasa de cambio]]*Tabla8[[#This Row],[Ingresos netos]]</f>
        <v>1.0390680000000001E-2</v>
      </c>
      <c r="BB366" s="23"/>
      <c r="BD366" s="23"/>
      <c r="BR366" s="1" t="s">
        <v>139</v>
      </c>
      <c r="BS366" s="1" t="s">
        <v>39</v>
      </c>
      <c r="BT366" s="1" t="s">
        <v>104</v>
      </c>
      <c r="BU366" s="1" t="s">
        <v>11</v>
      </c>
      <c r="BV366" s="1" t="s">
        <v>12</v>
      </c>
      <c r="BW366" s="1" t="s">
        <v>13</v>
      </c>
      <c r="BX366" s="8">
        <v>7.5656175499999997E-3</v>
      </c>
      <c r="BY366" s="8">
        <v>0.75</v>
      </c>
      <c r="BZ366" s="9">
        <f>Tabla5[[#This Row],[Precio unitario]]*Tabla5[[#This Row],[Tasa de ingresos cliente]]</f>
        <v>5.6742131624999996E-3</v>
      </c>
      <c r="CA366" s="21">
        <v>22.631540000000001</v>
      </c>
      <c r="CB366" s="15">
        <f>Tabla5[[#This Row],[tasa de cambio]]*Tabla5[[#This Row],[Ingresos netos]]</f>
        <v>0.12841618215564524</v>
      </c>
    </row>
    <row r="367" spans="1:80">
      <c r="A367" s="2" t="s">
        <v>24</v>
      </c>
      <c r="B367" s="2" t="s">
        <v>64</v>
      </c>
      <c r="C367" s="2"/>
      <c r="D367" s="2" t="s">
        <v>11</v>
      </c>
      <c r="E367" s="2" t="s">
        <v>12</v>
      </c>
      <c r="F367" s="2" t="s">
        <v>13</v>
      </c>
      <c r="G367" s="7">
        <v>1.1736267449999999E-3</v>
      </c>
      <c r="H367" s="7">
        <v>0.75</v>
      </c>
      <c r="I367" s="9">
        <f>Tabla14[[#This Row],[Precio unitario]]*Tabla14[[#This Row],[Tasa de ingresos cliente]]</f>
        <v>8.8022005875000001E-4</v>
      </c>
      <c r="J367" s="21">
        <v>21.6</v>
      </c>
      <c r="K367" s="15">
        <f>Tabla14[[#This Row],[tasa de cambio]]*Tabla14[[#This Row],[Ingresos netos]]</f>
        <v>1.9012753269000003E-2</v>
      </c>
      <c r="P367" s="1" t="s">
        <v>81</v>
      </c>
      <c r="Q367" s="1" t="s">
        <v>40</v>
      </c>
      <c r="R367" s="1"/>
      <c r="S367" s="1" t="s">
        <v>11</v>
      </c>
      <c r="T367" s="1" t="s">
        <v>12</v>
      </c>
      <c r="U367" s="1" t="s">
        <v>13</v>
      </c>
      <c r="V367" s="8">
        <v>3.69003926E-4</v>
      </c>
      <c r="W367" s="8">
        <v>0.75</v>
      </c>
      <c r="X367" s="9">
        <f>Tabla12[[#This Row],[Precio unitario]]*Tabla12[[#This Row],[Tasa de ingresos cliente]]</f>
        <v>2.7675294450000003E-4</v>
      </c>
      <c r="Y367" s="21">
        <v>21.6</v>
      </c>
      <c r="Z367" s="11">
        <f>Tabla12[[#This Row],[tasa de cambio]]*Tabla12[[#This Row],[Ingresos netos]]</f>
        <v>5.9778636012000012E-3</v>
      </c>
      <c r="AQ367" s="1" t="s">
        <v>100</v>
      </c>
      <c r="AR367" s="1" t="s">
        <v>10</v>
      </c>
      <c r="AS367" s="1" t="s">
        <v>101</v>
      </c>
      <c r="AT367" s="1" t="s">
        <v>11</v>
      </c>
      <c r="AU367" s="1" t="s">
        <v>12</v>
      </c>
      <c r="AV367" s="1" t="s">
        <v>13</v>
      </c>
      <c r="AW367" s="8">
        <v>6.4127270000000004E-4</v>
      </c>
      <c r="AX367" s="8">
        <v>0.75</v>
      </c>
      <c r="AY367" s="9">
        <f>Tabla8[[#This Row],[Precio unitario]]*Tabla8[[#This Row],[Tasa de ingresos cliente]]</f>
        <v>4.8095452500000003E-4</v>
      </c>
      <c r="AZ367" s="21">
        <v>21.6</v>
      </c>
      <c r="BA367" s="11">
        <f>Tabla8[[#This Row],[tasa de cambio]]*Tabla8[[#This Row],[Ingresos netos]]</f>
        <v>1.0388617740000002E-2</v>
      </c>
      <c r="BB367" s="23"/>
      <c r="BD367" s="23"/>
      <c r="BR367" s="2" t="s">
        <v>139</v>
      </c>
      <c r="BS367" s="2" t="s">
        <v>33</v>
      </c>
      <c r="BT367" s="2" t="s">
        <v>104</v>
      </c>
      <c r="BU367" s="2" t="s">
        <v>11</v>
      </c>
      <c r="BV367" s="2" t="s">
        <v>12</v>
      </c>
      <c r="BW367" s="2" t="s">
        <v>13</v>
      </c>
      <c r="BX367" s="7">
        <v>8.0439770649999992E-3</v>
      </c>
      <c r="BY367" s="7">
        <v>0.75</v>
      </c>
      <c r="BZ367" s="9">
        <f>Tabla5[[#This Row],[Precio unitario]]*Tabla5[[#This Row],[Tasa de ingresos cliente]]</f>
        <v>6.0329827987499994E-3</v>
      </c>
      <c r="CA367" s="21">
        <v>22.631540000000001</v>
      </c>
      <c r="CB367" s="15">
        <f>Tabla5[[#This Row],[tasa de cambio]]*Tabla5[[#This Row],[Ingresos netos]]</f>
        <v>0.13653569152922257</v>
      </c>
    </row>
    <row r="368" spans="1:80">
      <c r="A368" s="1" t="s">
        <v>24</v>
      </c>
      <c r="B368" s="1" t="s">
        <v>64</v>
      </c>
      <c r="C368" s="1"/>
      <c r="D368" s="1" t="s">
        <v>11</v>
      </c>
      <c r="E368" s="1" t="s">
        <v>12</v>
      </c>
      <c r="F368" s="1" t="s">
        <v>13</v>
      </c>
      <c r="G368" s="8">
        <v>1.5429377570000001E-3</v>
      </c>
      <c r="H368" s="8">
        <v>0.75</v>
      </c>
      <c r="I368" s="9">
        <f>Tabla14[[#This Row],[Precio unitario]]*Tabla14[[#This Row],[Tasa de ingresos cliente]]</f>
        <v>1.15720331775E-3</v>
      </c>
      <c r="J368" s="21">
        <v>21.6</v>
      </c>
      <c r="K368" s="15">
        <f>Tabla14[[#This Row],[tasa de cambio]]*Tabla14[[#This Row],[Ingresos netos]]</f>
        <v>2.4995591663400003E-2</v>
      </c>
      <c r="P368" s="2" t="s">
        <v>81</v>
      </c>
      <c r="Q368" s="2" t="s">
        <v>40</v>
      </c>
      <c r="R368" s="2"/>
      <c r="S368" s="2" t="s">
        <v>11</v>
      </c>
      <c r="T368" s="2" t="s">
        <v>12</v>
      </c>
      <c r="U368" s="2" t="s">
        <v>13</v>
      </c>
      <c r="V368" s="7">
        <v>3.0945194200000001E-4</v>
      </c>
      <c r="W368" s="7">
        <v>0.75</v>
      </c>
      <c r="X368" s="9">
        <f>Tabla12[[#This Row],[Precio unitario]]*Tabla12[[#This Row],[Tasa de ingresos cliente]]</f>
        <v>2.320889565E-4</v>
      </c>
      <c r="Y368" s="21">
        <v>21.6</v>
      </c>
      <c r="Z368" s="11">
        <f>Tabla12[[#This Row],[tasa de cambio]]*Tabla12[[#This Row],[Ingresos netos]]</f>
        <v>5.0131214604000008E-3</v>
      </c>
      <c r="AQ368" s="2" t="s">
        <v>100</v>
      </c>
      <c r="AR368" s="2" t="s">
        <v>10</v>
      </c>
      <c r="AS368" s="2" t="s">
        <v>101</v>
      </c>
      <c r="AT368" s="2" t="s">
        <v>11</v>
      </c>
      <c r="AU368" s="2" t="s">
        <v>12</v>
      </c>
      <c r="AV368" s="2" t="s">
        <v>13</v>
      </c>
      <c r="AW368" s="7">
        <v>6.4129729999999998E-4</v>
      </c>
      <c r="AX368" s="7">
        <v>0.75</v>
      </c>
      <c r="AY368" s="9">
        <f>Tabla8[[#This Row],[Precio unitario]]*Tabla8[[#This Row],[Tasa de ingresos cliente]]</f>
        <v>4.8097297499999998E-4</v>
      </c>
      <c r="AZ368" s="21">
        <v>21.6</v>
      </c>
      <c r="BA368" s="11">
        <f>Tabla8[[#This Row],[tasa de cambio]]*Tabla8[[#This Row],[Ingresos netos]]</f>
        <v>1.038901626E-2</v>
      </c>
      <c r="BB368" s="23"/>
      <c r="BD368" s="23"/>
      <c r="BR368" s="1" t="s">
        <v>139</v>
      </c>
      <c r="BS368" s="1" t="s">
        <v>19</v>
      </c>
      <c r="BT368" s="1"/>
      <c r="BU368" s="1" t="s">
        <v>11</v>
      </c>
      <c r="BV368" s="1" t="s">
        <v>12</v>
      </c>
      <c r="BW368" s="1" t="s">
        <v>13</v>
      </c>
      <c r="BX368" s="8">
        <v>8.0106809499999999E-4</v>
      </c>
      <c r="BY368" s="8">
        <v>0.75</v>
      </c>
      <c r="BZ368" s="9">
        <f>Tabla5[[#This Row],[Precio unitario]]*Tabla5[[#This Row],[Tasa de ingresos cliente]]</f>
        <v>6.0080107125000002E-4</v>
      </c>
      <c r="CA368" s="21">
        <v>22.631540000000001</v>
      </c>
      <c r="CB368" s="15">
        <f>Tabla5[[#This Row],[tasa de cambio]]*Tabla5[[#This Row],[Ingresos netos]]</f>
        <v>1.3597053476037227E-2</v>
      </c>
    </row>
    <row r="369" spans="1:80">
      <c r="A369" s="2" t="s">
        <v>24</v>
      </c>
      <c r="B369" s="2" t="s">
        <v>64</v>
      </c>
      <c r="C369" s="2"/>
      <c r="D369" s="2" t="s">
        <v>11</v>
      </c>
      <c r="E369" s="2" t="s">
        <v>12</v>
      </c>
      <c r="F369" s="2" t="s">
        <v>13</v>
      </c>
      <c r="G369" s="7">
        <v>1.760332068E-3</v>
      </c>
      <c r="H369" s="7">
        <v>0.75</v>
      </c>
      <c r="I369" s="9">
        <f>Tabla14[[#This Row],[Precio unitario]]*Tabla14[[#This Row],[Tasa de ingresos cliente]]</f>
        <v>1.3202490510000001E-3</v>
      </c>
      <c r="J369" s="21">
        <v>21.6</v>
      </c>
      <c r="K369" s="15">
        <f>Tabla14[[#This Row],[tasa de cambio]]*Tabla14[[#This Row],[Ingresos netos]]</f>
        <v>2.8517379501600004E-2</v>
      </c>
      <c r="P369" s="1" t="s">
        <v>81</v>
      </c>
      <c r="Q369" s="1" t="s">
        <v>40</v>
      </c>
      <c r="R369" s="1"/>
      <c r="S369" s="1" t="s">
        <v>11</v>
      </c>
      <c r="T369" s="1" t="s">
        <v>12</v>
      </c>
      <c r="U369" s="1" t="s">
        <v>13</v>
      </c>
      <c r="V369" s="8">
        <v>4.1231446E-4</v>
      </c>
      <c r="W369" s="8">
        <v>0.75</v>
      </c>
      <c r="X369" s="9">
        <f>Tabla12[[#This Row],[Precio unitario]]*Tabla12[[#This Row],[Tasa de ingresos cliente]]</f>
        <v>3.0923584500000003E-4</v>
      </c>
      <c r="Y369" s="21">
        <v>21.6</v>
      </c>
      <c r="Z369" s="11">
        <f>Tabla12[[#This Row],[tasa de cambio]]*Tabla12[[#This Row],[Ingresos netos]]</f>
        <v>6.679494252000001E-3</v>
      </c>
      <c r="AQ369" s="1" t="s">
        <v>100</v>
      </c>
      <c r="AR369" s="1" t="s">
        <v>10</v>
      </c>
      <c r="AS369" s="1" t="s">
        <v>101</v>
      </c>
      <c r="AT369" s="1" t="s">
        <v>11</v>
      </c>
      <c r="AU369" s="1" t="s">
        <v>12</v>
      </c>
      <c r="AV369" s="1" t="s">
        <v>13</v>
      </c>
      <c r="AW369" s="8">
        <v>6.4150000000000003E-4</v>
      </c>
      <c r="AX369" s="8">
        <v>0.75</v>
      </c>
      <c r="AY369" s="9">
        <f>Tabla8[[#This Row],[Precio unitario]]*Tabla8[[#This Row],[Tasa de ingresos cliente]]</f>
        <v>4.81125E-4</v>
      </c>
      <c r="AZ369" s="21">
        <v>21.6</v>
      </c>
      <c r="BA369" s="11">
        <f>Tabla8[[#This Row],[tasa de cambio]]*Tabla8[[#This Row],[Ingresos netos]]</f>
        <v>1.03923E-2</v>
      </c>
      <c r="BB369" s="23"/>
      <c r="BD369" s="23"/>
      <c r="BR369" s="2" t="s">
        <v>139</v>
      </c>
      <c r="BS369" s="2" t="s">
        <v>18</v>
      </c>
      <c r="BT369" s="2"/>
      <c r="BU369" s="2" t="s">
        <v>11</v>
      </c>
      <c r="BV369" s="2" t="s">
        <v>12</v>
      </c>
      <c r="BW369" s="2" t="s">
        <v>13</v>
      </c>
      <c r="BX369" s="7">
        <v>6.8467985900000003E-4</v>
      </c>
      <c r="BY369" s="7">
        <v>0.75</v>
      </c>
      <c r="BZ369" s="9">
        <f>Tabla5[[#This Row],[Precio unitario]]*Tabla5[[#This Row],[Tasa de ingresos cliente]]</f>
        <v>5.1350989425E-4</v>
      </c>
      <c r="CA369" s="21">
        <v>22.631540000000001</v>
      </c>
      <c r="CB369" s="15">
        <f>Tabla5[[#This Row],[tasa de cambio]]*Tabla5[[#This Row],[Ingresos netos]]</f>
        <v>1.1621519712114645E-2</v>
      </c>
    </row>
    <row r="370" spans="1:80">
      <c r="A370" s="1" t="s">
        <v>24</v>
      </c>
      <c r="B370" s="1" t="s">
        <v>64</v>
      </c>
      <c r="C370" s="1"/>
      <c r="D370" s="1" t="s">
        <v>11</v>
      </c>
      <c r="E370" s="1" t="s">
        <v>12</v>
      </c>
      <c r="F370" s="1" t="s">
        <v>13</v>
      </c>
      <c r="G370" s="8">
        <v>1.0571500709999999E-3</v>
      </c>
      <c r="H370" s="8">
        <v>0.75</v>
      </c>
      <c r="I370" s="9">
        <f>Tabla14[[#This Row],[Precio unitario]]*Tabla14[[#This Row],[Tasa de ingresos cliente]]</f>
        <v>7.9286255324999993E-4</v>
      </c>
      <c r="J370" s="21">
        <v>21.6</v>
      </c>
      <c r="K370" s="15">
        <f>Tabla14[[#This Row],[tasa de cambio]]*Tabla14[[#This Row],[Ingresos netos]]</f>
        <v>1.7125831150199999E-2</v>
      </c>
      <c r="P370" s="2" t="s">
        <v>81</v>
      </c>
      <c r="Q370" s="2" t="s">
        <v>26</v>
      </c>
      <c r="R370" s="2"/>
      <c r="S370" s="2" t="s">
        <v>11</v>
      </c>
      <c r="T370" s="2" t="s">
        <v>12</v>
      </c>
      <c r="U370" s="2" t="s">
        <v>13</v>
      </c>
      <c r="V370" s="7">
        <v>7.7968059180000002E-3</v>
      </c>
      <c r="W370" s="7">
        <v>0.75</v>
      </c>
      <c r="X370" s="9">
        <f>Tabla12[[#This Row],[Precio unitario]]*Tabla12[[#This Row],[Tasa de ingresos cliente]]</f>
        <v>5.8476044385000004E-3</v>
      </c>
      <c r="Y370" s="21">
        <v>21.6</v>
      </c>
      <c r="Z370" s="11">
        <f>Tabla12[[#This Row],[tasa de cambio]]*Tabla12[[#This Row],[Ingresos netos]]</f>
        <v>0.12630825587160002</v>
      </c>
      <c r="AQ370" s="2" t="s">
        <v>100</v>
      </c>
      <c r="AR370" s="2" t="s">
        <v>10</v>
      </c>
      <c r="AS370" s="2" t="s">
        <v>101</v>
      </c>
      <c r="AT370" s="2" t="s">
        <v>11</v>
      </c>
      <c r="AU370" s="2" t="s">
        <v>12</v>
      </c>
      <c r="AV370" s="2" t="s">
        <v>13</v>
      </c>
      <c r="AW370" s="7">
        <v>6.4131249999999996E-4</v>
      </c>
      <c r="AX370" s="7">
        <v>0.75</v>
      </c>
      <c r="AY370" s="9">
        <f>Tabla8[[#This Row],[Precio unitario]]*Tabla8[[#This Row],[Tasa de ingresos cliente]]</f>
        <v>4.8098437499999997E-4</v>
      </c>
      <c r="AZ370" s="21">
        <v>21.6</v>
      </c>
      <c r="BA370" s="11">
        <f>Tabla8[[#This Row],[tasa de cambio]]*Tabla8[[#This Row],[Ingresos netos]]</f>
        <v>1.03892625E-2</v>
      </c>
      <c r="BB370" s="23"/>
      <c r="BD370" s="23"/>
      <c r="BR370" s="1" t="s">
        <v>139</v>
      </c>
      <c r="BS370" s="1" t="s">
        <v>19</v>
      </c>
      <c r="BT370" s="1" t="s">
        <v>104</v>
      </c>
      <c r="BU370" s="1" t="s">
        <v>11</v>
      </c>
      <c r="BV370" s="1" t="s">
        <v>12</v>
      </c>
      <c r="BW370" s="1" t="s">
        <v>13</v>
      </c>
      <c r="BX370" s="8">
        <v>6.7897658459999998E-3</v>
      </c>
      <c r="BY370" s="8">
        <v>0.75</v>
      </c>
      <c r="BZ370" s="9">
        <f>Tabla5[[#This Row],[Precio unitario]]*Tabla5[[#This Row],[Tasa de ingresos cliente]]</f>
        <v>5.0923243845000001E-3</v>
      </c>
      <c r="CA370" s="21">
        <v>22.631540000000001</v>
      </c>
      <c r="CB370" s="15">
        <f>Tabla5[[#This Row],[tasa de cambio]]*Tabla5[[#This Row],[Ingresos netos]]</f>
        <v>0.11524714300078713</v>
      </c>
    </row>
    <row r="371" spans="1:80">
      <c r="A371" s="2" t="s">
        <v>24</v>
      </c>
      <c r="B371" s="2" t="s">
        <v>64</v>
      </c>
      <c r="C371" s="2"/>
      <c r="D371" s="2" t="s">
        <v>11</v>
      </c>
      <c r="E371" s="2" t="s">
        <v>12</v>
      </c>
      <c r="F371" s="2" t="s">
        <v>13</v>
      </c>
      <c r="G371" s="7">
        <v>3.0149954589999998E-3</v>
      </c>
      <c r="H371" s="7">
        <v>0.75</v>
      </c>
      <c r="I371" s="9">
        <f>Tabla14[[#This Row],[Precio unitario]]*Tabla14[[#This Row],[Tasa de ingresos cliente]]</f>
        <v>2.2612465942499996E-3</v>
      </c>
      <c r="J371" s="21">
        <v>21.6</v>
      </c>
      <c r="K371" s="15">
        <f>Tabla14[[#This Row],[tasa de cambio]]*Tabla14[[#This Row],[Ingresos netos]]</f>
        <v>4.8842926435799995E-2</v>
      </c>
      <c r="P371" s="1" t="s">
        <v>81</v>
      </c>
      <c r="Q371" s="1" t="s">
        <v>10</v>
      </c>
      <c r="R371" s="1"/>
      <c r="S371" s="1" t="s">
        <v>11</v>
      </c>
      <c r="T371" s="1" t="s">
        <v>12</v>
      </c>
      <c r="U371" s="1" t="s">
        <v>13</v>
      </c>
      <c r="V371" s="8">
        <v>1.7356969270000001E-3</v>
      </c>
      <c r="W371" s="8">
        <v>0.75</v>
      </c>
      <c r="X371" s="9">
        <f>Tabla12[[#This Row],[Precio unitario]]*Tabla12[[#This Row],[Tasa de ingresos cliente]]</f>
        <v>1.30177269525E-3</v>
      </c>
      <c r="Y371" s="21">
        <v>21.6</v>
      </c>
      <c r="Z371" s="11">
        <f>Tabla12[[#This Row],[tasa de cambio]]*Tabla12[[#This Row],[Ingresos netos]]</f>
        <v>2.8118290217400001E-2</v>
      </c>
      <c r="AQ371" s="1" t="s">
        <v>100</v>
      </c>
      <c r="AR371" s="1" t="s">
        <v>10</v>
      </c>
      <c r="AS371" s="1" t="s">
        <v>101</v>
      </c>
      <c r="AT371" s="1" t="s">
        <v>11</v>
      </c>
      <c r="AU371" s="1" t="s">
        <v>12</v>
      </c>
      <c r="AV371" s="1" t="s">
        <v>13</v>
      </c>
      <c r="AW371" s="8">
        <v>6.4125E-4</v>
      </c>
      <c r="AX371" s="8">
        <v>0.75</v>
      </c>
      <c r="AY371" s="9">
        <f>Tabla8[[#This Row],[Precio unitario]]*Tabla8[[#This Row],[Tasa de ingresos cliente]]</f>
        <v>4.8093750000000003E-4</v>
      </c>
      <c r="AZ371" s="21">
        <v>21.6</v>
      </c>
      <c r="BA371" s="11">
        <f>Tabla8[[#This Row],[tasa de cambio]]*Tabla8[[#This Row],[Ingresos netos]]</f>
        <v>1.0388250000000002E-2</v>
      </c>
      <c r="BB371" s="23"/>
      <c r="BD371" s="23"/>
      <c r="BR371" s="2" t="s">
        <v>139</v>
      </c>
      <c r="BS371" s="2" t="s">
        <v>20</v>
      </c>
      <c r="BT371" s="2" t="s">
        <v>104</v>
      </c>
      <c r="BU371" s="2" t="s">
        <v>11</v>
      </c>
      <c r="BV371" s="2" t="s">
        <v>12</v>
      </c>
      <c r="BW371" s="2" t="s">
        <v>13</v>
      </c>
      <c r="BX371" s="7">
        <v>6.1599012310000001E-3</v>
      </c>
      <c r="BY371" s="7">
        <v>0.75</v>
      </c>
      <c r="BZ371" s="9">
        <f>Tabla5[[#This Row],[Precio unitario]]*Tabla5[[#This Row],[Tasa de ingresos cliente]]</f>
        <v>4.6199259232500003E-3</v>
      </c>
      <c r="CA371" s="21">
        <v>22.631540000000001</v>
      </c>
      <c r="CB371" s="15">
        <f>Tabla5[[#This Row],[tasa de cambio]]*Tabla5[[#This Row],[Ingresos netos]]</f>
        <v>0.10455603832906932</v>
      </c>
    </row>
    <row r="372" spans="1:80">
      <c r="A372" s="1" t="s">
        <v>24</v>
      </c>
      <c r="B372" s="1" t="s">
        <v>64</v>
      </c>
      <c r="C372" s="1"/>
      <c r="D372" s="1" t="s">
        <v>11</v>
      </c>
      <c r="E372" s="1" t="s">
        <v>12</v>
      </c>
      <c r="F372" s="1" t="s">
        <v>13</v>
      </c>
      <c r="G372" s="8">
        <v>3.743676988E-3</v>
      </c>
      <c r="H372" s="8">
        <v>0.75</v>
      </c>
      <c r="I372" s="9">
        <f>Tabla14[[#This Row],[Precio unitario]]*Tabla14[[#This Row],[Tasa de ingresos cliente]]</f>
        <v>2.8077577410000002E-3</v>
      </c>
      <c r="J372" s="21">
        <v>21.6</v>
      </c>
      <c r="K372" s="15">
        <f>Tabla14[[#This Row],[tasa de cambio]]*Tabla14[[#This Row],[Ingresos netos]]</f>
        <v>6.0647567205600009E-2</v>
      </c>
      <c r="P372" s="2" t="s">
        <v>81</v>
      </c>
      <c r="Q372" s="2" t="s">
        <v>10</v>
      </c>
      <c r="R372" s="2"/>
      <c r="S372" s="2" t="s">
        <v>11</v>
      </c>
      <c r="T372" s="2" t="s">
        <v>12</v>
      </c>
      <c r="U372" s="2" t="s">
        <v>13</v>
      </c>
      <c r="V372" s="7">
        <v>1.562170454E-3</v>
      </c>
      <c r="W372" s="7">
        <v>0.75</v>
      </c>
      <c r="X372" s="9">
        <f>Tabla12[[#This Row],[Precio unitario]]*Tabla12[[#This Row],[Tasa de ingresos cliente]]</f>
        <v>1.1716278405000001E-3</v>
      </c>
      <c r="Y372" s="21">
        <v>21.6</v>
      </c>
      <c r="Z372" s="11">
        <f>Tabla12[[#This Row],[tasa de cambio]]*Tabla12[[#This Row],[Ingresos netos]]</f>
        <v>2.5307161354800004E-2</v>
      </c>
      <c r="AQ372" s="2" t="s">
        <v>100</v>
      </c>
      <c r="AR372" s="2" t="s">
        <v>10</v>
      </c>
      <c r="AS372" s="2" t="s">
        <v>101</v>
      </c>
      <c r="AT372" s="2" t="s">
        <v>11</v>
      </c>
      <c r="AU372" s="2" t="s">
        <v>12</v>
      </c>
      <c r="AV372" s="2" t="s">
        <v>13</v>
      </c>
      <c r="AW372" s="7">
        <v>6.4130000000000003E-4</v>
      </c>
      <c r="AX372" s="7">
        <v>0.75</v>
      </c>
      <c r="AY372" s="9">
        <f>Tabla8[[#This Row],[Precio unitario]]*Tabla8[[#This Row],[Tasa de ingresos cliente]]</f>
        <v>4.8097500000000002E-4</v>
      </c>
      <c r="AZ372" s="21">
        <v>21.6</v>
      </c>
      <c r="BA372" s="11">
        <f>Tabla8[[#This Row],[tasa de cambio]]*Tabla8[[#This Row],[Ingresos netos]]</f>
        <v>1.038906E-2</v>
      </c>
      <c r="BB372" s="23"/>
      <c r="BD372" s="23"/>
      <c r="BR372" s="1" t="s">
        <v>139</v>
      </c>
      <c r="BS372" s="1" t="s">
        <v>21</v>
      </c>
      <c r="BT372" s="1" t="s">
        <v>104</v>
      </c>
      <c r="BU372" s="1" t="s">
        <v>11</v>
      </c>
      <c r="BV372" s="1" t="s">
        <v>12</v>
      </c>
      <c r="BW372" s="1" t="s">
        <v>13</v>
      </c>
      <c r="BX372" s="8">
        <v>6.9519999999999998E-3</v>
      </c>
      <c r="BY372" s="8">
        <v>0.75</v>
      </c>
      <c r="BZ372" s="9">
        <f>Tabla5[[#This Row],[Precio unitario]]*Tabla5[[#This Row],[Tasa de ingresos cliente]]</f>
        <v>5.2139999999999999E-3</v>
      </c>
      <c r="CA372" s="21">
        <v>22.631540000000001</v>
      </c>
      <c r="CB372" s="15">
        <f>Tabla5[[#This Row],[tasa de cambio]]*Tabla5[[#This Row],[Ingresos netos]]</f>
        <v>0.11800084956000001</v>
      </c>
    </row>
    <row r="373" spans="1:80">
      <c r="A373" s="2" t="s">
        <v>24</v>
      </c>
      <c r="B373" s="2" t="s">
        <v>35</v>
      </c>
      <c r="C373" s="2"/>
      <c r="D373" s="2" t="s">
        <v>11</v>
      </c>
      <c r="E373" s="2" t="s">
        <v>12</v>
      </c>
      <c r="F373" s="2" t="s">
        <v>13</v>
      </c>
      <c r="G373" s="7">
        <v>6.9583468000000001E-5</v>
      </c>
      <c r="H373" s="7">
        <v>0.75</v>
      </c>
      <c r="I373" s="9">
        <f>Tabla14[[#This Row],[Precio unitario]]*Tabla14[[#This Row],[Tasa de ingresos cliente]]</f>
        <v>5.2187601000000004E-5</v>
      </c>
      <c r="J373" s="21">
        <v>21.6</v>
      </c>
      <c r="K373" s="15">
        <f>Tabla14[[#This Row],[tasa de cambio]]*Tabla14[[#This Row],[Ingresos netos]]</f>
        <v>1.1272521816000003E-3</v>
      </c>
      <c r="P373" s="1" t="s">
        <v>81</v>
      </c>
      <c r="Q373" s="1" t="s">
        <v>10</v>
      </c>
      <c r="R373" s="1"/>
      <c r="S373" s="1" t="s">
        <v>11</v>
      </c>
      <c r="T373" s="1" t="s">
        <v>12</v>
      </c>
      <c r="U373" s="1" t="s">
        <v>13</v>
      </c>
      <c r="V373" s="8">
        <v>1.713613616E-3</v>
      </c>
      <c r="W373" s="8">
        <v>0.75</v>
      </c>
      <c r="X373" s="9">
        <f>Tabla12[[#This Row],[Precio unitario]]*Tabla12[[#This Row],[Tasa de ingresos cliente]]</f>
        <v>1.285210212E-3</v>
      </c>
      <c r="Y373" s="21">
        <v>21.6</v>
      </c>
      <c r="Z373" s="11">
        <f>Tabla12[[#This Row],[tasa de cambio]]*Tabla12[[#This Row],[Ingresos netos]]</f>
        <v>2.7760540579200001E-2</v>
      </c>
      <c r="AQ373" s="1" t="s">
        <v>100</v>
      </c>
      <c r="AR373" s="1" t="s">
        <v>10</v>
      </c>
      <c r="AS373" s="1" t="s">
        <v>104</v>
      </c>
      <c r="AT373" s="1" t="s">
        <v>11</v>
      </c>
      <c r="AU373" s="1" t="s">
        <v>12</v>
      </c>
      <c r="AV373" s="1" t="s">
        <v>13</v>
      </c>
      <c r="AW373" s="8">
        <v>9.2813460000000004E-4</v>
      </c>
      <c r="AX373" s="8">
        <v>0.75</v>
      </c>
      <c r="AY373" s="9">
        <f>Tabla8[[#This Row],[Precio unitario]]*Tabla8[[#This Row],[Tasa de ingresos cliente]]</f>
        <v>6.9610095000000006E-4</v>
      </c>
      <c r="AZ373" s="21">
        <v>21.6</v>
      </c>
      <c r="BA373" s="11">
        <f>Tabla8[[#This Row],[tasa de cambio]]*Tabla8[[#This Row],[Ingresos netos]]</f>
        <v>1.5035780520000002E-2</v>
      </c>
      <c r="BB373" s="23"/>
      <c r="BD373" s="23"/>
      <c r="BR373" s="2" t="s">
        <v>139</v>
      </c>
      <c r="BS373" s="2" t="s">
        <v>37</v>
      </c>
      <c r="BT373" s="2" t="s">
        <v>104</v>
      </c>
      <c r="BU373" s="2" t="s">
        <v>11</v>
      </c>
      <c r="BV373" s="2" t="s">
        <v>12</v>
      </c>
      <c r="BW373" s="2" t="s">
        <v>13</v>
      </c>
      <c r="BX373" s="7">
        <v>4.0657984450000002E-3</v>
      </c>
      <c r="BY373" s="7">
        <v>0.75</v>
      </c>
      <c r="BZ373" s="9">
        <f>Tabla5[[#This Row],[Precio unitario]]*Tabla5[[#This Row],[Tasa de ingresos cliente]]</f>
        <v>3.0493488337499999E-3</v>
      </c>
      <c r="CA373" s="21">
        <v>22.631540000000001</v>
      </c>
      <c r="CB373" s="15">
        <f>Tabla5[[#This Row],[tasa de cambio]]*Tabla5[[#This Row],[Ingresos netos]]</f>
        <v>6.9011460104966477E-2</v>
      </c>
    </row>
    <row r="374" spans="1:80">
      <c r="A374" s="1" t="s">
        <v>24</v>
      </c>
      <c r="B374" s="1" t="s">
        <v>35</v>
      </c>
      <c r="C374" s="1"/>
      <c r="D374" s="1" t="s">
        <v>11</v>
      </c>
      <c r="E374" s="1" t="s">
        <v>12</v>
      </c>
      <c r="F374" s="1" t="s">
        <v>13</v>
      </c>
      <c r="G374" s="8">
        <v>6.7941124799999998E-4</v>
      </c>
      <c r="H374" s="8">
        <v>0.75</v>
      </c>
      <c r="I374" s="9">
        <f>Tabla14[[#This Row],[Precio unitario]]*Tabla14[[#This Row],[Tasa de ingresos cliente]]</f>
        <v>5.0955843600000001E-4</v>
      </c>
      <c r="J374" s="21">
        <v>21.6</v>
      </c>
      <c r="K374" s="15">
        <f>Tabla14[[#This Row],[tasa de cambio]]*Tabla14[[#This Row],[Ingresos netos]]</f>
        <v>1.10064622176E-2</v>
      </c>
      <c r="P374" s="2" t="s">
        <v>81</v>
      </c>
      <c r="Q374" s="2" t="s">
        <v>10</v>
      </c>
      <c r="R374" s="2"/>
      <c r="S374" s="2" t="s">
        <v>11</v>
      </c>
      <c r="T374" s="2" t="s">
        <v>12</v>
      </c>
      <c r="U374" s="2" t="s">
        <v>13</v>
      </c>
      <c r="V374" s="7">
        <v>1.640919007E-3</v>
      </c>
      <c r="W374" s="7">
        <v>0.75</v>
      </c>
      <c r="X374" s="9">
        <f>Tabla12[[#This Row],[Precio unitario]]*Tabla12[[#This Row],[Tasa de ingresos cliente]]</f>
        <v>1.23068925525E-3</v>
      </c>
      <c r="Y374" s="21">
        <v>21.6</v>
      </c>
      <c r="Z374" s="11">
        <f>Tabla12[[#This Row],[tasa de cambio]]*Tabla12[[#This Row],[Ingresos netos]]</f>
        <v>2.6582887913400004E-2</v>
      </c>
      <c r="AQ374" s="2" t="s">
        <v>100</v>
      </c>
      <c r="AR374" s="2" t="s">
        <v>10</v>
      </c>
      <c r="AS374" s="2" t="s">
        <v>104</v>
      </c>
      <c r="AT374" s="2" t="s">
        <v>11</v>
      </c>
      <c r="AU374" s="2" t="s">
        <v>12</v>
      </c>
      <c r="AV374" s="2" t="s">
        <v>13</v>
      </c>
      <c r="AW374" s="7">
        <v>9.2800000000000001E-4</v>
      </c>
      <c r="AX374" s="7">
        <v>0.75</v>
      </c>
      <c r="AY374" s="9">
        <f>Tabla8[[#This Row],[Precio unitario]]*Tabla8[[#This Row],[Tasa de ingresos cliente]]</f>
        <v>6.96E-4</v>
      </c>
      <c r="AZ374" s="21">
        <v>21.6</v>
      </c>
      <c r="BA374" s="11">
        <f>Tabla8[[#This Row],[tasa de cambio]]*Tabla8[[#This Row],[Ingresos netos]]</f>
        <v>1.5033600000000001E-2</v>
      </c>
      <c r="BB374" s="23"/>
      <c r="BD374" s="23"/>
      <c r="BR374" s="1" t="s">
        <v>139</v>
      </c>
      <c r="BS374" s="1" t="s">
        <v>39</v>
      </c>
      <c r="BT374" s="1" t="s">
        <v>104</v>
      </c>
      <c r="BU374" s="1" t="s">
        <v>11</v>
      </c>
      <c r="BV374" s="1" t="s">
        <v>12</v>
      </c>
      <c r="BW374" s="1" t="s">
        <v>13</v>
      </c>
      <c r="BX374" s="8">
        <v>6.2078882310000003E-3</v>
      </c>
      <c r="BY374" s="8">
        <v>0.75</v>
      </c>
      <c r="BZ374" s="9">
        <f>Tabla5[[#This Row],[Precio unitario]]*Tabla5[[#This Row],[Tasa de ingresos cliente]]</f>
        <v>4.6559161732500007E-3</v>
      </c>
      <c r="CA374" s="21">
        <v>22.631540000000001</v>
      </c>
      <c r="CB374" s="15">
        <f>Tabla5[[#This Row],[tasa de cambio]]*Tabla5[[#This Row],[Ingresos netos]]</f>
        <v>0.10537055311155433</v>
      </c>
    </row>
    <row r="375" spans="1:80">
      <c r="A375" s="2" t="s">
        <v>24</v>
      </c>
      <c r="B375" s="2" t="s">
        <v>35</v>
      </c>
      <c r="C375" s="2"/>
      <c r="D375" s="2" t="s">
        <v>11</v>
      </c>
      <c r="E375" s="2" t="s">
        <v>12</v>
      </c>
      <c r="F375" s="2" t="s">
        <v>13</v>
      </c>
      <c r="G375" s="7">
        <v>2.0810210899999999E-4</v>
      </c>
      <c r="H375" s="7">
        <v>0.75</v>
      </c>
      <c r="I375" s="9">
        <f>Tabla14[[#This Row],[Precio unitario]]*Tabla14[[#This Row],[Tasa de ingresos cliente]]</f>
        <v>1.5607658175000001E-4</v>
      </c>
      <c r="J375" s="21">
        <v>21.6</v>
      </c>
      <c r="K375" s="15">
        <f>Tabla14[[#This Row],[tasa de cambio]]*Tabla14[[#This Row],[Ingresos netos]]</f>
        <v>3.3712541658000002E-3</v>
      </c>
      <c r="P375" s="1" t="s">
        <v>81</v>
      </c>
      <c r="Q375" s="1" t="s">
        <v>10</v>
      </c>
      <c r="R375" s="1"/>
      <c r="S375" s="1" t="s">
        <v>11</v>
      </c>
      <c r="T375" s="1" t="s">
        <v>12</v>
      </c>
      <c r="U375" s="1" t="s">
        <v>13</v>
      </c>
      <c r="V375" s="8">
        <v>1.5892219600000001E-3</v>
      </c>
      <c r="W375" s="8">
        <v>0.75</v>
      </c>
      <c r="X375" s="9">
        <f>Tabla12[[#This Row],[Precio unitario]]*Tabla12[[#This Row],[Tasa de ingresos cliente]]</f>
        <v>1.1919164700000002E-3</v>
      </c>
      <c r="Y375" s="21">
        <v>21.6</v>
      </c>
      <c r="Z375" s="11">
        <f>Tabla12[[#This Row],[tasa de cambio]]*Tabla12[[#This Row],[Ingresos netos]]</f>
        <v>2.5745395752000005E-2</v>
      </c>
      <c r="AQ375" s="1" t="s">
        <v>100</v>
      </c>
      <c r="AR375" s="1" t="s">
        <v>10</v>
      </c>
      <c r="AS375" s="1" t="s">
        <v>104</v>
      </c>
      <c r="AT375" s="1" t="s">
        <v>11</v>
      </c>
      <c r="AU375" s="1" t="s">
        <v>12</v>
      </c>
      <c r="AV375" s="1" t="s">
        <v>13</v>
      </c>
      <c r="AW375" s="8">
        <v>9.2814289999999995E-4</v>
      </c>
      <c r="AX375" s="8">
        <v>0.75</v>
      </c>
      <c r="AY375" s="9">
        <f>Tabla8[[#This Row],[Precio unitario]]*Tabla8[[#This Row],[Tasa de ingresos cliente]]</f>
        <v>6.9610717500000001E-4</v>
      </c>
      <c r="AZ375" s="21">
        <v>21.6</v>
      </c>
      <c r="BA375" s="11">
        <f>Tabla8[[#This Row],[tasa de cambio]]*Tabla8[[#This Row],[Ingresos netos]]</f>
        <v>1.503591498E-2</v>
      </c>
      <c r="BB375" s="23"/>
      <c r="BD375" s="23"/>
      <c r="BR375" s="2" t="s">
        <v>139</v>
      </c>
      <c r="BS375" s="2" t="s">
        <v>18</v>
      </c>
      <c r="BT375" s="2" t="s">
        <v>104</v>
      </c>
      <c r="BU375" s="2" t="s">
        <v>11</v>
      </c>
      <c r="BV375" s="2" t="s">
        <v>12</v>
      </c>
      <c r="BW375" s="2" t="s">
        <v>13</v>
      </c>
      <c r="BX375" s="7">
        <v>3.1342026809999999E-3</v>
      </c>
      <c r="BY375" s="7">
        <v>0.75</v>
      </c>
      <c r="BZ375" s="9">
        <f>Tabla5[[#This Row],[Precio unitario]]*Tabla5[[#This Row],[Tasa de ingresos cliente]]</f>
        <v>2.3506520107499998E-3</v>
      </c>
      <c r="CA375" s="21">
        <v>22.631540000000001</v>
      </c>
      <c r="CB375" s="15">
        <f>Tabla5[[#This Row],[tasa de cambio]]*Tabla5[[#This Row],[Ingresos netos]]</f>
        <v>5.3198875007369056E-2</v>
      </c>
    </row>
    <row r="376" spans="1:80">
      <c r="A376" s="1" t="s">
        <v>24</v>
      </c>
      <c r="B376" s="1" t="s">
        <v>35</v>
      </c>
      <c r="C376" s="1"/>
      <c r="D376" s="1" t="s">
        <v>11</v>
      </c>
      <c r="E376" s="1" t="s">
        <v>12</v>
      </c>
      <c r="F376" s="1" t="s">
        <v>13</v>
      </c>
      <c r="G376" s="8">
        <v>2.03131862E-4</v>
      </c>
      <c r="H376" s="8">
        <v>0.75</v>
      </c>
      <c r="I376" s="9">
        <f>Tabla14[[#This Row],[Precio unitario]]*Tabla14[[#This Row],[Tasa de ingresos cliente]]</f>
        <v>1.5234889650000001E-4</v>
      </c>
      <c r="J376" s="21">
        <v>21.6</v>
      </c>
      <c r="K376" s="15">
        <f>Tabla14[[#This Row],[tasa de cambio]]*Tabla14[[#This Row],[Ingresos netos]]</f>
        <v>3.2907361644000004E-3</v>
      </c>
      <c r="P376" s="2" t="s">
        <v>81</v>
      </c>
      <c r="Q376" s="2" t="s">
        <v>10</v>
      </c>
      <c r="R376" s="2"/>
      <c r="S376" s="2" t="s">
        <v>11</v>
      </c>
      <c r="T376" s="2" t="s">
        <v>12</v>
      </c>
      <c r="U376" s="2" t="s">
        <v>13</v>
      </c>
      <c r="V376" s="7">
        <v>1.7357362140000001E-3</v>
      </c>
      <c r="W376" s="7">
        <v>0.75</v>
      </c>
      <c r="X376" s="9">
        <f>Tabla12[[#This Row],[Precio unitario]]*Tabla12[[#This Row],[Tasa de ingresos cliente]]</f>
        <v>1.3018021605000001E-3</v>
      </c>
      <c r="Y376" s="21">
        <v>21.6</v>
      </c>
      <c r="Z376" s="11">
        <f>Tabla12[[#This Row],[tasa de cambio]]*Tabla12[[#This Row],[Ingresos netos]]</f>
        <v>2.8118926666800003E-2</v>
      </c>
      <c r="AQ376" s="2" t="s">
        <v>100</v>
      </c>
      <c r="AR376" s="2" t="s">
        <v>10</v>
      </c>
      <c r="AS376" s="2" t="s">
        <v>104</v>
      </c>
      <c r="AT376" s="2" t="s">
        <v>11</v>
      </c>
      <c r="AU376" s="2" t="s">
        <v>12</v>
      </c>
      <c r="AV376" s="2" t="s">
        <v>13</v>
      </c>
      <c r="AW376" s="7">
        <v>9.2812600000000004E-4</v>
      </c>
      <c r="AX376" s="7">
        <v>0.75</v>
      </c>
      <c r="AY376" s="9">
        <f>Tabla8[[#This Row],[Precio unitario]]*Tabla8[[#This Row],[Tasa de ingresos cliente]]</f>
        <v>6.9609450000000003E-4</v>
      </c>
      <c r="AZ376" s="21">
        <v>21.6</v>
      </c>
      <c r="BA376" s="11">
        <f>Tabla8[[#This Row],[tasa de cambio]]*Tabla8[[#This Row],[Ingresos netos]]</f>
        <v>1.5035641200000002E-2</v>
      </c>
      <c r="BB376" s="23"/>
      <c r="BD376" s="23"/>
      <c r="BR376" s="1" t="s">
        <v>139</v>
      </c>
      <c r="BS376" s="1" t="s">
        <v>18</v>
      </c>
      <c r="BT376" s="1" t="s">
        <v>104</v>
      </c>
      <c r="BU376" s="1" t="s">
        <v>11</v>
      </c>
      <c r="BV376" s="1" t="s">
        <v>12</v>
      </c>
      <c r="BW376" s="1" t="s">
        <v>13</v>
      </c>
      <c r="BX376" s="8">
        <v>3.1342026819999999E-3</v>
      </c>
      <c r="BY376" s="8">
        <v>0.75</v>
      </c>
      <c r="BZ376" s="9">
        <f>Tabla5[[#This Row],[Precio unitario]]*Tabla5[[#This Row],[Tasa de ingresos cliente]]</f>
        <v>2.3506520114999997E-3</v>
      </c>
      <c r="CA376" s="21">
        <v>22.631540000000001</v>
      </c>
      <c r="CB376" s="15">
        <f>Tabla5[[#This Row],[tasa de cambio]]*Tabla5[[#This Row],[Ingresos netos]]</f>
        <v>5.3198875024342708E-2</v>
      </c>
    </row>
    <row r="377" spans="1:80">
      <c r="A377" s="2" t="s">
        <v>24</v>
      </c>
      <c r="B377" s="2" t="s">
        <v>35</v>
      </c>
      <c r="C377" s="2"/>
      <c r="D377" s="2" t="s">
        <v>11</v>
      </c>
      <c r="E377" s="2" t="s">
        <v>12</v>
      </c>
      <c r="F377" s="2" t="s">
        <v>13</v>
      </c>
      <c r="G377" s="7">
        <v>8.0676454999999996E-5</v>
      </c>
      <c r="H377" s="7">
        <v>0.75</v>
      </c>
      <c r="I377" s="9">
        <f>Tabla14[[#This Row],[Precio unitario]]*Tabla14[[#This Row],[Tasa de ingresos cliente]]</f>
        <v>6.050734125E-5</v>
      </c>
      <c r="J377" s="21">
        <v>21.6</v>
      </c>
      <c r="K377" s="15">
        <f>Tabla14[[#This Row],[tasa de cambio]]*Tabla14[[#This Row],[Ingresos netos]]</f>
        <v>1.3069585710000001E-3</v>
      </c>
      <c r="P377" s="1" t="s">
        <v>81</v>
      </c>
      <c r="Q377" s="1" t="s">
        <v>10</v>
      </c>
      <c r="R377" s="1"/>
      <c r="S377" s="1" t="s">
        <v>11</v>
      </c>
      <c r="T377" s="1" t="s">
        <v>12</v>
      </c>
      <c r="U377" s="1" t="s">
        <v>13</v>
      </c>
      <c r="V377" s="8">
        <v>1.240112811E-3</v>
      </c>
      <c r="W377" s="8">
        <v>0.75</v>
      </c>
      <c r="X377" s="9">
        <f>Tabla12[[#This Row],[Precio unitario]]*Tabla12[[#This Row],[Tasa de ingresos cliente]]</f>
        <v>9.3008460825000003E-4</v>
      </c>
      <c r="Y377" s="21">
        <v>21.6</v>
      </c>
      <c r="Z377" s="11">
        <f>Tabla12[[#This Row],[tasa de cambio]]*Tabla12[[#This Row],[Ingresos netos]]</f>
        <v>2.0089827538200003E-2</v>
      </c>
      <c r="AQ377" s="1" t="s">
        <v>100</v>
      </c>
      <c r="AR377" s="1" t="s">
        <v>10</v>
      </c>
      <c r="AS377" s="1" t="s">
        <v>104</v>
      </c>
      <c r="AT377" s="1" t="s">
        <v>11</v>
      </c>
      <c r="AU377" s="1" t="s">
        <v>12</v>
      </c>
      <c r="AV377" s="1" t="s">
        <v>13</v>
      </c>
      <c r="AW377" s="8">
        <v>9.2810530000000003E-4</v>
      </c>
      <c r="AX377" s="8">
        <v>0.75</v>
      </c>
      <c r="AY377" s="9">
        <f>Tabla8[[#This Row],[Precio unitario]]*Tabla8[[#This Row],[Tasa de ingresos cliente]]</f>
        <v>6.9607897500000005E-4</v>
      </c>
      <c r="AZ377" s="21">
        <v>21.6</v>
      </c>
      <c r="BA377" s="11">
        <f>Tabla8[[#This Row],[tasa de cambio]]*Tabla8[[#This Row],[Ingresos netos]]</f>
        <v>1.5035305860000002E-2</v>
      </c>
      <c r="BB377" s="23"/>
      <c r="BD377" s="23"/>
      <c r="BR377" s="2" t="s">
        <v>139</v>
      </c>
      <c r="BS377" s="2" t="s">
        <v>36</v>
      </c>
      <c r="BT377" s="2" t="s">
        <v>104</v>
      </c>
      <c r="BU377" s="2" t="s">
        <v>11</v>
      </c>
      <c r="BV377" s="2" t="s">
        <v>12</v>
      </c>
      <c r="BW377" s="2" t="s">
        <v>13</v>
      </c>
      <c r="BX377" s="7">
        <v>4.4102604659999999E-3</v>
      </c>
      <c r="BY377" s="7">
        <v>0.75</v>
      </c>
      <c r="BZ377" s="9">
        <f>Tabla5[[#This Row],[Precio unitario]]*Tabla5[[#This Row],[Tasa de ingresos cliente]]</f>
        <v>3.3076953494999999E-3</v>
      </c>
      <c r="CA377" s="21">
        <v>22.631540000000001</v>
      </c>
      <c r="CB377" s="15">
        <f>Tabla5[[#This Row],[tasa de cambio]]*Tabla5[[#This Row],[Ingresos netos]]</f>
        <v>7.4858239610023233E-2</v>
      </c>
    </row>
    <row r="378" spans="1:80">
      <c r="A378" s="1" t="s">
        <v>24</v>
      </c>
      <c r="B378" s="1" t="s">
        <v>35</v>
      </c>
      <c r="C378" s="1"/>
      <c r="D378" s="1" t="s">
        <v>11</v>
      </c>
      <c r="E378" s="1" t="s">
        <v>12</v>
      </c>
      <c r="F378" s="1" t="s">
        <v>13</v>
      </c>
      <c r="G378" s="8">
        <v>6.1458192999999997E-4</v>
      </c>
      <c r="H378" s="8">
        <v>0.75</v>
      </c>
      <c r="I378" s="9">
        <f>Tabla14[[#This Row],[Precio unitario]]*Tabla14[[#This Row],[Tasa de ingresos cliente]]</f>
        <v>4.6093644749999995E-4</v>
      </c>
      <c r="J378" s="21">
        <v>21.6</v>
      </c>
      <c r="K378" s="15">
        <f>Tabla14[[#This Row],[tasa de cambio]]*Tabla14[[#This Row],[Ingresos netos]]</f>
        <v>9.9562272659999996E-3</v>
      </c>
      <c r="P378" s="2" t="s">
        <v>81</v>
      </c>
      <c r="Q378" s="2" t="s">
        <v>10</v>
      </c>
      <c r="R378" s="2"/>
      <c r="S378" s="2" t="s">
        <v>11</v>
      </c>
      <c r="T378" s="2" t="s">
        <v>12</v>
      </c>
      <c r="U378" s="2" t="s">
        <v>13</v>
      </c>
      <c r="V378" s="7">
        <v>1.534293848E-3</v>
      </c>
      <c r="W378" s="7">
        <v>0.75</v>
      </c>
      <c r="X378" s="9">
        <f>Tabla12[[#This Row],[Precio unitario]]*Tabla12[[#This Row],[Tasa de ingresos cliente]]</f>
        <v>1.150720386E-3</v>
      </c>
      <c r="Y378" s="21">
        <v>21.6</v>
      </c>
      <c r="Z378" s="11">
        <f>Tabla12[[#This Row],[tasa de cambio]]*Tabla12[[#This Row],[Ingresos netos]]</f>
        <v>2.4855560337600002E-2</v>
      </c>
      <c r="AQ378" s="2" t="s">
        <v>100</v>
      </c>
      <c r="AR378" s="2" t="s">
        <v>10</v>
      </c>
      <c r="AS378" s="2" t="s">
        <v>104</v>
      </c>
      <c r="AT378" s="2" t="s">
        <v>11</v>
      </c>
      <c r="AU378" s="2" t="s">
        <v>12</v>
      </c>
      <c r="AV378" s="2" t="s">
        <v>13</v>
      </c>
      <c r="AW378" s="7">
        <v>9.2812679999999999E-4</v>
      </c>
      <c r="AX378" s="7">
        <v>0.75</v>
      </c>
      <c r="AY378" s="9">
        <f>Tabla8[[#This Row],[Precio unitario]]*Tabla8[[#This Row],[Tasa de ingresos cliente]]</f>
        <v>6.9609510000000002E-4</v>
      </c>
      <c r="AZ378" s="21">
        <v>21.6</v>
      </c>
      <c r="BA378" s="11">
        <f>Tabla8[[#This Row],[tasa de cambio]]*Tabla8[[#This Row],[Ingresos netos]]</f>
        <v>1.5035654160000002E-2</v>
      </c>
      <c r="BB378" s="23"/>
      <c r="BD378" s="23"/>
      <c r="BR378" s="1" t="s">
        <v>139</v>
      </c>
      <c r="BS378" s="1" t="s">
        <v>14</v>
      </c>
      <c r="BT378" s="1" t="s">
        <v>104</v>
      </c>
      <c r="BU378" s="1" t="s">
        <v>11</v>
      </c>
      <c r="BV378" s="1" t="s">
        <v>12</v>
      </c>
      <c r="BW378" s="1" t="s">
        <v>13</v>
      </c>
      <c r="BX378" s="8">
        <v>5.1891607540000004E-3</v>
      </c>
      <c r="BY378" s="8">
        <v>0.75</v>
      </c>
      <c r="BZ378" s="9">
        <f>Tabla5[[#This Row],[Precio unitario]]*Tabla5[[#This Row],[Tasa de ingresos cliente]]</f>
        <v>3.8918705655000005E-3</v>
      </c>
      <c r="CA378" s="21">
        <v>22.631540000000001</v>
      </c>
      <c r="CB378" s="15">
        <f>Tabla5[[#This Row],[tasa de cambio]]*Tabla5[[#This Row],[Ingresos netos]]</f>
        <v>8.8079024377935883E-2</v>
      </c>
    </row>
    <row r="379" spans="1:80">
      <c r="A379" s="1" t="s">
        <v>24</v>
      </c>
      <c r="B379" s="1" t="s">
        <v>73</v>
      </c>
      <c r="C379" s="1"/>
      <c r="D379" s="1" t="s">
        <v>11</v>
      </c>
      <c r="E379" s="1" t="s">
        <v>12</v>
      </c>
      <c r="F379" s="1" t="s">
        <v>13</v>
      </c>
      <c r="G379" s="8">
        <v>4.9745696300000002E-4</v>
      </c>
      <c r="H379" s="8">
        <v>0.75</v>
      </c>
      <c r="I379" s="9">
        <f>Tabla14[[#This Row],[Precio unitario]]*Tabla14[[#This Row],[Tasa de ingresos cliente]]</f>
        <v>3.7309272225000004E-4</v>
      </c>
      <c r="J379" s="21">
        <v>21.6</v>
      </c>
      <c r="K379" s="15">
        <f>Tabla14[[#This Row],[tasa de cambio]]*Tabla14[[#This Row],[Ingresos netos]]</f>
        <v>8.0588028006000016E-3</v>
      </c>
      <c r="P379" s="1" t="s">
        <v>81</v>
      </c>
      <c r="Q379" s="1" t="s">
        <v>10</v>
      </c>
      <c r="R379" s="1"/>
      <c r="S379" s="1" t="s">
        <v>11</v>
      </c>
      <c r="T379" s="1" t="s">
        <v>12</v>
      </c>
      <c r="U379" s="1" t="s">
        <v>13</v>
      </c>
      <c r="V379" s="8">
        <v>1.6868719380000001E-3</v>
      </c>
      <c r="W379" s="8">
        <v>0.75</v>
      </c>
      <c r="X379" s="9">
        <f>Tabla12[[#This Row],[Precio unitario]]*Tabla12[[#This Row],[Tasa de ingresos cliente]]</f>
        <v>1.2651539535000001E-3</v>
      </c>
      <c r="Y379" s="21">
        <v>21.6</v>
      </c>
      <c r="Z379" s="11">
        <f>Tabla12[[#This Row],[tasa de cambio]]*Tabla12[[#This Row],[Ingresos netos]]</f>
        <v>2.7327325395600004E-2</v>
      </c>
      <c r="AQ379" s="1" t="s">
        <v>100</v>
      </c>
      <c r="AR379" s="1" t="s">
        <v>10</v>
      </c>
      <c r="AS379" s="1" t="s">
        <v>104</v>
      </c>
      <c r="AT379" s="1" t="s">
        <v>11</v>
      </c>
      <c r="AU379" s="1" t="s">
        <v>12</v>
      </c>
      <c r="AV379" s="1" t="s">
        <v>13</v>
      </c>
      <c r="AW379" s="8">
        <v>9.281154E-4</v>
      </c>
      <c r="AX379" s="8">
        <v>0.75</v>
      </c>
      <c r="AY379" s="9">
        <f>Tabla8[[#This Row],[Precio unitario]]*Tabla8[[#This Row],[Tasa de ingresos cliente]]</f>
        <v>6.9608655000000003E-4</v>
      </c>
      <c r="AZ379" s="21">
        <v>21.6</v>
      </c>
      <c r="BA379" s="11">
        <f>Tabla8[[#This Row],[tasa de cambio]]*Tabla8[[#This Row],[Ingresos netos]]</f>
        <v>1.5035469480000001E-2</v>
      </c>
      <c r="BB379" s="23"/>
      <c r="BD379" s="23"/>
      <c r="BR379" s="2" t="s">
        <v>139</v>
      </c>
      <c r="BS379" s="2" t="s">
        <v>43</v>
      </c>
      <c r="BT379" s="2" t="s">
        <v>104</v>
      </c>
      <c r="BU379" s="2" t="s">
        <v>11</v>
      </c>
      <c r="BV379" s="2" t="s">
        <v>12</v>
      </c>
      <c r="BW379" s="2" t="s">
        <v>13</v>
      </c>
      <c r="BX379" s="7">
        <v>4.4621340220000003E-3</v>
      </c>
      <c r="BY379" s="7">
        <v>0.75</v>
      </c>
      <c r="BZ379" s="9">
        <f>Tabla5[[#This Row],[Precio unitario]]*Tabla5[[#This Row],[Tasa de ingresos cliente]]</f>
        <v>3.3466005165000002E-3</v>
      </c>
      <c r="CA379" s="21">
        <v>22.631540000000001</v>
      </c>
      <c r="CB379" s="15">
        <f>Tabla5[[#This Row],[tasa de cambio]]*Tabla5[[#This Row],[Ingresos netos]]</f>
        <v>7.5738723453190424E-2</v>
      </c>
    </row>
    <row r="380" spans="1:80">
      <c r="A380" s="2" t="s">
        <v>24</v>
      </c>
      <c r="B380" s="2" t="s">
        <v>73</v>
      </c>
      <c r="C380" s="2"/>
      <c r="D380" s="2" t="s">
        <v>11</v>
      </c>
      <c r="E380" s="2" t="s">
        <v>12</v>
      </c>
      <c r="F380" s="2" t="s">
        <v>13</v>
      </c>
      <c r="G380" s="7">
        <v>2.7271532900000002E-4</v>
      </c>
      <c r="H380" s="7">
        <v>0.75</v>
      </c>
      <c r="I380" s="9">
        <f>Tabla14[[#This Row],[Precio unitario]]*Tabla14[[#This Row],[Tasa de ingresos cliente]]</f>
        <v>2.0453649675000003E-4</v>
      </c>
      <c r="J380" s="21">
        <v>21.6</v>
      </c>
      <c r="K380" s="15">
        <f>Tabla14[[#This Row],[tasa de cambio]]*Tabla14[[#This Row],[Ingresos netos]]</f>
        <v>4.417988329800001E-3</v>
      </c>
      <c r="P380" s="2" t="s">
        <v>81</v>
      </c>
      <c r="Q380" s="2" t="s">
        <v>10</v>
      </c>
      <c r="R380" s="2"/>
      <c r="S380" s="2" t="s">
        <v>11</v>
      </c>
      <c r="T380" s="2" t="s">
        <v>12</v>
      </c>
      <c r="U380" s="2" t="s">
        <v>13</v>
      </c>
      <c r="V380" s="7">
        <v>1.6589719440000001E-3</v>
      </c>
      <c r="W380" s="7">
        <v>0.75</v>
      </c>
      <c r="X380" s="9">
        <f>Tabla12[[#This Row],[Precio unitario]]*Tabla12[[#This Row],[Tasa de ingresos cliente]]</f>
        <v>1.2442289580000001E-3</v>
      </c>
      <c r="Y380" s="21">
        <v>21.6</v>
      </c>
      <c r="Z380" s="11">
        <f>Tabla12[[#This Row],[tasa de cambio]]*Tabla12[[#This Row],[Ingresos netos]]</f>
        <v>2.6875345492800004E-2</v>
      </c>
      <c r="AQ380" s="2" t="s">
        <v>100</v>
      </c>
      <c r="AR380" s="2" t="s">
        <v>10</v>
      </c>
      <c r="AS380" s="2" t="s">
        <v>104</v>
      </c>
      <c r="AT380" s="2" t="s">
        <v>11</v>
      </c>
      <c r="AU380" s="2" t="s">
        <v>12</v>
      </c>
      <c r="AV380" s="2" t="s">
        <v>13</v>
      </c>
      <c r="AW380" s="7">
        <v>9.2813949999999998E-4</v>
      </c>
      <c r="AX380" s="7">
        <v>0.75</v>
      </c>
      <c r="AY380" s="9">
        <f>Tabla8[[#This Row],[Precio unitario]]*Tabla8[[#This Row],[Tasa de ingresos cliente]]</f>
        <v>6.9610462500000001E-4</v>
      </c>
      <c r="AZ380" s="21">
        <v>21.6</v>
      </c>
      <c r="BA380" s="11">
        <f>Tabla8[[#This Row],[tasa de cambio]]*Tabla8[[#This Row],[Ingresos netos]]</f>
        <v>1.5035859900000002E-2</v>
      </c>
      <c r="BB380" s="23"/>
      <c r="BD380" s="23"/>
      <c r="BR380" s="1" t="s">
        <v>139</v>
      </c>
      <c r="BS380" s="1" t="s">
        <v>17</v>
      </c>
      <c r="BT380" s="1" t="s">
        <v>104</v>
      </c>
      <c r="BU380" s="1" t="s">
        <v>11</v>
      </c>
      <c r="BV380" s="1" t="s">
        <v>12</v>
      </c>
      <c r="BW380" s="1" t="s">
        <v>13</v>
      </c>
      <c r="BX380" s="8">
        <v>3.0835686420000001E-3</v>
      </c>
      <c r="BY380" s="8">
        <v>0.75</v>
      </c>
      <c r="BZ380" s="9">
        <f>Tabla5[[#This Row],[Precio unitario]]*Tabla5[[#This Row],[Tasa de ingresos cliente]]</f>
        <v>2.3126764815000001E-3</v>
      </c>
      <c r="CA380" s="21">
        <v>22.631540000000001</v>
      </c>
      <c r="CB380" s="15">
        <f>Tabla5[[#This Row],[tasa de cambio]]*Tabla5[[#This Row],[Ingresos netos]]</f>
        <v>5.2339430298126516E-2</v>
      </c>
    </row>
    <row r="381" spans="1:80">
      <c r="A381" s="2" t="s">
        <v>24</v>
      </c>
      <c r="B381" s="2" t="s">
        <v>33</v>
      </c>
      <c r="C381" s="2"/>
      <c r="D381" s="2" t="s">
        <v>11</v>
      </c>
      <c r="E381" s="2" t="s">
        <v>12</v>
      </c>
      <c r="F381" s="2" t="s">
        <v>13</v>
      </c>
      <c r="G381" s="7">
        <v>2.6459005450000001E-3</v>
      </c>
      <c r="H381" s="7">
        <v>0.75</v>
      </c>
      <c r="I381" s="9">
        <f>Tabla14[[#This Row],[Precio unitario]]*Tabla14[[#This Row],[Tasa de ingresos cliente]]</f>
        <v>1.9844254087500002E-3</v>
      </c>
      <c r="J381" s="21">
        <v>21.6</v>
      </c>
      <c r="K381" s="15">
        <f>Tabla14[[#This Row],[tasa de cambio]]*Tabla14[[#This Row],[Ingresos netos]]</f>
        <v>4.2863588829000009E-2</v>
      </c>
      <c r="P381" s="1" t="s">
        <v>81</v>
      </c>
      <c r="Q381" s="1" t="s">
        <v>10</v>
      </c>
      <c r="R381" s="1"/>
      <c r="S381" s="1" t="s">
        <v>11</v>
      </c>
      <c r="T381" s="1" t="s">
        <v>12</v>
      </c>
      <c r="U381" s="1" t="s">
        <v>13</v>
      </c>
      <c r="V381" s="8">
        <v>1.6921503149999999E-3</v>
      </c>
      <c r="W381" s="8">
        <v>0.75</v>
      </c>
      <c r="X381" s="9">
        <f>Tabla12[[#This Row],[Precio unitario]]*Tabla12[[#This Row],[Tasa de ingresos cliente]]</f>
        <v>1.26911273625E-3</v>
      </c>
      <c r="Y381" s="21">
        <v>21.6</v>
      </c>
      <c r="Z381" s="11">
        <f>Tabla12[[#This Row],[tasa de cambio]]*Tabla12[[#This Row],[Ingresos netos]]</f>
        <v>2.7412835103000001E-2</v>
      </c>
      <c r="AQ381" s="1" t="s">
        <v>100</v>
      </c>
      <c r="AR381" s="1" t="s">
        <v>10</v>
      </c>
      <c r="AS381" s="1" t="s">
        <v>104</v>
      </c>
      <c r="AT381" s="1" t="s">
        <v>11</v>
      </c>
      <c r="AU381" s="1" t="s">
        <v>12</v>
      </c>
      <c r="AV381" s="1" t="s">
        <v>13</v>
      </c>
      <c r="AW381" s="8">
        <v>9.2812730000000005E-4</v>
      </c>
      <c r="AX381" s="8">
        <v>0.75</v>
      </c>
      <c r="AY381" s="9">
        <f>Tabla8[[#This Row],[Precio unitario]]*Tabla8[[#This Row],[Tasa de ingresos cliente]]</f>
        <v>6.9609547500000004E-4</v>
      </c>
      <c r="AZ381" s="21">
        <v>21.6</v>
      </c>
      <c r="BA381" s="11">
        <f>Tabla8[[#This Row],[tasa de cambio]]*Tabla8[[#This Row],[Ingresos netos]]</f>
        <v>1.5035662260000002E-2</v>
      </c>
      <c r="BB381" s="23"/>
      <c r="BD381" s="23"/>
      <c r="BR381" s="2" t="s">
        <v>139</v>
      </c>
      <c r="BS381" s="2" t="s">
        <v>33</v>
      </c>
      <c r="BT381" s="2" t="s">
        <v>104</v>
      </c>
      <c r="BU381" s="2" t="s">
        <v>11</v>
      </c>
      <c r="BV381" s="2" t="s">
        <v>12</v>
      </c>
      <c r="BW381" s="2" t="s">
        <v>13</v>
      </c>
      <c r="BX381" s="7">
        <v>6.0507491510000001E-3</v>
      </c>
      <c r="BY381" s="7">
        <v>0.75</v>
      </c>
      <c r="BZ381" s="9">
        <f>Tabla5[[#This Row],[Precio unitario]]*Tabla5[[#This Row],[Tasa de ingresos cliente]]</f>
        <v>4.5380618632500005E-3</v>
      </c>
      <c r="CA381" s="21">
        <v>22.631540000000001</v>
      </c>
      <c r="CB381" s="15">
        <f>Tabla5[[#This Row],[tasa de cambio]]*Tabla5[[#This Row],[Ingresos netos]]</f>
        <v>0.10270332858061693</v>
      </c>
    </row>
    <row r="382" spans="1:80">
      <c r="A382" s="1" t="s">
        <v>24</v>
      </c>
      <c r="B382" s="1" t="s">
        <v>33</v>
      </c>
      <c r="C382" s="1"/>
      <c r="D382" s="1" t="s">
        <v>11</v>
      </c>
      <c r="E382" s="1" t="s">
        <v>12</v>
      </c>
      <c r="F382" s="1" t="s">
        <v>13</v>
      </c>
      <c r="G382" s="8">
        <v>1.462117208E-3</v>
      </c>
      <c r="H382" s="8">
        <v>0.75</v>
      </c>
      <c r="I382" s="9">
        <f>Tabla14[[#This Row],[Precio unitario]]*Tabla14[[#This Row],[Tasa de ingresos cliente]]</f>
        <v>1.0965879060000001E-3</v>
      </c>
      <c r="J382" s="21">
        <v>21.6</v>
      </c>
      <c r="K382" s="15">
        <f>Tabla14[[#This Row],[tasa de cambio]]*Tabla14[[#This Row],[Ingresos netos]]</f>
        <v>2.3686298769600003E-2</v>
      </c>
      <c r="P382" s="2" t="s">
        <v>81</v>
      </c>
      <c r="Q382" s="2" t="s">
        <v>10</v>
      </c>
      <c r="R382" s="2"/>
      <c r="S382" s="2" t="s">
        <v>11</v>
      </c>
      <c r="T382" s="2" t="s">
        <v>12</v>
      </c>
      <c r="U382" s="2" t="s">
        <v>13</v>
      </c>
      <c r="V382" s="7">
        <v>1.2447228999999999E-4</v>
      </c>
      <c r="W382" s="7">
        <v>0.75</v>
      </c>
      <c r="X382" s="9">
        <f>Tabla12[[#This Row],[Precio unitario]]*Tabla12[[#This Row],[Tasa de ingresos cliente]]</f>
        <v>9.3354217499999999E-5</v>
      </c>
      <c r="Y382" s="21">
        <v>21.6</v>
      </c>
      <c r="Z382" s="11">
        <f>Tabla12[[#This Row],[tasa de cambio]]*Tabla12[[#This Row],[Ingresos netos]]</f>
        <v>2.0164510980000003E-3</v>
      </c>
      <c r="AQ382" s="2" t="s">
        <v>100</v>
      </c>
      <c r="AR382" s="2" t="s">
        <v>10</v>
      </c>
      <c r="AS382" s="2" t="s">
        <v>104</v>
      </c>
      <c r="AT382" s="2" t="s">
        <v>11</v>
      </c>
      <c r="AU382" s="2" t="s">
        <v>12</v>
      </c>
      <c r="AV382" s="2" t="s">
        <v>13</v>
      </c>
      <c r="AW382" s="7">
        <v>9.2812790000000004E-4</v>
      </c>
      <c r="AX382" s="7">
        <v>0.75</v>
      </c>
      <c r="AY382" s="9">
        <f>Tabla8[[#This Row],[Precio unitario]]*Tabla8[[#This Row],[Tasa de ingresos cliente]]</f>
        <v>6.9609592500000008E-4</v>
      </c>
      <c r="AZ382" s="21">
        <v>21.6</v>
      </c>
      <c r="BA382" s="11">
        <f>Tabla8[[#This Row],[tasa de cambio]]*Tabla8[[#This Row],[Ingresos netos]]</f>
        <v>1.5035671980000003E-2</v>
      </c>
      <c r="BB382" s="23"/>
      <c r="BD382" s="23"/>
      <c r="BR382" s="1" t="s">
        <v>139</v>
      </c>
      <c r="BS382" s="1" t="s">
        <v>19</v>
      </c>
      <c r="BT382" s="1" t="s">
        <v>104</v>
      </c>
      <c r="BU382" s="1" t="s">
        <v>11</v>
      </c>
      <c r="BV382" s="1" t="s">
        <v>12</v>
      </c>
      <c r="BW382" s="1" t="s">
        <v>13</v>
      </c>
      <c r="BX382" s="8">
        <v>2.7457994450000001E-3</v>
      </c>
      <c r="BY382" s="8">
        <v>0.75</v>
      </c>
      <c r="BZ382" s="9">
        <f>Tabla5[[#This Row],[Precio unitario]]*Tabla5[[#This Row],[Tasa de ingresos cliente]]</f>
        <v>2.05934958375E-3</v>
      </c>
      <c r="CA382" s="21">
        <v>22.631540000000001</v>
      </c>
      <c r="CB382" s="15">
        <f>Tabla5[[#This Row],[tasa de cambio]]*Tabla5[[#This Row],[Ingresos netos]]</f>
        <v>4.6606252478621477E-2</v>
      </c>
    </row>
    <row r="383" spans="1:80">
      <c r="A383" s="2" t="s">
        <v>24</v>
      </c>
      <c r="B383" s="2" t="s">
        <v>33</v>
      </c>
      <c r="C383" s="2"/>
      <c r="D383" s="2" t="s">
        <v>11</v>
      </c>
      <c r="E383" s="2" t="s">
        <v>12</v>
      </c>
      <c r="F383" s="2" t="s">
        <v>13</v>
      </c>
      <c r="G383" s="7">
        <v>2.0971203719999999E-3</v>
      </c>
      <c r="H383" s="7">
        <v>0.75</v>
      </c>
      <c r="I383" s="9">
        <f>Tabla14[[#This Row],[Precio unitario]]*Tabla14[[#This Row],[Tasa de ingresos cliente]]</f>
        <v>1.572840279E-3</v>
      </c>
      <c r="J383" s="21">
        <v>21.6</v>
      </c>
      <c r="K383" s="15">
        <f>Tabla14[[#This Row],[tasa de cambio]]*Tabla14[[#This Row],[Ingresos netos]]</f>
        <v>3.39733500264E-2</v>
      </c>
      <c r="P383" s="1" t="s">
        <v>81</v>
      </c>
      <c r="Q383" s="1" t="s">
        <v>10</v>
      </c>
      <c r="R383" s="1"/>
      <c r="S383" s="1" t="s">
        <v>11</v>
      </c>
      <c r="T383" s="1" t="s">
        <v>12</v>
      </c>
      <c r="U383" s="1" t="s">
        <v>13</v>
      </c>
      <c r="V383" s="8">
        <v>1.7357477740000001E-3</v>
      </c>
      <c r="W383" s="8">
        <v>0.75</v>
      </c>
      <c r="X383" s="9">
        <f>Tabla12[[#This Row],[Precio unitario]]*Tabla12[[#This Row],[Tasa de ingresos cliente]]</f>
        <v>1.3018108305E-3</v>
      </c>
      <c r="Y383" s="21">
        <v>21.6</v>
      </c>
      <c r="Z383" s="11">
        <f>Tabla12[[#This Row],[tasa de cambio]]*Tabla12[[#This Row],[Ingresos netos]]</f>
        <v>2.8119113938800001E-2</v>
      </c>
      <c r="AQ383" s="1" t="s">
        <v>100</v>
      </c>
      <c r="AR383" s="1" t="s">
        <v>10</v>
      </c>
      <c r="AS383" s="1" t="s">
        <v>104</v>
      </c>
      <c r="AT383" s="1" t="s">
        <v>11</v>
      </c>
      <c r="AU383" s="1" t="s">
        <v>12</v>
      </c>
      <c r="AV383" s="1" t="s">
        <v>13</v>
      </c>
      <c r="AW383" s="8">
        <v>9.2812899999999998E-4</v>
      </c>
      <c r="AX383" s="8">
        <v>0.75</v>
      </c>
      <c r="AY383" s="9">
        <f>Tabla8[[#This Row],[Precio unitario]]*Tabla8[[#This Row],[Tasa de ingresos cliente]]</f>
        <v>6.9609675000000004E-4</v>
      </c>
      <c r="AZ383" s="21">
        <v>21.6</v>
      </c>
      <c r="BA383" s="11">
        <f>Tabla8[[#This Row],[tasa de cambio]]*Tabla8[[#This Row],[Ingresos netos]]</f>
        <v>1.5035689800000002E-2</v>
      </c>
      <c r="BB383" s="23"/>
      <c r="BD383" s="23"/>
      <c r="BR383" s="2" t="s">
        <v>139</v>
      </c>
      <c r="BS383" s="2" t="s">
        <v>20</v>
      </c>
      <c r="BT383" s="2" t="s">
        <v>104</v>
      </c>
      <c r="BU383" s="2" t="s">
        <v>11</v>
      </c>
      <c r="BV383" s="2" t="s">
        <v>12</v>
      </c>
      <c r="BW383" s="2" t="s">
        <v>13</v>
      </c>
      <c r="BX383" s="7">
        <v>1.8827056610000001E-3</v>
      </c>
      <c r="BY383" s="7">
        <v>0.75</v>
      </c>
      <c r="BZ383" s="9">
        <f>Tabla5[[#This Row],[Precio unitario]]*Tabla5[[#This Row],[Tasa de ingresos cliente]]</f>
        <v>1.4120292457500002E-3</v>
      </c>
      <c r="CA383" s="21">
        <v>22.631540000000001</v>
      </c>
      <c r="CB383" s="15">
        <f>Tabla5[[#This Row],[tasa de cambio]]*Tabla5[[#This Row],[Ingresos netos]]</f>
        <v>3.195639635636096E-2</v>
      </c>
    </row>
    <row r="384" spans="1:80">
      <c r="A384" s="1" t="s">
        <v>24</v>
      </c>
      <c r="B384" s="1" t="s">
        <v>33</v>
      </c>
      <c r="C384" s="1"/>
      <c r="D384" s="1" t="s">
        <v>11</v>
      </c>
      <c r="E384" s="1" t="s">
        <v>12</v>
      </c>
      <c r="F384" s="1" t="s">
        <v>13</v>
      </c>
      <c r="G384" s="8">
        <v>1.2775697499999999E-3</v>
      </c>
      <c r="H384" s="8">
        <v>0.75</v>
      </c>
      <c r="I384" s="9">
        <f>Tabla14[[#This Row],[Precio unitario]]*Tabla14[[#This Row],[Tasa de ingresos cliente]]</f>
        <v>9.581773125E-4</v>
      </c>
      <c r="J384" s="21">
        <v>21.6</v>
      </c>
      <c r="K384" s="15">
        <f>Tabla14[[#This Row],[tasa de cambio]]*Tabla14[[#This Row],[Ingresos netos]]</f>
        <v>2.069662995E-2</v>
      </c>
      <c r="P384" s="2" t="s">
        <v>81</v>
      </c>
      <c r="Q384" s="2" t="s">
        <v>10</v>
      </c>
      <c r="R384" s="2"/>
      <c r="S384" s="2" t="s">
        <v>11</v>
      </c>
      <c r="T384" s="2" t="s">
        <v>12</v>
      </c>
      <c r="U384" s="2" t="s">
        <v>13</v>
      </c>
      <c r="V384" s="7">
        <v>9.3008460900000003E-4</v>
      </c>
      <c r="W384" s="7">
        <v>0.75</v>
      </c>
      <c r="X384" s="9">
        <f>Tabla12[[#This Row],[Precio unitario]]*Tabla12[[#This Row],[Tasa de ingresos cliente]]</f>
        <v>6.9756345675000002E-4</v>
      </c>
      <c r="Y384" s="21">
        <v>21.6</v>
      </c>
      <c r="Z384" s="11">
        <f>Tabla12[[#This Row],[tasa de cambio]]*Tabla12[[#This Row],[Ingresos netos]]</f>
        <v>1.5067370665800002E-2</v>
      </c>
      <c r="AQ384" s="2" t="s">
        <v>100</v>
      </c>
      <c r="AR384" s="2" t="s">
        <v>10</v>
      </c>
      <c r="AS384" s="2" t="s">
        <v>104</v>
      </c>
      <c r="AT384" s="2" t="s">
        <v>11</v>
      </c>
      <c r="AU384" s="2" t="s">
        <v>12</v>
      </c>
      <c r="AV384" s="2" t="s">
        <v>13</v>
      </c>
      <c r="AW384" s="7">
        <v>9.2812500000000002E-4</v>
      </c>
      <c r="AX384" s="7">
        <v>0.75</v>
      </c>
      <c r="AY384" s="9">
        <f>Tabla8[[#This Row],[Precio unitario]]*Tabla8[[#This Row],[Tasa de ingresos cliente]]</f>
        <v>6.9609374999999999E-4</v>
      </c>
      <c r="AZ384" s="21">
        <v>21.6</v>
      </c>
      <c r="BA384" s="11">
        <f>Tabla8[[#This Row],[tasa de cambio]]*Tabla8[[#This Row],[Ingresos netos]]</f>
        <v>1.5035625E-2</v>
      </c>
      <c r="BB384" s="23"/>
      <c r="BD384" s="23"/>
      <c r="BR384" s="1" t="s">
        <v>139</v>
      </c>
      <c r="BS384" s="1" t="s">
        <v>141</v>
      </c>
      <c r="BT384" s="1" t="s">
        <v>104</v>
      </c>
      <c r="BU384" s="1" t="s">
        <v>11</v>
      </c>
      <c r="BV384" s="1" t="s">
        <v>12</v>
      </c>
      <c r="BW384" s="1" t="s">
        <v>13</v>
      </c>
      <c r="BX384" s="8">
        <v>2.4365081E-3</v>
      </c>
      <c r="BY384" s="8">
        <v>0.75</v>
      </c>
      <c r="BZ384" s="9">
        <f>Tabla5[[#This Row],[Precio unitario]]*Tabla5[[#This Row],[Tasa de ingresos cliente]]</f>
        <v>1.827381075E-3</v>
      </c>
      <c r="CA384" s="21">
        <v>22.631540000000001</v>
      </c>
      <c r="CB384" s="15">
        <f>Tabla5[[#This Row],[tasa de cambio]]*Tabla5[[#This Row],[Ingresos netos]]</f>
        <v>4.1356447894105502E-2</v>
      </c>
    </row>
    <row r="385" spans="1:80">
      <c r="A385" s="2" t="s">
        <v>24</v>
      </c>
      <c r="B385" s="2" t="s">
        <v>33</v>
      </c>
      <c r="C385" s="2"/>
      <c r="D385" s="2" t="s">
        <v>11</v>
      </c>
      <c r="E385" s="2" t="s">
        <v>12</v>
      </c>
      <c r="F385" s="2" t="s">
        <v>13</v>
      </c>
      <c r="G385" s="7">
        <v>1.244866947E-3</v>
      </c>
      <c r="H385" s="7">
        <v>0.75</v>
      </c>
      <c r="I385" s="9">
        <f>Tabla14[[#This Row],[Precio unitario]]*Tabla14[[#This Row],[Tasa de ingresos cliente]]</f>
        <v>9.3365021024999998E-4</v>
      </c>
      <c r="J385" s="21">
        <v>21.6</v>
      </c>
      <c r="K385" s="15">
        <f>Tabla14[[#This Row],[tasa de cambio]]*Tabla14[[#This Row],[Ingresos netos]]</f>
        <v>2.0166844541400001E-2</v>
      </c>
      <c r="P385" s="1" t="s">
        <v>81</v>
      </c>
      <c r="Q385" s="1" t="s">
        <v>47</v>
      </c>
      <c r="R385" s="1"/>
      <c r="S385" s="1" t="s">
        <v>11</v>
      </c>
      <c r="T385" s="1" t="s">
        <v>12</v>
      </c>
      <c r="U385" s="1" t="s">
        <v>13</v>
      </c>
      <c r="V385" s="8">
        <v>2.7163484040000001E-3</v>
      </c>
      <c r="W385" s="8">
        <v>0.75</v>
      </c>
      <c r="X385" s="9">
        <f>Tabla12[[#This Row],[Precio unitario]]*Tabla12[[#This Row],[Tasa de ingresos cliente]]</f>
        <v>2.0372613029999999E-3</v>
      </c>
      <c r="Y385" s="21">
        <v>21.6</v>
      </c>
      <c r="Z385" s="11">
        <f>Tabla12[[#This Row],[tasa de cambio]]*Tabla12[[#This Row],[Ingresos netos]]</f>
        <v>4.40048441448E-2</v>
      </c>
      <c r="AQ385" s="1" t="s">
        <v>100</v>
      </c>
      <c r="AR385" s="1" t="s">
        <v>10</v>
      </c>
      <c r="AS385" s="1" t="s">
        <v>104</v>
      </c>
      <c r="AT385" s="1" t="s">
        <v>11</v>
      </c>
      <c r="AU385" s="1" t="s">
        <v>12</v>
      </c>
      <c r="AV385" s="1" t="s">
        <v>13</v>
      </c>
      <c r="AW385" s="8">
        <v>9.2812199999999997E-4</v>
      </c>
      <c r="AX385" s="8">
        <v>0.75</v>
      </c>
      <c r="AY385" s="9">
        <f>Tabla8[[#This Row],[Precio unitario]]*Tabla8[[#This Row],[Tasa de ingresos cliente]]</f>
        <v>6.9609149999999998E-4</v>
      </c>
      <c r="AZ385" s="21">
        <v>21.6</v>
      </c>
      <c r="BA385" s="11">
        <f>Tabla8[[#This Row],[tasa de cambio]]*Tabla8[[#This Row],[Ingresos netos]]</f>
        <v>1.50355764E-2</v>
      </c>
      <c r="BB385" s="23"/>
      <c r="BD385" s="23"/>
      <c r="BR385" s="2" t="s">
        <v>139</v>
      </c>
      <c r="BS385" s="2" t="s">
        <v>45</v>
      </c>
      <c r="BT385" s="2" t="s">
        <v>104</v>
      </c>
      <c r="BU385" s="2" t="s">
        <v>11</v>
      </c>
      <c r="BV385" s="2" t="s">
        <v>12</v>
      </c>
      <c r="BW385" s="2" t="s">
        <v>13</v>
      </c>
      <c r="BX385" s="7">
        <v>3.921371073E-3</v>
      </c>
      <c r="BY385" s="7">
        <v>0.75</v>
      </c>
      <c r="BZ385" s="9">
        <f>Tabla5[[#This Row],[Precio unitario]]*Tabla5[[#This Row],[Tasa de ingresos cliente]]</f>
        <v>2.94102830475E-3</v>
      </c>
      <c r="CA385" s="21">
        <v>22.631540000000001</v>
      </c>
      <c r="CB385" s="15">
        <f>Tabla5[[#This Row],[tasa de cambio]]*Tabla5[[#This Row],[Ingresos netos]]</f>
        <v>6.6559999720081822E-2</v>
      </c>
    </row>
    <row r="386" spans="1:80">
      <c r="A386" s="2" t="s">
        <v>24</v>
      </c>
      <c r="B386" s="2" t="s">
        <v>33</v>
      </c>
      <c r="C386" s="2"/>
      <c r="D386" s="2" t="s">
        <v>11</v>
      </c>
      <c r="E386" s="2" t="s">
        <v>12</v>
      </c>
      <c r="F386" s="2" t="s">
        <v>13</v>
      </c>
      <c r="G386" s="7">
        <v>2.6928657839999999E-3</v>
      </c>
      <c r="H386" s="7">
        <v>0.75</v>
      </c>
      <c r="I386" s="9">
        <f>Tabla14[[#This Row],[Precio unitario]]*Tabla14[[#This Row],[Tasa de ingresos cliente]]</f>
        <v>2.019649338E-3</v>
      </c>
      <c r="J386" s="21">
        <v>21.6</v>
      </c>
      <c r="K386" s="15">
        <f>Tabla14[[#This Row],[tasa de cambio]]*Tabla14[[#This Row],[Ingresos netos]]</f>
        <v>4.3624425700800003E-2</v>
      </c>
      <c r="P386" s="2" t="s">
        <v>81</v>
      </c>
      <c r="Q386" s="2" t="s">
        <v>47</v>
      </c>
      <c r="R386" s="2"/>
      <c r="S386" s="2" t="s">
        <v>11</v>
      </c>
      <c r="T386" s="2" t="s">
        <v>12</v>
      </c>
      <c r="U386" s="2" t="s">
        <v>13</v>
      </c>
      <c r="V386" s="7">
        <v>2.7159162080000001E-3</v>
      </c>
      <c r="W386" s="7">
        <v>0.75</v>
      </c>
      <c r="X386" s="9">
        <f>Tabla12[[#This Row],[Precio unitario]]*Tabla12[[#This Row],[Tasa de ingresos cliente]]</f>
        <v>2.0369371560000002E-3</v>
      </c>
      <c r="Y386" s="21">
        <v>21.6</v>
      </c>
      <c r="Z386" s="11">
        <f>Tabla12[[#This Row],[tasa de cambio]]*Tabla12[[#This Row],[Ingresos netos]]</f>
        <v>4.3997842569600008E-2</v>
      </c>
      <c r="AQ386" s="2" t="s">
        <v>100</v>
      </c>
      <c r="AR386" s="2" t="s">
        <v>10</v>
      </c>
      <c r="AS386" s="2" t="s">
        <v>104</v>
      </c>
      <c r="AT386" s="2" t="s">
        <v>11</v>
      </c>
      <c r="AU386" s="2" t="s">
        <v>12</v>
      </c>
      <c r="AV386" s="2" t="s">
        <v>13</v>
      </c>
      <c r="AW386" s="7">
        <v>9.2812839999999999E-4</v>
      </c>
      <c r="AX386" s="7">
        <v>0.75</v>
      </c>
      <c r="AY386" s="9">
        <f>Tabla8[[#This Row],[Precio unitario]]*Tabla8[[#This Row],[Tasa de ingresos cliente]]</f>
        <v>6.9609629999999999E-4</v>
      </c>
      <c r="AZ386" s="21">
        <v>21.6</v>
      </c>
      <c r="BA386" s="11">
        <f>Tabla8[[#This Row],[tasa de cambio]]*Tabla8[[#This Row],[Ingresos netos]]</f>
        <v>1.5035680080000001E-2</v>
      </c>
      <c r="BB386" s="23"/>
      <c r="BD386" s="23"/>
      <c r="BR386" s="1" t="s">
        <v>139</v>
      </c>
      <c r="BS386" s="1" t="s">
        <v>21</v>
      </c>
      <c r="BT386" s="1" t="s">
        <v>104</v>
      </c>
      <c r="BU386" s="1" t="s">
        <v>11</v>
      </c>
      <c r="BV386" s="1" t="s">
        <v>12</v>
      </c>
      <c r="BW386" s="1" t="s">
        <v>13</v>
      </c>
      <c r="BX386" s="8">
        <v>2.346E-3</v>
      </c>
      <c r="BY386" s="8">
        <v>0.75</v>
      </c>
      <c r="BZ386" s="9">
        <f>Tabla5[[#This Row],[Precio unitario]]*Tabla5[[#This Row],[Tasa de ingresos cliente]]</f>
        <v>1.7595E-3</v>
      </c>
      <c r="CA386" s="21">
        <v>22.631540000000001</v>
      </c>
      <c r="CB386" s="15">
        <f>Tabla5[[#This Row],[tasa de cambio]]*Tabla5[[#This Row],[Ingresos netos]]</f>
        <v>3.982019463E-2</v>
      </c>
    </row>
    <row r="387" spans="1:80">
      <c r="A387" s="1" t="s">
        <v>24</v>
      </c>
      <c r="B387" s="1" t="s">
        <v>33</v>
      </c>
      <c r="C387" s="1"/>
      <c r="D387" s="1" t="s">
        <v>11</v>
      </c>
      <c r="E387" s="1" t="s">
        <v>12</v>
      </c>
      <c r="F387" s="1" t="s">
        <v>13</v>
      </c>
      <c r="G387" s="8">
        <v>4.140432411E-3</v>
      </c>
      <c r="H387" s="8">
        <v>0.75</v>
      </c>
      <c r="I387" s="9">
        <f>Tabla14[[#This Row],[Precio unitario]]*Tabla14[[#This Row],[Tasa de ingresos cliente]]</f>
        <v>3.1053243082499998E-3</v>
      </c>
      <c r="J387" s="21">
        <v>21.6</v>
      </c>
      <c r="K387" s="15">
        <f>Tabla14[[#This Row],[tasa de cambio]]*Tabla14[[#This Row],[Ingresos netos]]</f>
        <v>6.7075005058199993E-2</v>
      </c>
      <c r="P387" s="1" t="s">
        <v>81</v>
      </c>
      <c r="Q387" s="1" t="s">
        <v>66</v>
      </c>
      <c r="R387" s="1"/>
      <c r="S387" s="1" t="s">
        <v>11</v>
      </c>
      <c r="T387" s="1" t="s">
        <v>12</v>
      </c>
      <c r="U387" s="1" t="s">
        <v>13</v>
      </c>
      <c r="V387" s="8">
        <v>1.720137891E-3</v>
      </c>
      <c r="W387" s="8">
        <v>0.75</v>
      </c>
      <c r="X387" s="9">
        <f>Tabla12[[#This Row],[Precio unitario]]*Tabla12[[#This Row],[Tasa de ingresos cliente]]</f>
        <v>1.2901034182500001E-3</v>
      </c>
      <c r="Y387" s="21">
        <v>21.6</v>
      </c>
      <c r="Z387" s="11">
        <f>Tabla12[[#This Row],[tasa de cambio]]*Tabla12[[#This Row],[Ingresos netos]]</f>
        <v>2.7866233834200005E-2</v>
      </c>
      <c r="AQ387" s="1" t="s">
        <v>100</v>
      </c>
      <c r="AR387" s="1" t="s">
        <v>10</v>
      </c>
      <c r="AS387" s="1" t="s">
        <v>104</v>
      </c>
      <c r="AT387" s="1" t="s">
        <v>11</v>
      </c>
      <c r="AU387" s="1" t="s">
        <v>12</v>
      </c>
      <c r="AV387" s="1" t="s">
        <v>13</v>
      </c>
      <c r="AW387" s="8">
        <v>9.2813209999999995E-4</v>
      </c>
      <c r="AX387" s="8">
        <v>0.75</v>
      </c>
      <c r="AY387" s="9">
        <f>Tabla8[[#This Row],[Precio unitario]]*Tabla8[[#This Row],[Tasa de ingresos cliente]]</f>
        <v>6.9609907499999996E-4</v>
      </c>
      <c r="AZ387" s="21">
        <v>21.6</v>
      </c>
      <c r="BA387" s="11">
        <f>Tabla8[[#This Row],[tasa de cambio]]*Tabla8[[#This Row],[Ingresos netos]]</f>
        <v>1.503574002E-2</v>
      </c>
      <c r="BB387" s="23"/>
      <c r="BD387" s="23"/>
      <c r="BR387" s="2" t="s">
        <v>139</v>
      </c>
      <c r="BS387" s="2" t="s">
        <v>37</v>
      </c>
      <c r="BT387" s="2" t="s">
        <v>104</v>
      </c>
      <c r="BU387" s="2" t="s">
        <v>11</v>
      </c>
      <c r="BV387" s="2" t="s">
        <v>12</v>
      </c>
      <c r="BW387" s="2" t="s">
        <v>13</v>
      </c>
      <c r="BX387" s="7">
        <v>2.3645783599999999E-3</v>
      </c>
      <c r="BY387" s="7">
        <v>0.75</v>
      </c>
      <c r="BZ387" s="9">
        <f>Tabla5[[#This Row],[Precio unitario]]*Tabla5[[#This Row],[Tasa de ingresos cliente]]</f>
        <v>1.77343377E-3</v>
      </c>
      <c r="CA387" s="21">
        <v>22.631540000000001</v>
      </c>
      <c r="CB387" s="15">
        <f>Tabla5[[#This Row],[tasa de cambio]]*Tabla5[[#This Row],[Ingresos netos]]</f>
        <v>4.0135537303105803E-2</v>
      </c>
    </row>
    <row r="388" spans="1:80">
      <c r="A388" s="2" t="s">
        <v>24</v>
      </c>
      <c r="B388" s="2" t="s">
        <v>33</v>
      </c>
      <c r="C388" s="2"/>
      <c r="D388" s="2" t="s">
        <v>11</v>
      </c>
      <c r="E388" s="2" t="s">
        <v>12</v>
      </c>
      <c r="F388" s="2" t="s">
        <v>13</v>
      </c>
      <c r="G388" s="7">
        <v>1.3519073679999999E-3</v>
      </c>
      <c r="H388" s="7">
        <v>0.75</v>
      </c>
      <c r="I388" s="9">
        <f>Tabla14[[#This Row],[Precio unitario]]*Tabla14[[#This Row],[Tasa de ingresos cliente]]</f>
        <v>1.013930526E-3</v>
      </c>
      <c r="J388" s="21">
        <v>21.6</v>
      </c>
      <c r="K388" s="15">
        <f>Tabla14[[#This Row],[tasa de cambio]]*Tabla14[[#This Row],[Ingresos netos]]</f>
        <v>2.1900899361600001E-2</v>
      </c>
      <c r="P388" s="2" t="s">
        <v>81</v>
      </c>
      <c r="Q388" s="2" t="s">
        <v>28</v>
      </c>
      <c r="R388" s="2"/>
      <c r="S388" s="2" t="s">
        <v>11</v>
      </c>
      <c r="T388" s="2" t="s">
        <v>12</v>
      </c>
      <c r="U388" s="2" t="s">
        <v>13</v>
      </c>
      <c r="V388" s="7">
        <v>4.3948103000000002E-4</v>
      </c>
      <c r="W388" s="7">
        <v>0.75</v>
      </c>
      <c r="X388" s="9">
        <f>Tabla12[[#This Row],[Precio unitario]]*Tabla12[[#This Row],[Tasa de ingresos cliente]]</f>
        <v>3.2961077249999999E-4</v>
      </c>
      <c r="Y388" s="21">
        <v>21.6</v>
      </c>
      <c r="Z388" s="11">
        <f>Tabla12[[#This Row],[tasa de cambio]]*Tabla12[[#This Row],[Ingresos netos]]</f>
        <v>7.119592686E-3</v>
      </c>
      <c r="AQ388" s="2" t="s">
        <v>100</v>
      </c>
      <c r="AR388" s="2" t="s">
        <v>10</v>
      </c>
      <c r="AS388" s="2" t="s">
        <v>104</v>
      </c>
      <c r="AT388" s="2" t="s">
        <v>11</v>
      </c>
      <c r="AU388" s="2" t="s">
        <v>12</v>
      </c>
      <c r="AV388" s="2" t="s">
        <v>13</v>
      </c>
      <c r="AW388" s="7">
        <v>9.2813010000000003E-4</v>
      </c>
      <c r="AX388" s="7">
        <v>0.75</v>
      </c>
      <c r="AY388" s="9">
        <f>Tabla8[[#This Row],[Precio unitario]]*Tabla8[[#This Row],[Tasa de ingresos cliente]]</f>
        <v>6.9609757499999999E-4</v>
      </c>
      <c r="AZ388" s="21">
        <v>21.6</v>
      </c>
      <c r="BA388" s="11">
        <f>Tabla8[[#This Row],[tasa de cambio]]*Tabla8[[#This Row],[Ingresos netos]]</f>
        <v>1.5035707620000002E-2</v>
      </c>
      <c r="BB388" s="23"/>
      <c r="BD388" s="23"/>
      <c r="BR388" s="1" t="s">
        <v>139</v>
      </c>
      <c r="BS388" s="1" t="s">
        <v>39</v>
      </c>
      <c r="BT388" s="1" t="s">
        <v>104</v>
      </c>
      <c r="BU388" s="1" t="s">
        <v>11</v>
      </c>
      <c r="BV388" s="1" t="s">
        <v>12</v>
      </c>
      <c r="BW388" s="1" t="s">
        <v>13</v>
      </c>
      <c r="BX388" s="8">
        <v>2.9975720940000001E-3</v>
      </c>
      <c r="BY388" s="8">
        <v>0.75</v>
      </c>
      <c r="BZ388" s="9">
        <f>Tabla5[[#This Row],[Precio unitario]]*Tabla5[[#This Row],[Tasa de ingresos cliente]]</f>
        <v>2.2481790705000003E-3</v>
      </c>
      <c r="CA388" s="21">
        <v>22.631540000000001</v>
      </c>
      <c r="CB388" s="15">
        <f>Tabla5[[#This Row],[tasa de cambio]]*Tabla5[[#This Row],[Ingresos netos]]</f>
        <v>5.0879754561183578E-2</v>
      </c>
    </row>
    <row r="389" spans="1:80">
      <c r="A389" s="2" t="s">
        <v>24</v>
      </c>
      <c r="B389" s="2" t="s">
        <v>33</v>
      </c>
      <c r="C389" s="2"/>
      <c r="D389" s="2" t="s">
        <v>11</v>
      </c>
      <c r="E389" s="2" t="s">
        <v>12</v>
      </c>
      <c r="F389" s="2" t="s">
        <v>13</v>
      </c>
      <c r="G389" s="7">
        <v>3.0064956149999998E-3</v>
      </c>
      <c r="H389" s="7">
        <v>0.75</v>
      </c>
      <c r="I389" s="9">
        <f>Tabla14[[#This Row],[Precio unitario]]*Tabla14[[#This Row],[Tasa de ingresos cliente]]</f>
        <v>2.2548717112499997E-3</v>
      </c>
      <c r="J389" s="21">
        <v>21.6</v>
      </c>
      <c r="K389" s="15">
        <f>Tabla14[[#This Row],[tasa de cambio]]*Tabla14[[#This Row],[Ingresos netos]]</f>
        <v>4.8705228962999995E-2</v>
      </c>
      <c r="P389" s="1" t="s">
        <v>81</v>
      </c>
      <c r="Q389" s="1" t="s">
        <v>28</v>
      </c>
      <c r="R389" s="1"/>
      <c r="S389" s="1" t="s">
        <v>11</v>
      </c>
      <c r="T389" s="1" t="s">
        <v>12</v>
      </c>
      <c r="U389" s="1" t="s">
        <v>13</v>
      </c>
      <c r="V389" s="8">
        <v>4.2457674900000001E-4</v>
      </c>
      <c r="W389" s="8">
        <v>0.75</v>
      </c>
      <c r="X389" s="9">
        <f>Tabla12[[#This Row],[Precio unitario]]*Tabla12[[#This Row],[Tasa de ingresos cliente]]</f>
        <v>3.1843256175000004E-4</v>
      </c>
      <c r="Y389" s="21">
        <v>21.6</v>
      </c>
      <c r="Z389" s="11">
        <f>Tabla12[[#This Row],[tasa de cambio]]*Tabla12[[#This Row],[Ingresos netos]]</f>
        <v>6.8781433338000013E-3</v>
      </c>
      <c r="AQ389" s="1" t="s">
        <v>100</v>
      </c>
      <c r="AR389" s="1" t="s">
        <v>10</v>
      </c>
      <c r="AS389" s="1" t="s">
        <v>104</v>
      </c>
      <c r="AT389" s="1" t="s">
        <v>11</v>
      </c>
      <c r="AU389" s="1" t="s">
        <v>12</v>
      </c>
      <c r="AV389" s="1" t="s">
        <v>13</v>
      </c>
      <c r="AW389" s="8">
        <v>9.2812660000000003E-4</v>
      </c>
      <c r="AX389" s="8">
        <v>0.75</v>
      </c>
      <c r="AY389" s="9">
        <f>Tabla8[[#This Row],[Precio unitario]]*Tabla8[[#This Row],[Tasa de ingresos cliente]]</f>
        <v>6.9609495000000007E-4</v>
      </c>
      <c r="AZ389" s="21">
        <v>21.6</v>
      </c>
      <c r="BA389" s="11">
        <f>Tabla8[[#This Row],[tasa de cambio]]*Tabla8[[#This Row],[Ingresos netos]]</f>
        <v>1.5035650920000003E-2</v>
      </c>
      <c r="BB389" s="23"/>
      <c r="BD389" s="23"/>
      <c r="BR389" s="2" t="s">
        <v>139</v>
      </c>
      <c r="BS389" s="2" t="s">
        <v>23</v>
      </c>
      <c r="BT389" s="2" t="s">
        <v>104</v>
      </c>
      <c r="BU389" s="2" t="s">
        <v>11</v>
      </c>
      <c r="BV389" s="2" t="s">
        <v>12</v>
      </c>
      <c r="BW389" s="2" t="s">
        <v>13</v>
      </c>
      <c r="BX389" s="7">
        <v>4.0509999999999999E-3</v>
      </c>
      <c r="BY389" s="7">
        <v>0.75</v>
      </c>
      <c r="BZ389" s="9">
        <f>Tabla5[[#This Row],[Precio unitario]]*Tabla5[[#This Row],[Tasa de ingresos cliente]]</f>
        <v>3.0382500000000002E-3</v>
      </c>
      <c r="CA389" s="21">
        <v>22.631540000000001</v>
      </c>
      <c r="CB389" s="15">
        <f>Tabla5[[#This Row],[tasa de cambio]]*Tabla5[[#This Row],[Ingresos netos]]</f>
        <v>6.8760276405000001E-2</v>
      </c>
    </row>
    <row r="390" spans="1:80">
      <c r="A390" s="1" t="s">
        <v>24</v>
      </c>
      <c r="B390" s="1" t="s">
        <v>33</v>
      </c>
      <c r="C390" s="1"/>
      <c r="D390" s="1" t="s">
        <v>11</v>
      </c>
      <c r="E390" s="1" t="s">
        <v>12</v>
      </c>
      <c r="F390" s="1" t="s">
        <v>13</v>
      </c>
      <c r="G390" s="8">
        <v>1.2187911690000001E-3</v>
      </c>
      <c r="H390" s="8">
        <v>0.75</v>
      </c>
      <c r="I390" s="9">
        <f>Tabla14[[#This Row],[Precio unitario]]*Tabla14[[#This Row],[Tasa de ingresos cliente]]</f>
        <v>9.1409337675000006E-4</v>
      </c>
      <c r="J390" s="21">
        <v>21.6</v>
      </c>
      <c r="K390" s="15">
        <f>Tabla14[[#This Row],[tasa de cambio]]*Tabla14[[#This Row],[Ingresos netos]]</f>
        <v>1.9744416937800002E-2</v>
      </c>
      <c r="P390" s="2" t="s">
        <v>81</v>
      </c>
      <c r="Q390" s="2" t="s">
        <v>28</v>
      </c>
      <c r="R390" s="2"/>
      <c r="S390" s="2" t="s">
        <v>11</v>
      </c>
      <c r="T390" s="2" t="s">
        <v>12</v>
      </c>
      <c r="U390" s="2" t="s">
        <v>13</v>
      </c>
      <c r="V390" s="7">
        <v>4.0951547899999998E-4</v>
      </c>
      <c r="W390" s="7">
        <v>0.75</v>
      </c>
      <c r="X390" s="9">
        <f>Tabla12[[#This Row],[Precio unitario]]*Tabla12[[#This Row],[Tasa de ingresos cliente]]</f>
        <v>3.0713660925000001E-4</v>
      </c>
      <c r="Y390" s="21">
        <v>21.6</v>
      </c>
      <c r="Z390" s="11">
        <f>Tabla12[[#This Row],[tasa de cambio]]*Tabla12[[#This Row],[Ingresos netos]]</f>
        <v>6.6341507598000008E-3</v>
      </c>
      <c r="AQ390" s="2" t="s">
        <v>100</v>
      </c>
      <c r="AR390" s="2" t="s">
        <v>10</v>
      </c>
      <c r="AS390" s="2" t="s">
        <v>104</v>
      </c>
      <c r="AT390" s="2" t="s">
        <v>11</v>
      </c>
      <c r="AU390" s="2" t="s">
        <v>12</v>
      </c>
      <c r="AV390" s="2" t="s">
        <v>13</v>
      </c>
      <c r="AW390" s="7">
        <v>9.2813040000000002E-4</v>
      </c>
      <c r="AX390" s="7">
        <v>0.75</v>
      </c>
      <c r="AY390" s="9">
        <f>Tabla8[[#This Row],[Precio unitario]]*Tabla8[[#This Row],[Tasa de ingresos cliente]]</f>
        <v>6.9609779999999996E-4</v>
      </c>
      <c r="AZ390" s="21">
        <v>21.6</v>
      </c>
      <c r="BA390" s="11">
        <f>Tabla8[[#This Row],[tasa de cambio]]*Tabla8[[#This Row],[Ingresos netos]]</f>
        <v>1.503571248E-2</v>
      </c>
      <c r="BB390" s="23"/>
      <c r="BD390" s="23"/>
      <c r="BR390" s="1" t="s">
        <v>139</v>
      </c>
      <c r="BS390" s="1" t="s">
        <v>18</v>
      </c>
      <c r="BT390" s="1" t="s">
        <v>104</v>
      </c>
      <c r="BU390" s="1" t="s">
        <v>11</v>
      </c>
      <c r="BV390" s="1" t="s">
        <v>12</v>
      </c>
      <c r="BW390" s="1" t="s">
        <v>13</v>
      </c>
      <c r="BX390" s="8">
        <v>1.627619398E-3</v>
      </c>
      <c r="BY390" s="8">
        <v>0.75</v>
      </c>
      <c r="BZ390" s="9">
        <f>Tabla5[[#This Row],[Precio unitario]]*Tabla5[[#This Row],[Tasa de ingresos cliente]]</f>
        <v>1.2207145485000001E-3</v>
      </c>
      <c r="CA390" s="21">
        <v>22.631540000000001</v>
      </c>
      <c r="CB390" s="15">
        <f>Tabla5[[#This Row],[tasa de cambio]]*Tabla5[[#This Row],[Ingresos netos]]</f>
        <v>2.7626650132959694E-2</v>
      </c>
    </row>
    <row r="391" spans="1:80">
      <c r="A391" s="2" t="s">
        <v>24</v>
      </c>
      <c r="B391" s="2" t="s">
        <v>33</v>
      </c>
      <c r="C391" s="2"/>
      <c r="D391" s="2" t="s">
        <v>11</v>
      </c>
      <c r="E391" s="2" t="s">
        <v>12</v>
      </c>
      <c r="F391" s="2" t="s">
        <v>13</v>
      </c>
      <c r="G391" s="7">
        <v>8.4494210500000002E-4</v>
      </c>
      <c r="H391" s="7">
        <v>0.75</v>
      </c>
      <c r="I391" s="9">
        <f>Tabla14[[#This Row],[Precio unitario]]*Tabla14[[#This Row],[Tasa de ingresos cliente]]</f>
        <v>6.3370657875000001E-4</v>
      </c>
      <c r="J391" s="21">
        <v>21.6</v>
      </c>
      <c r="K391" s="15">
        <f>Tabla14[[#This Row],[tasa de cambio]]*Tabla14[[#This Row],[Ingresos netos]]</f>
        <v>1.3688062101000001E-2</v>
      </c>
      <c r="P391" s="1" t="s">
        <v>81</v>
      </c>
      <c r="Q391" s="1" t="s">
        <v>28</v>
      </c>
      <c r="R391" s="1"/>
      <c r="S391" s="1" t="s">
        <v>11</v>
      </c>
      <c r="T391" s="1" t="s">
        <v>12</v>
      </c>
      <c r="U391" s="1" t="s">
        <v>13</v>
      </c>
      <c r="V391" s="8">
        <v>4.3997496800000002E-4</v>
      </c>
      <c r="W391" s="8">
        <v>0.75</v>
      </c>
      <c r="X391" s="9">
        <f>Tabla12[[#This Row],[Precio unitario]]*Tabla12[[#This Row],[Tasa de ingresos cliente]]</f>
        <v>3.2998122599999999E-4</v>
      </c>
      <c r="Y391" s="21">
        <v>21.6</v>
      </c>
      <c r="Z391" s="11">
        <f>Tabla12[[#This Row],[tasa de cambio]]*Tabla12[[#This Row],[Ingresos netos]]</f>
        <v>7.1275944816000004E-3</v>
      </c>
      <c r="AQ391" s="1" t="s">
        <v>100</v>
      </c>
      <c r="AR391" s="1" t="s">
        <v>10</v>
      </c>
      <c r="AS391" s="1" t="s">
        <v>104</v>
      </c>
      <c r="AT391" s="1" t="s">
        <v>11</v>
      </c>
      <c r="AU391" s="1" t="s">
        <v>12</v>
      </c>
      <c r="AV391" s="1" t="s">
        <v>13</v>
      </c>
      <c r="AW391" s="8">
        <v>9.2812000000000005E-4</v>
      </c>
      <c r="AX391" s="8">
        <v>0.75</v>
      </c>
      <c r="AY391" s="9">
        <f>Tabla8[[#This Row],[Precio unitario]]*Tabla8[[#This Row],[Tasa de ingresos cliente]]</f>
        <v>6.9609000000000001E-4</v>
      </c>
      <c r="AZ391" s="21">
        <v>21.6</v>
      </c>
      <c r="BA391" s="11">
        <f>Tabla8[[#This Row],[tasa de cambio]]*Tabla8[[#This Row],[Ingresos netos]]</f>
        <v>1.5035544000000001E-2</v>
      </c>
      <c r="BB391" s="23"/>
      <c r="BD391" s="23"/>
      <c r="BR391" s="2" t="s">
        <v>139</v>
      </c>
      <c r="BS391" s="2" t="s">
        <v>18</v>
      </c>
      <c r="BT391" s="2" t="s">
        <v>104</v>
      </c>
      <c r="BU391" s="2" t="s">
        <v>11</v>
      </c>
      <c r="BV391" s="2" t="s">
        <v>12</v>
      </c>
      <c r="BW391" s="2" t="s">
        <v>13</v>
      </c>
      <c r="BX391" s="7">
        <v>1.627619399E-3</v>
      </c>
      <c r="BY391" s="7">
        <v>0.75</v>
      </c>
      <c r="BZ391" s="9">
        <f>Tabla5[[#This Row],[Precio unitario]]*Tabla5[[#This Row],[Tasa de ingresos cliente]]</f>
        <v>1.22071454925E-3</v>
      </c>
      <c r="CA391" s="21">
        <v>22.631540000000001</v>
      </c>
      <c r="CB391" s="15">
        <f>Tabla5[[#This Row],[tasa de cambio]]*Tabla5[[#This Row],[Ingresos netos]]</f>
        <v>2.7626650149933346E-2</v>
      </c>
    </row>
    <row r="392" spans="1:80">
      <c r="A392" s="2" t="s">
        <v>24</v>
      </c>
      <c r="B392" s="2" t="s">
        <v>33</v>
      </c>
      <c r="C392" s="2"/>
      <c r="D392" s="2" t="s">
        <v>11</v>
      </c>
      <c r="E392" s="2" t="s">
        <v>12</v>
      </c>
      <c r="F392" s="2" t="s">
        <v>13</v>
      </c>
      <c r="G392" s="7">
        <v>2.2514501640000001E-3</v>
      </c>
      <c r="H392" s="7">
        <v>0.75</v>
      </c>
      <c r="I392" s="9">
        <f>Tabla14[[#This Row],[Precio unitario]]*Tabla14[[#This Row],[Tasa de ingresos cliente]]</f>
        <v>1.6885876230000002E-3</v>
      </c>
      <c r="J392" s="21">
        <v>21.6</v>
      </c>
      <c r="K392" s="15">
        <f>Tabla14[[#This Row],[tasa de cambio]]*Tabla14[[#This Row],[Ingresos netos]]</f>
        <v>3.6473492656800006E-2</v>
      </c>
      <c r="P392" s="2" t="s">
        <v>81</v>
      </c>
      <c r="Q392" s="2" t="s">
        <v>28</v>
      </c>
      <c r="R392" s="2"/>
      <c r="S392" s="2" t="s">
        <v>11</v>
      </c>
      <c r="T392" s="2" t="s">
        <v>12</v>
      </c>
      <c r="U392" s="2" t="s">
        <v>13</v>
      </c>
      <c r="V392" s="7">
        <v>4.18905437E-4</v>
      </c>
      <c r="W392" s="7">
        <v>0.75</v>
      </c>
      <c r="X392" s="9">
        <f>Tabla12[[#This Row],[Precio unitario]]*Tabla12[[#This Row],[Tasa de ingresos cliente]]</f>
        <v>3.1417907775E-4</v>
      </c>
      <c r="Y392" s="21">
        <v>21.6</v>
      </c>
      <c r="Z392" s="11">
        <f>Tabla12[[#This Row],[tasa de cambio]]*Tabla12[[#This Row],[Ingresos netos]]</f>
        <v>6.7862680794000003E-3</v>
      </c>
      <c r="AQ392" s="2" t="s">
        <v>100</v>
      </c>
      <c r="AR392" s="2" t="s">
        <v>10</v>
      </c>
      <c r="AS392" s="2" t="s">
        <v>104</v>
      </c>
      <c r="AT392" s="2" t="s">
        <v>11</v>
      </c>
      <c r="AU392" s="2" t="s">
        <v>12</v>
      </c>
      <c r="AV392" s="2" t="s">
        <v>13</v>
      </c>
      <c r="AW392" s="7">
        <v>9.2811110000000005E-4</v>
      </c>
      <c r="AX392" s="7">
        <v>0.75</v>
      </c>
      <c r="AY392" s="9">
        <f>Tabla8[[#This Row],[Precio unitario]]*Tabla8[[#This Row],[Tasa de ingresos cliente]]</f>
        <v>6.9608332500000001E-4</v>
      </c>
      <c r="AZ392" s="21">
        <v>21.6</v>
      </c>
      <c r="BA392" s="11">
        <f>Tabla8[[#This Row],[tasa de cambio]]*Tabla8[[#This Row],[Ingresos netos]]</f>
        <v>1.5035399820000002E-2</v>
      </c>
      <c r="BB392" s="23"/>
      <c r="BD392" s="23"/>
      <c r="BR392" s="1" t="s">
        <v>139</v>
      </c>
      <c r="BS392" s="1" t="s">
        <v>34</v>
      </c>
      <c r="BT392" s="1" t="s">
        <v>104</v>
      </c>
      <c r="BU392" s="1" t="s">
        <v>11</v>
      </c>
      <c r="BV392" s="1" t="s">
        <v>12</v>
      </c>
      <c r="BW392" s="1" t="s">
        <v>13</v>
      </c>
      <c r="BX392" s="8">
        <v>2.5191240210000001E-3</v>
      </c>
      <c r="BY392" s="8">
        <v>0.75</v>
      </c>
      <c r="BZ392" s="9">
        <f>Tabla5[[#This Row],[Precio unitario]]*Tabla5[[#This Row],[Tasa de ingresos cliente]]</f>
        <v>1.8893430157500002E-3</v>
      </c>
      <c r="CA392" s="21">
        <v>22.631540000000001</v>
      </c>
      <c r="CB392" s="15">
        <f>Tabla5[[#This Row],[tasa de cambio]]*Tabla5[[#This Row],[Ingresos netos]]</f>
        <v>4.2758742034666758E-2</v>
      </c>
    </row>
    <row r="393" spans="1:80">
      <c r="A393" s="1" t="s">
        <v>24</v>
      </c>
      <c r="B393" s="1" t="s">
        <v>15</v>
      </c>
      <c r="C393" s="1"/>
      <c r="D393" s="1" t="s">
        <v>11</v>
      </c>
      <c r="E393" s="1" t="s">
        <v>12</v>
      </c>
      <c r="F393" s="1" t="s">
        <v>13</v>
      </c>
      <c r="G393" s="8">
        <v>6.0008372499999998E-4</v>
      </c>
      <c r="H393" s="8">
        <v>0.75</v>
      </c>
      <c r="I393" s="9">
        <f>Tabla14[[#This Row],[Precio unitario]]*Tabla14[[#This Row],[Tasa de ingresos cliente]]</f>
        <v>4.5006279374999996E-4</v>
      </c>
      <c r="J393" s="21">
        <v>21.6</v>
      </c>
      <c r="K393" s="15">
        <f>Tabla14[[#This Row],[tasa de cambio]]*Tabla14[[#This Row],[Ingresos netos]]</f>
        <v>9.7213563449999995E-3</v>
      </c>
      <c r="P393" s="1" t="s">
        <v>81</v>
      </c>
      <c r="Q393" s="1" t="s">
        <v>28</v>
      </c>
      <c r="R393" s="1"/>
      <c r="S393" s="1" t="s">
        <v>11</v>
      </c>
      <c r="T393" s="1" t="s">
        <v>12</v>
      </c>
      <c r="U393" s="1" t="s">
        <v>13</v>
      </c>
      <c r="V393" s="8">
        <v>3.98063688E-4</v>
      </c>
      <c r="W393" s="8">
        <v>0.75</v>
      </c>
      <c r="X393" s="9">
        <f>Tabla12[[#This Row],[Precio unitario]]*Tabla12[[#This Row],[Tasa de ingresos cliente]]</f>
        <v>2.98547766E-4</v>
      </c>
      <c r="Y393" s="21">
        <v>21.6</v>
      </c>
      <c r="Z393" s="11">
        <f>Tabla12[[#This Row],[tasa de cambio]]*Tabla12[[#This Row],[Ingresos netos]]</f>
        <v>6.4486317456000008E-3</v>
      </c>
      <c r="AQ393" s="2" t="s">
        <v>100</v>
      </c>
      <c r="AR393" s="2" t="s">
        <v>10</v>
      </c>
      <c r="AS393" s="2" t="s">
        <v>104</v>
      </c>
      <c r="AT393" s="2" t="s">
        <v>11</v>
      </c>
      <c r="AU393" s="2" t="s">
        <v>12</v>
      </c>
      <c r="AV393" s="2" t="s">
        <v>13</v>
      </c>
      <c r="AW393" s="7">
        <v>1.6926249999999999E-3</v>
      </c>
      <c r="AX393" s="7">
        <v>0.75</v>
      </c>
      <c r="AY393" s="9">
        <f>Tabla8[[#This Row],[Precio unitario]]*Tabla8[[#This Row],[Tasa de ingresos cliente]]</f>
        <v>1.26946875E-3</v>
      </c>
      <c r="AZ393" s="21">
        <v>21.6</v>
      </c>
      <c r="BA393" s="11">
        <f>Tabla8[[#This Row],[tasa de cambio]]*Tabla8[[#This Row],[Ingresos netos]]</f>
        <v>2.7420525000000001E-2</v>
      </c>
      <c r="BB393" s="23"/>
      <c r="BD393" s="23"/>
      <c r="BR393" s="2" t="s">
        <v>139</v>
      </c>
      <c r="BS393" s="2" t="s">
        <v>36</v>
      </c>
      <c r="BT393" s="2" t="s">
        <v>104</v>
      </c>
      <c r="BU393" s="2" t="s">
        <v>11</v>
      </c>
      <c r="BV393" s="2" t="s">
        <v>12</v>
      </c>
      <c r="BW393" s="2" t="s">
        <v>13</v>
      </c>
      <c r="BX393" s="7">
        <v>2.197383383E-3</v>
      </c>
      <c r="BY393" s="7">
        <v>0.75</v>
      </c>
      <c r="BZ393" s="9">
        <f>Tabla5[[#This Row],[Precio unitario]]*Tabla5[[#This Row],[Tasa de ingresos cliente]]</f>
        <v>1.6480375372499999E-3</v>
      </c>
      <c r="CA393" s="21">
        <v>22.631540000000001</v>
      </c>
      <c r="CB393" s="15">
        <f>Tabla5[[#This Row],[tasa de cambio]]*Tabla5[[#This Row],[Ingresos netos]]</f>
        <v>3.7297627445774861E-2</v>
      </c>
    </row>
    <row r="394" spans="1:80">
      <c r="A394" s="1" t="s">
        <v>24</v>
      </c>
      <c r="B394" s="1" t="s">
        <v>15</v>
      </c>
      <c r="C394" s="1"/>
      <c r="D394" s="1" t="s">
        <v>11</v>
      </c>
      <c r="E394" s="1" t="s">
        <v>12</v>
      </c>
      <c r="F394" s="1" t="s">
        <v>13</v>
      </c>
      <c r="G394" s="8">
        <v>3.4037718889999998E-3</v>
      </c>
      <c r="H394" s="8">
        <v>0.75</v>
      </c>
      <c r="I394" s="9">
        <f>Tabla14[[#This Row],[Precio unitario]]*Tabla14[[#This Row],[Tasa de ingresos cliente]]</f>
        <v>2.5528289167499997E-3</v>
      </c>
      <c r="J394" s="21">
        <v>21.6</v>
      </c>
      <c r="K394" s="15">
        <f>Tabla14[[#This Row],[tasa de cambio]]*Tabla14[[#This Row],[Ingresos netos]]</f>
        <v>5.5141104601799995E-2</v>
      </c>
      <c r="P394" s="2" t="s">
        <v>81</v>
      </c>
      <c r="Q394" s="2" t="s">
        <v>28</v>
      </c>
      <c r="R394" s="2"/>
      <c r="S394" s="2" t="s">
        <v>11</v>
      </c>
      <c r="T394" s="2" t="s">
        <v>12</v>
      </c>
      <c r="U394" s="2" t="s">
        <v>13</v>
      </c>
      <c r="V394" s="7">
        <v>3.9656333600000002E-4</v>
      </c>
      <c r="W394" s="7">
        <v>0.75</v>
      </c>
      <c r="X394" s="9">
        <f>Tabla12[[#This Row],[Precio unitario]]*Tabla12[[#This Row],[Tasa de ingresos cliente]]</f>
        <v>2.9742250200000004E-4</v>
      </c>
      <c r="Y394" s="21">
        <v>21.6</v>
      </c>
      <c r="Z394" s="11">
        <f>Tabla12[[#This Row],[tasa de cambio]]*Tabla12[[#This Row],[Ingresos netos]]</f>
        <v>6.424326043200001E-3</v>
      </c>
      <c r="AQ394" s="1" t="s">
        <v>100</v>
      </c>
      <c r="AR394" s="1" t="s">
        <v>10</v>
      </c>
      <c r="AS394" s="1" t="s">
        <v>104</v>
      </c>
      <c r="AT394" s="1" t="s">
        <v>11</v>
      </c>
      <c r="AU394" s="1" t="s">
        <v>12</v>
      </c>
      <c r="AV394" s="1" t="s">
        <v>13</v>
      </c>
      <c r="AW394" s="8">
        <v>1.6926667E-3</v>
      </c>
      <c r="AX394" s="8">
        <v>0.75</v>
      </c>
      <c r="AY394" s="9">
        <f>Tabla8[[#This Row],[Precio unitario]]*Tabla8[[#This Row],[Tasa de ingresos cliente]]</f>
        <v>1.2695000250000001E-3</v>
      </c>
      <c r="AZ394" s="21">
        <v>21.6</v>
      </c>
      <c r="BA394" s="11">
        <f>Tabla8[[#This Row],[tasa de cambio]]*Tabla8[[#This Row],[Ingresos netos]]</f>
        <v>2.7421200540000006E-2</v>
      </c>
      <c r="BB394" s="23"/>
      <c r="BD394" s="23"/>
      <c r="BR394" s="1" t="s">
        <v>139</v>
      </c>
      <c r="BS394" s="1" t="s">
        <v>108</v>
      </c>
      <c r="BT394" s="1" t="s">
        <v>104</v>
      </c>
      <c r="BU394" s="1" t="s">
        <v>11</v>
      </c>
      <c r="BV394" s="1" t="s">
        <v>12</v>
      </c>
      <c r="BW394" s="1" t="s">
        <v>13</v>
      </c>
      <c r="BX394" s="8">
        <v>1.932252859E-3</v>
      </c>
      <c r="BY394" s="8">
        <v>0.75</v>
      </c>
      <c r="BZ394" s="9">
        <f>Tabla5[[#This Row],[Precio unitario]]*Tabla5[[#This Row],[Tasa de ingresos cliente]]</f>
        <v>1.44918964425E-3</v>
      </c>
      <c r="CA394" s="21">
        <v>22.631540000000001</v>
      </c>
      <c r="CB394" s="15">
        <f>Tabla5[[#This Row],[tasa de cambio]]*Tabla5[[#This Row],[Ingresos netos]]</f>
        <v>3.2797393401429648E-2</v>
      </c>
    </row>
    <row r="395" spans="1:80">
      <c r="A395" s="2" t="s">
        <v>24</v>
      </c>
      <c r="B395" s="2" t="s">
        <v>15</v>
      </c>
      <c r="C395" s="2"/>
      <c r="D395" s="2" t="s">
        <v>11</v>
      </c>
      <c r="E395" s="2" t="s">
        <v>12</v>
      </c>
      <c r="F395" s="2" t="s">
        <v>13</v>
      </c>
      <c r="G395" s="7">
        <v>7.33003483E-4</v>
      </c>
      <c r="H395" s="7">
        <v>0.75</v>
      </c>
      <c r="I395" s="9">
        <f>Tabla14[[#This Row],[Precio unitario]]*Tabla14[[#This Row],[Tasa de ingresos cliente]]</f>
        <v>5.4975261224999997E-4</v>
      </c>
      <c r="J395" s="21">
        <v>21.6</v>
      </c>
      <c r="K395" s="15">
        <f>Tabla14[[#This Row],[tasa de cambio]]*Tabla14[[#This Row],[Ingresos netos]]</f>
        <v>1.18746564246E-2</v>
      </c>
      <c r="P395" s="1" t="s">
        <v>81</v>
      </c>
      <c r="Q395" s="1" t="s">
        <v>28</v>
      </c>
      <c r="R395" s="1"/>
      <c r="S395" s="1" t="s">
        <v>11</v>
      </c>
      <c r="T395" s="1" t="s">
        <v>12</v>
      </c>
      <c r="U395" s="1" t="s">
        <v>13</v>
      </c>
      <c r="V395" s="8">
        <v>4.10770901E-4</v>
      </c>
      <c r="W395" s="8">
        <v>0.75</v>
      </c>
      <c r="X395" s="9">
        <f>Tabla12[[#This Row],[Precio unitario]]*Tabla12[[#This Row],[Tasa de ingresos cliente]]</f>
        <v>3.0807817574999999E-4</v>
      </c>
      <c r="Y395" s="21">
        <v>21.6</v>
      </c>
      <c r="Z395" s="11">
        <f>Tabla12[[#This Row],[tasa de cambio]]*Tabla12[[#This Row],[Ingresos netos]]</f>
        <v>6.6544885962E-3</v>
      </c>
      <c r="AQ395" s="2" t="s">
        <v>100</v>
      </c>
      <c r="AR395" s="2" t="s">
        <v>10</v>
      </c>
      <c r="AS395" s="2" t="s">
        <v>104</v>
      </c>
      <c r="AT395" s="2" t="s">
        <v>11</v>
      </c>
      <c r="AU395" s="2" t="s">
        <v>12</v>
      </c>
      <c r="AV395" s="2" t="s">
        <v>13</v>
      </c>
      <c r="AW395" s="7">
        <v>1.6926471000000001E-3</v>
      </c>
      <c r="AX395" s="7">
        <v>0.75</v>
      </c>
      <c r="AY395" s="9">
        <f>Tabla8[[#This Row],[Precio unitario]]*Tabla8[[#This Row],[Tasa de ingresos cliente]]</f>
        <v>1.2694853250000001E-3</v>
      </c>
      <c r="AZ395" s="21">
        <v>21.6</v>
      </c>
      <c r="BA395" s="11">
        <f>Tabla8[[#This Row],[tasa de cambio]]*Tabla8[[#This Row],[Ingresos netos]]</f>
        <v>2.7420883020000005E-2</v>
      </c>
      <c r="BB395" s="23"/>
      <c r="BD395" s="23"/>
      <c r="BR395" s="2" t="s">
        <v>139</v>
      </c>
      <c r="BS395" s="2" t="s">
        <v>19</v>
      </c>
      <c r="BT395" s="2" t="s">
        <v>104</v>
      </c>
      <c r="BU395" s="2" t="s">
        <v>11</v>
      </c>
      <c r="BV395" s="2" t="s">
        <v>12</v>
      </c>
      <c r="BW395" s="2" t="s">
        <v>13</v>
      </c>
      <c r="BX395" s="7">
        <v>2.7457994460000001E-3</v>
      </c>
      <c r="BY395" s="7">
        <v>0.75</v>
      </c>
      <c r="BZ395" s="9">
        <f>Tabla5[[#This Row],[Precio unitario]]*Tabla5[[#This Row],[Tasa de ingresos cliente]]</f>
        <v>2.0593495844999999E-3</v>
      </c>
      <c r="CA395" s="21">
        <v>22.631540000000001</v>
      </c>
      <c r="CB395" s="15">
        <f>Tabla5[[#This Row],[tasa de cambio]]*Tabla5[[#This Row],[Ingresos netos]]</f>
        <v>4.6606252495595128E-2</v>
      </c>
    </row>
    <row r="396" spans="1:80">
      <c r="A396" s="2" t="s">
        <v>24</v>
      </c>
      <c r="B396" s="2" t="s">
        <v>15</v>
      </c>
      <c r="C396" s="2"/>
      <c r="D396" s="2" t="s">
        <v>11</v>
      </c>
      <c r="E396" s="2" t="s">
        <v>12</v>
      </c>
      <c r="F396" s="2" t="s">
        <v>13</v>
      </c>
      <c r="G396" s="7">
        <v>4.7844036300000002E-4</v>
      </c>
      <c r="H396" s="7">
        <v>0.75</v>
      </c>
      <c r="I396" s="9">
        <f>Tabla14[[#This Row],[Precio unitario]]*Tabla14[[#This Row],[Tasa de ingresos cliente]]</f>
        <v>3.5883027225000003E-4</v>
      </c>
      <c r="J396" s="21">
        <v>21.6</v>
      </c>
      <c r="K396" s="15">
        <f>Tabla14[[#This Row],[tasa de cambio]]*Tabla14[[#This Row],[Ingresos netos]]</f>
        <v>7.750733880600001E-3</v>
      </c>
      <c r="P396" s="2" t="s">
        <v>81</v>
      </c>
      <c r="Q396" s="2" t="s">
        <v>28</v>
      </c>
      <c r="R396" s="2"/>
      <c r="S396" s="2" t="s">
        <v>11</v>
      </c>
      <c r="T396" s="2" t="s">
        <v>12</v>
      </c>
      <c r="U396" s="2" t="s">
        <v>13</v>
      </c>
      <c r="V396" s="7">
        <v>3.5724555199999998E-4</v>
      </c>
      <c r="W396" s="7">
        <v>0.75</v>
      </c>
      <c r="X396" s="9">
        <f>Tabla12[[#This Row],[Precio unitario]]*Tabla12[[#This Row],[Tasa de ingresos cliente]]</f>
        <v>2.67934164E-4</v>
      </c>
      <c r="Y396" s="21">
        <v>21.6</v>
      </c>
      <c r="Z396" s="11">
        <f>Tabla12[[#This Row],[tasa de cambio]]*Tabla12[[#This Row],[Ingresos netos]]</f>
        <v>5.7873779423999999E-3</v>
      </c>
      <c r="AQ396" s="1" t="s">
        <v>100</v>
      </c>
      <c r="AR396" s="1" t="s">
        <v>10</v>
      </c>
      <c r="AS396" s="1" t="s">
        <v>104</v>
      </c>
      <c r="AT396" s="1" t="s">
        <v>11</v>
      </c>
      <c r="AU396" s="1" t="s">
        <v>12</v>
      </c>
      <c r="AV396" s="1" t="s">
        <v>13</v>
      </c>
      <c r="AW396" s="8">
        <v>1.6927143E-3</v>
      </c>
      <c r="AX396" s="8">
        <v>0.75</v>
      </c>
      <c r="AY396" s="9">
        <f>Tabla8[[#This Row],[Precio unitario]]*Tabla8[[#This Row],[Tasa de ingresos cliente]]</f>
        <v>1.2695357249999999E-3</v>
      </c>
      <c r="AZ396" s="21">
        <v>21.6</v>
      </c>
      <c r="BA396" s="11">
        <f>Tabla8[[#This Row],[tasa de cambio]]*Tabla8[[#This Row],[Ingresos netos]]</f>
        <v>2.7421971659999999E-2</v>
      </c>
      <c r="BB396" s="23"/>
      <c r="BD396" s="23"/>
      <c r="BR396" s="1" t="s">
        <v>139</v>
      </c>
      <c r="BS396" s="1" t="s">
        <v>40</v>
      </c>
      <c r="BT396" s="1" t="s">
        <v>104</v>
      </c>
      <c r="BU396" s="1" t="s">
        <v>11</v>
      </c>
      <c r="BV396" s="1" t="s">
        <v>12</v>
      </c>
      <c r="BW396" s="1" t="s">
        <v>13</v>
      </c>
      <c r="BX396" s="8">
        <v>4.1035846760000003E-3</v>
      </c>
      <c r="BY396" s="8">
        <v>0.75</v>
      </c>
      <c r="BZ396" s="9">
        <f>Tabla5[[#This Row],[Precio unitario]]*Tabla5[[#This Row],[Tasa de ingresos cliente]]</f>
        <v>3.0776885070000004E-3</v>
      </c>
      <c r="CA396" s="21">
        <v>22.631540000000001</v>
      </c>
      <c r="CB396" s="15">
        <f>Tabla5[[#This Row],[tasa de cambio]]*Tabla5[[#This Row],[Ingresos netos]]</f>
        <v>6.9652830553710798E-2</v>
      </c>
    </row>
    <row r="397" spans="1:80">
      <c r="A397" s="2" t="s">
        <v>24</v>
      </c>
      <c r="B397" s="2" t="s">
        <v>15</v>
      </c>
      <c r="C397" s="2"/>
      <c r="D397" s="2" t="s">
        <v>11</v>
      </c>
      <c r="E397" s="2" t="s">
        <v>12</v>
      </c>
      <c r="F397" s="2" t="s">
        <v>13</v>
      </c>
      <c r="G397" s="7">
        <v>2.1819885949999999E-3</v>
      </c>
      <c r="H397" s="7">
        <v>0.75</v>
      </c>
      <c r="I397" s="9">
        <f>Tabla14[[#This Row],[Precio unitario]]*Tabla14[[#This Row],[Tasa de ingresos cliente]]</f>
        <v>1.63649144625E-3</v>
      </c>
      <c r="J397" s="21">
        <v>21.6</v>
      </c>
      <c r="K397" s="15">
        <f>Tabla14[[#This Row],[tasa de cambio]]*Tabla14[[#This Row],[Ingresos netos]]</f>
        <v>3.5348215239000003E-2</v>
      </c>
      <c r="P397" s="1" t="s">
        <v>81</v>
      </c>
      <c r="Q397" s="1" t="s">
        <v>28</v>
      </c>
      <c r="R397" s="1"/>
      <c r="S397" s="1" t="s">
        <v>11</v>
      </c>
      <c r="T397" s="1" t="s">
        <v>12</v>
      </c>
      <c r="U397" s="1" t="s">
        <v>13</v>
      </c>
      <c r="V397" s="8">
        <v>4.05831528E-4</v>
      </c>
      <c r="W397" s="8">
        <v>0.75</v>
      </c>
      <c r="X397" s="9">
        <f>Tabla12[[#This Row],[Precio unitario]]*Tabla12[[#This Row],[Tasa de ingresos cliente]]</f>
        <v>3.04373646E-4</v>
      </c>
      <c r="Y397" s="21">
        <v>21.6</v>
      </c>
      <c r="Z397" s="11">
        <f>Tabla12[[#This Row],[tasa de cambio]]*Tabla12[[#This Row],[Ingresos netos]]</f>
        <v>6.5744707536000008E-3</v>
      </c>
      <c r="AQ397" s="2" t="s">
        <v>100</v>
      </c>
      <c r="AR397" s="2" t="s">
        <v>10</v>
      </c>
      <c r="AS397" s="2" t="s">
        <v>104</v>
      </c>
      <c r="AT397" s="2" t="s">
        <v>11</v>
      </c>
      <c r="AU397" s="2" t="s">
        <v>12</v>
      </c>
      <c r="AV397" s="2" t="s">
        <v>13</v>
      </c>
      <c r="AW397" s="7">
        <v>1.6926452000000001E-3</v>
      </c>
      <c r="AX397" s="7">
        <v>0.75</v>
      </c>
      <c r="AY397" s="9">
        <f>Tabla8[[#This Row],[Precio unitario]]*Tabla8[[#This Row],[Tasa de ingresos cliente]]</f>
        <v>1.2694838999999999E-3</v>
      </c>
      <c r="AZ397" s="21">
        <v>21.6</v>
      </c>
      <c r="BA397" s="11">
        <f>Tabla8[[#This Row],[tasa de cambio]]*Tabla8[[#This Row],[Ingresos netos]]</f>
        <v>2.7420852240000002E-2</v>
      </c>
      <c r="BB397" s="23"/>
      <c r="BD397" s="23"/>
      <c r="BR397" s="2" t="s">
        <v>139</v>
      </c>
      <c r="BS397" s="2" t="s">
        <v>10</v>
      </c>
      <c r="BT397" s="2" t="s">
        <v>104</v>
      </c>
      <c r="BU397" s="2" t="s">
        <v>11</v>
      </c>
      <c r="BV397" s="2" t="s">
        <v>12</v>
      </c>
      <c r="BW397" s="2" t="s">
        <v>13</v>
      </c>
      <c r="BX397" s="7">
        <v>3.1860939620000001E-3</v>
      </c>
      <c r="BY397" s="7">
        <v>0.75</v>
      </c>
      <c r="BZ397" s="9">
        <f>Tabla5[[#This Row],[Precio unitario]]*Tabla5[[#This Row],[Tasa de ingresos cliente]]</f>
        <v>2.3895704715000002E-3</v>
      </c>
      <c r="CA397" s="21">
        <v>22.631540000000001</v>
      </c>
      <c r="CB397" s="15">
        <f>Tabla5[[#This Row],[tasa de cambio]]*Tabla5[[#This Row],[Ingresos netos]]</f>
        <v>5.4079659708571121E-2</v>
      </c>
    </row>
    <row r="398" spans="1:80">
      <c r="A398" s="1" t="s">
        <v>24</v>
      </c>
      <c r="B398" s="1" t="s">
        <v>15</v>
      </c>
      <c r="C398" s="1"/>
      <c r="D398" s="1" t="s">
        <v>11</v>
      </c>
      <c r="E398" s="1" t="s">
        <v>12</v>
      </c>
      <c r="F398" s="1" t="s">
        <v>13</v>
      </c>
      <c r="G398" s="8">
        <v>4.6072034999999998E-4</v>
      </c>
      <c r="H398" s="8">
        <v>0.75</v>
      </c>
      <c r="I398" s="9">
        <f>Tabla14[[#This Row],[Precio unitario]]*Tabla14[[#This Row],[Tasa de ingresos cliente]]</f>
        <v>3.4554026250000001E-4</v>
      </c>
      <c r="J398" s="21">
        <v>21.6</v>
      </c>
      <c r="K398" s="15">
        <f>Tabla14[[#This Row],[tasa de cambio]]*Tabla14[[#This Row],[Ingresos netos]]</f>
        <v>7.4636696700000008E-3</v>
      </c>
      <c r="P398" s="2" t="s">
        <v>81</v>
      </c>
      <c r="Q398" s="2" t="s">
        <v>28</v>
      </c>
      <c r="R398" s="2"/>
      <c r="S398" s="2" t="s">
        <v>11</v>
      </c>
      <c r="T398" s="2" t="s">
        <v>12</v>
      </c>
      <c r="U398" s="2" t="s">
        <v>13</v>
      </c>
      <c r="V398" s="7">
        <v>4.2632994000000002E-4</v>
      </c>
      <c r="W398" s="7">
        <v>0.75</v>
      </c>
      <c r="X398" s="9">
        <f>Tabla12[[#This Row],[Precio unitario]]*Tabla12[[#This Row],[Tasa de ingresos cliente]]</f>
        <v>3.1974745500000003E-4</v>
      </c>
      <c r="Y398" s="21">
        <v>21.6</v>
      </c>
      <c r="Z398" s="11">
        <f>Tabla12[[#This Row],[tasa de cambio]]*Tabla12[[#This Row],[Ingresos netos]]</f>
        <v>6.9065450280000008E-3</v>
      </c>
      <c r="AQ398" s="1" t="s">
        <v>100</v>
      </c>
      <c r="AR398" s="1" t="s">
        <v>10</v>
      </c>
      <c r="AS398" s="1" t="s">
        <v>104</v>
      </c>
      <c r="AT398" s="1" t="s">
        <v>11</v>
      </c>
      <c r="AU398" s="1" t="s">
        <v>12</v>
      </c>
      <c r="AV398" s="1" t="s">
        <v>13</v>
      </c>
      <c r="AW398" s="8">
        <v>1.6927000000000001E-3</v>
      </c>
      <c r="AX398" s="8">
        <v>0.75</v>
      </c>
      <c r="AY398" s="9">
        <f>Tabla8[[#This Row],[Precio unitario]]*Tabla8[[#This Row],[Tasa de ingresos cliente]]</f>
        <v>1.2695250000000001E-3</v>
      </c>
      <c r="AZ398" s="21">
        <v>21.6</v>
      </c>
      <c r="BA398" s="11">
        <f>Tabla8[[#This Row],[tasa de cambio]]*Tabla8[[#This Row],[Ingresos netos]]</f>
        <v>2.7421740000000003E-2</v>
      </c>
      <c r="BB398" s="23"/>
      <c r="BD398" s="23"/>
      <c r="BR398" s="1" t="s">
        <v>139</v>
      </c>
      <c r="BS398" s="1" t="s">
        <v>66</v>
      </c>
      <c r="BT398" s="1" t="s">
        <v>104</v>
      </c>
      <c r="BU398" s="1" t="s">
        <v>11</v>
      </c>
      <c r="BV398" s="1" t="s">
        <v>12</v>
      </c>
      <c r="BW398" s="1" t="s">
        <v>13</v>
      </c>
      <c r="BX398" s="8">
        <v>9.4121682100000001E-4</v>
      </c>
      <c r="BY398" s="8">
        <v>0.75</v>
      </c>
      <c r="BZ398" s="9">
        <f>Tabla5[[#This Row],[Precio unitario]]*Tabla5[[#This Row],[Tasa de ingresos cliente]]</f>
        <v>7.0591261574999998E-4</v>
      </c>
      <c r="CA398" s="21">
        <v>22.631540000000001</v>
      </c>
      <c r="CB398" s="15">
        <f>Tabla5[[#This Row],[tasa de cambio]]*Tabla5[[#This Row],[Ingresos netos]]</f>
        <v>1.5975889599850756E-2</v>
      </c>
    </row>
    <row r="399" spans="1:80">
      <c r="A399" s="2" t="s">
        <v>24</v>
      </c>
      <c r="B399" s="2" t="s">
        <v>15</v>
      </c>
      <c r="C399" s="2"/>
      <c r="D399" s="2" t="s">
        <v>11</v>
      </c>
      <c r="E399" s="2" t="s">
        <v>12</v>
      </c>
      <c r="F399" s="2" t="s">
        <v>13</v>
      </c>
      <c r="G399" s="7">
        <v>5.4223721100000002E-4</v>
      </c>
      <c r="H399" s="7">
        <v>0.75</v>
      </c>
      <c r="I399" s="9">
        <f>Tabla14[[#This Row],[Precio unitario]]*Tabla14[[#This Row],[Tasa de ingresos cliente]]</f>
        <v>4.0667790824999999E-4</v>
      </c>
      <c r="J399" s="21">
        <v>21.6</v>
      </c>
      <c r="K399" s="15">
        <f>Tabla14[[#This Row],[tasa de cambio]]*Tabla14[[#This Row],[Ingresos netos]]</f>
        <v>8.7842428182000002E-3</v>
      </c>
      <c r="P399" s="1" t="s">
        <v>81</v>
      </c>
      <c r="Q399" s="1" t="s">
        <v>28</v>
      </c>
      <c r="R399" s="1"/>
      <c r="S399" s="1" t="s">
        <v>11</v>
      </c>
      <c r="T399" s="1" t="s">
        <v>12</v>
      </c>
      <c r="U399" s="1" t="s">
        <v>13</v>
      </c>
      <c r="V399" s="8">
        <v>4.2040385300000003E-4</v>
      </c>
      <c r="W399" s="8">
        <v>0.75</v>
      </c>
      <c r="X399" s="9">
        <f>Tabla12[[#This Row],[Precio unitario]]*Tabla12[[#This Row],[Tasa de ingresos cliente]]</f>
        <v>3.1530288975000002E-4</v>
      </c>
      <c r="Y399" s="21">
        <v>21.6</v>
      </c>
      <c r="Z399" s="11">
        <f>Tabla12[[#This Row],[tasa de cambio]]*Tabla12[[#This Row],[Ingresos netos]]</f>
        <v>6.8105424186000012E-3</v>
      </c>
      <c r="AQ399" s="2" t="s">
        <v>100</v>
      </c>
      <c r="AR399" s="2" t="s">
        <v>10</v>
      </c>
      <c r="AS399" s="2" t="s">
        <v>104</v>
      </c>
      <c r="AT399" s="2" t="s">
        <v>11</v>
      </c>
      <c r="AU399" s="2" t="s">
        <v>12</v>
      </c>
      <c r="AV399" s="2" t="s">
        <v>13</v>
      </c>
      <c r="AW399" s="7">
        <v>1.69275E-3</v>
      </c>
      <c r="AX399" s="7">
        <v>0.75</v>
      </c>
      <c r="AY399" s="9">
        <f>Tabla8[[#This Row],[Precio unitario]]*Tabla8[[#This Row],[Tasa de ingresos cliente]]</f>
        <v>1.2695625000000001E-3</v>
      </c>
      <c r="AZ399" s="21">
        <v>21.6</v>
      </c>
      <c r="BA399" s="11">
        <f>Tabla8[[#This Row],[tasa de cambio]]*Tabla8[[#This Row],[Ingresos netos]]</f>
        <v>2.7422550000000004E-2</v>
      </c>
      <c r="BB399" s="23"/>
      <c r="BD399" s="23"/>
      <c r="BR399" s="2" t="s">
        <v>139</v>
      </c>
      <c r="BS399" s="2" t="s">
        <v>54</v>
      </c>
      <c r="BT399" s="2" t="s">
        <v>104</v>
      </c>
      <c r="BU399" s="2" t="s">
        <v>11</v>
      </c>
      <c r="BV399" s="2" t="s">
        <v>12</v>
      </c>
      <c r="BW399" s="2" t="s">
        <v>13</v>
      </c>
      <c r="BX399" s="7">
        <v>4.3880000000000004E-3</v>
      </c>
      <c r="BY399" s="7">
        <v>0.75</v>
      </c>
      <c r="BZ399" s="9">
        <f>Tabla5[[#This Row],[Precio unitario]]*Tabla5[[#This Row],[Tasa de ingresos cliente]]</f>
        <v>3.2910000000000005E-3</v>
      </c>
      <c r="CA399" s="21">
        <v>22.631540000000001</v>
      </c>
      <c r="CB399" s="15">
        <f>Tabla5[[#This Row],[tasa de cambio]]*Tabla5[[#This Row],[Ingresos netos]]</f>
        <v>7.4480398140000015E-2</v>
      </c>
    </row>
    <row r="400" spans="1:80">
      <c r="A400" s="2" t="s">
        <v>24</v>
      </c>
      <c r="B400" s="2" t="s">
        <v>15</v>
      </c>
      <c r="C400" s="2"/>
      <c r="D400" s="2" t="s">
        <v>11</v>
      </c>
      <c r="E400" s="2" t="s">
        <v>12</v>
      </c>
      <c r="F400" s="2" t="s">
        <v>13</v>
      </c>
      <c r="G400" s="7">
        <v>1.243991495E-3</v>
      </c>
      <c r="H400" s="7">
        <v>0.75</v>
      </c>
      <c r="I400" s="9">
        <f>Tabla14[[#This Row],[Precio unitario]]*Tabla14[[#This Row],[Tasa de ingresos cliente]]</f>
        <v>9.3299362125000003E-4</v>
      </c>
      <c r="J400" s="21">
        <v>21.6</v>
      </c>
      <c r="K400" s="15">
        <f>Tabla14[[#This Row],[tasa de cambio]]*Tabla14[[#This Row],[Ingresos netos]]</f>
        <v>2.0152662219E-2</v>
      </c>
      <c r="P400" s="2" t="s">
        <v>81</v>
      </c>
      <c r="Q400" s="2" t="s">
        <v>28</v>
      </c>
      <c r="R400" s="2"/>
      <c r="S400" s="2" t="s">
        <v>11</v>
      </c>
      <c r="T400" s="2" t="s">
        <v>12</v>
      </c>
      <c r="U400" s="2" t="s">
        <v>13</v>
      </c>
      <c r="V400" s="7">
        <v>4.2397526199999998E-4</v>
      </c>
      <c r="W400" s="7">
        <v>0.75</v>
      </c>
      <c r="X400" s="9">
        <f>Tabla12[[#This Row],[Precio unitario]]*Tabla12[[#This Row],[Tasa de ingresos cliente]]</f>
        <v>3.1798144650000001E-4</v>
      </c>
      <c r="Y400" s="21">
        <v>21.6</v>
      </c>
      <c r="Z400" s="11">
        <f>Tabla12[[#This Row],[tasa de cambio]]*Tabla12[[#This Row],[Ingresos netos]]</f>
        <v>6.868399244400001E-3</v>
      </c>
      <c r="AQ400" s="1" t="s">
        <v>100</v>
      </c>
      <c r="AR400" s="1" t="s">
        <v>10</v>
      </c>
      <c r="AS400" s="1" t="s">
        <v>104</v>
      </c>
      <c r="AT400" s="1" t="s">
        <v>11</v>
      </c>
      <c r="AU400" s="1" t="s">
        <v>12</v>
      </c>
      <c r="AV400" s="1" t="s">
        <v>13</v>
      </c>
      <c r="AW400" s="8">
        <v>1.6926567000000001E-3</v>
      </c>
      <c r="AX400" s="8">
        <v>0.75</v>
      </c>
      <c r="AY400" s="9">
        <f>Tabla8[[#This Row],[Precio unitario]]*Tabla8[[#This Row],[Tasa de ingresos cliente]]</f>
        <v>1.2694925250000002E-3</v>
      </c>
      <c r="AZ400" s="21">
        <v>21.6</v>
      </c>
      <c r="BA400" s="11">
        <f>Tabla8[[#This Row],[tasa de cambio]]*Tabla8[[#This Row],[Ingresos netos]]</f>
        <v>2.7421038540000005E-2</v>
      </c>
      <c r="BB400" s="23"/>
      <c r="BD400" s="23"/>
      <c r="BR400" s="1" t="s">
        <v>139</v>
      </c>
      <c r="BS400" s="1" t="s">
        <v>32</v>
      </c>
      <c r="BT400" s="1" t="s">
        <v>104</v>
      </c>
      <c r="BU400" s="1" t="s">
        <v>11</v>
      </c>
      <c r="BV400" s="1" t="s">
        <v>12</v>
      </c>
      <c r="BW400" s="1" t="s">
        <v>13</v>
      </c>
      <c r="BX400" s="8">
        <v>4.2269999999999999E-3</v>
      </c>
      <c r="BY400" s="8">
        <v>0.75</v>
      </c>
      <c r="BZ400" s="9">
        <f>Tabla5[[#This Row],[Precio unitario]]*Tabla5[[#This Row],[Tasa de ingresos cliente]]</f>
        <v>3.1702499999999999E-3</v>
      </c>
      <c r="CA400" s="21">
        <v>22.631540000000001</v>
      </c>
      <c r="CB400" s="15">
        <f>Tabla5[[#This Row],[tasa de cambio]]*Tabla5[[#This Row],[Ingresos netos]]</f>
        <v>7.1747639685000003E-2</v>
      </c>
    </row>
    <row r="401" spans="1:80">
      <c r="A401" s="1" t="s">
        <v>24</v>
      </c>
      <c r="B401" s="1" t="s">
        <v>15</v>
      </c>
      <c r="C401" s="1"/>
      <c r="D401" s="1" t="s">
        <v>11</v>
      </c>
      <c r="E401" s="1" t="s">
        <v>12</v>
      </c>
      <c r="F401" s="1" t="s">
        <v>13</v>
      </c>
      <c r="G401" s="8">
        <v>3.7485752000000002E-4</v>
      </c>
      <c r="H401" s="8">
        <v>0.75</v>
      </c>
      <c r="I401" s="9">
        <f>Tabla14[[#This Row],[Precio unitario]]*Tabla14[[#This Row],[Tasa de ingresos cliente]]</f>
        <v>2.8114314000000001E-4</v>
      </c>
      <c r="J401" s="21">
        <v>21.6</v>
      </c>
      <c r="K401" s="15">
        <f>Tabla14[[#This Row],[tasa de cambio]]*Tabla14[[#This Row],[Ingresos netos]]</f>
        <v>6.0726918240000009E-3</v>
      </c>
      <c r="P401" s="1" t="s">
        <v>81</v>
      </c>
      <c r="Q401" s="1" t="s">
        <v>28</v>
      </c>
      <c r="R401" s="1"/>
      <c r="S401" s="1" t="s">
        <v>11</v>
      </c>
      <c r="T401" s="1" t="s">
        <v>12</v>
      </c>
      <c r="U401" s="1" t="s">
        <v>13</v>
      </c>
      <c r="V401" s="8">
        <v>4.05975593E-4</v>
      </c>
      <c r="W401" s="8">
        <v>0.75</v>
      </c>
      <c r="X401" s="9">
        <f>Tabla12[[#This Row],[Precio unitario]]*Tabla12[[#This Row],[Tasa de ingresos cliente]]</f>
        <v>3.0448169474999999E-4</v>
      </c>
      <c r="Y401" s="21">
        <v>21.6</v>
      </c>
      <c r="Z401" s="11">
        <f>Tabla12[[#This Row],[tasa de cambio]]*Tabla12[[#This Row],[Ingresos netos]]</f>
        <v>6.5768046066000006E-3</v>
      </c>
      <c r="AQ401" s="2" t="s">
        <v>100</v>
      </c>
      <c r="AR401" s="2" t="s">
        <v>10</v>
      </c>
      <c r="AS401" s="2" t="s">
        <v>104</v>
      </c>
      <c r="AT401" s="2" t="s">
        <v>11</v>
      </c>
      <c r="AU401" s="2" t="s">
        <v>12</v>
      </c>
      <c r="AV401" s="2" t="s">
        <v>13</v>
      </c>
      <c r="AW401" s="7">
        <v>1.6930000000000001E-3</v>
      </c>
      <c r="AX401" s="7">
        <v>0.75</v>
      </c>
      <c r="AY401" s="9">
        <f>Tabla8[[#This Row],[Precio unitario]]*Tabla8[[#This Row],[Tasa de ingresos cliente]]</f>
        <v>1.26975E-3</v>
      </c>
      <c r="AZ401" s="21">
        <v>21.6</v>
      </c>
      <c r="BA401" s="11">
        <f>Tabla8[[#This Row],[tasa de cambio]]*Tabla8[[#This Row],[Ingresos netos]]</f>
        <v>2.7426600000000002E-2</v>
      </c>
      <c r="BB401" s="23"/>
      <c r="BD401" s="23"/>
      <c r="BR401" s="2" t="s">
        <v>139</v>
      </c>
      <c r="BS401" s="2" t="s">
        <v>65</v>
      </c>
      <c r="BT401" s="2" t="s">
        <v>104</v>
      </c>
      <c r="BU401" s="2" t="s">
        <v>11</v>
      </c>
      <c r="BV401" s="2" t="s">
        <v>12</v>
      </c>
      <c r="BW401" s="2" t="s">
        <v>13</v>
      </c>
      <c r="BX401" s="7">
        <v>3.5272699510000001E-3</v>
      </c>
      <c r="BY401" s="7">
        <v>0.75</v>
      </c>
      <c r="BZ401" s="9">
        <f>Tabla5[[#This Row],[Precio unitario]]*Tabla5[[#This Row],[Tasa de ingresos cliente]]</f>
        <v>2.64545246325E-3</v>
      </c>
      <c r="CA401" s="21">
        <v>22.631540000000001</v>
      </c>
      <c r="CB401" s="15">
        <f>Tabla5[[#This Row],[tasa de cambio]]*Tabla5[[#This Row],[Ingresos netos]]</f>
        <v>5.9870663240140905E-2</v>
      </c>
    </row>
    <row r="402" spans="1:80">
      <c r="A402" s="2" t="s">
        <v>24</v>
      </c>
      <c r="B402" s="2" t="s">
        <v>15</v>
      </c>
      <c r="C402" s="2"/>
      <c r="D402" s="2" t="s">
        <v>11</v>
      </c>
      <c r="E402" s="2" t="s">
        <v>12</v>
      </c>
      <c r="F402" s="2" t="s">
        <v>13</v>
      </c>
      <c r="G402" s="7">
        <v>3.8897589999999999E-4</v>
      </c>
      <c r="H402" s="7">
        <v>0.75</v>
      </c>
      <c r="I402" s="9">
        <f>Tabla14[[#This Row],[Precio unitario]]*Tabla14[[#This Row],[Tasa de ingresos cliente]]</f>
        <v>2.9173192499999998E-4</v>
      </c>
      <c r="J402" s="21">
        <v>21.6</v>
      </c>
      <c r="K402" s="15">
        <f>Tabla14[[#This Row],[tasa de cambio]]*Tabla14[[#This Row],[Ingresos netos]]</f>
        <v>6.3014095800000003E-3</v>
      </c>
      <c r="P402" s="2" t="s">
        <v>81</v>
      </c>
      <c r="Q402" s="2" t="s">
        <v>28</v>
      </c>
      <c r="R402" s="2"/>
      <c r="S402" s="2" t="s">
        <v>11</v>
      </c>
      <c r="T402" s="2" t="s">
        <v>12</v>
      </c>
      <c r="U402" s="2" t="s">
        <v>13</v>
      </c>
      <c r="V402" s="7">
        <v>4.10557335E-4</v>
      </c>
      <c r="W402" s="7">
        <v>0.75</v>
      </c>
      <c r="X402" s="9">
        <f>Tabla12[[#This Row],[Precio unitario]]*Tabla12[[#This Row],[Tasa de ingresos cliente]]</f>
        <v>3.0791800125000001E-4</v>
      </c>
      <c r="Y402" s="21">
        <v>21.6</v>
      </c>
      <c r="Z402" s="11">
        <f>Tabla12[[#This Row],[tasa de cambio]]*Tabla12[[#This Row],[Ingresos netos]]</f>
        <v>6.6510288270000004E-3</v>
      </c>
      <c r="AQ402" s="1" t="s">
        <v>100</v>
      </c>
      <c r="AR402" s="1" t="s">
        <v>10</v>
      </c>
      <c r="AS402" s="1" t="s">
        <v>104</v>
      </c>
      <c r="AT402" s="1" t="s">
        <v>11</v>
      </c>
      <c r="AU402" s="1" t="s">
        <v>12</v>
      </c>
      <c r="AV402" s="1" t="s">
        <v>13</v>
      </c>
      <c r="AW402" s="8">
        <v>1.8519999999999999E-3</v>
      </c>
      <c r="AX402" s="8">
        <v>0.75</v>
      </c>
      <c r="AY402" s="9">
        <f>Tabla8[[#This Row],[Precio unitario]]*Tabla8[[#This Row],[Tasa de ingresos cliente]]</f>
        <v>1.389E-3</v>
      </c>
      <c r="AZ402" s="21">
        <v>21.6</v>
      </c>
      <c r="BA402" s="11">
        <f>Tabla8[[#This Row],[tasa de cambio]]*Tabla8[[#This Row],[Ingresos netos]]</f>
        <v>3.0002400000000002E-2</v>
      </c>
      <c r="BB402" s="23"/>
      <c r="BD402" s="23"/>
      <c r="BR402" s="1" t="s">
        <v>139</v>
      </c>
      <c r="BS402" s="1" t="s">
        <v>41</v>
      </c>
      <c r="BT402" s="1" t="s">
        <v>104</v>
      </c>
      <c r="BU402" s="1" t="s">
        <v>11</v>
      </c>
      <c r="BV402" s="1" t="s">
        <v>12</v>
      </c>
      <c r="BW402" s="1" t="s">
        <v>13</v>
      </c>
      <c r="BX402" s="8">
        <v>3.108547262E-3</v>
      </c>
      <c r="BY402" s="8">
        <v>0.75</v>
      </c>
      <c r="BZ402" s="9">
        <f>Tabla5[[#This Row],[Precio unitario]]*Tabla5[[#This Row],[Tasa de ingresos cliente]]</f>
        <v>2.3314104465000001E-3</v>
      </c>
      <c r="CA402" s="21">
        <v>22.631540000000001</v>
      </c>
      <c r="CB402" s="15">
        <f>Tabla5[[#This Row],[tasa de cambio]]*Tabla5[[#This Row],[Ingresos netos]]</f>
        <v>5.2763408776382616E-2</v>
      </c>
    </row>
    <row r="403" spans="1:80">
      <c r="A403" s="2" t="s">
        <v>24</v>
      </c>
      <c r="B403" s="2" t="s">
        <v>15</v>
      </c>
      <c r="C403" s="2"/>
      <c r="D403" s="2" t="s">
        <v>11</v>
      </c>
      <c r="E403" s="2" t="s">
        <v>12</v>
      </c>
      <c r="F403" s="2" t="s">
        <v>13</v>
      </c>
      <c r="G403" s="7">
        <v>8.64552973E-4</v>
      </c>
      <c r="H403" s="7">
        <v>0.75</v>
      </c>
      <c r="I403" s="9">
        <f>Tabla14[[#This Row],[Precio unitario]]*Tabla14[[#This Row],[Tasa de ingresos cliente]]</f>
        <v>6.4841472974999995E-4</v>
      </c>
      <c r="J403" s="21">
        <v>21.6</v>
      </c>
      <c r="K403" s="15">
        <f>Tabla14[[#This Row],[tasa de cambio]]*Tabla14[[#This Row],[Ingresos netos]]</f>
        <v>1.40057581626E-2</v>
      </c>
      <c r="P403" s="1" t="s">
        <v>81</v>
      </c>
      <c r="Q403" s="1" t="s">
        <v>28</v>
      </c>
      <c r="R403" s="1"/>
      <c r="S403" s="1" t="s">
        <v>11</v>
      </c>
      <c r="T403" s="1" t="s">
        <v>12</v>
      </c>
      <c r="U403" s="1" t="s">
        <v>13</v>
      </c>
      <c r="V403" s="8">
        <v>2.7677796600000001E-4</v>
      </c>
      <c r="W403" s="8">
        <v>0.75</v>
      </c>
      <c r="X403" s="9">
        <f>Tabla12[[#This Row],[Precio unitario]]*Tabla12[[#This Row],[Tasa de ingresos cliente]]</f>
        <v>2.0758347450000001E-4</v>
      </c>
      <c r="Y403" s="21">
        <v>21.6</v>
      </c>
      <c r="Z403" s="11">
        <f>Tabla12[[#This Row],[tasa de cambio]]*Tabla12[[#This Row],[Ingresos netos]]</f>
        <v>4.4838030492000006E-3</v>
      </c>
      <c r="AQ403" s="2" t="s">
        <v>100</v>
      </c>
      <c r="AR403" s="2" t="s">
        <v>10</v>
      </c>
      <c r="AS403" s="2" t="s">
        <v>104</v>
      </c>
      <c r="AT403" s="2" t="s">
        <v>11</v>
      </c>
      <c r="AU403" s="2" t="s">
        <v>12</v>
      </c>
      <c r="AV403" s="2" t="s">
        <v>13</v>
      </c>
      <c r="AW403" s="7">
        <v>1.8518889E-3</v>
      </c>
      <c r="AX403" s="7">
        <v>0.75</v>
      </c>
      <c r="AY403" s="9">
        <f>Tabla8[[#This Row],[Precio unitario]]*Tabla8[[#This Row],[Tasa de ingresos cliente]]</f>
        <v>1.3889166749999999E-3</v>
      </c>
      <c r="AZ403" s="21">
        <v>21.6</v>
      </c>
      <c r="BA403" s="11">
        <f>Tabla8[[#This Row],[tasa de cambio]]*Tabla8[[#This Row],[Ingresos netos]]</f>
        <v>3.000060018E-2</v>
      </c>
      <c r="BB403" s="23"/>
      <c r="BD403" s="23"/>
      <c r="BR403" s="2" t="s">
        <v>139</v>
      </c>
      <c r="BS403" s="2" t="s">
        <v>14</v>
      </c>
      <c r="BT403" s="2" t="s">
        <v>104</v>
      </c>
      <c r="BU403" s="2" t="s">
        <v>11</v>
      </c>
      <c r="BV403" s="2" t="s">
        <v>12</v>
      </c>
      <c r="BW403" s="2" t="s">
        <v>13</v>
      </c>
      <c r="BX403" s="7">
        <v>3.238091931E-3</v>
      </c>
      <c r="BY403" s="7">
        <v>0.75</v>
      </c>
      <c r="BZ403" s="9">
        <f>Tabla5[[#This Row],[Precio unitario]]*Tabla5[[#This Row],[Tasa de ingresos cliente]]</f>
        <v>2.4285689482500001E-3</v>
      </c>
      <c r="CA403" s="21">
        <v>22.631540000000001</v>
      </c>
      <c r="CB403" s="15">
        <f>Tabla5[[#This Row],[tasa de cambio]]*Tabla5[[#This Row],[Ingresos netos]]</f>
        <v>5.4962255295077811E-2</v>
      </c>
    </row>
    <row r="404" spans="1:80">
      <c r="A404" s="1" t="s">
        <v>24</v>
      </c>
      <c r="B404" s="1" t="s">
        <v>15</v>
      </c>
      <c r="C404" s="1"/>
      <c r="D404" s="1" t="s">
        <v>11</v>
      </c>
      <c r="E404" s="1" t="s">
        <v>12</v>
      </c>
      <c r="F404" s="1" t="s">
        <v>13</v>
      </c>
      <c r="G404" s="8">
        <v>5.8592405400000004E-4</v>
      </c>
      <c r="H404" s="8">
        <v>0.75</v>
      </c>
      <c r="I404" s="9">
        <f>Tabla14[[#This Row],[Precio unitario]]*Tabla14[[#This Row],[Tasa de ingresos cliente]]</f>
        <v>4.3944304050000003E-4</v>
      </c>
      <c r="J404" s="21">
        <v>21.6</v>
      </c>
      <c r="K404" s="15">
        <f>Tabla14[[#This Row],[tasa de cambio]]*Tabla14[[#This Row],[Ingresos netos]]</f>
        <v>9.4919696748000017E-3</v>
      </c>
      <c r="P404" s="2" t="s">
        <v>81</v>
      </c>
      <c r="Q404" s="2" t="s">
        <v>28</v>
      </c>
      <c r="R404" s="2"/>
      <c r="S404" s="2" t="s">
        <v>11</v>
      </c>
      <c r="T404" s="2" t="s">
        <v>12</v>
      </c>
      <c r="U404" s="2" t="s">
        <v>13</v>
      </c>
      <c r="V404" s="7">
        <v>4.26252763E-4</v>
      </c>
      <c r="W404" s="7">
        <v>0.75</v>
      </c>
      <c r="X404" s="9">
        <f>Tabla12[[#This Row],[Precio unitario]]*Tabla12[[#This Row],[Tasa de ingresos cliente]]</f>
        <v>3.1968957225E-4</v>
      </c>
      <c r="Y404" s="21">
        <v>21.6</v>
      </c>
      <c r="Z404" s="11">
        <f>Tabla12[[#This Row],[tasa de cambio]]*Tabla12[[#This Row],[Ingresos netos]]</f>
        <v>6.9052947606000007E-3</v>
      </c>
      <c r="AQ404" s="1" t="s">
        <v>100</v>
      </c>
      <c r="AR404" s="1" t="s">
        <v>10</v>
      </c>
      <c r="AS404" s="1" t="s">
        <v>104</v>
      </c>
      <c r="AT404" s="1" t="s">
        <v>11</v>
      </c>
      <c r="AU404" s="1" t="s">
        <v>12</v>
      </c>
      <c r="AV404" s="1" t="s">
        <v>13</v>
      </c>
      <c r="AW404" s="8">
        <v>1.8519143E-3</v>
      </c>
      <c r="AX404" s="8">
        <v>0.75</v>
      </c>
      <c r="AY404" s="9">
        <f>Tabla8[[#This Row],[Precio unitario]]*Tabla8[[#This Row],[Tasa de ingresos cliente]]</f>
        <v>1.3889357249999999E-3</v>
      </c>
      <c r="AZ404" s="21">
        <v>21.6</v>
      </c>
      <c r="BA404" s="11">
        <f>Tabla8[[#This Row],[tasa de cambio]]*Tabla8[[#This Row],[Ingresos netos]]</f>
        <v>3.000101166E-2</v>
      </c>
      <c r="BB404" s="23"/>
      <c r="BD404" s="23"/>
      <c r="BR404" s="1" t="s">
        <v>139</v>
      </c>
      <c r="BS404" s="1" t="s">
        <v>49</v>
      </c>
      <c r="BT404" s="1" t="s">
        <v>104</v>
      </c>
      <c r="BU404" s="1" t="s">
        <v>11</v>
      </c>
      <c r="BV404" s="1" t="s">
        <v>12</v>
      </c>
      <c r="BW404" s="1" t="s">
        <v>13</v>
      </c>
      <c r="BX404" s="8">
        <v>2.3326699879999998E-3</v>
      </c>
      <c r="BY404" s="8">
        <v>0.75</v>
      </c>
      <c r="BZ404" s="9">
        <f>Tabla5[[#This Row],[Precio unitario]]*Tabla5[[#This Row],[Tasa de ingresos cliente]]</f>
        <v>1.7495024909999998E-3</v>
      </c>
      <c r="CA404" s="21">
        <v>22.631540000000001</v>
      </c>
      <c r="CB404" s="15">
        <f>Tabla5[[#This Row],[tasa de cambio]]*Tabla5[[#This Row],[Ingresos netos]]</f>
        <v>3.9593935605166136E-2</v>
      </c>
    </row>
    <row r="405" spans="1:80">
      <c r="A405" s="2" t="s">
        <v>24</v>
      </c>
      <c r="B405" s="2" t="s">
        <v>15</v>
      </c>
      <c r="C405" s="2"/>
      <c r="D405" s="2" t="s">
        <v>11</v>
      </c>
      <c r="E405" s="2" t="s">
        <v>12</v>
      </c>
      <c r="F405" s="2" t="s">
        <v>13</v>
      </c>
      <c r="G405" s="7">
        <v>1.390732933E-3</v>
      </c>
      <c r="H405" s="7">
        <v>0.75</v>
      </c>
      <c r="I405" s="9">
        <f>Tabla14[[#This Row],[Precio unitario]]*Tabla14[[#This Row],[Tasa de ingresos cliente]]</f>
        <v>1.04304969975E-3</v>
      </c>
      <c r="J405" s="21">
        <v>21.6</v>
      </c>
      <c r="K405" s="15">
        <f>Tabla14[[#This Row],[tasa de cambio]]*Tabla14[[#This Row],[Ingresos netos]]</f>
        <v>2.25298735146E-2</v>
      </c>
      <c r="P405" s="1" t="s">
        <v>81</v>
      </c>
      <c r="Q405" s="1" t="s">
        <v>28</v>
      </c>
      <c r="R405" s="1"/>
      <c r="S405" s="1" t="s">
        <v>11</v>
      </c>
      <c r="T405" s="1" t="s">
        <v>12</v>
      </c>
      <c r="U405" s="1" t="s">
        <v>13</v>
      </c>
      <c r="V405" s="8">
        <v>3.1022028999999997E-4</v>
      </c>
      <c r="W405" s="8">
        <v>0.75</v>
      </c>
      <c r="X405" s="9">
        <f>Tabla12[[#This Row],[Precio unitario]]*Tabla12[[#This Row],[Tasa de ingresos cliente]]</f>
        <v>2.3266521749999998E-4</v>
      </c>
      <c r="Y405" s="21">
        <v>21.6</v>
      </c>
      <c r="Z405" s="11">
        <f>Tabla12[[#This Row],[tasa de cambio]]*Tabla12[[#This Row],[Ingresos netos]]</f>
        <v>5.025568698E-3</v>
      </c>
      <c r="AQ405" s="2" t="s">
        <v>100</v>
      </c>
      <c r="AR405" s="2" t="s">
        <v>10</v>
      </c>
      <c r="AS405" s="2" t="s">
        <v>104</v>
      </c>
      <c r="AT405" s="2" t="s">
        <v>11</v>
      </c>
      <c r="AU405" s="2" t="s">
        <v>12</v>
      </c>
      <c r="AV405" s="2" t="s">
        <v>13</v>
      </c>
      <c r="AW405" s="7">
        <v>1.8518333000000001E-3</v>
      </c>
      <c r="AX405" s="7">
        <v>0.75</v>
      </c>
      <c r="AY405" s="9">
        <f>Tabla8[[#This Row],[Precio unitario]]*Tabla8[[#This Row],[Tasa de ingresos cliente]]</f>
        <v>1.388874975E-3</v>
      </c>
      <c r="AZ405" s="21">
        <v>21.6</v>
      </c>
      <c r="BA405" s="11">
        <f>Tabla8[[#This Row],[tasa de cambio]]*Tabla8[[#This Row],[Ingresos netos]]</f>
        <v>2.9999699460000001E-2</v>
      </c>
      <c r="BB405" s="23"/>
      <c r="BD405" s="23"/>
      <c r="BR405" s="2" t="s">
        <v>139</v>
      </c>
      <c r="BS405" s="2" t="s">
        <v>15</v>
      </c>
      <c r="BT405" s="2" t="s">
        <v>104</v>
      </c>
      <c r="BU405" s="2" t="s">
        <v>11</v>
      </c>
      <c r="BV405" s="2" t="s">
        <v>12</v>
      </c>
      <c r="BW405" s="2" t="s">
        <v>13</v>
      </c>
      <c r="BX405" s="7">
        <v>3.8040000000000001E-3</v>
      </c>
      <c r="BY405" s="7">
        <v>0.75</v>
      </c>
      <c r="BZ405" s="9">
        <f>Tabla5[[#This Row],[Precio unitario]]*Tabla5[[#This Row],[Tasa de ingresos cliente]]</f>
        <v>2.8530000000000001E-3</v>
      </c>
      <c r="CA405" s="21">
        <v>22.631540000000001</v>
      </c>
      <c r="CB405" s="15">
        <f>Tabla5[[#This Row],[tasa de cambio]]*Tabla5[[#This Row],[Ingresos netos]]</f>
        <v>6.4567783619999999E-2</v>
      </c>
    </row>
    <row r="406" spans="1:80">
      <c r="A406" s="2" t="s">
        <v>24</v>
      </c>
      <c r="B406" s="2" t="s">
        <v>15</v>
      </c>
      <c r="C406" s="2"/>
      <c r="D406" s="2" t="s">
        <v>11</v>
      </c>
      <c r="E406" s="2" t="s">
        <v>12</v>
      </c>
      <c r="F406" s="2" t="s">
        <v>13</v>
      </c>
      <c r="G406" s="7">
        <v>3.065562327E-3</v>
      </c>
      <c r="H406" s="7">
        <v>0.75</v>
      </c>
      <c r="I406" s="9">
        <f>Tabla14[[#This Row],[Precio unitario]]*Tabla14[[#This Row],[Tasa de ingresos cliente]]</f>
        <v>2.2991717452499998E-3</v>
      </c>
      <c r="J406" s="21">
        <v>21.6</v>
      </c>
      <c r="K406" s="15">
        <f>Tabla14[[#This Row],[tasa de cambio]]*Tabla14[[#This Row],[Ingresos netos]]</f>
        <v>4.9662109697399995E-2</v>
      </c>
      <c r="P406" s="2" t="s">
        <v>81</v>
      </c>
      <c r="Q406" s="2" t="s">
        <v>28</v>
      </c>
      <c r="R406" s="2"/>
      <c r="S406" s="2" t="s">
        <v>11</v>
      </c>
      <c r="T406" s="2" t="s">
        <v>12</v>
      </c>
      <c r="U406" s="2" t="s">
        <v>13</v>
      </c>
      <c r="V406" s="7">
        <v>3.8483592800000002E-4</v>
      </c>
      <c r="W406" s="7">
        <v>0.75</v>
      </c>
      <c r="X406" s="9">
        <f>Tabla12[[#This Row],[Precio unitario]]*Tabla12[[#This Row],[Tasa de ingresos cliente]]</f>
        <v>2.8862694600000001E-4</v>
      </c>
      <c r="Y406" s="21">
        <v>21.6</v>
      </c>
      <c r="Z406" s="11">
        <f>Tabla12[[#This Row],[tasa de cambio]]*Tabla12[[#This Row],[Ingresos netos]]</f>
        <v>6.2343420336000007E-3</v>
      </c>
      <c r="AQ406" s="1" t="s">
        <v>100</v>
      </c>
      <c r="AR406" s="1" t="s">
        <v>10</v>
      </c>
      <c r="AS406" s="1" t="s">
        <v>104</v>
      </c>
      <c r="AT406" s="1" t="s">
        <v>11</v>
      </c>
      <c r="AU406" s="1" t="s">
        <v>12</v>
      </c>
      <c r="AV406" s="1" t="s">
        <v>13</v>
      </c>
      <c r="AW406" s="8">
        <v>1.8519090999999999E-3</v>
      </c>
      <c r="AX406" s="8">
        <v>0.75</v>
      </c>
      <c r="AY406" s="9">
        <f>Tabla8[[#This Row],[Precio unitario]]*Tabla8[[#This Row],[Tasa de ingresos cliente]]</f>
        <v>1.3889318249999999E-3</v>
      </c>
      <c r="AZ406" s="21">
        <v>21.6</v>
      </c>
      <c r="BA406" s="11">
        <f>Tabla8[[#This Row],[tasa de cambio]]*Tabla8[[#This Row],[Ingresos netos]]</f>
        <v>3.000092742E-2</v>
      </c>
      <c r="BB406" s="23"/>
      <c r="BD406" s="23"/>
      <c r="BR406" s="1" t="s">
        <v>139</v>
      </c>
      <c r="BS406" s="1" t="s">
        <v>43</v>
      </c>
      <c r="BT406" s="1" t="s">
        <v>104</v>
      </c>
      <c r="BU406" s="1" t="s">
        <v>11</v>
      </c>
      <c r="BV406" s="1" t="s">
        <v>12</v>
      </c>
      <c r="BW406" s="1" t="s">
        <v>13</v>
      </c>
      <c r="BX406" s="8">
        <v>2.7248070950000002E-3</v>
      </c>
      <c r="BY406" s="8">
        <v>0.75</v>
      </c>
      <c r="BZ406" s="9">
        <f>Tabla5[[#This Row],[Precio unitario]]*Tabla5[[#This Row],[Tasa de ingresos cliente]]</f>
        <v>2.0436053212500001E-3</v>
      </c>
      <c r="CA406" s="21">
        <v>22.631540000000001</v>
      </c>
      <c r="CB406" s="15">
        <f>Tabla5[[#This Row],[tasa de cambio]]*Tabla5[[#This Row],[Ingresos netos]]</f>
        <v>4.6249935572082228E-2</v>
      </c>
    </row>
    <row r="407" spans="1:80">
      <c r="A407" s="2" t="s">
        <v>24</v>
      </c>
      <c r="B407" s="2" t="s">
        <v>15</v>
      </c>
      <c r="C407" s="2"/>
      <c r="D407" s="2" t="s">
        <v>11</v>
      </c>
      <c r="E407" s="2" t="s">
        <v>12</v>
      </c>
      <c r="F407" s="2" t="s">
        <v>13</v>
      </c>
      <c r="G407" s="7">
        <v>3.2614942999999999E-4</v>
      </c>
      <c r="H407" s="7">
        <v>0.75</v>
      </c>
      <c r="I407" s="9">
        <f>Tabla14[[#This Row],[Precio unitario]]*Tabla14[[#This Row],[Tasa de ingresos cliente]]</f>
        <v>2.4461207249999999E-4</v>
      </c>
      <c r="J407" s="21">
        <v>21.6</v>
      </c>
      <c r="K407" s="15">
        <f>Tabla14[[#This Row],[tasa de cambio]]*Tabla14[[#This Row],[Ingresos netos]]</f>
        <v>5.2836207660000006E-3</v>
      </c>
      <c r="P407" s="1" t="s">
        <v>81</v>
      </c>
      <c r="Q407" s="1" t="s">
        <v>28</v>
      </c>
      <c r="R407" s="1"/>
      <c r="S407" s="1" t="s">
        <v>11</v>
      </c>
      <c r="T407" s="1" t="s">
        <v>12</v>
      </c>
      <c r="U407" s="1" t="s">
        <v>13</v>
      </c>
      <c r="V407" s="8">
        <v>2.7781523499999998E-4</v>
      </c>
      <c r="W407" s="8">
        <v>0.75</v>
      </c>
      <c r="X407" s="9">
        <f>Tabla12[[#This Row],[Precio unitario]]*Tabla12[[#This Row],[Tasa de ingresos cliente]]</f>
        <v>2.0836142624999998E-4</v>
      </c>
      <c r="Y407" s="21">
        <v>21.6</v>
      </c>
      <c r="Z407" s="11">
        <f>Tabla12[[#This Row],[tasa de cambio]]*Tabla12[[#This Row],[Ingresos netos]]</f>
        <v>4.5006068069999997E-3</v>
      </c>
      <c r="AQ407" s="2" t="s">
        <v>100</v>
      </c>
      <c r="AR407" s="2" t="s">
        <v>10</v>
      </c>
      <c r="AS407" s="2" t="s">
        <v>104</v>
      </c>
      <c r="AT407" s="2" t="s">
        <v>11</v>
      </c>
      <c r="AU407" s="2" t="s">
        <v>12</v>
      </c>
      <c r="AV407" s="2" t="s">
        <v>13</v>
      </c>
      <c r="AW407" s="7">
        <v>1.851875E-3</v>
      </c>
      <c r="AX407" s="7">
        <v>0.75</v>
      </c>
      <c r="AY407" s="9">
        <f>Tabla8[[#This Row],[Precio unitario]]*Tabla8[[#This Row],[Tasa de ingresos cliente]]</f>
        <v>1.3889062499999999E-3</v>
      </c>
      <c r="AZ407" s="21">
        <v>21.6</v>
      </c>
      <c r="BA407" s="11">
        <f>Tabla8[[#This Row],[tasa de cambio]]*Tabla8[[#This Row],[Ingresos netos]]</f>
        <v>3.0000374999999999E-2</v>
      </c>
      <c r="BB407" s="23"/>
      <c r="BD407" s="23"/>
      <c r="BR407" s="2" t="s">
        <v>139</v>
      </c>
      <c r="BS407" s="2" t="s">
        <v>16</v>
      </c>
      <c r="BT407" s="2" t="s">
        <v>104</v>
      </c>
      <c r="BU407" s="2" t="s">
        <v>11</v>
      </c>
      <c r="BV407" s="2" t="s">
        <v>12</v>
      </c>
      <c r="BW407" s="2" t="s">
        <v>13</v>
      </c>
      <c r="BX407" s="7">
        <v>4.8262970409999996E-3</v>
      </c>
      <c r="BY407" s="7">
        <v>0.75</v>
      </c>
      <c r="BZ407" s="9">
        <f>Tabla5[[#This Row],[Precio unitario]]*Tabla5[[#This Row],[Tasa de ingresos cliente]]</f>
        <v>3.6197227807499999E-3</v>
      </c>
      <c r="CA407" s="21">
        <v>22.631540000000001</v>
      </c>
      <c r="CB407" s="15">
        <f>Tabla5[[#This Row],[tasa de cambio]]*Tabla5[[#This Row],[Ingresos netos]]</f>
        <v>8.1919900901454859E-2</v>
      </c>
    </row>
    <row r="408" spans="1:80">
      <c r="A408" s="1" t="s">
        <v>24</v>
      </c>
      <c r="B408" s="1" t="s">
        <v>15</v>
      </c>
      <c r="C408" s="1"/>
      <c r="D408" s="1" t="s">
        <v>11</v>
      </c>
      <c r="E408" s="1" t="s">
        <v>12</v>
      </c>
      <c r="F408" s="1" t="s">
        <v>13</v>
      </c>
      <c r="G408" s="8">
        <v>2.2119763130000001E-3</v>
      </c>
      <c r="H408" s="8">
        <v>0.75</v>
      </c>
      <c r="I408" s="9">
        <f>Tabla14[[#This Row],[Precio unitario]]*Tabla14[[#This Row],[Tasa de ingresos cliente]]</f>
        <v>1.6589822347500001E-3</v>
      </c>
      <c r="J408" s="21">
        <v>21.6</v>
      </c>
      <c r="K408" s="15">
        <f>Tabla14[[#This Row],[tasa de cambio]]*Tabla14[[#This Row],[Ingresos netos]]</f>
        <v>3.5834016270600004E-2</v>
      </c>
      <c r="P408" s="2" t="s">
        <v>81</v>
      </c>
      <c r="Q408" s="2" t="s">
        <v>29</v>
      </c>
      <c r="R408" s="2"/>
      <c r="S408" s="2" t="s">
        <v>11</v>
      </c>
      <c r="T408" s="2" t="s">
        <v>12</v>
      </c>
      <c r="U408" s="2" t="s">
        <v>13</v>
      </c>
      <c r="V408" s="7">
        <v>5.255496672E-3</v>
      </c>
      <c r="W408" s="7">
        <v>0.75</v>
      </c>
      <c r="X408" s="9">
        <f>Tabla12[[#This Row],[Precio unitario]]*Tabla12[[#This Row],[Tasa de ingresos cliente]]</f>
        <v>3.9416225040000002E-3</v>
      </c>
      <c r="Y408" s="21">
        <v>21.6</v>
      </c>
      <c r="Z408" s="11">
        <f>Tabla12[[#This Row],[tasa de cambio]]*Tabla12[[#This Row],[Ingresos netos]]</f>
        <v>8.5139046086400008E-2</v>
      </c>
      <c r="AQ408" s="2" t="s">
        <v>100</v>
      </c>
      <c r="AR408" s="2" t="s">
        <v>10</v>
      </c>
      <c r="AS408" s="2" t="s">
        <v>104</v>
      </c>
      <c r="AT408" s="2" t="s">
        <v>11</v>
      </c>
      <c r="AU408" s="2" t="s">
        <v>12</v>
      </c>
      <c r="AV408" s="2" t="s">
        <v>13</v>
      </c>
      <c r="AW408" s="7">
        <v>2.1944E-3</v>
      </c>
      <c r="AX408" s="7">
        <v>0.75</v>
      </c>
      <c r="AY408" s="9">
        <f>Tabla8[[#This Row],[Precio unitario]]*Tabla8[[#This Row],[Tasa de ingresos cliente]]</f>
        <v>1.6458E-3</v>
      </c>
      <c r="AZ408" s="21">
        <v>21.6</v>
      </c>
      <c r="BA408" s="11">
        <f>Tabla8[[#This Row],[tasa de cambio]]*Tabla8[[#This Row],[Ingresos netos]]</f>
        <v>3.5549280000000003E-2</v>
      </c>
      <c r="BB408" s="23"/>
      <c r="BD408" s="23"/>
      <c r="BR408" s="1" t="s">
        <v>139</v>
      </c>
      <c r="BS408" s="1" t="s">
        <v>17</v>
      </c>
      <c r="BT408" s="1" t="s">
        <v>104</v>
      </c>
      <c r="BU408" s="1" t="s">
        <v>11</v>
      </c>
      <c r="BV408" s="1" t="s">
        <v>12</v>
      </c>
      <c r="BW408" s="1" t="s">
        <v>13</v>
      </c>
      <c r="BX408" s="8">
        <v>1.756055025E-3</v>
      </c>
      <c r="BY408" s="8">
        <v>0.75</v>
      </c>
      <c r="BZ408" s="9">
        <f>Tabla5[[#This Row],[Precio unitario]]*Tabla5[[#This Row],[Tasa de ingresos cliente]]</f>
        <v>1.31704126875E-3</v>
      </c>
      <c r="CA408" s="21">
        <v>22.631540000000001</v>
      </c>
      <c r="CB408" s="15">
        <f>Tabla5[[#This Row],[tasa de cambio]]*Tabla5[[#This Row],[Ingresos netos]]</f>
        <v>2.9806672155366379E-2</v>
      </c>
    </row>
    <row r="409" spans="1:80">
      <c r="A409" s="1" t="s">
        <v>24</v>
      </c>
      <c r="B409" s="1" t="s">
        <v>15</v>
      </c>
      <c r="C409" s="1"/>
      <c r="D409" s="1" t="s">
        <v>11</v>
      </c>
      <c r="E409" s="1" t="s">
        <v>12</v>
      </c>
      <c r="F409" s="1" t="s">
        <v>13</v>
      </c>
      <c r="G409" s="8">
        <v>5.0692595699999995E-4</v>
      </c>
      <c r="H409" s="8">
        <v>0.75</v>
      </c>
      <c r="I409" s="9">
        <f>Tabla14[[#This Row],[Precio unitario]]*Tabla14[[#This Row],[Tasa de ingresos cliente]]</f>
        <v>3.8019446774999996E-4</v>
      </c>
      <c r="J409" s="21">
        <v>21.6</v>
      </c>
      <c r="K409" s="15">
        <f>Tabla14[[#This Row],[tasa de cambio]]*Tabla14[[#This Row],[Ingresos netos]]</f>
        <v>8.2122005033999999E-3</v>
      </c>
      <c r="P409" s="1" t="s">
        <v>81</v>
      </c>
      <c r="Q409" s="1" t="s">
        <v>64</v>
      </c>
      <c r="R409" s="1"/>
      <c r="S409" s="1" t="s">
        <v>11</v>
      </c>
      <c r="T409" s="1" t="s">
        <v>12</v>
      </c>
      <c r="U409" s="1" t="s">
        <v>13</v>
      </c>
      <c r="V409" s="8">
        <v>3.6261198259999999E-3</v>
      </c>
      <c r="W409" s="8">
        <v>0.75</v>
      </c>
      <c r="X409" s="9">
        <f>Tabla12[[#This Row],[Precio unitario]]*Tabla12[[#This Row],[Tasa de ingresos cliente]]</f>
        <v>2.7195898694999999E-3</v>
      </c>
      <c r="Y409" s="21">
        <v>21.6</v>
      </c>
      <c r="Z409" s="11">
        <f>Tabla12[[#This Row],[tasa de cambio]]*Tabla12[[#This Row],[Ingresos netos]]</f>
        <v>5.8743141181200005E-2</v>
      </c>
      <c r="AQ409" s="1" t="s">
        <v>100</v>
      </c>
      <c r="AR409" s="1" t="s">
        <v>10</v>
      </c>
      <c r="AS409" s="1" t="s">
        <v>104</v>
      </c>
      <c r="AT409" s="1" t="s">
        <v>11</v>
      </c>
      <c r="AU409" s="1" t="s">
        <v>12</v>
      </c>
      <c r="AV409" s="1" t="s">
        <v>13</v>
      </c>
      <c r="AW409" s="8">
        <v>2.1943332999999998E-3</v>
      </c>
      <c r="AX409" s="8">
        <v>0.75</v>
      </c>
      <c r="AY409" s="9">
        <f>Tabla8[[#This Row],[Precio unitario]]*Tabla8[[#This Row],[Tasa de ingresos cliente]]</f>
        <v>1.6457499749999997E-3</v>
      </c>
      <c r="AZ409" s="21">
        <v>21.6</v>
      </c>
      <c r="BA409" s="11">
        <f>Tabla8[[#This Row],[tasa de cambio]]*Tabla8[[#This Row],[Ingresos netos]]</f>
        <v>3.5548199459999999E-2</v>
      </c>
      <c r="BB409" s="23"/>
      <c r="BD409" s="23"/>
      <c r="BR409" s="2" t="s">
        <v>139</v>
      </c>
      <c r="BS409" s="2" t="s">
        <v>17</v>
      </c>
      <c r="BT409" s="2" t="s">
        <v>104</v>
      </c>
      <c r="BU409" s="2" t="s">
        <v>11</v>
      </c>
      <c r="BV409" s="2" t="s">
        <v>12</v>
      </c>
      <c r="BW409" s="2" t="s">
        <v>13</v>
      </c>
      <c r="BX409" s="7">
        <v>1.756055026E-3</v>
      </c>
      <c r="BY409" s="7">
        <v>0.75</v>
      </c>
      <c r="BZ409" s="9">
        <f>Tabla5[[#This Row],[Precio unitario]]*Tabla5[[#This Row],[Tasa de ingresos cliente]]</f>
        <v>1.3170412694999999E-3</v>
      </c>
      <c r="CA409" s="21">
        <v>22.631540000000001</v>
      </c>
      <c r="CB409" s="15">
        <f>Tabla5[[#This Row],[tasa de cambio]]*Tabla5[[#This Row],[Ingresos netos]]</f>
        <v>2.980667217234003E-2</v>
      </c>
    </row>
    <row r="410" spans="1:80">
      <c r="A410" s="2" t="s">
        <v>24</v>
      </c>
      <c r="B410" s="2" t="s">
        <v>15</v>
      </c>
      <c r="C410" s="2"/>
      <c r="D410" s="2" t="s">
        <v>11</v>
      </c>
      <c r="E410" s="2" t="s">
        <v>12</v>
      </c>
      <c r="F410" s="2" t="s">
        <v>13</v>
      </c>
      <c r="G410" s="7">
        <v>2.2684498229999998E-3</v>
      </c>
      <c r="H410" s="7">
        <v>0.75</v>
      </c>
      <c r="I410" s="9">
        <f>Tabla14[[#This Row],[Precio unitario]]*Tabla14[[#This Row],[Tasa de ingresos cliente]]</f>
        <v>1.7013373672499998E-3</v>
      </c>
      <c r="J410" s="21">
        <v>21.6</v>
      </c>
      <c r="K410" s="15">
        <f>Tabla14[[#This Row],[tasa de cambio]]*Tabla14[[#This Row],[Ingresos netos]]</f>
        <v>3.6748887132599994E-2</v>
      </c>
      <c r="P410" s="2" t="s">
        <v>81</v>
      </c>
      <c r="Q410" s="2" t="s">
        <v>83</v>
      </c>
      <c r="R410" s="2"/>
      <c r="S410" s="2" t="s">
        <v>11</v>
      </c>
      <c r="T410" s="2" t="s">
        <v>12</v>
      </c>
      <c r="U410" s="2" t="s">
        <v>13</v>
      </c>
      <c r="V410" s="7">
        <v>3.3192610599999998E-4</v>
      </c>
      <c r="W410" s="7">
        <v>0.75</v>
      </c>
      <c r="X410" s="9">
        <f>Tabla12[[#This Row],[Precio unitario]]*Tabla12[[#This Row],[Tasa de ingresos cliente]]</f>
        <v>2.4894457949999998E-4</v>
      </c>
      <c r="Y410" s="21">
        <v>21.6</v>
      </c>
      <c r="Z410" s="11">
        <f>Tabla12[[#This Row],[tasa de cambio]]*Tabla12[[#This Row],[Ingresos netos]]</f>
        <v>5.3772029172000002E-3</v>
      </c>
      <c r="AQ410" s="2" t="s">
        <v>100</v>
      </c>
      <c r="AR410" s="2" t="s">
        <v>10</v>
      </c>
      <c r="AS410" s="2" t="s">
        <v>104</v>
      </c>
      <c r="AT410" s="2" t="s">
        <v>11</v>
      </c>
      <c r="AU410" s="2" t="s">
        <v>12</v>
      </c>
      <c r="AV410" s="2" t="s">
        <v>13</v>
      </c>
      <c r="AW410" s="7">
        <v>2.1940000000000002E-3</v>
      </c>
      <c r="AX410" s="7">
        <v>0.75</v>
      </c>
      <c r="AY410" s="9">
        <f>Tabla8[[#This Row],[Precio unitario]]*Tabla8[[#This Row],[Tasa de ingresos cliente]]</f>
        <v>1.6455000000000003E-3</v>
      </c>
      <c r="AZ410" s="21">
        <v>21.6</v>
      </c>
      <c r="BA410" s="11">
        <f>Tabla8[[#This Row],[tasa de cambio]]*Tabla8[[#This Row],[Ingresos netos]]</f>
        <v>3.5542800000000006E-2</v>
      </c>
      <c r="BB410" s="23"/>
      <c r="BD410" s="23"/>
      <c r="BR410" s="1" t="s">
        <v>139</v>
      </c>
      <c r="BS410" s="1" t="s">
        <v>19</v>
      </c>
      <c r="BT410" s="1" t="s">
        <v>104</v>
      </c>
      <c r="BU410" s="1" t="s">
        <v>11</v>
      </c>
      <c r="BV410" s="1" t="s">
        <v>12</v>
      </c>
      <c r="BW410" s="1" t="s">
        <v>13</v>
      </c>
      <c r="BX410" s="8">
        <v>4.2295387789999996E-3</v>
      </c>
      <c r="BY410" s="8">
        <v>0.75</v>
      </c>
      <c r="BZ410" s="9">
        <f>Tabla5[[#This Row],[Precio unitario]]*Tabla5[[#This Row],[Tasa de ingresos cliente]]</f>
        <v>3.1721540842499997E-3</v>
      </c>
      <c r="CA410" s="21">
        <v>22.631540000000001</v>
      </c>
      <c r="CB410" s="15">
        <f>Tabla5[[#This Row],[tasa de cambio]]*Tabla5[[#This Row],[Ingresos netos]]</f>
        <v>7.1790732043867239E-2</v>
      </c>
    </row>
    <row r="411" spans="1:80">
      <c r="A411" s="1" t="s">
        <v>24</v>
      </c>
      <c r="B411" s="1" t="s">
        <v>15</v>
      </c>
      <c r="C411" s="1"/>
      <c r="D411" s="1" t="s">
        <v>11</v>
      </c>
      <c r="E411" s="1" t="s">
        <v>12</v>
      </c>
      <c r="F411" s="1" t="s">
        <v>13</v>
      </c>
      <c r="G411" s="8">
        <v>1.443532803E-3</v>
      </c>
      <c r="H411" s="8">
        <v>0.75</v>
      </c>
      <c r="I411" s="9">
        <f>Tabla14[[#This Row],[Precio unitario]]*Tabla14[[#This Row],[Tasa de ingresos cliente]]</f>
        <v>1.0826496022500001E-3</v>
      </c>
      <c r="J411" s="21">
        <v>21.6</v>
      </c>
      <c r="K411" s="15">
        <f>Tabla14[[#This Row],[tasa de cambio]]*Tabla14[[#This Row],[Ingresos netos]]</f>
        <v>2.3385231408600004E-2</v>
      </c>
      <c r="P411" s="1" t="s">
        <v>81</v>
      </c>
      <c r="Q411" s="1" t="s">
        <v>31</v>
      </c>
      <c r="R411" s="1"/>
      <c r="S411" s="1" t="s">
        <v>11</v>
      </c>
      <c r="T411" s="1" t="s">
        <v>12</v>
      </c>
      <c r="U411" s="1" t="s">
        <v>13</v>
      </c>
      <c r="V411" s="8">
        <v>1.58442852E-3</v>
      </c>
      <c r="W411" s="8">
        <v>0.75</v>
      </c>
      <c r="X411" s="9">
        <f>Tabla12[[#This Row],[Precio unitario]]*Tabla12[[#This Row],[Tasa de ingresos cliente]]</f>
        <v>1.18832139E-3</v>
      </c>
      <c r="Y411" s="21">
        <v>21.6</v>
      </c>
      <c r="Z411" s="11">
        <f>Tabla12[[#This Row],[tasa de cambio]]*Tabla12[[#This Row],[Ingresos netos]]</f>
        <v>2.5667742024E-2</v>
      </c>
      <c r="AQ411" s="1" t="s">
        <v>100</v>
      </c>
      <c r="AR411" s="1" t="s">
        <v>10</v>
      </c>
      <c r="AS411" s="1" t="s">
        <v>104</v>
      </c>
      <c r="AT411" s="1" t="s">
        <v>11</v>
      </c>
      <c r="AU411" s="1" t="s">
        <v>12</v>
      </c>
      <c r="AV411" s="1" t="s">
        <v>13</v>
      </c>
      <c r="AW411" s="8">
        <v>2.1944444E-3</v>
      </c>
      <c r="AX411" s="8">
        <v>0.75</v>
      </c>
      <c r="AY411" s="9">
        <f>Tabla8[[#This Row],[Precio unitario]]*Tabla8[[#This Row],[Tasa de ingresos cliente]]</f>
        <v>1.6458332999999999E-3</v>
      </c>
      <c r="AZ411" s="21">
        <v>21.6</v>
      </c>
      <c r="BA411" s="11">
        <f>Tabla8[[#This Row],[tasa de cambio]]*Tabla8[[#This Row],[Ingresos netos]]</f>
        <v>3.5549999280000001E-2</v>
      </c>
      <c r="BB411" s="23"/>
      <c r="BD411" s="23"/>
      <c r="BR411" s="2" t="s">
        <v>139</v>
      </c>
      <c r="BS411" s="2" t="s">
        <v>20</v>
      </c>
      <c r="BT411" s="2" t="s">
        <v>104</v>
      </c>
      <c r="BU411" s="2" t="s">
        <v>11</v>
      </c>
      <c r="BV411" s="2" t="s">
        <v>12</v>
      </c>
      <c r="BW411" s="2" t="s">
        <v>13</v>
      </c>
      <c r="BX411" s="7">
        <v>3.4061718000000002E-3</v>
      </c>
      <c r="BY411" s="7">
        <v>0.75</v>
      </c>
      <c r="BZ411" s="9">
        <f>Tabla5[[#This Row],[Precio unitario]]*Tabla5[[#This Row],[Tasa de ingresos cliente]]</f>
        <v>2.5546288500000003E-3</v>
      </c>
      <c r="CA411" s="21">
        <v>22.631540000000001</v>
      </c>
      <c r="CB411" s="15">
        <f>Tabla5[[#This Row],[tasa de cambio]]*Tabla5[[#This Row],[Ingresos netos]]</f>
        <v>5.7815185003929008E-2</v>
      </c>
    </row>
    <row r="412" spans="1:80">
      <c r="A412" s="1" t="s">
        <v>24</v>
      </c>
      <c r="B412" s="1" t="s">
        <v>15</v>
      </c>
      <c r="C412" s="1"/>
      <c r="D412" s="1" t="s">
        <v>11</v>
      </c>
      <c r="E412" s="1" t="s">
        <v>12</v>
      </c>
      <c r="F412" s="1" t="s">
        <v>13</v>
      </c>
      <c r="G412" s="8">
        <v>9.7071099100000001E-4</v>
      </c>
      <c r="H412" s="8">
        <v>0.75</v>
      </c>
      <c r="I412" s="9">
        <f>Tabla14[[#This Row],[Precio unitario]]*Tabla14[[#This Row],[Tasa de ingresos cliente]]</f>
        <v>7.2803324325E-4</v>
      </c>
      <c r="J412" s="21">
        <v>21.6</v>
      </c>
      <c r="K412" s="15">
        <f>Tabla14[[#This Row],[tasa de cambio]]*Tabla14[[#This Row],[Ingresos netos]]</f>
        <v>1.5725518054199999E-2</v>
      </c>
      <c r="P412" s="2" t="s">
        <v>81</v>
      </c>
      <c r="Q412" s="2" t="s">
        <v>65</v>
      </c>
      <c r="R412" s="2"/>
      <c r="S412" s="2" t="s">
        <v>11</v>
      </c>
      <c r="T412" s="2" t="s">
        <v>12</v>
      </c>
      <c r="U412" s="2" t="s">
        <v>13</v>
      </c>
      <c r="V412" s="7">
        <v>5.9651616009999998E-3</v>
      </c>
      <c r="W412" s="7">
        <v>0.75</v>
      </c>
      <c r="X412" s="9">
        <f>Tabla12[[#This Row],[Precio unitario]]*Tabla12[[#This Row],[Tasa de ingresos cliente]]</f>
        <v>4.4738712007499999E-3</v>
      </c>
      <c r="Y412" s="21">
        <v>21.6</v>
      </c>
      <c r="Z412" s="11">
        <f>Tabla12[[#This Row],[tasa de cambio]]*Tabla12[[#This Row],[Ingresos netos]]</f>
        <v>9.66356179362E-2</v>
      </c>
      <c r="AQ412" s="2" t="s">
        <v>100</v>
      </c>
      <c r="AR412" s="2" t="s">
        <v>10</v>
      </c>
      <c r="AS412" s="2" t="s">
        <v>104</v>
      </c>
      <c r="AT412" s="2" t="s">
        <v>11</v>
      </c>
      <c r="AU412" s="2" t="s">
        <v>12</v>
      </c>
      <c r="AV412" s="2" t="s">
        <v>13</v>
      </c>
      <c r="AW412" s="7">
        <v>2.1943864000000001E-3</v>
      </c>
      <c r="AX412" s="7">
        <v>0.75</v>
      </c>
      <c r="AY412" s="9">
        <f>Tabla8[[#This Row],[Precio unitario]]*Tabla8[[#This Row],[Tasa de ingresos cliente]]</f>
        <v>1.6457898000000002E-3</v>
      </c>
      <c r="AZ412" s="21">
        <v>21.6</v>
      </c>
      <c r="BA412" s="11">
        <f>Tabla8[[#This Row],[tasa de cambio]]*Tabla8[[#This Row],[Ingresos netos]]</f>
        <v>3.5549059680000009E-2</v>
      </c>
      <c r="BB412" s="23"/>
      <c r="BD412" s="23"/>
      <c r="BR412" s="1" t="s">
        <v>139</v>
      </c>
      <c r="BS412" s="1" t="s">
        <v>21</v>
      </c>
      <c r="BT412" s="1" t="s">
        <v>104</v>
      </c>
      <c r="BU412" s="1" t="s">
        <v>11</v>
      </c>
      <c r="BV412" s="1" t="s">
        <v>12</v>
      </c>
      <c r="BW412" s="1" t="s">
        <v>13</v>
      </c>
      <c r="BX412" s="8">
        <v>3.862E-3</v>
      </c>
      <c r="BY412" s="8">
        <v>0.75</v>
      </c>
      <c r="BZ412" s="9">
        <f>Tabla5[[#This Row],[Precio unitario]]*Tabla5[[#This Row],[Tasa de ingresos cliente]]</f>
        <v>2.8964999999999998E-3</v>
      </c>
      <c r="CA412" s="21">
        <v>22.631540000000001</v>
      </c>
      <c r="CB412" s="15">
        <f>Tabla5[[#This Row],[tasa de cambio]]*Tabla5[[#This Row],[Ingresos netos]]</f>
        <v>6.5552255609999999E-2</v>
      </c>
    </row>
    <row r="413" spans="1:80">
      <c r="A413" s="1" t="s">
        <v>24</v>
      </c>
      <c r="B413" s="1" t="s">
        <v>15</v>
      </c>
      <c r="C413" s="1"/>
      <c r="D413" s="1" t="s">
        <v>11</v>
      </c>
      <c r="E413" s="1" t="s">
        <v>12</v>
      </c>
      <c r="F413" s="1" t="s">
        <v>13</v>
      </c>
      <c r="G413" s="8">
        <v>6.5503542400000003E-4</v>
      </c>
      <c r="H413" s="8">
        <v>0.75</v>
      </c>
      <c r="I413" s="9">
        <f>Tabla14[[#This Row],[Precio unitario]]*Tabla14[[#This Row],[Tasa de ingresos cliente]]</f>
        <v>4.9127656800000002E-4</v>
      </c>
      <c r="J413" s="21">
        <v>21.6</v>
      </c>
      <c r="K413" s="15">
        <f>Tabla14[[#This Row],[tasa de cambio]]*Tabla14[[#This Row],[Ingresos netos]]</f>
        <v>1.0611573868800002E-2</v>
      </c>
      <c r="P413" s="1" t="s">
        <v>81</v>
      </c>
      <c r="Q413" s="1" t="s">
        <v>41</v>
      </c>
      <c r="R413" s="1"/>
      <c r="S413" s="1" t="s">
        <v>11</v>
      </c>
      <c r="T413" s="1" t="s">
        <v>12</v>
      </c>
      <c r="U413" s="1" t="s">
        <v>13</v>
      </c>
      <c r="V413" s="8">
        <v>2.2557956100000001E-4</v>
      </c>
      <c r="W413" s="8">
        <v>0.75</v>
      </c>
      <c r="X413" s="9">
        <f>Tabla12[[#This Row],[Precio unitario]]*Tabla12[[#This Row],[Tasa de ingresos cliente]]</f>
        <v>1.6918467075000002E-4</v>
      </c>
      <c r="Y413" s="21">
        <v>21.6</v>
      </c>
      <c r="Z413" s="11">
        <f>Tabla12[[#This Row],[tasa de cambio]]*Tabla12[[#This Row],[Ingresos netos]]</f>
        <v>3.6543888882000007E-3</v>
      </c>
      <c r="AQ413" s="1" t="s">
        <v>100</v>
      </c>
      <c r="AR413" s="1" t="s">
        <v>10</v>
      </c>
      <c r="AS413" s="1" t="s">
        <v>104</v>
      </c>
      <c r="AT413" s="1" t="s">
        <v>11</v>
      </c>
      <c r="AU413" s="1" t="s">
        <v>12</v>
      </c>
      <c r="AV413" s="1" t="s">
        <v>13</v>
      </c>
      <c r="AW413" s="8">
        <v>2.1943987E-3</v>
      </c>
      <c r="AX413" s="8">
        <v>0.75</v>
      </c>
      <c r="AY413" s="9">
        <f>Tabla8[[#This Row],[Precio unitario]]*Tabla8[[#This Row],[Tasa de ingresos cliente]]</f>
        <v>1.645799025E-3</v>
      </c>
      <c r="AZ413" s="21">
        <v>21.6</v>
      </c>
      <c r="BA413" s="11">
        <f>Tabla8[[#This Row],[tasa de cambio]]*Tabla8[[#This Row],[Ingresos netos]]</f>
        <v>3.5549258940000002E-2</v>
      </c>
      <c r="BB413" s="23"/>
      <c r="BD413" s="23"/>
      <c r="BR413" s="2" t="s">
        <v>139</v>
      </c>
      <c r="BS413" s="2" t="s">
        <v>23</v>
      </c>
      <c r="BT413" s="2" t="s">
        <v>104</v>
      </c>
      <c r="BU413" s="2" t="s">
        <v>11</v>
      </c>
      <c r="BV413" s="2" t="s">
        <v>12</v>
      </c>
      <c r="BW413" s="2" t="s">
        <v>13</v>
      </c>
      <c r="BX413" s="7">
        <v>4.3070000000000001E-3</v>
      </c>
      <c r="BY413" s="7">
        <v>0.75</v>
      </c>
      <c r="BZ413" s="9">
        <f>Tabla5[[#This Row],[Precio unitario]]*Tabla5[[#This Row],[Tasa de ingresos cliente]]</f>
        <v>3.23025E-3</v>
      </c>
      <c r="CA413" s="21">
        <v>22.631540000000001</v>
      </c>
      <c r="CB413" s="15">
        <f>Tabla5[[#This Row],[tasa de cambio]]*Tabla5[[#This Row],[Ingresos netos]]</f>
        <v>7.3105532085000008E-2</v>
      </c>
    </row>
    <row r="414" spans="1:80">
      <c r="A414" s="2" t="s">
        <v>24</v>
      </c>
      <c r="B414" s="2" t="s">
        <v>39</v>
      </c>
      <c r="C414" s="2"/>
      <c r="D414" s="2" t="s">
        <v>11</v>
      </c>
      <c r="E414" s="2" t="s">
        <v>12</v>
      </c>
      <c r="F414" s="2" t="s">
        <v>13</v>
      </c>
      <c r="G414" s="7">
        <v>7.1052932000000002E-4</v>
      </c>
      <c r="H414" s="7">
        <v>0.75</v>
      </c>
      <c r="I414" s="9">
        <f>Tabla14[[#This Row],[Precio unitario]]*Tabla14[[#This Row],[Tasa de ingresos cliente]]</f>
        <v>5.3289698999999999E-4</v>
      </c>
      <c r="J414" s="21">
        <v>21.6</v>
      </c>
      <c r="K414" s="15">
        <f>Tabla14[[#This Row],[tasa de cambio]]*Tabla14[[#This Row],[Ingresos netos]]</f>
        <v>1.1510574984E-2</v>
      </c>
      <c r="P414" s="2" t="s">
        <v>81</v>
      </c>
      <c r="Q414" s="2" t="s">
        <v>41</v>
      </c>
      <c r="R414" s="2"/>
      <c r="S414" s="2" t="s">
        <v>11</v>
      </c>
      <c r="T414" s="2" t="s">
        <v>12</v>
      </c>
      <c r="U414" s="2" t="s">
        <v>13</v>
      </c>
      <c r="V414" s="7">
        <v>2.3727530199999999E-4</v>
      </c>
      <c r="W414" s="7">
        <v>0.75</v>
      </c>
      <c r="X414" s="9">
        <f>Tabla12[[#This Row],[Precio unitario]]*Tabla12[[#This Row],[Tasa de ingresos cliente]]</f>
        <v>1.779564765E-4</v>
      </c>
      <c r="Y414" s="21">
        <v>21.6</v>
      </c>
      <c r="Z414" s="11">
        <f>Tabla12[[#This Row],[tasa de cambio]]*Tabla12[[#This Row],[Ingresos netos]]</f>
        <v>3.8438598924000001E-3</v>
      </c>
      <c r="AQ414" s="2" t="s">
        <v>100</v>
      </c>
      <c r="AR414" s="2" t="s">
        <v>10</v>
      </c>
      <c r="AS414" s="2" t="s">
        <v>104</v>
      </c>
      <c r="AT414" s="2" t="s">
        <v>11</v>
      </c>
      <c r="AU414" s="2" t="s">
        <v>12</v>
      </c>
      <c r="AV414" s="2" t="s">
        <v>13</v>
      </c>
      <c r="AW414" s="7">
        <v>2.1944286000000002E-3</v>
      </c>
      <c r="AX414" s="7">
        <v>0.75</v>
      </c>
      <c r="AY414" s="9">
        <f>Tabla8[[#This Row],[Precio unitario]]*Tabla8[[#This Row],[Tasa de ingresos cliente]]</f>
        <v>1.6458214500000002E-3</v>
      </c>
      <c r="AZ414" s="21">
        <v>21.6</v>
      </c>
      <c r="BA414" s="11">
        <f>Tabla8[[#This Row],[tasa de cambio]]*Tabla8[[#This Row],[Ingresos netos]]</f>
        <v>3.5549743320000007E-2</v>
      </c>
      <c r="BB414" s="23"/>
      <c r="BD414" s="23"/>
      <c r="BR414" s="1" t="s">
        <v>139</v>
      </c>
      <c r="BS414" s="1" t="s">
        <v>18</v>
      </c>
      <c r="BT414" s="1" t="s">
        <v>104</v>
      </c>
      <c r="BU414" s="1" t="s">
        <v>11</v>
      </c>
      <c r="BV414" s="1" t="s">
        <v>12</v>
      </c>
      <c r="BW414" s="1" t="s">
        <v>13</v>
      </c>
      <c r="BX414" s="8">
        <v>1.6917118419999999E-3</v>
      </c>
      <c r="BY414" s="8">
        <v>0.75</v>
      </c>
      <c r="BZ414" s="9">
        <f>Tabla5[[#This Row],[Precio unitario]]*Tabla5[[#This Row],[Tasa de ingresos cliente]]</f>
        <v>1.2687838815000001E-3</v>
      </c>
      <c r="CA414" s="21">
        <v>22.631540000000001</v>
      </c>
      <c r="CB414" s="15">
        <f>Tabla5[[#This Row],[tasa de cambio]]*Tabla5[[#This Row],[Ingresos netos]]</f>
        <v>2.8714533165522513E-2</v>
      </c>
    </row>
    <row r="415" spans="1:80">
      <c r="A415" s="2" t="s">
        <v>24</v>
      </c>
      <c r="B415" s="2" t="s">
        <v>39</v>
      </c>
      <c r="C415" s="2"/>
      <c r="D415" s="2" t="s">
        <v>11</v>
      </c>
      <c r="E415" s="2" t="s">
        <v>12</v>
      </c>
      <c r="F415" s="2" t="s">
        <v>13</v>
      </c>
      <c r="G415" s="7">
        <v>9.2144069899999996E-4</v>
      </c>
      <c r="H415" s="7">
        <v>0.75</v>
      </c>
      <c r="I415" s="9">
        <f>Tabla14[[#This Row],[Precio unitario]]*Tabla14[[#This Row],[Tasa de ingresos cliente]]</f>
        <v>6.9108052424999991E-4</v>
      </c>
      <c r="J415" s="21">
        <v>21.6</v>
      </c>
      <c r="K415" s="15">
        <f>Tabla14[[#This Row],[tasa de cambio]]*Tabla14[[#This Row],[Ingresos netos]]</f>
        <v>1.4927339323799999E-2</v>
      </c>
      <c r="P415" s="1" t="s">
        <v>81</v>
      </c>
      <c r="Q415" s="1" t="s">
        <v>41</v>
      </c>
      <c r="R415" s="1"/>
      <c r="S415" s="1" t="s">
        <v>11</v>
      </c>
      <c r="T415" s="1" t="s">
        <v>12</v>
      </c>
      <c r="U415" s="1" t="s">
        <v>13</v>
      </c>
      <c r="V415" s="8">
        <v>2.2009083399999999E-4</v>
      </c>
      <c r="W415" s="8">
        <v>0.75</v>
      </c>
      <c r="X415" s="9">
        <f>Tabla12[[#This Row],[Precio unitario]]*Tabla12[[#This Row],[Tasa de ingresos cliente]]</f>
        <v>1.650681255E-4</v>
      </c>
      <c r="Y415" s="21">
        <v>21.6</v>
      </c>
      <c r="Z415" s="11">
        <f>Tabla12[[#This Row],[tasa de cambio]]*Tabla12[[#This Row],[Ingresos netos]]</f>
        <v>3.5654715108000001E-3</v>
      </c>
      <c r="AQ415" s="1" t="s">
        <v>100</v>
      </c>
      <c r="AR415" s="1" t="s">
        <v>10</v>
      </c>
      <c r="AS415" s="1" t="s">
        <v>104</v>
      </c>
      <c r="AT415" s="1" t="s">
        <v>11</v>
      </c>
      <c r="AU415" s="1" t="s">
        <v>12</v>
      </c>
      <c r="AV415" s="1" t="s">
        <v>13</v>
      </c>
      <c r="AW415" s="8">
        <v>2.1944073999999999E-3</v>
      </c>
      <c r="AX415" s="8">
        <v>0.75</v>
      </c>
      <c r="AY415" s="9">
        <f>Tabla8[[#This Row],[Precio unitario]]*Tabla8[[#This Row],[Tasa de ingresos cliente]]</f>
        <v>1.6458055499999999E-3</v>
      </c>
      <c r="AZ415" s="21">
        <v>21.6</v>
      </c>
      <c r="BA415" s="11">
        <f>Tabla8[[#This Row],[tasa de cambio]]*Tabla8[[#This Row],[Ingresos netos]]</f>
        <v>3.5549399879999999E-2</v>
      </c>
      <c r="BB415" s="23"/>
      <c r="BD415" s="23"/>
      <c r="BR415" s="2" t="s">
        <v>139</v>
      </c>
      <c r="BS415" s="2" t="s">
        <v>18</v>
      </c>
      <c r="BT415" s="2" t="s">
        <v>104</v>
      </c>
      <c r="BU415" s="2" t="s">
        <v>11</v>
      </c>
      <c r="BV415" s="2" t="s">
        <v>12</v>
      </c>
      <c r="BW415" s="2" t="s">
        <v>13</v>
      </c>
      <c r="BX415" s="7">
        <v>1.6917118429999999E-3</v>
      </c>
      <c r="BY415" s="7">
        <v>0.75</v>
      </c>
      <c r="BZ415" s="9">
        <f>Tabla5[[#This Row],[Precio unitario]]*Tabla5[[#This Row],[Tasa de ingresos cliente]]</f>
        <v>1.2687838822499999E-3</v>
      </c>
      <c r="CA415" s="21">
        <v>22.631540000000001</v>
      </c>
      <c r="CB415" s="15">
        <f>Tabla5[[#This Row],[tasa de cambio]]*Tabla5[[#This Row],[Ingresos netos]]</f>
        <v>2.8714533182496164E-2</v>
      </c>
    </row>
    <row r="416" spans="1:80">
      <c r="A416" s="2" t="s">
        <v>24</v>
      </c>
      <c r="B416" s="2" t="s">
        <v>39</v>
      </c>
      <c r="C416" s="2"/>
      <c r="D416" s="2" t="s">
        <v>11</v>
      </c>
      <c r="E416" s="2" t="s">
        <v>12</v>
      </c>
      <c r="F416" s="2" t="s">
        <v>13</v>
      </c>
      <c r="G416" s="7">
        <v>2.1592484680000002E-3</v>
      </c>
      <c r="H416" s="7">
        <v>0.75</v>
      </c>
      <c r="I416" s="9">
        <f>Tabla14[[#This Row],[Precio unitario]]*Tabla14[[#This Row],[Tasa de ingresos cliente]]</f>
        <v>1.619436351E-3</v>
      </c>
      <c r="J416" s="21">
        <v>21.6</v>
      </c>
      <c r="K416" s="15">
        <f>Tabla14[[#This Row],[tasa de cambio]]*Tabla14[[#This Row],[Ingresos netos]]</f>
        <v>3.4979825181600005E-2</v>
      </c>
      <c r="P416" s="2" t="s">
        <v>81</v>
      </c>
      <c r="Q416" s="2" t="s">
        <v>41</v>
      </c>
      <c r="R416" s="2"/>
      <c r="S416" s="2" t="s">
        <v>11</v>
      </c>
      <c r="T416" s="2" t="s">
        <v>12</v>
      </c>
      <c r="U416" s="2" t="s">
        <v>13</v>
      </c>
      <c r="V416" s="7">
        <v>2.3727529900000001E-4</v>
      </c>
      <c r="W416" s="7">
        <v>0.75</v>
      </c>
      <c r="X416" s="9">
        <f>Tabla12[[#This Row],[Precio unitario]]*Tabla12[[#This Row],[Tasa de ingresos cliente]]</f>
        <v>1.7795647425E-4</v>
      </c>
      <c r="Y416" s="21">
        <v>21.6</v>
      </c>
      <c r="Z416" s="11">
        <f>Tabla12[[#This Row],[tasa de cambio]]*Tabla12[[#This Row],[Ingresos netos]]</f>
        <v>3.8438598438000002E-3</v>
      </c>
      <c r="AQ416" s="2" t="s">
        <v>100</v>
      </c>
      <c r="AR416" s="2" t="s">
        <v>10</v>
      </c>
      <c r="AS416" s="2" t="s">
        <v>104</v>
      </c>
      <c r="AT416" s="2" t="s">
        <v>11</v>
      </c>
      <c r="AU416" s="2" t="s">
        <v>12</v>
      </c>
      <c r="AV416" s="2" t="s">
        <v>13</v>
      </c>
      <c r="AW416" s="7">
        <v>2.1944091000000001E-3</v>
      </c>
      <c r="AX416" s="7">
        <v>0.75</v>
      </c>
      <c r="AY416" s="9">
        <f>Tabla8[[#This Row],[Precio unitario]]*Tabla8[[#This Row],[Tasa de ingresos cliente]]</f>
        <v>1.645806825E-3</v>
      </c>
      <c r="AZ416" s="21">
        <v>21.6</v>
      </c>
      <c r="BA416" s="11">
        <f>Tabla8[[#This Row],[tasa de cambio]]*Tabla8[[#This Row],[Ingresos netos]]</f>
        <v>3.5549427420000002E-2</v>
      </c>
      <c r="BB416" s="23"/>
      <c r="BD416" s="23"/>
      <c r="BR416" s="1" t="s">
        <v>139</v>
      </c>
      <c r="BS416" s="1" t="s">
        <v>14</v>
      </c>
      <c r="BT416" s="1" t="s">
        <v>104</v>
      </c>
      <c r="BU416" s="1" t="s">
        <v>11</v>
      </c>
      <c r="BV416" s="1" t="s">
        <v>12</v>
      </c>
      <c r="BW416" s="1" t="s">
        <v>13</v>
      </c>
      <c r="BX416" s="8">
        <v>3.3111741469999999E-3</v>
      </c>
      <c r="BY416" s="8">
        <v>0.75</v>
      </c>
      <c r="BZ416" s="9">
        <f>Tabla5[[#This Row],[Precio unitario]]*Tabla5[[#This Row],[Tasa de ingresos cliente]]</f>
        <v>2.4833806102500001E-3</v>
      </c>
      <c r="CA416" s="21">
        <v>22.631540000000001</v>
      </c>
      <c r="CB416" s="15">
        <f>Tabla5[[#This Row],[tasa de cambio]]*Tabla5[[#This Row],[Ingresos netos]]</f>
        <v>5.6202727616097292E-2</v>
      </c>
    </row>
    <row r="417" spans="1:80">
      <c r="A417" s="1" t="s">
        <v>24</v>
      </c>
      <c r="B417" s="1" t="s">
        <v>39</v>
      </c>
      <c r="C417" s="1"/>
      <c r="D417" s="1" t="s">
        <v>11</v>
      </c>
      <c r="E417" s="1" t="s">
        <v>12</v>
      </c>
      <c r="F417" s="1" t="s">
        <v>13</v>
      </c>
      <c r="G417" s="8">
        <v>2.3217539579999998E-3</v>
      </c>
      <c r="H417" s="8">
        <v>0.75</v>
      </c>
      <c r="I417" s="9">
        <f>Tabla14[[#This Row],[Precio unitario]]*Tabla14[[#This Row],[Tasa de ingresos cliente]]</f>
        <v>1.7413154684999999E-3</v>
      </c>
      <c r="J417" s="21">
        <v>21.6</v>
      </c>
      <c r="K417" s="15">
        <f>Tabla14[[#This Row],[tasa de cambio]]*Tabla14[[#This Row],[Ingresos netos]]</f>
        <v>3.76124141196E-2</v>
      </c>
      <c r="P417" s="1" t="s">
        <v>81</v>
      </c>
      <c r="Q417" s="1" t="s">
        <v>41</v>
      </c>
      <c r="R417" s="1"/>
      <c r="S417" s="1" t="s">
        <v>11</v>
      </c>
      <c r="T417" s="1" t="s">
        <v>12</v>
      </c>
      <c r="U417" s="1" t="s">
        <v>13</v>
      </c>
      <c r="V417" s="8">
        <v>1.9914041000000001E-4</v>
      </c>
      <c r="W417" s="8">
        <v>0.75</v>
      </c>
      <c r="X417" s="9">
        <f>Tabla12[[#This Row],[Precio unitario]]*Tabla12[[#This Row],[Tasa de ingresos cliente]]</f>
        <v>1.4935530750000001E-4</v>
      </c>
      <c r="Y417" s="21">
        <v>21.6</v>
      </c>
      <c r="Z417" s="11">
        <f>Tabla12[[#This Row],[tasa de cambio]]*Tabla12[[#This Row],[Ingresos netos]]</f>
        <v>3.2260746420000007E-3</v>
      </c>
      <c r="AQ417" s="1" t="s">
        <v>100</v>
      </c>
      <c r="AR417" s="1" t="s">
        <v>10</v>
      </c>
      <c r="AS417" s="1" t="s">
        <v>104</v>
      </c>
      <c r="AT417" s="1" t="s">
        <v>11</v>
      </c>
      <c r="AU417" s="1" t="s">
        <v>12</v>
      </c>
      <c r="AV417" s="1" t="s">
        <v>13</v>
      </c>
      <c r="AW417" s="8">
        <v>2.194381E-3</v>
      </c>
      <c r="AX417" s="8">
        <v>0.75</v>
      </c>
      <c r="AY417" s="9">
        <f>Tabla8[[#This Row],[Precio unitario]]*Tabla8[[#This Row],[Tasa de ingresos cliente]]</f>
        <v>1.6457857499999999E-3</v>
      </c>
      <c r="AZ417" s="21">
        <v>21.6</v>
      </c>
      <c r="BA417" s="11">
        <f>Tabla8[[#This Row],[tasa de cambio]]*Tabla8[[#This Row],[Ingresos netos]]</f>
        <v>3.5548972200000001E-2</v>
      </c>
      <c r="BB417" s="23"/>
      <c r="BD417" s="23"/>
      <c r="BR417" s="2" t="s">
        <v>139</v>
      </c>
      <c r="BS417" s="2" t="s">
        <v>16</v>
      </c>
      <c r="BT417" s="2" t="s">
        <v>104</v>
      </c>
      <c r="BU417" s="2" t="s">
        <v>11</v>
      </c>
      <c r="BV417" s="2" t="s">
        <v>12</v>
      </c>
      <c r="BW417" s="2" t="s">
        <v>13</v>
      </c>
      <c r="BX417" s="7">
        <v>6.0402596509999996E-3</v>
      </c>
      <c r="BY417" s="7">
        <v>0.75</v>
      </c>
      <c r="BZ417" s="9">
        <f>Tabla5[[#This Row],[Precio unitario]]*Tabla5[[#This Row],[Tasa de ingresos cliente]]</f>
        <v>4.5301947382499997E-3</v>
      </c>
      <c r="CA417" s="21">
        <v>22.631540000000001</v>
      </c>
      <c r="CB417" s="15">
        <f>Tabla5[[#This Row],[tasa de cambio]]*Tabla5[[#This Row],[Ingresos netos]]</f>
        <v>0.1025252834264944</v>
      </c>
    </row>
    <row r="418" spans="1:80">
      <c r="A418" s="1" t="s">
        <v>24</v>
      </c>
      <c r="B418" s="1" t="s">
        <v>39</v>
      </c>
      <c r="C418" s="1"/>
      <c r="D418" s="1" t="s">
        <v>11</v>
      </c>
      <c r="E418" s="1" t="s">
        <v>12</v>
      </c>
      <c r="F418" s="1" t="s">
        <v>13</v>
      </c>
      <c r="G418" s="8">
        <v>3.376310855E-3</v>
      </c>
      <c r="H418" s="8">
        <v>0.75</v>
      </c>
      <c r="I418" s="9">
        <f>Tabla14[[#This Row],[Precio unitario]]*Tabla14[[#This Row],[Tasa de ingresos cliente]]</f>
        <v>2.53223314125E-3</v>
      </c>
      <c r="J418" s="21">
        <v>21.6</v>
      </c>
      <c r="K418" s="15">
        <f>Tabla14[[#This Row],[tasa de cambio]]*Tabla14[[#This Row],[Ingresos netos]]</f>
        <v>5.4696235851000002E-2</v>
      </c>
      <c r="P418" s="2" t="s">
        <v>81</v>
      </c>
      <c r="Q418" s="2" t="s">
        <v>41</v>
      </c>
      <c r="R418" s="2"/>
      <c r="S418" s="2" t="s">
        <v>11</v>
      </c>
      <c r="T418" s="2" t="s">
        <v>12</v>
      </c>
      <c r="U418" s="2" t="s">
        <v>13</v>
      </c>
      <c r="V418" s="7">
        <v>2.2062713000000001E-4</v>
      </c>
      <c r="W418" s="7">
        <v>0.75</v>
      </c>
      <c r="X418" s="9">
        <f>Tabla12[[#This Row],[Precio unitario]]*Tabla12[[#This Row],[Tasa de ingresos cliente]]</f>
        <v>1.6547034749999999E-4</v>
      </c>
      <c r="Y418" s="21">
        <v>21.6</v>
      </c>
      <c r="Z418" s="11">
        <f>Tabla12[[#This Row],[tasa de cambio]]*Tabla12[[#This Row],[Ingresos netos]]</f>
        <v>3.5741595060000001E-3</v>
      </c>
      <c r="AQ418" s="2" t="s">
        <v>100</v>
      </c>
      <c r="AR418" s="2" t="s">
        <v>10</v>
      </c>
      <c r="AS418" s="2" t="s">
        <v>104</v>
      </c>
      <c r="AT418" s="2" t="s">
        <v>11</v>
      </c>
      <c r="AU418" s="2" t="s">
        <v>12</v>
      </c>
      <c r="AV418" s="2" t="s">
        <v>13</v>
      </c>
      <c r="AW418" s="7">
        <v>2.1943902000000001E-3</v>
      </c>
      <c r="AX418" s="7">
        <v>0.75</v>
      </c>
      <c r="AY418" s="9">
        <f>Tabla8[[#This Row],[Precio unitario]]*Tabla8[[#This Row],[Tasa de ingresos cliente]]</f>
        <v>1.6457926500000001E-3</v>
      </c>
      <c r="AZ418" s="21">
        <v>21.6</v>
      </c>
      <c r="BA418" s="11">
        <f>Tabla8[[#This Row],[tasa de cambio]]*Tabla8[[#This Row],[Ingresos netos]]</f>
        <v>3.5549121240000002E-2</v>
      </c>
      <c r="BB418" s="23"/>
      <c r="BD418" s="23"/>
      <c r="BR418" s="1" t="s">
        <v>139</v>
      </c>
      <c r="BS418" s="1" t="s">
        <v>17</v>
      </c>
      <c r="BT418" s="1" t="s">
        <v>104</v>
      </c>
      <c r="BU418" s="1" t="s">
        <v>11</v>
      </c>
      <c r="BV418" s="1" t="s">
        <v>12</v>
      </c>
      <c r="BW418" s="1" t="s">
        <v>13</v>
      </c>
      <c r="BX418" s="8">
        <v>1.453624802E-3</v>
      </c>
      <c r="BY418" s="8">
        <v>0.75</v>
      </c>
      <c r="BZ418" s="9">
        <f>Tabla5[[#This Row],[Precio unitario]]*Tabla5[[#This Row],[Tasa de ingresos cliente]]</f>
        <v>1.0902186015E-3</v>
      </c>
      <c r="CA418" s="21">
        <v>22.631540000000001</v>
      </c>
      <c r="CB418" s="15">
        <f>Tabla5[[#This Row],[tasa de cambio]]*Tabla5[[#This Row],[Ingresos netos]]</f>
        <v>2.4673325888591311E-2</v>
      </c>
    </row>
    <row r="419" spans="1:80">
      <c r="A419" s="2" t="s">
        <v>24</v>
      </c>
      <c r="B419" s="2" t="s">
        <v>39</v>
      </c>
      <c r="C419" s="2"/>
      <c r="D419" s="2" t="s">
        <v>11</v>
      </c>
      <c r="E419" s="2" t="s">
        <v>12</v>
      </c>
      <c r="F419" s="2" t="s">
        <v>13</v>
      </c>
      <c r="G419" s="7">
        <v>2.0563859510000001E-3</v>
      </c>
      <c r="H419" s="7">
        <v>0.75</v>
      </c>
      <c r="I419" s="9">
        <f>Tabla14[[#This Row],[Precio unitario]]*Tabla14[[#This Row],[Tasa de ingresos cliente]]</f>
        <v>1.5422894632500001E-3</v>
      </c>
      <c r="J419" s="21">
        <v>21.6</v>
      </c>
      <c r="K419" s="15">
        <f>Tabla14[[#This Row],[tasa de cambio]]*Tabla14[[#This Row],[Ingresos netos]]</f>
        <v>3.3313452406200005E-2</v>
      </c>
      <c r="P419" s="1" t="s">
        <v>81</v>
      </c>
      <c r="Q419" s="1" t="s">
        <v>41</v>
      </c>
      <c r="R419" s="1"/>
      <c r="S419" s="1" t="s">
        <v>11</v>
      </c>
      <c r="T419" s="1" t="s">
        <v>12</v>
      </c>
      <c r="U419" s="1" t="s">
        <v>13</v>
      </c>
      <c r="V419" s="8">
        <v>2.1836039399999999E-4</v>
      </c>
      <c r="W419" s="8">
        <v>0.75</v>
      </c>
      <c r="X419" s="9">
        <f>Tabla12[[#This Row],[Precio unitario]]*Tabla12[[#This Row],[Tasa de ingresos cliente]]</f>
        <v>1.637702955E-4</v>
      </c>
      <c r="Y419" s="21">
        <v>21.6</v>
      </c>
      <c r="Z419" s="11">
        <f>Tabla12[[#This Row],[tasa de cambio]]*Tabla12[[#This Row],[Ingresos netos]]</f>
        <v>3.5374383828E-3</v>
      </c>
      <c r="AQ419" s="1" t="s">
        <v>100</v>
      </c>
      <c r="AR419" s="1" t="s">
        <v>10</v>
      </c>
      <c r="AS419" s="1" t="s">
        <v>104</v>
      </c>
      <c r="AT419" s="1" t="s">
        <v>11</v>
      </c>
      <c r="AU419" s="1" t="s">
        <v>12</v>
      </c>
      <c r="AV419" s="1" t="s">
        <v>13</v>
      </c>
      <c r="AW419" s="8">
        <v>2.1943990000000001E-3</v>
      </c>
      <c r="AX419" s="8">
        <v>0.75</v>
      </c>
      <c r="AY419" s="9">
        <f>Tabla8[[#This Row],[Precio unitario]]*Tabla8[[#This Row],[Tasa de ingresos cliente]]</f>
        <v>1.6457992500000002E-3</v>
      </c>
      <c r="AZ419" s="21">
        <v>21.6</v>
      </c>
      <c r="BA419" s="11">
        <f>Tabla8[[#This Row],[tasa de cambio]]*Tabla8[[#This Row],[Ingresos netos]]</f>
        <v>3.5549263800000008E-2</v>
      </c>
      <c r="BB419" s="23"/>
      <c r="BD419" s="23"/>
      <c r="BR419" s="2" t="s">
        <v>139</v>
      </c>
      <c r="BS419" s="2" t="s">
        <v>19</v>
      </c>
      <c r="BT419" s="2" t="s">
        <v>101</v>
      </c>
      <c r="BU419" s="2" t="s">
        <v>11</v>
      </c>
      <c r="BV419" s="2" t="s">
        <v>12</v>
      </c>
      <c r="BW419" s="2" t="s">
        <v>13</v>
      </c>
      <c r="BX419" s="7">
        <v>6.8090788079999999E-3</v>
      </c>
      <c r="BY419" s="7">
        <v>0.75</v>
      </c>
      <c r="BZ419" s="9">
        <f>Tabla5[[#This Row],[Precio unitario]]*Tabla5[[#This Row],[Tasa de ingresos cliente]]</f>
        <v>5.1068091059999999E-3</v>
      </c>
      <c r="CA419" s="21">
        <v>22.631540000000001</v>
      </c>
      <c r="CB419" s="15">
        <f>Tabla5[[#This Row],[tasa de cambio]]*Tabla5[[#This Row],[Ingresos netos]]</f>
        <v>0.11557495455480324</v>
      </c>
    </row>
    <row r="420" spans="1:80">
      <c r="A420" s="2" t="s">
        <v>24</v>
      </c>
      <c r="B420" s="2" t="s">
        <v>39</v>
      </c>
      <c r="C420" s="2"/>
      <c r="D420" s="2" t="s">
        <v>11</v>
      </c>
      <c r="E420" s="2" t="s">
        <v>12</v>
      </c>
      <c r="F420" s="2" t="s">
        <v>13</v>
      </c>
      <c r="G420" s="7">
        <v>2.3295334759999998E-3</v>
      </c>
      <c r="H420" s="7">
        <v>0.75</v>
      </c>
      <c r="I420" s="9">
        <f>Tabla14[[#This Row],[Precio unitario]]*Tabla14[[#This Row],[Tasa de ingresos cliente]]</f>
        <v>1.7471501069999998E-3</v>
      </c>
      <c r="J420" s="21">
        <v>21.6</v>
      </c>
      <c r="K420" s="15">
        <f>Tabla14[[#This Row],[tasa de cambio]]*Tabla14[[#This Row],[Ingresos netos]]</f>
        <v>3.77384423112E-2</v>
      </c>
      <c r="P420" s="2" t="s">
        <v>81</v>
      </c>
      <c r="Q420" s="2" t="s">
        <v>41</v>
      </c>
      <c r="R420" s="2"/>
      <c r="S420" s="2" t="s">
        <v>11</v>
      </c>
      <c r="T420" s="2" t="s">
        <v>12</v>
      </c>
      <c r="U420" s="2" t="s">
        <v>13</v>
      </c>
      <c r="V420" s="7">
        <v>2.3116650799999999E-4</v>
      </c>
      <c r="W420" s="7">
        <v>0.75</v>
      </c>
      <c r="X420" s="9">
        <f>Tabla12[[#This Row],[Precio unitario]]*Tabla12[[#This Row],[Tasa de ingresos cliente]]</f>
        <v>1.7337488099999999E-4</v>
      </c>
      <c r="Y420" s="21">
        <v>21.6</v>
      </c>
      <c r="Z420" s="11">
        <f>Tabla12[[#This Row],[tasa de cambio]]*Tabla12[[#This Row],[Ingresos netos]]</f>
        <v>3.7448974296000002E-3</v>
      </c>
      <c r="AQ420" s="2" t="s">
        <v>100</v>
      </c>
      <c r="AR420" s="2" t="s">
        <v>10</v>
      </c>
      <c r="AS420" s="2" t="s">
        <v>104</v>
      </c>
      <c r="AT420" s="2" t="s">
        <v>11</v>
      </c>
      <c r="AU420" s="2" t="s">
        <v>12</v>
      </c>
      <c r="AV420" s="2" t="s">
        <v>13</v>
      </c>
      <c r="AW420" s="7">
        <v>2.1943889000000001E-3</v>
      </c>
      <c r="AX420" s="7">
        <v>0.75</v>
      </c>
      <c r="AY420" s="9">
        <f>Tabla8[[#This Row],[Precio unitario]]*Tabla8[[#This Row],[Tasa de ingresos cliente]]</f>
        <v>1.6457916750000001E-3</v>
      </c>
      <c r="AZ420" s="21">
        <v>21.6</v>
      </c>
      <c r="BA420" s="11">
        <f>Tabla8[[#This Row],[tasa de cambio]]*Tabla8[[#This Row],[Ingresos netos]]</f>
        <v>3.5549100180000001E-2</v>
      </c>
      <c r="BB420" s="23"/>
      <c r="BD420" s="23"/>
      <c r="BR420" s="1" t="s">
        <v>139</v>
      </c>
      <c r="BS420" s="1" t="s">
        <v>19</v>
      </c>
      <c r="BT420" s="1" t="s">
        <v>104</v>
      </c>
      <c r="BU420" s="1" t="s">
        <v>11</v>
      </c>
      <c r="BV420" s="1" t="s">
        <v>12</v>
      </c>
      <c r="BW420" s="1" t="s">
        <v>13</v>
      </c>
      <c r="BX420" s="8">
        <v>7.1659487670000001E-3</v>
      </c>
      <c r="BY420" s="8">
        <v>0.75</v>
      </c>
      <c r="BZ420" s="9">
        <f>Tabla5[[#This Row],[Precio unitario]]*Tabla5[[#This Row],[Tasa de ingresos cliente]]</f>
        <v>5.3744615752500001E-3</v>
      </c>
      <c r="CA420" s="21">
        <v>22.631540000000001</v>
      </c>
      <c r="CB420" s="15">
        <f>Tabla5[[#This Row],[tasa de cambio]]*Tabla5[[#This Row],[Ingresos netos]]</f>
        <v>0.12163234211873339</v>
      </c>
    </row>
    <row r="421" spans="1:80">
      <c r="A421" s="2" t="s">
        <v>24</v>
      </c>
      <c r="B421" s="2" t="s">
        <v>39</v>
      </c>
      <c r="C421" s="2"/>
      <c r="D421" s="2" t="s">
        <v>11</v>
      </c>
      <c r="E421" s="2" t="s">
        <v>12</v>
      </c>
      <c r="F421" s="2" t="s">
        <v>13</v>
      </c>
      <c r="G421" s="7">
        <v>1.4746508760000001E-3</v>
      </c>
      <c r="H421" s="7">
        <v>0.75</v>
      </c>
      <c r="I421" s="9">
        <f>Tabla14[[#This Row],[Precio unitario]]*Tabla14[[#This Row],[Tasa de ingresos cliente]]</f>
        <v>1.105988157E-3</v>
      </c>
      <c r="J421" s="21">
        <v>21.6</v>
      </c>
      <c r="K421" s="15">
        <f>Tabla14[[#This Row],[tasa de cambio]]*Tabla14[[#This Row],[Ingresos netos]]</f>
        <v>2.3889344191200004E-2</v>
      </c>
      <c r="P421" s="1" t="s">
        <v>81</v>
      </c>
      <c r="Q421" s="1" t="s">
        <v>41</v>
      </c>
      <c r="R421" s="1"/>
      <c r="S421" s="1" t="s">
        <v>11</v>
      </c>
      <c r="T421" s="1" t="s">
        <v>12</v>
      </c>
      <c r="U421" s="1" t="s">
        <v>13</v>
      </c>
      <c r="V421" s="8">
        <v>2.2643440099999999E-4</v>
      </c>
      <c r="W421" s="8">
        <v>0.75</v>
      </c>
      <c r="X421" s="9">
        <f>Tabla12[[#This Row],[Precio unitario]]*Tabla12[[#This Row],[Tasa de ingresos cliente]]</f>
        <v>1.6982580074999999E-4</v>
      </c>
      <c r="Y421" s="21">
        <v>21.6</v>
      </c>
      <c r="Z421" s="11">
        <f>Tabla12[[#This Row],[tasa de cambio]]*Tabla12[[#This Row],[Ingresos netos]]</f>
        <v>3.6682372962000003E-3</v>
      </c>
      <c r="AQ421" s="1" t="s">
        <v>100</v>
      </c>
      <c r="AR421" s="1" t="s">
        <v>10</v>
      </c>
      <c r="AS421" s="1" t="s">
        <v>104</v>
      </c>
      <c r="AT421" s="1" t="s">
        <v>11</v>
      </c>
      <c r="AU421" s="1" t="s">
        <v>12</v>
      </c>
      <c r="AV421" s="1" t="s">
        <v>13</v>
      </c>
      <c r="AW421" s="8">
        <v>2.1943939000000001E-3</v>
      </c>
      <c r="AX421" s="8">
        <v>0.75</v>
      </c>
      <c r="AY421" s="9">
        <f>Tabla8[[#This Row],[Precio unitario]]*Tabla8[[#This Row],[Tasa de ingresos cliente]]</f>
        <v>1.6457954250000001E-3</v>
      </c>
      <c r="AZ421" s="21">
        <v>21.6</v>
      </c>
      <c r="BA421" s="11">
        <f>Tabla8[[#This Row],[tasa de cambio]]*Tabla8[[#This Row],[Ingresos netos]]</f>
        <v>3.5549181180000007E-2</v>
      </c>
      <c r="BB421" s="23"/>
      <c r="BD421" s="23"/>
      <c r="BR421" s="2" t="s">
        <v>139</v>
      </c>
      <c r="BS421" s="2" t="s">
        <v>52</v>
      </c>
      <c r="BT421" s="2" t="s">
        <v>104</v>
      </c>
      <c r="BU421" s="2" t="s">
        <v>11</v>
      </c>
      <c r="BV421" s="2" t="s">
        <v>12</v>
      </c>
      <c r="BW421" s="2" t="s">
        <v>13</v>
      </c>
      <c r="BX421" s="7">
        <v>8.7328178080000006E-3</v>
      </c>
      <c r="BY421" s="7">
        <v>0.75</v>
      </c>
      <c r="BZ421" s="9">
        <f>Tabla5[[#This Row],[Precio unitario]]*Tabla5[[#This Row],[Tasa de ingresos cliente]]</f>
        <v>6.5496133560000004E-3</v>
      </c>
      <c r="CA421" s="21">
        <v>22.631540000000001</v>
      </c>
      <c r="CB421" s="15">
        <f>Tabla5[[#This Row],[tasa de cambio]]*Tabla5[[#This Row],[Ingresos netos]]</f>
        <v>0.14822783665084827</v>
      </c>
    </row>
    <row r="422" spans="1:80">
      <c r="A422" s="2" t="s">
        <v>24</v>
      </c>
      <c r="B422" s="2" t="s">
        <v>39</v>
      </c>
      <c r="C422" s="2"/>
      <c r="D422" s="2" t="s">
        <v>11</v>
      </c>
      <c r="E422" s="2" t="s">
        <v>12</v>
      </c>
      <c r="F422" s="2" t="s">
        <v>13</v>
      </c>
      <c r="G422" s="7">
        <v>2.6247229679999999E-3</v>
      </c>
      <c r="H422" s="7">
        <v>0.75</v>
      </c>
      <c r="I422" s="9">
        <f>Tabla14[[#This Row],[Precio unitario]]*Tabla14[[#This Row],[Tasa de ingresos cliente]]</f>
        <v>1.9685422260000002E-3</v>
      </c>
      <c r="J422" s="21">
        <v>21.6</v>
      </c>
      <c r="K422" s="15">
        <f>Tabla14[[#This Row],[tasa de cambio]]*Tabla14[[#This Row],[Ingresos netos]]</f>
        <v>4.2520512081600008E-2</v>
      </c>
      <c r="P422" s="2" t="s">
        <v>81</v>
      </c>
      <c r="Q422" s="2" t="s">
        <v>41</v>
      </c>
      <c r="R422" s="2"/>
      <c r="S422" s="2" t="s">
        <v>11</v>
      </c>
      <c r="T422" s="2" t="s">
        <v>12</v>
      </c>
      <c r="U422" s="2" t="s">
        <v>13</v>
      </c>
      <c r="V422" s="7">
        <v>2.2921261900000001E-4</v>
      </c>
      <c r="W422" s="7">
        <v>0.75</v>
      </c>
      <c r="X422" s="9">
        <f>Tabla12[[#This Row],[Precio unitario]]*Tabla12[[#This Row],[Tasa de ingresos cliente]]</f>
        <v>1.7190946425E-4</v>
      </c>
      <c r="Y422" s="21">
        <v>21.6</v>
      </c>
      <c r="Z422" s="11">
        <f>Tabla12[[#This Row],[tasa de cambio]]*Tabla12[[#This Row],[Ingresos netos]]</f>
        <v>3.7132444278000004E-3</v>
      </c>
      <c r="AQ422" s="2" t="s">
        <v>100</v>
      </c>
      <c r="AR422" s="2" t="s">
        <v>10</v>
      </c>
      <c r="AS422" s="2" t="s">
        <v>104</v>
      </c>
      <c r="AT422" s="2" t="s">
        <v>11</v>
      </c>
      <c r="AU422" s="2" t="s">
        <v>12</v>
      </c>
      <c r="AV422" s="2" t="s">
        <v>13</v>
      </c>
      <c r="AW422" s="7">
        <v>2.1943845999999999E-3</v>
      </c>
      <c r="AX422" s="7">
        <v>0.75</v>
      </c>
      <c r="AY422" s="9">
        <f>Tabla8[[#This Row],[Precio unitario]]*Tabla8[[#This Row],[Tasa de ingresos cliente]]</f>
        <v>1.64578845E-3</v>
      </c>
      <c r="AZ422" s="21">
        <v>21.6</v>
      </c>
      <c r="BA422" s="11">
        <f>Tabla8[[#This Row],[tasa de cambio]]*Tabla8[[#This Row],[Ingresos netos]]</f>
        <v>3.5549030520000004E-2</v>
      </c>
      <c r="BB422" s="23"/>
      <c r="BD422" s="23"/>
      <c r="BR422" s="1" t="s">
        <v>139</v>
      </c>
      <c r="BS422" s="1" t="s">
        <v>20</v>
      </c>
      <c r="BT422" s="1" t="s">
        <v>104</v>
      </c>
      <c r="BU422" s="1" t="s">
        <v>11</v>
      </c>
      <c r="BV422" s="1" t="s">
        <v>12</v>
      </c>
      <c r="BW422" s="1" t="s">
        <v>13</v>
      </c>
      <c r="BX422" s="8">
        <v>6.4940468160000001E-3</v>
      </c>
      <c r="BY422" s="8">
        <v>0.75</v>
      </c>
      <c r="BZ422" s="9">
        <f>Tabla5[[#This Row],[Precio unitario]]*Tabla5[[#This Row],[Tasa de ingresos cliente]]</f>
        <v>4.870535112E-3</v>
      </c>
      <c r="CA422" s="21">
        <v>22.631540000000001</v>
      </c>
      <c r="CB422" s="15">
        <f>Tabla5[[#This Row],[tasa de cambio]]*Tabla5[[#This Row],[Ingresos netos]]</f>
        <v>0.11022771020863249</v>
      </c>
    </row>
    <row r="423" spans="1:80">
      <c r="A423" s="1" t="s">
        <v>24</v>
      </c>
      <c r="B423" s="1" t="s">
        <v>39</v>
      </c>
      <c r="C423" s="1"/>
      <c r="D423" s="1" t="s">
        <v>11</v>
      </c>
      <c r="E423" s="1" t="s">
        <v>12</v>
      </c>
      <c r="F423" s="1" t="s">
        <v>13</v>
      </c>
      <c r="G423" s="8">
        <v>3.05389305E-3</v>
      </c>
      <c r="H423" s="8">
        <v>0.75</v>
      </c>
      <c r="I423" s="9">
        <f>Tabla14[[#This Row],[Precio unitario]]*Tabla14[[#This Row],[Tasa de ingresos cliente]]</f>
        <v>2.2904197875000002E-3</v>
      </c>
      <c r="J423" s="21">
        <v>21.6</v>
      </c>
      <c r="K423" s="15">
        <f>Tabla14[[#This Row],[tasa de cambio]]*Tabla14[[#This Row],[Ingresos netos]]</f>
        <v>4.9473067410000009E-2</v>
      </c>
      <c r="P423" s="1" t="s">
        <v>81</v>
      </c>
      <c r="Q423" s="1" t="s">
        <v>41</v>
      </c>
      <c r="R423" s="1"/>
      <c r="S423" s="1" t="s">
        <v>11</v>
      </c>
      <c r="T423" s="1" t="s">
        <v>12</v>
      </c>
      <c r="U423" s="1" t="s">
        <v>13</v>
      </c>
      <c r="V423" s="8">
        <v>2.2925733E-4</v>
      </c>
      <c r="W423" s="8">
        <v>0.75</v>
      </c>
      <c r="X423" s="9">
        <f>Tabla12[[#This Row],[Precio unitario]]*Tabla12[[#This Row],[Tasa de ingresos cliente]]</f>
        <v>1.7194299749999999E-4</v>
      </c>
      <c r="Y423" s="21">
        <v>21.6</v>
      </c>
      <c r="Z423" s="11">
        <f>Tabla12[[#This Row],[tasa de cambio]]*Tabla12[[#This Row],[Ingresos netos]]</f>
        <v>3.7139687459999998E-3</v>
      </c>
      <c r="AQ423" s="1" t="s">
        <v>100</v>
      </c>
      <c r="AR423" s="1" t="s">
        <v>10</v>
      </c>
      <c r="AS423" s="1" t="s">
        <v>104</v>
      </c>
      <c r="AT423" s="1" t="s">
        <v>11</v>
      </c>
      <c r="AU423" s="1" t="s">
        <v>12</v>
      </c>
      <c r="AV423" s="1" t="s">
        <v>13</v>
      </c>
      <c r="AW423" s="8">
        <v>2.1943750000000001E-3</v>
      </c>
      <c r="AX423" s="8">
        <v>0.75</v>
      </c>
      <c r="AY423" s="9">
        <f>Tabla8[[#This Row],[Precio unitario]]*Tabla8[[#This Row],[Tasa de ingresos cliente]]</f>
        <v>1.6457812500000001E-3</v>
      </c>
      <c r="AZ423" s="21">
        <v>21.6</v>
      </c>
      <c r="BA423" s="11">
        <f>Tabla8[[#This Row],[tasa de cambio]]*Tabla8[[#This Row],[Ingresos netos]]</f>
        <v>3.5548875000000008E-2</v>
      </c>
      <c r="BB423" s="23"/>
      <c r="BD423" s="23"/>
      <c r="BR423" s="2" t="s">
        <v>139</v>
      </c>
      <c r="BS423" s="2" t="s">
        <v>141</v>
      </c>
      <c r="BT423" s="2" t="s">
        <v>104</v>
      </c>
      <c r="BU423" s="2" t="s">
        <v>11</v>
      </c>
      <c r="BV423" s="2" t="s">
        <v>12</v>
      </c>
      <c r="BW423" s="2" t="s">
        <v>13</v>
      </c>
      <c r="BX423" s="7">
        <v>5.5042132839999997E-3</v>
      </c>
      <c r="BY423" s="7">
        <v>0.75</v>
      </c>
      <c r="BZ423" s="9">
        <f>Tabla5[[#This Row],[Precio unitario]]*Tabla5[[#This Row],[Tasa de ingresos cliente]]</f>
        <v>4.1281599630000002E-3</v>
      </c>
      <c r="CA423" s="21">
        <v>22.631540000000001</v>
      </c>
      <c r="CB423" s="15">
        <f>Tabla5[[#This Row],[tasa de cambio]]*Tabla5[[#This Row],[Ingresos netos]]</f>
        <v>9.3426617329033027E-2</v>
      </c>
    </row>
    <row r="424" spans="1:80">
      <c r="A424" s="1" t="s">
        <v>24</v>
      </c>
      <c r="B424" s="1" t="s">
        <v>30</v>
      </c>
      <c r="C424" s="1"/>
      <c r="D424" s="1" t="s">
        <v>11</v>
      </c>
      <c r="E424" s="1" t="s">
        <v>12</v>
      </c>
      <c r="F424" s="1" t="s">
        <v>13</v>
      </c>
      <c r="G424" s="8">
        <v>7.5893521020000002E-3</v>
      </c>
      <c r="H424" s="8">
        <v>0.75</v>
      </c>
      <c r="I424" s="9">
        <f>Tabla14[[#This Row],[Precio unitario]]*Tabla14[[#This Row],[Tasa de ingresos cliente]]</f>
        <v>5.6920140765000004E-3</v>
      </c>
      <c r="J424" s="21">
        <v>21.6</v>
      </c>
      <c r="K424" s="15">
        <f>Tabla14[[#This Row],[tasa de cambio]]*Tabla14[[#This Row],[Ingresos netos]]</f>
        <v>0.12294750405240001</v>
      </c>
      <c r="P424" s="2" t="s">
        <v>81</v>
      </c>
      <c r="Q424" s="2" t="s">
        <v>41</v>
      </c>
      <c r="R424" s="2"/>
      <c r="S424" s="2" t="s">
        <v>11</v>
      </c>
      <c r="T424" s="2" t="s">
        <v>12</v>
      </c>
      <c r="U424" s="2" t="s">
        <v>13</v>
      </c>
      <c r="V424" s="7">
        <v>2.34790175E-4</v>
      </c>
      <c r="W424" s="7">
        <v>0.75</v>
      </c>
      <c r="X424" s="9">
        <f>Tabla12[[#This Row],[Precio unitario]]*Tabla12[[#This Row],[Tasa de ingresos cliente]]</f>
        <v>1.7609263125000001E-4</v>
      </c>
      <c r="Y424" s="21">
        <v>21.6</v>
      </c>
      <c r="Z424" s="11">
        <f>Tabla12[[#This Row],[tasa de cambio]]*Tabla12[[#This Row],[Ingresos netos]]</f>
        <v>3.8036008350000004E-3</v>
      </c>
      <c r="AQ424" s="2" t="s">
        <v>100</v>
      </c>
      <c r="AR424" s="2" t="s">
        <v>10</v>
      </c>
      <c r="AS424" s="2" t="s">
        <v>104</v>
      </c>
      <c r="AT424" s="2" t="s">
        <v>11</v>
      </c>
      <c r="AU424" s="2" t="s">
        <v>12</v>
      </c>
      <c r="AV424" s="2" t="s">
        <v>13</v>
      </c>
      <c r="AW424" s="7">
        <v>2.1943929000000002E-3</v>
      </c>
      <c r="AX424" s="7">
        <v>0.75</v>
      </c>
      <c r="AY424" s="9">
        <f>Tabla8[[#This Row],[Precio unitario]]*Tabla8[[#This Row],[Tasa de ingresos cliente]]</f>
        <v>1.6457946750000002E-3</v>
      </c>
      <c r="AZ424" s="21">
        <v>21.6</v>
      </c>
      <c r="BA424" s="11">
        <f>Tabla8[[#This Row],[tasa de cambio]]*Tabla8[[#This Row],[Ingresos netos]]</f>
        <v>3.5549164980000006E-2</v>
      </c>
      <c r="BB424" s="23"/>
      <c r="BD424" s="23"/>
      <c r="BR424" s="1" t="s">
        <v>139</v>
      </c>
      <c r="BS424" s="1" t="s">
        <v>45</v>
      </c>
      <c r="BT424" s="1" t="s">
        <v>104</v>
      </c>
      <c r="BU424" s="1" t="s">
        <v>11</v>
      </c>
      <c r="BV424" s="1" t="s">
        <v>12</v>
      </c>
      <c r="BW424" s="1" t="s">
        <v>13</v>
      </c>
      <c r="BX424" s="8">
        <v>6.4135829250000003E-3</v>
      </c>
      <c r="BY424" s="8">
        <v>0.75</v>
      </c>
      <c r="BZ424" s="9">
        <f>Tabla5[[#This Row],[Precio unitario]]*Tabla5[[#This Row],[Tasa de ingresos cliente]]</f>
        <v>4.81018719375E-3</v>
      </c>
      <c r="CA424" s="21">
        <v>22.631540000000001</v>
      </c>
      <c r="CB424" s="15">
        <f>Tabla5[[#This Row],[tasa de cambio]]*Tabla5[[#This Row],[Ingresos netos]]</f>
        <v>0.10886194388284089</v>
      </c>
    </row>
    <row r="425" spans="1:80">
      <c r="A425" s="1" t="s">
        <v>24</v>
      </c>
      <c r="B425" s="1" t="s">
        <v>78</v>
      </c>
      <c r="C425" s="1"/>
      <c r="D425" s="1" t="s">
        <v>11</v>
      </c>
      <c r="E425" s="1" t="s">
        <v>12</v>
      </c>
      <c r="F425" s="1" t="s">
        <v>13</v>
      </c>
      <c r="G425" s="8">
        <v>1.2222487330000001E-3</v>
      </c>
      <c r="H425" s="8">
        <v>0.75</v>
      </c>
      <c r="I425" s="9">
        <f>Tabla14[[#This Row],[Precio unitario]]*Tabla14[[#This Row],[Tasa de ingresos cliente]]</f>
        <v>9.1668654975000008E-4</v>
      </c>
      <c r="J425" s="21">
        <v>21.6</v>
      </c>
      <c r="K425" s="15">
        <f>Tabla14[[#This Row],[tasa de cambio]]*Tabla14[[#This Row],[Ingresos netos]]</f>
        <v>1.9800429474600003E-2</v>
      </c>
      <c r="P425" s="1" t="s">
        <v>81</v>
      </c>
      <c r="Q425" s="1" t="s">
        <v>41</v>
      </c>
      <c r="R425" s="1"/>
      <c r="S425" s="1" t="s">
        <v>11</v>
      </c>
      <c r="T425" s="1" t="s">
        <v>12</v>
      </c>
      <c r="U425" s="1" t="s">
        <v>13</v>
      </c>
      <c r="V425" s="8">
        <v>2.2410893700000001E-4</v>
      </c>
      <c r="W425" s="8">
        <v>0.75</v>
      </c>
      <c r="X425" s="9">
        <f>Tabla12[[#This Row],[Precio unitario]]*Tabla12[[#This Row],[Tasa de ingresos cliente]]</f>
        <v>1.6808170275E-4</v>
      </c>
      <c r="Y425" s="21">
        <v>21.6</v>
      </c>
      <c r="Z425" s="11">
        <f>Tabla12[[#This Row],[tasa de cambio]]*Tabla12[[#This Row],[Ingresos netos]]</f>
        <v>3.6305647794000005E-3</v>
      </c>
      <c r="AQ425" s="2" t="s">
        <v>100</v>
      </c>
      <c r="AR425" s="2" t="s">
        <v>10</v>
      </c>
      <c r="AS425" s="2" t="s">
        <v>104</v>
      </c>
      <c r="AT425" s="2" t="s">
        <v>11</v>
      </c>
      <c r="AU425" s="2" t="s">
        <v>12</v>
      </c>
      <c r="AV425" s="2" t="s">
        <v>13</v>
      </c>
      <c r="AW425" s="7">
        <v>9.7799999999999992E-4</v>
      </c>
      <c r="AX425" s="7">
        <v>0.75</v>
      </c>
      <c r="AY425" s="9">
        <f>Tabla8[[#This Row],[Precio unitario]]*Tabla8[[#This Row],[Tasa de ingresos cliente]]</f>
        <v>7.3349999999999999E-4</v>
      </c>
      <c r="AZ425" s="21">
        <v>21.6</v>
      </c>
      <c r="BA425" s="11">
        <f>Tabla8[[#This Row],[tasa de cambio]]*Tabla8[[#This Row],[Ingresos netos]]</f>
        <v>1.5843599999999999E-2</v>
      </c>
      <c r="BB425" s="23"/>
      <c r="BD425" s="23"/>
      <c r="BR425" s="2" t="s">
        <v>139</v>
      </c>
      <c r="BS425" s="2" t="s">
        <v>53</v>
      </c>
      <c r="BT425" s="2" t="s">
        <v>104</v>
      </c>
      <c r="BU425" s="2" t="s">
        <v>11</v>
      </c>
      <c r="BV425" s="2" t="s">
        <v>12</v>
      </c>
      <c r="BW425" s="2" t="s">
        <v>13</v>
      </c>
      <c r="BX425" s="7">
        <v>6.3606822020000004E-3</v>
      </c>
      <c r="BY425" s="7">
        <v>0.75</v>
      </c>
      <c r="BZ425" s="9">
        <f>Tabla5[[#This Row],[Precio unitario]]*Tabla5[[#This Row],[Tasa de ingresos cliente]]</f>
        <v>4.7705116515000005E-3</v>
      </c>
      <c r="CA425" s="21">
        <v>22.631540000000001</v>
      </c>
      <c r="CB425" s="15">
        <f>Tabla5[[#This Row],[tasa de cambio]]*Tabla5[[#This Row],[Ingresos netos]]</f>
        <v>0.10796402526138833</v>
      </c>
    </row>
    <row r="426" spans="1:80">
      <c r="A426" s="1" t="s">
        <v>24</v>
      </c>
      <c r="B426" s="1" t="s">
        <v>48</v>
      </c>
      <c r="C426" s="1"/>
      <c r="D426" s="1" t="s">
        <v>11</v>
      </c>
      <c r="E426" s="1" t="s">
        <v>12</v>
      </c>
      <c r="F426" s="1" t="s">
        <v>13</v>
      </c>
      <c r="G426" s="8">
        <v>7.5720642799999998E-4</v>
      </c>
      <c r="H426" s="8">
        <v>0.75</v>
      </c>
      <c r="I426" s="9">
        <f>Tabla14[[#This Row],[Precio unitario]]*Tabla14[[#This Row],[Tasa de ingresos cliente]]</f>
        <v>5.6790482100000002E-4</v>
      </c>
      <c r="J426" s="21">
        <v>21.6</v>
      </c>
      <c r="K426" s="15">
        <f>Tabla14[[#This Row],[tasa de cambio]]*Tabla14[[#This Row],[Ingresos netos]]</f>
        <v>1.22667441336E-2</v>
      </c>
      <c r="P426" s="2" t="s">
        <v>81</v>
      </c>
      <c r="Q426" s="2" t="s">
        <v>41</v>
      </c>
      <c r="R426" s="2"/>
      <c r="S426" s="2" t="s">
        <v>11</v>
      </c>
      <c r="T426" s="2" t="s">
        <v>12</v>
      </c>
      <c r="U426" s="2" t="s">
        <v>13</v>
      </c>
      <c r="V426" s="7">
        <v>2.1869090200000001E-4</v>
      </c>
      <c r="W426" s="7">
        <v>0.75</v>
      </c>
      <c r="X426" s="9">
        <f>Tabla12[[#This Row],[Precio unitario]]*Tabla12[[#This Row],[Tasa de ingresos cliente]]</f>
        <v>1.6401817650000001E-4</v>
      </c>
      <c r="Y426" s="21">
        <v>21.6</v>
      </c>
      <c r="Z426" s="11">
        <f>Tabla12[[#This Row],[tasa de cambio]]*Tabla12[[#This Row],[Ingresos netos]]</f>
        <v>3.5427926124000004E-3</v>
      </c>
      <c r="AQ426" s="1" t="s">
        <v>100</v>
      </c>
      <c r="AR426" s="1" t="s">
        <v>10</v>
      </c>
      <c r="AS426" s="1" t="s">
        <v>104</v>
      </c>
      <c r="AT426" s="1" t="s">
        <v>11</v>
      </c>
      <c r="AU426" s="1" t="s">
        <v>12</v>
      </c>
      <c r="AV426" s="1" t="s">
        <v>13</v>
      </c>
      <c r="AW426" s="8">
        <v>9.778333000000001E-4</v>
      </c>
      <c r="AX426" s="8">
        <v>0.75</v>
      </c>
      <c r="AY426" s="9">
        <f>Tabla8[[#This Row],[Precio unitario]]*Tabla8[[#This Row],[Tasa de ingresos cliente]]</f>
        <v>7.3337497500000008E-4</v>
      </c>
      <c r="AZ426" s="21">
        <v>21.6</v>
      </c>
      <c r="BA426" s="11">
        <f>Tabla8[[#This Row],[tasa de cambio]]*Tabla8[[#This Row],[Ingresos netos]]</f>
        <v>1.5840899460000002E-2</v>
      </c>
      <c r="BB426" s="23"/>
      <c r="BD426" s="23"/>
      <c r="BR426" s="1" t="s">
        <v>139</v>
      </c>
      <c r="BS426" s="1" t="s">
        <v>21</v>
      </c>
      <c r="BT426" s="1" t="s">
        <v>104</v>
      </c>
      <c r="BU426" s="1" t="s">
        <v>11</v>
      </c>
      <c r="BV426" s="1" t="s">
        <v>12</v>
      </c>
      <c r="BW426" s="1" t="s">
        <v>13</v>
      </c>
      <c r="BX426" s="8">
        <v>7.8779999999999996E-3</v>
      </c>
      <c r="BY426" s="8">
        <v>0.75</v>
      </c>
      <c r="BZ426" s="9">
        <f>Tabla5[[#This Row],[Precio unitario]]*Tabla5[[#This Row],[Tasa de ingresos cliente]]</f>
        <v>5.9084999999999997E-3</v>
      </c>
      <c r="CA426" s="21">
        <v>22.631540000000001</v>
      </c>
      <c r="CB426" s="15">
        <f>Tabla5[[#This Row],[tasa de cambio]]*Tabla5[[#This Row],[Ingresos netos]]</f>
        <v>0.13371845408999999</v>
      </c>
    </row>
    <row r="427" spans="1:80">
      <c r="A427" s="2" t="s">
        <v>24</v>
      </c>
      <c r="B427" s="2" t="s">
        <v>48</v>
      </c>
      <c r="C427" s="2"/>
      <c r="D427" s="2" t="s">
        <v>11</v>
      </c>
      <c r="E427" s="2" t="s">
        <v>12</v>
      </c>
      <c r="F427" s="2" t="s">
        <v>13</v>
      </c>
      <c r="G427" s="7">
        <v>2.0563859510000001E-3</v>
      </c>
      <c r="H427" s="7">
        <v>0.75</v>
      </c>
      <c r="I427" s="9">
        <f>Tabla14[[#This Row],[Precio unitario]]*Tabla14[[#This Row],[Tasa de ingresos cliente]]</f>
        <v>1.5422894632500001E-3</v>
      </c>
      <c r="J427" s="21">
        <v>21.6</v>
      </c>
      <c r="K427" s="15">
        <f>Tabla14[[#This Row],[tasa de cambio]]*Tabla14[[#This Row],[Ingresos netos]]</f>
        <v>3.3313452406200005E-2</v>
      </c>
      <c r="P427" s="1" t="s">
        <v>81</v>
      </c>
      <c r="Q427" s="1" t="s">
        <v>41</v>
      </c>
      <c r="R427" s="1"/>
      <c r="S427" s="1" t="s">
        <v>11</v>
      </c>
      <c r="T427" s="1" t="s">
        <v>12</v>
      </c>
      <c r="U427" s="1" t="s">
        <v>13</v>
      </c>
      <c r="V427" s="8">
        <v>2.11519153E-4</v>
      </c>
      <c r="W427" s="8">
        <v>0.75</v>
      </c>
      <c r="X427" s="9">
        <f>Tabla12[[#This Row],[Precio unitario]]*Tabla12[[#This Row],[Tasa de ingresos cliente]]</f>
        <v>1.5863936475E-4</v>
      </c>
      <c r="Y427" s="21">
        <v>21.6</v>
      </c>
      <c r="Z427" s="11">
        <f>Tabla12[[#This Row],[tasa de cambio]]*Tabla12[[#This Row],[Ingresos netos]]</f>
        <v>3.4266102786000003E-3</v>
      </c>
      <c r="AQ427" s="2" t="s">
        <v>100</v>
      </c>
      <c r="AR427" s="2" t="s">
        <v>10</v>
      </c>
      <c r="AS427" s="2" t="s">
        <v>104</v>
      </c>
      <c r="AT427" s="2" t="s">
        <v>11</v>
      </c>
      <c r="AU427" s="2" t="s">
        <v>12</v>
      </c>
      <c r="AV427" s="2" t="s">
        <v>13</v>
      </c>
      <c r="AW427" s="7">
        <v>9.7777270000000004E-4</v>
      </c>
      <c r="AX427" s="7">
        <v>0.75</v>
      </c>
      <c r="AY427" s="9">
        <f>Tabla8[[#This Row],[Precio unitario]]*Tabla8[[#This Row],[Tasa de ingresos cliente]]</f>
        <v>7.3332952500000008E-4</v>
      </c>
      <c r="AZ427" s="21">
        <v>21.6</v>
      </c>
      <c r="BA427" s="11">
        <f>Tabla8[[#This Row],[tasa de cambio]]*Tabla8[[#This Row],[Ingresos netos]]</f>
        <v>1.5839917740000004E-2</v>
      </c>
      <c r="BB427" s="23"/>
      <c r="BD427" s="23"/>
      <c r="BR427" s="2" t="s">
        <v>139</v>
      </c>
      <c r="BS427" s="2" t="s">
        <v>37</v>
      </c>
      <c r="BT427" s="2" t="s">
        <v>104</v>
      </c>
      <c r="BU427" s="2" t="s">
        <v>11</v>
      </c>
      <c r="BV427" s="2" t="s">
        <v>12</v>
      </c>
      <c r="BW427" s="2" t="s">
        <v>13</v>
      </c>
      <c r="BX427" s="7">
        <v>4.9634313520000002E-3</v>
      </c>
      <c r="BY427" s="7">
        <v>0.75</v>
      </c>
      <c r="BZ427" s="9">
        <f>Tabla5[[#This Row],[Precio unitario]]*Tabla5[[#This Row],[Tasa de ingresos cliente]]</f>
        <v>3.7225735140000004E-3</v>
      </c>
      <c r="CA427" s="21">
        <v>22.631540000000001</v>
      </c>
      <c r="CB427" s="15">
        <f>Tabla5[[#This Row],[tasa de cambio]]*Tabla5[[#This Row],[Ingresos netos]]</f>
        <v>8.4247571385031569E-2</v>
      </c>
    </row>
    <row r="428" spans="1:80">
      <c r="A428" s="2" t="s">
        <v>24</v>
      </c>
      <c r="B428" s="2" t="s">
        <v>27</v>
      </c>
      <c r="C428" s="2"/>
      <c r="D428" s="2" t="s">
        <v>11</v>
      </c>
      <c r="E428" s="2" t="s">
        <v>12</v>
      </c>
      <c r="F428" s="2" t="s">
        <v>13</v>
      </c>
      <c r="G428" s="7">
        <v>6.0161606599999997E-4</v>
      </c>
      <c r="H428" s="7">
        <v>0.75</v>
      </c>
      <c r="I428" s="9">
        <f>Tabla14[[#This Row],[Precio unitario]]*Tabla14[[#This Row],[Tasa de ingresos cliente]]</f>
        <v>4.5121204950000001E-4</v>
      </c>
      <c r="J428" s="21">
        <v>21.6</v>
      </c>
      <c r="K428" s="15">
        <f>Tabla14[[#This Row],[tasa de cambio]]*Tabla14[[#This Row],[Ingresos netos]]</f>
        <v>9.746180269200001E-3</v>
      </c>
      <c r="P428" s="2" t="s">
        <v>81</v>
      </c>
      <c r="Q428" s="2" t="s">
        <v>41</v>
      </c>
      <c r="R428" s="2"/>
      <c r="S428" s="2" t="s">
        <v>11</v>
      </c>
      <c r="T428" s="2" t="s">
        <v>12</v>
      </c>
      <c r="U428" s="2" t="s">
        <v>13</v>
      </c>
      <c r="V428" s="7">
        <v>1.92520721E-4</v>
      </c>
      <c r="W428" s="7">
        <v>0.75</v>
      </c>
      <c r="X428" s="9">
        <f>Tabla12[[#This Row],[Precio unitario]]*Tabla12[[#This Row],[Tasa de ingresos cliente]]</f>
        <v>1.4439054075E-4</v>
      </c>
      <c r="Y428" s="21">
        <v>21.6</v>
      </c>
      <c r="Z428" s="11">
        <f>Tabla12[[#This Row],[tasa de cambio]]*Tabla12[[#This Row],[Ingresos netos]]</f>
        <v>3.1188356802E-3</v>
      </c>
      <c r="AQ428" s="1" t="s">
        <v>100</v>
      </c>
      <c r="AR428" s="1" t="s">
        <v>10</v>
      </c>
      <c r="AS428" s="1" t="s">
        <v>104</v>
      </c>
      <c r="AT428" s="1" t="s">
        <v>11</v>
      </c>
      <c r="AU428" s="1" t="s">
        <v>12</v>
      </c>
      <c r="AV428" s="1" t="s">
        <v>13</v>
      </c>
      <c r="AW428" s="8">
        <v>9.7778569999999992E-4</v>
      </c>
      <c r="AX428" s="8">
        <v>0.75</v>
      </c>
      <c r="AY428" s="9">
        <f>Tabla8[[#This Row],[Precio unitario]]*Tabla8[[#This Row],[Tasa de ingresos cliente]]</f>
        <v>7.3333927499999994E-4</v>
      </c>
      <c r="AZ428" s="21">
        <v>21.6</v>
      </c>
      <c r="BA428" s="11">
        <f>Tabla8[[#This Row],[tasa de cambio]]*Tabla8[[#This Row],[Ingresos netos]]</f>
        <v>1.5840128339999999E-2</v>
      </c>
      <c r="BB428" s="23"/>
      <c r="BD428" s="23"/>
      <c r="BR428" s="1" t="s">
        <v>139</v>
      </c>
      <c r="BS428" s="1" t="s">
        <v>142</v>
      </c>
      <c r="BT428" s="1" t="s">
        <v>104</v>
      </c>
      <c r="BU428" s="1" t="s">
        <v>11</v>
      </c>
      <c r="BV428" s="1" t="s">
        <v>12</v>
      </c>
      <c r="BW428" s="1" t="s">
        <v>13</v>
      </c>
      <c r="BX428" s="8">
        <v>7.6588491570000004E-3</v>
      </c>
      <c r="BY428" s="8">
        <v>0.75</v>
      </c>
      <c r="BZ428" s="9">
        <f>Tabla5[[#This Row],[Precio unitario]]*Tabla5[[#This Row],[Tasa de ingresos cliente]]</f>
        <v>5.7441368677500007E-3</v>
      </c>
      <c r="CA428" s="21">
        <v>22.631540000000001</v>
      </c>
      <c r="CB428" s="15">
        <f>Tabla5[[#This Row],[tasa de cambio]]*Tabla5[[#This Row],[Ingresos netos]]</f>
        <v>0.12999866328795887</v>
      </c>
    </row>
    <row r="429" spans="1:80">
      <c r="A429" s="2" t="s">
        <v>24</v>
      </c>
      <c r="B429" s="2" t="s">
        <v>27</v>
      </c>
      <c r="C429" s="2"/>
      <c r="D429" s="2" t="s">
        <v>11</v>
      </c>
      <c r="E429" s="2" t="s">
        <v>12</v>
      </c>
      <c r="F429" s="2" t="s">
        <v>13</v>
      </c>
      <c r="G429" s="7">
        <v>4.0712811400000001E-4</v>
      </c>
      <c r="H429" s="7">
        <v>0.75</v>
      </c>
      <c r="I429" s="9">
        <f>Tabla14[[#This Row],[Precio unitario]]*Tabla14[[#This Row],[Tasa de ingresos cliente]]</f>
        <v>3.053460855E-4</v>
      </c>
      <c r="J429" s="21">
        <v>21.6</v>
      </c>
      <c r="K429" s="15">
        <f>Tabla14[[#This Row],[tasa de cambio]]*Tabla14[[#This Row],[Ingresos netos]]</f>
        <v>6.5954754468000006E-3</v>
      </c>
      <c r="P429" s="1" t="s">
        <v>81</v>
      </c>
      <c r="Q429" s="1" t="s">
        <v>41</v>
      </c>
      <c r="R429" s="1"/>
      <c r="S429" s="1" t="s">
        <v>11</v>
      </c>
      <c r="T429" s="1" t="s">
        <v>12</v>
      </c>
      <c r="U429" s="1" t="s">
        <v>13</v>
      </c>
      <c r="V429" s="8">
        <v>2.2004710300000001E-4</v>
      </c>
      <c r="W429" s="8">
        <v>0.75</v>
      </c>
      <c r="X429" s="9">
        <f>Tabla12[[#This Row],[Precio unitario]]*Tabla12[[#This Row],[Tasa de ingresos cliente]]</f>
        <v>1.6503532725E-4</v>
      </c>
      <c r="Y429" s="21">
        <v>21.6</v>
      </c>
      <c r="Z429" s="11">
        <f>Tabla12[[#This Row],[tasa de cambio]]*Tabla12[[#This Row],[Ingresos netos]]</f>
        <v>3.5647630686000001E-3</v>
      </c>
      <c r="AQ429" s="2" t="s">
        <v>100</v>
      </c>
      <c r="AR429" s="2" t="s">
        <v>10</v>
      </c>
      <c r="AS429" s="2" t="s">
        <v>104</v>
      </c>
      <c r="AT429" s="2" t="s">
        <v>11</v>
      </c>
      <c r="AU429" s="2" t="s">
        <v>12</v>
      </c>
      <c r="AV429" s="2" t="s">
        <v>13</v>
      </c>
      <c r="AW429" s="7">
        <v>9.777500000000001E-4</v>
      </c>
      <c r="AX429" s="7">
        <v>0.75</v>
      </c>
      <c r="AY429" s="9">
        <f>Tabla8[[#This Row],[Precio unitario]]*Tabla8[[#This Row],[Tasa de ingresos cliente]]</f>
        <v>7.3331250000000002E-4</v>
      </c>
      <c r="AZ429" s="21">
        <v>21.6</v>
      </c>
      <c r="BA429" s="11">
        <f>Tabla8[[#This Row],[tasa de cambio]]*Tabla8[[#This Row],[Ingresos netos]]</f>
        <v>1.5839550000000001E-2</v>
      </c>
      <c r="BB429" s="23"/>
      <c r="BD429" s="23"/>
      <c r="BR429" s="2" t="s">
        <v>139</v>
      </c>
      <c r="BS429" s="2" t="s">
        <v>142</v>
      </c>
      <c r="BT429" s="2" t="s">
        <v>104</v>
      </c>
      <c r="BU429" s="2" t="s">
        <v>11</v>
      </c>
      <c r="BV429" s="2" t="s">
        <v>12</v>
      </c>
      <c r="BW429" s="2" t="s">
        <v>13</v>
      </c>
      <c r="BX429" s="7">
        <v>7.6588491559999999E-3</v>
      </c>
      <c r="BY429" s="7">
        <v>0.75</v>
      </c>
      <c r="BZ429" s="9">
        <f>Tabla5[[#This Row],[Precio unitario]]*Tabla5[[#This Row],[Tasa de ingresos cliente]]</f>
        <v>5.744136867E-3</v>
      </c>
      <c r="CA429" s="21">
        <v>22.631540000000001</v>
      </c>
      <c r="CB429" s="15">
        <f>Tabla5[[#This Row],[tasa de cambio]]*Tabla5[[#This Row],[Ingresos netos]]</f>
        <v>0.12999866327098519</v>
      </c>
    </row>
    <row r="430" spans="1:80">
      <c r="A430" s="2" t="s">
        <v>24</v>
      </c>
      <c r="B430" s="2" t="s">
        <v>77</v>
      </c>
      <c r="C430" s="2"/>
      <c r="D430" s="2" t="s">
        <v>11</v>
      </c>
      <c r="E430" s="2" t="s">
        <v>12</v>
      </c>
      <c r="F430" s="2" t="s">
        <v>13</v>
      </c>
      <c r="G430" s="7">
        <v>4.9010964000000001E-4</v>
      </c>
      <c r="H430" s="7">
        <v>0.75</v>
      </c>
      <c r="I430" s="9">
        <f>Tabla14[[#This Row],[Precio unitario]]*Tabla14[[#This Row],[Tasa de ingresos cliente]]</f>
        <v>3.6758223000000003E-4</v>
      </c>
      <c r="J430" s="21">
        <v>21.6</v>
      </c>
      <c r="K430" s="15">
        <f>Tabla14[[#This Row],[tasa de cambio]]*Tabla14[[#This Row],[Ingresos netos]]</f>
        <v>7.9397761680000019E-3</v>
      </c>
      <c r="P430" s="2" t="s">
        <v>81</v>
      </c>
      <c r="Q430" s="2" t="s">
        <v>41</v>
      </c>
      <c r="R430" s="2"/>
      <c r="S430" s="2" t="s">
        <v>11</v>
      </c>
      <c r="T430" s="2" t="s">
        <v>12</v>
      </c>
      <c r="U430" s="2" t="s">
        <v>13</v>
      </c>
      <c r="V430" s="7">
        <v>2.3746052600000001E-4</v>
      </c>
      <c r="W430" s="7">
        <v>0.75</v>
      </c>
      <c r="X430" s="9">
        <f>Tabla12[[#This Row],[Precio unitario]]*Tabla12[[#This Row],[Tasa de ingresos cliente]]</f>
        <v>1.7809539450000002E-4</v>
      </c>
      <c r="Y430" s="21">
        <v>21.6</v>
      </c>
      <c r="Z430" s="11">
        <f>Tabla12[[#This Row],[tasa de cambio]]*Tabla12[[#This Row],[Ingresos netos]]</f>
        <v>3.8468605212000008E-3</v>
      </c>
      <c r="AQ430" s="1" t="s">
        <v>100</v>
      </c>
      <c r="AR430" s="1" t="s">
        <v>10</v>
      </c>
      <c r="AS430" s="1" t="s">
        <v>104</v>
      </c>
      <c r="AT430" s="1" t="s">
        <v>11</v>
      </c>
      <c r="AU430" s="1" t="s">
        <v>12</v>
      </c>
      <c r="AV430" s="1" t="s">
        <v>13</v>
      </c>
      <c r="AW430" s="8">
        <v>9.776667000000001E-4</v>
      </c>
      <c r="AX430" s="8">
        <v>0.75</v>
      </c>
      <c r="AY430" s="9">
        <f>Tabla8[[#This Row],[Precio unitario]]*Tabla8[[#This Row],[Tasa de ingresos cliente]]</f>
        <v>7.3325002500000008E-4</v>
      </c>
      <c r="AZ430" s="21">
        <v>21.6</v>
      </c>
      <c r="BA430" s="11">
        <f>Tabla8[[#This Row],[tasa de cambio]]*Tabla8[[#This Row],[Ingresos netos]]</f>
        <v>1.5838200540000003E-2</v>
      </c>
      <c r="BB430" s="23"/>
      <c r="BD430" s="23"/>
      <c r="BR430" s="1" t="s">
        <v>139</v>
      </c>
      <c r="BS430" s="1" t="s">
        <v>60</v>
      </c>
      <c r="BT430" s="1" t="s">
        <v>104</v>
      </c>
      <c r="BU430" s="1" t="s">
        <v>11</v>
      </c>
      <c r="BV430" s="1" t="s">
        <v>12</v>
      </c>
      <c r="BW430" s="1" t="s">
        <v>13</v>
      </c>
      <c r="BX430" s="8">
        <v>1.03E-2</v>
      </c>
      <c r="BY430" s="8">
        <v>0.75</v>
      </c>
      <c r="BZ430" s="9">
        <f>Tabla5[[#This Row],[Precio unitario]]*Tabla5[[#This Row],[Tasa de ingresos cliente]]</f>
        <v>7.7250000000000001E-3</v>
      </c>
      <c r="CA430" s="21">
        <v>22.631540000000001</v>
      </c>
      <c r="CB430" s="15">
        <f>Tabla5[[#This Row],[tasa de cambio]]*Tabla5[[#This Row],[Ingresos netos]]</f>
        <v>0.17482864650000002</v>
      </c>
    </row>
    <row r="431" spans="1:80">
      <c r="A431" s="2" t="s">
        <v>24</v>
      </c>
      <c r="B431" s="2" t="s">
        <v>77</v>
      </c>
      <c r="C431" s="2"/>
      <c r="D431" s="2" t="s">
        <v>11</v>
      </c>
      <c r="E431" s="2" t="s">
        <v>12</v>
      </c>
      <c r="F431" s="2" t="s">
        <v>13</v>
      </c>
      <c r="G431" s="7">
        <v>3.8292516900000003E-4</v>
      </c>
      <c r="H431" s="7">
        <v>0.75</v>
      </c>
      <c r="I431" s="9">
        <f>Tabla14[[#This Row],[Precio unitario]]*Tabla14[[#This Row],[Tasa de ingresos cliente]]</f>
        <v>2.8719387675000001E-4</v>
      </c>
      <c r="J431" s="21">
        <v>21.6</v>
      </c>
      <c r="K431" s="15">
        <f>Tabla14[[#This Row],[tasa de cambio]]*Tabla14[[#This Row],[Ingresos netos]]</f>
        <v>6.2033877378000002E-3</v>
      </c>
      <c r="P431" s="1" t="s">
        <v>81</v>
      </c>
      <c r="Q431" s="1" t="s">
        <v>41</v>
      </c>
      <c r="R431" s="1"/>
      <c r="S431" s="1" t="s">
        <v>11</v>
      </c>
      <c r="T431" s="1" t="s">
        <v>12</v>
      </c>
      <c r="U431" s="1" t="s">
        <v>13</v>
      </c>
      <c r="V431" s="8">
        <v>1.7396667200000001E-4</v>
      </c>
      <c r="W431" s="8">
        <v>0.75</v>
      </c>
      <c r="X431" s="9">
        <f>Tabla12[[#This Row],[Precio unitario]]*Tabla12[[#This Row],[Tasa de ingresos cliente]]</f>
        <v>1.30475004E-4</v>
      </c>
      <c r="Y431" s="21">
        <v>21.6</v>
      </c>
      <c r="Z431" s="11">
        <f>Tabla12[[#This Row],[tasa de cambio]]*Tabla12[[#This Row],[Ingresos netos]]</f>
        <v>2.8182600864E-3</v>
      </c>
      <c r="AQ431" s="2" t="s">
        <v>100</v>
      </c>
      <c r="AR431" s="2" t="s">
        <v>10</v>
      </c>
      <c r="AS431" s="2" t="s">
        <v>104</v>
      </c>
      <c r="AT431" s="2" t="s">
        <v>11</v>
      </c>
      <c r="AU431" s="2" t="s">
        <v>12</v>
      </c>
      <c r="AV431" s="2" t="s">
        <v>13</v>
      </c>
      <c r="AW431" s="7">
        <v>9.7780000000000002E-4</v>
      </c>
      <c r="AX431" s="7">
        <v>0.75</v>
      </c>
      <c r="AY431" s="9">
        <f>Tabla8[[#This Row],[Precio unitario]]*Tabla8[[#This Row],[Tasa de ingresos cliente]]</f>
        <v>7.3335000000000002E-4</v>
      </c>
      <c r="AZ431" s="21">
        <v>21.6</v>
      </c>
      <c r="BA431" s="11">
        <f>Tabla8[[#This Row],[tasa de cambio]]*Tabla8[[#This Row],[Ingresos netos]]</f>
        <v>1.5840360000000001E-2</v>
      </c>
      <c r="BB431" s="23"/>
      <c r="BD431" s="23"/>
      <c r="BR431" s="2" t="s">
        <v>139</v>
      </c>
      <c r="BS431" s="2" t="s">
        <v>22</v>
      </c>
      <c r="BT431" s="2" t="s">
        <v>104</v>
      </c>
      <c r="BU431" s="2" t="s">
        <v>11</v>
      </c>
      <c r="BV431" s="2" t="s">
        <v>12</v>
      </c>
      <c r="BW431" s="2" t="s">
        <v>13</v>
      </c>
      <c r="BX431" s="7">
        <v>9.8119999999999995E-3</v>
      </c>
      <c r="BY431" s="7">
        <v>0.75</v>
      </c>
      <c r="BZ431" s="9">
        <f>Tabla5[[#This Row],[Precio unitario]]*Tabla5[[#This Row],[Tasa de ingresos cliente]]</f>
        <v>7.3589999999999992E-3</v>
      </c>
      <c r="CA431" s="21">
        <v>22.631540000000001</v>
      </c>
      <c r="CB431" s="15">
        <f>Tabla5[[#This Row],[tasa de cambio]]*Tabla5[[#This Row],[Ingresos netos]]</f>
        <v>0.16654550286</v>
      </c>
    </row>
    <row r="432" spans="1:80">
      <c r="A432" s="2" t="s">
        <v>24</v>
      </c>
      <c r="B432" s="2" t="s">
        <v>18</v>
      </c>
      <c r="C432" s="2"/>
      <c r="D432" s="2" t="s">
        <v>11</v>
      </c>
      <c r="E432" s="2" t="s">
        <v>12</v>
      </c>
      <c r="F432" s="2" t="s">
        <v>13</v>
      </c>
      <c r="G432" s="7">
        <v>2.5047707999999999E-4</v>
      </c>
      <c r="H432" s="7">
        <v>0.75</v>
      </c>
      <c r="I432" s="9">
        <f>Tabla14[[#This Row],[Precio unitario]]*Tabla14[[#This Row],[Tasa de ingresos cliente]]</f>
        <v>1.8785781E-4</v>
      </c>
      <c r="J432" s="21">
        <v>21.6</v>
      </c>
      <c r="K432" s="15">
        <f>Tabla14[[#This Row],[tasa de cambio]]*Tabla14[[#This Row],[Ingresos netos]]</f>
        <v>4.0577286960000007E-3</v>
      </c>
      <c r="P432" s="2" t="s">
        <v>81</v>
      </c>
      <c r="Q432" s="2" t="s">
        <v>41</v>
      </c>
      <c r="R432" s="2"/>
      <c r="S432" s="2" t="s">
        <v>11</v>
      </c>
      <c r="T432" s="2" t="s">
        <v>12</v>
      </c>
      <c r="U432" s="2" t="s">
        <v>13</v>
      </c>
      <c r="V432" s="7">
        <v>1.9798984399999999E-4</v>
      </c>
      <c r="W432" s="7">
        <v>0.75</v>
      </c>
      <c r="X432" s="9">
        <f>Tabla12[[#This Row],[Precio unitario]]*Tabla12[[#This Row],[Tasa de ingresos cliente]]</f>
        <v>1.48492383E-4</v>
      </c>
      <c r="Y432" s="21">
        <v>21.6</v>
      </c>
      <c r="Z432" s="11">
        <f>Tabla12[[#This Row],[tasa de cambio]]*Tabla12[[#This Row],[Ingresos netos]]</f>
        <v>3.2074354728000003E-3</v>
      </c>
      <c r="AQ432" s="1" t="s">
        <v>100</v>
      </c>
      <c r="AR432" s="1" t="s">
        <v>10</v>
      </c>
      <c r="AS432" s="1" t="s">
        <v>104</v>
      </c>
      <c r="AT432" s="1" t="s">
        <v>11</v>
      </c>
      <c r="AU432" s="1" t="s">
        <v>12</v>
      </c>
      <c r="AV432" s="1" t="s">
        <v>13</v>
      </c>
      <c r="AW432" s="8">
        <v>9.7777140000000003E-4</v>
      </c>
      <c r="AX432" s="8">
        <v>0.75</v>
      </c>
      <c r="AY432" s="9">
        <f>Tabla8[[#This Row],[Precio unitario]]*Tabla8[[#This Row],[Tasa de ingresos cliente]]</f>
        <v>7.3332855000000008E-4</v>
      </c>
      <c r="AZ432" s="21">
        <v>21.6</v>
      </c>
      <c r="BA432" s="11">
        <f>Tabla8[[#This Row],[tasa de cambio]]*Tabla8[[#This Row],[Ingresos netos]]</f>
        <v>1.5839896680000003E-2</v>
      </c>
      <c r="BB432" s="23"/>
      <c r="BD432" s="23"/>
      <c r="BR432" s="1" t="s">
        <v>139</v>
      </c>
      <c r="BS432" s="1" t="s">
        <v>39</v>
      </c>
      <c r="BT432" s="1" t="s">
        <v>104</v>
      </c>
      <c r="BU432" s="1" t="s">
        <v>11</v>
      </c>
      <c r="BV432" s="1" t="s">
        <v>12</v>
      </c>
      <c r="BW432" s="1" t="s">
        <v>13</v>
      </c>
      <c r="BX432" s="8">
        <v>7.2077786730000001E-3</v>
      </c>
      <c r="BY432" s="8">
        <v>0.75</v>
      </c>
      <c r="BZ432" s="9">
        <f>Tabla5[[#This Row],[Precio unitario]]*Tabla5[[#This Row],[Tasa de ingresos cliente]]</f>
        <v>5.4058340047499999E-3</v>
      </c>
      <c r="CA432" s="21">
        <v>22.631540000000001</v>
      </c>
      <c r="CB432" s="15">
        <f>Tabla5[[#This Row],[tasa de cambio]]*Tabla5[[#This Row],[Ingresos netos]]</f>
        <v>0.12234234851185982</v>
      </c>
    </row>
    <row r="433" spans="1:80">
      <c r="A433" s="1" t="s">
        <v>24</v>
      </c>
      <c r="B433" s="1" t="s">
        <v>18</v>
      </c>
      <c r="C433" s="1"/>
      <c r="D433" s="1" t="s">
        <v>11</v>
      </c>
      <c r="E433" s="1" t="s">
        <v>12</v>
      </c>
      <c r="F433" s="1" t="s">
        <v>13</v>
      </c>
      <c r="G433" s="8">
        <v>1.5247855480000001E-3</v>
      </c>
      <c r="H433" s="8">
        <v>0.75</v>
      </c>
      <c r="I433" s="9">
        <f>Tabla14[[#This Row],[Precio unitario]]*Tabla14[[#This Row],[Tasa de ingresos cliente]]</f>
        <v>1.143589161E-3</v>
      </c>
      <c r="J433" s="21">
        <v>21.6</v>
      </c>
      <c r="K433" s="15">
        <f>Tabla14[[#This Row],[tasa de cambio]]*Tabla14[[#This Row],[Ingresos netos]]</f>
        <v>2.4701525877600002E-2</v>
      </c>
      <c r="P433" s="1" t="s">
        <v>81</v>
      </c>
      <c r="Q433" s="1" t="s">
        <v>41</v>
      </c>
      <c r="R433" s="1"/>
      <c r="S433" s="1" t="s">
        <v>11</v>
      </c>
      <c r="T433" s="1" t="s">
        <v>12</v>
      </c>
      <c r="U433" s="1" t="s">
        <v>13</v>
      </c>
      <c r="V433" s="8">
        <v>1.8321485500000001E-4</v>
      </c>
      <c r="W433" s="8">
        <v>0.75</v>
      </c>
      <c r="X433" s="9">
        <f>Tabla12[[#This Row],[Precio unitario]]*Tabla12[[#This Row],[Tasa de ingresos cliente]]</f>
        <v>1.3741114125000002E-4</v>
      </c>
      <c r="Y433" s="21">
        <v>21.6</v>
      </c>
      <c r="Z433" s="11">
        <f>Tabla12[[#This Row],[tasa de cambio]]*Tabla12[[#This Row],[Ingresos netos]]</f>
        <v>2.9680806510000005E-3</v>
      </c>
      <c r="AQ433" s="2" t="s">
        <v>100</v>
      </c>
      <c r="AR433" s="2" t="s">
        <v>10</v>
      </c>
      <c r="AS433" s="2" t="s">
        <v>104</v>
      </c>
      <c r="AT433" s="2" t="s">
        <v>11</v>
      </c>
      <c r="AU433" s="2" t="s">
        <v>12</v>
      </c>
      <c r="AV433" s="2" t="s">
        <v>13</v>
      </c>
      <c r="AW433" s="7">
        <v>1.3896666999999999E-3</v>
      </c>
      <c r="AX433" s="7">
        <v>0.75</v>
      </c>
      <c r="AY433" s="9">
        <f>Tabla8[[#This Row],[Precio unitario]]*Tabla8[[#This Row],[Tasa de ingresos cliente]]</f>
        <v>1.0422500249999999E-3</v>
      </c>
      <c r="AZ433" s="21">
        <v>21.6</v>
      </c>
      <c r="BA433" s="11">
        <f>Tabla8[[#This Row],[tasa de cambio]]*Tabla8[[#This Row],[Ingresos netos]]</f>
        <v>2.251260054E-2</v>
      </c>
      <c r="BB433" s="23"/>
      <c r="BD433" s="23"/>
      <c r="BR433" s="2" t="s">
        <v>139</v>
      </c>
      <c r="BS433" s="2" t="s">
        <v>23</v>
      </c>
      <c r="BT433" s="2" t="s">
        <v>104</v>
      </c>
      <c r="BU433" s="2" t="s">
        <v>11</v>
      </c>
      <c r="BV433" s="2" t="s">
        <v>12</v>
      </c>
      <c r="BW433" s="2" t="s">
        <v>13</v>
      </c>
      <c r="BX433" s="7">
        <v>9.9249999999999998E-3</v>
      </c>
      <c r="BY433" s="7">
        <v>0.75</v>
      </c>
      <c r="BZ433" s="9">
        <f>Tabla5[[#This Row],[Precio unitario]]*Tabla5[[#This Row],[Tasa de ingresos cliente]]</f>
        <v>7.4437499999999998E-3</v>
      </c>
      <c r="CA433" s="21">
        <v>22.631540000000001</v>
      </c>
      <c r="CB433" s="15">
        <f>Tabla5[[#This Row],[tasa de cambio]]*Tabla5[[#This Row],[Ingresos netos]]</f>
        <v>0.16846352587499999</v>
      </c>
    </row>
    <row r="434" spans="1:80">
      <c r="A434" s="1" t="s">
        <v>24</v>
      </c>
      <c r="B434" s="1" t="s">
        <v>18</v>
      </c>
      <c r="C434" s="1"/>
      <c r="D434" s="1" t="s">
        <v>11</v>
      </c>
      <c r="E434" s="1" t="s">
        <v>12</v>
      </c>
      <c r="F434" s="1" t="s">
        <v>13</v>
      </c>
      <c r="G434" s="8">
        <v>2.4096109399999999E-4</v>
      </c>
      <c r="H434" s="8">
        <v>0.75</v>
      </c>
      <c r="I434" s="9">
        <f>Tabla14[[#This Row],[Precio unitario]]*Tabla14[[#This Row],[Tasa de ingresos cliente]]</f>
        <v>1.8072082049999999E-4</v>
      </c>
      <c r="J434" s="21">
        <v>21.6</v>
      </c>
      <c r="K434" s="15">
        <f>Tabla14[[#This Row],[tasa de cambio]]*Tabla14[[#This Row],[Ingresos netos]]</f>
        <v>3.9035697227999999E-3</v>
      </c>
      <c r="P434" s="2" t="s">
        <v>81</v>
      </c>
      <c r="Q434" s="2" t="s">
        <v>14</v>
      </c>
      <c r="R434" s="2"/>
      <c r="S434" s="2" t="s">
        <v>11</v>
      </c>
      <c r="T434" s="2" t="s">
        <v>12</v>
      </c>
      <c r="U434" s="2" t="s">
        <v>13</v>
      </c>
      <c r="V434" s="7">
        <v>1.2058253060000001E-3</v>
      </c>
      <c r="W434" s="7">
        <v>0.75</v>
      </c>
      <c r="X434" s="9">
        <f>Tabla12[[#This Row],[Precio unitario]]*Tabla12[[#This Row],[Tasa de ingresos cliente]]</f>
        <v>9.043689795E-4</v>
      </c>
      <c r="Y434" s="21">
        <v>21.6</v>
      </c>
      <c r="Z434" s="11">
        <f>Tabla12[[#This Row],[tasa de cambio]]*Tabla12[[#This Row],[Ingresos netos]]</f>
        <v>1.9534369957200003E-2</v>
      </c>
      <c r="AQ434" s="1" t="s">
        <v>100</v>
      </c>
      <c r="AR434" s="1" t="s">
        <v>10</v>
      </c>
      <c r="AS434" s="1" t="s">
        <v>104</v>
      </c>
      <c r="AT434" s="1" t="s">
        <v>11</v>
      </c>
      <c r="AU434" s="1" t="s">
        <v>12</v>
      </c>
      <c r="AV434" s="1" t="s">
        <v>13</v>
      </c>
      <c r="AW434" s="8">
        <v>1.39E-3</v>
      </c>
      <c r="AX434" s="8">
        <v>0.75</v>
      </c>
      <c r="AY434" s="9">
        <f>Tabla8[[#This Row],[Precio unitario]]*Tabla8[[#This Row],[Tasa de ingresos cliente]]</f>
        <v>1.0425E-3</v>
      </c>
      <c r="AZ434" s="21">
        <v>21.6</v>
      </c>
      <c r="BA434" s="11">
        <f>Tabla8[[#This Row],[tasa de cambio]]*Tabla8[[#This Row],[Ingresos netos]]</f>
        <v>2.2518000000000003E-2</v>
      </c>
      <c r="BB434" s="23"/>
      <c r="BD434" s="23"/>
      <c r="BR434" s="1" t="s">
        <v>139</v>
      </c>
      <c r="BS434" s="1" t="s">
        <v>18</v>
      </c>
      <c r="BT434" s="1" t="s">
        <v>104</v>
      </c>
      <c r="BU434" s="1" t="s">
        <v>11</v>
      </c>
      <c r="BV434" s="1" t="s">
        <v>12</v>
      </c>
      <c r="BW434" s="1" t="s">
        <v>13</v>
      </c>
      <c r="BX434" s="8">
        <v>3.7238120810000001E-3</v>
      </c>
      <c r="BY434" s="8">
        <v>0.75</v>
      </c>
      <c r="BZ434" s="9">
        <f>Tabla5[[#This Row],[Precio unitario]]*Tabla5[[#This Row],[Tasa de ingresos cliente]]</f>
        <v>2.79285906075E-3</v>
      </c>
      <c r="CA434" s="21">
        <v>22.631540000000001</v>
      </c>
      <c r="CB434" s="15">
        <f>Tabla5[[#This Row],[tasa de cambio]]*Tabla5[[#This Row],[Ingresos netos]]</f>
        <v>6.3206701547726063E-2</v>
      </c>
    </row>
    <row r="435" spans="1:80">
      <c r="A435" s="1" t="s">
        <v>24</v>
      </c>
      <c r="B435" s="1" t="s">
        <v>18</v>
      </c>
      <c r="C435" s="1"/>
      <c r="D435" s="1" t="s">
        <v>11</v>
      </c>
      <c r="E435" s="1" t="s">
        <v>12</v>
      </c>
      <c r="F435" s="1" t="s">
        <v>13</v>
      </c>
      <c r="G435" s="8">
        <v>1.90166676E-4</v>
      </c>
      <c r="H435" s="8">
        <v>0.75</v>
      </c>
      <c r="I435" s="9">
        <f>Tabla14[[#This Row],[Precio unitario]]*Tabla14[[#This Row],[Tasa de ingresos cliente]]</f>
        <v>1.4262500700000001E-4</v>
      </c>
      <c r="J435" s="21">
        <v>21.6</v>
      </c>
      <c r="K435" s="15">
        <f>Tabla14[[#This Row],[tasa de cambio]]*Tabla14[[#This Row],[Ingresos netos]]</f>
        <v>3.0807001512000005E-3</v>
      </c>
      <c r="P435" s="1" t="s">
        <v>81</v>
      </c>
      <c r="Q435" s="1" t="s">
        <v>14</v>
      </c>
      <c r="R435" s="1"/>
      <c r="S435" s="1" t="s">
        <v>11</v>
      </c>
      <c r="T435" s="1" t="s">
        <v>12</v>
      </c>
      <c r="U435" s="1" t="s">
        <v>13</v>
      </c>
      <c r="V435" s="8">
        <v>8.0388353700000005E-4</v>
      </c>
      <c r="W435" s="8">
        <v>0.75</v>
      </c>
      <c r="X435" s="9">
        <f>Tabla12[[#This Row],[Precio unitario]]*Tabla12[[#This Row],[Tasa de ingresos cliente]]</f>
        <v>6.0291265275000004E-4</v>
      </c>
      <c r="Y435" s="21">
        <v>21.6</v>
      </c>
      <c r="Z435" s="11">
        <f>Tabla12[[#This Row],[tasa de cambio]]*Tabla12[[#This Row],[Ingresos netos]]</f>
        <v>1.3022913299400002E-2</v>
      </c>
      <c r="AQ435" s="2" t="s">
        <v>100</v>
      </c>
      <c r="AR435" s="2" t="s">
        <v>10</v>
      </c>
      <c r="AS435" s="2" t="s">
        <v>104</v>
      </c>
      <c r="AT435" s="2" t="s">
        <v>11</v>
      </c>
      <c r="AU435" s="2" t="s">
        <v>12</v>
      </c>
      <c r="AV435" s="2" t="s">
        <v>13</v>
      </c>
      <c r="AW435" s="7">
        <v>1.3898000000000001E-3</v>
      </c>
      <c r="AX435" s="7">
        <v>0.75</v>
      </c>
      <c r="AY435" s="9">
        <f>Tabla8[[#This Row],[Precio unitario]]*Tabla8[[#This Row],[Tasa de ingresos cliente]]</f>
        <v>1.04235E-3</v>
      </c>
      <c r="AZ435" s="21">
        <v>21.6</v>
      </c>
      <c r="BA435" s="11">
        <f>Tabla8[[#This Row],[tasa de cambio]]*Tabla8[[#This Row],[Ingresos netos]]</f>
        <v>2.2514760000000002E-2</v>
      </c>
      <c r="BB435" s="23"/>
      <c r="BD435" s="23"/>
      <c r="BR435" s="2" t="s">
        <v>139</v>
      </c>
      <c r="BS435" s="2" t="s">
        <v>18</v>
      </c>
      <c r="BT435" s="2" t="s">
        <v>104</v>
      </c>
      <c r="BU435" s="2" t="s">
        <v>11</v>
      </c>
      <c r="BV435" s="2" t="s">
        <v>12</v>
      </c>
      <c r="BW435" s="2" t="s">
        <v>13</v>
      </c>
      <c r="BX435" s="7">
        <v>3.7238120820000001E-3</v>
      </c>
      <c r="BY435" s="7">
        <v>0.75</v>
      </c>
      <c r="BZ435" s="9">
        <f>Tabla5[[#This Row],[Precio unitario]]*Tabla5[[#This Row],[Tasa de ingresos cliente]]</f>
        <v>2.7928590614999999E-3</v>
      </c>
      <c r="CA435" s="21">
        <v>22.631540000000001</v>
      </c>
      <c r="CB435" s="15">
        <f>Tabla5[[#This Row],[tasa de cambio]]*Tabla5[[#This Row],[Ingresos netos]]</f>
        <v>6.3206701564699708E-2</v>
      </c>
    </row>
    <row r="436" spans="1:80">
      <c r="A436" s="1" t="s">
        <v>24</v>
      </c>
      <c r="B436" s="1" t="s">
        <v>18</v>
      </c>
      <c r="C436" s="1"/>
      <c r="D436" s="1" t="s">
        <v>11</v>
      </c>
      <c r="E436" s="1" t="s">
        <v>12</v>
      </c>
      <c r="F436" s="1" t="s">
        <v>13</v>
      </c>
      <c r="G436" s="8">
        <v>2.6746876400000002E-4</v>
      </c>
      <c r="H436" s="8">
        <v>0.75</v>
      </c>
      <c r="I436" s="9">
        <f>Tabla14[[#This Row],[Precio unitario]]*Tabla14[[#This Row],[Tasa de ingresos cliente]]</f>
        <v>2.00601573E-4</v>
      </c>
      <c r="J436" s="21">
        <v>21.6</v>
      </c>
      <c r="K436" s="15">
        <f>Tabla14[[#This Row],[tasa de cambio]]*Tabla14[[#This Row],[Ingresos netos]]</f>
        <v>4.3329939768000005E-3</v>
      </c>
      <c r="P436" s="2" t="s">
        <v>81</v>
      </c>
      <c r="Q436" s="2" t="s">
        <v>14</v>
      </c>
      <c r="R436" s="2"/>
      <c r="S436" s="2" t="s">
        <v>11</v>
      </c>
      <c r="T436" s="2" t="s">
        <v>12</v>
      </c>
      <c r="U436" s="2" t="s">
        <v>13</v>
      </c>
      <c r="V436" s="7">
        <v>5.0336363400000001E-4</v>
      </c>
      <c r="W436" s="7">
        <v>0.75</v>
      </c>
      <c r="X436" s="9">
        <f>Tabla12[[#This Row],[Precio unitario]]*Tabla12[[#This Row],[Tasa de ingresos cliente]]</f>
        <v>3.7752272550000001E-4</v>
      </c>
      <c r="Y436" s="21">
        <v>21.6</v>
      </c>
      <c r="Z436" s="11">
        <f>Tabla12[[#This Row],[tasa de cambio]]*Tabla12[[#This Row],[Ingresos netos]]</f>
        <v>8.1544908708000002E-3</v>
      </c>
      <c r="AQ436" s="1" t="s">
        <v>100</v>
      </c>
      <c r="AR436" s="1" t="s">
        <v>10</v>
      </c>
      <c r="AS436" s="1" t="s">
        <v>104</v>
      </c>
      <c r="AT436" s="1" t="s">
        <v>11</v>
      </c>
      <c r="AU436" s="1" t="s">
        <v>12</v>
      </c>
      <c r="AV436" s="1" t="s">
        <v>13</v>
      </c>
      <c r="AW436" s="8">
        <v>1.3897200000000001E-3</v>
      </c>
      <c r="AX436" s="8">
        <v>0.75</v>
      </c>
      <c r="AY436" s="9">
        <f>Tabla8[[#This Row],[Precio unitario]]*Tabla8[[#This Row],[Tasa de ingresos cliente]]</f>
        <v>1.04229E-3</v>
      </c>
      <c r="AZ436" s="21">
        <v>21.6</v>
      </c>
      <c r="BA436" s="11">
        <f>Tabla8[[#This Row],[tasa de cambio]]*Tabla8[[#This Row],[Ingresos netos]]</f>
        <v>2.2513464E-2</v>
      </c>
      <c r="BB436" s="23"/>
      <c r="BD436" s="23"/>
      <c r="BR436" s="1" t="s">
        <v>139</v>
      </c>
      <c r="BS436" s="1" t="s">
        <v>34</v>
      </c>
      <c r="BT436" s="1" t="s">
        <v>104</v>
      </c>
      <c r="BU436" s="1" t="s">
        <v>11</v>
      </c>
      <c r="BV436" s="1" t="s">
        <v>12</v>
      </c>
      <c r="BW436" s="1" t="s">
        <v>13</v>
      </c>
      <c r="BX436" s="8">
        <v>4.7758960270000003E-3</v>
      </c>
      <c r="BY436" s="8">
        <v>0.75</v>
      </c>
      <c r="BZ436" s="9">
        <f>Tabla5[[#This Row],[Precio unitario]]*Tabla5[[#This Row],[Tasa de ingresos cliente]]</f>
        <v>3.58192202025E-3</v>
      </c>
      <c r="CA436" s="21">
        <v>22.631540000000001</v>
      </c>
      <c r="CB436" s="15">
        <f>Tabla5[[#This Row],[tasa de cambio]]*Tabla5[[#This Row],[Ingresos netos]]</f>
        <v>8.1064411478168688E-2</v>
      </c>
    </row>
    <row r="437" spans="1:80">
      <c r="A437" s="2" t="s">
        <v>24</v>
      </c>
      <c r="B437" s="2" t="s">
        <v>18</v>
      </c>
      <c r="C437" s="2"/>
      <c r="D437" s="2" t="s">
        <v>11</v>
      </c>
      <c r="E437" s="2" t="s">
        <v>12</v>
      </c>
      <c r="F437" s="2" t="s">
        <v>13</v>
      </c>
      <c r="G437" s="7">
        <v>2.2228141E-4</v>
      </c>
      <c r="H437" s="7">
        <v>0.75</v>
      </c>
      <c r="I437" s="9">
        <f>Tabla14[[#This Row],[Precio unitario]]*Tabla14[[#This Row],[Tasa de ingresos cliente]]</f>
        <v>1.6671105749999998E-4</v>
      </c>
      <c r="J437" s="21">
        <v>21.6</v>
      </c>
      <c r="K437" s="15">
        <f>Tabla14[[#This Row],[tasa de cambio]]*Tabla14[[#This Row],[Ingresos netos]]</f>
        <v>3.6009588419999997E-3</v>
      </c>
      <c r="P437" s="1" t="s">
        <v>81</v>
      </c>
      <c r="Q437" s="1" t="s">
        <v>14</v>
      </c>
      <c r="R437" s="1"/>
      <c r="S437" s="1" t="s">
        <v>11</v>
      </c>
      <c r="T437" s="1" t="s">
        <v>12</v>
      </c>
      <c r="U437" s="1" t="s">
        <v>13</v>
      </c>
      <c r="V437" s="8">
        <v>6.04209239E-4</v>
      </c>
      <c r="W437" s="8">
        <v>0.75</v>
      </c>
      <c r="X437" s="9">
        <f>Tabla12[[#This Row],[Precio unitario]]*Tabla12[[#This Row],[Tasa de ingresos cliente]]</f>
        <v>4.5315692925E-4</v>
      </c>
      <c r="Y437" s="21">
        <v>21.6</v>
      </c>
      <c r="Z437" s="11">
        <f>Tabla12[[#This Row],[tasa de cambio]]*Tabla12[[#This Row],[Ingresos netos]]</f>
        <v>9.7881896718000003E-3</v>
      </c>
      <c r="AQ437" s="2" t="s">
        <v>100</v>
      </c>
      <c r="AR437" s="2" t="s">
        <v>10</v>
      </c>
      <c r="AS437" s="2" t="s">
        <v>114</v>
      </c>
      <c r="AT437" s="2" t="s">
        <v>11</v>
      </c>
      <c r="AU437" s="2" t="s">
        <v>12</v>
      </c>
      <c r="AV437" s="2" t="s">
        <v>13</v>
      </c>
      <c r="AW437" s="7">
        <v>9.0163300000000005E-5</v>
      </c>
      <c r="AX437" s="7">
        <v>0.75</v>
      </c>
      <c r="AY437" s="9">
        <f>Tabla8[[#This Row],[Precio unitario]]*Tabla8[[#This Row],[Tasa de ingresos cliente]]</f>
        <v>6.762247500000001E-5</v>
      </c>
      <c r="AZ437" s="21">
        <v>21.6</v>
      </c>
      <c r="BA437" s="11">
        <f>Tabla8[[#This Row],[tasa de cambio]]*Tabla8[[#This Row],[Ingresos netos]]</f>
        <v>1.4606454600000003E-3</v>
      </c>
      <c r="BB437" s="23"/>
      <c r="BD437" s="23"/>
      <c r="BR437" s="2" t="s">
        <v>139</v>
      </c>
      <c r="BS437" s="2" t="s">
        <v>36</v>
      </c>
      <c r="BT437" s="2" t="s">
        <v>104</v>
      </c>
      <c r="BU437" s="2" t="s">
        <v>11</v>
      </c>
      <c r="BV437" s="2" t="s">
        <v>12</v>
      </c>
      <c r="BW437" s="2" t="s">
        <v>13</v>
      </c>
      <c r="BX437" s="7">
        <v>5.0586927039999998E-3</v>
      </c>
      <c r="BY437" s="7">
        <v>0.75</v>
      </c>
      <c r="BZ437" s="9">
        <f>Tabla5[[#This Row],[Precio unitario]]*Tabla5[[#This Row],[Tasa de ingresos cliente]]</f>
        <v>3.7940195279999997E-3</v>
      </c>
      <c r="CA437" s="21">
        <v>22.631540000000001</v>
      </c>
      <c r="CB437" s="15">
        <f>Tabla5[[#This Row],[tasa de cambio]]*Tabla5[[#This Row],[Ingresos netos]]</f>
        <v>8.586450470871311E-2</v>
      </c>
    </row>
    <row r="438" spans="1:80">
      <c r="A438" s="1" t="s">
        <v>24</v>
      </c>
      <c r="B438" s="1" t="s">
        <v>18</v>
      </c>
      <c r="C438" s="1"/>
      <c r="D438" s="1" t="s">
        <v>11</v>
      </c>
      <c r="E438" s="1" t="s">
        <v>12</v>
      </c>
      <c r="F438" s="1" t="s">
        <v>13</v>
      </c>
      <c r="G438" s="8">
        <v>2.4880217200000002E-4</v>
      </c>
      <c r="H438" s="8">
        <v>0.75</v>
      </c>
      <c r="I438" s="9">
        <f>Tabla14[[#This Row],[Precio unitario]]*Tabla14[[#This Row],[Tasa de ingresos cliente]]</f>
        <v>1.8660162900000003E-4</v>
      </c>
      <c r="J438" s="21">
        <v>21.6</v>
      </c>
      <c r="K438" s="15">
        <f>Tabla14[[#This Row],[tasa de cambio]]*Tabla14[[#This Row],[Ingresos netos]]</f>
        <v>4.030595186400001E-3</v>
      </c>
      <c r="P438" s="2" t="s">
        <v>81</v>
      </c>
      <c r="Q438" s="2" t="s">
        <v>14</v>
      </c>
      <c r="R438" s="2"/>
      <c r="S438" s="2" t="s">
        <v>11</v>
      </c>
      <c r="T438" s="2" t="s">
        <v>12</v>
      </c>
      <c r="U438" s="2" t="s">
        <v>13</v>
      </c>
      <c r="V438" s="7">
        <v>1.162729248E-3</v>
      </c>
      <c r="W438" s="7">
        <v>0.75</v>
      </c>
      <c r="X438" s="9">
        <f>Tabla12[[#This Row],[Precio unitario]]*Tabla12[[#This Row],[Tasa de ingresos cliente]]</f>
        <v>8.7204693599999997E-4</v>
      </c>
      <c r="Y438" s="21">
        <v>21.6</v>
      </c>
      <c r="Z438" s="11">
        <f>Tabla12[[#This Row],[tasa de cambio]]*Tabla12[[#This Row],[Ingresos netos]]</f>
        <v>1.8836213817599999E-2</v>
      </c>
      <c r="AQ438" s="1" t="s">
        <v>100</v>
      </c>
      <c r="AR438" s="1" t="s">
        <v>10</v>
      </c>
      <c r="AS438" s="1" t="s">
        <v>114</v>
      </c>
      <c r="AT438" s="1" t="s">
        <v>11</v>
      </c>
      <c r="AU438" s="1" t="s">
        <v>12</v>
      </c>
      <c r="AV438" s="1" t="s">
        <v>13</v>
      </c>
      <c r="AW438" s="8">
        <v>9.0153800000000004E-5</v>
      </c>
      <c r="AX438" s="8">
        <v>0.75</v>
      </c>
      <c r="AY438" s="9">
        <f>Tabla8[[#This Row],[Precio unitario]]*Tabla8[[#This Row],[Tasa de ingresos cliente]]</f>
        <v>6.7615350000000006E-5</v>
      </c>
      <c r="AZ438" s="21">
        <v>21.6</v>
      </c>
      <c r="BA438" s="11">
        <f>Tabla8[[#This Row],[tasa de cambio]]*Tabla8[[#This Row],[Ingresos netos]]</f>
        <v>1.4604915600000003E-3</v>
      </c>
      <c r="BB438" s="23"/>
      <c r="BD438" s="23"/>
      <c r="BR438" s="1" t="s">
        <v>139</v>
      </c>
      <c r="BS438" s="1" t="s">
        <v>62</v>
      </c>
      <c r="BT438" s="1" t="s">
        <v>104</v>
      </c>
      <c r="BU438" s="1" t="s">
        <v>11</v>
      </c>
      <c r="BV438" s="1" t="s">
        <v>12</v>
      </c>
      <c r="BW438" s="1" t="s">
        <v>13</v>
      </c>
      <c r="BX438" s="8">
        <v>1.3013414976999999E-2</v>
      </c>
      <c r="BY438" s="8">
        <v>0.75</v>
      </c>
      <c r="BZ438" s="9">
        <f>Tabla5[[#This Row],[Precio unitario]]*Tabla5[[#This Row],[Tasa de ingresos cliente]]</f>
        <v>9.7600612327500003E-3</v>
      </c>
      <c r="CA438" s="21">
        <v>22.631540000000001</v>
      </c>
      <c r="CB438" s="15">
        <f>Tabla5[[#This Row],[tasa de cambio]]*Tabla5[[#This Row],[Ingresos netos]]</f>
        <v>0.22088521619143095</v>
      </c>
    </row>
    <row r="439" spans="1:80">
      <c r="A439" s="2" t="s">
        <v>24</v>
      </c>
      <c r="B439" s="2" t="s">
        <v>18</v>
      </c>
      <c r="C439" s="2"/>
      <c r="D439" s="2" t="s">
        <v>11</v>
      </c>
      <c r="E439" s="2" t="s">
        <v>12</v>
      </c>
      <c r="F439" s="2" t="s">
        <v>13</v>
      </c>
      <c r="G439" s="7">
        <v>1.9296323900000001E-4</v>
      </c>
      <c r="H439" s="7">
        <v>0.75</v>
      </c>
      <c r="I439" s="9">
        <f>Tabla14[[#This Row],[Precio unitario]]*Tabla14[[#This Row],[Tasa de ingresos cliente]]</f>
        <v>1.4472242925000001E-4</v>
      </c>
      <c r="J439" s="21">
        <v>21.6</v>
      </c>
      <c r="K439" s="15">
        <f>Tabla14[[#This Row],[tasa de cambio]]*Tabla14[[#This Row],[Ingresos netos]]</f>
        <v>3.1260044718000005E-3</v>
      </c>
      <c r="P439" s="1" t="s">
        <v>81</v>
      </c>
      <c r="Q439" s="1" t="s">
        <v>14</v>
      </c>
      <c r="R439" s="1"/>
      <c r="S439" s="1" t="s">
        <v>11</v>
      </c>
      <c r="T439" s="1" t="s">
        <v>12</v>
      </c>
      <c r="U439" s="1" t="s">
        <v>13</v>
      </c>
      <c r="V439" s="8">
        <v>1.205578349E-3</v>
      </c>
      <c r="W439" s="8">
        <v>0.75</v>
      </c>
      <c r="X439" s="9">
        <f>Tabla12[[#This Row],[Precio unitario]]*Tabla12[[#This Row],[Tasa de ingresos cliente]]</f>
        <v>9.0418376175000002E-4</v>
      </c>
      <c r="Y439" s="21">
        <v>21.6</v>
      </c>
      <c r="Z439" s="11">
        <f>Tabla12[[#This Row],[tasa de cambio]]*Tabla12[[#This Row],[Ingresos netos]]</f>
        <v>1.9530369253800001E-2</v>
      </c>
      <c r="AQ439" s="2" t="s">
        <v>100</v>
      </c>
      <c r="AR439" s="2" t="s">
        <v>10</v>
      </c>
      <c r="AS439" s="2" t="s">
        <v>114</v>
      </c>
      <c r="AT439" s="2" t="s">
        <v>11</v>
      </c>
      <c r="AU439" s="2" t="s">
        <v>12</v>
      </c>
      <c r="AV439" s="2" t="s">
        <v>13</v>
      </c>
      <c r="AW439" s="7">
        <v>9.0171099999999995E-5</v>
      </c>
      <c r="AX439" s="7">
        <v>0.75</v>
      </c>
      <c r="AY439" s="9">
        <f>Tabla8[[#This Row],[Precio unitario]]*Tabla8[[#This Row],[Tasa de ingresos cliente]]</f>
        <v>6.7628324999999999E-5</v>
      </c>
      <c r="AZ439" s="21">
        <v>21.6</v>
      </c>
      <c r="BA439" s="11">
        <f>Tabla8[[#This Row],[tasa de cambio]]*Tabla8[[#This Row],[Ingresos netos]]</f>
        <v>1.46077182E-3</v>
      </c>
      <c r="BB439" s="23"/>
      <c r="BD439" s="23"/>
      <c r="BR439" s="2" t="s">
        <v>139</v>
      </c>
      <c r="BS439" s="2" t="s">
        <v>58</v>
      </c>
      <c r="BT439" s="2" t="s">
        <v>104</v>
      </c>
      <c r="BU439" s="2" t="s">
        <v>11</v>
      </c>
      <c r="BV439" s="2" t="s">
        <v>12</v>
      </c>
      <c r="BW439" s="2" t="s">
        <v>13</v>
      </c>
      <c r="BX439" s="7">
        <v>4.5964850650000002E-3</v>
      </c>
      <c r="BY439" s="7">
        <v>0.75</v>
      </c>
      <c r="BZ439" s="9">
        <f>Tabla5[[#This Row],[Precio unitario]]*Tabla5[[#This Row],[Tasa de ingresos cliente]]</f>
        <v>3.4473637987500003E-3</v>
      </c>
      <c r="CA439" s="21">
        <v>22.631540000000001</v>
      </c>
      <c r="CB439" s="15">
        <f>Tabla5[[#This Row],[tasa de cambio]]*Tabla5[[#This Row],[Ingresos netos]]</f>
        <v>7.8019151705962589E-2</v>
      </c>
    </row>
    <row r="440" spans="1:80">
      <c r="A440" s="1" t="s">
        <v>24</v>
      </c>
      <c r="B440" s="1" t="s">
        <v>18</v>
      </c>
      <c r="C440" s="1"/>
      <c r="D440" s="1" t="s">
        <v>11</v>
      </c>
      <c r="E440" s="1" t="s">
        <v>12</v>
      </c>
      <c r="F440" s="1" t="s">
        <v>13</v>
      </c>
      <c r="G440" s="8">
        <v>2.7416605100000002E-4</v>
      </c>
      <c r="H440" s="8">
        <v>0.75</v>
      </c>
      <c r="I440" s="9">
        <f>Tabla14[[#This Row],[Precio unitario]]*Tabla14[[#This Row],[Tasa de ingresos cliente]]</f>
        <v>2.0562453825000003E-4</v>
      </c>
      <c r="J440" s="21">
        <v>21.6</v>
      </c>
      <c r="K440" s="15">
        <f>Tabla14[[#This Row],[tasa de cambio]]*Tabla14[[#This Row],[Ingresos netos]]</f>
        <v>4.4414900262000007E-3</v>
      </c>
      <c r="P440" s="2" t="s">
        <v>81</v>
      </c>
      <c r="Q440" s="2" t="s">
        <v>14</v>
      </c>
      <c r="R440" s="2"/>
      <c r="S440" s="2" t="s">
        <v>11</v>
      </c>
      <c r="T440" s="2" t="s">
        <v>12</v>
      </c>
      <c r="U440" s="2" t="s">
        <v>13</v>
      </c>
      <c r="V440" s="7">
        <v>1.066370241E-3</v>
      </c>
      <c r="W440" s="7">
        <v>0.75</v>
      </c>
      <c r="X440" s="9">
        <f>Tabla12[[#This Row],[Precio unitario]]*Tabla12[[#This Row],[Tasa de ingresos cliente]]</f>
        <v>7.9977768074999999E-4</v>
      </c>
      <c r="Y440" s="21">
        <v>21.6</v>
      </c>
      <c r="Z440" s="11">
        <f>Tabla12[[#This Row],[tasa de cambio]]*Tabla12[[#This Row],[Ingresos netos]]</f>
        <v>1.7275197904200002E-2</v>
      </c>
      <c r="AQ440" s="1" t="s">
        <v>100</v>
      </c>
      <c r="AR440" s="1" t="s">
        <v>10</v>
      </c>
      <c r="AS440" s="1" t="s">
        <v>114</v>
      </c>
      <c r="AT440" s="1" t="s">
        <v>11</v>
      </c>
      <c r="AU440" s="1" t="s">
        <v>12</v>
      </c>
      <c r="AV440" s="1" t="s">
        <v>13</v>
      </c>
      <c r="AW440" s="8">
        <v>9.0162799999999997E-5</v>
      </c>
      <c r="AX440" s="8">
        <v>0.75</v>
      </c>
      <c r="AY440" s="9">
        <f>Tabla8[[#This Row],[Precio unitario]]*Tabla8[[#This Row],[Tasa de ingresos cliente]]</f>
        <v>6.7622099999999991E-5</v>
      </c>
      <c r="AZ440" s="21">
        <v>21.6</v>
      </c>
      <c r="BA440" s="11">
        <f>Tabla8[[#This Row],[tasa de cambio]]*Tabla8[[#This Row],[Ingresos netos]]</f>
        <v>1.46063736E-3</v>
      </c>
      <c r="BB440" s="23"/>
      <c r="BD440" s="23"/>
      <c r="BR440" s="1" t="s">
        <v>139</v>
      </c>
      <c r="BS440" s="1" t="s">
        <v>25</v>
      </c>
      <c r="BT440" s="1" t="s">
        <v>104</v>
      </c>
      <c r="BU440" s="1" t="s">
        <v>11</v>
      </c>
      <c r="BV440" s="1" t="s">
        <v>12</v>
      </c>
      <c r="BW440" s="1" t="s">
        <v>13</v>
      </c>
      <c r="BX440" s="8">
        <v>6.8737352479999996E-3</v>
      </c>
      <c r="BY440" s="8">
        <v>0.75</v>
      </c>
      <c r="BZ440" s="9">
        <f>Tabla5[[#This Row],[Precio unitario]]*Tabla5[[#This Row],[Tasa de ingresos cliente]]</f>
        <v>5.1553014359999993E-3</v>
      </c>
      <c r="CA440" s="21">
        <v>22.631540000000001</v>
      </c>
      <c r="CB440" s="15">
        <f>Tabla5[[#This Row],[tasa de cambio]]*Tabla5[[#This Row],[Ingresos netos]]</f>
        <v>0.11667241066089143</v>
      </c>
    </row>
    <row r="441" spans="1:80">
      <c r="A441" s="1" t="s">
        <v>24</v>
      </c>
      <c r="B441" s="1" t="s">
        <v>18</v>
      </c>
      <c r="C441" s="1"/>
      <c r="D441" s="1" t="s">
        <v>11</v>
      </c>
      <c r="E441" s="1" t="s">
        <v>12</v>
      </c>
      <c r="F441" s="1" t="s">
        <v>13</v>
      </c>
      <c r="G441" s="8">
        <v>2.4039992499999999E-4</v>
      </c>
      <c r="H441" s="8">
        <v>0.75</v>
      </c>
      <c r="I441" s="9">
        <f>Tabla14[[#This Row],[Precio unitario]]*Tabla14[[#This Row],[Tasa de ingresos cliente]]</f>
        <v>1.8029994375E-4</v>
      </c>
      <c r="J441" s="21">
        <v>21.6</v>
      </c>
      <c r="K441" s="15">
        <f>Tabla14[[#This Row],[tasa de cambio]]*Tabla14[[#This Row],[Ingresos netos]]</f>
        <v>3.8944787850000002E-3</v>
      </c>
      <c r="P441" s="1" t="s">
        <v>81</v>
      </c>
      <c r="Q441" s="1" t="s">
        <v>14</v>
      </c>
      <c r="R441" s="1"/>
      <c r="S441" s="1" t="s">
        <v>11</v>
      </c>
      <c r="T441" s="1" t="s">
        <v>12</v>
      </c>
      <c r="U441" s="1" t="s">
        <v>13</v>
      </c>
      <c r="V441" s="8">
        <v>8.6155075899999999E-4</v>
      </c>
      <c r="W441" s="8">
        <v>0.75</v>
      </c>
      <c r="X441" s="9">
        <f>Tabla12[[#This Row],[Precio unitario]]*Tabla12[[#This Row],[Tasa de ingresos cliente]]</f>
        <v>6.4616306924999999E-4</v>
      </c>
      <c r="Y441" s="21">
        <v>21.6</v>
      </c>
      <c r="Z441" s="11">
        <f>Tabla12[[#This Row],[tasa de cambio]]*Tabla12[[#This Row],[Ingresos netos]]</f>
        <v>1.3957122295800001E-2</v>
      </c>
      <c r="AQ441" s="2" t="s">
        <v>100</v>
      </c>
      <c r="AR441" s="2" t="s">
        <v>10</v>
      </c>
      <c r="AS441" s="2" t="s">
        <v>114</v>
      </c>
      <c r="AT441" s="2" t="s">
        <v>11</v>
      </c>
      <c r="AU441" s="2" t="s">
        <v>12</v>
      </c>
      <c r="AV441" s="2" t="s">
        <v>13</v>
      </c>
      <c r="AW441" s="7">
        <v>9.0176500000000006E-5</v>
      </c>
      <c r="AX441" s="7">
        <v>0.75</v>
      </c>
      <c r="AY441" s="9">
        <f>Tabla8[[#This Row],[Precio unitario]]*Tabla8[[#This Row],[Tasa de ingresos cliente]]</f>
        <v>6.7632374999999998E-5</v>
      </c>
      <c r="AZ441" s="21">
        <v>21.6</v>
      </c>
      <c r="BA441" s="11">
        <f>Tabla8[[#This Row],[tasa de cambio]]*Tabla8[[#This Row],[Ingresos netos]]</f>
        <v>1.4608593E-3</v>
      </c>
      <c r="BB441" s="23"/>
      <c r="BD441" s="23"/>
      <c r="BR441" s="2" t="s">
        <v>139</v>
      </c>
      <c r="BS441" s="2" t="s">
        <v>26</v>
      </c>
      <c r="BT441" s="2" t="s">
        <v>104</v>
      </c>
      <c r="BU441" s="2" t="s">
        <v>11</v>
      </c>
      <c r="BV441" s="2" t="s">
        <v>12</v>
      </c>
      <c r="BW441" s="2" t="s">
        <v>13</v>
      </c>
      <c r="BX441" s="7">
        <v>1.0404999999999999E-2</v>
      </c>
      <c r="BY441" s="7">
        <v>0.75</v>
      </c>
      <c r="BZ441" s="9">
        <f>Tabla5[[#This Row],[Precio unitario]]*Tabla5[[#This Row],[Tasa de ingresos cliente]]</f>
        <v>7.8037499999999999E-3</v>
      </c>
      <c r="CA441" s="21">
        <v>22.631540000000001</v>
      </c>
      <c r="CB441" s="15">
        <f>Tabla5[[#This Row],[tasa de cambio]]*Tabla5[[#This Row],[Ingresos netos]]</f>
        <v>0.17661088027500002</v>
      </c>
    </row>
    <row r="442" spans="1:80">
      <c r="A442" s="2" t="s">
        <v>24</v>
      </c>
      <c r="B442" s="2" t="s">
        <v>18</v>
      </c>
      <c r="C442" s="2"/>
      <c r="D442" s="2" t="s">
        <v>11</v>
      </c>
      <c r="E442" s="2" t="s">
        <v>12</v>
      </c>
      <c r="F442" s="2" t="s">
        <v>13</v>
      </c>
      <c r="G442" s="7">
        <v>3.0172293599999998E-4</v>
      </c>
      <c r="H442" s="7">
        <v>0.75</v>
      </c>
      <c r="I442" s="9">
        <f>Tabla14[[#This Row],[Precio unitario]]*Tabla14[[#This Row],[Tasa de ingresos cliente]]</f>
        <v>2.2629220199999999E-4</v>
      </c>
      <c r="J442" s="21">
        <v>21.6</v>
      </c>
      <c r="K442" s="15">
        <f>Tabla14[[#This Row],[tasa de cambio]]*Tabla14[[#This Row],[Ingresos netos]]</f>
        <v>4.8879115631999996E-3</v>
      </c>
      <c r="P442" s="2" t="s">
        <v>81</v>
      </c>
      <c r="Q442" s="2" t="s">
        <v>14</v>
      </c>
      <c r="R442" s="2"/>
      <c r="S442" s="2" t="s">
        <v>11</v>
      </c>
      <c r="T442" s="2" t="s">
        <v>12</v>
      </c>
      <c r="U442" s="2" t="s">
        <v>13</v>
      </c>
      <c r="V442" s="7">
        <v>5.8087068500000001E-4</v>
      </c>
      <c r="W442" s="7">
        <v>0.75</v>
      </c>
      <c r="X442" s="9">
        <f>Tabla12[[#This Row],[Precio unitario]]*Tabla12[[#This Row],[Tasa de ingresos cliente]]</f>
        <v>4.3565301374999998E-4</v>
      </c>
      <c r="Y442" s="21">
        <v>21.6</v>
      </c>
      <c r="Z442" s="11">
        <f>Tabla12[[#This Row],[tasa de cambio]]*Tabla12[[#This Row],[Ingresos netos]]</f>
        <v>9.4101050970000003E-3</v>
      </c>
      <c r="AQ442" s="1" t="s">
        <v>100</v>
      </c>
      <c r="AR442" s="1" t="s">
        <v>10</v>
      </c>
      <c r="AS442" s="1" t="s">
        <v>114</v>
      </c>
      <c r="AT442" s="1" t="s">
        <v>11</v>
      </c>
      <c r="AU442" s="1" t="s">
        <v>12</v>
      </c>
      <c r="AV442" s="1" t="s">
        <v>13</v>
      </c>
      <c r="AW442" s="8">
        <v>9.01737E-5</v>
      </c>
      <c r="AX442" s="8">
        <v>0.75</v>
      </c>
      <c r="AY442" s="9">
        <f>Tabla8[[#This Row],[Precio unitario]]*Tabla8[[#This Row],[Tasa de ingresos cliente]]</f>
        <v>6.7630275E-5</v>
      </c>
      <c r="AZ442" s="21">
        <v>21.6</v>
      </c>
      <c r="BA442" s="11">
        <f>Tabla8[[#This Row],[tasa de cambio]]*Tabla8[[#This Row],[Ingresos netos]]</f>
        <v>1.4608139400000002E-3</v>
      </c>
      <c r="BB442" s="23"/>
      <c r="BD442" s="23"/>
      <c r="BR442" s="1" t="s">
        <v>139</v>
      </c>
      <c r="BS442" s="1" t="s">
        <v>10</v>
      </c>
      <c r="BT442" s="1" t="s">
        <v>104</v>
      </c>
      <c r="BU442" s="1" t="s">
        <v>11</v>
      </c>
      <c r="BV442" s="1" t="s">
        <v>12</v>
      </c>
      <c r="BW442" s="1" t="s">
        <v>13</v>
      </c>
      <c r="BX442" s="8">
        <v>5.1682120999999998E-3</v>
      </c>
      <c r="BY442" s="8">
        <v>0.75</v>
      </c>
      <c r="BZ442" s="9">
        <f>Tabla5[[#This Row],[Precio unitario]]*Tabla5[[#This Row],[Tasa de ingresos cliente]]</f>
        <v>3.8761590749999998E-3</v>
      </c>
      <c r="CA442" s="21">
        <v>22.631540000000001</v>
      </c>
      <c r="CB442" s="15">
        <f>Tabla5[[#This Row],[tasa de cambio]]*Tabla5[[#This Row],[Ingresos netos]]</f>
        <v>8.7723449152225505E-2</v>
      </c>
    </row>
    <row r="443" spans="1:80">
      <c r="A443" s="1" t="s">
        <v>24</v>
      </c>
      <c r="B443" s="1" t="s">
        <v>18</v>
      </c>
      <c r="C443" s="1"/>
      <c r="D443" s="1" t="s">
        <v>11</v>
      </c>
      <c r="E443" s="1" t="s">
        <v>12</v>
      </c>
      <c r="F443" s="1" t="s">
        <v>13</v>
      </c>
      <c r="G443" s="8">
        <v>1.91397963E-4</v>
      </c>
      <c r="H443" s="8">
        <v>0.75</v>
      </c>
      <c r="I443" s="9">
        <f>Tabla14[[#This Row],[Precio unitario]]*Tabla14[[#This Row],[Tasa de ingresos cliente]]</f>
        <v>1.4354847225E-4</v>
      </c>
      <c r="J443" s="21">
        <v>21.6</v>
      </c>
      <c r="K443" s="15">
        <f>Tabla14[[#This Row],[tasa de cambio]]*Tabla14[[#This Row],[Ingresos netos]]</f>
        <v>3.1006470006000003E-3</v>
      </c>
      <c r="P443" s="1" t="s">
        <v>81</v>
      </c>
      <c r="Q443" s="1" t="s">
        <v>14</v>
      </c>
      <c r="R443" s="1"/>
      <c r="S443" s="1" t="s">
        <v>11</v>
      </c>
      <c r="T443" s="1" t="s">
        <v>12</v>
      </c>
      <c r="U443" s="1" t="s">
        <v>13</v>
      </c>
      <c r="V443" s="8">
        <v>1.1160830110000001E-3</v>
      </c>
      <c r="W443" s="8">
        <v>0.75</v>
      </c>
      <c r="X443" s="9">
        <f>Tabla12[[#This Row],[Precio unitario]]*Tabla12[[#This Row],[Tasa de ingresos cliente]]</f>
        <v>8.3706225825000012E-4</v>
      </c>
      <c r="Y443" s="21">
        <v>21.6</v>
      </c>
      <c r="Z443" s="11">
        <f>Tabla12[[#This Row],[tasa de cambio]]*Tabla12[[#This Row],[Ingresos netos]]</f>
        <v>1.8080544778200005E-2</v>
      </c>
      <c r="AQ443" s="2" t="s">
        <v>100</v>
      </c>
      <c r="AR443" s="2" t="s">
        <v>10</v>
      </c>
      <c r="AS443" s="2" t="s">
        <v>114</v>
      </c>
      <c r="AT443" s="2" t="s">
        <v>11</v>
      </c>
      <c r="AU443" s="2" t="s">
        <v>12</v>
      </c>
      <c r="AV443" s="2" t="s">
        <v>13</v>
      </c>
      <c r="AW443" s="7">
        <v>9.0168100000000002E-5</v>
      </c>
      <c r="AX443" s="7">
        <v>0.75</v>
      </c>
      <c r="AY443" s="9">
        <f>Tabla8[[#This Row],[Precio unitario]]*Tabla8[[#This Row],[Tasa de ingresos cliente]]</f>
        <v>6.7626075000000005E-5</v>
      </c>
      <c r="AZ443" s="21">
        <v>21.6</v>
      </c>
      <c r="BA443" s="11">
        <f>Tabla8[[#This Row],[tasa de cambio]]*Tabla8[[#This Row],[Ingresos netos]]</f>
        <v>1.4607232200000001E-3</v>
      </c>
      <c r="BB443" s="23"/>
      <c r="BD443" s="23"/>
      <c r="BR443" s="2" t="s">
        <v>139</v>
      </c>
      <c r="BS443" s="2" t="s">
        <v>88</v>
      </c>
      <c r="BT443" s="2" t="s">
        <v>104</v>
      </c>
      <c r="BU443" s="2" t="s">
        <v>11</v>
      </c>
      <c r="BV443" s="2" t="s">
        <v>12</v>
      </c>
      <c r="BW443" s="2" t="s">
        <v>13</v>
      </c>
      <c r="BX443" s="7">
        <v>2.477097359E-3</v>
      </c>
      <c r="BY443" s="7">
        <v>0.75</v>
      </c>
      <c r="BZ443" s="9">
        <f>Tabla5[[#This Row],[Precio unitario]]*Tabla5[[#This Row],[Tasa de ingresos cliente]]</f>
        <v>1.85782301925E-3</v>
      </c>
      <c r="CA443" s="21">
        <v>22.631540000000001</v>
      </c>
      <c r="CB443" s="15">
        <f>Tabla5[[#This Row],[tasa de cambio]]*Tabla5[[#This Row],[Ingresos netos]]</f>
        <v>4.2045395973077146E-2</v>
      </c>
    </row>
    <row r="444" spans="1:80">
      <c r="A444" s="1" t="s">
        <v>24</v>
      </c>
      <c r="B444" s="1" t="s">
        <v>18</v>
      </c>
      <c r="C444" s="1"/>
      <c r="D444" s="1" t="s">
        <v>11</v>
      </c>
      <c r="E444" s="1" t="s">
        <v>12</v>
      </c>
      <c r="F444" s="1" t="s">
        <v>13</v>
      </c>
      <c r="G444" s="8">
        <v>3.2943045799999998E-4</v>
      </c>
      <c r="H444" s="8">
        <v>0.75</v>
      </c>
      <c r="I444" s="9">
        <f>Tabla14[[#This Row],[Precio unitario]]*Tabla14[[#This Row],[Tasa de ingresos cliente]]</f>
        <v>2.4707284349999997E-4</v>
      </c>
      <c r="J444" s="21">
        <v>21.6</v>
      </c>
      <c r="K444" s="15">
        <f>Tabla14[[#This Row],[tasa de cambio]]*Tabla14[[#This Row],[Ingresos netos]]</f>
        <v>5.3367734196000001E-3</v>
      </c>
      <c r="P444" s="2" t="s">
        <v>81</v>
      </c>
      <c r="Q444" s="2" t="s">
        <v>14</v>
      </c>
      <c r="R444" s="2"/>
      <c r="S444" s="2" t="s">
        <v>11</v>
      </c>
      <c r="T444" s="2" t="s">
        <v>12</v>
      </c>
      <c r="U444" s="2" t="s">
        <v>13</v>
      </c>
      <c r="V444" s="7">
        <v>9.0501727300000003E-4</v>
      </c>
      <c r="W444" s="7">
        <v>0.75</v>
      </c>
      <c r="X444" s="9">
        <f>Tabla12[[#This Row],[Precio unitario]]*Tabla12[[#This Row],[Tasa de ingresos cliente]]</f>
        <v>6.7876295475000005E-4</v>
      </c>
      <c r="Y444" s="21">
        <v>21.6</v>
      </c>
      <c r="Z444" s="11">
        <f>Tabla12[[#This Row],[tasa de cambio]]*Tabla12[[#This Row],[Ingresos netos]]</f>
        <v>1.4661279822600001E-2</v>
      </c>
      <c r="AQ444" s="1" t="s">
        <v>100</v>
      </c>
      <c r="AR444" s="1" t="s">
        <v>10</v>
      </c>
      <c r="AS444" s="1" t="s">
        <v>114</v>
      </c>
      <c r="AT444" s="1" t="s">
        <v>11</v>
      </c>
      <c r="AU444" s="1" t="s">
        <v>12</v>
      </c>
      <c r="AV444" s="1" t="s">
        <v>13</v>
      </c>
      <c r="AW444" s="8">
        <v>9.0170199999999999E-5</v>
      </c>
      <c r="AX444" s="8">
        <v>0.75</v>
      </c>
      <c r="AY444" s="9">
        <f>Tabla8[[#This Row],[Precio unitario]]*Tabla8[[#This Row],[Tasa de ingresos cliente]]</f>
        <v>6.762765E-5</v>
      </c>
      <c r="AZ444" s="21">
        <v>21.6</v>
      </c>
      <c r="BA444" s="11">
        <f>Tabla8[[#This Row],[tasa de cambio]]*Tabla8[[#This Row],[Ingresos netos]]</f>
        <v>1.4607572400000002E-3</v>
      </c>
      <c r="BB444" s="23"/>
      <c r="BD444" s="23"/>
      <c r="BR444" s="1" t="s">
        <v>139</v>
      </c>
      <c r="BS444" s="1" t="s">
        <v>47</v>
      </c>
      <c r="BT444" s="1" t="s">
        <v>104</v>
      </c>
      <c r="BU444" s="1" t="s">
        <v>11</v>
      </c>
      <c r="BV444" s="1" t="s">
        <v>12</v>
      </c>
      <c r="BW444" s="1" t="s">
        <v>13</v>
      </c>
      <c r="BX444" s="8">
        <v>5.1722577590000004E-3</v>
      </c>
      <c r="BY444" s="8">
        <v>0.75</v>
      </c>
      <c r="BZ444" s="9">
        <f>Tabla5[[#This Row],[Precio unitario]]*Tabla5[[#This Row],[Tasa de ingresos cliente]]</f>
        <v>3.8791933192500001E-3</v>
      </c>
      <c r="CA444" s="21">
        <v>22.631540000000001</v>
      </c>
      <c r="CB444" s="15">
        <f>Tabla5[[#This Row],[tasa de cambio]]*Tabla5[[#This Row],[Ingresos netos]]</f>
        <v>8.7792118772339153E-2</v>
      </c>
    </row>
    <row r="445" spans="1:80">
      <c r="A445" s="1" t="s">
        <v>24</v>
      </c>
      <c r="B445" s="1" t="s">
        <v>18</v>
      </c>
      <c r="C445" s="1"/>
      <c r="D445" s="1" t="s">
        <v>11</v>
      </c>
      <c r="E445" s="1" t="s">
        <v>12</v>
      </c>
      <c r="F445" s="1" t="s">
        <v>13</v>
      </c>
      <c r="G445" s="8">
        <v>2.1935045600000001E-4</v>
      </c>
      <c r="H445" s="8">
        <v>0.75</v>
      </c>
      <c r="I445" s="9">
        <f>Tabla14[[#This Row],[Precio unitario]]*Tabla14[[#This Row],[Tasa de ingresos cliente]]</f>
        <v>1.6451284200000001E-4</v>
      </c>
      <c r="J445" s="21">
        <v>21.6</v>
      </c>
      <c r="K445" s="15">
        <f>Tabla14[[#This Row],[tasa de cambio]]*Tabla14[[#This Row],[Ingresos netos]]</f>
        <v>3.5534773872000006E-3</v>
      </c>
      <c r="P445" s="1" t="s">
        <v>81</v>
      </c>
      <c r="Q445" s="1" t="s">
        <v>14</v>
      </c>
      <c r="R445" s="1"/>
      <c r="S445" s="1" t="s">
        <v>11</v>
      </c>
      <c r="T445" s="1" t="s">
        <v>12</v>
      </c>
      <c r="U445" s="1" t="s">
        <v>13</v>
      </c>
      <c r="V445" s="8">
        <v>9.6712993300000002E-4</v>
      </c>
      <c r="W445" s="8">
        <v>0.75</v>
      </c>
      <c r="X445" s="9">
        <f>Tabla12[[#This Row],[Precio unitario]]*Tabla12[[#This Row],[Tasa de ingresos cliente]]</f>
        <v>7.2534744975000004E-4</v>
      </c>
      <c r="Y445" s="21">
        <v>21.6</v>
      </c>
      <c r="Z445" s="11">
        <f>Tabla12[[#This Row],[tasa de cambio]]*Tabla12[[#This Row],[Ingresos netos]]</f>
        <v>1.5667504914600002E-2</v>
      </c>
      <c r="AQ445" s="2" t="s">
        <v>100</v>
      </c>
      <c r="AR445" s="2" t="s">
        <v>10</v>
      </c>
      <c r="AS445" s="2" t="s">
        <v>114</v>
      </c>
      <c r="AT445" s="2" t="s">
        <v>11</v>
      </c>
      <c r="AU445" s="2" t="s">
        <v>12</v>
      </c>
      <c r="AV445" s="2" t="s">
        <v>13</v>
      </c>
      <c r="AW445" s="7">
        <v>9.0174700000000002E-5</v>
      </c>
      <c r="AX445" s="7">
        <v>0.75</v>
      </c>
      <c r="AY445" s="9">
        <f>Tabla8[[#This Row],[Precio unitario]]*Tabla8[[#This Row],[Tasa de ingresos cliente]]</f>
        <v>6.7631024999999998E-5</v>
      </c>
      <c r="AZ445" s="21">
        <v>21.6</v>
      </c>
      <c r="BA445" s="11">
        <f>Tabla8[[#This Row],[tasa de cambio]]*Tabla8[[#This Row],[Ingresos netos]]</f>
        <v>1.4608301400000001E-3</v>
      </c>
      <c r="BB445" s="23"/>
      <c r="BD445" s="23"/>
      <c r="BR445" s="2" t="s">
        <v>139</v>
      </c>
      <c r="BS445" s="2" t="s">
        <v>66</v>
      </c>
      <c r="BT445" s="2" t="s">
        <v>104</v>
      </c>
      <c r="BU445" s="2" t="s">
        <v>11</v>
      </c>
      <c r="BV445" s="2" t="s">
        <v>12</v>
      </c>
      <c r="BW445" s="2" t="s">
        <v>13</v>
      </c>
      <c r="BX445" s="7">
        <v>2.0433905160000001E-3</v>
      </c>
      <c r="BY445" s="7">
        <v>0.75</v>
      </c>
      <c r="BZ445" s="9">
        <f>Tabla5[[#This Row],[Precio unitario]]*Tabla5[[#This Row],[Tasa de ingresos cliente]]</f>
        <v>1.5325428869999999E-3</v>
      </c>
      <c r="CA445" s="21">
        <v>22.631540000000001</v>
      </c>
      <c r="CB445" s="15">
        <f>Tabla5[[#This Row],[tasa de cambio]]*Tabla5[[#This Row],[Ingresos netos]]</f>
        <v>3.4683805648855981E-2</v>
      </c>
    </row>
    <row r="446" spans="1:80">
      <c r="A446" s="1" t="s">
        <v>24</v>
      </c>
      <c r="B446" s="1" t="s">
        <v>18</v>
      </c>
      <c r="C446" s="1"/>
      <c r="D446" s="1" t="s">
        <v>11</v>
      </c>
      <c r="E446" s="1" t="s">
        <v>12</v>
      </c>
      <c r="F446" s="1" t="s">
        <v>13</v>
      </c>
      <c r="G446" s="8">
        <v>2.56062066E-4</v>
      </c>
      <c r="H446" s="8">
        <v>0.75</v>
      </c>
      <c r="I446" s="9">
        <f>Tabla14[[#This Row],[Precio unitario]]*Tabla14[[#This Row],[Tasa de ingresos cliente]]</f>
        <v>1.920465495E-4</v>
      </c>
      <c r="J446" s="21">
        <v>21.6</v>
      </c>
      <c r="K446" s="15">
        <f>Tabla14[[#This Row],[tasa de cambio]]*Tabla14[[#This Row],[Ingresos netos]]</f>
        <v>4.1482054692000003E-3</v>
      </c>
      <c r="P446" s="2" t="s">
        <v>81</v>
      </c>
      <c r="Q446" s="2" t="s">
        <v>14</v>
      </c>
      <c r="R446" s="2"/>
      <c r="S446" s="2" t="s">
        <v>11</v>
      </c>
      <c r="T446" s="2" t="s">
        <v>12</v>
      </c>
      <c r="U446" s="2" t="s">
        <v>13</v>
      </c>
      <c r="V446" s="7">
        <v>1.004854422E-3</v>
      </c>
      <c r="W446" s="7">
        <v>0.75</v>
      </c>
      <c r="X446" s="9">
        <f>Tabla12[[#This Row],[Precio unitario]]*Tabla12[[#This Row],[Tasa de ingresos cliente]]</f>
        <v>7.5364081649999996E-4</v>
      </c>
      <c r="Y446" s="21">
        <v>21.6</v>
      </c>
      <c r="Z446" s="11">
        <f>Tabla12[[#This Row],[tasa de cambio]]*Tabla12[[#This Row],[Ingresos netos]]</f>
        <v>1.6278641636399999E-2</v>
      </c>
      <c r="AQ446" s="1" t="s">
        <v>100</v>
      </c>
      <c r="AR446" s="1" t="s">
        <v>10</v>
      </c>
      <c r="AS446" s="1" t="s">
        <v>114</v>
      </c>
      <c r="AT446" s="1" t="s">
        <v>11</v>
      </c>
      <c r="AU446" s="1" t="s">
        <v>12</v>
      </c>
      <c r="AV446" s="1" t="s">
        <v>13</v>
      </c>
      <c r="AW446" s="8">
        <v>9.0174999999999996E-5</v>
      </c>
      <c r="AX446" s="8">
        <v>0.75</v>
      </c>
      <c r="AY446" s="9">
        <f>Tabla8[[#This Row],[Precio unitario]]*Tabla8[[#This Row],[Tasa de ingresos cliente]]</f>
        <v>6.7631249999999994E-5</v>
      </c>
      <c r="AZ446" s="21">
        <v>21.6</v>
      </c>
      <c r="BA446" s="11">
        <f>Tabla8[[#This Row],[tasa de cambio]]*Tabla8[[#This Row],[Ingresos netos]]</f>
        <v>1.460835E-3</v>
      </c>
      <c r="BB446" s="23"/>
      <c r="BD446" s="23"/>
      <c r="BR446" s="1" t="s">
        <v>139</v>
      </c>
      <c r="BS446" s="1" t="s">
        <v>28</v>
      </c>
      <c r="BT446" s="1" t="s">
        <v>104</v>
      </c>
      <c r="BU446" s="1" t="s">
        <v>11</v>
      </c>
      <c r="BV446" s="1" t="s">
        <v>12</v>
      </c>
      <c r="BW446" s="1" t="s">
        <v>13</v>
      </c>
      <c r="BX446" s="8">
        <v>5.0196908520000003E-3</v>
      </c>
      <c r="BY446" s="8">
        <v>0.75</v>
      </c>
      <c r="BZ446" s="9">
        <f>Tabla5[[#This Row],[Precio unitario]]*Tabla5[[#This Row],[Tasa de ingresos cliente]]</f>
        <v>3.7647681390000002E-3</v>
      </c>
      <c r="CA446" s="21">
        <v>22.631540000000001</v>
      </c>
      <c r="CB446" s="15">
        <f>Tabla5[[#This Row],[tasa de cambio]]*Tabla5[[#This Row],[Ingresos netos]]</f>
        <v>8.5202500728504063E-2</v>
      </c>
    </row>
    <row r="447" spans="1:80">
      <c r="A447" s="2" t="s">
        <v>24</v>
      </c>
      <c r="B447" s="2" t="s">
        <v>18</v>
      </c>
      <c r="C447" s="2"/>
      <c r="D447" s="2" t="s">
        <v>11</v>
      </c>
      <c r="E447" s="2" t="s">
        <v>12</v>
      </c>
      <c r="F447" s="2" t="s">
        <v>13</v>
      </c>
      <c r="G447" s="7">
        <v>1.7044510299999999E-4</v>
      </c>
      <c r="H447" s="7">
        <v>0.75</v>
      </c>
      <c r="I447" s="9">
        <f>Tabla14[[#This Row],[Precio unitario]]*Tabla14[[#This Row],[Tasa de ingresos cliente]]</f>
        <v>1.2783382725E-4</v>
      </c>
      <c r="J447" s="21">
        <v>21.6</v>
      </c>
      <c r="K447" s="15">
        <f>Tabla14[[#This Row],[tasa de cambio]]*Tabla14[[#This Row],[Ingresos netos]]</f>
        <v>2.7612106686000001E-3</v>
      </c>
      <c r="P447" s="1" t="s">
        <v>81</v>
      </c>
      <c r="Q447" s="1" t="s">
        <v>14</v>
      </c>
      <c r="R447" s="1"/>
      <c r="S447" s="1" t="s">
        <v>11</v>
      </c>
      <c r="T447" s="1" t="s">
        <v>12</v>
      </c>
      <c r="U447" s="1" t="s">
        <v>13</v>
      </c>
      <c r="V447" s="8">
        <v>1.1447166269999999E-3</v>
      </c>
      <c r="W447" s="8">
        <v>0.75</v>
      </c>
      <c r="X447" s="9">
        <f>Tabla12[[#This Row],[Precio unitario]]*Tabla12[[#This Row],[Tasa de ingresos cliente]]</f>
        <v>8.5853747024999989E-4</v>
      </c>
      <c r="Y447" s="21">
        <v>21.6</v>
      </c>
      <c r="Z447" s="11">
        <f>Tabla12[[#This Row],[tasa de cambio]]*Tabla12[[#This Row],[Ingresos netos]]</f>
        <v>1.85444093574E-2</v>
      </c>
      <c r="AQ447" s="2" t="s">
        <v>100</v>
      </c>
      <c r="AR447" s="2" t="s">
        <v>10</v>
      </c>
      <c r="AS447" s="2" t="s">
        <v>114</v>
      </c>
      <c r="AT447" s="2" t="s">
        <v>11</v>
      </c>
      <c r="AU447" s="2" t="s">
        <v>12</v>
      </c>
      <c r="AV447" s="2" t="s">
        <v>13</v>
      </c>
      <c r="AW447" s="7">
        <v>9.0175300000000004E-5</v>
      </c>
      <c r="AX447" s="7">
        <v>0.75</v>
      </c>
      <c r="AY447" s="9">
        <f>Tabla8[[#This Row],[Precio unitario]]*Tabla8[[#This Row],[Tasa de ingresos cliente]]</f>
        <v>6.7631475000000003E-5</v>
      </c>
      <c r="AZ447" s="21">
        <v>21.6</v>
      </c>
      <c r="BA447" s="11">
        <f>Tabla8[[#This Row],[tasa de cambio]]*Tabla8[[#This Row],[Ingresos netos]]</f>
        <v>1.4608398600000001E-3</v>
      </c>
      <c r="BB447" s="23"/>
      <c r="BD447" s="23"/>
      <c r="BR447" s="2" t="s">
        <v>139</v>
      </c>
      <c r="BS447" s="2" t="s">
        <v>29</v>
      </c>
      <c r="BT447" s="2" t="s">
        <v>104</v>
      </c>
      <c r="BU447" s="2" t="s">
        <v>11</v>
      </c>
      <c r="BV447" s="2" t="s">
        <v>12</v>
      </c>
      <c r="BW447" s="2" t="s">
        <v>13</v>
      </c>
      <c r="BX447" s="7">
        <v>6.6887239629999998E-3</v>
      </c>
      <c r="BY447" s="7">
        <v>0.75</v>
      </c>
      <c r="BZ447" s="9">
        <f>Tabla5[[#This Row],[Precio unitario]]*Tabla5[[#This Row],[Tasa de ingresos cliente]]</f>
        <v>5.0165429722499998E-3</v>
      </c>
      <c r="CA447" s="21">
        <v>22.631540000000001</v>
      </c>
      <c r="CB447" s="15">
        <f>Tabla5[[#This Row],[tasa de cambio]]*Tabla5[[#This Row],[Ingresos netos]]</f>
        <v>0.11353209293819477</v>
      </c>
    </row>
    <row r="448" spans="1:80">
      <c r="A448" s="1" t="s">
        <v>24</v>
      </c>
      <c r="B448" s="1" t="s">
        <v>18</v>
      </c>
      <c r="C448" s="1"/>
      <c r="D448" s="1" t="s">
        <v>11</v>
      </c>
      <c r="E448" s="1" t="s">
        <v>12</v>
      </c>
      <c r="F448" s="1" t="s">
        <v>13</v>
      </c>
      <c r="G448" s="8">
        <v>2.20714048E-4</v>
      </c>
      <c r="H448" s="8">
        <v>0.75</v>
      </c>
      <c r="I448" s="9">
        <f>Tabla14[[#This Row],[Precio unitario]]*Tabla14[[#This Row],[Tasa de ingresos cliente]]</f>
        <v>1.6553553599999999E-4</v>
      </c>
      <c r="J448" s="21">
        <v>21.6</v>
      </c>
      <c r="K448" s="15">
        <f>Tabla14[[#This Row],[tasa de cambio]]*Tabla14[[#This Row],[Ingresos netos]]</f>
        <v>3.5755675775999999E-3</v>
      </c>
      <c r="P448" s="2" t="s">
        <v>81</v>
      </c>
      <c r="Q448" s="2" t="s">
        <v>14</v>
      </c>
      <c r="R448" s="2"/>
      <c r="S448" s="2" t="s">
        <v>11</v>
      </c>
      <c r="T448" s="2" t="s">
        <v>12</v>
      </c>
      <c r="U448" s="2" t="s">
        <v>13</v>
      </c>
      <c r="V448" s="7">
        <v>1.0554212889999999E-3</v>
      </c>
      <c r="W448" s="7">
        <v>0.75</v>
      </c>
      <c r="X448" s="9">
        <f>Tabla12[[#This Row],[Precio unitario]]*Tabla12[[#This Row],[Tasa de ingresos cliente]]</f>
        <v>7.9156596674999987E-4</v>
      </c>
      <c r="Y448" s="21">
        <v>21.6</v>
      </c>
      <c r="Z448" s="11">
        <f>Tabla12[[#This Row],[tasa de cambio]]*Tabla12[[#This Row],[Ingresos netos]]</f>
        <v>1.7097824881799999E-2</v>
      </c>
      <c r="AQ448" s="1" t="s">
        <v>100</v>
      </c>
      <c r="AR448" s="1" t="s">
        <v>10</v>
      </c>
      <c r="AS448" s="1" t="s">
        <v>114</v>
      </c>
      <c r="AT448" s="1" t="s">
        <v>11</v>
      </c>
      <c r="AU448" s="1" t="s">
        <v>12</v>
      </c>
      <c r="AV448" s="1" t="s">
        <v>13</v>
      </c>
      <c r="AW448" s="8">
        <v>9.01735E-5</v>
      </c>
      <c r="AX448" s="8">
        <v>0.75</v>
      </c>
      <c r="AY448" s="9">
        <f>Tabla8[[#This Row],[Precio unitario]]*Tabla8[[#This Row],[Tasa de ingresos cliente]]</f>
        <v>6.7630125000000003E-5</v>
      </c>
      <c r="AZ448" s="21">
        <v>21.6</v>
      </c>
      <c r="BA448" s="11">
        <f>Tabla8[[#This Row],[tasa de cambio]]*Tabla8[[#This Row],[Ingresos netos]]</f>
        <v>1.4608107000000001E-3</v>
      </c>
      <c r="BB448" s="23"/>
      <c r="BD448" s="23"/>
      <c r="BR448" s="1" t="s">
        <v>139</v>
      </c>
      <c r="BS448" s="1" t="s">
        <v>64</v>
      </c>
      <c r="BT448" s="1" t="s">
        <v>104</v>
      </c>
      <c r="BU448" s="1" t="s">
        <v>11</v>
      </c>
      <c r="BV448" s="1" t="s">
        <v>12</v>
      </c>
      <c r="BW448" s="1" t="s">
        <v>13</v>
      </c>
      <c r="BX448" s="8">
        <v>4.9396719129999999E-3</v>
      </c>
      <c r="BY448" s="8">
        <v>0.75</v>
      </c>
      <c r="BZ448" s="9">
        <f>Tabla5[[#This Row],[Precio unitario]]*Tabla5[[#This Row],[Tasa de ingresos cliente]]</f>
        <v>3.7047539347499999E-3</v>
      </c>
      <c r="CA448" s="21">
        <v>22.631540000000001</v>
      </c>
      <c r="CB448" s="15">
        <f>Tabla5[[#This Row],[tasa de cambio]]*Tabla5[[#This Row],[Ingresos netos]]</f>
        <v>8.3844286864452014E-2</v>
      </c>
    </row>
    <row r="449" spans="1:80">
      <c r="A449" s="2" t="s">
        <v>24</v>
      </c>
      <c r="B449" s="2" t="s">
        <v>18</v>
      </c>
      <c r="C449" s="2"/>
      <c r="D449" s="2" t="s">
        <v>11</v>
      </c>
      <c r="E449" s="2" t="s">
        <v>12</v>
      </c>
      <c r="F449" s="2" t="s">
        <v>13</v>
      </c>
      <c r="G449" s="7">
        <v>1.8499245799999999E-4</v>
      </c>
      <c r="H449" s="7">
        <v>0.75</v>
      </c>
      <c r="I449" s="9">
        <f>Tabla14[[#This Row],[Precio unitario]]*Tabla14[[#This Row],[Tasa de ingresos cliente]]</f>
        <v>1.3874434349999998E-4</v>
      </c>
      <c r="J449" s="21">
        <v>21.6</v>
      </c>
      <c r="K449" s="15">
        <f>Tabla14[[#This Row],[tasa de cambio]]*Tabla14[[#This Row],[Ingresos netos]]</f>
        <v>2.9968778195999996E-3</v>
      </c>
      <c r="P449" s="1" t="s">
        <v>81</v>
      </c>
      <c r="Q449" s="1" t="s">
        <v>14</v>
      </c>
      <c r="R449" s="1"/>
      <c r="S449" s="1" t="s">
        <v>11</v>
      </c>
      <c r="T449" s="1" t="s">
        <v>12</v>
      </c>
      <c r="U449" s="1" t="s">
        <v>13</v>
      </c>
      <c r="V449" s="8">
        <v>1.2057772840000001E-3</v>
      </c>
      <c r="W449" s="8">
        <v>0.75</v>
      </c>
      <c r="X449" s="9">
        <f>Tabla12[[#This Row],[Precio unitario]]*Tabla12[[#This Row],[Tasa de ingresos cliente]]</f>
        <v>9.0433296300000004E-4</v>
      </c>
      <c r="Y449" s="21">
        <v>21.6</v>
      </c>
      <c r="Z449" s="11">
        <f>Tabla12[[#This Row],[tasa de cambio]]*Tabla12[[#This Row],[Ingresos netos]]</f>
        <v>1.9533592000800001E-2</v>
      </c>
      <c r="AQ449" s="2" t="s">
        <v>100</v>
      </c>
      <c r="AR449" s="2" t="s">
        <v>10</v>
      </c>
      <c r="AS449" s="2" t="s">
        <v>114</v>
      </c>
      <c r="AT449" s="2" t="s">
        <v>11</v>
      </c>
      <c r="AU449" s="2" t="s">
        <v>12</v>
      </c>
      <c r="AV449" s="2" t="s">
        <v>13</v>
      </c>
      <c r="AW449" s="7">
        <v>9.0171400000000002E-5</v>
      </c>
      <c r="AX449" s="7">
        <v>0.75</v>
      </c>
      <c r="AY449" s="9">
        <f>Tabla8[[#This Row],[Precio unitario]]*Tabla8[[#This Row],[Tasa de ingresos cliente]]</f>
        <v>6.7628549999999995E-5</v>
      </c>
      <c r="AZ449" s="21">
        <v>21.6</v>
      </c>
      <c r="BA449" s="11">
        <f>Tabla8[[#This Row],[tasa de cambio]]*Tabla8[[#This Row],[Ingresos netos]]</f>
        <v>1.4607766799999999E-3</v>
      </c>
      <c r="BB449" s="23"/>
      <c r="BD449" s="23"/>
      <c r="BR449" s="2" t="s">
        <v>139</v>
      </c>
      <c r="BS449" s="2" t="s">
        <v>106</v>
      </c>
      <c r="BT449" s="2" t="s">
        <v>104</v>
      </c>
      <c r="BU449" s="2" t="s">
        <v>11</v>
      </c>
      <c r="BV449" s="2" t="s">
        <v>12</v>
      </c>
      <c r="BW449" s="2" t="s">
        <v>13</v>
      </c>
      <c r="BX449" s="7">
        <v>1.3239000000000001E-2</v>
      </c>
      <c r="BY449" s="7">
        <v>0.75</v>
      </c>
      <c r="BZ449" s="9">
        <f>Tabla5[[#This Row],[Precio unitario]]*Tabla5[[#This Row],[Tasa de ingresos cliente]]</f>
        <v>9.9292500000000006E-3</v>
      </c>
      <c r="CA449" s="21">
        <v>22.631540000000001</v>
      </c>
      <c r="CB449" s="15">
        <f>Tabla5[[#This Row],[tasa de cambio]]*Tabla5[[#This Row],[Ingresos netos]]</f>
        <v>0.22471421854500001</v>
      </c>
    </row>
    <row r="450" spans="1:80">
      <c r="A450" s="1" t="s">
        <v>24</v>
      </c>
      <c r="B450" s="1" t="s">
        <v>18</v>
      </c>
      <c r="C450" s="1"/>
      <c r="D450" s="1" t="s">
        <v>11</v>
      </c>
      <c r="E450" s="1" t="s">
        <v>12</v>
      </c>
      <c r="F450" s="1" t="s">
        <v>13</v>
      </c>
      <c r="G450" s="8">
        <v>1.084378385E-3</v>
      </c>
      <c r="H450" s="8">
        <v>0.75</v>
      </c>
      <c r="I450" s="9">
        <f>Tabla14[[#This Row],[Precio unitario]]*Tabla14[[#This Row],[Tasa de ingresos cliente]]</f>
        <v>8.1328378874999992E-4</v>
      </c>
      <c r="J450" s="21">
        <v>21.6</v>
      </c>
      <c r="K450" s="15">
        <f>Tabla14[[#This Row],[tasa de cambio]]*Tabla14[[#This Row],[Ingresos netos]]</f>
        <v>1.7566929836999999E-2</v>
      </c>
      <c r="P450" s="2" t="s">
        <v>81</v>
      </c>
      <c r="Q450" s="2" t="s">
        <v>42</v>
      </c>
      <c r="R450" s="2"/>
      <c r="S450" s="2" t="s">
        <v>11</v>
      </c>
      <c r="T450" s="2" t="s">
        <v>12</v>
      </c>
      <c r="U450" s="2" t="s">
        <v>13</v>
      </c>
      <c r="V450" s="7">
        <v>5.4283748500000002E-4</v>
      </c>
      <c r="W450" s="7">
        <v>0.75</v>
      </c>
      <c r="X450" s="9">
        <f>Tabla12[[#This Row],[Precio unitario]]*Tabla12[[#This Row],[Tasa de ingresos cliente]]</f>
        <v>4.0712811375000002E-4</v>
      </c>
      <c r="Y450" s="21">
        <v>21.6</v>
      </c>
      <c r="Z450" s="11">
        <f>Tabla12[[#This Row],[tasa de cambio]]*Tabla12[[#This Row],[Ingresos netos]]</f>
        <v>8.7939672570000009E-3</v>
      </c>
      <c r="AQ450" s="1" t="s">
        <v>100</v>
      </c>
      <c r="AR450" s="1" t="s">
        <v>10</v>
      </c>
      <c r="AS450" s="1" t="s">
        <v>114</v>
      </c>
      <c r="AT450" s="1" t="s">
        <v>11</v>
      </c>
      <c r="AU450" s="1" t="s">
        <v>12</v>
      </c>
      <c r="AV450" s="1" t="s">
        <v>13</v>
      </c>
      <c r="AW450" s="8">
        <v>9.0172099999999997E-5</v>
      </c>
      <c r="AX450" s="8">
        <v>0.75</v>
      </c>
      <c r="AY450" s="9">
        <f>Tabla8[[#This Row],[Precio unitario]]*Tabla8[[#This Row],[Tasa de ingresos cliente]]</f>
        <v>6.7629074999999998E-5</v>
      </c>
      <c r="AZ450" s="21">
        <v>21.6</v>
      </c>
      <c r="BA450" s="11">
        <f>Tabla8[[#This Row],[tasa de cambio]]*Tabla8[[#This Row],[Ingresos netos]]</f>
        <v>1.4607880200000001E-3</v>
      </c>
      <c r="BB450" s="23"/>
      <c r="BD450" s="23"/>
      <c r="BR450" s="1" t="s">
        <v>139</v>
      </c>
      <c r="BS450" s="1" t="s">
        <v>32</v>
      </c>
      <c r="BT450" s="1" t="s">
        <v>104</v>
      </c>
      <c r="BU450" s="1" t="s">
        <v>11</v>
      </c>
      <c r="BV450" s="1" t="s">
        <v>12</v>
      </c>
      <c r="BW450" s="1" t="s">
        <v>13</v>
      </c>
      <c r="BX450" s="8">
        <v>7.8969999999999995E-3</v>
      </c>
      <c r="BY450" s="8">
        <v>0.75</v>
      </c>
      <c r="BZ450" s="9">
        <f>Tabla5[[#This Row],[Precio unitario]]*Tabla5[[#This Row],[Tasa de ingresos cliente]]</f>
        <v>5.9227499999999992E-3</v>
      </c>
      <c r="CA450" s="21">
        <v>22.631540000000001</v>
      </c>
      <c r="CB450" s="15">
        <f>Tabla5[[#This Row],[tasa de cambio]]*Tabla5[[#This Row],[Ingresos netos]]</f>
        <v>0.13404095353499998</v>
      </c>
    </row>
    <row r="451" spans="1:80">
      <c r="A451" s="1" t="s">
        <v>24</v>
      </c>
      <c r="B451" s="1" t="s">
        <v>18</v>
      </c>
      <c r="C451" s="1"/>
      <c r="D451" s="1" t="s">
        <v>11</v>
      </c>
      <c r="E451" s="1" t="s">
        <v>12</v>
      </c>
      <c r="F451" s="1" t="s">
        <v>13</v>
      </c>
      <c r="G451" s="8">
        <v>1.8084603599999999E-4</v>
      </c>
      <c r="H451" s="8">
        <v>0.75</v>
      </c>
      <c r="I451" s="9">
        <f>Tabla14[[#This Row],[Precio unitario]]*Tabla14[[#This Row],[Tasa de ingresos cliente]]</f>
        <v>1.3563452699999999E-4</v>
      </c>
      <c r="J451" s="21">
        <v>21.6</v>
      </c>
      <c r="K451" s="15">
        <f>Tabla14[[#This Row],[tasa de cambio]]*Tabla14[[#This Row],[Ingresos netos]]</f>
        <v>2.9297057832E-3</v>
      </c>
      <c r="P451" s="1" t="s">
        <v>81</v>
      </c>
      <c r="Q451" s="1" t="s">
        <v>42</v>
      </c>
      <c r="R451" s="1"/>
      <c r="S451" s="1" t="s">
        <v>11</v>
      </c>
      <c r="T451" s="1" t="s">
        <v>12</v>
      </c>
      <c r="U451" s="1" t="s">
        <v>13</v>
      </c>
      <c r="V451" s="8">
        <v>5.4305358299999999E-4</v>
      </c>
      <c r="W451" s="8">
        <v>0.75</v>
      </c>
      <c r="X451" s="9">
        <f>Tabla12[[#This Row],[Precio unitario]]*Tabla12[[#This Row],[Tasa de ingresos cliente]]</f>
        <v>4.0729018725E-4</v>
      </c>
      <c r="Y451" s="21">
        <v>21.6</v>
      </c>
      <c r="Z451" s="11">
        <f>Tabla12[[#This Row],[tasa de cambio]]*Tabla12[[#This Row],[Ingresos netos]]</f>
        <v>8.7974680446E-3</v>
      </c>
      <c r="AQ451" s="2" t="s">
        <v>100</v>
      </c>
      <c r="AR451" s="2" t="s">
        <v>10</v>
      </c>
      <c r="AS451" s="2" t="s">
        <v>114</v>
      </c>
      <c r="AT451" s="2" t="s">
        <v>11</v>
      </c>
      <c r="AU451" s="2" t="s">
        <v>12</v>
      </c>
      <c r="AV451" s="2" t="s">
        <v>13</v>
      </c>
      <c r="AW451" s="7">
        <v>9.0173000000000006E-5</v>
      </c>
      <c r="AX451" s="7">
        <v>0.75</v>
      </c>
      <c r="AY451" s="9">
        <f>Tabla8[[#This Row],[Precio unitario]]*Tabla8[[#This Row],[Tasa de ingresos cliente]]</f>
        <v>6.7629749999999997E-5</v>
      </c>
      <c r="AZ451" s="21">
        <v>21.6</v>
      </c>
      <c r="BA451" s="11">
        <f>Tabla8[[#This Row],[tasa de cambio]]*Tabla8[[#This Row],[Ingresos netos]]</f>
        <v>1.4608026E-3</v>
      </c>
      <c r="BB451" s="23"/>
      <c r="BD451" s="23"/>
      <c r="BR451" s="2" t="s">
        <v>139</v>
      </c>
      <c r="BS451" s="2" t="s">
        <v>65</v>
      </c>
      <c r="BT451" s="2" t="s">
        <v>104</v>
      </c>
      <c r="BU451" s="2" t="s">
        <v>11</v>
      </c>
      <c r="BV451" s="2" t="s">
        <v>12</v>
      </c>
      <c r="BW451" s="2" t="s">
        <v>13</v>
      </c>
      <c r="BX451" s="7">
        <v>8.1949897490000007E-3</v>
      </c>
      <c r="BY451" s="7">
        <v>0.75</v>
      </c>
      <c r="BZ451" s="9">
        <f>Tabla5[[#This Row],[Precio unitario]]*Tabla5[[#This Row],[Tasa de ingresos cliente]]</f>
        <v>6.1462423117500005E-3</v>
      </c>
      <c r="CA451" s="21">
        <v>22.631540000000001</v>
      </c>
      <c r="CB451" s="15">
        <f>Tabla5[[#This Row],[tasa de cambio]]*Tabla5[[#This Row],[Ingresos netos]]</f>
        <v>0.13909892872806262</v>
      </c>
    </row>
    <row r="452" spans="1:80">
      <c r="A452" s="2" t="s">
        <v>24</v>
      </c>
      <c r="B452" s="2" t="s">
        <v>18</v>
      </c>
      <c r="C452" s="2"/>
      <c r="D452" s="2" t="s">
        <v>11</v>
      </c>
      <c r="E452" s="2" t="s">
        <v>12</v>
      </c>
      <c r="F452" s="2" t="s">
        <v>13</v>
      </c>
      <c r="G452" s="7">
        <v>2.6881284299999999E-4</v>
      </c>
      <c r="H452" s="7">
        <v>0.75</v>
      </c>
      <c r="I452" s="9">
        <f>Tabla14[[#This Row],[Precio unitario]]*Tabla14[[#This Row],[Tasa de ingresos cliente]]</f>
        <v>2.0160963224999999E-4</v>
      </c>
      <c r="J452" s="21">
        <v>21.6</v>
      </c>
      <c r="K452" s="15">
        <f>Tabla14[[#This Row],[tasa de cambio]]*Tabla14[[#This Row],[Ingresos netos]]</f>
        <v>4.3547680566E-3</v>
      </c>
      <c r="P452" s="2" t="s">
        <v>81</v>
      </c>
      <c r="Q452" s="2" t="s">
        <v>42</v>
      </c>
      <c r="R452" s="2"/>
      <c r="S452" s="2" t="s">
        <v>11</v>
      </c>
      <c r="T452" s="2" t="s">
        <v>12</v>
      </c>
      <c r="U452" s="2" t="s">
        <v>13</v>
      </c>
      <c r="V452" s="7">
        <v>5.2036332200000005E-4</v>
      </c>
      <c r="W452" s="7">
        <v>0.75</v>
      </c>
      <c r="X452" s="9">
        <f>Tabla12[[#This Row],[Precio unitario]]*Tabla12[[#This Row],[Tasa de ingresos cliente]]</f>
        <v>3.9027249150000003E-4</v>
      </c>
      <c r="Y452" s="21">
        <v>21.6</v>
      </c>
      <c r="Z452" s="11">
        <f>Tabla12[[#This Row],[tasa de cambio]]*Tabla12[[#This Row],[Ingresos netos]]</f>
        <v>8.4298858164000012E-3</v>
      </c>
      <c r="AQ452" s="1" t="s">
        <v>100</v>
      </c>
      <c r="AR452" s="1" t="s">
        <v>10</v>
      </c>
      <c r="AS452" s="1" t="s">
        <v>114</v>
      </c>
      <c r="AT452" s="1" t="s">
        <v>11</v>
      </c>
      <c r="AU452" s="1" t="s">
        <v>12</v>
      </c>
      <c r="AV452" s="1" t="s">
        <v>13</v>
      </c>
      <c r="AW452" s="8">
        <v>9.0169700000000005E-5</v>
      </c>
      <c r="AX452" s="8">
        <v>0.75</v>
      </c>
      <c r="AY452" s="9">
        <f>Tabla8[[#This Row],[Precio unitario]]*Tabla8[[#This Row],[Tasa de ingresos cliente]]</f>
        <v>6.7627275000000007E-5</v>
      </c>
      <c r="AZ452" s="21">
        <v>21.6</v>
      </c>
      <c r="BA452" s="11">
        <f>Tabla8[[#This Row],[tasa de cambio]]*Tabla8[[#This Row],[Ingresos netos]]</f>
        <v>1.4607491400000002E-3</v>
      </c>
      <c r="BB452" s="23"/>
      <c r="BD452" s="23"/>
      <c r="BR452" s="1" t="s">
        <v>139</v>
      </c>
      <c r="BS452" s="1" t="s">
        <v>41</v>
      </c>
      <c r="BT452" s="1" t="s">
        <v>104</v>
      </c>
      <c r="BU452" s="1" t="s">
        <v>11</v>
      </c>
      <c r="BV452" s="1" t="s">
        <v>12</v>
      </c>
      <c r="BW452" s="1" t="s">
        <v>13</v>
      </c>
      <c r="BX452" s="8">
        <v>5.354728766E-3</v>
      </c>
      <c r="BY452" s="8">
        <v>0.75</v>
      </c>
      <c r="BZ452" s="9">
        <f>Tabla5[[#This Row],[Precio unitario]]*Tabla5[[#This Row],[Tasa de ingresos cliente]]</f>
        <v>4.0160465745000002E-3</v>
      </c>
      <c r="CA452" s="21">
        <v>22.631540000000001</v>
      </c>
      <c r="CB452" s="15">
        <f>Tabla5[[#This Row],[tasa de cambio]]*Tabla5[[#This Row],[Ingresos netos]]</f>
        <v>9.0889318692659746E-2</v>
      </c>
    </row>
    <row r="453" spans="1:80">
      <c r="A453" s="1" t="s">
        <v>24</v>
      </c>
      <c r="B453" s="1" t="s">
        <v>18</v>
      </c>
      <c r="C453" s="1"/>
      <c r="D453" s="1" t="s">
        <v>11</v>
      </c>
      <c r="E453" s="1" t="s">
        <v>12</v>
      </c>
      <c r="F453" s="1" t="s">
        <v>13</v>
      </c>
      <c r="G453" s="8">
        <v>1.9296763400000001E-4</v>
      </c>
      <c r="H453" s="8">
        <v>0.75</v>
      </c>
      <c r="I453" s="9">
        <f>Tabla14[[#This Row],[Precio unitario]]*Tabla14[[#This Row],[Tasa de ingresos cliente]]</f>
        <v>1.4472572550000001E-4</v>
      </c>
      <c r="J453" s="21">
        <v>21.6</v>
      </c>
      <c r="K453" s="15">
        <f>Tabla14[[#This Row],[tasa de cambio]]*Tabla14[[#This Row],[Ingresos netos]]</f>
        <v>3.1260756708000005E-3</v>
      </c>
      <c r="P453" s="1" t="s">
        <v>81</v>
      </c>
      <c r="Q453" s="1" t="s">
        <v>42</v>
      </c>
      <c r="R453" s="1"/>
      <c r="S453" s="1" t="s">
        <v>11</v>
      </c>
      <c r="T453" s="1" t="s">
        <v>12</v>
      </c>
      <c r="U453" s="1" t="s">
        <v>13</v>
      </c>
      <c r="V453" s="8">
        <v>5.4291606600000001E-4</v>
      </c>
      <c r="W453" s="8">
        <v>0.75</v>
      </c>
      <c r="X453" s="9">
        <f>Tabla12[[#This Row],[Precio unitario]]*Tabla12[[#This Row],[Tasa de ingresos cliente]]</f>
        <v>4.0718704950000001E-4</v>
      </c>
      <c r="Y453" s="21">
        <v>21.6</v>
      </c>
      <c r="Z453" s="11">
        <f>Tabla12[[#This Row],[tasa de cambio]]*Tabla12[[#This Row],[Ingresos netos]]</f>
        <v>8.7952402692000001E-3</v>
      </c>
      <c r="AQ453" s="2" t="s">
        <v>100</v>
      </c>
      <c r="AR453" s="2" t="s">
        <v>10</v>
      </c>
      <c r="AS453" s="2" t="s">
        <v>114</v>
      </c>
      <c r="AT453" s="2" t="s">
        <v>11</v>
      </c>
      <c r="AU453" s="2" t="s">
        <v>12</v>
      </c>
      <c r="AV453" s="2" t="s">
        <v>13</v>
      </c>
      <c r="AW453" s="7">
        <v>9.0170899999999994E-5</v>
      </c>
      <c r="AX453" s="7">
        <v>0.75</v>
      </c>
      <c r="AY453" s="9">
        <f>Tabla8[[#This Row],[Precio unitario]]*Tabla8[[#This Row],[Tasa de ingresos cliente]]</f>
        <v>6.7628175000000002E-5</v>
      </c>
      <c r="AZ453" s="21">
        <v>21.6</v>
      </c>
      <c r="BA453" s="11">
        <f>Tabla8[[#This Row],[tasa de cambio]]*Tabla8[[#This Row],[Ingresos netos]]</f>
        <v>1.4607685800000002E-3</v>
      </c>
      <c r="BB453" s="23"/>
      <c r="BD453" s="23"/>
      <c r="BR453" s="2" t="s">
        <v>139</v>
      </c>
      <c r="BS453" s="2" t="s">
        <v>14</v>
      </c>
      <c r="BT453" s="2" t="s">
        <v>104</v>
      </c>
      <c r="BU453" s="2" t="s">
        <v>11</v>
      </c>
      <c r="BV453" s="2" t="s">
        <v>12</v>
      </c>
      <c r="BW453" s="2" t="s">
        <v>13</v>
      </c>
      <c r="BX453" s="7">
        <v>6.6189528819999999E-3</v>
      </c>
      <c r="BY453" s="7">
        <v>0.75</v>
      </c>
      <c r="BZ453" s="9">
        <f>Tabla5[[#This Row],[Precio unitario]]*Tabla5[[#This Row],[Tasa de ingresos cliente]]</f>
        <v>4.9642146615000004E-3</v>
      </c>
      <c r="CA453" s="21">
        <v>22.631540000000001</v>
      </c>
      <c r="CB453" s="15">
        <f>Tabla5[[#This Row],[tasa de cambio]]*Tabla5[[#This Row],[Ingresos netos]]</f>
        <v>0.11234782268032373</v>
      </c>
    </row>
    <row r="454" spans="1:80">
      <c r="A454" s="2" t="s">
        <v>24</v>
      </c>
      <c r="B454" s="2" t="s">
        <v>18</v>
      </c>
      <c r="C454" s="2"/>
      <c r="D454" s="2" t="s">
        <v>11</v>
      </c>
      <c r="E454" s="2" t="s">
        <v>12</v>
      </c>
      <c r="F454" s="2" t="s">
        <v>13</v>
      </c>
      <c r="G454" s="7">
        <v>2.0831335300000001E-4</v>
      </c>
      <c r="H454" s="7">
        <v>0.75</v>
      </c>
      <c r="I454" s="9">
        <f>Tabla14[[#This Row],[Precio unitario]]*Tabla14[[#This Row],[Tasa de ingresos cliente]]</f>
        <v>1.5623501475000001E-4</v>
      </c>
      <c r="J454" s="21">
        <v>21.6</v>
      </c>
      <c r="K454" s="15">
        <f>Tabla14[[#This Row],[tasa de cambio]]*Tabla14[[#This Row],[Ingresos netos]]</f>
        <v>3.3746763186000002E-3</v>
      </c>
      <c r="P454" s="2" t="s">
        <v>81</v>
      </c>
      <c r="Q454" s="2" t="s">
        <v>42</v>
      </c>
      <c r="R454" s="2"/>
      <c r="S454" s="2" t="s">
        <v>11</v>
      </c>
      <c r="T454" s="2" t="s">
        <v>12</v>
      </c>
      <c r="U454" s="2" t="s">
        <v>13</v>
      </c>
      <c r="V454" s="7">
        <v>4.8889949299999998E-4</v>
      </c>
      <c r="W454" s="7">
        <v>0.75</v>
      </c>
      <c r="X454" s="9">
        <f>Tabla12[[#This Row],[Precio unitario]]*Tabla12[[#This Row],[Tasa de ingresos cliente]]</f>
        <v>3.6667461975000001E-4</v>
      </c>
      <c r="Y454" s="21">
        <v>21.6</v>
      </c>
      <c r="Z454" s="11">
        <f>Tabla12[[#This Row],[tasa de cambio]]*Tabla12[[#This Row],[Ingresos netos]]</f>
        <v>7.9201717866000006E-3</v>
      </c>
      <c r="AQ454" s="1" t="s">
        <v>100</v>
      </c>
      <c r="AR454" s="1" t="s">
        <v>10</v>
      </c>
      <c r="AS454" s="1" t="s">
        <v>114</v>
      </c>
      <c r="AT454" s="1" t="s">
        <v>11</v>
      </c>
      <c r="AU454" s="1" t="s">
        <v>12</v>
      </c>
      <c r="AV454" s="1" t="s">
        <v>13</v>
      </c>
      <c r="AW454" s="8">
        <v>9.0173900000000001E-5</v>
      </c>
      <c r="AX454" s="8">
        <v>0.75</v>
      </c>
      <c r="AY454" s="9">
        <f>Tabla8[[#This Row],[Precio unitario]]*Tabla8[[#This Row],[Tasa de ingresos cliente]]</f>
        <v>6.7630424999999997E-5</v>
      </c>
      <c r="AZ454" s="21">
        <v>21.6</v>
      </c>
      <c r="BA454" s="11">
        <f>Tabla8[[#This Row],[tasa de cambio]]*Tabla8[[#This Row],[Ingresos netos]]</f>
        <v>1.46081718E-3</v>
      </c>
      <c r="BB454" s="23"/>
      <c r="BD454" s="23"/>
      <c r="BR454" s="1" t="s">
        <v>139</v>
      </c>
      <c r="BS454" s="1" t="s">
        <v>42</v>
      </c>
      <c r="BT454" s="1" t="s">
        <v>104</v>
      </c>
      <c r="BU454" s="1" t="s">
        <v>11</v>
      </c>
      <c r="BV454" s="1" t="s">
        <v>12</v>
      </c>
      <c r="BW454" s="1" t="s">
        <v>13</v>
      </c>
      <c r="BX454" s="8">
        <v>6.2935066799999998E-3</v>
      </c>
      <c r="BY454" s="8">
        <v>0.75</v>
      </c>
      <c r="BZ454" s="9">
        <f>Tabla5[[#This Row],[Precio unitario]]*Tabla5[[#This Row],[Tasa de ingresos cliente]]</f>
        <v>4.7201300100000003E-3</v>
      </c>
      <c r="CA454" s="21">
        <v>22.631540000000001</v>
      </c>
      <c r="CB454" s="15">
        <f>Tabla5[[#This Row],[tasa de cambio]]*Tabla5[[#This Row],[Ingresos netos]]</f>
        <v>0.10682381112651541</v>
      </c>
    </row>
    <row r="455" spans="1:80">
      <c r="A455" s="2" t="s">
        <v>24</v>
      </c>
      <c r="B455" s="2" t="s">
        <v>18</v>
      </c>
      <c r="C455" s="2"/>
      <c r="D455" s="2" t="s">
        <v>11</v>
      </c>
      <c r="E455" s="2" t="s">
        <v>12</v>
      </c>
      <c r="F455" s="2" t="s">
        <v>13</v>
      </c>
      <c r="G455" s="7">
        <v>2.2410575700000001E-4</v>
      </c>
      <c r="H455" s="7">
        <v>0.75</v>
      </c>
      <c r="I455" s="9">
        <f>Tabla14[[#This Row],[Precio unitario]]*Tabla14[[#This Row],[Tasa de ingresos cliente]]</f>
        <v>1.6807931774999999E-4</v>
      </c>
      <c r="J455" s="21">
        <v>21.6</v>
      </c>
      <c r="K455" s="15">
        <f>Tabla14[[#This Row],[tasa de cambio]]*Tabla14[[#This Row],[Ingresos netos]]</f>
        <v>3.6305132633999999E-3</v>
      </c>
      <c r="P455" s="1" t="s">
        <v>81</v>
      </c>
      <c r="Q455" s="1" t="s">
        <v>42</v>
      </c>
      <c r="R455" s="1"/>
      <c r="S455" s="1" t="s">
        <v>11</v>
      </c>
      <c r="T455" s="1" t="s">
        <v>12</v>
      </c>
      <c r="U455" s="1" t="s">
        <v>13</v>
      </c>
      <c r="V455" s="8">
        <v>4.7057440599999997E-4</v>
      </c>
      <c r="W455" s="8">
        <v>0.75</v>
      </c>
      <c r="X455" s="9">
        <f>Tabla12[[#This Row],[Precio unitario]]*Tabla12[[#This Row],[Tasa de ingresos cliente]]</f>
        <v>3.5293080449999998E-4</v>
      </c>
      <c r="Y455" s="21">
        <v>21.6</v>
      </c>
      <c r="Z455" s="11">
        <f>Tabla12[[#This Row],[tasa de cambio]]*Tabla12[[#This Row],[Ingresos netos]]</f>
        <v>7.6233053771999999E-3</v>
      </c>
      <c r="AQ455" s="2" t="s">
        <v>100</v>
      </c>
      <c r="AR455" s="2" t="s">
        <v>10</v>
      </c>
      <c r="AS455" s="2" t="s">
        <v>114</v>
      </c>
      <c r="AT455" s="2" t="s">
        <v>11</v>
      </c>
      <c r="AU455" s="2" t="s">
        <v>12</v>
      </c>
      <c r="AV455" s="2" t="s">
        <v>13</v>
      </c>
      <c r="AW455" s="7">
        <v>9.0169399999999998E-5</v>
      </c>
      <c r="AX455" s="7">
        <v>0.75</v>
      </c>
      <c r="AY455" s="9">
        <f>Tabla8[[#This Row],[Precio unitario]]*Tabla8[[#This Row],[Tasa de ingresos cliente]]</f>
        <v>6.7627049999999998E-5</v>
      </c>
      <c r="AZ455" s="21">
        <v>21.6</v>
      </c>
      <c r="BA455" s="11">
        <f>Tabla8[[#This Row],[tasa de cambio]]*Tabla8[[#This Row],[Ingresos netos]]</f>
        <v>1.4607442800000001E-3</v>
      </c>
      <c r="BB455" s="23"/>
      <c r="BD455" s="23"/>
      <c r="BR455" s="2" t="s">
        <v>139</v>
      </c>
      <c r="BS455" s="2" t="s">
        <v>15</v>
      </c>
      <c r="BT455" s="2" t="s">
        <v>104</v>
      </c>
      <c r="BU455" s="2" t="s">
        <v>11</v>
      </c>
      <c r="BV455" s="2" t="s">
        <v>12</v>
      </c>
      <c r="BW455" s="2" t="s">
        <v>13</v>
      </c>
      <c r="BX455" s="7">
        <v>9.2870000000000001E-3</v>
      </c>
      <c r="BY455" s="7">
        <v>0.75</v>
      </c>
      <c r="BZ455" s="9">
        <f>Tabla5[[#This Row],[Precio unitario]]*Tabla5[[#This Row],[Tasa de ingresos cliente]]</f>
        <v>6.9652500000000001E-3</v>
      </c>
      <c r="CA455" s="21">
        <v>22.631540000000001</v>
      </c>
      <c r="CB455" s="15">
        <f>Tabla5[[#This Row],[tasa de cambio]]*Tabla5[[#This Row],[Ingresos netos]]</f>
        <v>0.15763433398500001</v>
      </c>
    </row>
    <row r="456" spans="1:80">
      <c r="A456" s="1" t="s">
        <v>24</v>
      </c>
      <c r="B456" s="1" t="s">
        <v>18</v>
      </c>
      <c r="C456" s="1"/>
      <c r="D456" s="1" t="s">
        <v>11</v>
      </c>
      <c r="E456" s="1" t="s">
        <v>12</v>
      </c>
      <c r="F456" s="1" t="s">
        <v>13</v>
      </c>
      <c r="G456" s="8">
        <v>2.8101573500000001E-4</v>
      </c>
      <c r="H456" s="8">
        <v>0.75</v>
      </c>
      <c r="I456" s="9">
        <f>Tabla14[[#This Row],[Precio unitario]]*Tabla14[[#This Row],[Tasa de ingresos cliente]]</f>
        <v>2.1076180125000001E-4</v>
      </c>
      <c r="J456" s="21">
        <v>21.6</v>
      </c>
      <c r="K456" s="15">
        <f>Tabla14[[#This Row],[tasa de cambio]]*Tabla14[[#This Row],[Ingresos netos]]</f>
        <v>4.5524549070000003E-3</v>
      </c>
      <c r="P456" s="2" t="s">
        <v>81</v>
      </c>
      <c r="Q456" s="2" t="s">
        <v>84</v>
      </c>
      <c r="R456" s="2"/>
      <c r="S456" s="2" t="s">
        <v>11</v>
      </c>
      <c r="T456" s="2" t="s">
        <v>12</v>
      </c>
      <c r="U456" s="2" t="s">
        <v>13</v>
      </c>
      <c r="V456" s="7">
        <v>9.0890703140000008E-3</v>
      </c>
      <c r="W456" s="7">
        <v>0.75</v>
      </c>
      <c r="X456" s="9">
        <f>Tabla12[[#This Row],[Precio unitario]]*Tabla12[[#This Row],[Tasa de ingresos cliente]]</f>
        <v>6.8168027355000006E-3</v>
      </c>
      <c r="Y456" s="21">
        <v>21.6</v>
      </c>
      <c r="Z456" s="11">
        <f>Tabla12[[#This Row],[tasa de cambio]]*Tabla12[[#This Row],[Ingresos netos]]</f>
        <v>0.14724293908680003</v>
      </c>
      <c r="AQ456" s="1" t="s">
        <v>100</v>
      </c>
      <c r="AR456" s="1" t="s">
        <v>10</v>
      </c>
      <c r="AS456" s="1" t="s">
        <v>114</v>
      </c>
      <c r="AT456" s="1" t="s">
        <v>11</v>
      </c>
      <c r="AU456" s="1" t="s">
        <v>12</v>
      </c>
      <c r="AV456" s="1" t="s">
        <v>13</v>
      </c>
      <c r="AW456" s="8">
        <v>9.0174399999999995E-5</v>
      </c>
      <c r="AX456" s="8">
        <v>0.75</v>
      </c>
      <c r="AY456" s="9">
        <f>Tabla8[[#This Row],[Precio unitario]]*Tabla8[[#This Row],[Tasa de ingresos cliente]]</f>
        <v>6.7630800000000003E-5</v>
      </c>
      <c r="AZ456" s="21">
        <v>21.6</v>
      </c>
      <c r="BA456" s="11">
        <f>Tabla8[[#This Row],[tasa de cambio]]*Tabla8[[#This Row],[Ingresos netos]]</f>
        <v>1.4608252800000002E-3</v>
      </c>
      <c r="BB456" s="23"/>
      <c r="BD456" s="23"/>
      <c r="BR456" s="1" t="s">
        <v>139</v>
      </c>
      <c r="BS456" s="1" t="s">
        <v>43</v>
      </c>
      <c r="BT456" s="1" t="s">
        <v>104</v>
      </c>
      <c r="BU456" s="1" t="s">
        <v>11</v>
      </c>
      <c r="BV456" s="1" t="s">
        <v>12</v>
      </c>
      <c r="BW456" s="1" t="s">
        <v>13</v>
      </c>
      <c r="BX456" s="8">
        <v>5.2682402809999997E-3</v>
      </c>
      <c r="BY456" s="8">
        <v>0.75</v>
      </c>
      <c r="BZ456" s="9">
        <f>Tabla5[[#This Row],[Precio unitario]]*Tabla5[[#This Row],[Tasa de ingresos cliente]]</f>
        <v>3.9511802107499994E-3</v>
      </c>
      <c r="CA456" s="21">
        <v>22.631540000000001</v>
      </c>
      <c r="CB456" s="15">
        <f>Tabla5[[#This Row],[tasa de cambio]]*Tabla5[[#This Row],[Ingresos netos]]</f>
        <v>8.9421292986797046E-2</v>
      </c>
    </row>
    <row r="457" spans="1:80">
      <c r="A457" s="2" t="s">
        <v>24</v>
      </c>
      <c r="B457" s="2" t="s">
        <v>71</v>
      </c>
      <c r="C457" s="2"/>
      <c r="D457" s="2" t="s">
        <v>11</v>
      </c>
      <c r="E457" s="2" t="s">
        <v>12</v>
      </c>
      <c r="F457" s="2" t="s">
        <v>13</v>
      </c>
      <c r="G457" s="7">
        <v>1.2683495810000001E-3</v>
      </c>
      <c r="H457" s="7">
        <v>0.75</v>
      </c>
      <c r="I457" s="9">
        <f>Tabla14[[#This Row],[Precio unitario]]*Tabla14[[#This Row],[Tasa de ingresos cliente]]</f>
        <v>9.5126218575000004E-4</v>
      </c>
      <c r="J457" s="21">
        <v>21.6</v>
      </c>
      <c r="K457" s="15">
        <f>Tabla14[[#This Row],[tasa de cambio]]*Tabla14[[#This Row],[Ingresos netos]]</f>
        <v>2.0547263212200004E-2</v>
      </c>
      <c r="P457" s="1" t="s">
        <v>81</v>
      </c>
      <c r="Q457" s="1" t="s">
        <v>49</v>
      </c>
      <c r="R457" s="1"/>
      <c r="S457" s="1" t="s">
        <v>11</v>
      </c>
      <c r="T457" s="1" t="s">
        <v>12</v>
      </c>
      <c r="U457" s="1" t="s">
        <v>13</v>
      </c>
      <c r="V457" s="8">
        <v>4.3298780799999999E-4</v>
      </c>
      <c r="W457" s="8">
        <v>0.75</v>
      </c>
      <c r="X457" s="9">
        <f>Tabla12[[#This Row],[Precio unitario]]*Tabla12[[#This Row],[Tasa de ingresos cliente]]</f>
        <v>3.2474085600000001E-4</v>
      </c>
      <c r="Y457" s="21">
        <v>21.6</v>
      </c>
      <c r="Z457" s="11">
        <f>Tabla12[[#This Row],[tasa de cambio]]*Tabla12[[#This Row],[Ingresos netos]]</f>
        <v>7.0144024896000006E-3</v>
      </c>
      <c r="AQ457" s="2" t="s">
        <v>100</v>
      </c>
      <c r="AR457" s="2" t="s">
        <v>10</v>
      </c>
      <c r="AS457" s="2" t="s">
        <v>114</v>
      </c>
      <c r="AT457" s="2" t="s">
        <v>11</v>
      </c>
      <c r="AU457" s="2" t="s">
        <v>12</v>
      </c>
      <c r="AV457" s="2" t="s">
        <v>13</v>
      </c>
      <c r="AW457" s="7">
        <v>9.0178099999999996E-5</v>
      </c>
      <c r="AX457" s="7">
        <v>0.75</v>
      </c>
      <c r="AY457" s="9">
        <f>Tabla8[[#This Row],[Precio unitario]]*Tabla8[[#This Row],[Tasa de ingresos cliente]]</f>
        <v>6.7633575000000001E-5</v>
      </c>
      <c r="AZ457" s="21">
        <v>21.6</v>
      </c>
      <c r="BA457" s="11">
        <f>Tabla8[[#This Row],[tasa de cambio]]*Tabla8[[#This Row],[Ingresos netos]]</f>
        <v>1.4608852200000001E-3</v>
      </c>
      <c r="BB457" s="23"/>
      <c r="BD457" s="23"/>
      <c r="BR457" s="2" t="s">
        <v>139</v>
      </c>
      <c r="BS457" s="2" t="s">
        <v>140</v>
      </c>
      <c r="BT457" s="2" t="s">
        <v>104</v>
      </c>
      <c r="BU457" s="2" t="s">
        <v>11</v>
      </c>
      <c r="BV457" s="2" t="s">
        <v>12</v>
      </c>
      <c r="BW457" s="2" t="s">
        <v>13</v>
      </c>
      <c r="BX457" s="7">
        <v>2.8608375259999998E-3</v>
      </c>
      <c r="BY457" s="7">
        <v>0.75</v>
      </c>
      <c r="BZ457" s="9">
        <f>Tabla5[[#This Row],[Precio unitario]]*Tabla5[[#This Row],[Tasa de ingresos cliente]]</f>
        <v>2.1456281444999998E-3</v>
      </c>
      <c r="CA457" s="21">
        <v>22.631540000000001</v>
      </c>
      <c r="CB457" s="15">
        <f>Tabla5[[#This Row],[tasa de cambio]]*Tabla5[[#This Row],[Ingresos netos]]</f>
        <v>4.8558869177377527E-2</v>
      </c>
    </row>
    <row r="458" spans="1:80">
      <c r="A458" s="2" t="s">
        <v>24</v>
      </c>
      <c r="B458" s="2" t="s">
        <v>71</v>
      </c>
      <c r="C458" s="2"/>
      <c r="D458" s="2" t="s">
        <v>11</v>
      </c>
      <c r="E458" s="2" t="s">
        <v>12</v>
      </c>
      <c r="F458" s="2" t="s">
        <v>13</v>
      </c>
      <c r="G458" s="7">
        <v>2.876692915E-3</v>
      </c>
      <c r="H458" s="7">
        <v>0.75</v>
      </c>
      <c r="I458" s="9">
        <f>Tabla14[[#This Row],[Precio unitario]]*Tabla14[[#This Row],[Tasa de ingresos cliente]]</f>
        <v>2.1575196862500001E-3</v>
      </c>
      <c r="J458" s="21">
        <v>21.6</v>
      </c>
      <c r="K458" s="15">
        <f>Tabla14[[#This Row],[tasa de cambio]]*Tabla14[[#This Row],[Ingresos netos]]</f>
        <v>4.6602425223000003E-2</v>
      </c>
      <c r="P458" s="2" t="s">
        <v>81</v>
      </c>
      <c r="Q458" s="2" t="s">
        <v>49</v>
      </c>
      <c r="R458" s="2"/>
      <c r="S458" s="2" t="s">
        <v>11</v>
      </c>
      <c r="T458" s="2" t="s">
        <v>12</v>
      </c>
      <c r="U458" s="2" t="s">
        <v>13</v>
      </c>
      <c r="V458" s="7">
        <v>4.3305984100000002E-4</v>
      </c>
      <c r="W458" s="7">
        <v>0.75</v>
      </c>
      <c r="X458" s="9">
        <f>Tabla12[[#This Row],[Precio unitario]]*Tabla12[[#This Row],[Tasa de ingresos cliente]]</f>
        <v>3.2479488075E-4</v>
      </c>
      <c r="Y458" s="21">
        <v>21.6</v>
      </c>
      <c r="Z458" s="11">
        <f>Tabla12[[#This Row],[tasa de cambio]]*Tabla12[[#This Row],[Ingresos netos]]</f>
        <v>7.0155694242000008E-3</v>
      </c>
      <c r="AQ458" s="1" t="s">
        <v>100</v>
      </c>
      <c r="AR458" s="1" t="s">
        <v>10</v>
      </c>
      <c r="AS458" s="1" t="s">
        <v>104</v>
      </c>
      <c r="AT458" s="1" t="s">
        <v>11</v>
      </c>
      <c r="AU458" s="1" t="s">
        <v>12</v>
      </c>
      <c r="AV458" s="1" t="s">
        <v>13</v>
      </c>
      <c r="AW458" s="8">
        <v>6.0300000000000002E-4</v>
      </c>
      <c r="AX458" s="8">
        <v>0.75</v>
      </c>
      <c r="AY458" s="9">
        <f>Tabla8[[#This Row],[Precio unitario]]*Tabla8[[#This Row],[Tasa de ingresos cliente]]</f>
        <v>4.5225000000000002E-4</v>
      </c>
      <c r="AZ458" s="21">
        <v>21.6</v>
      </c>
      <c r="BA458" s="11">
        <f>Tabla8[[#This Row],[tasa de cambio]]*Tabla8[[#This Row],[Ingresos netos]]</f>
        <v>9.7686000000000005E-3</v>
      </c>
      <c r="BB458" s="23"/>
      <c r="BD458" s="23"/>
      <c r="BR458" s="1" t="s">
        <v>139</v>
      </c>
      <c r="BS458" s="1" t="s">
        <v>85</v>
      </c>
      <c r="BT458" s="1" t="s">
        <v>104</v>
      </c>
      <c r="BU458" s="1" t="s">
        <v>11</v>
      </c>
      <c r="BV458" s="1" t="s">
        <v>12</v>
      </c>
      <c r="BW458" s="1" t="s">
        <v>13</v>
      </c>
      <c r="BX458" s="8">
        <v>1.338521278E-3</v>
      </c>
      <c r="BY458" s="8">
        <v>0.75</v>
      </c>
      <c r="BZ458" s="9">
        <f>Tabla5[[#This Row],[Precio unitario]]*Tabla5[[#This Row],[Tasa de ingresos cliente]]</f>
        <v>1.0038909585E-3</v>
      </c>
      <c r="CA458" s="21">
        <v>22.631540000000001</v>
      </c>
      <c r="CB458" s="15">
        <f>Tabla5[[#This Row],[tasa de cambio]]*Tabla5[[#This Row],[Ingresos netos]]</f>
        <v>2.271959838293109E-2</v>
      </c>
    </row>
    <row r="459" spans="1:80">
      <c r="A459" s="2" t="s">
        <v>24</v>
      </c>
      <c r="B459" s="2" t="s">
        <v>56</v>
      </c>
      <c r="C459" s="2"/>
      <c r="D459" s="2" t="s">
        <v>11</v>
      </c>
      <c r="E459" s="2" t="s">
        <v>12</v>
      </c>
      <c r="F459" s="2" t="s">
        <v>13</v>
      </c>
      <c r="G459" s="7">
        <v>2.083182069E-3</v>
      </c>
      <c r="H459" s="7">
        <v>0.75</v>
      </c>
      <c r="I459" s="9">
        <f>Tabla14[[#This Row],[Precio unitario]]*Tabla14[[#This Row],[Tasa de ingresos cliente]]</f>
        <v>1.5623865517500001E-3</v>
      </c>
      <c r="J459" s="21">
        <v>21.6</v>
      </c>
      <c r="K459" s="15">
        <f>Tabla14[[#This Row],[tasa de cambio]]*Tabla14[[#This Row],[Ingresos netos]]</f>
        <v>3.3747549517800006E-2</v>
      </c>
      <c r="P459" s="1" t="s">
        <v>81</v>
      </c>
      <c r="Q459" s="1" t="s">
        <v>49</v>
      </c>
      <c r="R459" s="1"/>
      <c r="S459" s="1" t="s">
        <v>11</v>
      </c>
      <c r="T459" s="1" t="s">
        <v>12</v>
      </c>
      <c r="U459" s="1" t="s">
        <v>13</v>
      </c>
      <c r="V459" s="8">
        <v>4.1685251200000001E-4</v>
      </c>
      <c r="W459" s="8">
        <v>0.75</v>
      </c>
      <c r="X459" s="9">
        <f>Tabla12[[#This Row],[Precio unitario]]*Tabla12[[#This Row],[Tasa de ingresos cliente]]</f>
        <v>3.1263938400000001E-4</v>
      </c>
      <c r="Y459" s="21">
        <v>21.6</v>
      </c>
      <c r="Z459" s="11">
        <f>Tabla12[[#This Row],[tasa de cambio]]*Tabla12[[#This Row],[Ingresos netos]]</f>
        <v>6.7530106944000004E-3</v>
      </c>
      <c r="AQ459" s="2" t="s">
        <v>100</v>
      </c>
      <c r="AR459" s="2" t="s">
        <v>10</v>
      </c>
      <c r="AS459" s="2" t="s">
        <v>104</v>
      </c>
      <c r="AT459" s="2" t="s">
        <v>11</v>
      </c>
      <c r="AU459" s="2" t="s">
        <v>12</v>
      </c>
      <c r="AV459" s="2" t="s">
        <v>13</v>
      </c>
      <c r="AW459" s="7">
        <v>8.585E-4</v>
      </c>
      <c r="AX459" s="7">
        <v>0.75</v>
      </c>
      <c r="AY459" s="9">
        <f>Tabla8[[#This Row],[Precio unitario]]*Tabla8[[#This Row],[Tasa de ingresos cliente]]</f>
        <v>6.4387500000000002E-4</v>
      </c>
      <c r="AZ459" s="21">
        <v>21.6</v>
      </c>
      <c r="BA459" s="11">
        <f>Tabla8[[#This Row],[tasa de cambio]]*Tabla8[[#This Row],[Ingresos netos]]</f>
        <v>1.3907700000000002E-2</v>
      </c>
      <c r="BB459" s="23"/>
      <c r="BD459" s="23"/>
      <c r="BR459" s="2" t="s">
        <v>139</v>
      </c>
      <c r="BS459" s="2" t="s">
        <v>95</v>
      </c>
      <c r="BT459" s="2" t="s">
        <v>104</v>
      </c>
      <c r="BU459" s="2" t="s">
        <v>11</v>
      </c>
      <c r="BV459" s="2" t="s">
        <v>12</v>
      </c>
      <c r="BW459" s="2" t="s">
        <v>13</v>
      </c>
      <c r="BX459" s="7">
        <v>5.2455787119999996E-3</v>
      </c>
      <c r="BY459" s="7">
        <v>0.75</v>
      </c>
      <c r="BZ459" s="9">
        <f>Tabla5[[#This Row],[Precio unitario]]*Tabla5[[#This Row],[Tasa de ingresos cliente]]</f>
        <v>3.9341840339999993E-3</v>
      </c>
      <c r="CA459" s="21">
        <v>22.631540000000001</v>
      </c>
      <c r="CB459" s="15">
        <f>Tabla5[[#This Row],[tasa de cambio]]*Tabla5[[#This Row],[Ingresos netos]]</f>
        <v>8.9036643332832344E-2</v>
      </c>
    </row>
    <row r="460" spans="1:80">
      <c r="A460" s="1" t="s">
        <v>24</v>
      </c>
      <c r="B460" s="1" t="s">
        <v>56</v>
      </c>
      <c r="C460" s="1"/>
      <c r="D460" s="1" t="s">
        <v>11</v>
      </c>
      <c r="E460" s="1" t="s">
        <v>12</v>
      </c>
      <c r="F460" s="1" t="s">
        <v>13</v>
      </c>
      <c r="G460" s="8">
        <v>3.4463265180000001E-3</v>
      </c>
      <c r="H460" s="8">
        <v>0.75</v>
      </c>
      <c r="I460" s="9">
        <f>Tabla14[[#This Row],[Precio unitario]]*Tabla14[[#This Row],[Tasa de ingresos cliente]]</f>
        <v>2.5847448885000001E-3</v>
      </c>
      <c r="J460" s="21">
        <v>21.6</v>
      </c>
      <c r="K460" s="15">
        <f>Tabla14[[#This Row],[tasa de cambio]]*Tabla14[[#This Row],[Ingresos netos]]</f>
        <v>5.5830489591600002E-2</v>
      </c>
      <c r="P460" s="2" t="s">
        <v>81</v>
      </c>
      <c r="Q460" s="2" t="s">
        <v>49</v>
      </c>
      <c r="R460" s="2"/>
      <c r="S460" s="2" t="s">
        <v>11</v>
      </c>
      <c r="T460" s="2" t="s">
        <v>12</v>
      </c>
      <c r="U460" s="2" t="s">
        <v>13</v>
      </c>
      <c r="V460" s="7">
        <v>4.3300581700000002E-4</v>
      </c>
      <c r="W460" s="7">
        <v>0.75</v>
      </c>
      <c r="X460" s="9">
        <f>Tabla12[[#This Row],[Precio unitario]]*Tabla12[[#This Row],[Tasa de ingresos cliente]]</f>
        <v>3.2475436275000003E-4</v>
      </c>
      <c r="Y460" s="21">
        <v>21.6</v>
      </c>
      <c r="Z460" s="11">
        <f>Tabla12[[#This Row],[tasa de cambio]]*Tabla12[[#This Row],[Ingresos netos]]</f>
        <v>7.0146942354000008E-3</v>
      </c>
      <c r="AQ460" s="1" t="s">
        <v>100</v>
      </c>
      <c r="AR460" s="1" t="s">
        <v>10</v>
      </c>
      <c r="AS460" s="1" t="s">
        <v>104</v>
      </c>
      <c r="AT460" s="1" t="s">
        <v>11</v>
      </c>
      <c r="AU460" s="1" t="s">
        <v>129</v>
      </c>
      <c r="AV460" s="1" t="s">
        <v>13</v>
      </c>
      <c r="AW460" s="8">
        <v>-4.0721000000000003E-4</v>
      </c>
      <c r="AX460" s="8">
        <v>0.75</v>
      </c>
      <c r="AY460" s="9">
        <f>Tabla8[[#This Row],[Precio unitario]]*Tabla8[[#This Row],[Tasa de ingresos cliente]]</f>
        <v>-3.0540750000000001E-4</v>
      </c>
      <c r="AZ460" s="21">
        <v>21.6</v>
      </c>
      <c r="BA460" s="11">
        <f>Tabla8[[#This Row],[tasa de cambio]]*Tabla8[[#This Row],[Ingresos netos]]</f>
        <v>-6.5968020000000006E-3</v>
      </c>
      <c r="BB460" s="23"/>
      <c r="BD460" s="23"/>
      <c r="BR460" s="1" t="s">
        <v>139</v>
      </c>
      <c r="BS460" s="1" t="s">
        <v>16</v>
      </c>
      <c r="BT460" s="1" t="s">
        <v>104</v>
      </c>
      <c r="BU460" s="1" t="s">
        <v>11</v>
      </c>
      <c r="BV460" s="1" t="s">
        <v>12</v>
      </c>
      <c r="BW460" s="1" t="s">
        <v>13</v>
      </c>
      <c r="BX460" s="8">
        <v>1.3025091331999999E-2</v>
      </c>
      <c r="BY460" s="8">
        <v>0.75</v>
      </c>
      <c r="BZ460" s="9">
        <f>Tabla5[[#This Row],[Precio unitario]]*Tabla5[[#This Row],[Tasa de ingresos cliente]]</f>
        <v>9.7688184989999996E-3</v>
      </c>
      <c r="CA460" s="21">
        <v>22.631540000000001</v>
      </c>
      <c r="CB460" s="15">
        <f>Tabla5[[#This Row],[tasa de cambio]]*Tabla5[[#This Row],[Ingresos netos]]</f>
        <v>0.22108340661285847</v>
      </c>
    </row>
    <row r="461" spans="1:80">
      <c r="A461" s="2" t="s">
        <v>24</v>
      </c>
      <c r="B461" s="2" t="s">
        <v>56</v>
      </c>
      <c r="C461" s="2"/>
      <c r="D461" s="2" t="s">
        <v>11</v>
      </c>
      <c r="E461" s="2" t="s">
        <v>12</v>
      </c>
      <c r="F461" s="2" t="s">
        <v>13</v>
      </c>
      <c r="G461" s="7">
        <v>1.5057689479999999E-3</v>
      </c>
      <c r="H461" s="7">
        <v>0.75</v>
      </c>
      <c r="I461" s="9">
        <f>Tabla14[[#This Row],[Precio unitario]]*Tabla14[[#This Row],[Tasa de ingresos cliente]]</f>
        <v>1.1293267109999999E-3</v>
      </c>
      <c r="J461" s="21">
        <v>21.6</v>
      </c>
      <c r="K461" s="15">
        <f>Tabla14[[#This Row],[tasa de cambio]]*Tabla14[[#This Row],[Ingresos netos]]</f>
        <v>2.43934569576E-2</v>
      </c>
      <c r="P461" s="1" t="s">
        <v>81</v>
      </c>
      <c r="Q461" s="1" t="s">
        <v>49</v>
      </c>
      <c r="R461" s="1"/>
      <c r="S461" s="1" t="s">
        <v>11</v>
      </c>
      <c r="T461" s="1" t="s">
        <v>12</v>
      </c>
      <c r="U461" s="1" t="s">
        <v>13</v>
      </c>
      <c r="V461" s="8">
        <v>4.1145006899999999E-4</v>
      </c>
      <c r="W461" s="8">
        <v>0.75</v>
      </c>
      <c r="X461" s="9">
        <f>Tabla12[[#This Row],[Precio unitario]]*Tabla12[[#This Row],[Tasa de ingresos cliente]]</f>
        <v>3.0858755175E-4</v>
      </c>
      <c r="Y461" s="21">
        <v>21.6</v>
      </c>
      <c r="Z461" s="11">
        <f>Tabla12[[#This Row],[tasa de cambio]]*Tabla12[[#This Row],[Ingresos netos]]</f>
        <v>6.6654911178000006E-3</v>
      </c>
      <c r="AQ461" s="2" t="s">
        <v>100</v>
      </c>
      <c r="AR461" s="2" t="s">
        <v>10</v>
      </c>
      <c r="AS461" s="2" t="s">
        <v>104</v>
      </c>
      <c r="AT461" s="2" t="s">
        <v>11</v>
      </c>
      <c r="AU461" s="2" t="s">
        <v>129</v>
      </c>
      <c r="AV461" s="2" t="s">
        <v>13</v>
      </c>
      <c r="AW461" s="7">
        <v>-4.0721010000000001E-4</v>
      </c>
      <c r="AX461" s="7">
        <v>0.75</v>
      </c>
      <c r="AY461" s="9">
        <f>Tabla8[[#This Row],[Precio unitario]]*Tabla8[[#This Row],[Tasa de ingresos cliente]]</f>
        <v>-3.0540757500000003E-4</v>
      </c>
      <c r="AZ461" s="21">
        <v>21.6</v>
      </c>
      <c r="BA461" s="11">
        <f>Tabla8[[#This Row],[tasa de cambio]]*Tabla8[[#This Row],[Ingresos netos]]</f>
        <v>-6.596803620000001E-3</v>
      </c>
      <c r="BB461" s="23"/>
      <c r="BD461" s="23"/>
      <c r="BR461" s="2" t="s">
        <v>139</v>
      </c>
      <c r="BS461" s="2" t="s">
        <v>16</v>
      </c>
      <c r="BT461" s="2" t="s">
        <v>104</v>
      </c>
      <c r="BU461" s="2" t="s">
        <v>11</v>
      </c>
      <c r="BV461" s="2" t="s">
        <v>12</v>
      </c>
      <c r="BW461" s="2" t="s">
        <v>13</v>
      </c>
      <c r="BX461" s="7">
        <v>1.3025091331000001E-2</v>
      </c>
      <c r="BY461" s="7">
        <v>0.75</v>
      </c>
      <c r="BZ461" s="9">
        <f>Tabla5[[#This Row],[Precio unitario]]*Tabla5[[#This Row],[Tasa de ingresos cliente]]</f>
        <v>9.7688184982500006E-3</v>
      </c>
      <c r="CA461" s="21">
        <v>22.631540000000001</v>
      </c>
      <c r="CB461" s="15">
        <f>Tabla5[[#This Row],[tasa de cambio]]*Tabla5[[#This Row],[Ingresos netos]]</f>
        <v>0.22108340659588482</v>
      </c>
    </row>
    <row r="462" spans="1:80">
      <c r="A462" s="1" t="s">
        <v>24</v>
      </c>
      <c r="B462" s="1" t="s">
        <v>56</v>
      </c>
      <c r="C462" s="1"/>
      <c r="D462" s="1" t="s">
        <v>11</v>
      </c>
      <c r="E462" s="1" t="s">
        <v>12</v>
      </c>
      <c r="F462" s="1" t="s">
        <v>13</v>
      </c>
      <c r="G462" s="8">
        <v>1.289671223E-3</v>
      </c>
      <c r="H462" s="8">
        <v>0.75</v>
      </c>
      <c r="I462" s="9">
        <f>Tabla14[[#This Row],[Precio unitario]]*Tabla14[[#This Row],[Tasa de ingresos cliente]]</f>
        <v>9.6725341725000002E-4</v>
      </c>
      <c r="J462" s="21">
        <v>21.6</v>
      </c>
      <c r="K462" s="15">
        <f>Tabla14[[#This Row],[tasa de cambio]]*Tabla14[[#This Row],[Ingresos netos]]</f>
        <v>2.0892673812600002E-2</v>
      </c>
      <c r="P462" s="2" t="s">
        <v>81</v>
      </c>
      <c r="Q462" s="2" t="s">
        <v>49</v>
      </c>
      <c r="R462" s="2"/>
      <c r="S462" s="2" t="s">
        <v>11</v>
      </c>
      <c r="T462" s="2" t="s">
        <v>12</v>
      </c>
      <c r="U462" s="2" t="s">
        <v>13</v>
      </c>
      <c r="V462" s="7">
        <v>4.3298126000000003E-4</v>
      </c>
      <c r="W462" s="7">
        <v>0.75</v>
      </c>
      <c r="X462" s="9">
        <f>Tabla12[[#This Row],[Precio unitario]]*Tabla12[[#This Row],[Tasa de ingresos cliente]]</f>
        <v>3.2473594500000001E-4</v>
      </c>
      <c r="Y462" s="21">
        <v>21.6</v>
      </c>
      <c r="Z462" s="11">
        <f>Tabla12[[#This Row],[tasa de cambio]]*Tabla12[[#This Row],[Ingresos netos]]</f>
        <v>7.0142964120000007E-3</v>
      </c>
      <c r="AQ462" s="2" t="s">
        <v>100</v>
      </c>
      <c r="AR462" s="2" t="s">
        <v>10</v>
      </c>
      <c r="AS462" s="2" t="s">
        <v>114</v>
      </c>
      <c r="AT462" s="2" t="s">
        <v>11</v>
      </c>
      <c r="AU462" s="2" t="s">
        <v>129</v>
      </c>
      <c r="AV462" s="2" t="s">
        <v>13</v>
      </c>
      <c r="AW462" s="7">
        <v>-2.70515E-5</v>
      </c>
      <c r="AX462" s="7">
        <v>0.75</v>
      </c>
      <c r="AY462" s="9">
        <f>Tabla8[[#This Row],[Precio unitario]]*Tabla8[[#This Row],[Tasa de ingresos cliente]]</f>
        <v>-2.0288624999999999E-5</v>
      </c>
      <c r="AZ462" s="21">
        <v>21.6</v>
      </c>
      <c r="BA462" s="11">
        <f>Tabla8[[#This Row],[tasa de cambio]]*Tabla8[[#This Row],[Ingresos netos]]</f>
        <v>-4.3823430000000001E-4</v>
      </c>
      <c r="BB462" s="23"/>
      <c r="BD462" s="23"/>
      <c r="BR462" s="1" t="s">
        <v>139</v>
      </c>
      <c r="BS462" s="1" t="s">
        <v>17</v>
      </c>
      <c r="BT462" s="1" t="s">
        <v>104</v>
      </c>
      <c r="BU462" s="1" t="s">
        <v>11</v>
      </c>
      <c r="BV462" s="1" t="s">
        <v>12</v>
      </c>
      <c r="BW462" s="1" t="s">
        <v>13</v>
      </c>
      <c r="BX462" s="8">
        <v>3.53081373E-3</v>
      </c>
      <c r="BY462" s="8">
        <v>0.75</v>
      </c>
      <c r="BZ462" s="9">
        <f>Tabla5[[#This Row],[Precio unitario]]*Tabla5[[#This Row],[Tasa de ingresos cliente]]</f>
        <v>2.6481102974999999E-3</v>
      </c>
      <c r="CA462" s="21">
        <v>22.631540000000001</v>
      </c>
      <c r="CB462" s="15">
        <f>Tabla5[[#This Row],[tasa de cambio]]*Tabla5[[#This Row],[Ingresos netos]]</f>
        <v>5.9930814122283148E-2</v>
      </c>
    </row>
    <row r="463" spans="1:80">
      <c r="A463" s="1" t="s">
        <v>24</v>
      </c>
      <c r="B463" s="1" t="s">
        <v>56</v>
      </c>
      <c r="C463" s="1"/>
      <c r="D463" s="1" t="s">
        <v>11</v>
      </c>
      <c r="E463" s="1" t="s">
        <v>12</v>
      </c>
      <c r="F463" s="1" t="s">
        <v>13</v>
      </c>
      <c r="G463" s="8">
        <v>1.0789327214E-2</v>
      </c>
      <c r="H463" s="8">
        <v>0.75</v>
      </c>
      <c r="I463" s="9">
        <f>Tabla14[[#This Row],[Precio unitario]]*Tabla14[[#This Row],[Tasa de ingresos cliente]]</f>
        <v>8.0919954104999997E-3</v>
      </c>
      <c r="J463" s="21">
        <v>21.6</v>
      </c>
      <c r="K463" s="15">
        <f>Tabla14[[#This Row],[tasa de cambio]]*Tabla14[[#This Row],[Ingresos netos]]</f>
        <v>0.17478710086679999</v>
      </c>
      <c r="P463" s="1" t="s">
        <v>81</v>
      </c>
      <c r="Q463" s="1" t="s">
        <v>49</v>
      </c>
      <c r="R463" s="1"/>
      <c r="S463" s="1" t="s">
        <v>11</v>
      </c>
      <c r="T463" s="1" t="s">
        <v>12</v>
      </c>
      <c r="U463" s="1" t="s">
        <v>13</v>
      </c>
      <c r="V463" s="8">
        <v>4.3296379799999998E-4</v>
      </c>
      <c r="W463" s="8">
        <v>0.75</v>
      </c>
      <c r="X463" s="9">
        <f>Tabla12[[#This Row],[Precio unitario]]*Tabla12[[#This Row],[Tasa de ingresos cliente]]</f>
        <v>3.2472284849999997E-4</v>
      </c>
      <c r="Y463" s="21">
        <v>21.6</v>
      </c>
      <c r="Z463" s="11">
        <f>Tabla12[[#This Row],[tasa de cambio]]*Tabla12[[#This Row],[Ingresos netos]]</f>
        <v>7.0140135275999996E-3</v>
      </c>
      <c r="AQ463" s="1" t="s">
        <v>100</v>
      </c>
      <c r="AR463" s="1" t="s">
        <v>10</v>
      </c>
      <c r="AS463" s="1" t="s">
        <v>114</v>
      </c>
      <c r="AT463" s="1" t="s">
        <v>11</v>
      </c>
      <c r="AU463" s="1" t="s">
        <v>129</v>
      </c>
      <c r="AV463" s="1" t="s">
        <v>13</v>
      </c>
      <c r="AW463" s="8">
        <v>-2.70516E-5</v>
      </c>
      <c r="AX463" s="8">
        <v>0.75</v>
      </c>
      <c r="AY463" s="9">
        <f>Tabla8[[#This Row],[Precio unitario]]*Tabla8[[#This Row],[Tasa de ingresos cliente]]</f>
        <v>-2.0288700000000001E-5</v>
      </c>
      <c r="AZ463" s="21">
        <v>21.6</v>
      </c>
      <c r="BA463" s="11">
        <f>Tabla8[[#This Row],[tasa de cambio]]*Tabla8[[#This Row],[Ingresos netos]]</f>
        <v>-4.3823592000000005E-4</v>
      </c>
      <c r="BB463" s="23"/>
      <c r="BD463" s="23"/>
      <c r="BR463" s="2" t="s">
        <v>139</v>
      </c>
      <c r="BS463" s="2" t="s">
        <v>17</v>
      </c>
      <c r="BT463" s="2" t="s">
        <v>104</v>
      </c>
      <c r="BU463" s="2" t="s">
        <v>11</v>
      </c>
      <c r="BV463" s="2" t="s">
        <v>12</v>
      </c>
      <c r="BW463" s="2" t="s">
        <v>13</v>
      </c>
      <c r="BX463" s="7">
        <v>3.530813729E-3</v>
      </c>
      <c r="BY463" s="7">
        <v>0.75</v>
      </c>
      <c r="BZ463" s="9">
        <f>Tabla5[[#This Row],[Precio unitario]]*Tabla5[[#This Row],[Tasa de ingresos cliente]]</f>
        <v>2.64811029675E-3</v>
      </c>
      <c r="CA463" s="21">
        <v>22.631540000000001</v>
      </c>
      <c r="CB463" s="15">
        <f>Tabla5[[#This Row],[tasa de cambio]]*Tabla5[[#This Row],[Ingresos netos]]</f>
        <v>5.9930814105309496E-2</v>
      </c>
    </row>
    <row r="464" spans="1:80">
      <c r="A464" s="1" t="s">
        <v>24</v>
      </c>
      <c r="B464" s="1" t="s">
        <v>56</v>
      </c>
      <c r="C464" s="1"/>
      <c r="D464" s="1" t="s">
        <v>11</v>
      </c>
      <c r="E464" s="1" t="s">
        <v>12</v>
      </c>
      <c r="F464" s="1" t="s">
        <v>13</v>
      </c>
      <c r="G464" s="8">
        <v>1.3942625219999999E-3</v>
      </c>
      <c r="H464" s="8">
        <v>0.75</v>
      </c>
      <c r="I464" s="9">
        <f>Tabla14[[#This Row],[Precio unitario]]*Tabla14[[#This Row],[Tasa de ingresos cliente]]</f>
        <v>1.0456968914999999E-3</v>
      </c>
      <c r="J464" s="21">
        <v>21.6</v>
      </c>
      <c r="K464" s="15">
        <f>Tabla14[[#This Row],[tasa de cambio]]*Tabla14[[#This Row],[Ingresos netos]]</f>
        <v>2.2587052856399999E-2</v>
      </c>
      <c r="P464" s="2" t="s">
        <v>81</v>
      </c>
      <c r="Q464" s="2" t="s">
        <v>49</v>
      </c>
      <c r="R464" s="2"/>
      <c r="S464" s="2" t="s">
        <v>11</v>
      </c>
      <c r="T464" s="2" t="s">
        <v>12</v>
      </c>
      <c r="U464" s="2" t="s">
        <v>13</v>
      </c>
      <c r="V464" s="7">
        <v>3.7531852899999997E-4</v>
      </c>
      <c r="W464" s="7">
        <v>0.75</v>
      </c>
      <c r="X464" s="9">
        <f>Tabla12[[#This Row],[Precio unitario]]*Tabla12[[#This Row],[Tasa de ingresos cliente]]</f>
        <v>2.8148889674999998E-4</v>
      </c>
      <c r="Y464" s="21">
        <v>21.6</v>
      </c>
      <c r="Z464" s="11">
        <f>Tabla12[[#This Row],[tasa de cambio]]*Tabla12[[#This Row],[Ingresos netos]]</f>
        <v>6.0801601697999998E-3</v>
      </c>
      <c r="AQ464" s="2" t="s">
        <v>100</v>
      </c>
      <c r="AR464" s="2" t="s">
        <v>10</v>
      </c>
      <c r="AS464" s="2" t="s">
        <v>101</v>
      </c>
      <c r="AT464" s="2" t="s">
        <v>11</v>
      </c>
      <c r="AU464" s="2" t="s">
        <v>12</v>
      </c>
      <c r="AV464" s="2" t="s">
        <v>13</v>
      </c>
      <c r="AW464" s="7">
        <v>7.7099999999999998E-4</v>
      </c>
      <c r="AX464" s="7">
        <v>0.75</v>
      </c>
      <c r="AY464" s="9">
        <f>Tabla8[[#This Row],[Precio unitario]]*Tabla8[[#This Row],[Tasa de ingresos cliente]]</f>
        <v>5.7824999999999999E-4</v>
      </c>
      <c r="AZ464" s="21">
        <v>21.6</v>
      </c>
      <c r="BA464" s="11">
        <f>Tabla8[[#This Row],[tasa de cambio]]*Tabla8[[#This Row],[Ingresos netos]]</f>
        <v>1.24902E-2</v>
      </c>
      <c r="BB464" s="23"/>
      <c r="BD464" s="23"/>
      <c r="BR464" s="1" t="s">
        <v>139</v>
      </c>
      <c r="BS464" s="1" t="s">
        <v>33</v>
      </c>
      <c r="BT464" s="1" t="s">
        <v>104</v>
      </c>
      <c r="BU464" s="1" t="s">
        <v>11</v>
      </c>
      <c r="BV464" s="1" t="s">
        <v>12</v>
      </c>
      <c r="BW464" s="1" t="s">
        <v>13</v>
      </c>
      <c r="BX464" s="8">
        <v>6.2195294929999999E-3</v>
      </c>
      <c r="BY464" s="8">
        <v>0.75</v>
      </c>
      <c r="BZ464" s="9">
        <f>Tabla5[[#This Row],[Precio unitario]]*Tabla5[[#This Row],[Tasa de ingresos cliente]]</f>
        <v>4.6646471197499999E-3</v>
      </c>
      <c r="CA464" s="21">
        <v>22.631540000000001</v>
      </c>
      <c r="CB464" s="15">
        <f>Tabla5[[#This Row],[tasa de cambio]]*Tabla5[[#This Row],[Ingresos netos]]</f>
        <v>0.10556814787650692</v>
      </c>
    </row>
    <row r="465" spans="1:80">
      <c r="A465" s="2" t="s">
        <v>24</v>
      </c>
      <c r="B465" s="2" t="s">
        <v>56</v>
      </c>
      <c r="C465" s="2"/>
      <c r="D465" s="2" t="s">
        <v>11</v>
      </c>
      <c r="E465" s="2" t="s">
        <v>12</v>
      </c>
      <c r="F465" s="2" t="s">
        <v>13</v>
      </c>
      <c r="G465" s="7">
        <v>7.9558538440000007E-3</v>
      </c>
      <c r="H465" s="7">
        <v>0.75</v>
      </c>
      <c r="I465" s="9">
        <f>Tabla14[[#This Row],[Precio unitario]]*Tabla14[[#This Row],[Tasa de ingresos cliente]]</f>
        <v>5.9668903830000005E-3</v>
      </c>
      <c r="J465" s="21">
        <v>21.6</v>
      </c>
      <c r="K465" s="15">
        <f>Tabla14[[#This Row],[tasa de cambio]]*Tabla14[[#This Row],[Ingresos netos]]</f>
        <v>0.12888483227280001</v>
      </c>
      <c r="P465" s="1" t="s">
        <v>81</v>
      </c>
      <c r="Q465" s="1" t="s">
        <v>15</v>
      </c>
      <c r="R465" s="1"/>
      <c r="S465" s="1" t="s">
        <v>11</v>
      </c>
      <c r="T465" s="1" t="s">
        <v>12</v>
      </c>
      <c r="U465" s="1" t="s">
        <v>13</v>
      </c>
      <c r="V465" s="8">
        <v>6.3169686970000003E-3</v>
      </c>
      <c r="W465" s="8">
        <v>0.75</v>
      </c>
      <c r="X465" s="9">
        <f>Tabla12[[#This Row],[Precio unitario]]*Tabla12[[#This Row],[Tasa de ingresos cliente]]</f>
        <v>4.7377265227500007E-3</v>
      </c>
      <c r="Y465" s="21">
        <v>21.6</v>
      </c>
      <c r="Z465" s="11">
        <f>Tabla12[[#This Row],[tasa de cambio]]*Tabla12[[#This Row],[Ingresos netos]]</f>
        <v>0.10233489289140002</v>
      </c>
      <c r="AQ465" s="1" t="s">
        <v>100</v>
      </c>
      <c r="AR465" s="1" t="s">
        <v>10</v>
      </c>
      <c r="AS465" s="1" t="s">
        <v>101</v>
      </c>
      <c r="AT465" s="1" t="s">
        <v>11</v>
      </c>
      <c r="AU465" s="1" t="s">
        <v>12</v>
      </c>
      <c r="AV465" s="1" t="s">
        <v>13</v>
      </c>
      <c r="AW465" s="8">
        <v>7.71125E-4</v>
      </c>
      <c r="AX465" s="8">
        <v>0.75</v>
      </c>
      <c r="AY465" s="9">
        <f>Tabla8[[#This Row],[Precio unitario]]*Tabla8[[#This Row],[Tasa de ingresos cliente]]</f>
        <v>5.7834374999999997E-4</v>
      </c>
      <c r="AZ465" s="21">
        <v>21.6</v>
      </c>
      <c r="BA465" s="11">
        <f>Tabla8[[#This Row],[tasa de cambio]]*Tabla8[[#This Row],[Ingresos netos]]</f>
        <v>1.2492225000000001E-2</v>
      </c>
      <c r="BB465" s="23"/>
      <c r="BD465" s="23"/>
      <c r="BR465" s="2" t="s">
        <v>139</v>
      </c>
      <c r="BS465" s="2" t="s">
        <v>33</v>
      </c>
      <c r="BT465" s="2" t="s">
        <v>104</v>
      </c>
      <c r="BU465" s="2" t="s">
        <v>11</v>
      </c>
      <c r="BV465" s="2" t="s">
        <v>12</v>
      </c>
      <c r="BW465" s="2" t="s">
        <v>13</v>
      </c>
      <c r="BX465" s="7">
        <v>6.2195294940000003E-3</v>
      </c>
      <c r="BY465" s="7">
        <v>0.75</v>
      </c>
      <c r="BZ465" s="9">
        <f>Tabla5[[#This Row],[Precio unitario]]*Tabla5[[#This Row],[Tasa de ingresos cliente]]</f>
        <v>4.6646471204999998E-3</v>
      </c>
      <c r="CA465" s="21">
        <v>22.631540000000001</v>
      </c>
      <c r="CB465" s="15">
        <f>Tabla5[[#This Row],[tasa de cambio]]*Tabla5[[#This Row],[Ingresos netos]]</f>
        <v>0.10556814789348057</v>
      </c>
    </row>
    <row r="466" spans="1:80">
      <c r="A466" s="1" t="s">
        <v>24</v>
      </c>
      <c r="B466" s="1" t="s">
        <v>56</v>
      </c>
      <c r="C466" s="1"/>
      <c r="D466" s="1" t="s">
        <v>11</v>
      </c>
      <c r="E466" s="1" t="s">
        <v>12</v>
      </c>
      <c r="F466" s="1" t="s">
        <v>13</v>
      </c>
      <c r="G466" s="8">
        <v>1.9722519039999998E-3</v>
      </c>
      <c r="H466" s="8">
        <v>0.75</v>
      </c>
      <c r="I466" s="9">
        <f>Tabla14[[#This Row],[Precio unitario]]*Tabla14[[#This Row],[Tasa de ingresos cliente]]</f>
        <v>1.479188928E-3</v>
      </c>
      <c r="J466" s="21">
        <v>21.6</v>
      </c>
      <c r="K466" s="15">
        <f>Tabla14[[#This Row],[tasa de cambio]]*Tabla14[[#This Row],[Ingresos netos]]</f>
        <v>3.1950480844800004E-2</v>
      </c>
      <c r="P466" s="2" t="s">
        <v>81</v>
      </c>
      <c r="Q466" s="2" t="s">
        <v>43</v>
      </c>
      <c r="R466" s="2"/>
      <c r="S466" s="2" t="s">
        <v>11</v>
      </c>
      <c r="T466" s="2" t="s">
        <v>12</v>
      </c>
      <c r="U466" s="2" t="s">
        <v>13</v>
      </c>
      <c r="V466" s="7">
        <v>4.7879397799999998E-4</v>
      </c>
      <c r="W466" s="7">
        <v>0.75</v>
      </c>
      <c r="X466" s="9">
        <f>Tabla12[[#This Row],[Precio unitario]]*Tabla12[[#This Row],[Tasa de ingresos cliente]]</f>
        <v>3.590954835E-4</v>
      </c>
      <c r="Y466" s="21">
        <v>21.6</v>
      </c>
      <c r="Z466" s="11">
        <f>Tabla12[[#This Row],[tasa de cambio]]*Tabla12[[#This Row],[Ingresos netos]]</f>
        <v>7.7564624436E-3</v>
      </c>
      <c r="AQ466" s="2" t="s">
        <v>100</v>
      </c>
      <c r="AR466" s="2" t="s">
        <v>10</v>
      </c>
      <c r="AS466" s="2" t="s">
        <v>101</v>
      </c>
      <c r="AT466" s="2" t="s">
        <v>11</v>
      </c>
      <c r="AU466" s="2" t="s">
        <v>12</v>
      </c>
      <c r="AV466" s="2" t="s">
        <v>13</v>
      </c>
      <c r="AW466" s="7">
        <v>7.7116670000000002E-4</v>
      </c>
      <c r="AX466" s="7">
        <v>0.75</v>
      </c>
      <c r="AY466" s="9">
        <f>Tabla8[[#This Row],[Precio unitario]]*Tabla8[[#This Row],[Tasa de ingresos cliente]]</f>
        <v>5.7837502500000001E-4</v>
      </c>
      <c r="AZ466" s="21">
        <v>21.6</v>
      </c>
      <c r="BA466" s="11">
        <f>Tabla8[[#This Row],[tasa de cambio]]*Tabla8[[#This Row],[Ingresos netos]]</f>
        <v>1.2492900540000001E-2</v>
      </c>
      <c r="BB466" s="23"/>
      <c r="BD466" s="23"/>
      <c r="BR466" s="1" t="s">
        <v>139</v>
      </c>
      <c r="BS466" s="1" t="s">
        <v>19</v>
      </c>
      <c r="BT466" s="1" t="s">
        <v>101</v>
      </c>
      <c r="BU466" s="1" t="s">
        <v>11</v>
      </c>
      <c r="BV466" s="1" t="s">
        <v>12</v>
      </c>
      <c r="BW466" s="1" t="s">
        <v>13</v>
      </c>
      <c r="BX466" s="8">
        <v>7.0677045659999996E-3</v>
      </c>
      <c r="BY466" s="8">
        <v>0.75</v>
      </c>
      <c r="BZ466" s="9">
        <f>Tabla5[[#This Row],[Precio unitario]]*Tabla5[[#This Row],[Tasa de ingresos cliente]]</f>
        <v>5.3007784245000002E-3</v>
      </c>
      <c r="CA466" s="21">
        <v>22.631540000000001</v>
      </c>
      <c r="CB466" s="15">
        <f>Tabla5[[#This Row],[tasa de cambio]]*Tabla5[[#This Row],[Ingresos netos]]</f>
        <v>0.11996477894520874</v>
      </c>
    </row>
    <row r="467" spans="1:80">
      <c r="A467" s="2" t="s">
        <v>24</v>
      </c>
      <c r="B467" s="2" t="s">
        <v>56</v>
      </c>
      <c r="C467" s="2"/>
      <c r="D467" s="2" t="s">
        <v>11</v>
      </c>
      <c r="E467" s="2" t="s">
        <v>12</v>
      </c>
      <c r="F467" s="2" t="s">
        <v>13</v>
      </c>
      <c r="G467" s="7">
        <v>7.3006455409999997E-3</v>
      </c>
      <c r="H467" s="7">
        <v>0.75</v>
      </c>
      <c r="I467" s="9">
        <f>Tabla14[[#This Row],[Precio unitario]]*Tabla14[[#This Row],[Tasa de ingresos cliente]]</f>
        <v>5.4754841557499998E-3</v>
      </c>
      <c r="J467" s="21">
        <v>21.6</v>
      </c>
      <c r="K467" s="15">
        <f>Tabla14[[#This Row],[tasa de cambio]]*Tabla14[[#This Row],[Ingresos netos]]</f>
        <v>0.1182704577642</v>
      </c>
      <c r="P467" s="1" t="s">
        <v>81</v>
      </c>
      <c r="Q467" s="1" t="s">
        <v>43</v>
      </c>
      <c r="R467" s="1"/>
      <c r="S467" s="1" t="s">
        <v>11</v>
      </c>
      <c r="T467" s="1" t="s">
        <v>12</v>
      </c>
      <c r="U467" s="1" t="s">
        <v>13</v>
      </c>
      <c r="V467" s="8">
        <v>4.7869968100000001E-4</v>
      </c>
      <c r="W467" s="8">
        <v>0.75</v>
      </c>
      <c r="X467" s="9">
        <f>Tabla12[[#This Row],[Precio unitario]]*Tabla12[[#This Row],[Tasa de ingresos cliente]]</f>
        <v>3.5902476074999999E-4</v>
      </c>
      <c r="Y467" s="21">
        <v>21.6</v>
      </c>
      <c r="Z467" s="11">
        <f>Tabla12[[#This Row],[tasa de cambio]]*Tabla12[[#This Row],[Ingresos netos]]</f>
        <v>7.7549348322000005E-3</v>
      </c>
      <c r="AQ467" s="1" t="s">
        <v>100</v>
      </c>
      <c r="AR467" s="1" t="s">
        <v>10</v>
      </c>
      <c r="AS467" s="1" t="s">
        <v>101</v>
      </c>
      <c r="AT467" s="1" t="s">
        <v>11</v>
      </c>
      <c r="AU467" s="1" t="s">
        <v>12</v>
      </c>
      <c r="AV467" s="1" t="s">
        <v>13</v>
      </c>
      <c r="AW467" s="8">
        <v>7.7108329999999998E-4</v>
      </c>
      <c r="AX467" s="8">
        <v>0.75</v>
      </c>
      <c r="AY467" s="9">
        <f>Tabla8[[#This Row],[Precio unitario]]*Tabla8[[#This Row],[Tasa de ingresos cliente]]</f>
        <v>5.7831247499999993E-4</v>
      </c>
      <c r="AZ467" s="21">
        <v>21.6</v>
      </c>
      <c r="BA467" s="11">
        <f>Tabla8[[#This Row],[tasa de cambio]]*Tabla8[[#This Row],[Ingresos netos]]</f>
        <v>1.2491549459999999E-2</v>
      </c>
      <c r="BB467" s="23"/>
      <c r="BD467" s="23"/>
      <c r="BR467" s="2" t="s">
        <v>139</v>
      </c>
      <c r="BS467" s="2" t="s">
        <v>19</v>
      </c>
      <c r="BT467" s="2" t="s">
        <v>101</v>
      </c>
      <c r="BU467" s="2" t="s">
        <v>11</v>
      </c>
      <c r="BV467" s="2" t="s">
        <v>12</v>
      </c>
      <c r="BW467" s="2" t="s">
        <v>13</v>
      </c>
      <c r="BX467" s="7">
        <v>7.0677045670000001E-3</v>
      </c>
      <c r="BY467" s="7">
        <v>0.75</v>
      </c>
      <c r="BZ467" s="9">
        <f>Tabla5[[#This Row],[Precio unitario]]*Tabla5[[#This Row],[Tasa de ingresos cliente]]</f>
        <v>5.3007784252500001E-3</v>
      </c>
      <c r="CA467" s="21">
        <v>22.631540000000001</v>
      </c>
      <c r="CB467" s="15">
        <f>Tabla5[[#This Row],[tasa de cambio]]*Tabla5[[#This Row],[Ingresos netos]]</f>
        <v>0.1199647789621824</v>
      </c>
    </row>
    <row r="468" spans="1:80">
      <c r="A468" s="1" t="s">
        <v>24</v>
      </c>
      <c r="B468" s="1" t="s">
        <v>44</v>
      </c>
      <c r="C468" s="1"/>
      <c r="D468" s="1" t="s">
        <v>11</v>
      </c>
      <c r="E468" s="1" t="s">
        <v>12</v>
      </c>
      <c r="F468" s="1" t="s">
        <v>13</v>
      </c>
      <c r="G468" s="8">
        <v>2.2156667299999999E-4</v>
      </c>
      <c r="H468" s="8">
        <v>0.75</v>
      </c>
      <c r="I468" s="9">
        <f>Tabla14[[#This Row],[Precio unitario]]*Tabla14[[#This Row],[Tasa de ingresos cliente]]</f>
        <v>1.6617500475E-4</v>
      </c>
      <c r="J468" s="21">
        <v>21.6</v>
      </c>
      <c r="K468" s="15">
        <f>Tabla14[[#This Row],[tasa de cambio]]*Tabla14[[#This Row],[Ingresos netos]]</f>
        <v>3.5893801026000002E-3</v>
      </c>
      <c r="P468" s="2" t="s">
        <v>81</v>
      </c>
      <c r="Q468" s="2" t="s">
        <v>43</v>
      </c>
      <c r="R468" s="2"/>
      <c r="S468" s="2" t="s">
        <v>11</v>
      </c>
      <c r="T468" s="2" t="s">
        <v>12</v>
      </c>
      <c r="U468" s="2" t="s">
        <v>13</v>
      </c>
      <c r="V468" s="7">
        <v>4.7887255900000002E-4</v>
      </c>
      <c r="W468" s="7">
        <v>0.75</v>
      </c>
      <c r="X468" s="9">
        <f>Tabla12[[#This Row],[Precio unitario]]*Tabla12[[#This Row],[Tasa de ingresos cliente]]</f>
        <v>3.5915441925000004E-4</v>
      </c>
      <c r="Y468" s="21">
        <v>21.6</v>
      </c>
      <c r="Z468" s="11">
        <f>Tabla12[[#This Row],[tasa de cambio]]*Tabla12[[#This Row],[Ingresos netos]]</f>
        <v>7.757735455800001E-3</v>
      </c>
      <c r="AQ468" s="2" t="s">
        <v>100</v>
      </c>
      <c r="AR468" s="2" t="s">
        <v>10</v>
      </c>
      <c r="AS468" s="2" t="s">
        <v>101</v>
      </c>
      <c r="AT468" s="2" t="s">
        <v>11</v>
      </c>
      <c r="AU468" s="2" t="s">
        <v>12</v>
      </c>
      <c r="AV468" s="2" t="s">
        <v>13</v>
      </c>
      <c r="AW468" s="7">
        <v>7.7111110000000003E-4</v>
      </c>
      <c r="AX468" s="7">
        <v>0.75</v>
      </c>
      <c r="AY468" s="9">
        <f>Tabla8[[#This Row],[Precio unitario]]*Tabla8[[#This Row],[Tasa de ingresos cliente]]</f>
        <v>5.78333325E-4</v>
      </c>
      <c r="AZ468" s="21">
        <v>21.6</v>
      </c>
      <c r="BA468" s="11">
        <f>Tabla8[[#This Row],[tasa de cambio]]*Tabla8[[#This Row],[Ingresos netos]]</f>
        <v>1.249199982E-2</v>
      </c>
      <c r="BB468" s="23"/>
      <c r="BD468" s="23"/>
      <c r="BR468" s="1" t="s">
        <v>139</v>
      </c>
      <c r="BS468" s="1" t="s">
        <v>20</v>
      </c>
      <c r="BT468" s="1" t="s">
        <v>101</v>
      </c>
      <c r="BU468" s="1" t="s">
        <v>11</v>
      </c>
      <c r="BV468" s="1" t="s">
        <v>12</v>
      </c>
      <c r="BW468" s="1" t="s">
        <v>13</v>
      </c>
      <c r="BX468" s="8">
        <v>7.0196987650000004E-3</v>
      </c>
      <c r="BY468" s="8">
        <v>0.75</v>
      </c>
      <c r="BZ468" s="9">
        <f>Tabla5[[#This Row],[Precio unitario]]*Tabla5[[#This Row],[Tasa de ingresos cliente]]</f>
        <v>5.2647740737500007E-3</v>
      </c>
      <c r="CA468" s="21">
        <v>22.631540000000001</v>
      </c>
      <c r="CB468" s="15">
        <f>Tabla5[[#This Row],[tasa de cambio]]*Tabla5[[#This Row],[Ingresos netos]]</f>
        <v>0.1191499450410361</v>
      </c>
    </row>
    <row r="469" spans="1:80">
      <c r="A469" s="2" t="s">
        <v>24</v>
      </c>
      <c r="B469" s="2" t="s">
        <v>44</v>
      </c>
      <c r="C469" s="2"/>
      <c r="D469" s="2" t="s">
        <v>11</v>
      </c>
      <c r="E469" s="2" t="s">
        <v>12</v>
      </c>
      <c r="F469" s="2" t="s">
        <v>13</v>
      </c>
      <c r="G469" s="7">
        <v>3.5094270600000003E-4</v>
      </c>
      <c r="H469" s="7">
        <v>0.75</v>
      </c>
      <c r="I469" s="9">
        <f>Tabla14[[#This Row],[Precio unitario]]*Tabla14[[#This Row],[Tasa de ingresos cliente]]</f>
        <v>2.6320702949999999E-4</v>
      </c>
      <c r="J469" s="21">
        <v>21.6</v>
      </c>
      <c r="K469" s="15">
        <f>Tabla14[[#This Row],[tasa de cambio]]*Tabla14[[#This Row],[Ingresos netos]]</f>
        <v>5.6852718371999999E-3</v>
      </c>
      <c r="P469" s="1" t="s">
        <v>81</v>
      </c>
      <c r="Q469" s="1" t="s">
        <v>43</v>
      </c>
      <c r="R469" s="1"/>
      <c r="S469" s="1" t="s">
        <v>11</v>
      </c>
      <c r="T469" s="1" t="s">
        <v>12</v>
      </c>
      <c r="U469" s="1" t="s">
        <v>13</v>
      </c>
      <c r="V469" s="8">
        <v>4.7877651499999999E-4</v>
      </c>
      <c r="W469" s="8">
        <v>0.75</v>
      </c>
      <c r="X469" s="9">
        <f>Tabla12[[#This Row],[Precio unitario]]*Tabla12[[#This Row],[Tasa de ingresos cliente]]</f>
        <v>3.5908238625000002E-4</v>
      </c>
      <c r="Y469" s="21">
        <v>21.6</v>
      </c>
      <c r="Z469" s="11">
        <f>Tabla12[[#This Row],[tasa de cambio]]*Tabla12[[#This Row],[Ingresos netos]]</f>
        <v>7.7561795430000011E-3</v>
      </c>
      <c r="AQ469" s="1" t="s">
        <v>100</v>
      </c>
      <c r="AR469" s="1" t="s">
        <v>17</v>
      </c>
      <c r="AS469" s="1" t="s">
        <v>101</v>
      </c>
      <c r="AT469" s="1" t="s">
        <v>11</v>
      </c>
      <c r="AU469" s="1" t="s">
        <v>12</v>
      </c>
      <c r="AV469" s="1" t="s">
        <v>13</v>
      </c>
      <c r="AW469" s="8">
        <v>6.3400000000000001E-4</v>
      </c>
      <c r="AX469" s="8">
        <v>0.75</v>
      </c>
      <c r="AY469" s="9">
        <f>Tabla8[[#This Row],[Precio unitario]]*Tabla8[[#This Row],[Tasa de ingresos cliente]]</f>
        <v>4.7550000000000001E-4</v>
      </c>
      <c r="AZ469" s="21">
        <v>21.6</v>
      </c>
      <c r="BA469" s="11">
        <f>Tabla8[[#This Row],[tasa de cambio]]*Tabla8[[#This Row],[Ingresos netos]]</f>
        <v>1.02708E-2</v>
      </c>
      <c r="BB469" s="23"/>
      <c r="BD469" s="23"/>
      <c r="BR469" s="2" t="s">
        <v>139</v>
      </c>
      <c r="BS469" s="2" t="s">
        <v>31</v>
      </c>
      <c r="BT469" s="2" t="s">
        <v>101</v>
      </c>
      <c r="BU469" s="2" t="s">
        <v>11</v>
      </c>
      <c r="BV469" s="2" t="s">
        <v>12</v>
      </c>
      <c r="BW469" s="2" t="s">
        <v>13</v>
      </c>
      <c r="BX469" s="7">
        <v>2.5831716676999999E-2</v>
      </c>
      <c r="BY469" s="7">
        <v>0.75</v>
      </c>
      <c r="BZ469" s="9">
        <f>Tabla5[[#This Row],[Precio unitario]]*Tabla5[[#This Row],[Tasa de ingresos cliente]]</f>
        <v>1.9373787507749998E-2</v>
      </c>
      <c r="CA469" s="21">
        <v>22.631540000000001</v>
      </c>
      <c r="CB469" s="15">
        <f>Tabla5[[#This Row],[tasa de cambio]]*Tabla5[[#This Row],[Ingresos netos]]</f>
        <v>0.4384586469331444</v>
      </c>
    </row>
    <row r="470" spans="1:80">
      <c r="A470" s="1" t="s">
        <v>24</v>
      </c>
      <c r="B470" s="1" t="s">
        <v>44</v>
      </c>
      <c r="C470" s="1"/>
      <c r="D470" s="1" t="s">
        <v>11</v>
      </c>
      <c r="E470" s="1" t="s">
        <v>12</v>
      </c>
      <c r="F470" s="1" t="s">
        <v>13</v>
      </c>
      <c r="G470" s="8">
        <v>1.35280528E-4</v>
      </c>
      <c r="H470" s="8">
        <v>0.75</v>
      </c>
      <c r="I470" s="9">
        <f>Tabla14[[#This Row],[Precio unitario]]*Tabla14[[#This Row],[Tasa de ingresos cliente]]</f>
        <v>1.01460396E-4</v>
      </c>
      <c r="J470" s="21">
        <v>21.6</v>
      </c>
      <c r="K470" s="15">
        <f>Tabla14[[#This Row],[tasa de cambio]]*Tabla14[[#This Row],[Ingresos netos]]</f>
        <v>2.1915445536000002E-3</v>
      </c>
      <c r="P470" s="2" t="s">
        <v>81</v>
      </c>
      <c r="Q470" s="2" t="s">
        <v>43</v>
      </c>
      <c r="R470" s="2"/>
      <c r="S470" s="2" t="s">
        <v>11</v>
      </c>
      <c r="T470" s="2" t="s">
        <v>12</v>
      </c>
      <c r="U470" s="2" t="s">
        <v>13</v>
      </c>
      <c r="V470" s="7">
        <v>4.48943024E-4</v>
      </c>
      <c r="W470" s="7">
        <v>0.75</v>
      </c>
      <c r="X470" s="9">
        <f>Tabla12[[#This Row],[Precio unitario]]*Tabla12[[#This Row],[Tasa de ingresos cliente]]</f>
        <v>3.3670726800000001E-4</v>
      </c>
      <c r="Y470" s="21">
        <v>21.6</v>
      </c>
      <c r="Z470" s="11">
        <f>Tabla12[[#This Row],[tasa de cambio]]*Tabla12[[#This Row],[Ingresos netos]]</f>
        <v>7.2728769888000004E-3</v>
      </c>
      <c r="AQ470" s="2" t="s">
        <v>100</v>
      </c>
      <c r="AR470" s="2" t="s">
        <v>17</v>
      </c>
      <c r="AS470" s="2" t="s">
        <v>101</v>
      </c>
      <c r="AT470" s="2" t="s">
        <v>11</v>
      </c>
      <c r="AU470" s="2" t="s">
        <v>12</v>
      </c>
      <c r="AV470" s="2" t="s">
        <v>13</v>
      </c>
      <c r="AW470" s="7">
        <v>6.3382610000000002E-4</v>
      </c>
      <c r="AX470" s="7">
        <v>0.75</v>
      </c>
      <c r="AY470" s="9">
        <f>Tabla8[[#This Row],[Precio unitario]]*Tabla8[[#This Row],[Tasa de ingresos cliente]]</f>
        <v>4.7536957499999999E-4</v>
      </c>
      <c r="AZ470" s="21">
        <v>21.6</v>
      </c>
      <c r="BA470" s="11">
        <f>Tabla8[[#This Row],[tasa de cambio]]*Tabla8[[#This Row],[Ingresos netos]]</f>
        <v>1.026798282E-2</v>
      </c>
      <c r="BB470" s="23"/>
      <c r="BD470" s="23"/>
      <c r="BR470" s="1" t="s">
        <v>139</v>
      </c>
      <c r="BS470" s="1" t="s">
        <v>14</v>
      </c>
      <c r="BT470" s="1" t="s">
        <v>101</v>
      </c>
      <c r="BU470" s="1" t="s">
        <v>11</v>
      </c>
      <c r="BV470" s="1" t="s">
        <v>12</v>
      </c>
      <c r="BW470" s="1" t="s">
        <v>13</v>
      </c>
      <c r="BX470" s="8">
        <v>5.9563623420000001E-3</v>
      </c>
      <c r="BY470" s="8">
        <v>0.75</v>
      </c>
      <c r="BZ470" s="9">
        <f>Tabla5[[#This Row],[Precio unitario]]*Tabla5[[#This Row],[Tasa de ingresos cliente]]</f>
        <v>4.4672717564999999E-3</v>
      </c>
      <c r="CA470" s="21">
        <v>22.631540000000001</v>
      </c>
      <c r="CB470" s="15">
        <f>Tabla5[[#This Row],[tasa de cambio]]*Tabla5[[#This Row],[Ingresos netos]]</f>
        <v>0.10110123944810001</v>
      </c>
    </row>
    <row r="471" spans="1:80">
      <c r="A471" s="1" t="s">
        <v>24</v>
      </c>
      <c r="B471" s="1" t="s">
        <v>44</v>
      </c>
      <c r="C471" s="1"/>
      <c r="D471" s="1" t="s">
        <v>11</v>
      </c>
      <c r="E471" s="1" t="s">
        <v>12</v>
      </c>
      <c r="F471" s="1" t="s">
        <v>13</v>
      </c>
      <c r="G471" s="8">
        <v>1.3123838699999999E-4</v>
      </c>
      <c r="H471" s="8">
        <v>0.75</v>
      </c>
      <c r="I471" s="9">
        <f>Tabla14[[#This Row],[Precio unitario]]*Tabla14[[#This Row],[Tasa de ingresos cliente]]</f>
        <v>9.842879025E-5</v>
      </c>
      <c r="J471" s="21">
        <v>21.6</v>
      </c>
      <c r="K471" s="15">
        <f>Tabla14[[#This Row],[tasa de cambio]]*Tabla14[[#This Row],[Ingresos netos]]</f>
        <v>2.1260618694000002E-3</v>
      </c>
      <c r="P471" s="1" t="s">
        <v>81</v>
      </c>
      <c r="Q471" s="1" t="s">
        <v>43</v>
      </c>
      <c r="R471" s="1"/>
      <c r="S471" s="1" t="s">
        <v>11</v>
      </c>
      <c r="T471" s="1" t="s">
        <v>12</v>
      </c>
      <c r="U471" s="1" t="s">
        <v>13</v>
      </c>
      <c r="V471" s="8">
        <v>4.1046219299999999E-4</v>
      </c>
      <c r="W471" s="8">
        <v>0.75</v>
      </c>
      <c r="X471" s="9">
        <f>Tabla12[[#This Row],[Precio unitario]]*Tabla12[[#This Row],[Tasa de ingresos cliente]]</f>
        <v>3.0784664474999999E-4</v>
      </c>
      <c r="Y471" s="21">
        <v>21.6</v>
      </c>
      <c r="Z471" s="11">
        <f>Tabla12[[#This Row],[tasa de cambio]]*Tabla12[[#This Row],[Ingresos netos]]</f>
        <v>6.6494875266000005E-3</v>
      </c>
      <c r="AQ471" s="1" t="s">
        <v>100</v>
      </c>
      <c r="AR471" s="1" t="s">
        <v>17</v>
      </c>
      <c r="AS471" s="1" t="s">
        <v>101</v>
      </c>
      <c r="AT471" s="1" t="s">
        <v>11</v>
      </c>
      <c r="AU471" s="1" t="s">
        <v>12</v>
      </c>
      <c r="AV471" s="1" t="s">
        <v>13</v>
      </c>
      <c r="AW471" s="8">
        <v>6.3385709999999997E-4</v>
      </c>
      <c r="AX471" s="8">
        <v>0.75</v>
      </c>
      <c r="AY471" s="9">
        <f>Tabla8[[#This Row],[Precio unitario]]*Tabla8[[#This Row],[Tasa de ingresos cliente]]</f>
        <v>4.75392825E-4</v>
      </c>
      <c r="AZ471" s="21">
        <v>21.6</v>
      </c>
      <c r="BA471" s="11">
        <f>Tabla8[[#This Row],[tasa de cambio]]*Tabla8[[#This Row],[Ingresos netos]]</f>
        <v>1.0268485020000001E-2</v>
      </c>
      <c r="BB471" s="23"/>
      <c r="BD471" s="23"/>
      <c r="BR471" s="2" t="s">
        <v>139</v>
      </c>
      <c r="BS471" s="2" t="s">
        <v>19</v>
      </c>
      <c r="BT471" s="2"/>
      <c r="BU471" s="2" t="s">
        <v>11</v>
      </c>
      <c r="BV471" s="2" t="s">
        <v>12</v>
      </c>
      <c r="BW471" s="2" t="s">
        <v>13</v>
      </c>
      <c r="BX471" s="7">
        <v>3.608165204E-3</v>
      </c>
      <c r="BY471" s="7">
        <v>0.75</v>
      </c>
      <c r="BZ471" s="9">
        <f>Tabla5[[#This Row],[Precio unitario]]*Tabla5[[#This Row],[Tasa de ingresos cliente]]</f>
        <v>2.7061239029999998E-3</v>
      </c>
      <c r="CA471" s="21">
        <v>22.631540000000001</v>
      </c>
      <c r="CB471" s="15">
        <f>Tabla5[[#This Row],[tasa de cambio]]*Tabla5[[#This Row],[Ingresos netos]]</f>
        <v>6.1243751355700621E-2</v>
      </c>
    </row>
    <row r="472" spans="1:80">
      <c r="A472" s="2" t="s">
        <v>24</v>
      </c>
      <c r="B472" s="2" t="s">
        <v>44</v>
      </c>
      <c r="C472" s="2"/>
      <c r="D472" s="2" t="s">
        <v>11</v>
      </c>
      <c r="E472" s="2" t="s">
        <v>12</v>
      </c>
      <c r="F472" s="2" t="s">
        <v>13</v>
      </c>
      <c r="G472" s="7">
        <v>5.4506020500000004E-4</v>
      </c>
      <c r="H472" s="7">
        <v>0.75</v>
      </c>
      <c r="I472" s="9">
        <f>Tabla14[[#This Row],[Precio unitario]]*Tabla14[[#This Row],[Tasa de ingresos cliente]]</f>
        <v>4.0879515375000003E-4</v>
      </c>
      <c r="J472" s="21">
        <v>21.6</v>
      </c>
      <c r="K472" s="15">
        <f>Tabla14[[#This Row],[tasa de cambio]]*Tabla14[[#This Row],[Ingresos netos]]</f>
        <v>8.8299753210000012E-3</v>
      </c>
      <c r="P472" s="2" t="s">
        <v>81</v>
      </c>
      <c r="Q472" s="2" t="s">
        <v>43</v>
      </c>
      <c r="R472" s="2"/>
      <c r="S472" s="2" t="s">
        <v>11</v>
      </c>
      <c r="T472" s="2" t="s">
        <v>12</v>
      </c>
      <c r="U472" s="2" t="s">
        <v>13</v>
      </c>
      <c r="V472" s="7">
        <v>2.3943627900000001E-4</v>
      </c>
      <c r="W472" s="7">
        <v>0.75</v>
      </c>
      <c r="X472" s="9">
        <f>Tabla12[[#This Row],[Precio unitario]]*Tabla12[[#This Row],[Tasa de ingresos cliente]]</f>
        <v>1.7957720925000002E-4</v>
      </c>
      <c r="Y472" s="21">
        <v>21.6</v>
      </c>
      <c r="Z472" s="11">
        <f>Tabla12[[#This Row],[tasa de cambio]]*Tabla12[[#This Row],[Ingresos netos]]</f>
        <v>3.8788677198000007E-3</v>
      </c>
      <c r="AQ472" s="1" t="s">
        <v>100</v>
      </c>
      <c r="AR472" s="1" t="s">
        <v>17</v>
      </c>
      <c r="AS472" s="1" t="s">
        <v>104</v>
      </c>
      <c r="AT472" s="1" t="s">
        <v>11</v>
      </c>
      <c r="AU472" s="1" t="s">
        <v>12</v>
      </c>
      <c r="AV472" s="1" t="s">
        <v>13</v>
      </c>
      <c r="AW472" s="8">
        <v>7.1900000000000002E-4</v>
      </c>
      <c r="AX472" s="8">
        <v>0.75</v>
      </c>
      <c r="AY472" s="9">
        <f>Tabla8[[#This Row],[Precio unitario]]*Tabla8[[#This Row],[Tasa de ingresos cliente]]</f>
        <v>5.3925000000000002E-4</v>
      </c>
      <c r="AZ472" s="21">
        <v>21.6</v>
      </c>
      <c r="BA472" s="11">
        <f>Tabla8[[#This Row],[tasa de cambio]]*Tabla8[[#This Row],[Ingresos netos]]</f>
        <v>1.1647800000000002E-2</v>
      </c>
      <c r="BB472" s="23"/>
      <c r="BD472" s="23"/>
      <c r="BR472" s="1" t="s">
        <v>139</v>
      </c>
      <c r="BS472" s="1" t="s">
        <v>20</v>
      </c>
      <c r="BT472" s="1"/>
      <c r="BU472" s="1" t="s">
        <v>11</v>
      </c>
      <c r="BV472" s="1" t="s">
        <v>12</v>
      </c>
      <c r="BW472" s="1" t="s">
        <v>13</v>
      </c>
      <c r="BX472" s="8">
        <v>3.7350344509999999E-3</v>
      </c>
      <c r="BY472" s="8">
        <v>0.75</v>
      </c>
      <c r="BZ472" s="9">
        <f>Tabla5[[#This Row],[Precio unitario]]*Tabla5[[#This Row],[Tasa de ingresos cliente]]</f>
        <v>2.80127583825E-3</v>
      </c>
      <c r="CA472" s="21">
        <v>22.631540000000001</v>
      </c>
      <c r="CB472" s="15">
        <f>Tabla5[[#This Row],[tasa de cambio]]*Tabla5[[#This Row],[Ingresos netos]]</f>
        <v>6.3397186184388402E-2</v>
      </c>
    </row>
    <row r="473" spans="1:80">
      <c r="A473" s="2" t="s">
        <v>24</v>
      </c>
      <c r="B473" s="2" t="s">
        <v>44</v>
      </c>
      <c r="C473" s="2"/>
      <c r="D473" s="2" t="s">
        <v>11</v>
      </c>
      <c r="E473" s="2" t="s">
        <v>12</v>
      </c>
      <c r="F473" s="2" t="s">
        <v>13</v>
      </c>
      <c r="G473" s="7">
        <v>4.8511922399999997E-4</v>
      </c>
      <c r="H473" s="7">
        <v>0.75</v>
      </c>
      <c r="I473" s="9">
        <f>Tabla14[[#This Row],[Precio unitario]]*Tabla14[[#This Row],[Tasa de ingresos cliente]]</f>
        <v>3.6383941799999998E-4</v>
      </c>
      <c r="J473" s="21">
        <v>21.6</v>
      </c>
      <c r="K473" s="15">
        <f>Tabla14[[#This Row],[tasa de cambio]]*Tabla14[[#This Row],[Ingresos netos]]</f>
        <v>7.8589314288000003E-3</v>
      </c>
      <c r="P473" s="1" t="s">
        <v>81</v>
      </c>
      <c r="Q473" s="1" t="s">
        <v>43</v>
      </c>
      <c r="R473" s="1"/>
      <c r="S473" s="1" t="s">
        <v>11</v>
      </c>
      <c r="T473" s="1" t="s">
        <v>12</v>
      </c>
      <c r="U473" s="1" t="s">
        <v>13</v>
      </c>
      <c r="V473" s="8">
        <v>4.7893018499999999E-4</v>
      </c>
      <c r="W473" s="8">
        <v>0.75</v>
      </c>
      <c r="X473" s="9">
        <f>Tabla12[[#This Row],[Precio unitario]]*Tabla12[[#This Row],[Tasa de ingresos cliente]]</f>
        <v>3.5919763875000001E-4</v>
      </c>
      <c r="Y473" s="21">
        <v>21.6</v>
      </c>
      <c r="Z473" s="11">
        <f>Tabla12[[#This Row],[tasa de cambio]]*Tabla12[[#This Row],[Ingresos netos]]</f>
        <v>7.7586689970000006E-3</v>
      </c>
      <c r="AQ473" s="2" t="s">
        <v>100</v>
      </c>
      <c r="AR473" s="2" t="s">
        <v>17</v>
      </c>
      <c r="AS473" s="2" t="s">
        <v>104</v>
      </c>
      <c r="AT473" s="2" t="s">
        <v>11</v>
      </c>
      <c r="AU473" s="2" t="s">
        <v>12</v>
      </c>
      <c r="AV473" s="2" t="s">
        <v>13</v>
      </c>
      <c r="AW473" s="7">
        <v>7.1866669999999999E-4</v>
      </c>
      <c r="AX473" s="7">
        <v>0.75</v>
      </c>
      <c r="AY473" s="9">
        <f>Tabla8[[#This Row],[Precio unitario]]*Tabla8[[#This Row],[Tasa de ingresos cliente]]</f>
        <v>5.3900002499999999E-4</v>
      </c>
      <c r="AZ473" s="21">
        <v>21.6</v>
      </c>
      <c r="BA473" s="11">
        <f>Tabla8[[#This Row],[tasa de cambio]]*Tabla8[[#This Row],[Ingresos netos]]</f>
        <v>1.164240054E-2</v>
      </c>
      <c r="BB473" s="23"/>
      <c r="BD473" s="23"/>
      <c r="BR473" s="2" t="s">
        <v>139</v>
      </c>
      <c r="BS473" s="2" t="s">
        <v>45</v>
      </c>
      <c r="BT473" s="2"/>
      <c r="BU473" s="2" t="s">
        <v>11</v>
      </c>
      <c r="BV473" s="2" t="s">
        <v>12</v>
      </c>
      <c r="BW473" s="2" t="s">
        <v>13</v>
      </c>
      <c r="BX473" s="7">
        <v>4.3042715470000001E-3</v>
      </c>
      <c r="BY473" s="7">
        <v>0.75</v>
      </c>
      <c r="BZ473" s="9">
        <f>Tabla5[[#This Row],[Precio unitario]]*Tabla5[[#This Row],[Tasa de ingresos cliente]]</f>
        <v>3.2282036602500003E-3</v>
      </c>
      <c r="CA473" s="21">
        <v>22.631540000000001</v>
      </c>
      <c r="CB473" s="15">
        <f>Tabla5[[#This Row],[tasa de cambio]]*Tabla5[[#This Row],[Ingresos netos]]</f>
        <v>7.3059220265094302E-2</v>
      </c>
    </row>
    <row r="474" spans="1:80">
      <c r="A474" s="2" t="s">
        <v>24</v>
      </c>
      <c r="B474" s="2" t="s">
        <v>44</v>
      </c>
      <c r="C474" s="2"/>
      <c r="D474" s="2" t="s">
        <v>11</v>
      </c>
      <c r="E474" s="2" t="s">
        <v>12</v>
      </c>
      <c r="F474" s="2" t="s">
        <v>13</v>
      </c>
      <c r="G474" s="7">
        <v>2.7444412499999998E-4</v>
      </c>
      <c r="H474" s="7">
        <v>0.75</v>
      </c>
      <c r="I474" s="9">
        <f>Tabla14[[#This Row],[Precio unitario]]*Tabla14[[#This Row],[Tasa de ingresos cliente]]</f>
        <v>2.0583309375E-4</v>
      </c>
      <c r="J474" s="21">
        <v>21.6</v>
      </c>
      <c r="K474" s="15">
        <f>Tabla14[[#This Row],[tasa de cambio]]*Tabla14[[#This Row],[Ingresos netos]]</f>
        <v>4.4459948250000006E-3</v>
      </c>
      <c r="P474" s="2" t="s">
        <v>81</v>
      </c>
      <c r="Q474" s="2" t="s">
        <v>43</v>
      </c>
      <c r="R474" s="2"/>
      <c r="S474" s="2" t="s">
        <v>11</v>
      </c>
      <c r="T474" s="2" t="s">
        <v>12</v>
      </c>
      <c r="U474" s="2" t="s">
        <v>13</v>
      </c>
      <c r="V474" s="7">
        <v>4.5615142699999999E-4</v>
      </c>
      <c r="W474" s="7">
        <v>0.75</v>
      </c>
      <c r="X474" s="9">
        <f>Tabla12[[#This Row],[Precio unitario]]*Tabla12[[#This Row],[Tasa de ingresos cliente]]</f>
        <v>3.4211357025000001E-4</v>
      </c>
      <c r="Y474" s="21">
        <v>21.6</v>
      </c>
      <c r="Z474" s="11">
        <f>Tabla12[[#This Row],[tasa de cambio]]*Tabla12[[#This Row],[Ingresos netos]]</f>
        <v>7.3896531174000007E-3</v>
      </c>
      <c r="AQ474" s="1" t="s">
        <v>100</v>
      </c>
      <c r="AR474" s="1" t="s">
        <v>17</v>
      </c>
      <c r="AS474" s="1" t="s">
        <v>104</v>
      </c>
      <c r="AT474" s="1" t="s">
        <v>11</v>
      </c>
      <c r="AU474" s="1" t="s">
        <v>12</v>
      </c>
      <c r="AV474" s="1" t="s">
        <v>13</v>
      </c>
      <c r="AW474" s="8">
        <v>7.1860000000000001E-4</v>
      </c>
      <c r="AX474" s="8">
        <v>0.75</v>
      </c>
      <c r="AY474" s="9">
        <f>Tabla8[[#This Row],[Precio unitario]]*Tabla8[[#This Row],[Tasa de ingresos cliente]]</f>
        <v>5.3895000000000006E-4</v>
      </c>
      <c r="AZ474" s="21">
        <v>21.6</v>
      </c>
      <c r="BA474" s="11">
        <f>Tabla8[[#This Row],[tasa de cambio]]*Tabla8[[#This Row],[Ingresos netos]]</f>
        <v>1.1641320000000002E-2</v>
      </c>
      <c r="BB474" s="23"/>
      <c r="BD474" s="23"/>
      <c r="BR474" s="1" t="s">
        <v>139</v>
      </c>
      <c r="BS474" s="1" t="s">
        <v>53</v>
      </c>
      <c r="BT474" s="1"/>
      <c r="BU474" s="1" t="s">
        <v>11</v>
      </c>
      <c r="BV474" s="1" t="s">
        <v>12</v>
      </c>
      <c r="BW474" s="1" t="s">
        <v>13</v>
      </c>
      <c r="BX474" s="8">
        <v>3.8953405590000001E-3</v>
      </c>
      <c r="BY474" s="8">
        <v>0.75</v>
      </c>
      <c r="BZ474" s="9">
        <f>Tabla5[[#This Row],[Precio unitario]]*Tabla5[[#This Row],[Tasa de ingresos cliente]]</f>
        <v>2.9215054192500002E-3</v>
      </c>
      <c r="CA474" s="21">
        <v>22.631540000000001</v>
      </c>
      <c r="CB474" s="15">
        <f>Tabla5[[#This Row],[tasa de cambio]]*Tabla5[[#This Row],[Ingresos netos]]</f>
        <v>6.6118166755973151E-2</v>
      </c>
    </row>
    <row r="475" spans="1:80">
      <c r="A475" s="2" t="s">
        <v>24</v>
      </c>
      <c r="B475" s="2" t="s">
        <v>44</v>
      </c>
      <c r="C475" s="2"/>
      <c r="D475" s="2" t="s">
        <v>11</v>
      </c>
      <c r="E475" s="2" t="s">
        <v>12</v>
      </c>
      <c r="F475" s="2" t="s">
        <v>13</v>
      </c>
      <c r="G475" s="7">
        <v>2.7891015900000001E-4</v>
      </c>
      <c r="H475" s="7">
        <v>0.75</v>
      </c>
      <c r="I475" s="9">
        <f>Tabla14[[#This Row],[Precio unitario]]*Tabla14[[#This Row],[Tasa de ingresos cliente]]</f>
        <v>2.0918261925E-4</v>
      </c>
      <c r="J475" s="21">
        <v>21.6</v>
      </c>
      <c r="K475" s="15">
        <f>Tabla14[[#This Row],[tasa de cambio]]*Tabla14[[#This Row],[Ingresos netos]]</f>
        <v>4.5183445758000002E-3</v>
      </c>
      <c r="P475" s="1" t="s">
        <v>81</v>
      </c>
      <c r="Q475" s="1" t="s">
        <v>44</v>
      </c>
      <c r="R475" s="1"/>
      <c r="S475" s="1" t="s">
        <v>11</v>
      </c>
      <c r="T475" s="1" t="s">
        <v>12</v>
      </c>
      <c r="U475" s="1" t="s">
        <v>13</v>
      </c>
      <c r="V475" s="8">
        <v>3.6035496200000002E-4</v>
      </c>
      <c r="W475" s="8">
        <v>0.75</v>
      </c>
      <c r="X475" s="9">
        <f>Tabla12[[#This Row],[Precio unitario]]*Tabla12[[#This Row],[Tasa de ingresos cliente]]</f>
        <v>2.702662215E-4</v>
      </c>
      <c r="Y475" s="21">
        <v>21.6</v>
      </c>
      <c r="Z475" s="11">
        <f>Tabla12[[#This Row],[tasa de cambio]]*Tabla12[[#This Row],[Ingresos netos]]</f>
        <v>5.8377503844000006E-3</v>
      </c>
      <c r="AQ475" s="2" t="s">
        <v>100</v>
      </c>
      <c r="AR475" s="2" t="s">
        <v>17</v>
      </c>
      <c r="AS475" s="2" t="s">
        <v>104</v>
      </c>
      <c r="AT475" s="2" t="s">
        <v>11</v>
      </c>
      <c r="AU475" s="2" t="s">
        <v>12</v>
      </c>
      <c r="AV475" s="2" t="s">
        <v>13</v>
      </c>
      <c r="AW475" s="7">
        <v>7.1861539999999995E-4</v>
      </c>
      <c r="AX475" s="7">
        <v>0.75</v>
      </c>
      <c r="AY475" s="9">
        <f>Tabla8[[#This Row],[Precio unitario]]*Tabla8[[#This Row],[Tasa de ingresos cliente]]</f>
        <v>5.3896154999999999E-4</v>
      </c>
      <c r="AZ475" s="21">
        <v>21.6</v>
      </c>
      <c r="BA475" s="11">
        <f>Tabla8[[#This Row],[tasa de cambio]]*Tabla8[[#This Row],[Ingresos netos]]</f>
        <v>1.1641569480000001E-2</v>
      </c>
      <c r="BB475" s="23"/>
      <c r="BD475" s="23"/>
      <c r="BR475" s="2" t="s">
        <v>139</v>
      </c>
      <c r="BS475" s="2" t="s">
        <v>21</v>
      </c>
      <c r="BT475" s="2"/>
      <c r="BU475" s="2" t="s">
        <v>11</v>
      </c>
      <c r="BV475" s="2" t="s">
        <v>12</v>
      </c>
      <c r="BW475" s="2" t="s">
        <v>13</v>
      </c>
      <c r="BX475" s="7">
        <v>3.3760000000000001E-3</v>
      </c>
      <c r="BY475" s="7">
        <v>0.75</v>
      </c>
      <c r="BZ475" s="9">
        <f>Tabla5[[#This Row],[Precio unitario]]*Tabla5[[#This Row],[Tasa de ingresos cliente]]</f>
        <v>2.532E-3</v>
      </c>
      <c r="CA475" s="21">
        <v>22.631540000000001</v>
      </c>
      <c r="CB475" s="15">
        <f>Tabla5[[#This Row],[tasa de cambio]]*Tabla5[[#This Row],[Ingresos netos]]</f>
        <v>5.7303059279999999E-2</v>
      </c>
    </row>
    <row r="476" spans="1:80">
      <c r="A476" s="1" t="s">
        <v>24</v>
      </c>
      <c r="B476" s="1" t="s">
        <v>44</v>
      </c>
      <c r="C476" s="1"/>
      <c r="D476" s="1" t="s">
        <v>11</v>
      </c>
      <c r="E476" s="1" t="s">
        <v>12</v>
      </c>
      <c r="F476" s="1" t="s">
        <v>13</v>
      </c>
      <c r="G476" s="8">
        <v>1.22191761E-4</v>
      </c>
      <c r="H476" s="8">
        <v>0.75</v>
      </c>
      <c r="I476" s="9">
        <f>Tabla14[[#This Row],[Precio unitario]]*Tabla14[[#This Row],[Tasa de ingresos cliente]]</f>
        <v>9.1643820750000003E-5</v>
      </c>
      <c r="J476" s="21">
        <v>21.6</v>
      </c>
      <c r="K476" s="15">
        <f>Tabla14[[#This Row],[tasa de cambio]]*Tabla14[[#This Row],[Ingresos netos]]</f>
        <v>1.9795065282E-3</v>
      </c>
      <c r="P476" s="2" t="s">
        <v>81</v>
      </c>
      <c r="Q476" s="2" t="s">
        <v>44</v>
      </c>
      <c r="R476" s="2"/>
      <c r="S476" s="2" t="s">
        <v>11</v>
      </c>
      <c r="T476" s="2" t="s">
        <v>12</v>
      </c>
      <c r="U476" s="2" t="s">
        <v>13</v>
      </c>
      <c r="V476" s="7">
        <v>2.59042236E-4</v>
      </c>
      <c r="W476" s="7">
        <v>0.75</v>
      </c>
      <c r="X476" s="9">
        <f>Tabla12[[#This Row],[Precio unitario]]*Tabla12[[#This Row],[Tasa de ingresos cliente]]</f>
        <v>1.9428167699999998E-4</v>
      </c>
      <c r="Y476" s="21">
        <v>21.6</v>
      </c>
      <c r="Z476" s="11">
        <f>Tabla12[[#This Row],[tasa de cambio]]*Tabla12[[#This Row],[Ingresos netos]]</f>
        <v>4.1964842231999996E-3</v>
      </c>
      <c r="AQ476" s="1" t="s">
        <v>100</v>
      </c>
      <c r="AR476" s="1" t="s">
        <v>17</v>
      </c>
      <c r="AS476" s="1" t="s">
        <v>104</v>
      </c>
      <c r="AT476" s="1" t="s">
        <v>11</v>
      </c>
      <c r="AU476" s="1" t="s">
        <v>12</v>
      </c>
      <c r="AV476" s="1" t="s">
        <v>13</v>
      </c>
      <c r="AW476" s="8">
        <v>7.1849999999999995E-4</v>
      </c>
      <c r="AX476" s="8">
        <v>0.75</v>
      </c>
      <c r="AY476" s="9">
        <f>Tabla8[[#This Row],[Precio unitario]]*Tabla8[[#This Row],[Tasa de ingresos cliente]]</f>
        <v>5.3887499999999997E-4</v>
      </c>
      <c r="AZ476" s="21">
        <v>21.6</v>
      </c>
      <c r="BA476" s="11">
        <f>Tabla8[[#This Row],[tasa de cambio]]*Tabla8[[#This Row],[Ingresos netos]]</f>
        <v>1.1639699999999999E-2</v>
      </c>
      <c r="BB476" s="23"/>
      <c r="BD476" s="23"/>
      <c r="BR476" s="1" t="s">
        <v>139</v>
      </c>
      <c r="BS476" s="1" t="s">
        <v>22</v>
      </c>
      <c r="BT476" s="1"/>
      <c r="BU476" s="1" t="s">
        <v>11</v>
      </c>
      <c r="BV476" s="1" t="s">
        <v>12</v>
      </c>
      <c r="BW476" s="1" t="s">
        <v>13</v>
      </c>
      <c r="BX476" s="8">
        <v>5.7749999999999998E-3</v>
      </c>
      <c r="BY476" s="8">
        <v>0.75</v>
      </c>
      <c r="BZ476" s="9">
        <f>Tabla5[[#This Row],[Precio unitario]]*Tabla5[[#This Row],[Tasa de ingresos cliente]]</f>
        <v>4.33125E-3</v>
      </c>
      <c r="CA476" s="21">
        <v>22.631540000000001</v>
      </c>
      <c r="CB476" s="15">
        <f>Tabla5[[#This Row],[tasa de cambio]]*Tabla5[[#This Row],[Ingresos netos]]</f>
        <v>9.8022857625000001E-2</v>
      </c>
    </row>
    <row r="477" spans="1:80">
      <c r="A477" s="2" t="s">
        <v>24</v>
      </c>
      <c r="B477" s="2" t="s">
        <v>44</v>
      </c>
      <c r="C477" s="2"/>
      <c r="D477" s="2" t="s">
        <v>11</v>
      </c>
      <c r="E477" s="2" t="s">
        <v>12</v>
      </c>
      <c r="F477" s="2" t="s">
        <v>13</v>
      </c>
      <c r="G477" s="7">
        <v>7.9999377799999996E-4</v>
      </c>
      <c r="H477" s="7">
        <v>0.75</v>
      </c>
      <c r="I477" s="9">
        <f>Tabla14[[#This Row],[Precio unitario]]*Tabla14[[#This Row],[Tasa de ingresos cliente]]</f>
        <v>5.9999533349999995E-4</v>
      </c>
      <c r="J477" s="21">
        <v>21.6</v>
      </c>
      <c r="K477" s="15">
        <f>Tabla14[[#This Row],[tasa de cambio]]*Tabla14[[#This Row],[Ingresos netos]]</f>
        <v>1.29598992036E-2</v>
      </c>
      <c r="P477" s="1" t="s">
        <v>81</v>
      </c>
      <c r="Q477" s="1" t="s">
        <v>44</v>
      </c>
      <c r="R477" s="1"/>
      <c r="S477" s="1" t="s">
        <v>11</v>
      </c>
      <c r="T477" s="1" t="s">
        <v>12</v>
      </c>
      <c r="U477" s="1" t="s">
        <v>13</v>
      </c>
      <c r="V477" s="8">
        <v>8.1576890999999997E-5</v>
      </c>
      <c r="W477" s="8">
        <v>0.75</v>
      </c>
      <c r="X477" s="9">
        <f>Tabla12[[#This Row],[Precio unitario]]*Tabla12[[#This Row],[Tasa de ingresos cliente]]</f>
        <v>6.1182668249999998E-5</v>
      </c>
      <c r="Y477" s="21">
        <v>21.6</v>
      </c>
      <c r="Z477" s="11">
        <f>Tabla12[[#This Row],[tasa de cambio]]*Tabla12[[#This Row],[Ingresos netos]]</f>
        <v>1.3215456341999999E-3</v>
      </c>
      <c r="AQ477" s="2" t="s">
        <v>100</v>
      </c>
      <c r="AR477" s="2" t="s">
        <v>17</v>
      </c>
      <c r="AS477" s="2" t="s">
        <v>104</v>
      </c>
      <c r="AT477" s="2" t="s">
        <v>11</v>
      </c>
      <c r="AU477" s="2" t="s">
        <v>12</v>
      </c>
      <c r="AV477" s="2" t="s">
        <v>13</v>
      </c>
      <c r="AW477" s="7">
        <v>7.1862070000000002E-4</v>
      </c>
      <c r="AX477" s="7">
        <v>0.75</v>
      </c>
      <c r="AY477" s="9">
        <f>Tabla8[[#This Row],[Precio unitario]]*Tabla8[[#This Row],[Tasa de ingresos cliente]]</f>
        <v>5.3896552500000004E-4</v>
      </c>
      <c r="AZ477" s="21">
        <v>21.6</v>
      </c>
      <c r="BA477" s="11">
        <f>Tabla8[[#This Row],[tasa de cambio]]*Tabla8[[#This Row],[Ingresos netos]]</f>
        <v>1.1641655340000001E-2</v>
      </c>
      <c r="BB477" s="23"/>
      <c r="BD477" s="23"/>
      <c r="BR477" s="2" t="s">
        <v>139</v>
      </c>
      <c r="BS477" s="2" t="s">
        <v>23</v>
      </c>
      <c r="BT477" s="2"/>
      <c r="BU477" s="2" t="s">
        <v>11</v>
      </c>
      <c r="BV477" s="2" t="s">
        <v>12</v>
      </c>
      <c r="BW477" s="2" t="s">
        <v>13</v>
      </c>
      <c r="BX477" s="7">
        <v>5.274E-3</v>
      </c>
      <c r="BY477" s="7">
        <v>0.75</v>
      </c>
      <c r="BZ477" s="9">
        <f>Tabla5[[#This Row],[Precio unitario]]*Tabla5[[#This Row],[Tasa de ingresos cliente]]</f>
        <v>3.9554999999999998E-3</v>
      </c>
      <c r="CA477" s="21">
        <v>22.631540000000001</v>
      </c>
      <c r="CB477" s="15">
        <f>Tabla5[[#This Row],[tasa de cambio]]*Tabla5[[#This Row],[Ingresos netos]]</f>
        <v>8.9519056469999997E-2</v>
      </c>
    </row>
    <row r="478" spans="1:80">
      <c r="A478" s="1" t="s">
        <v>24</v>
      </c>
      <c r="B478" s="1" t="s">
        <v>44</v>
      </c>
      <c r="C478" s="1"/>
      <c r="D478" s="1" t="s">
        <v>11</v>
      </c>
      <c r="E478" s="1" t="s">
        <v>12</v>
      </c>
      <c r="F478" s="1" t="s">
        <v>13</v>
      </c>
      <c r="G478" s="8">
        <v>4.6763547699999998E-4</v>
      </c>
      <c r="H478" s="8">
        <v>0.75</v>
      </c>
      <c r="I478" s="9">
        <f>Tabla14[[#This Row],[Precio unitario]]*Tabla14[[#This Row],[Tasa de ingresos cliente]]</f>
        <v>3.5072660775E-4</v>
      </c>
      <c r="J478" s="21">
        <v>21.6</v>
      </c>
      <c r="K478" s="15">
        <f>Tabla14[[#This Row],[tasa de cambio]]*Tabla14[[#This Row],[Ingresos netos]]</f>
        <v>7.5756947274000005E-3</v>
      </c>
      <c r="P478" s="2" t="s">
        <v>81</v>
      </c>
      <c r="Q478" s="2" t="s">
        <v>44</v>
      </c>
      <c r="R478" s="2"/>
      <c r="S478" s="2" t="s">
        <v>11</v>
      </c>
      <c r="T478" s="2" t="s">
        <v>12</v>
      </c>
      <c r="U478" s="2" t="s">
        <v>13</v>
      </c>
      <c r="V478" s="7">
        <v>2.7640339699999998E-4</v>
      </c>
      <c r="W478" s="7">
        <v>0.75</v>
      </c>
      <c r="X478" s="9">
        <f>Tabla12[[#This Row],[Precio unitario]]*Tabla12[[#This Row],[Tasa de ingresos cliente]]</f>
        <v>2.0730254774999998E-4</v>
      </c>
      <c r="Y478" s="21">
        <v>21.6</v>
      </c>
      <c r="Z478" s="11">
        <f>Tabla12[[#This Row],[tasa de cambio]]*Tabla12[[#This Row],[Ingresos netos]]</f>
        <v>4.4777350313999998E-3</v>
      </c>
      <c r="AQ478" s="1" t="s">
        <v>100</v>
      </c>
      <c r="AR478" s="1" t="s">
        <v>17</v>
      </c>
      <c r="AS478" s="1" t="s">
        <v>104</v>
      </c>
      <c r="AT478" s="1" t="s">
        <v>11</v>
      </c>
      <c r="AU478" s="1" t="s">
        <v>12</v>
      </c>
      <c r="AV478" s="1" t="s">
        <v>13</v>
      </c>
      <c r="AW478" s="8">
        <v>7.1864710000000003E-4</v>
      </c>
      <c r="AX478" s="8">
        <v>0.75</v>
      </c>
      <c r="AY478" s="9">
        <f>Tabla8[[#This Row],[Precio unitario]]*Tabla8[[#This Row],[Tasa de ingresos cliente]]</f>
        <v>5.3898532500000007E-4</v>
      </c>
      <c r="AZ478" s="21">
        <v>21.6</v>
      </c>
      <c r="BA478" s="11">
        <f>Tabla8[[#This Row],[tasa de cambio]]*Tabla8[[#This Row],[Ingresos netos]]</f>
        <v>1.1642083020000003E-2</v>
      </c>
      <c r="BB478" s="23"/>
      <c r="BD478" s="23"/>
      <c r="BR478" s="1" t="s">
        <v>139</v>
      </c>
      <c r="BS478" s="1" t="s">
        <v>18</v>
      </c>
      <c r="BT478" s="1"/>
      <c r="BU478" s="1" t="s">
        <v>11</v>
      </c>
      <c r="BV478" s="1" t="s">
        <v>12</v>
      </c>
      <c r="BW478" s="1" t="s">
        <v>13</v>
      </c>
      <c r="BX478" s="8">
        <v>2.4046991969999998E-3</v>
      </c>
      <c r="BY478" s="8">
        <v>0.75</v>
      </c>
      <c r="BZ478" s="9">
        <f>Tabla5[[#This Row],[Precio unitario]]*Tabla5[[#This Row],[Tasa de ingresos cliente]]</f>
        <v>1.80352439775E-3</v>
      </c>
      <c r="CA478" s="21">
        <v>22.631540000000001</v>
      </c>
      <c r="CB478" s="15">
        <f>Tabla5[[#This Row],[tasa de cambio]]*Tabla5[[#This Row],[Ingresos netos]]</f>
        <v>4.081653454865504E-2</v>
      </c>
    </row>
    <row r="479" spans="1:80">
      <c r="A479" s="2" t="s">
        <v>24</v>
      </c>
      <c r="B479" s="2" t="s">
        <v>44</v>
      </c>
      <c r="C479" s="2"/>
      <c r="D479" s="2" t="s">
        <v>11</v>
      </c>
      <c r="E479" s="2" t="s">
        <v>12</v>
      </c>
      <c r="F479" s="2" t="s">
        <v>13</v>
      </c>
      <c r="G479" s="7">
        <v>2.0555695799999999E-4</v>
      </c>
      <c r="H479" s="7">
        <v>0.75</v>
      </c>
      <c r="I479" s="9">
        <f>Tabla14[[#This Row],[Precio unitario]]*Tabla14[[#This Row],[Tasa de ingresos cliente]]</f>
        <v>1.5416771849999998E-4</v>
      </c>
      <c r="J479" s="21">
        <v>21.6</v>
      </c>
      <c r="K479" s="15">
        <f>Tabla14[[#This Row],[tasa de cambio]]*Tabla14[[#This Row],[Ingresos netos]]</f>
        <v>3.3300227195999996E-3</v>
      </c>
      <c r="P479" s="1" t="s">
        <v>81</v>
      </c>
      <c r="Q479" s="1" t="s">
        <v>44</v>
      </c>
      <c r="R479" s="1"/>
      <c r="S479" s="1" t="s">
        <v>11</v>
      </c>
      <c r="T479" s="1" t="s">
        <v>12</v>
      </c>
      <c r="U479" s="1" t="s">
        <v>13</v>
      </c>
      <c r="V479" s="8">
        <v>3.60451005E-4</v>
      </c>
      <c r="W479" s="8">
        <v>0.75</v>
      </c>
      <c r="X479" s="9">
        <f>Tabla12[[#This Row],[Precio unitario]]*Tabla12[[#This Row],[Tasa de ingresos cliente]]</f>
        <v>2.7033825375000003E-4</v>
      </c>
      <c r="Y479" s="21">
        <v>21.6</v>
      </c>
      <c r="Z479" s="11">
        <f>Tabla12[[#This Row],[tasa de cambio]]*Tabla12[[#This Row],[Ingresos netos]]</f>
        <v>5.8393062810000009E-3</v>
      </c>
      <c r="AQ479" s="2" t="s">
        <v>100</v>
      </c>
      <c r="AR479" s="2" t="s">
        <v>17</v>
      </c>
      <c r="AS479" s="2" t="s">
        <v>104</v>
      </c>
      <c r="AT479" s="2" t="s">
        <v>11</v>
      </c>
      <c r="AU479" s="2" t="s">
        <v>12</v>
      </c>
      <c r="AV479" s="2" t="s">
        <v>13</v>
      </c>
      <c r="AW479" s="7">
        <v>7.1863639999999996E-4</v>
      </c>
      <c r="AX479" s="7">
        <v>0.75</v>
      </c>
      <c r="AY479" s="9">
        <f>Tabla8[[#This Row],[Precio unitario]]*Tabla8[[#This Row],[Tasa de ingresos cliente]]</f>
        <v>5.3897729999999994E-4</v>
      </c>
      <c r="AZ479" s="21">
        <v>21.6</v>
      </c>
      <c r="BA479" s="11">
        <f>Tabla8[[#This Row],[tasa de cambio]]*Tabla8[[#This Row],[Ingresos netos]]</f>
        <v>1.164190968E-2</v>
      </c>
      <c r="BB479" s="23"/>
      <c r="BD479" s="23"/>
      <c r="BR479" s="2" t="s">
        <v>139</v>
      </c>
      <c r="BS479" s="2" t="s">
        <v>34</v>
      </c>
      <c r="BT479" s="2"/>
      <c r="BU479" s="2" t="s">
        <v>11</v>
      </c>
      <c r="BV479" s="2" t="s">
        <v>12</v>
      </c>
      <c r="BW479" s="2" t="s">
        <v>13</v>
      </c>
      <c r="BX479" s="7">
        <v>2.923999449E-3</v>
      </c>
      <c r="BY479" s="7">
        <v>0.75</v>
      </c>
      <c r="BZ479" s="9">
        <f>Tabla5[[#This Row],[Precio unitario]]*Tabla5[[#This Row],[Tasa de ingresos cliente]]</f>
        <v>2.1929995867499999E-3</v>
      </c>
      <c r="CA479" s="21">
        <v>22.631540000000001</v>
      </c>
      <c r="CB479" s="15">
        <f>Tabla5[[#This Row],[tasa de cambio]]*Tabla5[[#This Row],[Ingresos netos]]</f>
        <v>4.9630957867516097E-2</v>
      </c>
    </row>
    <row r="480" spans="1:80">
      <c r="A480" s="1" t="s">
        <v>24</v>
      </c>
      <c r="B480" s="1" t="s">
        <v>44</v>
      </c>
      <c r="C480" s="1"/>
      <c r="D480" s="1" t="s">
        <v>11</v>
      </c>
      <c r="E480" s="1" t="s">
        <v>12</v>
      </c>
      <c r="F480" s="1" t="s">
        <v>13</v>
      </c>
      <c r="G480" s="8">
        <v>6.3302226900000002E-4</v>
      </c>
      <c r="H480" s="8">
        <v>0.75</v>
      </c>
      <c r="I480" s="9">
        <f>Tabla14[[#This Row],[Precio unitario]]*Tabla14[[#This Row],[Tasa de ingresos cliente]]</f>
        <v>4.7476670175000002E-4</v>
      </c>
      <c r="J480" s="21">
        <v>21.6</v>
      </c>
      <c r="K480" s="15">
        <f>Tabla14[[#This Row],[tasa de cambio]]*Tabla14[[#This Row],[Ingresos netos]]</f>
        <v>1.02549607578E-2</v>
      </c>
      <c r="P480" s="2" t="s">
        <v>81</v>
      </c>
      <c r="Q480" s="2" t="s">
        <v>44</v>
      </c>
      <c r="R480" s="2"/>
      <c r="S480" s="2" t="s">
        <v>11</v>
      </c>
      <c r="T480" s="2" t="s">
        <v>12</v>
      </c>
      <c r="U480" s="2" t="s">
        <v>13</v>
      </c>
      <c r="V480" s="7">
        <v>2.8035078199999998E-4</v>
      </c>
      <c r="W480" s="7">
        <v>0.75</v>
      </c>
      <c r="X480" s="9">
        <f>Tabla12[[#This Row],[Precio unitario]]*Tabla12[[#This Row],[Tasa de ingresos cliente]]</f>
        <v>2.1026308649999998E-4</v>
      </c>
      <c r="Y480" s="21">
        <v>21.6</v>
      </c>
      <c r="Z480" s="11">
        <f>Tabla12[[#This Row],[tasa de cambio]]*Tabla12[[#This Row],[Ingresos netos]]</f>
        <v>4.5416826684000003E-3</v>
      </c>
      <c r="AQ480" s="1" t="s">
        <v>100</v>
      </c>
      <c r="AR480" s="1" t="s">
        <v>17</v>
      </c>
      <c r="AS480" s="1" t="s">
        <v>104</v>
      </c>
      <c r="AT480" s="1" t="s">
        <v>11</v>
      </c>
      <c r="AU480" s="1" t="s">
        <v>12</v>
      </c>
      <c r="AV480" s="1" t="s">
        <v>13</v>
      </c>
      <c r="AW480" s="8">
        <v>7.1862219999999999E-4</v>
      </c>
      <c r="AX480" s="8">
        <v>0.75</v>
      </c>
      <c r="AY480" s="9">
        <f>Tabla8[[#This Row],[Precio unitario]]*Tabla8[[#This Row],[Tasa de ingresos cliente]]</f>
        <v>5.3896664999999999E-4</v>
      </c>
      <c r="AZ480" s="21">
        <v>21.6</v>
      </c>
      <c r="BA480" s="11">
        <f>Tabla8[[#This Row],[tasa de cambio]]*Tabla8[[#This Row],[Ingresos netos]]</f>
        <v>1.1641679640000001E-2</v>
      </c>
      <c r="BB480" s="23"/>
      <c r="BD480" s="23"/>
      <c r="BR480" s="1" t="s">
        <v>139</v>
      </c>
      <c r="BS480" s="1" t="s">
        <v>36</v>
      </c>
      <c r="BT480" s="1"/>
      <c r="BU480" s="1" t="s">
        <v>11</v>
      </c>
      <c r="BV480" s="1" t="s">
        <v>12</v>
      </c>
      <c r="BW480" s="1" t="s">
        <v>13</v>
      </c>
      <c r="BX480" s="8">
        <v>2.7239597730000001E-3</v>
      </c>
      <c r="BY480" s="8">
        <v>0.75</v>
      </c>
      <c r="BZ480" s="9">
        <f>Tabla5[[#This Row],[Precio unitario]]*Tabla5[[#This Row],[Tasa de ingresos cliente]]</f>
        <v>2.04296982975E-3</v>
      </c>
      <c r="CA480" s="21">
        <v>22.631540000000001</v>
      </c>
      <c r="CB480" s="15">
        <f>Tabla5[[#This Row],[tasa de cambio]]*Tabla5[[#This Row],[Ingresos netos]]</f>
        <v>4.6235553420780319E-2</v>
      </c>
    </row>
    <row r="481" spans="1:80">
      <c r="A481" s="1" t="s">
        <v>24</v>
      </c>
      <c r="B481" s="1" t="s">
        <v>44</v>
      </c>
      <c r="C481" s="1"/>
      <c r="D481" s="1" t="s">
        <v>11</v>
      </c>
      <c r="E481" s="1" t="s">
        <v>12</v>
      </c>
      <c r="F481" s="1" t="s">
        <v>13</v>
      </c>
      <c r="G481" s="8">
        <v>1.9104960000000001E-4</v>
      </c>
      <c r="H481" s="8">
        <v>0.75</v>
      </c>
      <c r="I481" s="9">
        <f>Tabla14[[#This Row],[Precio unitario]]*Tabla14[[#This Row],[Tasa de ingresos cliente]]</f>
        <v>1.4328720000000001E-4</v>
      </c>
      <c r="J481" s="21">
        <v>21.6</v>
      </c>
      <c r="K481" s="15">
        <f>Tabla14[[#This Row],[tasa de cambio]]*Tabla14[[#This Row],[Ingresos netos]]</f>
        <v>3.0950035200000003E-3</v>
      </c>
      <c r="P481" s="1" t="s">
        <v>81</v>
      </c>
      <c r="Q481" s="1" t="s">
        <v>44</v>
      </c>
      <c r="R481" s="1"/>
      <c r="S481" s="1" t="s">
        <v>11</v>
      </c>
      <c r="T481" s="1" t="s">
        <v>12</v>
      </c>
      <c r="U481" s="1" t="s">
        <v>13</v>
      </c>
      <c r="V481" s="8">
        <v>1.80657698E-4</v>
      </c>
      <c r="W481" s="8">
        <v>0.75</v>
      </c>
      <c r="X481" s="9">
        <f>Tabla12[[#This Row],[Precio unitario]]*Tabla12[[#This Row],[Tasa de ingresos cliente]]</f>
        <v>1.354932735E-4</v>
      </c>
      <c r="Y481" s="21">
        <v>21.6</v>
      </c>
      <c r="Z481" s="11">
        <f>Tabla12[[#This Row],[tasa de cambio]]*Tabla12[[#This Row],[Ingresos netos]]</f>
        <v>2.9266547076000002E-3</v>
      </c>
      <c r="AQ481" s="2" t="s">
        <v>100</v>
      </c>
      <c r="AR481" s="2" t="s">
        <v>17</v>
      </c>
      <c r="AS481" s="2" t="s">
        <v>104</v>
      </c>
      <c r="AT481" s="2" t="s">
        <v>11</v>
      </c>
      <c r="AU481" s="2" t="s">
        <v>12</v>
      </c>
      <c r="AV481" s="2" t="s">
        <v>13</v>
      </c>
      <c r="AW481" s="7">
        <v>7.1860870000000005E-4</v>
      </c>
      <c r="AX481" s="7">
        <v>0.75</v>
      </c>
      <c r="AY481" s="9">
        <f>Tabla8[[#This Row],[Precio unitario]]*Tabla8[[#This Row],[Tasa de ingresos cliente]]</f>
        <v>5.3895652500000001E-4</v>
      </c>
      <c r="AZ481" s="21">
        <v>21.6</v>
      </c>
      <c r="BA481" s="11">
        <f>Tabla8[[#This Row],[tasa de cambio]]*Tabla8[[#This Row],[Ingresos netos]]</f>
        <v>1.1641460940000001E-2</v>
      </c>
      <c r="BB481" s="23"/>
      <c r="BD481" s="23"/>
      <c r="BR481" s="2" t="s">
        <v>139</v>
      </c>
      <c r="BS481" s="2" t="s">
        <v>25</v>
      </c>
      <c r="BT481" s="2"/>
      <c r="BU481" s="2" t="s">
        <v>11</v>
      </c>
      <c r="BV481" s="2" t="s">
        <v>12</v>
      </c>
      <c r="BW481" s="2" t="s">
        <v>13</v>
      </c>
      <c r="BX481" s="7">
        <v>4.1086228400000003E-3</v>
      </c>
      <c r="BY481" s="7">
        <v>0.75</v>
      </c>
      <c r="BZ481" s="9">
        <f>Tabla5[[#This Row],[Precio unitario]]*Tabla5[[#This Row],[Tasa de ingresos cliente]]</f>
        <v>3.0814671300000004E-3</v>
      </c>
      <c r="CA481" s="21">
        <v>22.631540000000001</v>
      </c>
      <c r="CB481" s="15">
        <f>Tabla5[[#This Row],[tasa de cambio]]*Tabla5[[#This Row],[Ingresos netos]]</f>
        <v>6.9738346611280214E-2</v>
      </c>
    </row>
    <row r="482" spans="1:80">
      <c r="A482" s="1" t="s">
        <v>24</v>
      </c>
      <c r="B482" s="1" t="s">
        <v>44</v>
      </c>
      <c r="C482" s="1"/>
      <c r="D482" s="1" t="s">
        <v>11</v>
      </c>
      <c r="E482" s="1" t="s">
        <v>12</v>
      </c>
      <c r="F482" s="1" t="s">
        <v>13</v>
      </c>
      <c r="G482" s="8">
        <v>1.76679898E-4</v>
      </c>
      <c r="H482" s="8">
        <v>0.75</v>
      </c>
      <c r="I482" s="9">
        <f>Tabla14[[#This Row],[Precio unitario]]*Tabla14[[#This Row],[Tasa de ingresos cliente]]</f>
        <v>1.325099235E-4</v>
      </c>
      <c r="J482" s="21">
        <v>21.6</v>
      </c>
      <c r="K482" s="15">
        <f>Tabla14[[#This Row],[tasa de cambio]]*Tabla14[[#This Row],[Ingresos netos]]</f>
        <v>2.8622143476000001E-3</v>
      </c>
      <c r="P482" s="2" t="s">
        <v>81</v>
      </c>
      <c r="Q482" s="2" t="s">
        <v>44</v>
      </c>
      <c r="R482" s="2"/>
      <c r="S482" s="2" t="s">
        <v>11</v>
      </c>
      <c r="T482" s="2" t="s">
        <v>12</v>
      </c>
      <c r="U482" s="2" t="s">
        <v>13</v>
      </c>
      <c r="V482" s="7">
        <v>2.70554352E-4</v>
      </c>
      <c r="W482" s="7">
        <v>0.75</v>
      </c>
      <c r="X482" s="9">
        <f>Tabla12[[#This Row],[Precio unitario]]*Tabla12[[#This Row],[Tasa de ingresos cliente]]</f>
        <v>2.02915764E-4</v>
      </c>
      <c r="Y482" s="21">
        <v>21.6</v>
      </c>
      <c r="Z482" s="11">
        <f>Tabla12[[#This Row],[tasa de cambio]]*Tabla12[[#This Row],[Ingresos netos]]</f>
        <v>4.3829805023999999E-3</v>
      </c>
      <c r="AQ482" s="1" t="s">
        <v>100</v>
      </c>
      <c r="AR482" s="1" t="s">
        <v>17</v>
      </c>
      <c r="AS482" s="1" t="s">
        <v>104</v>
      </c>
      <c r="AT482" s="1" t="s">
        <v>11</v>
      </c>
      <c r="AU482" s="1" t="s">
        <v>12</v>
      </c>
      <c r="AV482" s="1" t="s">
        <v>13</v>
      </c>
      <c r="AW482" s="8">
        <v>7.1863410000000004E-4</v>
      </c>
      <c r="AX482" s="8">
        <v>0.75</v>
      </c>
      <c r="AY482" s="9">
        <f>Tabla8[[#This Row],[Precio unitario]]*Tabla8[[#This Row],[Tasa de ingresos cliente]]</f>
        <v>5.38975575E-4</v>
      </c>
      <c r="AZ482" s="21">
        <v>21.6</v>
      </c>
      <c r="BA482" s="11">
        <f>Tabla8[[#This Row],[tasa de cambio]]*Tabla8[[#This Row],[Ingresos netos]]</f>
        <v>1.1641872420000001E-2</v>
      </c>
      <c r="BB482" s="23"/>
      <c r="BD482" s="23"/>
      <c r="BR482" s="1" t="s">
        <v>139</v>
      </c>
      <c r="BS482" s="1" t="s">
        <v>26</v>
      </c>
      <c r="BT482" s="1"/>
      <c r="BU482" s="1" t="s">
        <v>11</v>
      </c>
      <c r="BV482" s="1" t="s">
        <v>12</v>
      </c>
      <c r="BW482" s="1" t="s">
        <v>13</v>
      </c>
      <c r="BX482" s="8">
        <v>6.1159999999999999E-3</v>
      </c>
      <c r="BY482" s="8">
        <v>0.75</v>
      </c>
      <c r="BZ482" s="9">
        <f>Tabla5[[#This Row],[Precio unitario]]*Tabla5[[#This Row],[Tasa de ingresos cliente]]</f>
        <v>4.5869999999999999E-3</v>
      </c>
      <c r="CA482" s="21">
        <v>22.631540000000001</v>
      </c>
      <c r="CB482" s="15">
        <f>Tabla5[[#This Row],[tasa de cambio]]*Tabla5[[#This Row],[Ingresos netos]]</f>
        <v>0.10381087398000001</v>
      </c>
    </row>
    <row r="483" spans="1:80">
      <c r="A483" s="1" t="s">
        <v>24</v>
      </c>
      <c r="B483" s="1" t="s">
        <v>44</v>
      </c>
      <c r="C483" s="1"/>
      <c r="D483" s="1" t="s">
        <v>11</v>
      </c>
      <c r="E483" s="1" t="s">
        <v>12</v>
      </c>
      <c r="F483" s="1" t="s">
        <v>13</v>
      </c>
      <c r="G483" s="8">
        <v>1.7187437700000001E-4</v>
      </c>
      <c r="H483" s="8">
        <v>0.75</v>
      </c>
      <c r="I483" s="9">
        <f>Tabla14[[#This Row],[Precio unitario]]*Tabla14[[#This Row],[Tasa de ingresos cliente]]</f>
        <v>1.2890578275E-4</v>
      </c>
      <c r="J483" s="21">
        <v>21.6</v>
      </c>
      <c r="K483" s="15">
        <f>Tabla14[[#This Row],[tasa de cambio]]*Tabla14[[#This Row],[Ingresos netos]]</f>
        <v>2.7843649074000003E-3</v>
      </c>
      <c r="P483" s="1" t="s">
        <v>81</v>
      </c>
      <c r="Q483" s="1" t="s">
        <v>44</v>
      </c>
      <c r="R483" s="1"/>
      <c r="S483" s="1" t="s">
        <v>11</v>
      </c>
      <c r="T483" s="1" t="s">
        <v>12</v>
      </c>
      <c r="U483" s="1" t="s">
        <v>13</v>
      </c>
      <c r="V483" s="8">
        <v>1.88769681E-4</v>
      </c>
      <c r="W483" s="8">
        <v>0.75</v>
      </c>
      <c r="X483" s="9">
        <f>Tabla12[[#This Row],[Precio unitario]]*Tabla12[[#This Row],[Tasa de ingresos cliente]]</f>
        <v>1.4157726075E-4</v>
      </c>
      <c r="Y483" s="21">
        <v>21.6</v>
      </c>
      <c r="Z483" s="11">
        <f>Tabla12[[#This Row],[tasa de cambio]]*Tabla12[[#This Row],[Ingresos netos]]</f>
        <v>3.0580688322000005E-3</v>
      </c>
      <c r="AQ483" s="2" t="s">
        <v>100</v>
      </c>
      <c r="AR483" s="2" t="s">
        <v>17</v>
      </c>
      <c r="AS483" s="2" t="s">
        <v>104</v>
      </c>
      <c r="AT483" s="2" t="s">
        <v>11</v>
      </c>
      <c r="AU483" s="2" t="s">
        <v>12</v>
      </c>
      <c r="AV483" s="2" t="s">
        <v>13</v>
      </c>
      <c r="AW483" s="7">
        <v>7.1861899999999999E-4</v>
      </c>
      <c r="AX483" s="7">
        <v>0.75</v>
      </c>
      <c r="AY483" s="9">
        <f>Tabla8[[#This Row],[Precio unitario]]*Tabla8[[#This Row],[Tasa de ingresos cliente]]</f>
        <v>5.3896424999999993E-4</v>
      </c>
      <c r="AZ483" s="21">
        <v>21.6</v>
      </c>
      <c r="BA483" s="11">
        <f>Tabla8[[#This Row],[tasa de cambio]]*Tabla8[[#This Row],[Ingresos netos]]</f>
        <v>1.16416278E-2</v>
      </c>
      <c r="BB483" s="23"/>
      <c r="BD483" s="23"/>
      <c r="BR483" s="2" t="s">
        <v>139</v>
      </c>
      <c r="BS483" s="2" t="s">
        <v>10</v>
      </c>
      <c r="BT483" s="2"/>
      <c r="BU483" s="2" t="s">
        <v>11</v>
      </c>
      <c r="BV483" s="2" t="s">
        <v>12</v>
      </c>
      <c r="BW483" s="2" t="s">
        <v>13</v>
      </c>
      <c r="BX483" s="7">
        <v>3.814476054E-3</v>
      </c>
      <c r="BY483" s="7">
        <v>0.75</v>
      </c>
      <c r="BZ483" s="9">
        <f>Tabla5[[#This Row],[Precio unitario]]*Tabla5[[#This Row],[Tasa de ingresos cliente]]</f>
        <v>2.8608570405000001E-3</v>
      </c>
      <c r="CA483" s="21">
        <v>22.631540000000001</v>
      </c>
      <c r="CB483" s="15">
        <f>Tabla5[[#This Row],[tasa de cambio]]*Tabla5[[#This Row],[Ingresos netos]]</f>
        <v>6.4745600546357376E-2</v>
      </c>
    </row>
    <row r="484" spans="1:80">
      <c r="A484" s="2" t="s">
        <v>24</v>
      </c>
      <c r="B484" s="2" t="s">
        <v>44</v>
      </c>
      <c r="C484" s="2"/>
      <c r="D484" s="2" t="s">
        <v>11</v>
      </c>
      <c r="E484" s="2" t="s">
        <v>12</v>
      </c>
      <c r="F484" s="2" t="s">
        <v>13</v>
      </c>
      <c r="G484" s="7">
        <v>3.2957990599999999E-4</v>
      </c>
      <c r="H484" s="7">
        <v>0.75</v>
      </c>
      <c r="I484" s="9">
        <f>Tabla14[[#This Row],[Precio unitario]]*Tabla14[[#This Row],[Tasa de ingresos cliente]]</f>
        <v>2.4718492949999998E-4</v>
      </c>
      <c r="J484" s="21">
        <v>21.6</v>
      </c>
      <c r="K484" s="15">
        <f>Tabla14[[#This Row],[tasa de cambio]]*Tabla14[[#This Row],[Ingresos netos]]</f>
        <v>5.3391944772000002E-3</v>
      </c>
      <c r="P484" s="2" t="s">
        <v>81</v>
      </c>
      <c r="Q484" s="2" t="s">
        <v>44</v>
      </c>
      <c r="R484" s="2"/>
      <c r="S484" s="2" t="s">
        <v>11</v>
      </c>
      <c r="T484" s="2" t="s">
        <v>12</v>
      </c>
      <c r="U484" s="2" t="s">
        <v>13</v>
      </c>
      <c r="V484" s="7">
        <v>1.8883616599999999E-4</v>
      </c>
      <c r="W484" s="7">
        <v>0.75</v>
      </c>
      <c r="X484" s="9">
        <f>Tabla12[[#This Row],[Precio unitario]]*Tabla12[[#This Row],[Tasa de ingresos cliente]]</f>
        <v>1.4162712450000001E-4</v>
      </c>
      <c r="Y484" s="21">
        <v>21.6</v>
      </c>
      <c r="Z484" s="11">
        <f>Tabla12[[#This Row],[tasa de cambio]]*Tabla12[[#This Row],[Ingresos netos]]</f>
        <v>3.0591458892000002E-3</v>
      </c>
      <c r="AQ484" s="1" t="s">
        <v>100</v>
      </c>
      <c r="AR484" s="1" t="s">
        <v>17</v>
      </c>
      <c r="AS484" s="1" t="s">
        <v>104</v>
      </c>
      <c r="AT484" s="1" t="s">
        <v>11</v>
      </c>
      <c r="AU484" s="1" t="s">
        <v>12</v>
      </c>
      <c r="AV484" s="1" t="s">
        <v>13</v>
      </c>
      <c r="AW484" s="8">
        <v>7.186429E-4</v>
      </c>
      <c r="AX484" s="8">
        <v>0.75</v>
      </c>
      <c r="AY484" s="9">
        <f>Tabla8[[#This Row],[Precio unitario]]*Tabla8[[#This Row],[Tasa de ingresos cliente]]</f>
        <v>5.3898217499999998E-4</v>
      </c>
      <c r="AZ484" s="21">
        <v>21.6</v>
      </c>
      <c r="BA484" s="11">
        <f>Tabla8[[#This Row],[tasa de cambio]]*Tabla8[[#This Row],[Ingresos netos]]</f>
        <v>1.164201498E-2</v>
      </c>
      <c r="BB484" s="23"/>
      <c r="BD484" s="23"/>
      <c r="BR484" s="1" t="s">
        <v>139</v>
      </c>
      <c r="BS484" s="1" t="s">
        <v>30</v>
      </c>
      <c r="BT484" s="1"/>
      <c r="BU484" s="1" t="s">
        <v>11</v>
      </c>
      <c r="BV484" s="1" t="s">
        <v>12</v>
      </c>
      <c r="BW484" s="1" t="s">
        <v>13</v>
      </c>
      <c r="BX484" s="8">
        <v>3.4926892400000001E-3</v>
      </c>
      <c r="BY484" s="8">
        <v>0.75</v>
      </c>
      <c r="BZ484" s="9">
        <f>Tabla5[[#This Row],[Precio unitario]]*Tabla5[[#This Row],[Tasa de ingresos cliente]]</f>
        <v>2.6195169300000003E-3</v>
      </c>
      <c r="CA484" s="21">
        <v>22.631540000000001</v>
      </c>
      <c r="CB484" s="15">
        <f>Tabla5[[#This Row],[tasa de cambio]]*Tabla5[[#This Row],[Ingresos netos]]</f>
        <v>5.9283702181972209E-2</v>
      </c>
    </row>
    <row r="485" spans="1:80">
      <c r="A485" s="2" t="s">
        <v>24</v>
      </c>
      <c r="B485" s="2" t="s">
        <v>44</v>
      </c>
      <c r="C485" s="2"/>
      <c r="D485" s="2" t="s">
        <v>11</v>
      </c>
      <c r="E485" s="2" t="s">
        <v>12</v>
      </c>
      <c r="F485" s="2" t="s">
        <v>13</v>
      </c>
      <c r="G485" s="7">
        <v>2.6299093999999999E-4</v>
      </c>
      <c r="H485" s="7">
        <v>0.75</v>
      </c>
      <c r="I485" s="9">
        <f>Tabla14[[#This Row],[Precio unitario]]*Tabla14[[#This Row],[Tasa de ingresos cliente]]</f>
        <v>1.9724320499999999E-4</v>
      </c>
      <c r="J485" s="21">
        <v>21.6</v>
      </c>
      <c r="K485" s="15">
        <f>Tabla14[[#This Row],[tasa de cambio]]*Tabla14[[#This Row],[Ingresos netos]]</f>
        <v>4.2604532279999999E-3</v>
      </c>
      <c r="P485" s="1" t="s">
        <v>81</v>
      </c>
      <c r="Q485" s="1" t="s">
        <v>44</v>
      </c>
      <c r="R485" s="1"/>
      <c r="S485" s="1" t="s">
        <v>11</v>
      </c>
      <c r="T485" s="1" t="s">
        <v>12</v>
      </c>
      <c r="U485" s="1" t="s">
        <v>13</v>
      </c>
      <c r="V485" s="8">
        <v>2.77597524E-4</v>
      </c>
      <c r="W485" s="8">
        <v>0.75</v>
      </c>
      <c r="X485" s="9">
        <f>Tabla12[[#This Row],[Precio unitario]]*Tabla12[[#This Row],[Tasa de ingresos cliente]]</f>
        <v>2.0819814300000001E-4</v>
      </c>
      <c r="Y485" s="21">
        <v>21.6</v>
      </c>
      <c r="Z485" s="11">
        <f>Tabla12[[#This Row],[tasa de cambio]]*Tabla12[[#This Row],[Ingresos netos]]</f>
        <v>4.4970798888000008E-3</v>
      </c>
      <c r="AQ485" s="1" t="s">
        <v>100</v>
      </c>
      <c r="AR485" s="1" t="s">
        <v>17</v>
      </c>
      <c r="AS485" s="1" t="s">
        <v>104</v>
      </c>
      <c r="AT485" s="1" t="s">
        <v>11</v>
      </c>
      <c r="AU485" s="1" t="s">
        <v>12</v>
      </c>
      <c r="AV485" s="1" t="s">
        <v>13</v>
      </c>
      <c r="AW485" s="8">
        <v>1.4000645000000001E-3</v>
      </c>
      <c r="AX485" s="8">
        <v>0.75</v>
      </c>
      <c r="AY485" s="9">
        <f>Tabla8[[#This Row],[Precio unitario]]*Tabla8[[#This Row],[Tasa de ingresos cliente]]</f>
        <v>1.0500483750000001E-3</v>
      </c>
      <c r="AZ485" s="21">
        <v>21.6</v>
      </c>
      <c r="BA485" s="11">
        <f>Tabla8[[#This Row],[tasa de cambio]]*Tabla8[[#This Row],[Ingresos netos]]</f>
        <v>2.2681044900000003E-2</v>
      </c>
      <c r="BB485" s="23"/>
      <c r="BD485" s="23"/>
      <c r="BR485" s="2" t="s">
        <v>139</v>
      </c>
      <c r="BS485" s="2" t="s">
        <v>48</v>
      </c>
      <c r="BT485" s="2"/>
      <c r="BU485" s="2" t="s">
        <v>11</v>
      </c>
      <c r="BV485" s="2" t="s">
        <v>12</v>
      </c>
      <c r="BW485" s="2" t="s">
        <v>13</v>
      </c>
      <c r="BX485" s="7">
        <v>4.5929999999999999E-3</v>
      </c>
      <c r="BY485" s="7">
        <v>0.75</v>
      </c>
      <c r="BZ485" s="9">
        <f>Tabla5[[#This Row],[Precio unitario]]*Tabla5[[#This Row],[Tasa de ingresos cliente]]</f>
        <v>3.4447499999999999E-3</v>
      </c>
      <c r="CA485" s="21">
        <v>22.631540000000001</v>
      </c>
      <c r="CB485" s="15">
        <f>Tabla5[[#This Row],[tasa de cambio]]*Tabla5[[#This Row],[Ingresos netos]]</f>
        <v>7.7959997414999996E-2</v>
      </c>
    </row>
    <row r="486" spans="1:80">
      <c r="A486" s="1" t="s">
        <v>24</v>
      </c>
      <c r="B486" s="1" t="s">
        <v>44</v>
      </c>
      <c r="C486" s="1"/>
      <c r="D486" s="1" t="s">
        <v>11</v>
      </c>
      <c r="E486" s="1" t="s">
        <v>12</v>
      </c>
      <c r="F486" s="1" t="s">
        <v>13</v>
      </c>
      <c r="G486" s="8">
        <v>2.99463428E-4</v>
      </c>
      <c r="H486" s="8">
        <v>0.75</v>
      </c>
      <c r="I486" s="9">
        <f>Tabla14[[#This Row],[Precio unitario]]*Tabla14[[#This Row],[Tasa de ingresos cliente]]</f>
        <v>2.2459757099999999E-4</v>
      </c>
      <c r="J486" s="21">
        <v>21.6</v>
      </c>
      <c r="K486" s="15">
        <f>Tabla14[[#This Row],[tasa de cambio]]*Tabla14[[#This Row],[Ingresos netos]]</f>
        <v>4.8513075336000001E-3</v>
      </c>
      <c r="P486" s="2" t="s">
        <v>81</v>
      </c>
      <c r="Q486" s="2" t="s">
        <v>44</v>
      </c>
      <c r="R486" s="2"/>
      <c r="S486" s="2" t="s">
        <v>11</v>
      </c>
      <c r="T486" s="2" t="s">
        <v>12</v>
      </c>
      <c r="U486" s="2" t="s">
        <v>13</v>
      </c>
      <c r="V486" s="7">
        <v>1.7453492900000001E-4</v>
      </c>
      <c r="W486" s="7">
        <v>0.75</v>
      </c>
      <c r="X486" s="9">
        <f>Tabla12[[#This Row],[Precio unitario]]*Tabla12[[#This Row],[Tasa de ingresos cliente]]</f>
        <v>1.3090119675E-4</v>
      </c>
      <c r="Y486" s="21">
        <v>21.6</v>
      </c>
      <c r="Z486" s="11">
        <f>Tabla12[[#This Row],[tasa de cambio]]*Tabla12[[#This Row],[Ingresos netos]]</f>
        <v>2.8274658498000003E-3</v>
      </c>
      <c r="AQ486" s="2" t="s">
        <v>100</v>
      </c>
      <c r="AR486" s="2" t="s">
        <v>17</v>
      </c>
      <c r="AS486" s="2" t="s">
        <v>104</v>
      </c>
      <c r="AT486" s="2" t="s">
        <v>11</v>
      </c>
      <c r="AU486" s="2" t="s">
        <v>12</v>
      </c>
      <c r="AV486" s="2" t="s">
        <v>13</v>
      </c>
      <c r="AW486" s="7">
        <v>1.4E-3</v>
      </c>
      <c r="AX486" s="7">
        <v>0.75</v>
      </c>
      <c r="AY486" s="9">
        <f>Tabla8[[#This Row],[Precio unitario]]*Tabla8[[#This Row],[Tasa de ingresos cliente]]</f>
        <v>1.0499999999999999E-3</v>
      </c>
      <c r="AZ486" s="21">
        <v>21.6</v>
      </c>
      <c r="BA486" s="11">
        <f>Tabla8[[#This Row],[tasa de cambio]]*Tabla8[[#This Row],[Ingresos netos]]</f>
        <v>2.2679999999999999E-2</v>
      </c>
      <c r="BB486" s="23"/>
      <c r="BD486" s="23"/>
      <c r="BR486" s="1" t="s">
        <v>139</v>
      </c>
      <c r="BS486" s="1" t="s">
        <v>32</v>
      </c>
      <c r="BT486" s="1"/>
      <c r="BU486" s="1" t="s">
        <v>11</v>
      </c>
      <c r="BV486" s="1" t="s">
        <v>12</v>
      </c>
      <c r="BW486" s="1" t="s">
        <v>13</v>
      </c>
      <c r="BX486" s="8">
        <v>4.3870000000000003E-3</v>
      </c>
      <c r="BY486" s="8">
        <v>0.75</v>
      </c>
      <c r="BZ486" s="9">
        <f>Tabla5[[#This Row],[Precio unitario]]*Tabla5[[#This Row],[Tasa de ingresos cliente]]</f>
        <v>3.2902500000000002E-3</v>
      </c>
      <c r="CA486" s="21">
        <v>22.631540000000001</v>
      </c>
      <c r="CB486" s="15">
        <f>Tabla5[[#This Row],[tasa de cambio]]*Tabla5[[#This Row],[Ingresos netos]]</f>
        <v>7.4463424485000013E-2</v>
      </c>
    </row>
    <row r="487" spans="1:80">
      <c r="A487" s="2" t="s">
        <v>24</v>
      </c>
      <c r="B487" s="2" t="s">
        <v>44</v>
      </c>
      <c r="C487" s="2"/>
      <c r="D487" s="2" t="s">
        <v>11</v>
      </c>
      <c r="E487" s="2" t="s">
        <v>12</v>
      </c>
      <c r="F487" s="2" t="s">
        <v>13</v>
      </c>
      <c r="G487" s="7">
        <v>1.6631105299999999E-4</v>
      </c>
      <c r="H487" s="7">
        <v>0.75</v>
      </c>
      <c r="I487" s="9">
        <f>Tabla14[[#This Row],[Precio unitario]]*Tabla14[[#This Row],[Tasa de ingresos cliente]]</f>
        <v>1.2473328975000001E-4</v>
      </c>
      <c r="J487" s="21">
        <v>21.6</v>
      </c>
      <c r="K487" s="15">
        <f>Tabla14[[#This Row],[tasa de cambio]]*Tabla14[[#This Row],[Ingresos netos]]</f>
        <v>2.6942390586000005E-3</v>
      </c>
      <c r="P487" s="1" t="s">
        <v>81</v>
      </c>
      <c r="Q487" s="1" t="s">
        <v>44</v>
      </c>
      <c r="R487" s="1"/>
      <c r="S487" s="1" t="s">
        <v>11</v>
      </c>
      <c r="T487" s="1" t="s">
        <v>12</v>
      </c>
      <c r="U487" s="1" t="s">
        <v>13</v>
      </c>
      <c r="V487" s="8">
        <v>1.12562904E-4</v>
      </c>
      <c r="W487" s="8">
        <v>0.75</v>
      </c>
      <c r="X487" s="9">
        <f>Tabla12[[#This Row],[Precio unitario]]*Tabla12[[#This Row],[Tasa de ingresos cliente]]</f>
        <v>8.4422178000000006E-5</v>
      </c>
      <c r="Y487" s="21">
        <v>21.6</v>
      </c>
      <c r="Z487" s="11">
        <f>Tabla12[[#This Row],[tasa de cambio]]*Tabla12[[#This Row],[Ingresos netos]]</f>
        <v>1.8235190448000003E-3</v>
      </c>
      <c r="AQ487" s="1" t="s">
        <v>100</v>
      </c>
      <c r="AR487" s="1" t="s">
        <v>17</v>
      </c>
      <c r="AS487" s="1" t="s">
        <v>104</v>
      </c>
      <c r="AT487" s="1" t="s">
        <v>11</v>
      </c>
      <c r="AU487" s="1" t="s">
        <v>12</v>
      </c>
      <c r="AV487" s="1" t="s">
        <v>13</v>
      </c>
      <c r="AW487" s="8">
        <v>1.4001110999999999E-3</v>
      </c>
      <c r="AX487" s="8">
        <v>0.75</v>
      </c>
      <c r="AY487" s="9">
        <f>Tabla8[[#This Row],[Precio unitario]]*Tabla8[[#This Row],[Tasa de ingresos cliente]]</f>
        <v>1.0500833249999998E-3</v>
      </c>
      <c r="AZ487" s="21">
        <v>21.6</v>
      </c>
      <c r="BA487" s="11">
        <f>Tabla8[[#This Row],[tasa de cambio]]*Tabla8[[#This Row],[Ingresos netos]]</f>
        <v>2.2681799819999997E-2</v>
      </c>
      <c r="BB487" s="23"/>
      <c r="BD487" s="23"/>
      <c r="BR487" s="2" t="s">
        <v>139</v>
      </c>
      <c r="BS487" s="2" t="s">
        <v>65</v>
      </c>
      <c r="BT487" s="2"/>
      <c r="BU487" s="2" t="s">
        <v>11</v>
      </c>
      <c r="BV487" s="2" t="s">
        <v>12</v>
      </c>
      <c r="BW487" s="2" t="s">
        <v>13</v>
      </c>
      <c r="BX487" s="7">
        <v>5.5608214199999997E-3</v>
      </c>
      <c r="BY487" s="7">
        <v>0.75</v>
      </c>
      <c r="BZ487" s="9">
        <f>Tabla5[[#This Row],[Precio unitario]]*Tabla5[[#This Row],[Tasa de ingresos cliente]]</f>
        <v>4.1706160649999996E-3</v>
      </c>
      <c r="CA487" s="21">
        <v>22.631540000000001</v>
      </c>
      <c r="CB487" s="15">
        <f>Tabla5[[#This Row],[tasa de cambio]]*Tabla5[[#This Row],[Ingresos netos]]</f>
        <v>9.4387464299690096E-2</v>
      </c>
    </row>
    <row r="488" spans="1:80">
      <c r="A488" s="1" t="s">
        <v>24</v>
      </c>
      <c r="B488" s="1" t="s">
        <v>44</v>
      </c>
      <c r="C488" s="1"/>
      <c r="D488" s="1" t="s">
        <v>11</v>
      </c>
      <c r="E488" s="1" t="s">
        <v>12</v>
      </c>
      <c r="F488" s="1" t="s">
        <v>13</v>
      </c>
      <c r="G488" s="8">
        <v>6.7578080599999999E-4</v>
      </c>
      <c r="H488" s="8">
        <v>0.75</v>
      </c>
      <c r="I488" s="9">
        <f>Tabla14[[#This Row],[Precio unitario]]*Tabla14[[#This Row],[Tasa de ingresos cliente]]</f>
        <v>5.0683560449999994E-4</v>
      </c>
      <c r="J488" s="21">
        <v>21.6</v>
      </c>
      <c r="K488" s="15">
        <f>Tabla14[[#This Row],[tasa de cambio]]*Tabla14[[#This Row],[Ingresos netos]]</f>
        <v>1.09476490572E-2</v>
      </c>
      <c r="P488" s="2" t="s">
        <v>81</v>
      </c>
      <c r="Q488" s="2" t="s">
        <v>44</v>
      </c>
      <c r="R488" s="2"/>
      <c r="S488" s="2" t="s">
        <v>11</v>
      </c>
      <c r="T488" s="2" t="s">
        <v>12</v>
      </c>
      <c r="U488" s="2" t="s">
        <v>13</v>
      </c>
      <c r="V488" s="7">
        <v>1.13321647E-4</v>
      </c>
      <c r="W488" s="7">
        <v>0.75</v>
      </c>
      <c r="X488" s="9">
        <f>Tabla12[[#This Row],[Precio unitario]]*Tabla12[[#This Row],[Tasa de ingresos cliente]]</f>
        <v>8.4991235249999995E-5</v>
      </c>
      <c r="Y488" s="21">
        <v>21.6</v>
      </c>
      <c r="Z488" s="11">
        <f>Tabla12[[#This Row],[tasa de cambio]]*Tabla12[[#This Row],[Ingresos netos]]</f>
        <v>1.8358106814E-3</v>
      </c>
      <c r="AQ488" s="2" t="s">
        <v>100</v>
      </c>
      <c r="AR488" s="2" t="s">
        <v>17</v>
      </c>
      <c r="AS488" s="2" t="s">
        <v>104</v>
      </c>
      <c r="AT488" s="2" t="s">
        <v>11</v>
      </c>
      <c r="AU488" s="2" t="s">
        <v>12</v>
      </c>
      <c r="AV488" s="2" t="s">
        <v>13</v>
      </c>
      <c r="AW488" s="7">
        <v>1.4000588000000001E-3</v>
      </c>
      <c r="AX488" s="7">
        <v>0.75</v>
      </c>
      <c r="AY488" s="9">
        <f>Tabla8[[#This Row],[Precio unitario]]*Tabla8[[#This Row],[Tasa de ingresos cliente]]</f>
        <v>1.0500441E-3</v>
      </c>
      <c r="AZ488" s="21">
        <v>21.6</v>
      </c>
      <c r="BA488" s="11">
        <f>Tabla8[[#This Row],[tasa de cambio]]*Tabla8[[#This Row],[Ingresos netos]]</f>
        <v>2.2680952560000002E-2</v>
      </c>
      <c r="BB488" s="23"/>
      <c r="BD488" s="23"/>
      <c r="BR488" s="1" t="s">
        <v>139</v>
      </c>
      <c r="BS488" s="1" t="s">
        <v>15</v>
      </c>
      <c r="BT488" s="1"/>
      <c r="BU488" s="1" t="s">
        <v>11</v>
      </c>
      <c r="BV488" s="1" t="s">
        <v>12</v>
      </c>
      <c r="BW488" s="1" t="s">
        <v>13</v>
      </c>
      <c r="BX488" s="8">
        <v>4.8069999999999996E-3</v>
      </c>
      <c r="BY488" s="8">
        <v>0.75</v>
      </c>
      <c r="BZ488" s="9">
        <f>Tabla5[[#This Row],[Precio unitario]]*Tabla5[[#This Row],[Tasa de ingresos cliente]]</f>
        <v>3.6052499999999999E-3</v>
      </c>
      <c r="CA488" s="21">
        <v>22.631540000000001</v>
      </c>
      <c r="CB488" s="15">
        <f>Tabla5[[#This Row],[tasa de cambio]]*Tabla5[[#This Row],[Ingresos netos]]</f>
        <v>8.1592359584999996E-2</v>
      </c>
    </row>
    <row r="489" spans="1:80">
      <c r="A489" s="1" t="s">
        <v>24</v>
      </c>
      <c r="B489" s="1" t="s">
        <v>44</v>
      </c>
      <c r="C489" s="1"/>
      <c r="D489" s="1" t="s">
        <v>11</v>
      </c>
      <c r="E489" s="1" t="s">
        <v>12</v>
      </c>
      <c r="F489" s="1" t="s">
        <v>13</v>
      </c>
      <c r="G489" s="8">
        <v>3.4640465300000002E-4</v>
      </c>
      <c r="H489" s="8">
        <v>0.75</v>
      </c>
      <c r="I489" s="9">
        <f>Tabla14[[#This Row],[Precio unitario]]*Tabla14[[#This Row],[Tasa de ingresos cliente]]</f>
        <v>2.5980348975000001E-4</v>
      </c>
      <c r="J489" s="21">
        <v>21.6</v>
      </c>
      <c r="K489" s="15">
        <f>Tabla14[[#This Row],[tasa de cambio]]*Tabla14[[#This Row],[Ingresos netos]]</f>
        <v>5.6117553786000007E-3</v>
      </c>
      <c r="P489" s="1" t="s">
        <v>81</v>
      </c>
      <c r="Q489" s="1" t="s">
        <v>44</v>
      </c>
      <c r="R489" s="1"/>
      <c r="S489" s="1" t="s">
        <v>11</v>
      </c>
      <c r="T489" s="1" t="s">
        <v>12</v>
      </c>
      <c r="U489" s="1" t="s">
        <v>13</v>
      </c>
      <c r="V489" s="8">
        <v>9.2254082999999995E-5</v>
      </c>
      <c r="W489" s="8">
        <v>0.75</v>
      </c>
      <c r="X489" s="9">
        <f>Tabla12[[#This Row],[Precio unitario]]*Tabla12[[#This Row],[Tasa de ingresos cliente]]</f>
        <v>6.9190562249999996E-5</v>
      </c>
      <c r="Y489" s="21">
        <v>21.6</v>
      </c>
      <c r="Z489" s="11">
        <f>Tabla12[[#This Row],[tasa de cambio]]*Tabla12[[#This Row],[Ingresos netos]]</f>
        <v>1.4945161445999999E-3</v>
      </c>
      <c r="AQ489" s="1" t="s">
        <v>100</v>
      </c>
      <c r="AR489" s="1" t="s">
        <v>17</v>
      </c>
      <c r="AS489" s="1" t="s">
        <v>104</v>
      </c>
      <c r="AT489" s="1" t="s">
        <v>11</v>
      </c>
      <c r="AU489" s="1" t="s">
        <v>12</v>
      </c>
      <c r="AV489" s="1" t="s">
        <v>13</v>
      </c>
      <c r="AW489" s="8">
        <v>1.4000606000000001E-3</v>
      </c>
      <c r="AX489" s="8">
        <v>0.75</v>
      </c>
      <c r="AY489" s="9">
        <f>Tabla8[[#This Row],[Precio unitario]]*Tabla8[[#This Row],[Tasa de ingresos cliente]]</f>
        <v>1.05004545E-3</v>
      </c>
      <c r="AZ489" s="21">
        <v>21.6</v>
      </c>
      <c r="BA489" s="11">
        <f>Tabla8[[#This Row],[tasa de cambio]]*Tabla8[[#This Row],[Ingresos netos]]</f>
        <v>2.2680981720000003E-2</v>
      </c>
      <c r="BB489" s="23"/>
      <c r="BD489" s="23"/>
      <c r="BR489" s="2" t="s">
        <v>139</v>
      </c>
      <c r="BS489" s="2" t="s">
        <v>16</v>
      </c>
      <c r="BT489" s="2"/>
      <c r="BU489" s="2" t="s">
        <v>11</v>
      </c>
      <c r="BV489" s="2" t="s">
        <v>12</v>
      </c>
      <c r="BW489" s="2" t="s">
        <v>13</v>
      </c>
      <c r="BX489" s="7">
        <v>6.7995546160000003E-3</v>
      </c>
      <c r="BY489" s="7">
        <v>0.75</v>
      </c>
      <c r="BZ489" s="9">
        <f>Tabla5[[#This Row],[Precio unitario]]*Tabla5[[#This Row],[Tasa de ingresos cliente]]</f>
        <v>5.0996659620000002E-3</v>
      </c>
      <c r="CA489" s="21">
        <v>22.631540000000001</v>
      </c>
      <c r="CB489" s="15">
        <f>Tabla5[[#This Row],[tasa de cambio]]*Tabla5[[#This Row],[Ingresos netos]]</f>
        <v>0.11541329420564149</v>
      </c>
    </row>
    <row r="490" spans="1:80">
      <c r="A490" s="1" t="s">
        <v>24</v>
      </c>
      <c r="B490" s="1" t="s">
        <v>46</v>
      </c>
      <c r="C490" s="1"/>
      <c r="D490" s="1" t="s">
        <v>11</v>
      </c>
      <c r="E490" s="1" t="s">
        <v>12</v>
      </c>
      <c r="F490" s="1" t="s">
        <v>13</v>
      </c>
      <c r="G490" s="8">
        <v>1.0606076339999999E-3</v>
      </c>
      <c r="H490" s="8">
        <v>0.75</v>
      </c>
      <c r="I490" s="9">
        <f>Tabla14[[#This Row],[Precio unitario]]*Tabla14[[#This Row],[Tasa de ingresos cliente]]</f>
        <v>7.9545572549999995E-4</v>
      </c>
      <c r="J490" s="21">
        <v>21.6</v>
      </c>
      <c r="K490" s="15">
        <f>Tabla14[[#This Row],[tasa de cambio]]*Tabla14[[#This Row],[Ingresos netos]]</f>
        <v>1.7181843670800001E-2</v>
      </c>
      <c r="P490" s="2" t="s">
        <v>81</v>
      </c>
      <c r="Q490" s="2" t="s">
        <v>85</v>
      </c>
      <c r="R490" s="2"/>
      <c r="S490" s="2" t="s">
        <v>11</v>
      </c>
      <c r="T490" s="2" t="s">
        <v>12</v>
      </c>
      <c r="U490" s="2" t="s">
        <v>13</v>
      </c>
      <c r="V490" s="7">
        <v>7.9264645499999996E-4</v>
      </c>
      <c r="W490" s="7">
        <v>0.75</v>
      </c>
      <c r="X490" s="9">
        <f>Tabla12[[#This Row],[Precio unitario]]*Tabla12[[#This Row],[Tasa de ingresos cliente]]</f>
        <v>5.9448484124999994E-4</v>
      </c>
      <c r="Y490" s="21">
        <v>21.6</v>
      </c>
      <c r="Z490" s="11">
        <f>Tabla12[[#This Row],[tasa de cambio]]*Tabla12[[#This Row],[Ingresos netos]]</f>
        <v>1.2840872570999999E-2</v>
      </c>
      <c r="AQ490" s="2" t="s">
        <v>100</v>
      </c>
      <c r="AR490" s="2" t="s">
        <v>17</v>
      </c>
      <c r="AS490" s="2" t="s">
        <v>104</v>
      </c>
      <c r="AT490" s="2" t="s">
        <v>11</v>
      </c>
      <c r="AU490" s="2" t="s">
        <v>12</v>
      </c>
      <c r="AV490" s="2" t="s">
        <v>13</v>
      </c>
      <c r="AW490" s="7">
        <v>1.4000667E-3</v>
      </c>
      <c r="AX490" s="7">
        <v>0.75</v>
      </c>
      <c r="AY490" s="9">
        <f>Tabla8[[#This Row],[Precio unitario]]*Tabla8[[#This Row],[Tasa de ingresos cliente]]</f>
        <v>1.050050025E-3</v>
      </c>
      <c r="AZ490" s="21">
        <v>21.6</v>
      </c>
      <c r="BA490" s="11">
        <f>Tabla8[[#This Row],[tasa de cambio]]*Tabla8[[#This Row],[Ingresos netos]]</f>
        <v>2.2681080540000002E-2</v>
      </c>
      <c r="BB490" s="23"/>
      <c r="BD490" s="23"/>
      <c r="BR490" s="1" t="s">
        <v>139</v>
      </c>
      <c r="BS490" s="1" t="s">
        <v>17</v>
      </c>
      <c r="BT490" s="1"/>
      <c r="BU490" s="1" t="s">
        <v>11</v>
      </c>
      <c r="BV490" s="1" t="s">
        <v>12</v>
      </c>
      <c r="BW490" s="1" t="s">
        <v>13</v>
      </c>
      <c r="BX490" s="8">
        <v>1.952068201E-3</v>
      </c>
      <c r="BY490" s="8">
        <v>0.75</v>
      </c>
      <c r="BZ490" s="9">
        <f>Tabla5[[#This Row],[Precio unitario]]*Tabla5[[#This Row],[Tasa de ingresos cliente]]</f>
        <v>1.46405115075E-3</v>
      </c>
      <c r="CA490" s="21">
        <v>22.631540000000001</v>
      </c>
      <c r="CB490" s="15">
        <f>Tabla5[[#This Row],[tasa de cambio]]*Tabla5[[#This Row],[Ingresos netos]]</f>
        <v>3.3133732180244659E-2</v>
      </c>
    </row>
    <row r="491" spans="1:80">
      <c r="A491" s="2" t="s">
        <v>24</v>
      </c>
      <c r="B491" s="2" t="s">
        <v>68</v>
      </c>
      <c r="C491" s="2"/>
      <c r="D491" s="2" t="s">
        <v>11</v>
      </c>
      <c r="E491" s="2" t="s">
        <v>12</v>
      </c>
      <c r="F491" s="2" t="s">
        <v>13</v>
      </c>
      <c r="G491" s="7">
        <v>3.0340120600000001E-4</v>
      </c>
      <c r="H491" s="7">
        <v>0.75</v>
      </c>
      <c r="I491" s="9">
        <f>Tabla14[[#This Row],[Precio unitario]]*Tabla14[[#This Row],[Tasa de ingresos cliente]]</f>
        <v>2.2755090449999999E-4</v>
      </c>
      <c r="J491" s="21">
        <v>21.6</v>
      </c>
      <c r="K491" s="15">
        <f>Tabla14[[#This Row],[tasa de cambio]]*Tabla14[[#This Row],[Ingresos netos]]</f>
        <v>4.9150995371999998E-3</v>
      </c>
      <c r="P491" s="1" t="s">
        <v>81</v>
      </c>
      <c r="Q491" s="1" t="s">
        <v>16</v>
      </c>
      <c r="R491" s="1"/>
      <c r="S491" s="1" t="s">
        <v>11</v>
      </c>
      <c r="T491" s="1" t="s">
        <v>12</v>
      </c>
      <c r="U491" s="1" t="s">
        <v>13</v>
      </c>
      <c r="V491" s="8">
        <v>1.021882922E-2</v>
      </c>
      <c r="W491" s="8">
        <v>0.75</v>
      </c>
      <c r="X491" s="9">
        <f>Tabla12[[#This Row],[Precio unitario]]*Tabla12[[#This Row],[Tasa de ingresos cliente]]</f>
        <v>7.6641219149999997E-3</v>
      </c>
      <c r="Y491" s="21">
        <v>21.6</v>
      </c>
      <c r="Z491" s="11">
        <f>Tabla12[[#This Row],[tasa de cambio]]*Tabla12[[#This Row],[Ingresos netos]]</f>
        <v>0.165545033364</v>
      </c>
      <c r="AQ491" s="1" t="s">
        <v>100</v>
      </c>
      <c r="AR491" s="1" t="s">
        <v>17</v>
      </c>
      <c r="AS491" s="1" t="s">
        <v>104</v>
      </c>
      <c r="AT491" s="1" t="s">
        <v>11</v>
      </c>
      <c r="AU491" s="1" t="s">
        <v>12</v>
      </c>
      <c r="AV491" s="1" t="s">
        <v>13</v>
      </c>
      <c r="AW491" s="8">
        <v>1.4000799999999999E-3</v>
      </c>
      <c r="AX491" s="8">
        <v>0.75</v>
      </c>
      <c r="AY491" s="9">
        <f>Tabla8[[#This Row],[Precio unitario]]*Tabla8[[#This Row],[Tasa de ingresos cliente]]</f>
        <v>1.05006E-3</v>
      </c>
      <c r="AZ491" s="21">
        <v>21.6</v>
      </c>
      <c r="BA491" s="11">
        <f>Tabla8[[#This Row],[tasa de cambio]]*Tabla8[[#This Row],[Ingresos netos]]</f>
        <v>2.2681296E-2</v>
      </c>
      <c r="BB491" s="23"/>
      <c r="BD491" s="23"/>
      <c r="BR491" s="2" t="s">
        <v>139</v>
      </c>
      <c r="BS491" s="2" t="s">
        <v>33</v>
      </c>
      <c r="BT491" s="2"/>
      <c r="BU491" s="2" t="s">
        <v>11</v>
      </c>
      <c r="BV491" s="2" t="s">
        <v>12</v>
      </c>
      <c r="BW491" s="2" t="s">
        <v>13</v>
      </c>
      <c r="BX491" s="7">
        <v>2.9810893310000001E-3</v>
      </c>
      <c r="BY491" s="7">
        <v>0.75</v>
      </c>
      <c r="BZ491" s="9">
        <f>Tabla5[[#This Row],[Precio unitario]]*Tabla5[[#This Row],[Tasa de ingresos cliente]]</f>
        <v>2.2358169982499999E-3</v>
      </c>
      <c r="CA491" s="21">
        <v>22.631540000000001</v>
      </c>
      <c r="CB491" s="15">
        <f>Tabla5[[#This Row],[tasa de cambio]]*Tabla5[[#This Row],[Ingresos netos]]</f>
        <v>5.0599981828574801E-2</v>
      </c>
    </row>
    <row r="492" spans="1:80">
      <c r="A492" s="2" t="s">
        <v>24</v>
      </c>
      <c r="B492" s="2" t="s">
        <v>25</v>
      </c>
      <c r="C492" s="2"/>
      <c r="D492" s="2" t="s">
        <v>11</v>
      </c>
      <c r="E492" s="2" t="s">
        <v>12</v>
      </c>
      <c r="F492" s="2" t="s">
        <v>13</v>
      </c>
      <c r="G492" s="7">
        <v>3.5477072200000001E-4</v>
      </c>
      <c r="H492" s="7">
        <v>0.75</v>
      </c>
      <c r="I492" s="9">
        <f>Tabla14[[#This Row],[Precio unitario]]*Tabla14[[#This Row],[Tasa de ingresos cliente]]</f>
        <v>2.6607804149999999E-4</v>
      </c>
      <c r="J492" s="21">
        <v>21.6</v>
      </c>
      <c r="K492" s="15">
        <f>Tabla14[[#This Row],[tasa de cambio]]*Tabla14[[#This Row],[Ingresos netos]]</f>
        <v>5.7472856964000006E-3</v>
      </c>
      <c r="P492" s="2" t="s">
        <v>81</v>
      </c>
      <c r="Q492" s="2" t="s">
        <v>17</v>
      </c>
      <c r="R492" s="2"/>
      <c r="S492" s="2" t="s">
        <v>11</v>
      </c>
      <c r="T492" s="2" t="s">
        <v>12</v>
      </c>
      <c r="U492" s="2" t="s">
        <v>13</v>
      </c>
      <c r="V492" s="7">
        <v>6.3090931399999997E-4</v>
      </c>
      <c r="W492" s="7">
        <v>0.75</v>
      </c>
      <c r="X492" s="9">
        <f>Tabla12[[#This Row],[Precio unitario]]*Tabla12[[#This Row],[Tasa de ingresos cliente]]</f>
        <v>4.731819855E-4</v>
      </c>
      <c r="Y492" s="21">
        <v>21.6</v>
      </c>
      <c r="Z492" s="11">
        <f>Tabla12[[#This Row],[tasa de cambio]]*Tabla12[[#This Row],[Ingresos netos]]</f>
        <v>1.0220730886800001E-2</v>
      </c>
      <c r="AQ492" s="2" t="s">
        <v>100</v>
      </c>
      <c r="AR492" s="2" t="s">
        <v>17</v>
      </c>
      <c r="AS492" s="2" t="s">
        <v>104</v>
      </c>
      <c r="AT492" s="2" t="s">
        <v>11</v>
      </c>
      <c r="AU492" s="2" t="s">
        <v>12</v>
      </c>
      <c r="AV492" s="2" t="s">
        <v>13</v>
      </c>
      <c r="AW492" s="7">
        <v>1.4000499999999999E-3</v>
      </c>
      <c r="AX492" s="7">
        <v>0.75</v>
      </c>
      <c r="AY492" s="9">
        <f>Tabla8[[#This Row],[Precio unitario]]*Tabla8[[#This Row],[Tasa de ingresos cliente]]</f>
        <v>1.0500374999999999E-3</v>
      </c>
      <c r="AZ492" s="21">
        <v>21.6</v>
      </c>
      <c r="BA492" s="11">
        <f>Tabla8[[#This Row],[tasa de cambio]]*Tabla8[[#This Row],[Ingresos netos]]</f>
        <v>2.2680809999999999E-2</v>
      </c>
      <c r="BB492" s="23"/>
      <c r="BD492" s="23"/>
      <c r="BR492" s="1" t="s">
        <v>139</v>
      </c>
      <c r="BS492" s="1" t="s">
        <v>19</v>
      </c>
      <c r="BT492" s="1"/>
      <c r="BU492" s="1" t="s">
        <v>11</v>
      </c>
      <c r="BV492" s="1" t="s">
        <v>12</v>
      </c>
      <c r="BW492" s="1" t="s">
        <v>13</v>
      </c>
      <c r="BX492" s="8">
        <v>6.8376284049999998E-3</v>
      </c>
      <c r="BY492" s="8">
        <v>0.75</v>
      </c>
      <c r="BZ492" s="9">
        <f>Tabla5[[#This Row],[Precio unitario]]*Tabla5[[#This Row],[Tasa de ingresos cliente]]</f>
        <v>5.1282213037499996E-3</v>
      </c>
      <c r="CA492" s="21">
        <v>22.631540000000001</v>
      </c>
      <c r="CB492" s="17">
        <f>Tabla5[[#This Row],[tasa de cambio]]*Tabla5[[#This Row],[Ingresos netos]]</f>
        <v>0.11605954556467027</v>
      </c>
    </row>
    <row r="493" spans="1:80">
      <c r="A493" s="2" t="s">
        <v>24</v>
      </c>
      <c r="B493" s="2" t="s">
        <v>25</v>
      </c>
      <c r="C493" s="2"/>
      <c r="D493" s="2" t="s">
        <v>11</v>
      </c>
      <c r="E493" s="2" t="s">
        <v>12</v>
      </c>
      <c r="F493" s="2" t="s">
        <v>13</v>
      </c>
      <c r="G493" s="7">
        <v>4.8060133999999998E-4</v>
      </c>
      <c r="H493" s="7">
        <v>0.75</v>
      </c>
      <c r="I493" s="9">
        <f>Tabla14[[#This Row],[Precio unitario]]*Tabla14[[#This Row],[Tasa de ingresos cliente]]</f>
        <v>3.60451005E-4</v>
      </c>
      <c r="J493" s="21">
        <v>21.6</v>
      </c>
      <c r="K493" s="15">
        <f>Tabla14[[#This Row],[tasa de cambio]]*Tabla14[[#This Row],[Ingresos netos]]</f>
        <v>7.7857417080000003E-3</v>
      </c>
      <c r="P493" s="1" t="s">
        <v>81</v>
      </c>
      <c r="Q493" s="1" t="s">
        <v>17</v>
      </c>
      <c r="R493" s="1"/>
      <c r="S493" s="1" t="s">
        <v>11</v>
      </c>
      <c r="T493" s="1" t="s">
        <v>12</v>
      </c>
      <c r="U493" s="1" t="s">
        <v>13</v>
      </c>
      <c r="V493" s="8">
        <v>5.6247149500000002E-4</v>
      </c>
      <c r="W493" s="8">
        <v>0.75</v>
      </c>
      <c r="X493" s="9">
        <f>Tabla12[[#This Row],[Precio unitario]]*Tabla12[[#This Row],[Tasa de ingresos cliente]]</f>
        <v>4.2185362125000004E-4</v>
      </c>
      <c r="Y493" s="21">
        <v>21.6</v>
      </c>
      <c r="Z493" s="11">
        <f>Tabla12[[#This Row],[tasa de cambio]]*Tabla12[[#This Row],[Ingresos netos]]</f>
        <v>9.1120382190000015E-3</v>
      </c>
      <c r="AQ493" s="2" t="s">
        <v>100</v>
      </c>
      <c r="AR493" s="2" t="s">
        <v>17</v>
      </c>
      <c r="AS493" s="2" t="s">
        <v>104</v>
      </c>
      <c r="AT493" s="2" t="s">
        <v>11</v>
      </c>
      <c r="AU493" s="2" t="s">
        <v>12</v>
      </c>
      <c r="AV493" s="2" t="s">
        <v>13</v>
      </c>
      <c r="AW493" s="7">
        <v>1.6469091E-3</v>
      </c>
      <c r="AX493" s="7">
        <v>0.75</v>
      </c>
      <c r="AY493" s="9">
        <f>Tabla8[[#This Row],[Precio unitario]]*Tabla8[[#This Row],[Tasa de ingresos cliente]]</f>
        <v>1.2351818250000001E-3</v>
      </c>
      <c r="AZ493" s="21">
        <v>21.6</v>
      </c>
      <c r="BA493" s="11">
        <f>Tabla8[[#This Row],[tasa de cambio]]*Tabla8[[#This Row],[Ingresos netos]]</f>
        <v>2.6679927420000003E-2</v>
      </c>
      <c r="BB493" s="23"/>
      <c r="BD493" s="23"/>
    </row>
    <row r="494" spans="1:80">
      <c r="A494" s="1" t="s">
        <v>24</v>
      </c>
      <c r="B494" s="1" t="s">
        <v>25</v>
      </c>
      <c r="C494" s="1"/>
      <c r="D494" s="1" t="s">
        <v>11</v>
      </c>
      <c r="E494" s="1" t="s">
        <v>12</v>
      </c>
      <c r="F494" s="1" t="s">
        <v>13</v>
      </c>
      <c r="G494" s="8">
        <v>2.6394176599999999E-4</v>
      </c>
      <c r="H494" s="8">
        <v>0.75</v>
      </c>
      <c r="I494" s="9">
        <f>Tabla14[[#This Row],[Precio unitario]]*Tabla14[[#This Row],[Tasa de ingresos cliente]]</f>
        <v>1.979563245E-4</v>
      </c>
      <c r="J494" s="21">
        <v>21.6</v>
      </c>
      <c r="K494" s="15">
        <f>Tabla14[[#This Row],[tasa de cambio]]*Tabla14[[#This Row],[Ingresos netos]]</f>
        <v>4.2758566092000001E-3</v>
      </c>
      <c r="P494" s="2" t="s">
        <v>81</v>
      </c>
      <c r="Q494" s="2" t="s">
        <v>17</v>
      </c>
      <c r="R494" s="2"/>
      <c r="S494" s="2" t="s">
        <v>11</v>
      </c>
      <c r="T494" s="2" t="s">
        <v>12</v>
      </c>
      <c r="U494" s="2" t="s">
        <v>13</v>
      </c>
      <c r="V494" s="7">
        <v>5.9124337599999999E-4</v>
      </c>
      <c r="W494" s="7">
        <v>0.75</v>
      </c>
      <c r="X494" s="9">
        <f>Tabla12[[#This Row],[Precio unitario]]*Tabla12[[#This Row],[Tasa de ingresos cliente]]</f>
        <v>4.4343253199999999E-4</v>
      </c>
      <c r="Y494" s="21">
        <v>21.6</v>
      </c>
      <c r="Z494" s="11">
        <f>Tabla12[[#This Row],[tasa de cambio]]*Tabla12[[#This Row],[Ingresos netos]]</f>
        <v>9.5781426912000013E-3</v>
      </c>
      <c r="AQ494" s="1" t="s">
        <v>100</v>
      </c>
      <c r="AR494" s="1" t="s">
        <v>17</v>
      </c>
      <c r="AS494" s="1" t="s">
        <v>104</v>
      </c>
      <c r="AT494" s="1" t="s">
        <v>11</v>
      </c>
      <c r="AU494" s="1" t="s">
        <v>12</v>
      </c>
      <c r="AV494" s="1" t="s">
        <v>13</v>
      </c>
      <c r="AW494" s="8">
        <v>1.6469268E-3</v>
      </c>
      <c r="AX494" s="8">
        <v>0.75</v>
      </c>
      <c r="AY494" s="9">
        <f>Tabla8[[#This Row],[Precio unitario]]*Tabla8[[#This Row],[Tasa de ingresos cliente]]</f>
        <v>1.2351950999999999E-3</v>
      </c>
      <c r="AZ494" s="21">
        <v>21.6</v>
      </c>
      <c r="BA494" s="11">
        <f>Tabla8[[#This Row],[tasa de cambio]]*Tabla8[[#This Row],[Ingresos netos]]</f>
        <v>2.668021416E-2</v>
      </c>
      <c r="BB494" s="23"/>
      <c r="BD494" s="23"/>
    </row>
    <row r="495" spans="1:80">
      <c r="A495" s="2" t="s">
        <v>24</v>
      </c>
      <c r="B495" s="2" t="s">
        <v>25</v>
      </c>
      <c r="C495" s="2"/>
      <c r="D495" s="2" t="s">
        <v>11</v>
      </c>
      <c r="E495" s="2" t="s">
        <v>12</v>
      </c>
      <c r="F495" s="2" t="s">
        <v>13</v>
      </c>
      <c r="G495" s="7">
        <v>7.7347397899999999E-4</v>
      </c>
      <c r="H495" s="7">
        <v>0.75</v>
      </c>
      <c r="I495" s="9">
        <f>Tabla14[[#This Row],[Precio unitario]]*Tabla14[[#This Row],[Tasa de ingresos cliente]]</f>
        <v>5.8010548424999994E-4</v>
      </c>
      <c r="J495" s="21">
        <v>21.6</v>
      </c>
      <c r="K495" s="15">
        <f>Tabla14[[#This Row],[tasa de cambio]]*Tabla14[[#This Row],[Ingresos netos]]</f>
        <v>1.2530278459799999E-2</v>
      </c>
      <c r="P495" s="1" t="s">
        <v>81</v>
      </c>
      <c r="Q495" s="1" t="s">
        <v>17</v>
      </c>
      <c r="R495" s="1"/>
      <c r="S495" s="1" t="s">
        <v>11</v>
      </c>
      <c r="T495" s="1" t="s">
        <v>12</v>
      </c>
      <c r="U495" s="1" t="s">
        <v>13</v>
      </c>
      <c r="V495" s="8">
        <v>6.2890199999999998E-4</v>
      </c>
      <c r="W495" s="8">
        <v>0.75</v>
      </c>
      <c r="X495" s="9">
        <f>Tabla12[[#This Row],[Precio unitario]]*Tabla12[[#This Row],[Tasa de ingresos cliente]]</f>
        <v>4.7167649999999998E-4</v>
      </c>
      <c r="Y495" s="21">
        <v>21.6</v>
      </c>
      <c r="Z495" s="11">
        <f>Tabla12[[#This Row],[tasa de cambio]]*Tabla12[[#This Row],[Ingresos netos]]</f>
        <v>1.01882124E-2</v>
      </c>
      <c r="AQ495" s="2" t="s">
        <v>100</v>
      </c>
      <c r="AR495" s="2" t="s">
        <v>17</v>
      </c>
      <c r="AS495" s="2" t="s">
        <v>104</v>
      </c>
      <c r="AT495" s="2" t="s">
        <v>11</v>
      </c>
      <c r="AU495" s="2" t="s">
        <v>12</v>
      </c>
      <c r="AV495" s="2" t="s">
        <v>13</v>
      </c>
      <c r="AW495" s="7">
        <v>1.647E-3</v>
      </c>
      <c r="AX495" s="7">
        <v>0.75</v>
      </c>
      <c r="AY495" s="9">
        <f>Tabla8[[#This Row],[Precio unitario]]*Tabla8[[#This Row],[Tasa de ingresos cliente]]</f>
        <v>1.23525E-3</v>
      </c>
      <c r="AZ495" s="21">
        <v>21.6</v>
      </c>
      <c r="BA495" s="11">
        <f>Tabla8[[#This Row],[tasa de cambio]]*Tabla8[[#This Row],[Ingresos netos]]</f>
        <v>2.6681400000000001E-2</v>
      </c>
      <c r="BB495" s="23"/>
      <c r="BD495" s="23"/>
    </row>
    <row r="496" spans="1:80">
      <c r="A496" s="2" t="s">
        <v>24</v>
      </c>
      <c r="B496" s="2" t="s">
        <v>25</v>
      </c>
      <c r="C496" s="2"/>
      <c r="D496" s="2" t="s">
        <v>11</v>
      </c>
      <c r="E496" s="2" t="s">
        <v>12</v>
      </c>
      <c r="F496" s="2" t="s">
        <v>13</v>
      </c>
      <c r="G496" s="7">
        <v>2.29523137E-4</v>
      </c>
      <c r="H496" s="7">
        <v>0.75</v>
      </c>
      <c r="I496" s="9">
        <f>Tabla14[[#This Row],[Precio unitario]]*Tabla14[[#This Row],[Tasa de ingresos cliente]]</f>
        <v>1.7214235274999999E-4</v>
      </c>
      <c r="J496" s="21">
        <v>21.6</v>
      </c>
      <c r="K496" s="15">
        <f>Tabla14[[#This Row],[tasa de cambio]]*Tabla14[[#This Row],[Ingresos netos]]</f>
        <v>3.7182748194000003E-3</v>
      </c>
      <c r="P496" s="2" t="s">
        <v>81</v>
      </c>
      <c r="Q496" s="2" t="s">
        <v>53</v>
      </c>
      <c r="R496" s="2"/>
      <c r="S496" s="2" t="s">
        <v>11</v>
      </c>
      <c r="T496" s="2" t="s">
        <v>12</v>
      </c>
      <c r="U496" s="2" t="s">
        <v>13</v>
      </c>
      <c r="V496" s="7">
        <v>5.5960666869999997E-3</v>
      </c>
      <c r="W496" s="7">
        <v>0.75</v>
      </c>
      <c r="X496" s="9">
        <f>Tabla12[[#This Row],[Precio unitario]]*Tabla12[[#This Row],[Tasa de ingresos cliente]]</f>
        <v>4.19705001525E-3</v>
      </c>
      <c r="Y496" s="21">
        <v>21.6</v>
      </c>
      <c r="Z496" s="11">
        <f>Tabla12[[#This Row],[tasa de cambio]]*Tabla12[[#This Row],[Ingresos netos]]</f>
        <v>9.0656280329399999E-2</v>
      </c>
      <c r="AQ496" s="1" t="s">
        <v>100</v>
      </c>
      <c r="AR496" s="1" t="s">
        <v>17</v>
      </c>
      <c r="AS496" s="1" t="s">
        <v>104</v>
      </c>
      <c r="AT496" s="1" t="s">
        <v>11</v>
      </c>
      <c r="AU496" s="1" t="s">
        <v>12</v>
      </c>
      <c r="AV496" s="1" t="s">
        <v>13</v>
      </c>
      <c r="AW496" s="8">
        <v>1.6469286E-3</v>
      </c>
      <c r="AX496" s="8">
        <v>0.75</v>
      </c>
      <c r="AY496" s="9">
        <f>Tabla8[[#This Row],[Precio unitario]]*Tabla8[[#This Row],[Tasa de ingresos cliente]]</f>
        <v>1.23519645E-3</v>
      </c>
      <c r="AZ496" s="21">
        <v>21.6</v>
      </c>
      <c r="BA496" s="11">
        <f>Tabla8[[#This Row],[tasa de cambio]]*Tabla8[[#This Row],[Ingresos netos]]</f>
        <v>2.6680243320000002E-2</v>
      </c>
      <c r="BB496" s="23"/>
      <c r="BD496" s="23"/>
    </row>
    <row r="497" spans="1:56">
      <c r="A497" s="2" t="s">
        <v>24</v>
      </c>
      <c r="B497" s="2" t="s">
        <v>25</v>
      </c>
      <c r="C497" s="2"/>
      <c r="D497" s="2" t="s">
        <v>11</v>
      </c>
      <c r="E497" s="2" t="s">
        <v>12</v>
      </c>
      <c r="F497" s="2" t="s">
        <v>13</v>
      </c>
      <c r="G497" s="7">
        <v>1.9967429999999999E-4</v>
      </c>
      <c r="H497" s="7">
        <v>0.75</v>
      </c>
      <c r="I497" s="9">
        <f>Tabla14[[#This Row],[Precio unitario]]*Tabla14[[#This Row],[Tasa de ingresos cliente]]</f>
        <v>1.4975572499999998E-4</v>
      </c>
      <c r="J497" s="21">
        <v>21.6</v>
      </c>
      <c r="K497" s="15">
        <f>Tabla14[[#This Row],[tasa de cambio]]*Tabla14[[#This Row],[Ingresos netos]]</f>
        <v>3.2347236599999996E-3</v>
      </c>
      <c r="P497" s="1" t="s">
        <v>81</v>
      </c>
      <c r="Q497" s="1" t="s">
        <v>21</v>
      </c>
      <c r="R497" s="1"/>
      <c r="S497" s="1" t="s">
        <v>11</v>
      </c>
      <c r="T497" s="1" t="s">
        <v>12</v>
      </c>
      <c r="U497" s="1" t="s">
        <v>13</v>
      </c>
      <c r="V497" s="8">
        <v>1.0841190668E-2</v>
      </c>
      <c r="W497" s="8">
        <v>0.75</v>
      </c>
      <c r="X497" s="9">
        <f>Tabla12[[#This Row],[Precio unitario]]*Tabla12[[#This Row],[Tasa de ingresos cliente]]</f>
        <v>8.1308930009999988E-3</v>
      </c>
      <c r="Y497" s="21">
        <v>21.6</v>
      </c>
      <c r="Z497" s="11">
        <f>Tabla12[[#This Row],[tasa de cambio]]*Tabla12[[#This Row],[Ingresos netos]]</f>
        <v>0.17562728882159998</v>
      </c>
      <c r="AQ497" s="2" t="s">
        <v>100</v>
      </c>
      <c r="AR497" s="2" t="s">
        <v>17</v>
      </c>
      <c r="AS497" s="2" t="s">
        <v>104</v>
      </c>
      <c r="AT497" s="2" t="s">
        <v>11</v>
      </c>
      <c r="AU497" s="2" t="s">
        <v>12</v>
      </c>
      <c r="AV497" s="2" t="s">
        <v>13</v>
      </c>
      <c r="AW497" s="7">
        <v>1.6469167E-3</v>
      </c>
      <c r="AX497" s="7">
        <v>0.75</v>
      </c>
      <c r="AY497" s="9">
        <f>Tabla8[[#This Row],[Precio unitario]]*Tabla8[[#This Row],[Tasa de ingresos cliente]]</f>
        <v>1.2351875250000001E-3</v>
      </c>
      <c r="AZ497" s="21">
        <v>21.6</v>
      </c>
      <c r="BA497" s="11">
        <f>Tabla8[[#This Row],[tasa de cambio]]*Tabla8[[#This Row],[Ingresos netos]]</f>
        <v>2.6680050540000003E-2</v>
      </c>
      <c r="BB497" s="23"/>
      <c r="BD497" s="23"/>
    </row>
    <row r="498" spans="1:56">
      <c r="A498" s="2" t="s">
        <v>24</v>
      </c>
      <c r="B498" s="2" t="s">
        <v>25</v>
      </c>
      <c r="C498" s="2"/>
      <c r="D498" s="2" t="s">
        <v>11</v>
      </c>
      <c r="E498" s="2" t="s">
        <v>12</v>
      </c>
      <c r="F498" s="2" t="s">
        <v>13</v>
      </c>
      <c r="G498" s="7">
        <v>2.3093643100000001E-4</v>
      </c>
      <c r="H498" s="7">
        <v>0.75</v>
      </c>
      <c r="I498" s="9">
        <f>Tabla14[[#This Row],[Precio unitario]]*Tabla14[[#This Row],[Tasa de ingresos cliente]]</f>
        <v>1.7320232325000002E-4</v>
      </c>
      <c r="J498" s="21">
        <v>21.6</v>
      </c>
      <c r="K498" s="15">
        <f>Tabla14[[#This Row],[tasa de cambio]]*Tabla14[[#This Row],[Ingresos netos]]</f>
        <v>3.7411701822000006E-3</v>
      </c>
      <c r="P498" s="2" t="s">
        <v>81</v>
      </c>
      <c r="Q498" s="2" t="s">
        <v>21</v>
      </c>
      <c r="R498" s="2"/>
      <c r="S498" s="2" t="s">
        <v>11</v>
      </c>
      <c r="T498" s="2" t="s">
        <v>12</v>
      </c>
      <c r="U498" s="2" t="s">
        <v>13</v>
      </c>
      <c r="V498" s="7">
        <v>1.0840672032999999E-2</v>
      </c>
      <c r="W498" s="7">
        <v>0.75</v>
      </c>
      <c r="X498" s="9">
        <f>Tabla12[[#This Row],[Precio unitario]]*Tabla12[[#This Row],[Tasa de ingresos cliente]]</f>
        <v>8.1305040247499991E-3</v>
      </c>
      <c r="Y498" s="21">
        <v>21.6</v>
      </c>
      <c r="Z498" s="11">
        <f>Tabla12[[#This Row],[tasa de cambio]]*Tabla12[[#This Row],[Ingresos netos]]</f>
        <v>0.17561888693459998</v>
      </c>
      <c r="AQ498" s="1" t="s">
        <v>100</v>
      </c>
      <c r="AR498" s="1" t="s">
        <v>17</v>
      </c>
      <c r="AS498" s="1" t="s">
        <v>104</v>
      </c>
      <c r="AT498" s="1" t="s">
        <v>11</v>
      </c>
      <c r="AU498" s="1" t="s">
        <v>12</v>
      </c>
      <c r="AV498" s="1" t="s">
        <v>13</v>
      </c>
      <c r="AW498" s="8">
        <v>1.6469333E-3</v>
      </c>
      <c r="AX498" s="8">
        <v>0.75</v>
      </c>
      <c r="AY498" s="9">
        <f>Tabla8[[#This Row],[Precio unitario]]*Tabla8[[#This Row],[Tasa de ingresos cliente]]</f>
        <v>1.235199975E-3</v>
      </c>
      <c r="AZ498" s="21">
        <v>21.6</v>
      </c>
      <c r="BA498" s="11">
        <f>Tabla8[[#This Row],[tasa de cambio]]*Tabla8[[#This Row],[Ingresos netos]]</f>
        <v>2.6680319460000001E-2</v>
      </c>
      <c r="BB498" s="23"/>
      <c r="BD498" s="23"/>
    </row>
    <row r="499" spans="1:56">
      <c r="A499" s="1" t="s">
        <v>24</v>
      </c>
      <c r="B499" s="1" t="s">
        <v>25</v>
      </c>
      <c r="C499" s="1"/>
      <c r="D499" s="1" t="s">
        <v>11</v>
      </c>
      <c r="E499" s="1" t="s">
        <v>12</v>
      </c>
      <c r="F499" s="1" t="s">
        <v>13</v>
      </c>
      <c r="G499" s="8">
        <v>3.5051051000000003E-4</v>
      </c>
      <c r="H499" s="8">
        <v>0.75</v>
      </c>
      <c r="I499" s="9">
        <f>Tabla14[[#This Row],[Precio unitario]]*Tabla14[[#This Row],[Tasa de ingresos cliente]]</f>
        <v>2.6288288250000003E-4</v>
      </c>
      <c r="J499" s="21">
        <v>21.6</v>
      </c>
      <c r="K499" s="15">
        <f>Tabla14[[#This Row],[tasa de cambio]]*Tabla14[[#This Row],[Ingresos netos]]</f>
        <v>5.6782702620000007E-3</v>
      </c>
      <c r="P499" s="1" t="s">
        <v>81</v>
      </c>
      <c r="Q499" s="1" t="s">
        <v>21</v>
      </c>
      <c r="R499" s="1"/>
      <c r="S499" s="1" t="s">
        <v>11</v>
      </c>
      <c r="T499" s="1" t="s">
        <v>12</v>
      </c>
      <c r="U499" s="1" t="s">
        <v>13</v>
      </c>
      <c r="V499" s="8">
        <v>7.2274604450000002E-3</v>
      </c>
      <c r="W499" s="8">
        <v>0.75</v>
      </c>
      <c r="X499" s="9">
        <f>Tabla12[[#This Row],[Precio unitario]]*Tabla12[[#This Row],[Tasa de ingresos cliente]]</f>
        <v>5.4205953337500001E-3</v>
      </c>
      <c r="Y499" s="21">
        <v>21.6</v>
      </c>
      <c r="Z499" s="11">
        <f>Tabla12[[#This Row],[tasa de cambio]]*Tabla12[[#This Row],[Ingresos netos]]</f>
        <v>0.11708485920900001</v>
      </c>
      <c r="AQ499" s="2" t="s">
        <v>100</v>
      </c>
      <c r="AR499" s="2" t="s">
        <v>17</v>
      </c>
      <c r="AS499" s="2" t="s">
        <v>104</v>
      </c>
      <c r="AT499" s="2" t="s">
        <v>11</v>
      </c>
      <c r="AU499" s="2" t="s">
        <v>12</v>
      </c>
      <c r="AV499" s="2" t="s">
        <v>13</v>
      </c>
      <c r="AW499" s="7">
        <v>1.6468571000000001E-3</v>
      </c>
      <c r="AX499" s="7">
        <v>0.75</v>
      </c>
      <c r="AY499" s="9">
        <f>Tabla8[[#This Row],[Precio unitario]]*Tabla8[[#This Row],[Tasa de ingresos cliente]]</f>
        <v>1.235142825E-3</v>
      </c>
      <c r="AZ499" s="21">
        <v>21.6</v>
      </c>
      <c r="BA499" s="11">
        <f>Tabla8[[#This Row],[tasa de cambio]]*Tabla8[[#This Row],[Ingresos netos]]</f>
        <v>2.6679085020000003E-2</v>
      </c>
      <c r="BB499" s="23"/>
      <c r="BD499" s="23"/>
    </row>
    <row r="500" spans="1:56">
      <c r="A500" s="2" t="s">
        <v>24</v>
      </c>
      <c r="B500" s="2" t="s">
        <v>25</v>
      </c>
      <c r="C500" s="2"/>
      <c r="D500" s="2" t="s">
        <v>11</v>
      </c>
      <c r="E500" s="2" t="s">
        <v>12</v>
      </c>
      <c r="F500" s="2" t="s">
        <v>13</v>
      </c>
      <c r="G500" s="7">
        <v>2.0488401199999999E-4</v>
      </c>
      <c r="H500" s="7">
        <v>0.75</v>
      </c>
      <c r="I500" s="9">
        <f>Tabla14[[#This Row],[Precio unitario]]*Tabla14[[#This Row],[Tasa de ingresos cliente]]</f>
        <v>1.53663009E-4</v>
      </c>
      <c r="J500" s="21">
        <v>21.6</v>
      </c>
      <c r="K500" s="15">
        <f>Tabla14[[#This Row],[tasa de cambio]]*Tabla14[[#This Row],[Ingresos netos]]</f>
        <v>3.3191209944000003E-3</v>
      </c>
      <c r="P500" s="2" t="s">
        <v>81</v>
      </c>
      <c r="Q500" s="2" t="s">
        <v>37</v>
      </c>
      <c r="R500" s="2"/>
      <c r="S500" s="2" t="s">
        <v>11</v>
      </c>
      <c r="T500" s="2" t="s">
        <v>12</v>
      </c>
      <c r="U500" s="2" t="s">
        <v>13</v>
      </c>
      <c r="V500" s="7">
        <v>5.6954716399999997E-3</v>
      </c>
      <c r="W500" s="7">
        <v>0.75</v>
      </c>
      <c r="X500" s="9">
        <f>Tabla12[[#This Row],[Precio unitario]]*Tabla12[[#This Row],[Tasa de ingresos cliente]]</f>
        <v>4.2716037300000002E-3</v>
      </c>
      <c r="Y500" s="21">
        <v>21.6</v>
      </c>
      <c r="Z500" s="11">
        <f>Tabla12[[#This Row],[tasa de cambio]]*Tabla12[[#This Row],[Ingresos netos]]</f>
        <v>9.2266640568000005E-2</v>
      </c>
      <c r="AQ500" s="1" t="s">
        <v>100</v>
      </c>
      <c r="AR500" s="1" t="s">
        <v>17</v>
      </c>
      <c r="AS500" s="1" t="s">
        <v>104</v>
      </c>
      <c r="AT500" s="1" t="s">
        <v>11</v>
      </c>
      <c r="AU500" s="1" t="s">
        <v>12</v>
      </c>
      <c r="AV500" s="1" t="s">
        <v>13</v>
      </c>
      <c r="AW500" s="8">
        <v>1.6468749999999999E-3</v>
      </c>
      <c r="AX500" s="8">
        <v>0.75</v>
      </c>
      <c r="AY500" s="9">
        <f>Tabla8[[#This Row],[Precio unitario]]*Tabla8[[#This Row],[Tasa de ingresos cliente]]</f>
        <v>1.2351562499999999E-3</v>
      </c>
      <c r="AZ500" s="21">
        <v>21.6</v>
      </c>
      <c r="BA500" s="11">
        <f>Tabla8[[#This Row],[tasa de cambio]]*Tabla8[[#This Row],[Ingresos netos]]</f>
        <v>2.6679375000000002E-2</v>
      </c>
      <c r="BB500" s="23"/>
      <c r="BD500" s="23"/>
    </row>
    <row r="501" spans="1:56">
      <c r="A501" s="1" t="s">
        <v>24</v>
      </c>
      <c r="B501" s="1" t="s">
        <v>25</v>
      </c>
      <c r="C501" s="1"/>
      <c r="D501" s="1" t="s">
        <v>11</v>
      </c>
      <c r="E501" s="1" t="s">
        <v>12</v>
      </c>
      <c r="F501" s="1" t="s">
        <v>13</v>
      </c>
      <c r="G501" s="8">
        <v>1.78567088E-4</v>
      </c>
      <c r="H501" s="8">
        <v>0.75</v>
      </c>
      <c r="I501" s="9">
        <f>Tabla14[[#This Row],[Precio unitario]]*Tabla14[[#This Row],[Tasa de ingresos cliente]]</f>
        <v>1.33925316E-4</v>
      </c>
      <c r="J501" s="21">
        <v>21.6</v>
      </c>
      <c r="K501" s="15">
        <f>Tabla14[[#This Row],[tasa de cambio]]*Tabla14[[#This Row],[Ingresos netos]]</f>
        <v>2.8927868256000003E-3</v>
      </c>
      <c r="P501" s="1" t="s">
        <v>81</v>
      </c>
      <c r="Q501" s="1" t="s">
        <v>60</v>
      </c>
      <c r="R501" s="1"/>
      <c r="S501" s="1" t="s">
        <v>11</v>
      </c>
      <c r="T501" s="1" t="s">
        <v>12</v>
      </c>
      <c r="U501" s="1" t="s">
        <v>13</v>
      </c>
      <c r="V501" s="8">
        <v>1.3736900183E-2</v>
      </c>
      <c r="W501" s="8">
        <v>0.75</v>
      </c>
      <c r="X501" s="9">
        <f>Tabla12[[#This Row],[Precio unitario]]*Tabla12[[#This Row],[Tasa de ingresos cliente]]</f>
        <v>1.030267513725E-2</v>
      </c>
      <c r="Y501" s="21">
        <v>21.6</v>
      </c>
      <c r="Z501" s="11">
        <f>Tabla12[[#This Row],[tasa de cambio]]*Tabla12[[#This Row],[Ingresos netos]]</f>
        <v>0.22253778296460003</v>
      </c>
      <c r="AQ501" s="2" t="s">
        <v>100</v>
      </c>
      <c r="AR501" s="2" t="s">
        <v>17</v>
      </c>
      <c r="AS501" s="2" t="s">
        <v>104</v>
      </c>
      <c r="AT501" s="2" t="s">
        <v>11</v>
      </c>
      <c r="AU501" s="2" t="s">
        <v>12</v>
      </c>
      <c r="AV501" s="2" t="s">
        <v>13</v>
      </c>
      <c r="AW501" s="7">
        <v>1.6469411999999999E-3</v>
      </c>
      <c r="AX501" s="7">
        <v>0.75</v>
      </c>
      <c r="AY501" s="9">
        <f>Tabla8[[#This Row],[Precio unitario]]*Tabla8[[#This Row],[Tasa de ingresos cliente]]</f>
        <v>1.2352058999999999E-3</v>
      </c>
      <c r="AZ501" s="21">
        <v>21.6</v>
      </c>
      <c r="BA501" s="11">
        <f>Tabla8[[#This Row],[tasa de cambio]]*Tabla8[[#This Row],[Ingresos netos]]</f>
        <v>2.6680447440000001E-2</v>
      </c>
      <c r="BB501" s="23"/>
      <c r="BD501" s="23"/>
    </row>
    <row r="502" spans="1:56">
      <c r="A502" s="2" t="s">
        <v>24</v>
      </c>
      <c r="B502" s="2" t="s">
        <v>25</v>
      </c>
      <c r="C502" s="2"/>
      <c r="D502" s="2" t="s">
        <v>11</v>
      </c>
      <c r="E502" s="2" t="s">
        <v>12</v>
      </c>
      <c r="F502" s="2" t="s">
        <v>13</v>
      </c>
      <c r="G502" s="7">
        <v>2.5240214300000001E-4</v>
      </c>
      <c r="H502" s="7">
        <v>0.75</v>
      </c>
      <c r="I502" s="9">
        <f>Tabla14[[#This Row],[Precio unitario]]*Tabla14[[#This Row],[Tasa de ingresos cliente]]</f>
        <v>1.8930160725000002E-4</v>
      </c>
      <c r="J502" s="21">
        <v>21.6</v>
      </c>
      <c r="K502" s="15">
        <f>Tabla14[[#This Row],[tasa de cambio]]*Tabla14[[#This Row],[Ingresos netos]]</f>
        <v>4.0889147166000006E-3</v>
      </c>
      <c r="P502" s="2" t="s">
        <v>81</v>
      </c>
      <c r="Q502" s="2" t="s">
        <v>60</v>
      </c>
      <c r="R502" s="2"/>
      <c r="S502" s="2" t="s">
        <v>11</v>
      </c>
      <c r="T502" s="2" t="s">
        <v>12</v>
      </c>
      <c r="U502" s="2" t="s">
        <v>13</v>
      </c>
      <c r="V502" s="7">
        <v>1.3737332378999999E-2</v>
      </c>
      <c r="W502" s="7">
        <v>0.75</v>
      </c>
      <c r="X502" s="9">
        <f>Tabla12[[#This Row],[Precio unitario]]*Tabla12[[#This Row],[Tasa de ingresos cliente]]</f>
        <v>1.0302999284249999E-2</v>
      </c>
      <c r="Y502" s="21">
        <v>21.6</v>
      </c>
      <c r="Z502" s="11">
        <f>Tabla12[[#This Row],[tasa de cambio]]*Tabla12[[#This Row],[Ingresos netos]]</f>
        <v>0.22254478453979998</v>
      </c>
      <c r="AQ502" s="1" t="s">
        <v>100</v>
      </c>
      <c r="AR502" s="1" t="s">
        <v>17</v>
      </c>
      <c r="AS502" s="1" t="s">
        <v>104</v>
      </c>
      <c r="AT502" s="1" t="s">
        <v>11</v>
      </c>
      <c r="AU502" s="1" t="s">
        <v>12</v>
      </c>
      <c r="AV502" s="1" t="s">
        <v>13</v>
      </c>
      <c r="AW502" s="8">
        <v>1.6469474000000001E-3</v>
      </c>
      <c r="AX502" s="8">
        <v>0.75</v>
      </c>
      <c r="AY502" s="9">
        <f>Tabla8[[#This Row],[Precio unitario]]*Tabla8[[#This Row],[Tasa de ingresos cliente]]</f>
        <v>1.23521055E-3</v>
      </c>
      <c r="AZ502" s="21">
        <v>21.6</v>
      </c>
      <c r="BA502" s="11">
        <f>Tabla8[[#This Row],[tasa de cambio]]*Tabla8[[#This Row],[Ingresos netos]]</f>
        <v>2.6680547880000002E-2</v>
      </c>
      <c r="BB502" s="23"/>
      <c r="BD502" s="23"/>
    </row>
    <row r="503" spans="1:56">
      <c r="A503" s="2" t="s">
        <v>24</v>
      </c>
      <c r="B503" s="2" t="s">
        <v>25</v>
      </c>
      <c r="C503" s="2"/>
      <c r="D503" s="2" t="s">
        <v>11</v>
      </c>
      <c r="E503" s="2" t="s">
        <v>12</v>
      </c>
      <c r="F503" s="2" t="s">
        <v>13</v>
      </c>
      <c r="G503" s="7">
        <v>1.9299189599999999E-4</v>
      </c>
      <c r="H503" s="7">
        <v>0.75</v>
      </c>
      <c r="I503" s="9">
        <f>Tabla14[[#This Row],[Precio unitario]]*Tabla14[[#This Row],[Tasa de ingresos cliente]]</f>
        <v>1.44743922E-4</v>
      </c>
      <c r="J503" s="21">
        <v>21.6</v>
      </c>
      <c r="K503" s="15">
        <f>Tabla14[[#This Row],[tasa de cambio]]*Tabla14[[#This Row],[Ingresos netos]]</f>
        <v>3.1264687152000002E-3</v>
      </c>
      <c r="P503" s="1" t="s">
        <v>81</v>
      </c>
      <c r="Q503" s="1" t="s">
        <v>22</v>
      </c>
      <c r="R503" s="1"/>
      <c r="S503" s="1" t="s">
        <v>11</v>
      </c>
      <c r="T503" s="1" t="s">
        <v>12</v>
      </c>
      <c r="U503" s="1" t="s">
        <v>13</v>
      </c>
      <c r="V503" s="8">
        <v>1.7120990555999999E-2</v>
      </c>
      <c r="W503" s="8">
        <v>0.75</v>
      </c>
      <c r="X503" s="9">
        <f>Tabla12[[#This Row],[Precio unitario]]*Tabla12[[#This Row],[Tasa de ingresos cliente]]</f>
        <v>1.2840742916999999E-2</v>
      </c>
      <c r="Y503" s="21">
        <v>21.6</v>
      </c>
      <c r="Z503" s="11">
        <f>Tabla12[[#This Row],[tasa de cambio]]*Tabla12[[#This Row],[Ingresos netos]]</f>
        <v>0.27736004700720002</v>
      </c>
      <c r="AQ503" s="2" t="s">
        <v>100</v>
      </c>
      <c r="AR503" s="2" t="s">
        <v>17</v>
      </c>
      <c r="AS503" s="2" t="s">
        <v>104</v>
      </c>
      <c r="AT503" s="2" t="s">
        <v>11</v>
      </c>
      <c r="AU503" s="2" t="s">
        <v>12</v>
      </c>
      <c r="AV503" s="2" t="s">
        <v>13</v>
      </c>
      <c r="AW503" s="7">
        <v>1.6469200000000001E-3</v>
      </c>
      <c r="AX503" s="7">
        <v>0.75</v>
      </c>
      <c r="AY503" s="9">
        <f>Tabla8[[#This Row],[Precio unitario]]*Tabla8[[#This Row],[Tasa de ingresos cliente]]</f>
        <v>1.2351900000000002E-3</v>
      </c>
      <c r="AZ503" s="21">
        <v>21.6</v>
      </c>
      <c r="BA503" s="11">
        <f>Tabla8[[#This Row],[tasa de cambio]]*Tabla8[[#This Row],[Ingresos netos]]</f>
        <v>2.6680104000000007E-2</v>
      </c>
      <c r="BB503" s="23"/>
      <c r="BD503" s="23"/>
    </row>
    <row r="504" spans="1:56">
      <c r="A504" s="1" t="s">
        <v>24</v>
      </c>
      <c r="B504" s="1" t="s">
        <v>25</v>
      </c>
      <c r="C504" s="1"/>
      <c r="D504" s="1" t="s">
        <v>11</v>
      </c>
      <c r="E504" s="1" t="s">
        <v>12</v>
      </c>
      <c r="F504" s="1" t="s">
        <v>13</v>
      </c>
      <c r="G504" s="8">
        <v>2.2893205599999999E-4</v>
      </c>
      <c r="H504" s="8">
        <v>0.75</v>
      </c>
      <c r="I504" s="9">
        <f>Tabla14[[#This Row],[Precio unitario]]*Tabla14[[#This Row],[Tasa de ingresos cliente]]</f>
        <v>1.7169904199999998E-4</v>
      </c>
      <c r="J504" s="21">
        <v>21.6</v>
      </c>
      <c r="K504" s="15">
        <f>Tabla14[[#This Row],[tasa de cambio]]*Tabla14[[#This Row],[Ingresos netos]]</f>
        <v>3.7086993071999996E-3</v>
      </c>
      <c r="P504" s="2" t="s">
        <v>81</v>
      </c>
      <c r="Q504" s="2" t="s">
        <v>22</v>
      </c>
      <c r="R504" s="2"/>
      <c r="S504" s="2" t="s">
        <v>11</v>
      </c>
      <c r="T504" s="2" t="s">
        <v>12</v>
      </c>
      <c r="U504" s="2" t="s">
        <v>13</v>
      </c>
      <c r="V504" s="7">
        <v>5.708437504E-3</v>
      </c>
      <c r="W504" s="7">
        <v>0.75</v>
      </c>
      <c r="X504" s="9">
        <f>Tabla12[[#This Row],[Precio unitario]]*Tabla12[[#This Row],[Tasa de ingresos cliente]]</f>
        <v>4.2813281280000004E-3</v>
      </c>
      <c r="Y504" s="21">
        <v>21.6</v>
      </c>
      <c r="Z504" s="11">
        <f>Tabla12[[#This Row],[tasa de cambio]]*Tabla12[[#This Row],[Ingresos netos]]</f>
        <v>9.2476687564800014E-2</v>
      </c>
      <c r="AQ504" s="1" t="s">
        <v>100</v>
      </c>
      <c r="AR504" s="1" t="s">
        <v>17</v>
      </c>
      <c r="AS504" s="1" t="s">
        <v>104</v>
      </c>
      <c r="AT504" s="1" t="s">
        <v>11</v>
      </c>
      <c r="AU504" s="1" t="s">
        <v>12</v>
      </c>
      <c r="AV504" s="1" t="s">
        <v>13</v>
      </c>
      <c r="AW504" s="8">
        <v>7.3576920000000001E-4</v>
      </c>
      <c r="AX504" s="8">
        <v>0.75</v>
      </c>
      <c r="AY504" s="9">
        <f>Tabla8[[#This Row],[Precio unitario]]*Tabla8[[#This Row],[Tasa de ingresos cliente]]</f>
        <v>5.5182690000000003E-4</v>
      </c>
      <c r="AZ504" s="21">
        <v>21.6</v>
      </c>
      <c r="BA504" s="11">
        <f>Tabla8[[#This Row],[tasa de cambio]]*Tabla8[[#This Row],[Ingresos netos]]</f>
        <v>1.1919461040000001E-2</v>
      </c>
      <c r="BB504" s="23"/>
      <c r="BD504" s="23"/>
    </row>
    <row r="505" spans="1:56">
      <c r="A505" s="2" t="s">
        <v>24</v>
      </c>
      <c r="B505" s="2" t="s">
        <v>25</v>
      </c>
      <c r="C505" s="2"/>
      <c r="D505" s="2" t="s">
        <v>11</v>
      </c>
      <c r="E505" s="2" t="s">
        <v>12</v>
      </c>
      <c r="F505" s="2" t="s">
        <v>13</v>
      </c>
      <c r="G505" s="7">
        <v>2.3675211999999999E-4</v>
      </c>
      <c r="H505" s="7">
        <v>0.75</v>
      </c>
      <c r="I505" s="9">
        <f>Tabla14[[#This Row],[Precio unitario]]*Tabla14[[#This Row],[Tasa de ingresos cliente]]</f>
        <v>1.7756409E-4</v>
      </c>
      <c r="J505" s="21">
        <v>21.6</v>
      </c>
      <c r="K505" s="15">
        <f>Tabla14[[#This Row],[tasa de cambio]]*Tabla14[[#This Row],[Ingresos netos]]</f>
        <v>3.8353843440000002E-3</v>
      </c>
      <c r="P505" s="1" t="s">
        <v>81</v>
      </c>
      <c r="Q505" s="1" t="s">
        <v>22</v>
      </c>
      <c r="R505" s="1"/>
      <c r="S505" s="1" t="s">
        <v>11</v>
      </c>
      <c r="T505" s="1" t="s">
        <v>12</v>
      </c>
      <c r="U505" s="1" t="s">
        <v>13</v>
      </c>
      <c r="V505" s="8">
        <v>8.5609274740000001E-3</v>
      </c>
      <c r="W505" s="8">
        <v>0.75</v>
      </c>
      <c r="X505" s="9">
        <f>Tabla12[[#This Row],[Precio unitario]]*Tabla12[[#This Row],[Tasa de ingresos cliente]]</f>
        <v>6.4206956054999997E-3</v>
      </c>
      <c r="Y505" s="21">
        <v>21.6</v>
      </c>
      <c r="Z505" s="11">
        <f>Tabla12[[#This Row],[tasa de cambio]]*Tabla12[[#This Row],[Ingresos netos]]</f>
        <v>0.13868702507880001</v>
      </c>
      <c r="AQ505" s="2" t="s">
        <v>100</v>
      </c>
      <c r="AR505" s="2" t="s">
        <v>17</v>
      </c>
      <c r="AS505" s="2" t="s">
        <v>104</v>
      </c>
      <c r="AT505" s="2" t="s">
        <v>11</v>
      </c>
      <c r="AU505" s="2" t="s">
        <v>12</v>
      </c>
      <c r="AV505" s="2" t="s">
        <v>13</v>
      </c>
      <c r="AW505" s="7">
        <v>7.36E-4</v>
      </c>
      <c r="AX505" s="7">
        <v>0.75</v>
      </c>
      <c r="AY505" s="9">
        <f>Tabla8[[#This Row],[Precio unitario]]*Tabla8[[#This Row],[Tasa de ingresos cliente]]</f>
        <v>5.5199999999999997E-4</v>
      </c>
      <c r="AZ505" s="21">
        <v>21.6</v>
      </c>
      <c r="BA505" s="11">
        <f>Tabla8[[#This Row],[tasa de cambio]]*Tabla8[[#This Row],[Ingresos netos]]</f>
        <v>1.19232E-2</v>
      </c>
      <c r="BB505" s="23"/>
      <c r="BD505" s="23"/>
    </row>
    <row r="506" spans="1:56">
      <c r="A506" s="1" t="s">
        <v>24</v>
      </c>
      <c r="B506" s="1" t="s">
        <v>25</v>
      </c>
      <c r="C506" s="1"/>
      <c r="D506" s="1" t="s">
        <v>11</v>
      </c>
      <c r="E506" s="1" t="s">
        <v>12</v>
      </c>
      <c r="F506" s="1" t="s">
        <v>13</v>
      </c>
      <c r="G506" s="8">
        <v>5.2007003700000004E-4</v>
      </c>
      <c r="H506" s="8">
        <v>0.75</v>
      </c>
      <c r="I506" s="9">
        <f>Tabla14[[#This Row],[Precio unitario]]*Tabla14[[#This Row],[Tasa de ingresos cliente]]</f>
        <v>3.9005252775000006E-4</v>
      </c>
      <c r="J506" s="21">
        <v>21.6</v>
      </c>
      <c r="K506" s="15">
        <f>Tabla14[[#This Row],[tasa de cambio]]*Tabla14[[#This Row],[Ingresos netos]]</f>
        <v>8.4251345994000026E-3</v>
      </c>
      <c r="P506" s="2" t="s">
        <v>81</v>
      </c>
      <c r="Q506" s="2" t="s">
        <v>73</v>
      </c>
      <c r="R506" s="2"/>
      <c r="S506" s="2" t="s">
        <v>11</v>
      </c>
      <c r="T506" s="2" t="s">
        <v>12</v>
      </c>
      <c r="U506" s="2" t="s">
        <v>13</v>
      </c>
      <c r="V506" s="7">
        <v>3.417801619E-3</v>
      </c>
      <c r="W506" s="7">
        <v>0.75</v>
      </c>
      <c r="X506" s="9">
        <f>Tabla12[[#This Row],[Precio unitario]]*Tabla12[[#This Row],[Tasa de ingresos cliente]]</f>
        <v>2.5633512142499999E-3</v>
      </c>
      <c r="Y506" s="21">
        <v>21.6</v>
      </c>
      <c r="Z506" s="11">
        <f>Tabla12[[#This Row],[tasa de cambio]]*Tabla12[[#This Row],[Ingresos netos]]</f>
        <v>5.53683862278E-2</v>
      </c>
      <c r="AQ506" s="1" t="s">
        <v>100</v>
      </c>
      <c r="AR506" s="1" t="s">
        <v>17</v>
      </c>
      <c r="AS506" s="1" t="s">
        <v>104</v>
      </c>
      <c r="AT506" s="1" t="s">
        <v>11</v>
      </c>
      <c r="AU506" s="1" t="s">
        <v>12</v>
      </c>
      <c r="AV506" s="1" t="s">
        <v>13</v>
      </c>
      <c r="AW506" s="8">
        <v>7.358E-4</v>
      </c>
      <c r="AX506" s="8">
        <v>0.75</v>
      </c>
      <c r="AY506" s="9">
        <f>Tabla8[[#This Row],[Precio unitario]]*Tabla8[[#This Row],[Tasa de ingresos cliente]]</f>
        <v>5.5185E-4</v>
      </c>
      <c r="AZ506" s="21">
        <v>21.6</v>
      </c>
      <c r="BA506" s="11">
        <f>Tabla8[[#This Row],[tasa de cambio]]*Tabla8[[#This Row],[Ingresos netos]]</f>
        <v>1.191996E-2</v>
      </c>
      <c r="BB506" s="23"/>
      <c r="BD506" s="23"/>
    </row>
    <row r="507" spans="1:56">
      <c r="A507" s="1" t="s">
        <v>24</v>
      </c>
      <c r="B507" s="1" t="s">
        <v>25</v>
      </c>
      <c r="C507" s="1"/>
      <c r="D507" s="1" t="s">
        <v>11</v>
      </c>
      <c r="E507" s="1" t="s">
        <v>12</v>
      </c>
      <c r="F507" s="1" t="s">
        <v>13</v>
      </c>
      <c r="G507" s="8">
        <v>2.57156293E-4</v>
      </c>
      <c r="H507" s="8">
        <v>0.75</v>
      </c>
      <c r="I507" s="9">
        <f>Tabla14[[#This Row],[Precio unitario]]*Tabla14[[#This Row],[Tasa de ingresos cliente]]</f>
        <v>1.9286721974999998E-4</v>
      </c>
      <c r="J507" s="21">
        <v>21.6</v>
      </c>
      <c r="K507" s="15">
        <f>Tabla14[[#This Row],[tasa de cambio]]*Tabla14[[#This Row],[Ingresos netos]]</f>
        <v>4.1659319466000001E-3</v>
      </c>
      <c r="P507" s="1" t="s">
        <v>81</v>
      </c>
      <c r="Q507" s="1" t="s">
        <v>39</v>
      </c>
      <c r="R507" s="1"/>
      <c r="S507" s="1" t="s">
        <v>11</v>
      </c>
      <c r="T507" s="1" t="s">
        <v>12</v>
      </c>
      <c r="U507" s="1" t="s">
        <v>13</v>
      </c>
      <c r="V507" s="8">
        <v>1.8845450401999999E-2</v>
      </c>
      <c r="W507" s="8">
        <v>0.75</v>
      </c>
      <c r="X507" s="9">
        <f>Tabla12[[#This Row],[Precio unitario]]*Tabla12[[#This Row],[Tasa de ingresos cliente]]</f>
        <v>1.4134087801499998E-2</v>
      </c>
      <c r="Y507" s="21">
        <v>21.6</v>
      </c>
      <c r="Z507" s="11">
        <f>Tabla12[[#This Row],[tasa de cambio]]*Tabla12[[#This Row],[Ingresos netos]]</f>
        <v>0.30529629651239998</v>
      </c>
      <c r="AQ507" s="2" t="s">
        <v>100</v>
      </c>
      <c r="AR507" s="2" t="s">
        <v>17</v>
      </c>
      <c r="AS507" s="2" t="s">
        <v>104</v>
      </c>
      <c r="AT507" s="2" t="s">
        <v>11</v>
      </c>
      <c r="AU507" s="2" t="s">
        <v>12</v>
      </c>
      <c r="AV507" s="2" t="s">
        <v>13</v>
      </c>
      <c r="AW507" s="7">
        <v>7.3571430000000004E-4</v>
      </c>
      <c r="AX507" s="7">
        <v>0.75</v>
      </c>
      <c r="AY507" s="9">
        <f>Tabla8[[#This Row],[Precio unitario]]*Tabla8[[#This Row],[Tasa de ingresos cliente]]</f>
        <v>5.5178572500000009E-4</v>
      </c>
      <c r="AZ507" s="21">
        <v>21.6</v>
      </c>
      <c r="BA507" s="11">
        <f>Tabla8[[#This Row],[tasa de cambio]]*Tabla8[[#This Row],[Ingresos netos]]</f>
        <v>1.1918571660000002E-2</v>
      </c>
      <c r="BB507" s="23"/>
      <c r="BD507" s="23"/>
    </row>
    <row r="508" spans="1:56">
      <c r="A508" s="2" t="s">
        <v>24</v>
      </c>
      <c r="B508" s="2" t="s">
        <v>25</v>
      </c>
      <c r="C508" s="2"/>
      <c r="D508" s="2" t="s">
        <v>11</v>
      </c>
      <c r="E508" s="2" t="s">
        <v>12</v>
      </c>
      <c r="F508" s="2" t="s">
        <v>13</v>
      </c>
      <c r="G508" s="7">
        <v>2.9895576700000003E-4</v>
      </c>
      <c r="H508" s="7">
        <v>0.75</v>
      </c>
      <c r="I508" s="9">
        <f>Tabla14[[#This Row],[Precio unitario]]*Tabla14[[#This Row],[Tasa de ingresos cliente]]</f>
        <v>2.2421682525000002E-4</v>
      </c>
      <c r="J508" s="21">
        <v>21.6</v>
      </c>
      <c r="K508" s="15">
        <f>Tabla14[[#This Row],[tasa de cambio]]*Tabla14[[#This Row],[Ingresos netos]]</f>
        <v>4.8430834254000006E-3</v>
      </c>
      <c r="P508" s="2" t="s">
        <v>81</v>
      </c>
      <c r="Q508" s="2" t="s">
        <v>39</v>
      </c>
      <c r="R508" s="2"/>
      <c r="S508" s="2" t="s">
        <v>11</v>
      </c>
      <c r="T508" s="2" t="s">
        <v>12</v>
      </c>
      <c r="U508" s="2" t="s">
        <v>13</v>
      </c>
      <c r="V508" s="7">
        <v>1.6961423996000001E-2</v>
      </c>
      <c r="W508" s="7">
        <v>0.75</v>
      </c>
      <c r="X508" s="9">
        <f>Tabla12[[#This Row],[Precio unitario]]*Tabla12[[#This Row],[Tasa de ingresos cliente]]</f>
        <v>1.2721067997000001E-2</v>
      </c>
      <c r="Y508" s="21">
        <v>21.6</v>
      </c>
      <c r="Z508" s="11">
        <f>Tabla12[[#This Row],[tasa de cambio]]*Tabla12[[#This Row],[Ingresos netos]]</f>
        <v>0.27477506873520002</v>
      </c>
      <c r="AQ508" s="1" t="s">
        <v>100</v>
      </c>
      <c r="AR508" s="1" t="s">
        <v>17</v>
      </c>
      <c r="AS508" s="1" t="s">
        <v>104</v>
      </c>
      <c r="AT508" s="1" t="s">
        <v>11</v>
      </c>
      <c r="AU508" s="1" t="s">
        <v>12</v>
      </c>
      <c r="AV508" s="1" t="s">
        <v>13</v>
      </c>
      <c r="AW508" s="8">
        <v>7.3566669999999997E-4</v>
      </c>
      <c r="AX508" s="8">
        <v>0.75</v>
      </c>
      <c r="AY508" s="9">
        <f>Tabla8[[#This Row],[Precio unitario]]*Tabla8[[#This Row],[Tasa de ingresos cliente]]</f>
        <v>5.5175002499999995E-4</v>
      </c>
      <c r="AZ508" s="21">
        <v>21.6</v>
      </c>
      <c r="BA508" s="11">
        <f>Tabla8[[#This Row],[tasa de cambio]]*Tabla8[[#This Row],[Ingresos netos]]</f>
        <v>1.1917800540000001E-2</v>
      </c>
      <c r="BB508" s="23"/>
      <c r="BD508" s="23"/>
    </row>
    <row r="509" spans="1:56">
      <c r="A509" s="2" t="s">
        <v>24</v>
      </c>
      <c r="B509" s="2" t="s">
        <v>25</v>
      </c>
      <c r="C509" s="2"/>
      <c r="D509" s="2" t="s">
        <v>11</v>
      </c>
      <c r="E509" s="2" t="s">
        <v>12</v>
      </c>
      <c r="F509" s="2" t="s">
        <v>13</v>
      </c>
      <c r="G509" s="7">
        <v>4.5812717700000001E-4</v>
      </c>
      <c r="H509" s="7">
        <v>0.75</v>
      </c>
      <c r="I509" s="9">
        <f>Tabla14[[#This Row],[Precio unitario]]*Tabla14[[#This Row],[Tasa de ingresos cliente]]</f>
        <v>3.4359538275000002E-4</v>
      </c>
      <c r="J509" s="21">
        <v>21.6</v>
      </c>
      <c r="K509" s="15">
        <f>Tabla14[[#This Row],[tasa de cambio]]*Tabla14[[#This Row],[Ingresos netos]]</f>
        <v>7.4216602674000006E-3</v>
      </c>
      <c r="P509" s="1" t="s">
        <v>81</v>
      </c>
      <c r="Q509" s="1" t="s">
        <v>23</v>
      </c>
      <c r="R509" s="1"/>
      <c r="S509" s="1" t="s">
        <v>11</v>
      </c>
      <c r="T509" s="1" t="s">
        <v>12</v>
      </c>
      <c r="U509" s="1" t="s">
        <v>13</v>
      </c>
      <c r="V509" s="8">
        <v>1.2433398706E-2</v>
      </c>
      <c r="W509" s="8">
        <v>0.75</v>
      </c>
      <c r="X509" s="9">
        <f>Tabla12[[#This Row],[Precio unitario]]*Tabla12[[#This Row],[Tasa de ingresos cliente]]</f>
        <v>9.3250490294999999E-3</v>
      </c>
      <c r="Y509" s="21">
        <v>21.6</v>
      </c>
      <c r="Z509" s="11">
        <f>Tabla12[[#This Row],[tasa de cambio]]*Tabla12[[#This Row],[Ingresos netos]]</f>
        <v>0.20142105903720001</v>
      </c>
      <c r="AQ509" s="2" t="s">
        <v>100</v>
      </c>
      <c r="AR509" s="2" t="s">
        <v>17</v>
      </c>
      <c r="AS509" s="2" t="s">
        <v>104</v>
      </c>
      <c r="AT509" s="2" t="s">
        <v>11</v>
      </c>
      <c r="AU509" s="2" t="s">
        <v>12</v>
      </c>
      <c r="AV509" s="2" t="s">
        <v>13</v>
      </c>
      <c r="AW509" s="7">
        <v>7.3574999999999997E-4</v>
      </c>
      <c r="AX509" s="7">
        <v>0.75</v>
      </c>
      <c r="AY509" s="9">
        <f>Tabla8[[#This Row],[Precio unitario]]*Tabla8[[#This Row],[Tasa de ingresos cliente]]</f>
        <v>5.518125E-4</v>
      </c>
      <c r="AZ509" s="21">
        <v>21.6</v>
      </c>
      <c r="BA509" s="11">
        <f>Tabla8[[#This Row],[tasa de cambio]]*Tabla8[[#This Row],[Ingresos netos]]</f>
        <v>1.1919150000000002E-2</v>
      </c>
      <c r="BB509" s="23"/>
      <c r="BD509" s="23"/>
    </row>
    <row r="510" spans="1:56">
      <c r="A510" s="1" t="s">
        <v>24</v>
      </c>
      <c r="B510" s="1" t="s">
        <v>25</v>
      </c>
      <c r="C510" s="1"/>
      <c r="D510" s="1" t="s">
        <v>11</v>
      </c>
      <c r="E510" s="1" t="s">
        <v>12</v>
      </c>
      <c r="F510" s="1" t="s">
        <v>13</v>
      </c>
      <c r="G510" s="8">
        <v>1.5846013799999999E-4</v>
      </c>
      <c r="H510" s="8">
        <v>0.75</v>
      </c>
      <c r="I510" s="9">
        <f>Tabla14[[#This Row],[Precio unitario]]*Tabla14[[#This Row],[Tasa de ingresos cliente]]</f>
        <v>1.1884510349999998E-4</v>
      </c>
      <c r="J510" s="21">
        <v>21.6</v>
      </c>
      <c r="K510" s="15">
        <f>Tabla14[[#This Row],[tasa de cambio]]*Tabla14[[#This Row],[Ingresos netos]]</f>
        <v>2.5670542355999996E-3</v>
      </c>
      <c r="P510" s="2" t="s">
        <v>81</v>
      </c>
      <c r="Q510" s="2" t="s">
        <v>17</v>
      </c>
      <c r="R510" s="2"/>
      <c r="S510" s="2" t="s">
        <v>11</v>
      </c>
      <c r="T510" s="2" t="s">
        <v>12</v>
      </c>
      <c r="U510" s="2" t="s">
        <v>13</v>
      </c>
      <c r="V510" s="7">
        <v>2.8745319380000002E-3</v>
      </c>
      <c r="W510" s="7">
        <v>0.75</v>
      </c>
      <c r="X510" s="9">
        <f>Tabla12[[#This Row],[Precio unitario]]*Tabla12[[#This Row],[Tasa de ingresos cliente]]</f>
        <v>2.1558989535000002E-3</v>
      </c>
      <c r="Y510" s="21">
        <v>21.6</v>
      </c>
      <c r="Z510" s="11">
        <f>Tabla12[[#This Row],[tasa de cambio]]*Tabla12[[#This Row],[Ingresos netos]]</f>
        <v>4.6567417395600004E-2</v>
      </c>
      <c r="AQ510" s="1" t="s">
        <v>100</v>
      </c>
      <c r="AR510" s="1" t="s">
        <v>17</v>
      </c>
      <c r="AS510" s="1" t="s">
        <v>104</v>
      </c>
      <c r="AT510" s="1" t="s">
        <v>11</v>
      </c>
      <c r="AU510" s="1" t="s">
        <v>12</v>
      </c>
      <c r="AV510" s="1" t="s">
        <v>13</v>
      </c>
      <c r="AW510" s="8">
        <v>7.357857E-4</v>
      </c>
      <c r="AX510" s="8">
        <v>0.75</v>
      </c>
      <c r="AY510" s="9">
        <f>Tabla8[[#This Row],[Precio unitario]]*Tabla8[[#This Row],[Tasa de ingresos cliente]]</f>
        <v>5.5183927500000003E-4</v>
      </c>
      <c r="AZ510" s="21">
        <v>21.6</v>
      </c>
      <c r="BA510" s="11">
        <f>Tabla8[[#This Row],[tasa de cambio]]*Tabla8[[#This Row],[Ingresos netos]]</f>
        <v>1.1919728340000001E-2</v>
      </c>
      <c r="BB510" s="23"/>
      <c r="BD510" s="23"/>
    </row>
    <row r="511" spans="1:56">
      <c r="A511" s="1" t="s">
        <v>24</v>
      </c>
      <c r="B511" s="1" t="s">
        <v>25</v>
      </c>
      <c r="C511" s="1"/>
      <c r="D511" s="1" t="s">
        <v>11</v>
      </c>
      <c r="E511" s="1" t="s">
        <v>12</v>
      </c>
      <c r="F511" s="1" t="s">
        <v>13</v>
      </c>
      <c r="G511" s="8">
        <v>3.5838263800000002E-4</v>
      </c>
      <c r="H511" s="8">
        <v>0.75</v>
      </c>
      <c r="I511" s="9">
        <f>Tabla14[[#This Row],[Precio unitario]]*Tabla14[[#This Row],[Tasa de ingresos cliente]]</f>
        <v>2.6878697850000002E-4</v>
      </c>
      <c r="J511" s="21">
        <v>21.6</v>
      </c>
      <c r="K511" s="15">
        <f>Tabla14[[#This Row],[tasa de cambio]]*Tabla14[[#This Row],[Ingresos netos]]</f>
        <v>5.8057987356000011E-3</v>
      </c>
      <c r="P511" s="1" t="s">
        <v>81</v>
      </c>
      <c r="Q511" s="1" t="s">
        <v>17</v>
      </c>
      <c r="R511" s="1"/>
      <c r="S511" s="1" t="s">
        <v>11</v>
      </c>
      <c r="T511" s="1" t="s">
        <v>12</v>
      </c>
      <c r="U511" s="1" t="s">
        <v>13</v>
      </c>
      <c r="V511" s="8">
        <v>2.8749641330000002E-3</v>
      </c>
      <c r="W511" s="8">
        <v>0.75</v>
      </c>
      <c r="X511" s="9">
        <f>Tabla12[[#This Row],[Precio unitario]]*Tabla12[[#This Row],[Tasa de ingresos cliente]]</f>
        <v>2.15622309975E-3</v>
      </c>
      <c r="Y511" s="21">
        <v>21.6</v>
      </c>
      <c r="Z511" s="11">
        <f>Tabla12[[#This Row],[tasa de cambio]]*Tabla12[[#This Row],[Ingresos netos]]</f>
        <v>4.6574418954600003E-2</v>
      </c>
      <c r="AQ511" s="2" t="s">
        <v>100</v>
      </c>
      <c r="AR511" s="2" t="s">
        <v>17</v>
      </c>
      <c r="AS511" s="2" t="s">
        <v>104</v>
      </c>
      <c r="AT511" s="2" t="s">
        <v>11</v>
      </c>
      <c r="AU511" s="2" t="s">
        <v>12</v>
      </c>
      <c r="AV511" s="2" t="s">
        <v>13</v>
      </c>
      <c r="AW511" s="7">
        <v>7.3577780000000001E-4</v>
      </c>
      <c r="AX511" s="7">
        <v>0.75</v>
      </c>
      <c r="AY511" s="9">
        <f>Tabla8[[#This Row],[Precio unitario]]*Tabla8[[#This Row],[Tasa de ingresos cliente]]</f>
        <v>5.5183334999999996E-4</v>
      </c>
      <c r="AZ511" s="21">
        <v>21.6</v>
      </c>
      <c r="BA511" s="11">
        <f>Tabla8[[#This Row],[tasa de cambio]]*Tabla8[[#This Row],[Ingresos netos]]</f>
        <v>1.1919600359999999E-2</v>
      </c>
      <c r="BB511" s="23"/>
      <c r="BD511" s="23"/>
    </row>
    <row r="512" spans="1:56">
      <c r="A512" s="2" t="s">
        <v>24</v>
      </c>
      <c r="B512" s="2" t="s">
        <v>25</v>
      </c>
      <c r="C512" s="2"/>
      <c r="D512" s="2" t="s">
        <v>11</v>
      </c>
      <c r="E512" s="2" t="s">
        <v>12</v>
      </c>
      <c r="F512" s="2" t="s">
        <v>13</v>
      </c>
      <c r="G512" s="7">
        <v>1.7019856799999999E-4</v>
      </c>
      <c r="H512" s="7">
        <v>0.75</v>
      </c>
      <c r="I512" s="9">
        <f>Tabla14[[#This Row],[Precio unitario]]*Tabla14[[#This Row],[Tasa de ingresos cliente]]</f>
        <v>1.2764892599999999E-4</v>
      </c>
      <c r="J512" s="21">
        <v>21.6</v>
      </c>
      <c r="K512" s="15">
        <f>Tabla14[[#This Row],[tasa de cambio]]*Tabla14[[#This Row],[Ingresos netos]]</f>
        <v>2.7572168016000002E-3</v>
      </c>
      <c r="P512" s="2" t="s">
        <v>81</v>
      </c>
      <c r="Q512" s="2" t="s">
        <v>17</v>
      </c>
      <c r="R512" s="2"/>
      <c r="S512" s="2" t="s">
        <v>11</v>
      </c>
      <c r="T512" s="2" t="s">
        <v>12</v>
      </c>
      <c r="U512" s="2" t="s">
        <v>13</v>
      </c>
      <c r="V512" s="7">
        <v>1.4392108490000001E-3</v>
      </c>
      <c r="W512" s="7">
        <v>0.75</v>
      </c>
      <c r="X512" s="9">
        <f>Tabla12[[#This Row],[Precio unitario]]*Tabla12[[#This Row],[Tasa de ingresos cliente]]</f>
        <v>1.07940813675E-3</v>
      </c>
      <c r="Y512" s="21">
        <v>21.6</v>
      </c>
      <c r="Z512" s="11">
        <f>Tabla12[[#This Row],[tasa de cambio]]*Tabla12[[#This Row],[Ingresos netos]]</f>
        <v>2.3315215753800002E-2</v>
      </c>
      <c r="AQ512" s="2" t="s">
        <v>100</v>
      </c>
      <c r="AR512" s="2" t="s">
        <v>17</v>
      </c>
      <c r="AS512" s="2" t="s">
        <v>114</v>
      </c>
      <c r="AT512" s="2" t="s">
        <v>11</v>
      </c>
      <c r="AU512" s="2" t="s">
        <v>12</v>
      </c>
      <c r="AV512" s="2" t="s">
        <v>13</v>
      </c>
      <c r="AW512" s="7">
        <v>1.0382350000000001E-4</v>
      </c>
      <c r="AX512" s="7">
        <v>0.75</v>
      </c>
      <c r="AY512" s="9">
        <f>Tabla8[[#This Row],[Precio unitario]]*Tabla8[[#This Row],[Tasa de ingresos cliente]]</f>
        <v>7.7867625000000001E-5</v>
      </c>
      <c r="AZ512" s="21">
        <v>21.6</v>
      </c>
      <c r="BA512" s="11">
        <f>Tabla8[[#This Row],[tasa de cambio]]*Tabla8[[#This Row],[Ingresos netos]]</f>
        <v>1.6819407000000001E-3</v>
      </c>
      <c r="BB512" s="23"/>
      <c r="BD512" s="23"/>
    </row>
    <row r="513" spans="1:56">
      <c r="A513" s="2" t="s">
        <v>24</v>
      </c>
      <c r="B513" s="2" t="s">
        <v>40</v>
      </c>
      <c r="C513" s="2"/>
      <c r="D513" s="2" t="s">
        <v>11</v>
      </c>
      <c r="E513" s="2" t="s">
        <v>12</v>
      </c>
      <c r="F513" s="2" t="s">
        <v>13</v>
      </c>
      <c r="G513" s="7">
        <v>2.1752013700000001E-4</v>
      </c>
      <c r="H513" s="7">
        <v>0.75</v>
      </c>
      <c r="I513" s="9">
        <f>Tabla14[[#This Row],[Precio unitario]]*Tabla14[[#This Row],[Tasa de ingresos cliente]]</f>
        <v>1.6314010275000001E-4</v>
      </c>
      <c r="J513" s="21">
        <v>21.6</v>
      </c>
      <c r="K513" s="15">
        <f>Tabla14[[#This Row],[tasa de cambio]]*Tabla14[[#This Row],[Ingresos netos]]</f>
        <v>3.5238262194000006E-3</v>
      </c>
      <c r="P513" s="1" t="s">
        <v>81</v>
      </c>
      <c r="Q513" s="1" t="s">
        <v>17</v>
      </c>
      <c r="R513" s="1"/>
      <c r="S513" s="1" t="s">
        <v>11</v>
      </c>
      <c r="T513" s="1" t="s">
        <v>12</v>
      </c>
      <c r="U513" s="1" t="s">
        <v>13</v>
      </c>
      <c r="V513" s="8">
        <v>2.0135121630000001E-3</v>
      </c>
      <c r="W513" s="8">
        <v>0.75</v>
      </c>
      <c r="X513" s="9">
        <f>Tabla12[[#This Row],[Precio unitario]]*Tabla12[[#This Row],[Tasa de ingresos cliente]]</f>
        <v>1.5101341222500001E-3</v>
      </c>
      <c r="Y513" s="21">
        <v>21.6</v>
      </c>
      <c r="Z513" s="11">
        <f>Tabla12[[#This Row],[tasa de cambio]]*Tabla12[[#This Row],[Ingresos netos]]</f>
        <v>3.2618897040600003E-2</v>
      </c>
      <c r="AQ513" s="1" t="s">
        <v>100</v>
      </c>
      <c r="AR513" s="1" t="s">
        <v>17</v>
      </c>
      <c r="AS513" s="1" t="s">
        <v>114</v>
      </c>
      <c r="AT513" s="1" t="s">
        <v>11</v>
      </c>
      <c r="AU513" s="1" t="s">
        <v>12</v>
      </c>
      <c r="AV513" s="1" t="s">
        <v>13</v>
      </c>
      <c r="AW513" s="8">
        <v>1.0399999999999999E-4</v>
      </c>
      <c r="AX513" s="8">
        <v>0.75</v>
      </c>
      <c r="AY513" s="9">
        <f>Tabla8[[#This Row],[Precio unitario]]*Tabla8[[#This Row],[Tasa de ingresos cliente]]</f>
        <v>7.7999999999999999E-5</v>
      </c>
      <c r="AZ513" s="21">
        <v>21.6</v>
      </c>
      <c r="BA513" s="11">
        <f>Tabla8[[#This Row],[tasa de cambio]]*Tabla8[[#This Row],[Ingresos netos]]</f>
        <v>1.6848000000000002E-3</v>
      </c>
      <c r="BB513" s="23"/>
      <c r="BD513" s="23"/>
    </row>
    <row r="514" spans="1:56">
      <c r="A514" s="1" t="s">
        <v>24</v>
      </c>
      <c r="B514" s="1" t="s">
        <v>40</v>
      </c>
      <c r="C514" s="1"/>
      <c r="D514" s="1" t="s">
        <v>11</v>
      </c>
      <c r="E514" s="1" t="s">
        <v>12</v>
      </c>
      <c r="F514" s="1" t="s">
        <v>13</v>
      </c>
      <c r="G514" s="8">
        <v>1.49920536E-4</v>
      </c>
      <c r="H514" s="8">
        <v>0.75</v>
      </c>
      <c r="I514" s="9">
        <f>Tabla14[[#This Row],[Precio unitario]]*Tabla14[[#This Row],[Tasa de ingresos cliente]]</f>
        <v>1.1244040199999999E-4</v>
      </c>
      <c r="J514" s="21">
        <v>21.6</v>
      </c>
      <c r="K514" s="15">
        <f>Tabla14[[#This Row],[tasa de cambio]]*Tabla14[[#This Row],[Ingresos netos]]</f>
        <v>2.4287126832E-3</v>
      </c>
      <c r="P514" s="2" t="s">
        <v>81</v>
      </c>
      <c r="Q514" s="2" t="s">
        <v>17</v>
      </c>
      <c r="R514" s="2"/>
      <c r="S514" s="2" t="s">
        <v>11</v>
      </c>
      <c r="T514" s="2" t="s">
        <v>12</v>
      </c>
      <c r="U514" s="2" t="s">
        <v>13</v>
      </c>
      <c r="V514" s="7">
        <v>2.8752522639999998E-3</v>
      </c>
      <c r="W514" s="7">
        <v>0.75</v>
      </c>
      <c r="X514" s="9">
        <f>Tabla12[[#This Row],[Precio unitario]]*Tabla12[[#This Row],[Tasa de ingresos cliente]]</f>
        <v>2.1564391979999997E-3</v>
      </c>
      <c r="Y514" s="21">
        <v>21.6</v>
      </c>
      <c r="Z514" s="11">
        <f>Tabla12[[#This Row],[tasa de cambio]]*Tabla12[[#This Row],[Ingresos netos]]</f>
        <v>4.6579086676799997E-2</v>
      </c>
      <c r="AQ514" s="2" t="s">
        <v>100</v>
      </c>
      <c r="AR514" s="2" t="s">
        <v>17</v>
      </c>
      <c r="AS514" s="2" t="s">
        <v>114</v>
      </c>
      <c r="AT514" s="2" t="s">
        <v>11</v>
      </c>
      <c r="AU514" s="2" t="s">
        <v>12</v>
      </c>
      <c r="AV514" s="2" t="s">
        <v>13</v>
      </c>
      <c r="AW514" s="7">
        <v>1.038385E-4</v>
      </c>
      <c r="AX514" s="7">
        <v>0.75</v>
      </c>
      <c r="AY514" s="9">
        <f>Tabla8[[#This Row],[Precio unitario]]*Tabla8[[#This Row],[Tasa de ingresos cliente]]</f>
        <v>7.7878875000000002E-5</v>
      </c>
      <c r="AZ514" s="21">
        <v>21.6</v>
      </c>
      <c r="BA514" s="11">
        <f>Tabla8[[#This Row],[tasa de cambio]]*Tabla8[[#This Row],[Ingresos netos]]</f>
        <v>1.6821837000000001E-3</v>
      </c>
      <c r="BB514" s="23"/>
      <c r="BD514" s="23"/>
    </row>
    <row r="515" spans="1:56">
      <c r="A515" s="2" t="s">
        <v>24</v>
      </c>
      <c r="B515" s="2" t="s">
        <v>40</v>
      </c>
      <c r="C515" s="2"/>
      <c r="D515" s="2" t="s">
        <v>11</v>
      </c>
      <c r="E515" s="2" t="s">
        <v>12</v>
      </c>
      <c r="F515" s="2" t="s">
        <v>13</v>
      </c>
      <c r="G515" s="7">
        <v>2.44005215E-4</v>
      </c>
      <c r="H515" s="7">
        <v>0.75</v>
      </c>
      <c r="I515" s="9">
        <f>Tabla14[[#This Row],[Precio unitario]]*Tabla14[[#This Row],[Tasa de ingresos cliente]]</f>
        <v>1.8300391124999999E-4</v>
      </c>
      <c r="J515" s="21">
        <v>21.6</v>
      </c>
      <c r="K515" s="15">
        <f>Tabla14[[#This Row],[tasa de cambio]]*Tabla14[[#This Row],[Ingresos netos]]</f>
        <v>3.9528844829999996E-3</v>
      </c>
      <c r="P515" s="1" t="s">
        <v>81</v>
      </c>
      <c r="Q515" s="1" t="s">
        <v>35</v>
      </c>
      <c r="R515" s="1"/>
      <c r="S515" s="1" t="s">
        <v>11</v>
      </c>
      <c r="T515" s="1" t="s">
        <v>12</v>
      </c>
      <c r="U515" s="1" t="s">
        <v>13</v>
      </c>
      <c r="V515" s="8">
        <v>1.7503915729999999E-3</v>
      </c>
      <c r="W515" s="8">
        <v>0.75</v>
      </c>
      <c r="X515" s="9">
        <f>Tabla12[[#This Row],[Precio unitario]]*Tabla12[[#This Row],[Tasa de ingresos cliente]]</f>
        <v>1.3127936797499998E-3</v>
      </c>
      <c r="Y515" s="21">
        <v>21.6</v>
      </c>
      <c r="Z515" s="11">
        <f>Tabla12[[#This Row],[tasa de cambio]]*Tabla12[[#This Row],[Ingresos netos]]</f>
        <v>2.8356343482599997E-2</v>
      </c>
      <c r="AQ515" s="1" t="s">
        <v>100</v>
      </c>
      <c r="AR515" s="1" t="s">
        <v>17</v>
      </c>
      <c r="AS515" s="1" t="s">
        <v>114</v>
      </c>
      <c r="AT515" s="1" t="s">
        <v>11</v>
      </c>
      <c r="AU515" s="1" t="s">
        <v>12</v>
      </c>
      <c r="AV515" s="1" t="s">
        <v>13</v>
      </c>
      <c r="AW515" s="8">
        <v>1.038333E-4</v>
      </c>
      <c r="AX515" s="8">
        <v>0.75</v>
      </c>
      <c r="AY515" s="9">
        <f>Tabla8[[#This Row],[Precio unitario]]*Tabla8[[#This Row],[Tasa de ingresos cliente]]</f>
        <v>7.7874975000000001E-5</v>
      </c>
      <c r="AZ515" s="21">
        <v>21.6</v>
      </c>
      <c r="BA515" s="11">
        <f>Tabla8[[#This Row],[tasa de cambio]]*Tabla8[[#This Row],[Ingresos netos]]</f>
        <v>1.6820994600000002E-3</v>
      </c>
      <c r="BB515" s="23"/>
      <c r="BD515" s="23"/>
    </row>
    <row r="516" spans="1:56">
      <c r="A516" s="1" t="s">
        <v>24</v>
      </c>
      <c r="B516" s="1" t="s">
        <v>40</v>
      </c>
      <c r="C516" s="1"/>
      <c r="D516" s="1" t="s">
        <v>11</v>
      </c>
      <c r="E516" s="1" t="s">
        <v>12</v>
      </c>
      <c r="F516" s="1" t="s">
        <v>13</v>
      </c>
      <c r="G516" s="8">
        <v>1.1496399000000001E-4</v>
      </c>
      <c r="H516" s="8">
        <v>0.75</v>
      </c>
      <c r="I516" s="9">
        <f>Tabla14[[#This Row],[Precio unitario]]*Tabla14[[#This Row],[Tasa de ingresos cliente]]</f>
        <v>8.6222992500000007E-5</v>
      </c>
      <c r="J516" s="21">
        <v>21.6</v>
      </c>
      <c r="K516" s="15">
        <f>Tabla14[[#This Row],[tasa de cambio]]*Tabla14[[#This Row],[Ingresos netos]]</f>
        <v>1.8624166380000003E-3</v>
      </c>
      <c r="P516" s="2" t="s">
        <v>81</v>
      </c>
      <c r="Q516" s="2" t="s">
        <v>33</v>
      </c>
      <c r="R516" s="2"/>
      <c r="S516" s="2" t="s">
        <v>11</v>
      </c>
      <c r="T516" s="2" t="s">
        <v>12</v>
      </c>
      <c r="U516" s="2" t="s">
        <v>13</v>
      </c>
      <c r="V516" s="7">
        <v>7.2695274689999999E-3</v>
      </c>
      <c r="W516" s="7">
        <v>0.75</v>
      </c>
      <c r="X516" s="9">
        <f>Tabla12[[#This Row],[Precio unitario]]*Tabla12[[#This Row],[Tasa de ingresos cliente]]</f>
        <v>5.4521456017499999E-3</v>
      </c>
      <c r="Y516" s="21">
        <v>21.6</v>
      </c>
      <c r="Z516" s="11">
        <f>Tabla12[[#This Row],[tasa de cambio]]*Tabla12[[#This Row],[Ingresos netos]]</f>
        <v>0.1177663449978</v>
      </c>
      <c r="AQ516" s="2" t="s">
        <v>100</v>
      </c>
      <c r="AR516" s="2" t="s">
        <v>17</v>
      </c>
      <c r="AS516" s="2" t="s">
        <v>114</v>
      </c>
      <c r="AT516" s="2" t="s">
        <v>11</v>
      </c>
      <c r="AU516" s="2" t="s">
        <v>12</v>
      </c>
      <c r="AV516" s="2" t="s">
        <v>13</v>
      </c>
      <c r="AW516" s="7">
        <v>1.038261E-4</v>
      </c>
      <c r="AX516" s="7">
        <v>0.75</v>
      </c>
      <c r="AY516" s="9">
        <f>Tabla8[[#This Row],[Precio unitario]]*Tabla8[[#This Row],[Tasa de ingresos cliente]]</f>
        <v>7.7869575000000002E-5</v>
      </c>
      <c r="AZ516" s="21">
        <v>21.6</v>
      </c>
      <c r="BA516" s="11">
        <f>Tabla8[[#This Row],[tasa de cambio]]*Tabla8[[#This Row],[Ingresos netos]]</f>
        <v>1.6819828200000002E-3</v>
      </c>
      <c r="BB516" s="23"/>
      <c r="BD516" s="23"/>
    </row>
    <row r="517" spans="1:56">
      <c r="A517" s="1" t="s">
        <v>24</v>
      </c>
      <c r="B517" s="1" t="s">
        <v>40</v>
      </c>
      <c r="C517" s="1"/>
      <c r="D517" s="1" t="s">
        <v>11</v>
      </c>
      <c r="E517" s="1" t="s">
        <v>12</v>
      </c>
      <c r="F517" s="1" t="s">
        <v>13</v>
      </c>
      <c r="G517" s="8">
        <v>9.1168391999999998E-5</v>
      </c>
      <c r="H517" s="8">
        <v>0.75</v>
      </c>
      <c r="I517" s="9">
        <f>Tabla14[[#This Row],[Precio unitario]]*Tabla14[[#This Row],[Tasa de ingresos cliente]]</f>
        <v>6.8376294000000002E-5</v>
      </c>
      <c r="J517" s="21">
        <v>21.6</v>
      </c>
      <c r="K517" s="15">
        <f>Tabla14[[#This Row],[tasa de cambio]]*Tabla14[[#This Row],[Ingresos netos]]</f>
        <v>1.4769279504000001E-3</v>
      </c>
      <c r="P517" s="1" t="s">
        <v>81</v>
      </c>
      <c r="Q517" s="1" t="s">
        <v>33</v>
      </c>
      <c r="R517" s="1"/>
      <c r="S517" s="1" t="s">
        <v>11</v>
      </c>
      <c r="T517" s="1" t="s">
        <v>12</v>
      </c>
      <c r="U517" s="1" t="s">
        <v>13</v>
      </c>
      <c r="V517" s="8">
        <v>7.2697195460000004E-3</v>
      </c>
      <c r="W517" s="8">
        <v>0.75</v>
      </c>
      <c r="X517" s="9">
        <f>Tabla12[[#This Row],[Precio unitario]]*Tabla12[[#This Row],[Tasa de ingresos cliente]]</f>
        <v>5.4522896595000005E-3</v>
      </c>
      <c r="Y517" s="21">
        <v>21.6</v>
      </c>
      <c r="Z517" s="11">
        <f>Tabla12[[#This Row],[tasa de cambio]]*Tabla12[[#This Row],[Ingresos netos]]</f>
        <v>0.11776945664520001</v>
      </c>
      <c r="AQ517" s="1" t="s">
        <v>100</v>
      </c>
      <c r="AR517" s="1" t="s">
        <v>17</v>
      </c>
      <c r="AS517" s="1" t="s">
        <v>114</v>
      </c>
      <c r="AT517" s="1" t="s">
        <v>11</v>
      </c>
      <c r="AU517" s="1" t="s">
        <v>12</v>
      </c>
      <c r="AV517" s="1" t="s">
        <v>13</v>
      </c>
      <c r="AW517" s="8">
        <v>1.038298E-4</v>
      </c>
      <c r="AX517" s="8">
        <v>0.75</v>
      </c>
      <c r="AY517" s="9">
        <f>Tabla8[[#This Row],[Precio unitario]]*Tabla8[[#This Row],[Tasa de ingresos cliente]]</f>
        <v>7.787235E-5</v>
      </c>
      <c r="AZ517" s="21">
        <v>21.6</v>
      </c>
      <c r="BA517" s="11">
        <f>Tabla8[[#This Row],[tasa de cambio]]*Tabla8[[#This Row],[Ingresos netos]]</f>
        <v>1.6820427600000001E-3</v>
      </c>
      <c r="BB517" s="23"/>
      <c r="BD517" s="23"/>
    </row>
    <row r="518" spans="1:56">
      <c r="A518" s="2" t="s">
        <v>24</v>
      </c>
      <c r="B518" s="2" t="s">
        <v>40</v>
      </c>
      <c r="C518" s="2"/>
      <c r="D518" s="2" t="s">
        <v>11</v>
      </c>
      <c r="E518" s="2" t="s">
        <v>12</v>
      </c>
      <c r="F518" s="2" t="s">
        <v>13</v>
      </c>
      <c r="G518" s="7">
        <v>9.9664270800000005E-4</v>
      </c>
      <c r="H518" s="7">
        <v>0.75</v>
      </c>
      <c r="I518" s="9">
        <f>Tabla14[[#This Row],[Precio unitario]]*Tabla14[[#This Row],[Tasa de ingresos cliente]]</f>
        <v>7.4748203100000004E-4</v>
      </c>
      <c r="J518" s="21">
        <v>21.6</v>
      </c>
      <c r="K518" s="15">
        <f>Tabla14[[#This Row],[tasa de cambio]]*Tabla14[[#This Row],[Ingresos netos]]</f>
        <v>1.61456118696E-2</v>
      </c>
      <c r="P518" s="2" t="s">
        <v>81</v>
      </c>
      <c r="Q518" s="2" t="s">
        <v>18</v>
      </c>
      <c r="R518" s="2"/>
      <c r="S518" s="2" t="s">
        <v>11</v>
      </c>
      <c r="T518" s="2" t="s">
        <v>12</v>
      </c>
      <c r="U518" s="2" t="s">
        <v>13</v>
      </c>
      <c r="V518" s="7">
        <v>3.8630225489999998E-3</v>
      </c>
      <c r="W518" s="7">
        <v>0.75</v>
      </c>
      <c r="X518" s="9">
        <f>Tabla12[[#This Row],[Precio unitario]]*Tabla12[[#This Row],[Tasa de ingresos cliente]]</f>
        <v>2.8972669117500001E-3</v>
      </c>
      <c r="Y518" s="21">
        <v>21.6</v>
      </c>
      <c r="Z518" s="11">
        <f>Tabla12[[#This Row],[tasa de cambio]]*Tabla12[[#This Row],[Ingresos netos]]</f>
        <v>6.2580965293800001E-2</v>
      </c>
      <c r="AQ518" s="2" t="s">
        <v>100</v>
      </c>
      <c r="AR518" s="2" t="s">
        <v>17</v>
      </c>
      <c r="AS518" s="2" t="s">
        <v>114</v>
      </c>
      <c r="AT518" s="2" t="s">
        <v>11</v>
      </c>
      <c r="AU518" s="2" t="s">
        <v>12</v>
      </c>
      <c r="AV518" s="2" t="s">
        <v>13</v>
      </c>
      <c r="AW518" s="7">
        <v>1.038377E-4</v>
      </c>
      <c r="AX518" s="7">
        <v>0.75</v>
      </c>
      <c r="AY518" s="9">
        <f>Tabla8[[#This Row],[Precio unitario]]*Tabla8[[#This Row],[Tasa de ingresos cliente]]</f>
        <v>7.7878275000000001E-5</v>
      </c>
      <c r="AZ518" s="21">
        <v>21.6</v>
      </c>
      <c r="BA518" s="11">
        <f>Tabla8[[#This Row],[tasa de cambio]]*Tabla8[[#This Row],[Ingresos netos]]</f>
        <v>1.6821707400000001E-3</v>
      </c>
      <c r="BB518" s="23"/>
      <c r="BD518" s="23"/>
    </row>
    <row r="519" spans="1:56">
      <c r="A519" s="1" t="s">
        <v>24</v>
      </c>
      <c r="B519" s="1" t="s">
        <v>40</v>
      </c>
      <c r="C519" s="1"/>
      <c r="D519" s="1" t="s">
        <v>11</v>
      </c>
      <c r="E519" s="1" t="s">
        <v>12</v>
      </c>
      <c r="F519" s="1" t="s">
        <v>13</v>
      </c>
      <c r="G519" s="8">
        <v>3.6225181999999999E-4</v>
      </c>
      <c r="H519" s="8">
        <v>0.75</v>
      </c>
      <c r="I519" s="9">
        <f>Tabla14[[#This Row],[Precio unitario]]*Tabla14[[#This Row],[Tasa de ingresos cliente]]</f>
        <v>2.7168886499999998E-4</v>
      </c>
      <c r="J519" s="21">
        <v>21.6</v>
      </c>
      <c r="K519" s="15">
        <f>Tabla14[[#This Row],[tasa de cambio]]*Tabla14[[#This Row],[Ingresos netos]]</f>
        <v>5.868479484E-3</v>
      </c>
      <c r="P519" s="1" t="s">
        <v>81</v>
      </c>
      <c r="Q519" s="1" t="s">
        <v>18</v>
      </c>
      <c r="R519" s="1"/>
      <c r="S519" s="1" t="s">
        <v>11</v>
      </c>
      <c r="T519" s="1" t="s">
        <v>12</v>
      </c>
      <c r="U519" s="1" t="s">
        <v>13</v>
      </c>
      <c r="V519" s="8">
        <v>2.3931279490000002E-3</v>
      </c>
      <c r="W519" s="8">
        <v>0.75</v>
      </c>
      <c r="X519" s="9">
        <f>Tabla12[[#This Row],[Precio unitario]]*Tabla12[[#This Row],[Tasa de ingresos cliente]]</f>
        <v>1.7948459617500002E-3</v>
      </c>
      <c r="Y519" s="21">
        <v>21.6</v>
      </c>
      <c r="Z519" s="11">
        <f>Tabla12[[#This Row],[tasa de cambio]]*Tabla12[[#This Row],[Ingresos netos]]</f>
        <v>3.8768672773800007E-2</v>
      </c>
      <c r="AQ519" s="1" t="s">
        <v>100</v>
      </c>
      <c r="AR519" s="1" t="s">
        <v>17</v>
      </c>
      <c r="AS519" s="1" t="s">
        <v>114</v>
      </c>
      <c r="AT519" s="1" t="s">
        <v>11</v>
      </c>
      <c r="AU519" s="1" t="s">
        <v>12</v>
      </c>
      <c r="AV519" s="1" t="s">
        <v>13</v>
      </c>
      <c r="AW519" s="8">
        <v>1.03837E-4</v>
      </c>
      <c r="AX519" s="8">
        <v>0.75</v>
      </c>
      <c r="AY519" s="9">
        <f>Tabla8[[#This Row],[Precio unitario]]*Tabla8[[#This Row],[Tasa de ingresos cliente]]</f>
        <v>7.7877749999999998E-5</v>
      </c>
      <c r="AZ519" s="21">
        <v>21.6</v>
      </c>
      <c r="BA519" s="11">
        <f>Tabla8[[#This Row],[tasa de cambio]]*Tabla8[[#This Row],[Ingresos netos]]</f>
        <v>1.6821594E-3</v>
      </c>
      <c r="BB519" s="23"/>
      <c r="BD519" s="23"/>
    </row>
    <row r="520" spans="1:56">
      <c r="A520" s="2" t="s">
        <v>24</v>
      </c>
      <c r="B520" s="2" t="s">
        <v>40</v>
      </c>
      <c r="C520" s="2"/>
      <c r="D520" s="2" t="s">
        <v>11</v>
      </c>
      <c r="E520" s="2" t="s">
        <v>12</v>
      </c>
      <c r="F520" s="2" t="s">
        <v>13</v>
      </c>
      <c r="G520" s="7">
        <v>2.73517971E-4</v>
      </c>
      <c r="H520" s="7">
        <v>0.75</v>
      </c>
      <c r="I520" s="9">
        <f>Tabla14[[#This Row],[Precio unitario]]*Tabla14[[#This Row],[Tasa de ingresos cliente]]</f>
        <v>2.0513847824999999E-4</v>
      </c>
      <c r="J520" s="21">
        <v>21.6</v>
      </c>
      <c r="K520" s="15">
        <f>Tabla14[[#This Row],[tasa de cambio]]*Tabla14[[#This Row],[Ingresos netos]]</f>
        <v>4.4309911301999997E-3</v>
      </c>
      <c r="P520" s="2" t="s">
        <v>81</v>
      </c>
      <c r="Q520" s="2" t="s">
        <v>18</v>
      </c>
      <c r="R520" s="2"/>
      <c r="S520" s="2" t="s">
        <v>11</v>
      </c>
      <c r="T520" s="2" t="s">
        <v>12</v>
      </c>
      <c r="U520" s="2" t="s">
        <v>13</v>
      </c>
      <c r="V520" s="7">
        <v>3.2427397139999999E-3</v>
      </c>
      <c r="W520" s="7">
        <v>0.75</v>
      </c>
      <c r="X520" s="9">
        <f>Tabla12[[#This Row],[Precio unitario]]*Tabla12[[#This Row],[Tasa de ingresos cliente]]</f>
        <v>2.4320547855E-3</v>
      </c>
      <c r="Y520" s="21">
        <v>21.6</v>
      </c>
      <c r="Z520" s="11">
        <f>Tabla12[[#This Row],[tasa de cambio]]*Tabla12[[#This Row],[Ingresos netos]]</f>
        <v>5.2532383366800002E-2</v>
      </c>
      <c r="AQ520" s="2" t="s">
        <v>100</v>
      </c>
      <c r="AR520" s="2" t="s">
        <v>17</v>
      </c>
      <c r="AS520" s="2" t="s">
        <v>114</v>
      </c>
      <c r="AT520" s="2" t="s">
        <v>11</v>
      </c>
      <c r="AU520" s="2" t="s">
        <v>12</v>
      </c>
      <c r="AV520" s="2" t="s">
        <v>13</v>
      </c>
      <c r="AW520" s="7">
        <v>1.038364E-4</v>
      </c>
      <c r="AX520" s="7">
        <v>0.75</v>
      </c>
      <c r="AY520" s="9">
        <f>Tabla8[[#This Row],[Precio unitario]]*Tabla8[[#This Row],[Tasa de ingresos cliente]]</f>
        <v>7.7877300000000007E-5</v>
      </c>
      <c r="AZ520" s="21">
        <v>21.6</v>
      </c>
      <c r="BA520" s="11">
        <f>Tabla8[[#This Row],[tasa de cambio]]*Tabla8[[#This Row],[Ingresos netos]]</f>
        <v>1.6821496800000003E-3</v>
      </c>
      <c r="BB520" s="23"/>
      <c r="BD520" s="23"/>
    </row>
    <row r="521" spans="1:56">
      <c r="A521" s="1" t="s">
        <v>24</v>
      </c>
      <c r="B521" s="1" t="s">
        <v>40</v>
      </c>
      <c r="C521" s="1"/>
      <c r="D521" s="1" t="s">
        <v>11</v>
      </c>
      <c r="E521" s="1" t="s">
        <v>12</v>
      </c>
      <c r="F521" s="1" t="s">
        <v>13</v>
      </c>
      <c r="G521" s="8">
        <v>2.1998747700000001E-4</v>
      </c>
      <c r="H521" s="8">
        <v>0.75</v>
      </c>
      <c r="I521" s="9">
        <f>Tabla14[[#This Row],[Precio unitario]]*Tabla14[[#This Row],[Tasa de ingresos cliente]]</f>
        <v>1.6499060775000002E-4</v>
      </c>
      <c r="J521" s="21">
        <v>21.6</v>
      </c>
      <c r="K521" s="15">
        <f>Tabla14[[#This Row],[tasa de cambio]]*Tabla14[[#This Row],[Ingresos netos]]</f>
        <v>3.5637971274000008E-3</v>
      </c>
      <c r="P521" s="1" t="s">
        <v>81</v>
      </c>
      <c r="Q521" s="1" t="s">
        <v>18</v>
      </c>
      <c r="R521" s="1"/>
      <c r="S521" s="1" t="s">
        <v>11</v>
      </c>
      <c r="T521" s="1" t="s">
        <v>12</v>
      </c>
      <c r="U521" s="1" t="s">
        <v>13</v>
      </c>
      <c r="V521" s="8">
        <v>3.0441907029999998E-3</v>
      </c>
      <c r="W521" s="8">
        <v>0.75</v>
      </c>
      <c r="X521" s="9">
        <f>Tabla12[[#This Row],[Precio unitario]]*Tabla12[[#This Row],[Tasa de ingresos cliente]]</f>
        <v>2.2831430272499996E-3</v>
      </c>
      <c r="Y521" s="21">
        <v>21.6</v>
      </c>
      <c r="Z521" s="11">
        <f>Tabla12[[#This Row],[tasa de cambio]]*Tabla12[[#This Row],[Ingresos netos]]</f>
        <v>4.9315889388599994E-2</v>
      </c>
      <c r="AQ521" s="1" t="s">
        <v>100</v>
      </c>
      <c r="AR521" s="1" t="s">
        <v>17</v>
      </c>
      <c r="AS521" s="1" t="s">
        <v>114</v>
      </c>
      <c r="AT521" s="1" t="s">
        <v>11</v>
      </c>
      <c r="AU521" s="1" t="s">
        <v>12</v>
      </c>
      <c r="AV521" s="1" t="s">
        <v>13</v>
      </c>
      <c r="AW521" s="8">
        <v>1.038378E-4</v>
      </c>
      <c r="AX521" s="8">
        <v>0.75</v>
      </c>
      <c r="AY521" s="9">
        <f>Tabla8[[#This Row],[Precio unitario]]*Tabla8[[#This Row],[Tasa de ingresos cliente]]</f>
        <v>7.787835E-5</v>
      </c>
      <c r="AZ521" s="21">
        <v>21.6</v>
      </c>
      <c r="BA521" s="11">
        <f>Tabla8[[#This Row],[tasa de cambio]]*Tabla8[[#This Row],[Ingresos netos]]</f>
        <v>1.6821723600000001E-3</v>
      </c>
      <c r="BB521" s="23"/>
      <c r="BD521" s="23"/>
    </row>
    <row r="522" spans="1:56">
      <c r="A522" s="2" t="s">
        <v>24</v>
      </c>
      <c r="B522" s="2" t="s">
        <v>40</v>
      </c>
      <c r="C522" s="2"/>
      <c r="D522" s="2" t="s">
        <v>11</v>
      </c>
      <c r="E522" s="2" t="s">
        <v>12</v>
      </c>
      <c r="F522" s="2" t="s">
        <v>13</v>
      </c>
      <c r="G522" s="7">
        <v>1.30447869E-4</v>
      </c>
      <c r="H522" s="7">
        <v>0.75</v>
      </c>
      <c r="I522" s="9">
        <f>Tabla14[[#This Row],[Precio unitario]]*Tabla14[[#This Row],[Tasa de ingresos cliente]]</f>
        <v>9.7835901750000003E-5</v>
      </c>
      <c r="J522" s="21">
        <v>21.6</v>
      </c>
      <c r="K522" s="15">
        <f>Tabla14[[#This Row],[tasa de cambio]]*Tabla14[[#This Row],[Ingresos netos]]</f>
        <v>2.1132554778000002E-3</v>
      </c>
      <c r="P522" s="2" t="s">
        <v>81</v>
      </c>
      <c r="Q522" s="2" t="s">
        <v>18</v>
      </c>
      <c r="R522" s="2"/>
      <c r="S522" s="2" t="s">
        <v>11</v>
      </c>
      <c r="T522" s="2" t="s">
        <v>12</v>
      </c>
      <c r="U522" s="2" t="s">
        <v>13</v>
      </c>
      <c r="V522" s="7">
        <v>3.298031616E-3</v>
      </c>
      <c r="W522" s="7">
        <v>0.75</v>
      </c>
      <c r="X522" s="9">
        <f>Tabla12[[#This Row],[Precio unitario]]*Tabla12[[#This Row],[Tasa de ingresos cliente]]</f>
        <v>2.4735237119999998E-3</v>
      </c>
      <c r="Y522" s="21">
        <v>21.6</v>
      </c>
      <c r="Z522" s="11">
        <f>Tabla12[[#This Row],[tasa de cambio]]*Tabla12[[#This Row],[Ingresos netos]]</f>
        <v>5.3428112179200002E-2</v>
      </c>
      <c r="AQ522" s="2" t="s">
        <v>100</v>
      </c>
      <c r="AR522" s="2" t="s">
        <v>17</v>
      </c>
      <c r="AS522" s="2" t="s">
        <v>114</v>
      </c>
      <c r="AT522" s="2" t="s">
        <v>11</v>
      </c>
      <c r="AU522" s="2" t="s">
        <v>12</v>
      </c>
      <c r="AV522" s="2" t="s">
        <v>13</v>
      </c>
      <c r="AW522" s="7">
        <v>1.038346E-4</v>
      </c>
      <c r="AX522" s="7">
        <v>0.75</v>
      </c>
      <c r="AY522" s="9">
        <f>Tabla8[[#This Row],[Precio unitario]]*Tabla8[[#This Row],[Tasa de ingresos cliente]]</f>
        <v>7.7875949999999994E-5</v>
      </c>
      <c r="AZ522" s="21">
        <v>21.6</v>
      </c>
      <c r="BA522" s="11">
        <f>Tabla8[[#This Row],[tasa de cambio]]*Tabla8[[#This Row],[Ingresos netos]]</f>
        <v>1.6821205199999999E-3</v>
      </c>
      <c r="BB522" s="23"/>
      <c r="BD522" s="23"/>
    </row>
    <row r="523" spans="1:56">
      <c r="A523" s="2" t="s">
        <v>24</v>
      </c>
      <c r="B523" s="2" t="s">
        <v>40</v>
      </c>
      <c r="C523" s="2"/>
      <c r="D523" s="2" t="s">
        <v>11</v>
      </c>
      <c r="E523" s="2" t="s">
        <v>12</v>
      </c>
      <c r="F523" s="2" t="s">
        <v>13</v>
      </c>
      <c r="G523" s="7">
        <v>9.1657850099999998E-4</v>
      </c>
      <c r="H523" s="7">
        <v>0.75</v>
      </c>
      <c r="I523" s="9">
        <f>Tabla14[[#This Row],[Precio unitario]]*Tabla14[[#This Row],[Tasa de ingresos cliente]]</f>
        <v>6.8743387574999996E-4</v>
      </c>
      <c r="J523" s="21">
        <v>21.6</v>
      </c>
      <c r="K523" s="15">
        <f>Tabla14[[#This Row],[tasa de cambio]]*Tabla14[[#This Row],[Ingresos netos]]</f>
        <v>1.48485717162E-2</v>
      </c>
      <c r="P523" s="1" t="s">
        <v>81</v>
      </c>
      <c r="Q523" s="1" t="s">
        <v>18</v>
      </c>
      <c r="R523" s="1"/>
      <c r="S523" s="1" t="s">
        <v>11</v>
      </c>
      <c r="T523" s="1" t="s">
        <v>12</v>
      </c>
      <c r="U523" s="1" t="s">
        <v>13</v>
      </c>
      <c r="V523" s="8">
        <v>3.4753916629999999E-3</v>
      </c>
      <c r="W523" s="8">
        <v>0.75</v>
      </c>
      <c r="X523" s="9">
        <f>Tabla12[[#This Row],[Precio unitario]]*Tabla12[[#This Row],[Tasa de ingresos cliente]]</f>
        <v>2.60654374725E-3</v>
      </c>
      <c r="Y523" s="21">
        <v>21.6</v>
      </c>
      <c r="Z523" s="11">
        <f>Tabla12[[#This Row],[tasa de cambio]]*Tabla12[[#This Row],[Ingresos netos]]</f>
        <v>5.6301344940600004E-2</v>
      </c>
      <c r="AQ523" s="1" t="s">
        <v>100</v>
      </c>
      <c r="AR523" s="1" t="s">
        <v>17</v>
      </c>
      <c r="AS523" s="1" t="s">
        <v>114</v>
      </c>
      <c r="AT523" s="1" t="s">
        <v>11</v>
      </c>
      <c r="AU523" s="1" t="s">
        <v>12</v>
      </c>
      <c r="AV523" s="1" t="s">
        <v>13</v>
      </c>
      <c r="AW523" s="8">
        <v>1.038382E-4</v>
      </c>
      <c r="AX523" s="8">
        <v>0.75</v>
      </c>
      <c r="AY523" s="9">
        <f>Tabla8[[#This Row],[Precio unitario]]*Tabla8[[#This Row],[Tasa de ingresos cliente]]</f>
        <v>7.7878650000000007E-5</v>
      </c>
      <c r="AZ523" s="21">
        <v>21.6</v>
      </c>
      <c r="BA523" s="11">
        <f>Tabla8[[#This Row],[tasa de cambio]]*Tabla8[[#This Row],[Ingresos netos]]</f>
        <v>1.6821788400000002E-3</v>
      </c>
      <c r="BB523" s="23"/>
      <c r="BD523" s="23"/>
    </row>
    <row r="524" spans="1:56">
      <c r="A524" s="2" t="s">
        <v>24</v>
      </c>
      <c r="B524" s="2" t="s">
        <v>40</v>
      </c>
      <c r="C524" s="2"/>
      <c r="D524" s="2" t="s">
        <v>11</v>
      </c>
      <c r="E524" s="2" t="s">
        <v>12</v>
      </c>
      <c r="F524" s="2" t="s">
        <v>13</v>
      </c>
      <c r="G524" s="7">
        <v>3.2532944299999998E-4</v>
      </c>
      <c r="H524" s="7">
        <v>0.75</v>
      </c>
      <c r="I524" s="9">
        <f>Tabla14[[#This Row],[Precio unitario]]*Tabla14[[#This Row],[Tasa de ingresos cliente]]</f>
        <v>2.4399708224999997E-4</v>
      </c>
      <c r="J524" s="21">
        <v>21.6</v>
      </c>
      <c r="K524" s="15">
        <f>Tabla14[[#This Row],[tasa de cambio]]*Tabla14[[#This Row],[Ingresos netos]]</f>
        <v>5.2703369766000001E-3</v>
      </c>
      <c r="P524" s="2" t="s">
        <v>81</v>
      </c>
      <c r="Q524" s="2" t="s">
        <v>18</v>
      </c>
      <c r="R524" s="2"/>
      <c r="S524" s="2" t="s">
        <v>11</v>
      </c>
      <c r="T524" s="2" t="s">
        <v>12</v>
      </c>
      <c r="U524" s="2" t="s">
        <v>13</v>
      </c>
      <c r="V524" s="7">
        <v>4.0817991690000003E-3</v>
      </c>
      <c r="W524" s="7">
        <v>0.75</v>
      </c>
      <c r="X524" s="9">
        <f>Tabla12[[#This Row],[Precio unitario]]*Tabla12[[#This Row],[Tasa de ingresos cliente]]</f>
        <v>3.0613493767500002E-3</v>
      </c>
      <c r="Y524" s="21">
        <v>21.6</v>
      </c>
      <c r="Z524" s="11">
        <f>Tabla12[[#This Row],[tasa de cambio]]*Tabla12[[#This Row],[Ingresos netos]]</f>
        <v>6.6125146537800009E-2</v>
      </c>
      <c r="AQ524" s="2" t="s">
        <v>100</v>
      </c>
      <c r="AR524" s="2" t="s">
        <v>17</v>
      </c>
      <c r="AS524" s="2" t="s">
        <v>114</v>
      </c>
      <c r="AT524" s="2" t="s">
        <v>11</v>
      </c>
      <c r="AU524" s="2" t="s">
        <v>12</v>
      </c>
      <c r="AV524" s="2" t="s">
        <v>13</v>
      </c>
      <c r="AW524" s="7">
        <v>1.0383840000000001E-4</v>
      </c>
      <c r="AX524" s="7">
        <v>0.75</v>
      </c>
      <c r="AY524" s="9">
        <f>Tabla8[[#This Row],[Precio unitario]]*Tabla8[[#This Row],[Tasa de ingresos cliente]]</f>
        <v>7.7878800000000004E-5</v>
      </c>
      <c r="AZ524" s="21">
        <v>21.6</v>
      </c>
      <c r="BA524" s="11">
        <f>Tabla8[[#This Row],[tasa de cambio]]*Tabla8[[#This Row],[Ingresos netos]]</f>
        <v>1.6821820800000003E-3</v>
      </c>
      <c r="BB524" s="23"/>
      <c r="BD524" s="23"/>
    </row>
    <row r="525" spans="1:56">
      <c r="A525" s="1" t="s">
        <v>24</v>
      </c>
      <c r="B525" s="1" t="s">
        <v>40</v>
      </c>
      <c r="C525" s="1"/>
      <c r="D525" s="1" t="s">
        <v>11</v>
      </c>
      <c r="E525" s="1" t="s">
        <v>12</v>
      </c>
      <c r="F525" s="1" t="s">
        <v>13</v>
      </c>
      <c r="G525" s="8">
        <v>1.6733165000000001E-4</v>
      </c>
      <c r="H525" s="8">
        <v>0.75</v>
      </c>
      <c r="I525" s="9">
        <f>Tabla14[[#This Row],[Precio unitario]]*Tabla14[[#This Row],[Tasa de ingresos cliente]]</f>
        <v>1.2549873750000002E-4</v>
      </c>
      <c r="J525" s="21">
        <v>21.6</v>
      </c>
      <c r="K525" s="15">
        <f>Tabla14[[#This Row],[tasa de cambio]]*Tabla14[[#This Row],[Ingresos netos]]</f>
        <v>2.7107727300000007E-3</v>
      </c>
      <c r="P525" s="1" t="s">
        <v>81</v>
      </c>
      <c r="Q525" s="1" t="s">
        <v>18</v>
      </c>
      <c r="R525" s="1"/>
      <c r="S525" s="1" t="s">
        <v>11</v>
      </c>
      <c r="T525" s="1" t="s">
        <v>12</v>
      </c>
      <c r="U525" s="1" t="s">
        <v>13</v>
      </c>
      <c r="V525" s="8">
        <v>3.9110252140000003E-3</v>
      </c>
      <c r="W525" s="8">
        <v>0.75</v>
      </c>
      <c r="X525" s="9">
        <f>Tabla12[[#This Row],[Precio unitario]]*Tabla12[[#This Row],[Tasa de ingresos cliente]]</f>
        <v>2.9332689105000002E-3</v>
      </c>
      <c r="Y525" s="21">
        <v>21.6</v>
      </c>
      <c r="Z525" s="11">
        <f>Tabla12[[#This Row],[tasa de cambio]]*Tabla12[[#This Row],[Ingresos netos]]</f>
        <v>6.3358608466800012E-2</v>
      </c>
      <c r="AQ525" s="1" t="s">
        <v>100</v>
      </c>
      <c r="AR525" s="1" t="s">
        <v>17</v>
      </c>
      <c r="AS525" s="1" t="s">
        <v>114</v>
      </c>
      <c r="AT525" s="1" t="s">
        <v>11</v>
      </c>
      <c r="AU525" s="1" t="s">
        <v>12</v>
      </c>
      <c r="AV525" s="1" t="s">
        <v>13</v>
      </c>
      <c r="AW525" s="8">
        <v>1.038358E-4</v>
      </c>
      <c r="AX525" s="8">
        <v>0.75</v>
      </c>
      <c r="AY525" s="9">
        <f>Tabla8[[#This Row],[Precio unitario]]*Tabla8[[#This Row],[Tasa de ingresos cliente]]</f>
        <v>7.7876850000000003E-5</v>
      </c>
      <c r="AZ525" s="21">
        <v>21.6</v>
      </c>
      <c r="BA525" s="11">
        <f>Tabla8[[#This Row],[tasa de cambio]]*Tabla8[[#This Row],[Ingresos netos]]</f>
        <v>1.6821399600000001E-3</v>
      </c>
      <c r="BB525" s="23"/>
      <c r="BD525" s="23"/>
    </row>
    <row r="526" spans="1:56">
      <c r="A526" s="2" t="s">
        <v>24</v>
      </c>
      <c r="B526" s="2" t="s">
        <v>40</v>
      </c>
      <c r="C526" s="2"/>
      <c r="D526" s="2" t="s">
        <v>11</v>
      </c>
      <c r="E526" s="2" t="s">
        <v>12</v>
      </c>
      <c r="F526" s="2" t="s">
        <v>13</v>
      </c>
      <c r="G526" s="7">
        <v>1.3578927100000001E-4</v>
      </c>
      <c r="H526" s="7">
        <v>0.75</v>
      </c>
      <c r="I526" s="9">
        <f>Tabla14[[#This Row],[Precio unitario]]*Tabla14[[#This Row],[Tasa de ingresos cliente]]</f>
        <v>1.0184195325000002E-4</v>
      </c>
      <c r="J526" s="21">
        <v>21.6</v>
      </c>
      <c r="K526" s="15">
        <f>Tabla14[[#This Row],[tasa de cambio]]*Tabla14[[#This Row],[Ingresos netos]]</f>
        <v>2.1997861902000003E-3</v>
      </c>
      <c r="P526" s="2" t="s">
        <v>81</v>
      </c>
      <c r="Q526" s="2" t="s">
        <v>18</v>
      </c>
      <c r="R526" s="2"/>
      <c r="S526" s="2" t="s">
        <v>11</v>
      </c>
      <c r="T526" s="2" t="s">
        <v>12</v>
      </c>
      <c r="U526" s="2" t="s">
        <v>13</v>
      </c>
      <c r="V526" s="7">
        <v>3.9401818529999997E-3</v>
      </c>
      <c r="W526" s="7">
        <v>0.75</v>
      </c>
      <c r="X526" s="9">
        <f>Tabla12[[#This Row],[Precio unitario]]*Tabla12[[#This Row],[Tasa de ingresos cliente]]</f>
        <v>2.9551363897499998E-3</v>
      </c>
      <c r="Y526" s="21">
        <v>21.6</v>
      </c>
      <c r="Z526" s="11">
        <f>Tabla12[[#This Row],[tasa de cambio]]*Tabla12[[#This Row],[Ingresos netos]]</f>
        <v>6.3830946018599996E-2</v>
      </c>
      <c r="AQ526" s="2" t="s">
        <v>100</v>
      </c>
      <c r="AR526" s="2" t="s">
        <v>17</v>
      </c>
      <c r="AS526" s="2" t="s">
        <v>114</v>
      </c>
      <c r="AT526" s="2" t="s">
        <v>11</v>
      </c>
      <c r="AU526" s="2" t="s">
        <v>12</v>
      </c>
      <c r="AV526" s="2" t="s">
        <v>13</v>
      </c>
      <c r="AW526" s="7">
        <v>1.038462E-4</v>
      </c>
      <c r="AX526" s="7">
        <v>0.75</v>
      </c>
      <c r="AY526" s="9">
        <f>Tabla8[[#This Row],[Precio unitario]]*Tabla8[[#This Row],[Tasa de ingresos cliente]]</f>
        <v>7.7884649999999993E-5</v>
      </c>
      <c r="AZ526" s="21">
        <v>21.6</v>
      </c>
      <c r="BA526" s="11">
        <f>Tabla8[[#This Row],[tasa de cambio]]*Tabla8[[#This Row],[Ingresos netos]]</f>
        <v>1.68230844E-3</v>
      </c>
      <c r="BB526" s="23"/>
      <c r="BD526" s="23"/>
    </row>
    <row r="527" spans="1:56">
      <c r="A527" s="2" t="s">
        <v>24</v>
      </c>
      <c r="B527" s="2" t="s">
        <v>40</v>
      </c>
      <c r="C527" s="2"/>
      <c r="D527" s="2" t="s">
        <v>11</v>
      </c>
      <c r="E527" s="2" t="s">
        <v>12</v>
      </c>
      <c r="F527" s="2" t="s">
        <v>13</v>
      </c>
      <c r="G527" s="7">
        <v>1.89301607E-4</v>
      </c>
      <c r="H527" s="7">
        <v>0.75</v>
      </c>
      <c r="I527" s="9">
        <f>Tabla14[[#This Row],[Precio unitario]]*Tabla14[[#This Row],[Tasa de ingresos cliente]]</f>
        <v>1.4197620525E-4</v>
      </c>
      <c r="J527" s="21">
        <v>21.6</v>
      </c>
      <c r="K527" s="15">
        <f>Tabla14[[#This Row],[tasa de cambio]]*Tabla14[[#This Row],[Ingresos netos]]</f>
        <v>3.0666860334000001E-3</v>
      </c>
      <c r="P527" s="1" t="s">
        <v>81</v>
      </c>
      <c r="Q527" s="1" t="s">
        <v>18</v>
      </c>
      <c r="R527" s="1"/>
      <c r="S527" s="1" t="s">
        <v>11</v>
      </c>
      <c r="T527" s="1" t="s">
        <v>12</v>
      </c>
      <c r="U527" s="1" t="s">
        <v>13</v>
      </c>
      <c r="V527" s="8">
        <v>3.876072861E-3</v>
      </c>
      <c r="W527" s="8">
        <v>0.75</v>
      </c>
      <c r="X527" s="9">
        <f>Tabla12[[#This Row],[Precio unitario]]*Tabla12[[#This Row],[Tasa de ingresos cliente]]</f>
        <v>2.90705464575E-3</v>
      </c>
      <c r="Y527" s="21">
        <v>21.6</v>
      </c>
      <c r="Z527" s="11">
        <f>Tabla12[[#This Row],[tasa de cambio]]*Tabla12[[#This Row],[Ingresos netos]]</f>
        <v>6.2792380348200005E-2</v>
      </c>
      <c r="AQ527" s="1" t="s">
        <v>100</v>
      </c>
      <c r="AR527" s="1" t="s">
        <v>17</v>
      </c>
      <c r="AS527" s="1" t="s">
        <v>114</v>
      </c>
      <c r="AT527" s="1" t="s">
        <v>11</v>
      </c>
      <c r="AU527" s="1" t="s">
        <v>12</v>
      </c>
      <c r="AV527" s="1" t="s">
        <v>13</v>
      </c>
      <c r="AW527" s="8">
        <v>1.038387E-4</v>
      </c>
      <c r="AX527" s="8">
        <v>0.75</v>
      </c>
      <c r="AY527" s="9">
        <f>Tabla8[[#This Row],[Precio unitario]]*Tabla8[[#This Row],[Tasa de ingresos cliente]]</f>
        <v>7.7879024999999999E-5</v>
      </c>
      <c r="AZ527" s="21">
        <v>21.6</v>
      </c>
      <c r="BA527" s="11">
        <f>Tabla8[[#This Row],[tasa de cambio]]*Tabla8[[#This Row],[Ingresos netos]]</f>
        <v>1.6821869400000002E-3</v>
      </c>
      <c r="BB527" s="23"/>
      <c r="BD527" s="23"/>
    </row>
    <row r="528" spans="1:56">
      <c r="A528" s="2" t="s">
        <v>24</v>
      </c>
      <c r="B528" s="2" t="s">
        <v>40</v>
      </c>
      <c r="C528" s="2"/>
      <c r="D528" s="2" t="s">
        <v>11</v>
      </c>
      <c r="E528" s="2" t="s">
        <v>12</v>
      </c>
      <c r="F528" s="2" t="s">
        <v>13</v>
      </c>
      <c r="G528" s="7">
        <v>2.4336532900000001E-4</v>
      </c>
      <c r="H528" s="7">
        <v>0.75</v>
      </c>
      <c r="I528" s="9">
        <f>Tabla14[[#This Row],[Precio unitario]]*Tabla14[[#This Row],[Tasa de ingresos cliente]]</f>
        <v>1.8252399675E-4</v>
      </c>
      <c r="J528" s="21">
        <v>21.6</v>
      </c>
      <c r="K528" s="15">
        <f>Tabla14[[#This Row],[tasa de cambio]]*Tabla14[[#This Row],[Ingresos netos]]</f>
        <v>3.9425183298000006E-3</v>
      </c>
      <c r="P528" s="2" t="s">
        <v>81</v>
      </c>
      <c r="Q528" s="2" t="s">
        <v>18</v>
      </c>
      <c r="R528" s="2"/>
      <c r="S528" s="2" t="s">
        <v>11</v>
      </c>
      <c r="T528" s="2" t="s">
        <v>12</v>
      </c>
      <c r="U528" s="2" t="s">
        <v>13</v>
      </c>
      <c r="V528" s="7">
        <v>4.0244571410000003E-3</v>
      </c>
      <c r="W528" s="7">
        <v>0.75</v>
      </c>
      <c r="X528" s="9">
        <f>Tabla12[[#This Row],[Precio unitario]]*Tabla12[[#This Row],[Tasa de ingresos cliente]]</f>
        <v>3.0183428557500002E-3</v>
      </c>
      <c r="Y528" s="21">
        <v>21.6</v>
      </c>
      <c r="Z528" s="11">
        <f>Tabla12[[#This Row],[tasa de cambio]]*Tabla12[[#This Row],[Ingresos netos]]</f>
        <v>6.5196205684200009E-2</v>
      </c>
      <c r="AQ528" s="2" t="s">
        <v>100</v>
      </c>
      <c r="AR528" s="2" t="s">
        <v>17</v>
      </c>
      <c r="AS528" s="2" t="s">
        <v>114</v>
      </c>
      <c r="AT528" s="2" t="s">
        <v>11</v>
      </c>
      <c r="AU528" s="2" t="s">
        <v>12</v>
      </c>
      <c r="AV528" s="2" t="s">
        <v>13</v>
      </c>
      <c r="AW528" s="7">
        <v>1.0384849999999999E-4</v>
      </c>
      <c r="AX528" s="7">
        <v>0.75</v>
      </c>
      <c r="AY528" s="9">
        <f>Tabla8[[#This Row],[Precio unitario]]*Tabla8[[#This Row],[Tasa de ingresos cliente]]</f>
        <v>7.7886374999999998E-5</v>
      </c>
      <c r="AZ528" s="21">
        <v>21.6</v>
      </c>
      <c r="BA528" s="11">
        <f>Tabla8[[#This Row],[tasa de cambio]]*Tabla8[[#This Row],[Ingresos netos]]</f>
        <v>1.6823457E-3</v>
      </c>
      <c r="BB528" s="23"/>
      <c r="BD528" s="23"/>
    </row>
    <row r="529" spans="1:56">
      <c r="A529" s="1" t="s">
        <v>24</v>
      </c>
      <c r="B529" s="1" t="s">
        <v>40</v>
      </c>
      <c r="C529" s="1"/>
      <c r="D529" s="1" t="s">
        <v>11</v>
      </c>
      <c r="E529" s="1" t="s">
        <v>12</v>
      </c>
      <c r="F529" s="1" t="s">
        <v>13</v>
      </c>
      <c r="G529" s="8">
        <v>1.94766792E-4</v>
      </c>
      <c r="H529" s="8">
        <v>0.75</v>
      </c>
      <c r="I529" s="9">
        <f>Tabla14[[#This Row],[Precio unitario]]*Tabla14[[#This Row],[Tasa de ingresos cliente]]</f>
        <v>1.4607509400000002E-4</v>
      </c>
      <c r="J529" s="21">
        <v>21.6</v>
      </c>
      <c r="K529" s="15">
        <f>Tabla14[[#This Row],[tasa de cambio]]*Tabla14[[#This Row],[Ingresos netos]]</f>
        <v>3.1552220304000007E-3</v>
      </c>
      <c r="P529" s="1" t="s">
        <v>81</v>
      </c>
      <c r="Q529" s="1" t="s">
        <v>18</v>
      </c>
      <c r="R529" s="1"/>
      <c r="S529" s="1" t="s">
        <v>11</v>
      </c>
      <c r="T529" s="1" t="s">
        <v>12</v>
      </c>
      <c r="U529" s="1" t="s">
        <v>13</v>
      </c>
      <c r="V529" s="8">
        <v>3.7825290839999999E-3</v>
      </c>
      <c r="W529" s="8">
        <v>0.75</v>
      </c>
      <c r="X529" s="9">
        <f>Tabla12[[#This Row],[Precio unitario]]*Tabla12[[#This Row],[Tasa de ingresos cliente]]</f>
        <v>2.836896813E-3</v>
      </c>
      <c r="Y529" s="21">
        <v>21.6</v>
      </c>
      <c r="Z529" s="11">
        <f>Tabla12[[#This Row],[tasa de cambio]]*Tabla12[[#This Row],[Ingresos netos]]</f>
        <v>6.1276971160800005E-2</v>
      </c>
      <c r="AQ529" s="1" t="s">
        <v>100</v>
      </c>
      <c r="AR529" s="1" t="s">
        <v>17</v>
      </c>
      <c r="AS529" s="1" t="s">
        <v>114</v>
      </c>
      <c r="AT529" s="1" t="s">
        <v>11</v>
      </c>
      <c r="AU529" s="1" t="s">
        <v>12</v>
      </c>
      <c r="AV529" s="1" t="s">
        <v>13</v>
      </c>
      <c r="AW529" s="8">
        <v>1.038519E-4</v>
      </c>
      <c r="AX529" s="8">
        <v>0.75</v>
      </c>
      <c r="AY529" s="9">
        <f>Tabla8[[#This Row],[Precio unitario]]*Tabla8[[#This Row],[Tasa de ingresos cliente]]</f>
        <v>7.7888925000000001E-5</v>
      </c>
      <c r="AZ529" s="21">
        <v>21.6</v>
      </c>
      <c r="BA529" s="11">
        <f>Tabla8[[#This Row],[tasa de cambio]]*Tabla8[[#This Row],[Ingresos netos]]</f>
        <v>1.68240078E-3</v>
      </c>
      <c r="BB529" s="23"/>
      <c r="BD529" s="23"/>
    </row>
    <row r="530" spans="1:56">
      <c r="A530" s="2" t="s">
        <v>24</v>
      </c>
      <c r="B530" s="2" t="s">
        <v>40</v>
      </c>
      <c r="C530" s="2"/>
      <c r="D530" s="2" t="s">
        <v>11</v>
      </c>
      <c r="E530" s="2" t="s">
        <v>12</v>
      </c>
      <c r="F530" s="2" t="s">
        <v>13</v>
      </c>
      <c r="G530" s="7">
        <v>2.15268376E-4</v>
      </c>
      <c r="H530" s="7">
        <v>0.75</v>
      </c>
      <c r="I530" s="9">
        <f>Tabla14[[#This Row],[Precio unitario]]*Tabla14[[#This Row],[Tasa de ingresos cliente]]</f>
        <v>1.6145128199999999E-4</v>
      </c>
      <c r="J530" s="21">
        <v>21.6</v>
      </c>
      <c r="K530" s="15">
        <f>Tabla14[[#This Row],[tasa de cambio]]*Tabla14[[#This Row],[Ingresos netos]]</f>
        <v>3.4873476912E-3</v>
      </c>
      <c r="P530" s="2" t="s">
        <v>81</v>
      </c>
      <c r="Q530" s="2" t="s">
        <v>18</v>
      </c>
      <c r="R530" s="2"/>
      <c r="S530" s="2" t="s">
        <v>11</v>
      </c>
      <c r="T530" s="2" t="s">
        <v>12</v>
      </c>
      <c r="U530" s="2" t="s">
        <v>13</v>
      </c>
      <c r="V530" s="7">
        <v>3.7783789579999998E-3</v>
      </c>
      <c r="W530" s="7">
        <v>0.75</v>
      </c>
      <c r="X530" s="9">
        <f>Tabla12[[#This Row],[Precio unitario]]*Tabla12[[#This Row],[Tasa de ingresos cliente]]</f>
        <v>2.8337842185E-3</v>
      </c>
      <c r="Y530" s="21">
        <v>21.6</v>
      </c>
      <c r="Z530" s="11">
        <f>Tabla12[[#This Row],[tasa de cambio]]*Tabla12[[#This Row],[Ingresos netos]]</f>
        <v>6.1209739119600003E-2</v>
      </c>
      <c r="AQ530" s="2" t="s">
        <v>100</v>
      </c>
      <c r="AR530" s="2" t="s">
        <v>17</v>
      </c>
      <c r="AS530" s="2" t="s">
        <v>114</v>
      </c>
      <c r="AT530" s="2" t="s">
        <v>11</v>
      </c>
      <c r="AU530" s="2" t="s">
        <v>12</v>
      </c>
      <c r="AV530" s="2" t="s">
        <v>13</v>
      </c>
      <c r="AW530" s="7">
        <v>1.038375E-4</v>
      </c>
      <c r="AX530" s="7">
        <v>0.75</v>
      </c>
      <c r="AY530" s="9">
        <f>Tabla8[[#This Row],[Precio unitario]]*Tabla8[[#This Row],[Tasa de ingresos cliente]]</f>
        <v>7.7878124999999991E-5</v>
      </c>
      <c r="AZ530" s="21">
        <v>21.6</v>
      </c>
      <c r="BA530" s="11">
        <f>Tabla8[[#This Row],[tasa de cambio]]*Tabla8[[#This Row],[Ingresos netos]]</f>
        <v>1.6821675E-3</v>
      </c>
      <c r="BB530" s="23"/>
      <c r="BD530" s="23"/>
    </row>
    <row r="531" spans="1:56">
      <c r="A531" s="1" t="s">
        <v>24</v>
      </c>
      <c r="B531" s="1" t="s">
        <v>40</v>
      </c>
      <c r="C531" s="1"/>
      <c r="D531" s="1" t="s">
        <v>11</v>
      </c>
      <c r="E531" s="1" t="s">
        <v>12</v>
      </c>
      <c r="F531" s="1" t="s">
        <v>13</v>
      </c>
      <c r="G531" s="8">
        <v>1.2556890100000001E-4</v>
      </c>
      <c r="H531" s="8">
        <v>0.75</v>
      </c>
      <c r="I531" s="9">
        <f>Tabla14[[#This Row],[Precio unitario]]*Tabla14[[#This Row],[Tasa de ingresos cliente]]</f>
        <v>9.4176675749999998E-5</v>
      </c>
      <c r="J531" s="21">
        <v>21.6</v>
      </c>
      <c r="K531" s="15">
        <f>Tabla14[[#This Row],[tasa de cambio]]*Tabla14[[#This Row],[Ingresos netos]]</f>
        <v>2.0342161962E-3</v>
      </c>
      <c r="P531" s="1" t="s">
        <v>81</v>
      </c>
      <c r="Q531" s="1" t="s">
        <v>18</v>
      </c>
      <c r="R531" s="1"/>
      <c r="S531" s="1" t="s">
        <v>11</v>
      </c>
      <c r="T531" s="1" t="s">
        <v>12</v>
      </c>
      <c r="U531" s="1" t="s">
        <v>13</v>
      </c>
      <c r="V531" s="8">
        <v>3.7432956389999998E-3</v>
      </c>
      <c r="W531" s="8">
        <v>0.75</v>
      </c>
      <c r="X531" s="9">
        <f>Tabla12[[#This Row],[Precio unitario]]*Tabla12[[#This Row],[Tasa de ingresos cliente]]</f>
        <v>2.80747172925E-3</v>
      </c>
      <c r="Y531" s="21">
        <v>21.6</v>
      </c>
      <c r="Z531" s="11">
        <f>Tabla12[[#This Row],[tasa de cambio]]*Tabla12[[#This Row],[Ingresos netos]]</f>
        <v>6.0641389351800003E-2</v>
      </c>
      <c r="AQ531" s="1" t="s">
        <v>100</v>
      </c>
      <c r="AR531" s="1" t="s">
        <v>17</v>
      </c>
      <c r="AS531" s="1" t="s">
        <v>114</v>
      </c>
      <c r="AT531" s="1" t="s">
        <v>11</v>
      </c>
      <c r="AU531" s="1" t="s">
        <v>12</v>
      </c>
      <c r="AV531" s="1" t="s">
        <v>13</v>
      </c>
      <c r="AW531" s="8">
        <v>1.038383E-4</v>
      </c>
      <c r="AX531" s="8">
        <v>0.75</v>
      </c>
      <c r="AY531" s="9">
        <f>Tabla8[[#This Row],[Precio unitario]]*Tabla8[[#This Row],[Tasa de ingresos cliente]]</f>
        <v>7.7878725000000005E-5</v>
      </c>
      <c r="AZ531" s="21">
        <v>21.6</v>
      </c>
      <c r="BA531" s="11">
        <f>Tabla8[[#This Row],[tasa de cambio]]*Tabla8[[#This Row],[Ingresos netos]]</f>
        <v>1.6821804600000002E-3</v>
      </c>
      <c r="BB531" s="23"/>
      <c r="BD531" s="23"/>
    </row>
    <row r="532" spans="1:56">
      <c r="A532" s="1" t="s">
        <v>24</v>
      </c>
      <c r="B532" s="1" t="s">
        <v>40</v>
      </c>
      <c r="C532" s="1"/>
      <c r="D532" s="1" t="s">
        <v>11</v>
      </c>
      <c r="E532" s="1" t="s">
        <v>12</v>
      </c>
      <c r="F532" s="1" t="s">
        <v>13</v>
      </c>
      <c r="G532" s="8">
        <v>3.7110154499999997E-4</v>
      </c>
      <c r="H532" s="8">
        <v>0.75</v>
      </c>
      <c r="I532" s="9">
        <f>Tabla14[[#This Row],[Precio unitario]]*Tabla14[[#This Row],[Tasa de ingresos cliente]]</f>
        <v>2.7832615874999998E-4</v>
      </c>
      <c r="J532" s="21">
        <v>21.6</v>
      </c>
      <c r="K532" s="15">
        <f>Tabla14[[#This Row],[tasa de cambio]]*Tabla14[[#This Row],[Ingresos netos]]</f>
        <v>6.0118450290000004E-3</v>
      </c>
      <c r="P532" s="2" t="s">
        <v>81</v>
      </c>
      <c r="Q532" s="2" t="s">
        <v>18</v>
      </c>
      <c r="R532" s="2"/>
      <c r="S532" s="2" t="s">
        <v>11</v>
      </c>
      <c r="T532" s="2" t="s">
        <v>12</v>
      </c>
      <c r="U532" s="2" t="s">
        <v>13</v>
      </c>
      <c r="V532" s="7">
        <v>3.8458368390000002E-3</v>
      </c>
      <c r="W532" s="7">
        <v>0.75</v>
      </c>
      <c r="X532" s="9">
        <f>Tabla12[[#This Row],[Precio unitario]]*Tabla12[[#This Row],[Tasa de ingresos cliente]]</f>
        <v>2.8843776292500002E-3</v>
      </c>
      <c r="Y532" s="21">
        <v>21.6</v>
      </c>
      <c r="Z532" s="11">
        <f>Tabla12[[#This Row],[tasa de cambio]]*Tabla12[[#This Row],[Ingresos netos]]</f>
        <v>6.2302556791800009E-2</v>
      </c>
      <c r="AQ532" s="2" t="s">
        <v>100</v>
      </c>
      <c r="AR532" s="2" t="s">
        <v>17</v>
      </c>
      <c r="AS532" s="2" t="s">
        <v>104</v>
      </c>
      <c r="AT532" s="2" t="s">
        <v>11</v>
      </c>
      <c r="AU532" s="2" t="s">
        <v>129</v>
      </c>
      <c r="AV532" s="2" t="s">
        <v>13</v>
      </c>
      <c r="AW532" s="7">
        <v>-3.15264E-4</v>
      </c>
      <c r="AX532" s="7">
        <v>0.75</v>
      </c>
      <c r="AY532" s="9">
        <f>Tabla8[[#This Row],[Precio unitario]]*Tabla8[[#This Row],[Tasa de ingresos cliente]]</f>
        <v>-2.36448E-4</v>
      </c>
      <c r="AZ532" s="21">
        <v>21.6</v>
      </c>
      <c r="BA532" s="11">
        <f>Tabla8[[#This Row],[tasa de cambio]]*Tabla8[[#This Row],[Ingresos netos]]</f>
        <v>-5.1072768000000003E-3</v>
      </c>
      <c r="BB532" s="23"/>
      <c r="BD532" s="23"/>
    </row>
    <row r="533" spans="1:56">
      <c r="A533" s="2" t="s">
        <v>24</v>
      </c>
      <c r="B533" s="2" t="s">
        <v>40</v>
      </c>
      <c r="C533" s="2"/>
      <c r="D533" s="2" t="s">
        <v>11</v>
      </c>
      <c r="E533" s="2" t="s">
        <v>12</v>
      </c>
      <c r="F533" s="2" t="s">
        <v>13</v>
      </c>
      <c r="G533" s="7">
        <v>1.9363134700000001E-4</v>
      </c>
      <c r="H533" s="7">
        <v>0.75</v>
      </c>
      <c r="I533" s="9">
        <f>Tabla14[[#This Row],[Precio unitario]]*Tabla14[[#This Row],[Tasa de ingresos cliente]]</f>
        <v>1.4522351025000001E-4</v>
      </c>
      <c r="J533" s="21">
        <v>21.6</v>
      </c>
      <c r="K533" s="15">
        <f>Tabla14[[#This Row],[tasa de cambio]]*Tabla14[[#This Row],[Ingresos netos]]</f>
        <v>3.1368278214000006E-3</v>
      </c>
      <c r="P533" s="1" t="s">
        <v>81</v>
      </c>
      <c r="Q533" s="1" t="s">
        <v>18</v>
      </c>
      <c r="R533" s="1"/>
      <c r="S533" s="1" t="s">
        <v>11</v>
      </c>
      <c r="T533" s="1" t="s">
        <v>12</v>
      </c>
      <c r="U533" s="1" t="s">
        <v>13</v>
      </c>
      <c r="V533" s="8">
        <v>3.65313392E-3</v>
      </c>
      <c r="W533" s="8">
        <v>0.75</v>
      </c>
      <c r="X533" s="9">
        <f>Tabla12[[#This Row],[Precio unitario]]*Tabla12[[#This Row],[Tasa de ingresos cliente]]</f>
        <v>2.7398504400000002E-3</v>
      </c>
      <c r="Y533" s="21">
        <v>21.6</v>
      </c>
      <c r="Z533" s="11">
        <f>Tabla12[[#This Row],[tasa de cambio]]*Tabla12[[#This Row],[Ingresos netos]]</f>
        <v>5.918076950400001E-2</v>
      </c>
      <c r="AQ533" s="1" t="s">
        <v>100</v>
      </c>
      <c r="AR533" s="1" t="s">
        <v>17</v>
      </c>
      <c r="AS533" s="1" t="s">
        <v>104</v>
      </c>
      <c r="AT533" s="1" t="s">
        <v>11</v>
      </c>
      <c r="AU533" s="1" t="s">
        <v>129</v>
      </c>
      <c r="AV533" s="1" t="s">
        <v>13</v>
      </c>
      <c r="AW533" s="8">
        <v>-3.1526429999999999E-4</v>
      </c>
      <c r="AX533" s="8">
        <v>0.75</v>
      </c>
      <c r="AY533" s="9">
        <f>Tabla8[[#This Row],[Precio unitario]]*Tabla8[[#This Row],[Tasa de ingresos cliente]]</f>
        <v>-2.3644822499999999E-4</v>
      </c>
      <c r="AZ533" s="21">
        <v>21.6</v>
      </c>
      <c r="BA533" s="11">
        <f>Tabla8[[#This Row],[tasa de cambio]]*Tabla8[[#This Row],[Ingresos netos]]</f>
        <v>-5.1072816599999999E-3</v>
      </c>
      <c r="BB533" s="23"/>
      <c r="BD533" s="23"/>
    </row>
    <row r="534" spans="1:56">
      <c r="A534" s="2" t="s">
        <v>24</v>
      </c>
      <c r="B534" s="2" t="s">
        <v>34</v>
      </c>
      <c r="C534" s="2"/>
      <c r="D534" s="2" t="s">
        <v>11</v>
      </c>
      <c r="E534" s="2" t="s">
        <v>12</v>
      </c>
      <c r="F534" s="2" t="s">
        <v>13</v>
      </c>
      <c r="G534" s="7">
        <v>2.0476482199999999E-4</v>
      </c>
      <c r="H534" s="7">
        <v>0.75</v>
      </c>
      <c r="I534" s="9">
        <f>Tabla14[[#This Row],[Precio unitario]]*Tabla14[[#This Row],[Tasa de ingresos cliente]]</f>
        <v>1.5357361649999998E-4</v>
      </c>
      <c r="J534" s="21">
        <v>21.6</v>
      </c>
      <c r="K534" s="15">
        <f>Tabla14[[#This Row],[tasa de cambio]]*Tabla14[[#This Row],[Ingresos netos]]</f>
        <v>3.3171901163999997E-3</v>
      </c>
      <c r="P534" s="2" t="s">
        <v>81</v>
      </c>
      <c r="Q534" s="2" t="s">
        <v>18</v>
      </c>
      <c r="R534" s="2"/>
      <c r="S534" s="2" t="s">
        <v>11</v>
      </c>
      <c r="T534" s="2" t="s">
        <v>12</v>
      </c>
      <c r="U534" s="2" t="s">
        <v>13</v>
      </c>
      <c r="V534" s="7">
        <v>3.8969211460000001E-3</v>
      </c>
      <c r="W534" s="7">
        <v>0.75</v>
      </c>
      <c r="X534" s="9">
        <f>Tabla12[[#This Row],[Precio unitario]]*Tabla12[[#This Row],[Tasa de ingresos cliente]]</f>
        <v>2.9226908595000002E-3</v>
      </c>
      <c r="Y534" s="21">
        <v>21.6</v>
      </c>
      <c r="Z534" s="11">
        <f>Tabla12[[#This Row],[tasa de cambio]]*Tabla12[[#This Row],[Ingresos netos]]</f>
        <v>6.3130122565200009E-2</v>
      </c>
      <c r="AQ534" s="1" t="s">
        <v>100</v>
      </c>
      <c r="AR534" s="1" t="s">
        <v>17</v>
      </c>
      <c r="AS534" s="1" t="s">
        <v>114</v>
      </c>
      <c r="AT534" s="1" t="s">
        <v>11</v>
      </c>
      <c r="AU534" s="1" t="s">
        <v>129</v>
      </c>
      <c r="AV534" s="1" t="s">
        <v>13</v>
      </c>
      <c r="AW534" s="8">
        <v>-3.1151E-5</v>
      </c>
      <c r="AX534" s="8">
        <v>0.75</v>
      </c>
      <c r="AY534" s="9">
        <f>Tabla8[[#This Row],[Precio unitario]]*Tabla8[[#This Row],[Tasa de ingresos cliente]]</f>
        <v>-2.336325E-5</v>
      </c>
      <c r="AZ534" s="21">
        <v>21.6</v>
      </c>
      <c r="BA534" s="11">
        <f>Tabla8[[#This Row],[tasa de cambio]]*Tabla8[[#This Row],[Ingresos netos]]</f>
        <v>-5.0464620000000005E-4</v>
      </c>
      <c r="BB534" s="23"/>
      <c r="BD534" s="23"/>
    </row>
    <row r="535" spans="1:56">
      <c r="A535" s="1" t="s">
        <v>24</v>
      </c>
      <c r="B535" s="1" t="s">
        <v>34</v>
      </c>
      <c r="C535" s="1"/>
      <c r="D535" s="1" t="s">
        <v>11</v>
      </c>
      <c r="E535" s="1" t="s">
        <v>12</v>
      </c>
      <c r="F535" s="1" t="s">
        <v>13</v>
      </c>
      <c r="G535" s="8">
        <v>1.1528058400000001E-4</v>
      </c>
      <c r="H535" s="8">
        <v>0.75</v>
      </c>
      <c r="I535" s="9">
        <f>Tabla14[[#This Row],[Precio unitario]]*Tabla14[[#This Row],[Tasa de ingresos cliente]]</f>
        <v>8.6460438000000007E-5</v>
      </c>
      <c r="J535" s="21">
        <v>21.6</v>
      </c>
      <c r="K535" s="15">
        <f>Tabla14[[#This Row],[tasa de cambio]]*Tabla14[[#This Row],[Ingresos netos]]</f>
        <v>1.8675454608000003E-3</v>
      </c>
      <c r="P535" s="1" t="s">
        <v>81</v>
      </c>
      <c r="Q535" s="1" t="s">
        <v>18</v>
      </c>
      <c r="R535" s="1"/>
      <c r="S535" s="1" t="s">
        <v>11</v>
      </c>
      <c r="T535" s="1" t="s">
        <v>12</v>
      </c>
      <c r="U535" s="1" t="s">
        <v>13</v>
      </c>
      <c r="V535" s="8">
        <v>4.1383434670000004E-3</v>
      </c>
      <c r="W535" s="8">
        <v>0.75</v>
      </c>
      <c r="X535" s="9">
        <f>Tabla12[[#This Row],[Precio unitario]]*Tabla12[[#This Row],[Tasa de ingresos cliente]]</f>
        <v>3.1037576002500003E-3</v>
      </c>
      <c r="Y535" s="21">
        <v>21.6</v>
      </c>
      <c r="Z535" s="11">
        <f>Tabla12[[#This Row],[tasa de cambio]]*Tabla12[[#This Row],[Ingresos netos]]</f>
        <v>6.7041164165400013E-2</v>
      </c>
      <c r="AQ535" s="2" t="s">
        <v>100</v>
      </c>
      <c r="AR535" s="2" t="s">
        <v>17</v>
      </c>
      <c r="AS535" s="2" t="s">
        <v>114</v>
      </c>
      <c r="AT535" s="2" t="s">
        <v>11</v>
      </c>
      <c r="AU535" s="2" t="s">
        <v>129</v>
      </c>
      <c r="AV535" s="2" t="s">
        <v>13</v>
      </c>
      <c r="AW535" s="7">
        <v>-3.1151100000000001E-5</v>
      </c>
      <c r="AX535" s="7">
        <v>0.75</v>
      </c>
      <c r="AY535" s="9">
        <f>Tabla8[[#This Row],[Precio unitario]]*Tabla8[[#This Row],[Tasa de ingresos cliente]]</f>
        <v>-2.3363325000000002E-5</v>
      </c>
      <c r="AZ535" s="21">
        <v>21.6</v>
      </c>
      <c r="BA535" s="11">
        <f>Tabla8[[#This Row],[tasa de cambio]]*Tabla8[[#This Row],[Ingresos netos]]</f>
        <v>-5.0464782000000008E-4</v>
      </c>
      <c r="BB535" s="23"/>
      <c r="BD535" s="23"/>
    </row>
    <row r="536" spans="1:56">
      <c r="A536" s="1" t="s">
        <v>24</v>
      </c>
      <c r="B536" s="1" t="s">
        <v>34</v>
      </c>
      <c r="C536" s="1"/>
      <c r="D536" s="1" t="s">
        <v>11</v>
      </c>
      <c r="E536" s="1" t="s">
        <v>12</v>
      </c>
      <c r="F536" s="1" t="s">
        <v>13</v>
      </c>
      <c r="G536" s="8">
        <v>1.28705415E-4</v>
      </c>
      <c r="H536" s="8">
        <v>0.75</v>
      </c>
      <c r="I536" s="9">
        <f>Tabla14[[#This Row],[Precio unitario]]*Tabla14[[#This Row],[Tasa de ingresos cliente]]</f>
        <v>9.652906125000001E-5</v>
      </c>
      <c r="J536" s="21">
        <v>21.6</v>
      </c>
      <c r="K536" s="15">
        <f>Tabla14[[#This Row],[tasa de cambio]]*Tabla14[[#This Row],[Ingresos netos]]</f>
        <v>2.0850277230000003E-3</v>
      </c>
      <c r="P536" s="2" t="s">
        <v>81</v>
      </c>
      <c r="Q536" s="2" t="s">
        <v>18</v>
      </c>
      <c r="R536" s="2"/>
      <c r="S536" s="2" t="s">
        <v>11</v>
      </c>
      <c r="T536" s="2" t="s">
        <v>12</v>
      </c>
      <c r="U536" s="2" t="s">
        <v>13</v>
      </c>
      <c r="V536" s="7">
        <v>3.6720897060000001E-3</v>
      </c>
      <c r="W536" s="7">
        <v>0.75</v>
      </c>
      <c r="X536" s="9">
        <f>Tabla12[[#This Row],[Precio unitario]]*Tabla12[[#This Row],[Tasa de ingresos cliente]]</f>
        <v>2.7540672795000002E-3</v>
      </c>
      <c r="Y536" s="21">
        <v>21.6</v>
      </c>
      <c r="Z536" s="11">
        <f>Tabla12[[#This Row],[tasa de cambio]]*Tabla12[[#This Row],[Ingresos netos]]</f>
        <v>5.948785323720001E-2</v>
      </c>
      <c r="AQ536" s="1" t="s">
        <v>100</v>
      </c>
      <c r="AR536" s="1" t="s">
        <v>17</v>
      </c>
      <c r="AS536" s="1" t="s">
        <v>101</v>
      </c>
      <c r="AT536" s="1" t="s">
        <v>11</v>
      </c>
      <c r="AU536" s="1" t="s">
        <v>12</v>
      </c>
      <c r="AV536" s="1" t="s">
        <v>13</v>
      </c>
      <c r="AW536" s="8">
        <v>6.0700000000000001E-4</v>
      </c>
      <c r="AX536" s="8">
        <v>0.75</v>
      </c>
      <c r="AY536" s="9">
        <f>Tabla8[[#This Row],[Precio unitario]]*Tabla8[[#This Row],[Tasa de ingresos cliente]]</f>
        <v>4.5525000000000003E-4</v>
      </c>
      <c r="AZ536" s="21">
        <v>21.6</v>
      </c>
      <c r="BA536" s="11">
        <f>Tabla8[[#This Row],[tasa de cambio]]*Tabla8[[#This Row],[Ingresos netos]]</f>
        <v>9.8334000000000008E-3</v>
      </c>
      <c r="BB536" s="23"/>
      <c r="BD536" s="23"/>
    </row>
    <row r="537" spans="1:56">
      <c r="A537" s="1" t="s">
        <v>24</v>
      </c>
      <c r="B537" s="1" t="s">
        <v>34</v>
      </c>
      <c r="C537" s="1"/>
      <c r="D537" s="1" t="s">
        <v>11</v>
      </c>
      <c r="E537" s="1" t="s">
        <v>12</v>
      </c>
      <c r="F537" s="1" t="s">
        <v>13</v>
      </c>
      <c r="G537" s="8">
        <v>1.3733362400000001E-4</v>
      </c>
      <c r="H537" s="8">
        <v>0.75</v>
      </c>
      <c r="I537" s="9">
        <f>Tabla14[[#This Row],[Precio unitario]]*Tabla14[[#This Row],[Tasa de ingresos cliente]]</f>
        <v>1.0300021800000001E-4</v>
      </c>
      <c r="J537" s="21">
        <v>21.6</v>
      </c>
      <c r="K537" s="15">
        <f>Tabla14[[#This Row],[tasa de cambio]]*Tabla14[[#This Row],[Ingresos netos]]</f>
        <v>2.2248047088000004E-3</v>
      </c>
      <c r="P537" s="1" t="s">
        <v>81</v>
      </c>
      <c r="Q537" s="1" t="s">
        <v>18</v>
      </c>
      <c r="R537" s="1"/>
      <c r="S537" s="1" t="s">
        <v>11</v>
      </c>
      <c r="T537" s="1" t="s">
        <v>12</v>
      </c>
      <c r="U537" s="1" t="s">
        <v>13</v>
      </c>
      <c r="V537" s="8">
        <v>4.1689511369999996E-3</v>
      </c>
      <c r="W537" s="8">
        <v>0.75</v>
      </c>
      <c r="X537" s="9">
        <f>Tabla12[[#This Row],[Precio unitario]]*Tabla12[[#This Row],[Tasa de ingresos cliente]]</f>
        <v>3.1267133527499999E-3</v>
      </c>
      <c r="Y537" s="21">
        <v>21.6</v>
      </c>
      <c r="Z537" s="11">
        <f>Tabla12[[#This Row],[tasa de cambio]]*Tabla12[[#This Row],[Ingresos netos]]</f>
        <v>6.7537008419399996E-2</v>
      </c>
      <c r="AQ537" s="2" t="s">
        <v>100</v>
      </c>
      <c r="AR537" s="2" t="s">
        <v>17</v>
      </c>
      <c r="AS537" s="2" t="s">
        <v>101</v>
      </c>
      <c r="AT537" s="2" t="s">
        <v>11</v>
      </c>
      <c r="AU537" s="2" t="s">
        <v>12</v>
      </c>
      <c r="AV537" s="2" t="s">
        <v>13</v>
      </c>
      <c r="AW537" s="7">
        <v>6.0706249999999996E-4</v>
      </c>
      <c r="AX537" s="7">
        <v>0.75</v>
      </c>
      <c r="AY537" s="9">
        <f>Tabla8[[#This Row],[Precio unitario]]*Tabla8[[#This Row],[Tasa de ingresos cliente]]</f>
        <v>4.5529687499999997E-4</v>
      </c>
      <c r="AZ537" s="21">
        <v>21.6</v>
      </c>
      <c r="BA537" s="11">
        <f>Tabla8[[#This Row],[tasa de cambio]]*Tabla8[[#This Row],[Ingresos netos]]</f>
        <v>9.8344125000000004E-3</v>
      </c>
      <c r="BB537" s="23"/>
      <c r="BD537" s="23"/>
    </row>
    <row r="538" spans="1:56">
      <c r="A538" s="1" t="s">
        <v>24</v>
      </c>
      <c r="B538" s="1" t="s">
        <v>34</v>
      </c>
      <c r="C538" s="1"/>
      <c r="D538" s="1" t="s">
        <v>11</v>
      </c>
      <c r="E538" s="1" t="s">
        <v>12</v>
      </c>
      <c r="F538" s="1" t="s">
        <v>13</v>
      </c>
      <c r="G538" s="8">
        <v>2.2093710400000001E-4</v>
      </c>
      <c r="H538" s="8">
        <v>0.75</v>
      </c>
      <c r="I538" s="9">
        <f>Tabla14[[#This Row],[Precio unitario]]*Tabla14[[#This Row],[Tasa de ingresos cliente]]</f>
        <v>1.6570282799999999E-4</v>
      </c>
      <c r="J538" s="21">
        <v>21.6</v>
      </c>
      <c r="K538" s="15">
        <f>Tabla14[[#This Row],[tasa de cambio]]*Tabla14[[#This Row],[Ingresos netos]]</f>
        <v>3.5791810848000002E-3</v>
      </c>
      <c r="P538" s="2" t="s">
        <v>81</v>
      </c>
      <c r="Q538" s="2" t="s">
        <v>18</v>
      </c>
      <c r="R538" s="2"/>
      <c r="S538" s="2" t="s">
        <v>11</v>
      </c>
      <c r="T538" s="2" t="s">
        <v>12</v>
      </c>
      <c r="U538" s="2" t="s">
        <v>13</v>
      </c>
      <c r="V538" s="7">
        <v>3.7338851679999999E-3</v>
      </c>
      <c r="W538" s="7">
        <v>0.75</v>
      </c>
      <c r="X538" s="9">
        <f>Tabla12[[#This Row],[Precio unitario]]*Tabla12[[#This Row],[Tasa de ingresos cliente]]</f>
        <v>2.8004138759999998E-3</v>
      </c>
      <c r="Y538" s="21">
        <v>21.6</v>
      </c>
      <c r="Z538" s="11">
        <f>Tabla12[[#This Row],[tasa de cambio]]*Tabla12[[#This Row],[Ingresos netos]]</f>
        <v>6.04889397216E-2</v>
      </c>
      <c r="AQ538" s="1" t="s">
        <v>100</v>
      </c>
      <c r="AR538" s="1" t="s">
        <v>45</v>
      </c>
      <c r="AS538" s="1" t="s">
        <v>101</v>
      </c>
      <c r="AT538" s="1" t="s">
        <v>11</v>
      </c>
      <c r="AU538" s="1" t="s">
        <v>12</v>
      </c>
      <c r="AV538" s="1" t="s">
        <v>13</v>
      </c>
      <c r="AW538" s="8">
        <v>1.0349999999999999E-3</v>
      </c>
      <c r="AX538" s="8">
        <v>0.75</v>
      </c>
      <c r="AY538" s="9">
        <f>Tabla8[[#This Row],[Precio unitario]]*Tabla8[[#This Row],[Tasa de ingresos cliente]]</f>
        <v>7.7624999999999992E-4</v>
      </c>
      <c r="AZ538" s="21">
        <v>21.6</v>
      </c>
      <c r="BA538" s="11">
        <f>Tabla8[[#This Row],[tasa de cambio]]*Tabla8[[#This Row],[Ingresos netos]]</f>
        <v>1.6767000000000001E-2</v>
      </c>
      <c r="BB538" s="23"/>
      <c r="BD538" s="23"/>
    </row>
    <row r="539" spans="1:56">
      <c r="A539" s="2" t="s">
        <v>24</v>
      </c>
      <c r="B539" s="2" t="s">
        <v>34</v>
      </c>
      <c r="C539" s="2"/>
      <c r="D539" s="2" t="s">
        <v>11</v>
      </c>
      <c r="E539" s="2" t="s">
        <v>12</v>
      </c>
      <c r="F539" s="2" t="s">
        <v>13</v>
      </c>
      <c r="G539" s="7">
        <v>1.7427871799999999E-4</v>
      </c>
      <c r="H539" s="7">
        <v>0.75</v>
      </c>
      <c r="I539" s="9">
        <f>Tabla14[[#This Row],[Precio unitario]]*Tabla14[[#This Row],[Tasa de ingresos cliente]]</f>
        <v>1.3070903849999999E-4</v>
      </c>
      <c r="J539" s="21">
        <v>21.6</v>
      </c>
      <c r="K539" s="15">
        <f>Tabla14[[#This Row],[tasa de cambio]]*Tabla14[[#This Row],[Ingresos netos]]</f>
        <v>2.8233152315999999E-3</v>
      </c>
      <c r="P539" s="1" t="s">
        <v>81</v>
      </c>
      <c r="Q539" s="1" t="s">
        <v>18</v>
      </c>
      <c r="R539" s="1"/>
      <c r="S539" s="1" t="s">
        <v>11</v>
      </c>
      <c r="T539" s="1" t="s">
        <v>12</v>
      </c>
      <c r="U539" s="1" t="s">
        <v>13</v>
      </c>
      <c r="V539" s="8">
        <v>3.3768248179999998E-3</v>
      </c>
      <c r="W539" s="8">
        <v>0.75</v>
      </c>
      <c r="X539" s="9">
        <f>Tabla12[[#This Row],[Precio unitario]]*Tabla12[[#This Row],[Tasa de ingresos cliente]]</f>
        <v>2.5326186134999999E-3</v>
      </c>
      <c r="Y539" s="21">
        <v>21.6</v>
      </c>
      <c r="Z539" s="11">
        <f>Tabla12[[#This Row],[tasa de cambio]]*Tabla12[[#This Row],[Ingresos netos]]</f>
        <v>5.47045620516E-2</v>
      </c>
      <c r="AQ539" s="1" t="s">
        <v>100</v>
      </c>
      <c r="AR539" s="1" t="s">
        <v>45</v>
      </c>
      <c r="AS539" s="1" t="s">
        <v>104</v>
      </c>
      <c r="AT539" s="1" t="s">
        <v>11</v>
      </c>
      <c r="AU539" s="1" t="s">
        <v>12</v>
      </c>
      <c r="AV539" s="1" t="s">
        <v>13</v>
      </c>
      <c r="AW539" s="8">
        <v>1.5039999999999999E-3</v>
      </c>
      <c r="AX539" s="8">
        <v>0.75</v>
      </c>
      <c r="AY539" s="9">
        <f>Tabla8[[#This Row],[Precio unitario]]*Tabla8[[#This Row],[Tasa de ingresos cliente]]</f>
        <v>1.1279999999999999E-3</v>
      </c>
      <c r="AZ539" s="21">
        <v>21.6</v>
      </c>
      <c r="BA539" s="11">
        <f>Tabla8[[#This Row],[tasa de cambio]]*Tabla8[[#This Row],[Ingresos netos]]</f>
        <v>2.4364799999999999E-2</v>
      </c>
      <c r="BB539" s="23"/>
      <c r="BD539" s="23"/>
    </row>
    <row r="540" spans="1:56">
      <c r="A540" s="1" t="s">
        <v>24</v>
      </c>
      <c r="B540" s="1" t="s">
        <v>34</v>
      </c>
      <c r="C540" s="1"/>
      <c r="D540" s="1" t="s">
        <v>11</v>
      </c>
      <c r="E540" s="1" t="s">
        <v>12</v>
      </c>
      <c r="F540" s="1" t="s">
        <v>13</v>
      </c>
      <c r="G540" s="8">
        <v>1.3926766100000001E-4</v>
      </c>
      <c r="H540" s="8">
        <v>0.75</v>
      </c>
      <c r="I540" s="9">
        <f>Tabla14[[#This Row],[Precio unitario]]*Tabla14[[#This Row],[Tasa de ingresos cliente]]</f>
        <v>1.0445074575000001E-4</v>
      </c>
      <c r="J540" s="21">
        <v>21.6</v>
      </c>
      <c r="K540" s="15">
        <f>Tabla14[[#This Row],[tasa de cambio]]*Tabla14[[#This Row],[Ingresos netos]]</f>
        <v>2.2561361082000003E-3</v>
      </c>
      <c r="P540" s="2" t="s">
        <v>81</v>
      </c>
      <c r="Q540" s="2" t="s">
        <v>34</v>
      </c>
      <c r="R540" s="2"/>
      <c r="S540" s="2" t="s">
        <v>11</v>
      </c>
      <c r="T540" s="2" t="s">
        <v>12</v>
      </c>
      <c r="U540" s="2" t="s">
        <v>13</v>
      </c>
      <c r="V540" s="7">
        <v>2.9212090469999999E-3</v>
      </c>
      <c r="W540" s="7">
        <v>0.75</v>
      </c>
      <c r="X540" s="9">
        <f>Tabla12[[#This Row],[Precio unitario]]*Tabla12[[#This Row],[Tasa de ingresos cliente]]</f>
        <v>2.1909067852499998E-3</v>
      </c>
      <c r="Y540" s="21">
        <v>21.6</v>
      </c>
      <c r="Z540" s="11">
        <f>Tabla12[[#This Row],[tasa de cambio]]*Tabla12[[#This Row],[Ingresos netos]]</f>
        <v>4.7323586561399997E-2</v>
      </c>
      <c r="AQ540" s="2" t="s">
        <v>100</v>
      </c>
      <c r="AR540" s="2" t="s">
        <v>45</v>
      </c>
      <c r="AS540" s="2" t="s">
        <v>104</v>
      </c>
      <c r="AT540" s="2" t="s">
        <v>11</v>
      </c>
      <c r="AU540" s="2" t="s">
        <v>12</v>
      </c>
      <c r="AV540" s="2" t="s">
        <v>13</v>
      </c>
      <c r="AW540" s="7">
        <v>1.5040896999999999E-3</v>
      </c>
      <c r="AX540" s="7">
        <v>0.75</v>
      </c>
      <c r="AY540" s="9">
        <f>Tabla8[[#This Row],[Precio unitario]]*Tabla8[[#This Row],[Tasa de ingresos cliente]]</f>
        <v>1.1280672749999999E-3</v>
      </c>
      <c r="AZ540" s="21">
        <v>21.6</v>
      </c>
      <c r="BA540" s="11">
        <f>Tabla8[[#This Row],[tasa de cambio]]*Tabla8[[#This Row],[Ingresos netos]]</f>
        <v>2.4366253140000002E-2</v>
      </c>
      <c r="BB540" s="23"/>
      <c r="BD540" s="23"/>
    </row>
    <row r="541" spans="1:56">
      <c r="A541" s="2" t="s">
        <v>24</v>
      </c>
      <c r="B541" s="2" t="s">
        <v>34</v>
      </c>
      <c r="C541" s="2"/>
      <c r="D541" s="2" t="s">
        <v>11</v>
      </c>
      <c r="E541" s="2" t="s">
        <v>12</v>
      </c>
      <c r="F541" s="2" t="s">
        <v>13</v>
      </c>
      <c r="G541" s="7">
        <v>1.5296010600000001E-4</v>
      </c>
      <c r="H541" s="7">
        <v>0.75</v>
      </c>
      <c r="I541" s="9">
        <f>Tabla14[[#This Row],[Precio unitario]]*Tabla14[[#This Row],[Tasa de ingresos cliente]]</f>
        <v>1.1472007950000001E-4</v>
      </c>
      <c r="J541" s="21">
        <v>21.6</v>
      </c>
      <c r="K541" s="15">
        <f>Tabla14[[#This Row],[tasa de cambio]]*Tabla14[[#This Row],[Ingresos netos]]</f>
        <v>2.4779537172000005E-3</v>
      </c>
      <c r="P541" s="1" t="s">
        <v>81</v>
      </c>
      <c r="Q541" s="1" t="s">
        <v>34</v>
      </c>
      <c r="R541" s="1"/>
      <c r="S541" s="1" t="s">
        <v>11</v>
      </c>
      <c r="T541" s="1" t="s">
        <v>12</v>
      </c>
      <c r="U541" s="1" t="s">
        <v>13</v>
      </c>
      <c r="V541" s="8">
        <v>1.0874037530000001E-3</v>
      </c>
      <c r="W541" s="8">
        <v>0.75</v>
      </c>
      <c r="X541" s="9">
        <f>Tabla12[[#This Row],[Precio unitario]]*Tabla12[[#This Row],[Tasa de ingresos cliente]]</f>
        <v>8.1555281475000009E-4</v>
      </c>
      <c r="Y541" s="21">
        <v>21.6</v>
      </c>
      <c r="Z541" s="11">
        <f>Tabla12[[#This Row],[tasa de cambio]]*Tabla12[[#This Row],[Ingresos netos]]</f>
        <v>1.7615940798600002E-2</v>
      </c>
      <c r="AQ541" s="1" t="s">
        <v>100</v>
      </c>
      <c r="AR541" s="1" t="s">
        <v>45</v>
      </c>
      <c r="AS541" s="1" t="s">
        <v>104</v>
      </c>
      <c r="AT541" s="1" t="s">
        <v>11</v>
      </c>
      <c r="AU541" s="1" t="s">
        <v>12</v>
      </c>
      <c r="AV541" s="1" t="s">
        <v>13</v>
      </c>
      <c r="AW541" s="8">
        <v>1.5041053E-3</v>
      </c>
      <c r="AX541" s="8">
        <v>0.75</v>
      </c>
      <c r="AY541" s="9">
        <f>Tabla8[[#This Row],[Precio unitario]]*Tabla8[[#This Row],[Tasa de ingresos cliente]]</f>
        <v>1.128078975E-3</v>
      </c>
      <c r="AZ541" s="21">
        <v>21.6</v>
      </c>
      <c r="BA541" s="11">
        <f>Tabla8[[#This Row],[tasa de cambio]]*Tabla8[[#This Row],[Ingresos netos]]</f>
        <v>2.4366505860000002E-2</v>
      </c>
      <c r="BB541" s="23"/>
      <c r="BD541" s="23"/>
    </row>
    <row r="542" spans="1:56">
      <c r="A542" s="1" t="s">
        <v>24</v>
      </c>
      <c r="B542" s="1" t="s">
        <v>34</v>
      </c>
      <c r="C542" s="1"/>
      <c r="D542" s="1" t="s">
        <v>11</v>
      </c>
      <c r="E542" s="1" t="s">
        <v>12</v>
      </c>
      <c r="F542" s="1" t="s">
        <v>13</v>
      </c>
      <c r="G542" s="8">
        <v>1.7233970899999999E-4</v>
      </c>
      <c r="H542" s="8">
        <v>0.75</v>
      </c>
      <c r="I542" s="9">
        <f>Tabla14[[#This Row],[Precio unitario]]*Tabla14[[#This Row],[Tasa de ingresos cliente]]</f>
        <v>1.2925478175E-4</v>
      </c>
      <c r="J542" s="21">
        <v>21.6</v>
      </c>
      <c r="K542" s="15">
        <f>Tabla14[[#This Row],[tasa de cambio]]*Tabla14[[#This Row],[Ingresos netos]]</f>
        <v>2.7919032858000001E-3</v>
      </c>
      <c r="P542" s="2" t="s">
        <v>81</v>
      </c>
      <c r="Q542" s="2" t="s">
        <v>34</v>
      </c>
      <c r="R542" s="2"/>
      <c r="S542" s="2" t="s">
        <v>11</v>
      </c>
      <c r="T542" s="2" t="s">
        <v>12</v>
      </c>
      <c r="U542" s="2" t="s">
        <v>13</v>
      </c>
      <c r="V542" s="7">
        <v>2.038233743E-3</v>
      </c>
      <c r="W542" s="7">
        <v>0.75</v>
      </c>
      <c r="X542" s="9">
        <f>Tabla12[[#This Row],[Precio unitario]]*Tabla12[[#This Row],[Tasa de ingresos cliente]]</f>
        <v>1.5286753072499999E-3</v>
      </c>
      <c r="Y542" s="21">
        <v>21.6</v>
      </c>
      <c r="Z542" s="11">
        <f>Tabla12[[#This Row],[tasa de cambio]]*Tabla12[[#This Row],[Ingresos netos]]</f>
        <v>3.30193866366E-2</v>
      </c>
      <c r="AQ542" s="2" t="s">
        <v>100</v>
      </c>
      <c r="AR542" s="2" t="s">
        <v>45</v>
      </c>
      <c r="AS542" s="2" t="s">
        <v>104</v>
      </c>
      <c r="AT542" s="2" t="s">
        <v>11</v>
      </c>
      <c r="AU542" s="2" t="s">
        <v>12</v>
      </c>
      <c r="AV542" s="2" t="s">
        <v>13</v>
      </c>
      <c r="AW542" s="7">
        <v>1.5040768999999999E-3</v>
      </c>
      <c r="AX542" s="7">
        <v>0.75</v>
      </c>
      <c r="AY542" s="9">
        <f>Tabla8[[#This Row],[Precio unitario]]*Tabla8[[#This Row],[Tasa de ingresos cliente]]</f>
        <v>1.1280576749999999E-3</v>
      </c>
      <c r="AZ542" s="21">
        <v>21.6</v>
      </c>
      <c r="BA542" s="11">
        <f>Tabla8[[#This Row],[tasa de cambio]]*Tabla8[[#This Row],[Ingresos netos]]</f>
        <v>2.4366045780000001E-2</v>
      </c>
      <c r="BB542" s="23"/>
      <c r="BD542" s="23"/>
    </row>
    <row r="543" spans="1:56">
      <c r="A543" s="2" t="s">
        <v>24</v>
      </c>
      <c r="B543" s="2" t="s">
        <v>34</v>
      </c>
      <c r="C543" s="2"/>
      <c r="D543" s="2" t="s">
        <v>11</v>
      </c>
      <c r="E543" s="2" t="s">
        <v>12</v>
      </c>
      <c r="F543" s="2" t="s">
        <v>13</v>
      </c>
      <c r="G543" s="7">
        <v>1.8488640099999999E-4</v>
      </c>
      <c r="H543" s="7">
        <v>0.75</v>
      </c>
      <c r="I543" s="9">
        <f>Tabla14[[#This Row],[Precio unitario]]*Tabla14[[#This Row],[Tasa de ingresos cliente]]</f>
        <v>1.3866480074999998E-4</v>
      </c>
      <c r="J543" s="21">
        <v>21.6</v>
      </c>
      <c r="K543" s="15">
        <f>Tabla14[[#This Row],[tasa de cambio]]*Tabla14[[#This Row],[Ingresos netos]]</f>
        <v>2.9951596961999998E-3</v>
      </c>
      <c r="P543" s="1" t="s">
        <v>81</v>
      </c>
      <c r="Q543" s="1" t="s">
        <v>34</v>
      </c>
      <c r="R543" s="1"/>
      <c r="S543" s="1" t="s">
        <v>11</v>
      </c>
      <c r="T543" s="1" t="s">
        <v>12</v>
      </c>
      <c r="U543" s="1" t="s">
        <v>13</v>
      </c>
      <c r="V543" s="8">
        <v>3.8041843509999998E-3</v>
      </c>
      <c r="W543" s="8">
        <v>0.75</v>
      </c>
      <c r="X543" s="9">
        <f>Tabla12[[#This Row],[Precio unitario]]*Tabla12[[#This Row],[Tasa de ingresos cliente]]</f>
        <v>2.8531382632499998E-3</v>
      </c>
      <c r="Y543" s="21">
        <v>21.6</v>
      </c>
      <c r="Z543" s="11">
        <f>Tabla12[[#This Row],[tasa de cambio]]*Tabla12[[#This Row],[Ingresos netos]]</f>
        <v>6.1627786486200001E-2</v>
      </c>
      <c r="AQ543" s="1" t="s">
        <v>100</v>
      </c>
      <c r="AR543" s="1" t="s">
        <v>45</v>
      </c>
      <c r="AS543" s="1" t="s">
        <v>104</v>
      </c>
      <c r="AT543" s="1" t="s">
        <v>11</v>
      </c>
      <c r="AU543" s="1" t="s">
        <v>12</v>
      </c>
      <c r="AV543" s="1" t="s">
        <v>13</v>
      </c>
      <c r="AW543" s="8">
        <v>1.5040870000000001E-3</v>
      </c>
      <c r="AX543" s="8">
        <v>0.75</v>
      </c>
      <c r="AY543" s="9">
        <f>Tabla8[[#This Row],[Precio unitario]]*Tabla8[[#This Row],[Tasa de ingresos cliente]]</f>
        <v>1.12806525E-3</v>
      </c>
      <c r="AZ543" s="21">
        <v>21.6</v>
      </c>
      <c r="BA543" s="11">
        <f>Tabla8[[#This Row],[tasa de cambio]]*Tabla8[[#This Row],[Ingresos netos]]</f>
        <v>2.4366209400000002E-2</v>
      </c>
      <c r="BB543" s="23"/>
      <c r="BD543" s="23"/>
    </row>
    <row r="544" spans="1:56">
      <c r="A544" s="2" t="s">
        <v>24</v>
      </c>
      <c r="B544" s="2" t="s">
        <v>34</v>
      </c>
      <c r="C544" s="2"/>
      <c r="D544" s="2" t="s">
        <v>11</v>
      </c>
      <c r="E544" s="2" t="s">
        <v>12</v>
      </c>
      <c r="F544" s="2" t="s">
        <v>13</v>
      </c>
      <c r="G544" s="7">
        <v>1.86918686E-4</v>
      </c>
      <c r="H544" s="7">
        <v>0.75</v>
      </c>
      <c r="I544" s="9">
        <f>Tabla14[[#This Row],[Precio unitario]]*Tabla14[[#This Row],[Tasa de ingresos cliente]]</f>
        <v>1.4018901450000001E-4</v>
      </c>
      <c r="J544" s="21">
        <v>21.6</v>
      </c>
      <c r="K544" s="15">
        <f>Tabla14[[#This Row],[tasa de cambio]]*Tabla14[[#This Row],[Ingresos netos]]</f>
        <v>3.0280827132000004E-3</v>
      </c>
      <c r="P544" s="2" t="s">
        <v>81</v>
      </c>
      <c r="Q544" s="2" t="s">
        <v>34</v>
      </c>
      <c r="R544" s="2"/>
      <c r="S544" s="2" t="s">
        <v>11</v>
      </c>
      <c r="T544" s="2" t="s">
        <v>12</v>
      </c>
      <c r="U544" s="2" t="s">
        <v>13</v>
      </c>
      <c r="V544" s="7">
        <v>3.2996270340000002E-3</v>
      </c>
      <c r="W544" s="7">
        <v>0.75</v>
      </c>
      <c r="X544" s="9">
        <f>Tabla12[[#This Row],[Precio unitario]]*Tabla12[[#This Row],[Tasa de ingresos cliente]]</f>
        <v>2.4747202755000001E-3</v>
      </c>
      <c r="Y544" s="21">
        <v>21.6</v>
      </c>
      <c r="Z544" s="11">
        <f>Tabla12[[#This Row],[tasa de cambio]]*Tabla12[[#This Row],[Ingresos netos]]</f>
        <v>5.3453957950800005E-2</v>
      </c>
      <c r="AQ544" s="2" t="s">
        <v>100</v>
      </c>
      <c r="AR544" s="2" t="s">
        <v>45</v>
      </c>
      <c r="AS544" s="2" t="s">
        <v>104</v>
      </c>
      <c r="AT544" s="2" t="s">
        <v>11</v>
      </c>
      <c r="AU544" s="2" t="s">
        <v>12</v>
      </c>
      <c r="AV544" s="2" t="s">
        <v>13</v>
      </c>
      <c r="AW544" s="7">
        <v>1.5041429000000001E-3</v>
      </c>
      <c r="AX544" s="7">
        <v>0.75</v>
      </c>
      <c r="AY544" s="9">
        <f>Tabla8[[#This Row],[Precio unitario]]*Tabla8[[#This Row],[Tasa de ingresos cliente]]</f>
        <v>1.1281071750000001E-3</v>
      </c>
      <c r="AZ544" s="21">
        <v>21.6</v>
      </c>
      <c r="BA544" s="11">
        <f>Tabla8[[#This Row],[tasa de cambio]]*Tabla8[[#This Row],[Ingresos netos]]</f>
        <v>2.4367114980000004E-2</v>
      </c>
      <c r="BB544" s="23"/>
      <c r="BD544" s="23"/>
    </row>
    <row r="545" spans="1:56">
      <c r="A545" s="2" t="s">
        <v>24</v>
      </c>
      <c r="B545" s="2" t="s">
        <v>34</v>
      </c>
      <c r="C545" s="2"/>
      <c r="D545" s="2" t="s">
        <v>11</v>
      </c>
      <c r="E545" s="2" t="s">
        <v>12</v>
      </c>
      <c r="F545" s="2" t="s">
        <v>13</v>
      </c>
      <c r="G545" s="7">
        <v>1.6467462399999999E-4</v>
      </c>
      <c r="H545" s="7">
        <v>0.75</v>
      </c>
      <c r="I545" s="9">
        <f>Tabla14[[#This Row],[Precio unitario]]*Tabla14[[#This Row],[Tasa de ingresos cliente]]</f>
        <v>1.23505968E-4</v>
      </c>
      <c r="J545" s="21">
        <v>21.6</v>
      </c>
      <c r="K545" s="15">
        <f>Tabla14[[#This Row],[tasa de cambio]]*Tabla14[[#This Row],[Ingresos netos]]</f>
        <v>2.6677289088E-3</v>
      </c>
      <c r="P545" s="1" t="s">
        <v>81</v>
      </c>
      <c r="Q545" s="1" t="s">
        <v>34</v>
      </c>
      <c r="R545" s="1"/>
      <c r="S545" s="1" t="s">
        <v>11</v>
      </c>
      <c r="T545" s="1" t="s">
        <v>12</v>
      </c>
      <c r="U545" s="1" t="s">
        <v>13</v>
      </c>
      <c r="V545" s="8">
        <v>3.1702976910000001E-3</v>
      </c>
      <c r="W545" s="8">
        <v>0.75</v>
      </c>
      <c r="X545" s="9">
        <f>Tabla12[[#This Row],[Precio unitario]]*Tabla12[[#This Row],[Tasa de ingresos cliente]]</f>
        <v>2.3777232682500003E-3</v>
      </c>
      <c r="Y545" s="21">
        <v>21.6</v>
      </c>
      <c r="Z545" s="11">
        <f>Tabla12[[#This Row],[tasa de cambio]]*Tabla12[[#This Row],[Ingresos netos]]</f>
        <v>5.1358822594200007E-2</v>
      </c>
      <c r="AQ545" s="1" t="s">
        <v>100</v>
      </c>
      <c r="AR545" s="1" t="s">
        <v>45</v>
      </c>
      <c r="AS545" s="1" t="s">
        <v>104</v>
      </c>
      <c r="AT545" s="1" t="s">
        <v>11</v>
      </c>
      <c r="AU545" s="1" t="s">
        <v>12</v>
      </c>
      <c r="AV545" s="1" t="s">
        <v>13</v>
      </c>
      <c r="AW545" s="8">
        <v>1.5040832999999999E-3</v>
      </c>
      <c r="AX545" s="8">
        <v>0.75</v>
      </c>
      <c r="AY545" s="9">
        <f>Tabla8[[#This Row],[Precio unitario]]*Tabla8[[#This Row],[Tasa de ingresos cliente]]</f>
        <v>1.1280624749999998E-3</v>
      </c>
      <c r="AZ545" s="21">
        <v>21.6</v>
      </c>
      <c r="BA545" s="11">
        <f>Tabla8[[#This Row],[tasa de cambio]]*Tabla8[[#This Row],[Ingresos netos]]</f>
        <v>2.4366149459999997E-2</v>
      </c>
      <c r="BB545" s="23"/>
      <c r="BD545" s="23"/>
    </row>
    <row r="546" spans="1:56">
      <c r="A546" s="2" t="s">
        <v>24</v>
      </c>
      <c r="B546" s="2" t="s">
        <v>34</v>
      </c>
      <c r="C546" s="2"/>
      <c r="D546" s="2" t="s">
        <v>11</v>
      </c>
      <c r="E546" s="2" t="s">
        <v>12</v>
      </c>
      <c r="F546" s="2" t="s">
        <v>13</v>
      </c>
      <c r="G546" s="7">
        <v>2.1244145199999999E-4</v>
      </c>
      <c r="H546" s="7">
        <v>0.75</v>
      </c>
      <c r="I546" s="9">
        <f>Tabla14[[#This Row],[Precio unitario]]*Tabla14[[#This Row],[Tasa de ingresos cliente]]</f>
        <v>1.5933108899999999E-4</v>
      </c>
      <c r="J546" s="21">
        <v>21.6</v>
      </c>
      <c r="K546" s="15">
        <f>Tabla14[[#This Row],[tasa de cambio]]*Tabla14[[#This Row],[Ingresos netos]]</f>
        <v>3.4415515224000002E-3</v>
      </c>
      <c r="P546" s="2" t="s">
        <v>81</v>
      </c>
      <c r="Q546" s="2" t="s">
        <v>34</v>
      </c>
      <c r="R546" s="2"/>
      <c r="S546" s="2" t="s">
        <v>11</v>
      </c>
      <c r="T546" s="2" t="s">
        <v>12</v>
      </c>
      <c r="U546" s="2" t="s">
        <v>13</v>
      </c>
      <c r="V546" s="7">
        <v>2.7228313400000002E-4</v>
      </c>
      <c r="W546" s="7">
        <v>0.75</v>
      </c>
      <c r="X546" s="9">
        <f>Tabla12[[#This Row],[Precio unitario]]*Tabla12[[#This Row],[Tasa de ingresos cliente]]</f>
        <v>2.0421235050000001E-4</v>
      </c>
      <c r="Y546" s="21">
        <v>21.6</v>
      </c>
      <c r="Z546" s="11">
        <f>Tabla12[[#This Row],[tasa de cambio]]*Tabla12[[#This Row],[Ingresos netos]]</f>
        <v>4.4109867708000006E-3</v>
      </c>
      <c r="AQ546" s="2" t="s">
        <v>100</v>
      </c>
      <c r="AR546" s="2" t="s">
        <v>45</v>
      </c>
      <c r="AS546" s="2" t="s">
        <v>104</v>
      </c>
      <c r="AT546" s="2" t="s">
        <v>11</v>
      </c>
      <c r="AU546" s="2" t="s">
        <v>12</v>
      </c>
      <c r="AV546" s="2" t="s">
        <v>13</v>
      </c>
      <c r="AW546" s="7">
        <v>1.5041111000000001E-3</v>
      </c>
      <c r="AX546" s="7">
        <v>0.75</v>
      </c>
      <c r="AY546" s="9">
        <f>Tabla8[[#This Row],[Precio unitario]]*Tabla8[[#This Row],[Tasa de ingresos cliente]]</f>
        <v>1.128083325E-3</v>
      </c>
      <c r="AZ546" s="21">
        <v>21.6</v>
      </c>
      <c r="BA546" s="11">
        <f>Tabla8[[#This Row],[tasa de cambio]]*Tabla8[[#This Row],[Ingresos netos]]</f>
        <v>2.4366599820000001E-2</v>
      </c>
      <c r="BB546" s="23"/>
      <c r="BD546" s="23"/>
    </row>
    <row r="547" spans="1:56">
      <c r="A547" s="1" t="s">
        <v>24</v>
      </c>
      <c r="B547" s="1" t="s">
        <v>34</v>
      </c>
      <c r="C547" s="1"/>
      <c r="D547" s="1" t="s">
        <v>11</v>
      </c>
      <c r="E547" s="1" t="s">
        <v>12</v>
      </c>
      <c r="F547" s="1" t="s">
        <v>13</v>
      </c>
      <c r="G547" s="8">
        <v>2.3086439599999999E-4</v>
      </c>
      <c r="H547" s="8">
        <v>0.75</v>
      </c>
      <c r="I547" s="9">
        <f>Tabla14[[#This Row],[Precio unitario]]*Tabla14[[#This Row],[Tasa de ingresos cliente]]</f>
        <v>1.7314829699999998E-4</v>
      </c>
      <c r="J547" s="21">
        <v>21.6</v>
      </c>
      <c r="K547" s="15">
        <f>Tabla14[[#This Row],[tasa de cambio]]*Tabla14[[#This Row],[Ingresos netos]]</f>
        <v>3.7400032151999997E-3</v>
      </c>
      <c r="P547" s="1" t="s">
        <v>81</v>
      </c>
      <c r="Q547" s="1" t="s">
        <v>34</v>
      </c>
      <c r="R547" s="1"/>
      <c r="S547" s="1" t="s">
        <v>11</v>
      </c>
      <c r="T547" s="1" t="s">
        <v>12</v>
      </c>
      <c r="U547" s="1" t="s">
        <v>13</v>
      </c>
      <c r="V547" s="8">
        <v>2.6268839450000001E-3</v>
      </c>
      <c r="W547" s="8">
        <v>0.75</v>
      </c>
      <c r="X547" s="9">
        <f>Tabla12[[#This Row],[Precio unitario]]*Tabla12[[#This Row],[Tasa de ingresos cliente]]</f>
        <v>1.9701629587500001E-3</v>
      </c>
      <c r="Y547" s="21">
        <v>21.6</v>
      </c>
      <c r="Z547" s="11">
        <f>Tabla12[[#This Row],[tasa de cambio]]*Tabla12[[#This Row],[Ingresos netos]]</f>
        <v>4.2555519909000007E-2</v>
      </c>
      <c r="AQ547" s="1" t="s">
        <v>100</v>
      </c>
      <c r="AR547" s="1" t="s">
        <v>45</v>
      </c>
      <c r="AS547" s="1" t="s">
        <v>104</v>
      </c>
      <c r="AT547" s="1" t="s">
        <v>11</v>
      </c>
      <c r="AU547" s="1" t="s">
        <v>12</v>
      </c>
      <c r="AV547" s="1" t="s">
        <v>13</v>
      </c>
      <c r="AW547" s="8">
        <v>1.5041E-3</v>
      </c>
      <c r="AX547" s="8">
        <v>0.75</v>
      </c>
      <c r="AY547" s="9">
        <f>Tabla8[[#This Row],[Precio unitario]]*Tabla8[[#This Row],[Tasa de ingresos cliente]]</f>
        <v>1.1280750000000001E-3</v>
      </c>
      <c r="AZ547" s="21">
        <v>21.6</v>
      </c>
      <c r="BA547" s="11">
        <f>Tabla8[[#This Row],[tasa de cambio]]*Tabla8[[#This Row],[Ingresos netos]]</f>
        <v>2.4366420000000003E-2</v>
      </c>
      <c r="BB547" s="23"/>
      <c r="BD547" s="23"/>
    </row>
    <row r="548" spans="1:56">
      <c r="A548" s="1" t="s">
        <v>24</v>
      </c>
      <c r="B548" s="1" t="s">
        <v>34</v>
      </c>
      <c r="C548" s="1"/>
      <c r="D548" s="1" t="s">
        <v>11</v>
      </c>
      <c r="E548" s="1" t="s">
        <v>12</v>
      </c>
      <c r="F548" s="1" t="s">
        <v>13</v>
      </c>
      <c r="G548" s="8">
        <v>1.6279972000000001E-4</v>
      </c>
      <c r="H548" s="8">
        <v>0.75</v>
      </c>
      <c r="I548" s="9">
        <f>Tabla14[[#This Row],[Precio unitario]]*Tabla14[[#This Row],[Tasa de ingresos cliente]]</f>
        <v>1.2209979000000001E-4</v>
      </c>
      <c r="J548" s="21">
        <v>21.6</v>
      </c>
      <c r="K548" s="15">
        <f>Tabla14[[#This Row],[tasa de cambio]]*Tabla14[[#This Row],[Ingresos netos]]</f>
        <v>2.6373554640000004E-3</v>
      </c>
      <c r="P548" s="2" t="s">
        <v>81</v>
      </c>
      <c r="Q548" s="2" t="s">
        <v>36</v>
      </c>
      <c r="R548" s="2"/>
      <c r="S548" s="2" t="s">
        <v>11</v>
      </c>
      <c r="T548" s="2" t="s">
        <v>12</v>
      </c>
      <c r="U548" s="2" t="s">
        <v>13</v>
      </c>
      <c r="V548" s="7">
        <v>3.4057001499999999E-4</v>
      </c>
      <c r="W548" s="7">
        <v>0.75</v>
      </c>
      <c r="X548" s="9">
        <f>Tabla12[[#This Row],[Precio unitario]]*Tabla12[[#This Row],[Tasa de ingresos cliente]]</f>
        <v>2.5542751124999998E-4</v>
      </c>
      <c r="Y548" s="21">
        <v>21.6</v>
      </c>
      <c r="Z548" s="11">
        <f>Tabla12[[#This Row],[tasa de cambio]]*Tabla12[[#This Row],[Ingresos netos]]</f>
        <v>5.5172342429999997E-3</v>
      </c>
      <c r="AQ548" s="2" t="s">
        <v>100</v>
      </c>
      <c r="AR548" s="2" t="s">
        <v>45</v>
      </c>
      <c r="AS548" s="2" t="s">
        <v>104</v>
      </c>
      <c r="AT548" s="2" t="s">
        <v>11</v>
      </c>
      <c r="AU548" s="2" t="s">
        <v>12</v>
      </c>
      <c r="AV548" s="2" t="s">
        <v>13</v>
      </c>
      <c r="AW548" s="7">
        <v>1.5040667000000001E-3</v>
      </c>
      <c r="AX548" s="7">
        <v>0.75</v>
      </c>
      <c r="AY548" s="9">
        <f>Tabla8[[#This Row],[Precio unitario]]*Tabla8[[#This Row],[Tasa de ingresos cliente]]</f>
        <v>1.1280500250000001E-3</v>
      </c>
      <c r="AZ548" s="21">
        <v>21.6</v>
      </c>
      <c r="BA548" s="11">
        <f>Tabla8[[#This Row],[tasa de cambio]]*Tabla8[[#This Row],[Ingresos netos]]</f>
        <v>2.4365880540000006E-2</v>
      </c>
      <c r="BB548" s="23"/>
      <c r="BD548" s="23"/>
    </row>
    <row r="549" spans="1:56">
      <c r="A549" s="2" t="s">
        <v>24</v>
      </c>
      <c r="B549" s="2" t="s">
        <v>34</v>
      </c>
      <c r="C549" s="2"/>
      <c r="D549" s="2" t="s">
        <v>11</v>
      </c>
      <c r="E549" s="2" t="s">
        <v>12</v>
      </c>
      <c r="F549" s="2" t="s">
        <v>13</v>
      </c>
      <c r="G549" s="7">
        <v>1.6444509600000001E-4</v>
      </c>
      <c r="H549" s="7">
        <v>0.75</v>
      </c>
      <c r="I549" s="9">
        <f>Tabla14[[#This Row],[Precio unitario]]*Tabla14[[#This Row],[Tasa de ingresos cliente]]</f>
        <v>1.2333382200000002E-4</v>
      </c>
      <c r="J549" s="21">
        <v>21.6</v>
      </c>
      <c r="K549" s="15">
        <f>Tabla14[[#This Row],[tasa de cambio]]*Tabla14[[#This Row],[Ingresos netos]]</f>
        <v>2.6640105552000006E-3</v>
      </c>
      <c r="P549" s="1" t="s">
        <v>81</v>
      </c>
      <c r="Q549" s="1" t="s">
        <v>36</v>
      </c>
      <c r="R549" s="1"/>
      <c r="S549" s="1" t="s">
        <v>11</v>
      </c>
      <c r="T549" s="1" t="s">
        <v>12</v>
      </c>
      <c r="U549" s="1" t="s">
        <v>13</v>
      </c>
      <c r="V549" s="8">
        <v>4.7610650770000002E-3</v>
      </c>
      <c r="W549" s="8">
        <v>0.75</v>
      </c>
      <c r="X549" s="9">
        <f>Tabla12[[#This Row],[Precio unitario]]*Tabla12[[#This Row],[Tasa de ingresos cliente]]</f>
        <v>3.5707988077500002E-3</v>
      </c>
      <c r="Y549" s="21">
        <v>21.6</v>
      </c>
      <c r="Z549" s="11">
        <f>Tabla12[[#This Row],[tasa de cambio]]*Tabla12[[#This Row],[Ingresos netos]]</f>
        <v>7.7129254247400011E-2</v>
      </c>
      <c r="AQ549" s="1" t="s">
        <v>100</v>
      </c>
      <c r="AR549" s="1" t="s">
        <v>45</v>
      </c>
      <c r="AS549" s="1" t="s">
        <v>104</v>
      </c>
      <c r="AT549" s="1" t="s">
        <v>11</v>
      </c>
      <c r="AU549" s="1" t="s">
        <v>12</v>
      </c>
      <c r="AV549" s="1" t="s">
        <v>13</v>
      </c>
      <c r="AW549" s="8">
        <v>1.5041666999999999E-3</v>
      </c>
      <c r="AX549" s="8">
        <v>0.75</v>
      </c>
      <c r="AY549" s="9">
        <f>Tabla8[[#This Row],[Precio unitario]]*Tabla8[[#This Row],[Tasa de ingresos cliente]]</f>
        <v>1.1281250249999999E-3</v>
      </c>
      <c r="AZ549" s="21">
        <v>21.6</v>
      </c>
      <c r="BA549" s="11">
        <f>Tabla8[[#This Row],[tasa de cambio]]*Tabla8[[#This Row],[Ingresos netos]]</f>
        <v>2.436750054E-2</v>
      </c>
      <c r="BB549" s="23"/>
      <c r="BD549" s="23"/>
    </row>
    <row r="550" spans="1:56">
      <c r="A550" s="2" t="s">
        <v>24</v>
      </c>
      <c r="B550" s="2" t="s">
        <v>34</v>
      </c>
      <c r="C550" s="2"/>
      <c r="D550" s="2" t="s">
        <v>11</v>
      </c>
      <c r="E550" s="2" t="s">
        <v>12</v>
      </c>
      <c r="F550" s="2" t="s">
        <v>13</v>
      </c>
      <c r="G550" s="7">
        <v>2.42729193E-4</v>
      </c>
      <c r="H550" s="7">
        <v>0.75</v>
      </c>
      <c r="I550" s="9">
        <f>Tabla14[[#This Row],[Precio unitario]]*Tabla14[[#This Row],[Tasa de ingresos cliente]]</f>
        <v>1.8204689475E-4</v>
      </c>
      <c r="J550" s="21">
        <v>21.6</v>
      </c>
      <c r="K550" s="15">
        <f>Tabla14[[#This Row],[tasa de cambio]]*Tabla14[[#This Row],[Ingresos netos]]</f>
        <v>3.9322129265999999E-3</v>
      </c>
      <c r="P550" s="2" t="s">
        <v>81</v>
      </c>
      <c r="Q550" s="2" t="s">
        <v>63</v>
      </c>
      <c r="R550" s="2"/>
      <c r="S550" s="2" t="s">
        <v>11</v>
      </c>
      <c r="T550" s="2" t="s">
        <v>12</v>
      </c>
      <c r="U550" s="2" t="s">
        <v>13</v>
      </c>
      <c r="V550" s="7">
        <v>8.8150583979999999E-3</v>
      </c>
      <c r="W550" s="7">
        <v>0.75</v>
      </c>
      <c r="X550" s="9">
        <f>Tabla12[[#This Row],[Precio unitario]]*Tabla12[[#This Row],[Tasa de ingresos cliente]]</f>
        <v>6.6112937984999995E-3</v>
      </c>
      <c r="Y550" s="21">
        <v>21.6</v>
      </c>
      <c r="Z550" s="11">
        <f>Tabla12[[#This Row],[tasa de cambio]]*Tabla12[[#This Row],[Ingresos netos]]</f>
        <v>0.14280394604759999</v>
      </c>
      <c r="AQ550" s="2" t="s">
        <v>100</v>
      </c>
      <c r="AR550" s="2" t="s">
        <v>45</v>
      </c>
      <c r="AS550" s="2" t="s">
        <v>104</v>
      </c>
      <c r="AT550" s="2" t="s">
        <v>11</v>
      </c>
      <c r="AU550" s="2" t="s">
        <v>12</v>
      </c>
      <c r="AV550" s="2" t="s">
        <v>13</v>
      </c>
      <c r="AW550" s="7">
        <v>1.5040714E-3</v>
      </c>
      <c r="AX550" s="7">
        <v>0.75</v>
      </c>
      <c r="AY550" s="9">
        <f>Tabla8[[#This Row],[Precio unitario]]*Tabla8[[#This Row],[Tasa de ingresos cliente]]</f>
        <v>1.1280535499999999E-3</v>
      </c>
      <c r="AZ550" s="21">
        <v>21.6</v>
      </c>
      <c r="BA550" s="11">
        <f>Tabla8[[#This Row],[tasa de cambio]]*Tabla8[[#This Row],[Ingresos netos]]</f>
        <v>2.4365956679999998E-2</v>
      </c>
      <c r="BB550" s="23"/>
      <c r="BD550" s="23"/>
    </row>
    <row r="551" spans="1:56">
      <c r="A551" s="1" t="s">
        <v>24</v>
      </c>
      <c r="B551" s="1" t="s">
        <v>34</v>
      </c>
      <c r="C551" s="1"/>
      <c r="D551" s="1" t="s">
        <v>11</v>
      </c>
      <c r="E551" s="1" t="s">
        <v>12</v>
      </c>
      <c r="F551" s="1" t="s">
        <v>13</v>
      </c>
      <c r="G551" s="8">
        <v>1.68932651E-4</v>
      </c>
      <c r="H551" s="8">
        <v>0.75</v>
      </c>
      <c r="I551" s="9">
        <f>Tabla14[[#This Row],[Precio unitario]]*Tabla14[[#This Row],[Tasa de ingresos cliente]]</f>
        <v>1.2669948825E-4</v>
      </c>
      <c r="J551" s="21">
        <v>21.6</v>
      </c>
      <c r="K551" s="15">
        <f>Tabla14[[#This Row],[tasa de cambio]]*Tabla14[[#This Row],[Ingresos netos]]</f>
        <v>2.7367089462000003E-3</v>
      </c>
      <c r="P551" s="1" t="s">
        <v>81</v>
      </c>
      <c r="Q551" s="1" t="s">
        <v>61</v>
      </c>
      <c r="R551" s="1"/>
      <c r="S551" s="1" t="s">
        <v>11</v>
      </c>
      <c r="T551" s="1" t="s">
        <v>12</v>
      </c>
      <c r="U551" s="1" t="s">
        <v>13</v>
      </c>
      <c r="V551" s="8">
        <v>9.1538996300000001E-4</v>
      </c>
      <c r="W551" s="8">
        <v>0.75</v>
      </c>
      <c r="X551" s="9">
        <f>Tabla12[[#This Row],[Precio unitario]]*Tabla12[[#This Row],[Tasa de ingresos cliente]]</f>
        <v>6.8654247225000001E-4</v>
      </c>
      <c r="Y551" s="21">
        <v>21.6</v>
      </c>
      <c r="Z551" s="11">
        <f>Tabla12[[#This Row],[tasa de cambio]]*Tabla12[[#This Row],[Ingresos netos]]</f>
        <v>1.4829317400600001E-2</v>
      </c>
      <c r="AQ551" s="2" t="s">
        <v>100</v>
      </c>
      <c r="AR551" s="2" t="s">
        <v>45</v>
      </c>
      <c r="AS551" s="2" t="s">
        <v>104</v>
      </c>
      <c r="AT551" s="2" t="s">
        <v>11</v>
      </c>
      <c r="AU551" s="2" t="s">
        <v>12</v>
      </c>
      <c r="AV551" s="2" t="s">
        <v>13</v>
      </c>
      <c r="AW551" s="7">
        <v>2.624E-3</v>
      </c>
      <c r="AX551" s="7">
        <v>0.75</v>
      </c>
      <c r="AY551" s="9">
        <f>Tabla8[[#This Row],[Precio unitario]]*Tabla8[[#This Row],[Tasa de ingresos cliente]]</f>
        <v>1.9680000000000001E-3</v>
      </c>
      <c r="AZ551" s="21">
        <v>21.6</v>
      </c>
      <c r="BA551" s="11">
        <f>Tabla8[[#This Row],[tasa de cambio]]*Tabla8[[#This Row],[Ingresos netos]]</f>
        <v>4.2508800000000006E-2</v>
      </c>
      <c r="BB551" s="23"/>
      <c r="BD551" s="23"/>
    </row>
    <row r="552" spans="1:56">
      <c r="A552" s="2" t="s">
        <v>24</v>
      </c>
      <c r="B552" s="2" t="s">
        <v>34</v>
      </c>
      <c r="C552" s="2"/>
      <c r="D552" s="2" t="s">
        <v>11</v>
      </c>
      <c r="E552" s="2" t="s">
        <v>12</v>
      </c>
      <c r="F552" s="2" t="s">
        <v>13</v>
      </c>
      <c r="G552" s="7">
        <v>2.3359228200000001E-4</v>
      </c>
      <c r="H552" s="7">
        <v>0.75</v>
      </c>
      <c r="I552" s="9">
        <f>Tabla14[[#This Row],[Precio unitario]]*Tabla14[[#This Row],[Tasa de ingresos cliente]]</f>
        <v>1.7519421150000001E-4</v>
      </c>
      <c r="J552" s="21">
        <v>21.6</v>
      </c>
      <c r="K552" s="15">
        <f>Tabla14[[#This Row],[tasa de cambio]]*Tabla14[[#This Row],[Ingresos netos]]</f>
        <v>3.7841949684000007E-3</v>
      </c>
      <c r="P552" s="2" t="s">
        <v>81</v>
      </c>
      <c r="Q552" s="2" t="s">
        <v>61</v>
      </c>
      <c r="R552" s="2"/>
      <c r="S552" s="2" t="s">
        <v>11</v>
      </c>
      <c r="T552" s="2" t="s">
        <v>12</v>
      </c>
      <c r="U552" s="2" t="s">
        <v>13</v>
      </c>
      <c r="V552" s="7">
        <v>4.5812717700000001E-4</v>
      </c>
      <c r="W552" s="7">
        <v>0.75</v>
      </c>
      <c r="X552" s="9">
        <f>Tabla12[[#This Row],[Precio unitario]]*Tabla12[[#This Row],[Tasa de ingresos cliente]]</f>
        <v>3.4359538275000002E-4</v>
      </c>
      <c r="Y552" s="21">
        <v>21.6</v>
      </c>
      <c r="Z552" s="11">
        <f>Tabla12[[#This Row],[tasa de cambio]]*Tabla12[[#This Row],[Ingresos netos]]</f>
        <v>7.4216602674000006E-3</v>
      </c>
      <c r="AQ552" s="1" t="s">
        <v>100</v>
      </c>
      <c r="AR552" s="1" t="s">
        <v>45</v>
      </c>
      <c r="AS552" s="1" t="s">
        <v>104</v>
      </c>
      <c r="AT552" s="1" t="s">
        <v>11</v>
      </c>
      <c r="AU552" s="1" t="s">
        <v>12</v>
      </c>
      <c r="AV552" s="1" t="s">
        <v>13</v>
      </c>
      <c r="AW552" s="8">
        <v>2.6236667E-3</v>
      </c>
      <c r="AX552" s="8">
        <v>0.75</v>
      </c>
      <c r="AY552" s="9">
        <f>Tabla8[[#This Row],[Precio unitario]]*Tabla8[[#This Row],[Tasa de ingresos cliente]]</f>
        <v>1.9677500250000002E-3</v>
      </c>
      <c r="AZ552" s="21">
        <v>21.6</v>
      </c>
      <c r="BA552" s="11">
        <f>Tabla8[[#This Row],[tasa de cambio]]*Tabla8[[#This Row],[Ingresos netos]]</f>
        <v>4.2503400540000007E-2</v>
      </c>
      <c r="BB552" s="23"/>
      <c r="BD552" s="23"/>
    </row>
    <row r="553" spans="1:56">
      <c r="A553" s="2" t="s">
        <v>24</v>
      </c>
      <c r="B553" s="2" t="s">
        <v>34</v>
      </c>
      <c r="C553" s="2"/>
      <c r="D553" s="2" t="s">
        <v>11</v>
      </c>
      <c r="E553" s="2" t="s">
        <v>12</v>
      </c>
      <c r="F553" s="2" t="s">
        <v>13</v>
      </c>
      <c r="G553" s="7">
        <v>1.5741014000000001E-4</v>
      </c>
      <c r="H553" s="7">
        <v>0.75</v>
      </c>
      <c r="I553" s="9">
        <f>Tabla14[[#This Row],[Precio unitario]]*Tabla14[[#This Row],[Tasa de ingresos cliente]]</f>
        <v>1.1805760500000001E-4</v>
      </c>
      <c r="J553" s="21">
        <v>21.6</v>
      </c>
      <c r="K553" s="15">
        <f>Tabla14[[#This Row],[tasa de cambio]]*Tabla14[[#This Row],[Ingresos netos]]</f>
        <v>2.5500442680000002E-3</v>
      </c>
      <c r="P553" s="1" t="s">
        <v>81</v>
      </c>
      <c r="Q553" s="1" t="s">
        <v>58</v>
      </c>
      <c r="R553" s="1"/>
      <c r="S553" s="1" t="s">
        <v>11</v>
      </c>
      <c r="T553" s="1" t="s">
        <v>12</v>
      </c>
      <c r="U553" s="1" t="s">
        <v>13</v>
      </c>
      <c r="V553" s="8">
        <v>3.2760415110000001E-3</v>
      </c>
      <c r="W553" s="8">
        <v>0.75</v>
      </c>
      <c r="X553" s="9">
        <f>Tabla12[[#This Row],[Precio unitario]]*Tabla12[[#This Row],[Tasa de ingresos cliente]]</f>
        <v>2.4570311332500002E-3</v>
      </c>
      <c r="Y553" s="21">
        <v>21.6</v>
      </c>
      <c r="Z553" s="11">
        <f>Tabla12[[#This Row],[tasa de cambio]]*Tabla12[[#This Row],[Ingresos netos]]</f>
        <v>5.3071872478200006E-2</v>
      </c>
      <c r="AQ553" s="2" t="s">
        <v>100</v>
      </c>
      <c r="AR553" s="2" t="s">
        <v>45</v>
      </c>
      <c r="AS553" s="2" t="s">
        <v>104</v>
      </c>
      <c r="AT553" s="2" t="s">
        <v>11</v>
      </c>
      <c r="AU553" s="2" t="s">
        <v>12</v>
      </c>
      <c r="AV553" s="2" t="s">
        <v>13</v>
      </c>
      <c r="AW553" s="7">
        <v>2.6237143000000002E-3</v>
      </c>
      <c r="AX553" s="7">
        <v>0.75</v>
      </c>
      <c r="AY553" s="9">
        <f>Tabla8[[#This Row],[Precio unitario]]*Tabla8[[#This Row],[Tasa de ingresos cliente]]</f>
        <v>1.9677857250000002E-3</v>
      </c>
      <c r="AZ553" s="21">
        <v>21.6</v>
      </c>
      <c r="BA553" s="11">
        <f>Tabla8[[#This Row],[tasa de cambio]]*Tabla8[[#This Row],[Ingresos netos]]</f>
        <v>4.2504171660000006E-2</v>
      </c>
      <c r="BB553" s="23"/>
      <c r="BD553" s="23"/>
    </row>
    <row r="554" spans="1:56">
      <c r="A554" s="1" t="s">
        <v>24</v>
      </c>
      <c r="B554" s="1" t="s">
        <v>34</v>
      </c>
      <c r="C554" s="1"/>
      <c r="D554" s="1" t="s">
        <v>11</v>
      </c>
      <c r="E554" s="1" t="s">
        <v>12</v>
      </c>
      <c r="F554" s="1" t="s">
        <v>13</v>
      </c>
      <c r="G554" s="8">
        <v>1.91928022E-4</v>
      </c>
      <c r="H554" s="8">
        <v>0.75</v>
      </c>
      <c r="I554" s="9">
        <f>Tabla14[[#This Row],[Precio unitario]]*Tabla14[[#This Row],[Tasa de ingresos cliente]]</f>
        <v>1.4394601650000001E-4</v>
      </c>
      <c r="J554" s="21">
        <v>21.6</v>
      </c>
      <c r="K554" s="15">
        <f>Tabla14[[#This Row],[tasa de cambio]]*Tabla14[[#This Row],[Ingresos netos]]</f>
        <v>3.1092339564000003E-3</v>
      </c>
      <c r="P554" s="2" t="s">
        <v>81</v>
      </c>
      <c r="Q554" s="2" t="s">
        <v>19</v>
      </c>
      <c r="R554" s="2"/>
      <c r="S554" s="2" t="s">
        <v>11</v>
      </c>
      <c r="T554" s="2" t="s">
        <v>12</v>
      </c>
      <c r="U554" s="2" t="s">
        <v>13</v>
      </c>
      <c r="V554" s="7">
        <v>1.4371246743000001E-2</v>
      </c>
      <c r="W554" s="7">
        <v>0.75</v>
      </c>
      <c r="X554" s="9">
        <f>Tabla12[[#This Row],[Precio unitario]]*Tabla12[[#This Row],[Tasa de ingresos cliente]]</f>
        <v>1.0778435057250001E-2</v>
      </c>
      <c r="Y554" s="21">
        <v>21.6</v>
      </c>
      <c r="Z554" s="11">
        <f>Tabla12[[#This Row],[tasa de cambio]]*Tabla12[[#This Row],[Ingresos netos]]</f>
        <v>0.23281419723660005</v>
      </c>
      <c r="AQ554" s="1" t="s">
        <v>100</v>
      </c>
      <c r="AR554" s="1" t="s">
        <v>45</v>
      </c>
      <c r="AS554" s="1" t="s">
        <v>104</v>
      </c>
      <c r="AT554" s="1" t="s">
        <v>11</v>
      </c>
      <c r="AU554" s="1" t="s">
        <v>12</v>
      </c>
      <c r="AV554" s="1" t="s">
        <v>13</v>
      </c>
      <c r="AW554" s="8">
        <v>3.1979999999999999E-3</v>
      </c>
      <c r="AX554" s="8">
        <v>0.75</v>
      </c>
      <c r="AY554" s="9">
        <f>Tabla8[[#This Row],[Precio unitario]]*Tabla8[[#This Row],[Tasa de ingresos cliente]]</f>
        <v>2.3985E-3</v>
      </c>
      <c r="AZ554" s="21">
        <v>21.6</v>
      </c>
      <c r="BA554" s="11">
        <f>Tabla8[[#This Row],[tasa de cambio]]*Tabla8[[#This Row],[Ingresos netos]]</f>
        <v>5.1807600000000002E-2</v>
      </c>
      <c r="BB554" s="23"/>
      <c r="BD554" s="23"/>
    </row>
    <row r="555" spans="1:56">
      <c r="A555" s="2" t="s">
        <v>24</v>
      </c>
      <c r="B555" s="2" t="s">
        <v>34</v>
      </c>
      <c r="C555" s="2"/>
      <c r="D555" s="2" t="s">
        <v>11</v>
      </c>
      <c r="E555" s="2" t="s">
        <v>12</v>
      </c>
      <c r="F555" s="2" t="s">
        <v>13</v>
      </c>
      <c r="G555" s="7">
        <v>2.2128407E-4</v>
      </c>
      <c r="H555" s="7">
        <v>0.75</v>
      </c>
      <c r="I555" s="9">
        <f>Tabla14[[#This Row],[Precio unitario]]*Tabla14[[#This Row],[Tasa de ingresos cliente]]</f>
        <v>1.6596305249999999E-4</v>
      </c>
      <c r="J555" s="21">
        <v>21.6</v>
      </c>
      <c r="K555" s="15">
        <f>Tabla14[[#This Row],[tasa de cambio]]*Tabla14[[#This Row],[Ingresos netos]]</f>
        <v>3.584801934E-3</v>
      </c>
      <c r="P555" s="1" t="s">
        <v>81</v>
      </c>
      <c r="Q555" s="1" t="s">
        <v>19</v>
      </c>
      <c r="R555" s="1"/>
      <c r="S555" s="1" t="s">
        <v>11</v>
      </c>
      <c r="T555" s="1" t="s">
        <v>12</v>
      </c>
      <c r="U555" s="1" t="s">
        <v>13</v>
      </c>
      <c r="V555" s="8">
        <v>1.4162224157000001E-2</v>
      </c>
      <c r="W555" s="8">
        <v>0.75</v>
      </c>
      <c r="X555" s="9">
        <f>Tabla12[[#This Row],[Precio unitario]]*Tabla12[[#This Row],[Tasa de ingresos cliente]]</f>
        <v>1.0621668117750001E-2</v>
      </c>
      <c r="Y555" s="21">
        <v>21.6</v>
      </c>
      <c r="Z555" s="11">
        <f>Tabla12[[#This Row],[tasa de cambio]]*Tabla12[[#This Row],[Ingresos netos]]</f>
        <v>0.22942803134340004</v>
      </c>
      <c r="AQ555" s="2" t="s">
        <v>100</v>
      </c>
      <c r="AR555" s="2" t="s">
        <v>45</v>
      </c>
      <c r="AS555" s="2" t="s">
        <v>104</v>
      </c>
      <c r="AT555" s="2" t="s">
        <v>11</v>
      </c>
      <c r="AU555" s="2" t="s">
        <v>12</v>
      </c>
      <c r="AV555" s="2" t="s">
        <v>13</v>
      </c>
      <c r="AW555" s="7">
        <v>3.1980713999999999E-3</v>
      </c>
      <c r="AX555" s="7">
        <v>0.75</v>
      </c>
      <c r="AY555" s="9">
        <f>Tabla8[[#This Row],[Precio unitario]]*Tabla8[[#This Row],[Tasa de ingresos cliente]]</f>
        <v>2.3985535499999999E-3</v>
      </c>
      <c r="AZ555" s="21">
        <v>21.6</v>
      </c>
      <c r="BA555" s="11">
        <f>Tabla8[[#This Row],[tasa de cambio]]*Tabla8[[#This Row],[Ingresos netos]]</f>
        <v>5.1808756679999998E-2</v>
      </c>
      <c r="BB555" s="23"/>
      <c r="BD555" s="23"/>
    </row>
    <row r="556" spans="1:56">
      <c r="A556" s="1" t="s">
        <v>24</v>
      </c>
      <c r="B556" s="1" t="s">
        <v>34</v>
      </c>
      <c r="C556" s="1"/>
      <c r="D556" s="1" t="s">
        <v>11</v>
      </c>
      <c r="E556" s="1" t="s">
        <v>12</v>
      </c>
      <c r="F556" s="1" t="s">
        <v>13</v>
      </c>
      <c r="G556" s="8">
        <v>2.1676579900000001E-4</v>
      </c>
      <c r="H556" s="8">
        <v>0.75</v>
      </c>
      <c r="I556" s="9">
        <f>Tabla14[[#This Row],[Precio unitario]]*Tabla14[[#This Row],[Tasa de ingresos cliente]]</f>
        <v>1.6257434925000001E-4</v>
      </c>
      <c r="J556" s="21">
        <v>21.6</v>
      </c>
      <c r="K556" s="15">
        <f>Tabla14[[#This Row],[tasa de cambio]]*Tabla14[[#This Row],[Ingresos netos]]</f>
        <v>3.5116059438000005E-3</v>
      </c>
      <c r="P556" s="2" t="s">
        <v>81</v>
      </c>
      <c r="Q556" s="2" t="s">
        <v>19</v>
      </c>
      <c r="R556" s="2"/>
      <c r="S556" s="2" t="s">
        <v>11</v>
      </c>
      <c r="T556" s="2" t="s">
        <v>12</v>
      </c>
      <c r="U556" s="2" t="s">
        <v>13</v>
      </c>
      <c r="V556" s="7">
        <v>1.4165909734999999E-2</v>
      </c>
      <c r="W556" s="7">
        <v>0.75</v>
      </c>
      <c r="X556" s="9">
        <f>Tabla12[[#This Row],[Precio unitario]]*Tabla12[[#This Row],[Tasa de ingresos cliente]]</f>
        <v>1.062443230125E-2</v>
      </c>
      <c r="Y556" s="21">
        <v>21.6</v>
      </c>
      <c r="Z556" s="11">
        <f>Tabla12[[#This Row],[tasa de cambio]]*Tabla12[[#This Row],[Ingresos netos]]</f>
        <v>0.22948773770700001</v>
      </c>
      <c r="AQ556" s="1" t="s">
        <v>100</v>
      </c>
      <c r="AR556" s="1" t="s">
        <v>45</v>
      </c>
      <c r="AS556" s="1" t="s">
        <v>104</v>
      </c>
      <c r="AT556" s="1" t="s">
        <v>11</v>
      </c>
      <c r="AU556" s="1" t="s">
        <v>12</v>
      </c>
      <c r="AV556" s="1" t="s">
        <v>13</v>
      </c>
      <c r="AW556" s="8">
        <v>3.1980416999999998E-3</v>
      </c>
      <c r="AX556" s="8">
        <v>0.75</v>
      </c>
      <c r="AY556" s="9">
        <f>Tabla8[[#This Row],[Precio unitario]]*Tabla8[[#This Row],[Tasa de ingresos cliente]]</f>
        <v>2.398531275E-3</v>
      </c>
      <c r="AZ556" s="21">
        <v>21.6</v>
      </c>
      <c r="BA556" s="11">
        <f>Tabla8[[#This Row],[tasa de cambio]]*Tabla8[[#This Row],[Ingresos netos]]</f>
        <v>5.1808275540000004E-2</v>
      </c>
      <c r="BB556" s="23"/>
      <c r="BD556" s="23"/>
    </row>
    <row r="557" spans="1:56">
      <c r="A557" s="2" t="s">
        <v>24</v>
      </c>
      <c r="B557" s="2" t="s">
        <v>31</v>
      </c>
      <c r="C557" s="2"/>
      <c r="D557" s="2" t="s">
        <v>11</v>
      </c>
      <c r="E557" s="2" t="s">
        <v>12</v>
      </c>
      <c r="F557" s="2" t="s">
        <v>13</v>
      </c>
      <c r="G557" s="7">
        <v>1.3700595769999999E-3</v>
      </c>
      <c r="H557" s="7">
        <v>0.75</v>
      </c>
      <c r="I557" s="9">
        <f>Tabla14[[#This Row],[Precio unitario]]*Tabla14[[#This Row],[Tasa de ingresos cliente]]</f>
        <v>1.02754468275E-3</v>
      </c>
      <c r="J557" s="21">
        <v>21.6</v>
      </c>
      <c r="K557" s="15">
        <f>Tabla14[[#This Row],[tasa de cambio]]*Tabla14[[#This Row],[Ingresos netos]]</f>
        <v>2.2194965147400002E-2</v>
      </c>
      <c r="P557" s="1" t="s">
        <v>81</v>
      </c>
      <c r="Q557" s="1" t="s">
        <v>19</v>
      </c>
      <c r="R557" s="1"/>
      <c r="S557" s="1" t="s">
        <v>11</v>
      </c>
      <c r="T557" s="1" t="s">
        <v>12</v>
      </c>
      <c r="U557" s="1" t="s">
        <v>13</v>
      </c>
      <c r="V557" s="8">
        <v>1.4371228393E-2</v>
      </c>
      <c r="W557" s="8">
        <v>0.75</v>
      </c>
      <c r="X557" s="9">
        <f>Tabla12[[#This Row],[Precio unitario]]*Tabla12[[#This Row],[Tasa de ingresos cliente]]</f>
        <v>1.077842129475E-2</v>
      </c>
      <c r="Y557" s="21">
        <v>21.6</v>
      </c>
      <c r="Z557" s="11">
        <f>Tabla12[[#This Row],[tasa de cambio]]*Tabla12[[#This Row],[Ingresos netos]]</f>
        <v>0.23281389996660001</v>
      </c>
      <c r="AQ557" s="2" t="s">
        <v>100</v>
      </c>
      <c r="AR557" s="2" t="s">
        <v>45</v>
      </c>
      <c r="AS557" s="2" t="s">
        <v>104</v>
      </c>
      <c r="AT557" s="2" t="s">
        <v>11</v>
      </c>
      <c r="AU557" s="2" t="s">
        <v>12</v>
      </c>
      <c r="AV557" s="2" t="s">
        <v>13</v>
      </c>
      <c r="AW557" s="7">
        <v>3.1980556000000002E-3</v>
      </c>
      <c r="AX557" s="7">
        <v>0.75</v>
      </c>
      <c r="AY557" s="9">
        <f>Tabla8[[#This Row],[Precio unitario]]*Tabla8[[#This Row],[Tasa de ingresos cliente]]</f>
        <v>2.3985417000000004E-3</v>
      </c>
      <c r="AZ557" s="21">
        <v>21.6</v>
      </c>
      <c r="BA557" s="11">
        <f>Tabla8[[#This Row],[tasa de cambio]]*Tabla8[[#This Row],[Ingresos netos]]</f>
        <v>5.1808500720000011E-2</v>
      </c>
      <c r="BB557" s="23"/>
      <c r="BD557" s="23"/>
    </row>
    <row r="558" spans="1:56">
      <c r="A558" s="1" t="s">
        <v>24</v>
      </c>
      <c r="B558" s="1" t="s">
        <v>31</v>
      </c>
      <c r="C558" s="1"/>
      <c r="D558" s="1" t="s">
        <v>11</v>
      </c>
      <c r="E558" s="1" t="s">
        <v>12</v>
      </c>
      <c r="F558" s="1" t="s">
        <v>13</v>
      </c>
      <c r="G558" s="8">
        <v>3.6563735099999999E-4</v>
      </c>
      <c r="H558" s="8">
        <v>0.75</v>
      </c>
      <c r="I558" s="9">
        <f>Tabla14[[#This Row],[Precio unitario]]*Tabla14[[#This Row],[Tasa de ingresos cliente]]</f>
        <v>2.7422801325000001E-4</v>
      </c>
      <c r="J558" s="21">
        <v>21.6</v>
      </c>
      <c r="K558" s="15">
        <f>Tabla14[[#This Row],[tasa de cambio]]*Tabla14[[#This Row],[Ingresos netos]]</f>
        <v>5.9233250862000004E-3</v>
      </c>
      <c r="P558" s="2" t="s">
        <v>81</v>
      </c>
      <c r="Q558" s="2" t="s">
        <v>19</v>
      </c>
      <c r="R558" s="2"/>
      <c r="S558" s="2" t="s">
        <v>11</v>
      </c>
      <c r="T558" s="2" t="s">
        <v>12</v>
      </c>
      <c r="U558" s="2" t="s">
        <v>13</v>
      </c>
      <c r="V558" s="7">
        <v>1.3473093657E-2</v>
      </c>
      <c r="W558" s="7">
        <v>0.75</v>
      </c>
      <c r="X558" s="9">
        <f>Tabla12[[#This Row],[Precio unitario]]*Tabla12[[#This Row],[Tasa de ingresos cliente]]</f>
        <v>1.0104820242749999E-2</v>
      </c>
      <c r="Y558" s="21">
        <v>21.6</v>
      </c>
      <c r="Z558" s="11">
        <f>Tabla12[[#This Row],[tasa de cambio]]*Tabla12[[#This Row],[Ingresos netos]]</f>
        <v>0.2182641172434</v>
      </c>
      <c r="AQ558" s="1" t="s">
        <v>100</v>
      </c>
      <c r="AR558" s="1" t="s">
        <v>45</v>
      </c>
      <c r="AS558" s="1" t="s">
        <v>104</v>
      </c>
      <c r="AT558" s="1" t="s">
        <v>11</v>
      </c>
      <c r="AU558" s="1" t="s">
        <v>12</v>
      </c>
      <c r="AV558" s="1" t="s">
        <v>13</v>
      </c>
      <c r="AW558" s="8">
        <v>3.1980588E-3</v>
      </c>
      <c r="AX558" s="8">
        <v>0.75</v>
      </c>
      <c r="AY558" s="9">
        <f>Tabla8[[#This Row],[Precio unitario]]*Tabla8[[#This Row],[Tasa de ingresos cliente]]</f>
        <v>2.3985440999999999E-3</v>
      </c>
      <c r="AZ558" s="21">
        <v>21.6</v>
      </c>
      <c r="BA558" s="11">
        <f>Tabla8[[#This Row],[tasa de cambio]]*Tabla8[[#This Row],[Ingresos netos]]</f>
        <v>5.1808552559999999E-2</v>
      </c>
      <c r="BB558" s="23"/>
      <c r="BD558" s="23"/>
    </row>
    <row r="559" spans="1:56">
      <c r="A559" s="1" t="s">
        <v>24</v>
      </c>
      <c r="B559" s="1" t="s">
        <v>36</v>
      </c>
      <c r="C559" s="1"/>
      <c r="D559" s="1" t="s">
        <v>11</v>
      </c>
      <c r="E559" s="1" t="s">
        <v>12</v>
      </c>
      <c r="F559" s="1" t="s">
        <v>13</v>
      </c>
      <c r="G559" s="8">
        <v>1.3203570999999999E-3</v>
      </c>
      <c r="H559" s="8">
        <v>0.75</v>
      </c>
      <c r="I559" s="9">
        <f>Tabla14[[#This Row],[Precio unitario]]*Tabla14[[#This Row],[Tasa de ingresos cliente]]</f>
        <v>9.9026782499999993E-4</v>
      </c>
      <c r="J559" s="21">
        <v>21.6</v>
      </c>
      <c r="K559" s="15">
        <f>Tabla14[[#This Row],[tasa de cambio]]*Tabla14[[#This Row],[Ingresos netos]]</f>
        <v>2.138978502E-2</v>
      </c>
      <c r="P559" s="1" t="s">
        <v>81</v>
      </c>
      <c r="Q559" s="1" t="s">
        <v>19</v>
      </c>
      <c r="R559" s="1"/>
      <c r="S559" s="1" t="s">
        <v>11</v>
      </c>
      <c r="T559" s="1" t="s">
        <v>12</v>
      </c>
      <c r="U559" s="1" t="s">
        <v>13</v>
      </c>
      <c r="V559" s="8">
        <v>1.4371363103000001E-2</v>
      </c>
      <c r="W559" s="8">
        <v>0.75</v>
      </c>
      <c r="X559" s="9">
        <f>Tabla12[[#This Row],[Precio unitario]]*Tabla12[[#This Row],[Tasa de ingresos cliente]]</f>
        <v>1.077852232725E-2</v>
      </c>
      <c r="Y559" s="21">
        <v>21.6</v>
      </c>
      <c r="Z559" s="11">
        <f>Tabla12[[#This Row],[tasa de cambio]]*Tabla12[[#This Row],[Ingresos netos]]</f>
        <v>0.23281608226860001</v>
      </c>
      <c r="AQ559" s="2" t="s">
        <v>100</v>
      </c>
      <c r="AR559" s="2" t="s">
        <v>45</v>
      </c>
      <c r="AS559" s="2" t="s">
        <v>104</v>
      </c>
      <c r="AT559" s="2" t="s">
        <v>11</v>
      </c>
      <c r="AU559" s="2" t="s">
        <v>12</v>
      </c>
      <c r="AV559" s="2" t="s">
        <v>13</v>
      </c>
      <c r="AW559" s="7">
        <v>3.1980333E-3</v>
      </c>
      <c r="AX559" s="7">
        <v>0.75</v>
      </c>
      <c r="AY559" s="9">
        <f>Tabla8[[#This Row],[Precio unitario]]*Tabla8[[#This Row],[Tasa de ingresos cliente]]</f>
        <v>2.398524975E-3</v>
      </c>
      <c r="AZ559" s="21">
        <v>21.6</v>
      </c>
      <c r="BA559" s="11">
        <f>Tabla8[[#This Row],[tasa de cambio]]*Tabla8[[#This Row],[Ingresos netos]]</f>
        <v>5.1808139459999999E-2</v>
      </c>
      <c r="BB559" s="23"/>
      <c r="BD559" s="23"/>
    </row>
    <row r="560" spans="1:56">
      <c r="A560" s="1" t="s">
        <v>24</v>
      </c>
      <c r="B560" s="1" t="s">
        <v>36</v>
      </c>
      <c r="C560" s="1"/>
      <c r="D560" s="1" t="s">
        <v>11</v>
      </c>
      <c r="E560" s="1" t="s">
        <v>12</v>
      </c>
      <c r="F560" s="1" t="s">
        <v>13</v>
      </c>
      <c r="G560" s="8">
        <v>9.4088949499999996E-4</v>
      </c>
      <c r="H560" s="8">
        <v>0.75</v>
      </c>
      <c r="I560" s="9">
        <f>Tabla14[[#This Row],[Precio unitario]]*Tabla14[[#This Row],[Tasa de ingresos cliente]]</f>
        <v>7.0566712124999994E-4</v>
      </c>
      <c r="J560" s="21">
        <v>21.6</v>
      </c>
      <c r="K560" s="15">
        <f>Tabla14[[#This Row],[tasa de cambio]]*Tabla14[[#This Row],[Ingresos netos]]</f>
        <v>1.5242409819E-2</v>
      </c>
      <c r="P560" s="2" t="s">
        <v>81</v>
      </c>
      <c r="Q560" s="2" t="s">
        <v>19</v>
      </c>
      <c r="R560" s="2"/>
      <c r="S560" s="2" t="s">
        <v>11</v>
      </c>
      <c r="T560" s="2" t="s">
        <v>12</v>
      </c>
      <c r="U560" s="2" t="s">
        <v>13</v>
      </c>
      <c r="V560" s="7">
        <v>1.4371166651E-2</v>
      </c>
      <c r="W560" s="7">
        <v>0.75</v>
      </c>
      <c r="X560" s="9">
        <f>Tabla12[[#This Row],[Precio unitario]]*Tabla12[[#This Row],[Tasa de ingresos cliente]]</f>
        <v>1.0778374988249999E-2</v>
      </c>
      <c r="Y560" s="21">
        <v>21.6</v>
      </c>
      <c r="Z560" s="11">
        <f>Tabla12[[#This Row],[tasa de cambio]]*Tabla12[[#This Row],[Ingresos netos]]</f>
        <v>0.23281289974620001</v>
      </c>
      <c r="AQ560" s="1" t="s">
        <v>100</v>
      </c>
      <c r="AR560" s="1" t="s">
        <v>45</v>
      </c>
      <c r="AS560" s="1" t="s">
        <v>104</v>
      </c>
      <c r="AT560" s="1" t="s">
        <v>11</v>
      </c>
      <c r="AU560" s="1" t="s">
        <v>12</v>
      </c>
      <c r="AV560" s="1" t="s">
        <v>13</v>
      </c>
      <c r="AW560" s="8">
        <v>3.1980769000000001E-3</v>
      </c>
      <c r="AX560" s="8">
        <v>0.75</v>
      </c>
      <c r="AY560" s="9">
        <f>Tabla8[[#This Row],[Precio unitario]]*Tabla8[[#This Row],[Tasa de ingresos cliente]]</f>
        <v>2.3985576750000003E-3</v>
      </c>
      <c r="AZ560" s="21">
        <v>21.6</v>
      </c>
      <c r="BA560" s="11">
        <f>Tabla8[[#This Row],[tasa de cambio]]*Tabla8[[#This Row],[Ingresos netos]]</f>
        <v>5.1808845780000008E-2</v>
      </c>
      <c r="BB560" s="23"/>
      <c r="BD560" s="23"/>
    </row>
    <row r="561" spans="1:56">
      <c r="A561" s="2" t="s">
        <v>24</v>
      </c>
      <c r="B561" s="2" t="s">
        <v>36</v>
      </c>
      <c r="C561" s="2"/>
      <c r="D561" s="2" t="s">
        <v>11</v>
      </c>
      <c r="E561" s="2" t="s">
        <v>12</v>
      </c>
      <c r="F561" s="2" t="s">
        <v>13</v>
      </c>
      <c r="G561" s="7">
        <v>5.8000629400000001E-4</v>
      </c>
      <c r="H561" s="7">
        <v>0.75</v>
      </c>
      <c r="I561" s="9">
        <f>Tabla14[[#This Row],[Precio unitario]]*Tabla14[[#This Row],[Tasa de ingresos cliente]]</f>
        <v>4.3500472050000001E-4</v>
      </c>
      <c r="J561" s="21">
        <v>21.6</v>
      </c>
      <c r="K561" s="15">
        <f>Tabla14[[#This Row],[tasa de cambio]]*Tabla14[[#This Row],[Ingresos netos]]</f>
        <v>9.3961019627999999E-3</v>
      </c>
      <c r="P561" s="1" t="s">
        <v>81</v>
      </c>
      <c r="Q561" s="1" t="s">
        <v>19</v>
      </c>
      <c r="R561" s="1"/>
      <c r="S561" s="1" t="s">
        <v>11</v>
      </c>
      <c r="T561" s="1" t="s">
        <v>12</v>
      </c>
      <c r="U561" s="1" t="s">
        <v>13</v>
      </c>
      <c r="V561" s="8">
        <v>1.4371219035999999E-2</v>
      </c>
      <c r="W561" s="8">
        <v>0.75</v>
      </c>
      <c r="X561" s="9">
        <f>Tabla12[[#This Row],[Precio unitario]]*Tabla12[[#This Row],[Tasa de ingresos cliente]]</f>
        <v>1.0778414276999999E-2</v>
      </c>
      <c r="Y561" s="21">
        <v>21.6</v>
      </c>
      <c r="Z561" s="11">
        <f>Tabla12[[#This Row],[tasa de cambio]]*Tabla12[[#This Row],[Ingresos netos]]</f>
        <v>0.23281374838320001</v>
      </c>
      <c r="AQ561" s="2" t="s">
        <v>100</v>
      </c>
      <c r="AR561" s="2" t="s">
        <v>45</v>
      </c>
      <c r="AS561" s="2" t="s">
        <v>104</v>
      </c>
      <c r="AT561" s="2" t="s">
        <v>11</v>
      </c>
      <c r="AU561" s="2" t="s">
        <v>12</v>
      </c>
      <c r="AV561" s="2" t="s">
        <v>13</v>
      </c>
      <c r="AW561" s="7">
        <v>3.1980344999999999E-3</v>
      </c>
      <c r="AX561" s="7">
        <v>0.75</v>
      </c>
      <c r="AY561" s="9">
        <f>Tabla8[[#This Row],[Precio unitario]]*Tabla8[[#This Row],[Tasa de ingresos cliente]]</f>
        <v>2.3985258749999998E-3</v>
      </c>
      <c r="AZ561" s="21">
        <v>21.6</v>
      </c>
      <c r="BA561" s="11">
        <f>Tabla8[[#This Row],[tasa de cambio]]*Tabla8[[#This Row],[Ingresos netos]]</f>
        <v>5.1808158899999998E-2</v>
      </c>
      <c r="BB561" s="23"/>
      <c r="BD561" s="23"/>
    </row>
    <row r="562" spans="1:56">
      <c r="A562" s="2" t="s">
        <v>24</v>
      </c>
      <c r="B562" s="2" t="s">
        <v>36</v>
      </c>
      <c r="C562" s="2"/>
      <c r="D562" s="2" t="s">
        <v>11</v>
      </c>
      <c r="E562" s="2" t="s">
        <v>12</v>
      </c>
      <c r="F562" s="2" t="s">
        <v>13</v>
      </c>
      <c r="G562" s="7">
        <v>1.108149134E-3</v>
      </c>
      <c r="H562" s="7">
        <v>0.75</v>
      </c>
      <c r="I562" s="9">
        <f>Tabla14[[#This Row],[Precio unitario]]*Tabla14[[#This Row],[Tasa de ingresos cliente]]</f>
        <v>8.3111185050000001E-4</v>
      </c>
      <c r="J562" s="21">
        <v>21.6</v>
      </c>
      <c r="K562" s="15">
        <f>Tabla14[[#This Row],[tasa de cambio]]*Tabla14[[#This Row],[Ingresos netos]]</f>
        <v>1.7952015970800001E-2</v>
      </c>
      <c r="P562" s="2" t="s">
        <v>81</v>
      </c>
      <c r="Q562" s="2" t="s">
        <v>19</v>
      </c>
      <c r="R562" s="2"/>
      <c r="S562" s="2" t="s">
        <v>11</v>
      </c>
      <c r="T562" s="2" t="s">
        <v>12</v>
      </c>
      <c r="U562" s="2" t="s">
        <v>13</v>
      </c>
      <c r="V562" s="7">
        <v>1.4370210579E-2</v>
      </c>
      <c r="W562" s="7">
        <v>0.75</v>
      </c>
      <c r="X562" s="9">
        <f>Tabla12[[#This Row],[Precio unitario]]*Tabla12[[#This Row],[Tasa de ingresos cliente]]</f>
        <v>1.077765793425E-2</v>
      </c>
      <c r="Y562" s="21">
        <v>21.6</v>
      </c>
      <c r="Z562" s="11">
        <f>Tabla12[[#This Row],[tasa de cambio]]*Tabla12[[#This Row],[Ingresos netos]]</f>
        <v>0.23279741137980001</v>
      </c>
      <c r="AQ562" s="1" t="s">
        <v>100</v>
      </c>
      <c r="AR562" s="1" t="s">
        <v>45</v>
      </c>
      <c r="AS562" s="1" t="s">
        <v>104</v>
      </c>
      <c r="AT562" s="1" t="s">
        <v>11</v>
      </c>
      <c r="AU562" s="1" t="s">
        <v>12</v>
      </c>
      <c r="AV562" s="1" t="s">
        <v>13</v>
      </c>
      <c r="AW562" s="8">
        <v>3.1980667000000001E-3</v>
      </c>
      <c r="AX562" s="8">
        <v>0.75</v>
      </c>
      <c r="AY562" s="9">
        <f>Tabla8[[#This Row],[Precio unitario]]*Tabla8[[#This Row],[Tasa de ingresos cliente]]</f>
        <v>2.3985500250000001E-3</v>
      </c>
      <c r="AZ562" s="21">
        <v>21.6</v>
      </c>
      <c r="BA562" s="11">
        <f>Tabla8[[#This Row],[tasa de cambio]]*Tabla8[[#This Row],[Ingresos netos]]</f>
        <v>5.1808680540000006E-2</v>
      </c>
      <c r="BB562" s="23"/>
      <c r="BD562" s="23"/>
    </row>
    <row r="563" spans="1:56">
      <c r="A563" s="1" t="s">
        <v>24</v>
      </c>
      <c r="B563" s="1" t="s">
        <v>36</v>
      </c>
      <c r="C563" s="1"/>
      <c r="D563" s="1" t="s">
        <v>11</v>
      </c>
      <c r="E563" s="1" t="s">
        <v>12</v>
      </c>
      <c r="F563" s="1" t="s">
        <v>13</v>
      </c>
      <c r="G563" s="8">
        <v>1.943438874E-3</v>
      </c>
      <c r="H563" s="8">
        <v>0.75</v>
      </c>
      <c r="I563" s="9">
        <f>Tabla14[[#This Row],[Precio unitario]]*Tabla14[[#This Row],[Tasa de ingresos cliente]]</f>
        <v>1.4575791555000001E-3</v>
      </c>
      <c r="J563" s="21">
        <v>21.6</v>
      </c>
      <c r="K563" s="15">
        <f>Tabla14[[#This Row],[tasa de cambio]]*Tabla14[[#This Row],[Ingresos netos]]</f>
        <v>3.1483709758800008E-2</v>
      </c>
      <c r="P563" s="1" t="s">
        <v>81</v>
      </c>
      <c r="Q563" s="1" t="s">
        <v>19</v>
      </c>
      <c r="R563" s="1"/>
      <c r="S563" s="1" t="s">
        <v>11</v>
      </c>
      <c r="T563" s="1" t="s">
        <v>12</v>
      </c>
      <c r="U563" s="1" t="s">
        <v>13</v>
      </c>
      <c r="V563" s="8">
        <v>1.4371219038E-2</v>
      </c>
      <c r="W563" s="8">
        <v>0.75</v>
      </c>
      <c r="X563" s="9">
        <f>Tabla12[[#This Row],[Precio unitario]]*Tabla12[[#This Row],[Tasa de ingresos cliente]]</f>
        <v>1.0778414278500001E-2</v>
      </c>
      <c r="Y563" s="21">
        <v>21.6</v>
      </c>
      <c r="Z563" s="11">
        <f>Tabla12[[#This Row],[tasa de cambio]]*Tabla12[[#This Row],[Ingresos netos]]</f>
        <v>0.23281374841560004</v>
      </c>
      <c r="AQ563" s="2" t="s">
        <v>100</v>
      </c>
      <c r="AR563" s="2" t="s">
        <v>45</v>
      </c>
      <c r="AS563" s="2" t="s">
        <v>104</v>
      </c>
      <c r="AT563" s="2" t="s">
        <v>11</v>
      </c>
      <c r="AU563" s="2" t="s">
        <v>12</v>
      </c>
      <c r="AV563" s="2" t="s">
        <v>13</v>
      </c>
      <c r="AW563" s="7">
        <v>3.1980476000000001E-3</v>
      </c>
      <c r="AX563" s="7">
        <v>0.75</v>
      </c>
      <c r="AY563" s="9">
        <f>Tabla8[[#This Row],[Precio unitario]]*Tabla8[[#This Row],[Tasa de ingresos cliente]]</f>
        <v>2.3985357000000001E-3</v>
      </c>
      <c r="AZ563" s="21">
        <v>21.6</v>
      </c>
      <c r="BA563" s="11">
        <f>Tabla8[[#This Row],[tasa de cambio]]*Tabla8[[#This Row],[Ingresos netos]]</f>
        <v>5.1808371120000002E-2</v>
      </c>
      <c r="BB563" s="23"/>
      <c r="BD563" s="23"/>
    </row>
    <row r="564" spans="1:56">
      <c r="A564" s="2" t="s">
        <v>24</v>
      </c>
      <c r="B564" s="2" t="s">
        <v>36</v>
      </c>
      <c r="C564" s="2"/>
      <c r="D564" s="2" t="s">
        <v>11</v>
      </c>
      <c r="E564" s="2" t="s">
        <v>12</v>
      </c>
      <c r="F564" s="2" t="s">
        <v>13</v>
      </c>
      <c r="G564" s="7">
        <v>8.1987476900000002E-4</v>
      </c>
      <c r="H564" s="7">
        <v>0.75</v>
      </c>
      <c r="I564" s="9">
        <f>Tabla14[[#This Row],[Precio unitario]]*Tabla14[[#This Row],[Tasa de ingresos cliente]]</f>
        <v>6.1490607675000004E-4</v>
      </c>
      <c r="J564" s="21">
        <v>21.6</v>
      </c>
      <c r="K564" s="15">
        <f>Tabla14[[#This Row],[tasa de cambio]]*Tabla14[[#This Row],[Ingresos netos]]</f>
        <v>1.3281971257800002E-2</v>
      </c>
      <c r="P564" s="2" t="s">
        <v>81</v>
      </c>
      <c r="Q564" s="2" t="s">
        <v>19</v>
      </c>
      <c r="R564" s="2"/>
      <c r="S564" s="2" t="s">
        <v>11</v>
      </c>
      <c r="T564" s="2" t="s">
        <v>12</v>
      </c>
      <c r="U564" s="2" t="s">
        <v>13</v>
      </c>
      <c r="V564" s="7">
        <v>1.4371239619E-2</v>
      </c>
      <c r="W564" s="7">
        <v>0.75</v>
      </c>
      <c r="X564" s="9">
        <f>Tabla12[[#This Row],[Precio unitario]]*Tabla12[[#This Row],[Tasa de ingresos cliente]]</f>
        <v>1.077842971425E-2</v>
      </c>
      <c r="Y564" s="21">
        <v>21.6</v>
      </c>
      <c r="Z564" s="11">
        <f>Tabla12[[#This Row],[tasa de cambio]]*Tabla12[[#This Row],[Ingresos netos]]</f>
        <v>0.23281408182780003</v>
      </c>
      <c r="AQ564" s="2" t="s">
        <v>100</v>
      </c>
      <c r="AR564" s="2" t="s">
        <v>45</v>
      </c>
      <c r="AS564" s="2" t="s">
        <v>114</v>
      </c>
      <c r="AT564" s="2" t="s">
        <v>11</v>
      </c>
      <c r="AU564" s="2" t="s">
        <v>12</v>
      </c>
      <c r="AV564" s="2" t="s">
        <v>13</v>
      </c>
      <c r="AW564" s="7">
        <v>8.5285700000000002E-5</v>
      </c>
      <c r="AX564" s="7">
        <v>0.75</v>
      </c>
      <c r="AY564" s="9">
        <f>Tabla8[[#This Row],[Precio unitario]]*Tabla8[[#This Row],[Tasa de ingresos cliente]]</f>
        <v>6.3964274999999998E-5</v>
      </c>
      <c r="AZ564" s="21">
        <v>21.6</v>
      </c>
      <c r="BA564" s="11">
        <f>Tabla8[[#This Row],[tasa de cambio]]*Tabla8[[#This Row],[Ingresos netos]]</f>
        <v>1.3816283400000001E-3</v>
      </c>
      <c r="BB564" s="23"/>
      <c r="BD564" s="23"/>
    </row>
    <row r="565" spans="1:56">
      <c r="A565" s="1" t="s">
        <v>24</v>
      </c>
      <c r="B565" s="1" t="s">
        <v>36</v>
      </c>
      <c r="C565" s="1"/>
      <c r="D565" s="1" t="s">
        <v>11</v>
      </c>
      <c r="E565" s="1" t="s">
        <v>12</v>
      </c>
      <c r="F565" s="1" t="s">
        <v>13</v>
      </c>
      <c r="G565" s="8">
        <v>2.27023626E-3</v>
      </c>
      <c r="H565" s="8">
        <v>0.75</v>
      </c>
      <c r="I565" s="9">
        <f>Tabla14[[#This Row],[Precio unitario]]*Tabla14[[#This Row],[Tasa de ingresos cliente]]</f>
        <v>1.702677195E-3</v>
      </c>
      <c r="J565" s="21">
        <v>21.6</v>
      </c>
      <c r="K565" s="15">
        <f>Tabla14[[#This Row],[tasa de cambio]]*Tabla14[[#This Row],[Ingresos netos]]</f>
        <v>3.6777827412000003E-2</v>
      </c>
      <c r="P565" s="1" t="s">
        <v>81</v>
      </c>
      <c r="Q565" s="1" t="s">
        <v>19</v>
      </c>
      <c r="R565" s="1"/>
      <c r="S565" s="1" t="s">
        <v>11</v>
      </c>
      <c r="T565" s="1" t="s">
        <v>12</v>
      </c>
      <c r="U565" s="1" t="s">
        <v>13</v>
      </c>
      <c r="V565" s="8">
        <v>1.3960530457000001E-2</v>
      </c>
      <c r="W565" s="8">
        <v>0.75</v>
      </c>
      <c r="X565" s="9">
        <f>Tabla12[[#This Row],[Precio unitario]]*Tabla12[[#This Row],[Tasa de ingresos cliente]]</f>
        <v>1.0470397842750001E-2</v>
      </c>
      <c r="Y565" s="21">
        <v>21.6</v>
      </c>
      <c r="Z565" s="11">
        <f>Tabla12[[#This Row],[tasa de cambio]]*Tabla12[[#This Row],[Ingresos netos]]</f>
        <v>0.22616059340340003</v>
      </c>
      <c r="AQ565" s="1" t="s">
        <v>100</v>
      </c>
      <c r="AR565" s="1" t="s">
        <v>45</v>
      </c>
      <c r="AS565" s="1" t="s">
        <v>114</v>
      </c>
      <c r="AT565" s="1" t="s">
        <v>11</v>
      </c>
      <c r="AU565" s="1" t="s">
        <v>12</v>
      </c>
      <c r="AV565" s="1" t="s">
        <v>13</v>
      </c>
      <c r="AW565" s="8">
        <v>8.5222200000000005E-5</v>
      </c>
      <c r="AX565" s="8">
        <v>0.75</v>
      </c>
      <c r="AY565" s="9">
        <f>Tabla8[[#This Row],[Precio unitario]]*Tabla8[[#This Row],[Tasa de ingresos cliente]]</f>
        <v>6.3916650000000007E-5</v>
      </c>
      <c r="AZ565" s="21">
        <v>21.6</v>
      </c>
      <c r="BA565" s="11">
        <f>Tabla8[[#This Row],[tasa de cambio]]*Tabla8[[#This Row],[Ingresos netos]]</f>
        <v>1.3805996400000002E-3</v>
      </c>
      <c r="BB565" s="23"/>
      <c r="BD565" s="23"/>
    </row>
    <row r="566" spans="1:56">
      <c r="A566" s="1" t="s">
        <v>24</v>
      </c>
      <c r="B566" s="1" t="s">
        <v>36</v>
      </c>
      <c r="C566" s="1"/>
      <c r="D566" s="1" t="s">
        <v>11</v>
      </c>
      <c r="E566" s="1" t="s">
        <v>12</v>
      </c>
      <c r="F566" s="1" t="s">
        <v>13</v>
      </c>
      <c r="G566" s="8">
        <v>6.1976827500000002E-4</v>
      </c>
      <c r="H566" s="8">
        <v>0.75</v>
      </c>
      <c r="I566" s="9">
        <f>Tabla14[[#This Row],[Precio unitario]]*Tabla14[[#This Row],[Tasa de ingresos cliente]]</f>
        <v>4.6482620625000004E-4</v>
      </c>
      <c r="J566" s="21">
        <v>21.6</v>
      </c>
      <c r="K566" s="15">
        <f>Tabla14[[#This Row],[tasa de cambio]]*Tabla14[[#This Row],[Ingresos netos]]</f>
        <v>1.0040246055000002E-2</v>
      </c>
      <c r="P566" s="2" t="s">
        <v>81</v>
      </c>
      <c r="Q566" s="2" t="s">
        <v>19</v>
      </c>
      <c r="R566" s="2"/>
      <c r="S566" s="2" t="s">
        <v>11</v>
      </c>
      <c r="T566" s="2" t="s">
        <v>12</v>
      </c>
      <c r="U566" s="2" t="s">
        <v>13</v>
      </c>
      <c r="V566" s="7">
        <v>1.4077999416000001E-2</v>
      </c>
      <c r="W566" s="7">
        <v>0.75</v>
      </c>
      <c r="X566" s="9">
        <f>Tabla12[[#This Row],[Precio unitario]]*Tabla12[[#This Row],[Tasa de ingresos cliente]]</f>
        <v>1.0558499562000001E-2</v>
      </c>
      <c r="Y566" s="21">
        <v>21.6</v>
      </c>
      <c r="Z566" s="11">
        <f>Tabla12[[#This Row],[tasa de cambio]]*Tabla12[[#This Row],[Ingresos netos]]</f>
        <v>0.22806359053920003</v>
      </c>
      <c r="AQ566" s="2" t="s">
        <v>100</v>
      </c>
      <c r="AR566" s="2" t="s">
        <v>45</v>
      </c>
      <c r="AS566" s="2" t="s">
        <v>114</v>
      </c>
      <c r="AT566" s="2" t="s">
        <v>11</v>
      </c>
      <c r="AU566" s="2" t="s">
        <v>12</v>
      </c>
      <c r="AV566" s="2" t="s">
        <v>13</v>
      </c>
      <c r="AW566" s="7">
        <v>8.5262900000000007E-5</v>
      </c>
      <c r="AX566" s="7">
        <v>0.75</v>
      </c>
      <c r="AY566" s="9">
        <f>Tabla8[[#This Row],[Precio unitario]]*Tabla8[[#This Row],[Tasa de ingresos cliente]]</f>
        <v>6.3947175000000008E-5</v>
      </c>
      <c r="AZ566" s="21">
        <v>21.6</v>
      </c>
      <c r="BA566" s="11">
        <f>Tabla8[[#This Row],[tasa de cambio]]*Tabla8[[#This Row],[Ingresos netos]]</f>
        <v>1.3812589800000002E-3</v>
      </c>
      <c r="BB566" s="23"/>
      <c r="BD566" s="23"/>
    </row>
    <row r="567" spans="1:56">
      <c r="A567" s="2" t="s">
        <v>24</v>
      </c>
      <c r="B567" s="2" t="s">
        <v>36</v>
      </c>
      <c r="C567" s="2"/>
      <c r="D567" s="2" t="s">
        <v>11</v>
      </c>
      <c r="E567" s="2" t="s">
        <v>12</v>
      </c>
      <c r="F567" s="2" t="s">
        <v>13</v>
      </c>
      <c r="G567" s="7">
        <v>7.1398688300000005E-4</v>
      </c>
      <c r="H567" s="7">
        <v>0.75</v>
      </c>
      <c r="I567" s="9">
        <f>Tabla14[[#This Row],[Precio unitario]]*Tabla14[[#This Row],[Tasa de ingresos cliente]]</f>
        <v>5.3549016225000001E-4</v>
      </c>
      <c r="J567" s="21">
        <v>21.6</v>
      </c>
      <c r="K567" s="15">
        <f>Tabla14[[#This Row],[tasa de cambio]]*Tabla14[[#This Row],[Ingresos netos]]</f>
        <v>1.15665875046E-2</v>
      </c>
      <c r="P567" s="1" t="s">
        <v>81</v>
      </c>
      <c r="Q567" s="1" t="s">
        <v>19</v>
      </c>
      <c r="R567" s="1"/>
      <c r="S567" s="1" t="s">
        <v>11</v>
      </c>
      <c r="T567" s="1" t="s">
        <v>12</v>
      </c>
      <c r="U567" s="1" t="s">
        <v>13</v>
      </c>
      <c r="V567" s="8">
        <v>1.4371350929E-2</v>
      </c>
      <c r="W567" s="8">
        <v>0.75</v>
      </c>
      <c r="X567" s="9">
        <f>Tabla12[[#This Row],[Precio unitario]]*Tabla12[[#This Row],[Tasa de ingresos cliente]]</f>
        <v>1.077851319675E-2</v>
      </c>
      <c r="Y567" s="21">
        <v>21.6</v>
      </c>
      <c r="Z567" s="11">
        <f>Tabla12[[#This Row],[tasa de cambio]]*Tabla12[[#This Row],[Ingresos netos]]</f>
        <v>0.23281588504980003</v>
      </c>
      <c r="AQ567" s="1" t="s">
        <v>100</v>
      </c>
      <c r="AR567" s="1" t="s">
        <v>45</v>
      </c>
      <c r="AS567" s="1" t="s">
        <v>114</v>
      </c>
      <c r="AT567" s="1" t="s">
        <v>11</v>
      </c>
      <c r="AU567" s="1" t="s">
        <v>12</v>
      </c>
      <c r="AV567" s="1" t="s">
        <v>13</v>
      </c>
      <c r="AW567" s="8">
        <v>8.5265299999999998E-5</v>
      </c>
      <c r="AX567" s="8">
        <v>0.75</v>
      </c>
      <c r="AY567" s="9">
        <f>Tabla8[[#This Row],[Precio unitario]]*Tabla8[[#This Row],[Tasa de ingresos cliente]]</f>
        <v>6.3948974999999999E-5</v>
      </c>
      <c r="AZ567" s="21">
        <v>21.6</v>
      </c>
      <c r="BA567" s="11">
        <f>Tabla8[[#This Row],[tasa de cambio]]*Tabla8[[#This Row],[Ingresos netos]]</f>
        <v>1.3812978600000001E-3</v>
      </c>
      <c r="BB567" s="23"/>
      <c r="BD567" s="23"/>
    </row>
    <row r="568" spans="1:56">
      <c r="A568" s="1" t="s">
        <v>24</v>
      </c>
      <c r="B568" s="1" t="s">
        <v>36</v>
      </c>
      <c r="C568" s="1"/>
      <c r="D568" s="1" t="s">
        <v>11</v>
      </c>
      <c r="E568" s="1" t="s">
        <v>12</v>
      </c>
      <c r="F568" s="1" t="s">
        <v>13</v>
      </c>
      <c r="G568" s="8">
        <v>3.2874514710000001E-3</v>
      </c>
      <c r="H568" s="8">
        <v>0.75</v>
      </c>
      <c r="I568" s="9">
        <f>Tabla14[[#This Row],[Precio unitario]]*Tabla14[[#This Row],[Tasa de ingresos cliente]]</f>
        <v>2.4655886032500002E-3</v>
      </c>
      <c r="J568" s="21">
        <v>21.6</v>
      </c>
      <c r="K568" s="15">
        <f>Tabla14[[#This Row],[tasa de cambio]]*Tabla14[[#This Row],[Ingresos netos]]</f>
        <v>5.325671383020001E-2</v>
      </c>
      <c r="P568" s="2" t="s">
        <v>81</v>
      </c>
      <c r="Q568" s="2" t="s">
        <v>19</v>
      </c>
      <c r="R568" s="2"/>
      <c r="S568" s="2" t="s">
        <v>11</v>
      </c>
      <c r="T568" s="2" t="s">
        <v>12</v>
      </c>
      <c r="U568" s="2" t="s">
        <v>13</v>
      </c>
      <c r="V568" s="7">
        <v>1.4139455387E-2</v>
      </c>
      <c r="W568" s="7">
        <v>0.75</v>
      </c>
      <c r="X568" s="9">
        <f>Tabla12[[#This Row],[Precio unitario]]*Tabla12[[#This Row],[Tasa de ingresos cliente]]</f>
        <v>1.0604591540250001E-2</v>
      </c>
      <c r="Y568" s="21">
        <v>21.6</v>
      </c>
      <c r="Z568" s="11">
        <f>Tabla12[[#This Row],[tasa de cambio]]*Tabla12[[#This Row],[Ingresos netos]]</f>
        <v>0.22905917726940003</v>
      </c>
      <c r="AQ568" s="2" t="s">
        <v>100</v>
      </c>
      <c r="AR568" s="2" t="s">
        <v>45</v>
      </c>
      <c r="AS568" s="2" t="s">
        <v>114</v>
      </c>
      <c r="AT568" s="2" t="s">
        <v>11</v>
      </c>
      <c r="AU568" s="2" t="s">
        <v>12</v>
      </c>
      <c r="AV568" s="2" t="s">
        <v>13</v>
      </c>
      <c r="AW568" s="7">
        <v>8.5266700000000001E-5</v>
      </c>
      <c r="AX568" s="7">
        <v>0.75</v>
      </c>
      <c r="AY568" s="9">
        <f>Tabla8[[#This Row],[Precio unitario]]*Tabla8[[#This Row],[Tasa de ingresos cliente]]</f>
        <v>6.3950025000000004E-5</v>
      </c>
      <c r="AZ568" s="21">
        <v>21.6</v>
      </c>
      <c r="BA568" s="11">
        <f>Tabla8[[#This Row],[tasa de cambio]]*Tabla8[[#This Row],[Ingresos netos]]</f>
        <v>1.3813205400000001E-3</v>
      </c>
      <c r="BB568" s="23"/>
      <c r="BD568" s="23"/>
    </row>
    <row r="569" spans="1:56">
      <c r="A569" s="2" t="s">
        <v>24</v>
      </c>
      <c r="B569" s="2" t="s">
        <v>36</v>
      </c>
      <c r="C569" s="2"/>
      <c r="D569" s="2" t="s">
        <v>11</v>
      </c>
      <c r="E569" s="2" t="s">
        <v>12</v>
      </c>
      <c r="F569" s="2" t="s">
        <v>13</v>
      </c>
      <c r="G569" s="7">
        <v>5.4560353610000004E-3</v>
      </c>
      <c r="H569" s="7">
        <v>0.75</v>
      </c>
      <c r="I569" s="9">
        <f>Tabla14[[#This Row],[Precio unitario]]*Tabla14[[#This Row],[Tasa de ingresos cliente]]</f>
        <v>4.0920265207500008E-3</v>
      </c>
      <c r="J569" s="21">
        <v>21.6</v>
      </c>
      <c r="K569" s="15">
        <f>Tabla14[[#This Row],[tasa de cambio]]*Tabla14[[#This Row],[Ingresos netos]]</f>
        <v>8.8387772848200027E-2</v>
      </c>
      <c r="P569" s="1" t="s">
        <v>81</v>
      </c>
      <c r="Q569" s="1" t="s">
        <v>19</v>
      </c>
      <c r="R569" s="1"/>
      <c r="S569" s="1" t="s">
        <v>11</v>
      </c>
      <c r="T569" s="1" t="s">
        <v>12</v>
      </c>
      <c r="U569" s="1" t="s">
        <v>13</v>
      </c>
      <c r="V569" s="8">
        <v>1.4371135627000001E-2</v>
      </c>
      <c r="W569" s="8">
        <v>0.75</v>
      </c>
      <c r="X569" s="9">
        <f>Tabla12[[#This Row],[Precio unitario]]*Tabla12[[#This Row],[Tasa de ingresos cliente]]</f>
        <v>1.0778351720250001E-2</v>
      </c>
      <c r="Y569" s="21">
        <v>21.6</v>
      </c>
      <c r="Z569" s="11">
        <f>Tabla12[[#This Row],[tasa de cambio]]*Tabla12[[#This Row],[Ingresos netos]]</f>
        <v>0.23281239715740001</v>
      </c>
      <c r="AQ569" s="1" t="s">
        <v>100</v>
      </c>
      <c r="AR569" s="1" t="s">
        <v>45</v>
      </c>
      <c r="AS569" s="1" t="s">
        <v>114</v>
      </c>
      <c r="AT569" s="1" t="s">
        <v>11</v>
      </c>
      <c r="AU569" s="1" t="s">
        <v>12</v>
      </c>
      <c r="AV569" s="1" t="s">
        <v>13</v>
      </c>
      <c r="AW569" s="8">
        <v>8.5249999999999999E-5</v>
      </c>
      <c r="AX569" s="8">
        <v>0.75</v>
      </c>
      <c r="AY569" s="9">
        <f>Tabla8[[#This Row],[Precio unitario]]*Tabla8[[#This Row],[Tasa de ingresos cliente]]</f>
        <v>6.3937500000000002E-5</v>
      </c>
      <c r="AZ569" s="21">
        <v>21.6</v>
      </c>
      <c r="BA569" s="11">
        <f>Tabla8[[#This Row],[tasa de cambio]]*Tabla8[[#This Row],[Ingresos netos]]</f>
        <v>1.3810500000000002E-3</v>
      </c>
      <c r="BB569" s="23"/>
      <c r="BD569" s="23"/>
    </row>
    <row r="570" spans="1:56">
      <c r="A570" s="2" t="s">
        <v>24</v>
      </c>
      <c r="B570" s="2" t="s">
        <v>36</v>
      </c>
      <c r="C570" s="2"/>
      <c r="D570" s="2" t="s">
        <v>11</v>
      </c>
      <c r="E570" s="2" t="s">
        <v>12</v>
      </c>
      <c r="F570" s="2" t="s">
        <v>13</v>
      </c>
      <c r="G570" s="7">
        <v>7.0231760700000001E-4</v>
      </c>
      <c r="H570" s="7">
        <v>0.75</v>
      </c>
      <c r="I570" s="9">
        <f>Tabla14[[#This Row],[Precio unitario]]*Tabla14[[#This Row],[Tasa de ingresos cliente]]</f>
        <v>5.2673820525000006E-4</v>
      </c>
      <c r="J570" s="21">
        <v>21.6</v>
      </c>
      <c r="K570" s="15">
        <f>Tabla14[[#This Row],[tasa de cambio]]*Tabla14[[#This Row],[Ingresos netos]]</f>
        <v>1.1377545233400002E-2</v>
      </c>
      <c r="P570" s="2" t="s">
        <v>81</v>
      </c>
      <c r="Q570" s="2" t="s">
        <v>19</v>
      </c>
      <c r="R570" s="2"/>
      <c r="S570" s="2" t="s">
        <v>11</v>
      </c>
      <c r="T570" s="2" t="s">
        <v>12</v>
      </c>
      <c r="U570" s="2" t="s">
        <v>13</v>
      </c>
      <c r="V570" s="7">
        <v>1.4371074972999999E-2</v>
      </c>
      <c r="W570" s="7">
        <v>0.75</v>
      </c>
      <c r="X570" s="9">
        <f>Tabla12[[#This Row],[Precio unitario]]*Tabla12[[#This Row],[Tasa de ingresos cliente]]</f>
        <v>1.077830622975E-2</v>
      </c>
      <c r="Y570" s="21">
        <v>21.6</v>
      </c>
      <c r="Z570" s="11">
        <f>Tabla12[[#This Row],[tasa de cambio]]*Tabla12[[#This Row],[Ingresos netos]]</f>
        <v>0.23281141456260002</v>
      </c>
      <c r="AQ570" s="2" t="s">
        <v>100</v>
      </c>
      <c r="AR570" s="2" t="s">
        <v>45</v>
      </c>
      <c r="AS570" s="2" t="s">
        <v>114</v>
      </c>
      <c r="AT570" s="2" t="s">
        <v>11</v>
      </c>
      <c r="AU570" s="2" t="s">
        <v>12</v>
      </c>
      <c r="AV570" s="2" t="s">
        <v>13</v>
      </c>
      <c r="AW570" s="7">
        <v>8.5272700000000001E-5</v>
      </c>
      <c r="AX570" s="7">
        <v>0.75</v>
      </c>
      <c r="AY570" s="9">
        <f>Tabla8[[#This Row],[Precio unitario]]*Tabla8[[#This Row],[Tasa de ingresos cliente]]</f>
        <v>6.3954525000000008E-5</v>
      </c>
      <c r="AZ570" s="21">
        <v>21.6</v>
      </c>
      <c r="BA570" s="11">
        <f>Tabla8[[#This Row],[tasa de cambio]]*Tabla8[[#This Row],[Ingresos netos]]</f>
        <v>1.3814177400000003E-3</v>
      </c>
      <c r="BB570" s="23"/>
      <c r="BD570" s="23"/>
    </row>
    <row r="571" spans="1:56">
      <c r="A571" s="1" t="s">
        <v>24</v>
      </c>
      <c r="B571" s="1" t="s">
        <v>36</v>
      </c>
      <c r="C571" s="1"/>
      <c r="D571" s="1" t="s">
        <v>11</v>
      </c>
      <c r="E571" s="1" t="s">
        <v>12</v>
      </c>
      <c r="F571" s="1" t="s">
        <v>13</v>
      </c>
      <c r="G571" s="8">
        <v>1.265468278E-3</v>
      </c>
      <c r="H571" s="8">
        <v>0.75</v>
      </c>
      <c r="I571" s="9">
        <f>Tabla14[[#This Row],[Precio unitario]]*Tabla14[[#This Row],[Tasa de ingresos cliente]]</f>
        <v>9.4910120849999997E-4</v>
      </c>
      <c r="J571" s="21">
        <v>21.6</v>
      </c>
      <c r="K571" s="15">
        <f>Tabla14[[#This Row],[tasa de cambio]]*Tabla14[[#This Row],[Ingresos netos]]</f>
        <v>2.0500586103600001E-2</v>
      </c>
      <c r="P571" s="1" t="s">
        <v>81</v>
      </c>
      <c r="Q571" s="1" t="s">
        <v>52</v>
      </c>
      <c r="R571" s="1"/>
      <c r="S571" s="1" t="s">
        <v>11</v>
      </c>
      <c r="T571" s="1" t="s">
        <v>12</v>
      </c>
      <c r="U571" s="1" t="s">
        <v>13</v>
      </c>
      <c r="V571" s="8">
        <v>5.9668903829999996E-3</v>
      </c>
      <c r="W571" s="8">
        <v>0.75</v>
      </c>
      <c r="X571" s="9">
        <f>Tabla12[[#This Row],[Precio unitario]]*Tabla12[[#This Row],[Tasa de ingresos cliente]]</f>
        <v>4.4751677872499999E-3</v>
      </c>
      <c r="Y571" s="21">
        <v>21.6</v>
      </c>
      <c r="Z571" s="11">
        <f>Tabla12[[#This Row],[tasa de cambio]]*Tabla12[[#This Row],[Ingresos netos]]</f>
        <v>9.6663624204600007E-2</v>
      </c>
      <c r="AQ571" s="1" t="s">
        <v>100</v>
      </c>
      <c r="AR571" s="1" t="s">
        <v>45</v>
      </c>
      <c r="AS571" s="1" t="s">
        <v>114</v>
      </c>
      <c r="AT571" s="1" t="s">
        <v>11</v>
      </c>
      <c r="AU571" s="1" t="s">
        <v>12</v>
      </c>
      <c r="AV571" s="1" t="s">
        <v>13</v>
      </c>
      <c r="AW571" s="8">
        <v>8.5275899999999994E-5</v>
      </c>
      <c r="AX571" s="8">
        <v>0.75</v>
      </c>
      <c r="AY571" s="9">
        <f>Tabla8[[#This Row],[Precio unitario]]*Tabla8[[#This Row],[Tasa de ingresos cliente]]</f>
        <v>6.3956924999999999E-5</v>
      </c>
      <c r="AZ571" s="21">
        <v>21.6</v>
      </c>
      <c r="BA571" s="11">
        <f>Tabla8[[#This Row],[tasa de cambio]]*Tabla8[[#This Row],[Ingresos netos]]</f>
        <v>1.38146958E-3</v>
      </c>
      <c r="BB571" s="23"/>
      <c r="BD571" s="23"/>
    </row>
    <row r="572" spans="1:56">
      <c r="A572" s="1" t="s">
        <v>24</v>
      </c>
      <c r="B572" s="1" t="s">
        <v>32</v>
      </c>
      <c r="C572" s="1"/>
      <c r="D572" s="1" t="s">
        <v>11</v>
      </c>
      <c r="E572" s="1" t="s">
        <v>12</v>
      </c>
      <c r="F572" s="1" t="s">
        <v>13</v>
      </c>
      <c r="G572" s="8">
        <v>1.3952133520000001E-3</v>
      </c>
      <c r="H572" s="8">
        <v>0.75</v>
      </c>
      <c r="I572" s="9">
        <f>Tabla14[[#This Row],[Precio unitario]]*Tabla14[[#This Row],[Tasa de ingresos cliente]]</f>
        <v>1.0464100140000002E-3</v>
      </c>
      <c r="J572" s="21">
        <v>21.6</v>
      </c>
      <c r="K572" s="15">
        <f>Tabla14[[#This Row],[tasa de cambio]]*Tabla14[[#This Row],[Ingresos netos]]</f>
        <v>2.2602456302400004E-2</v>
      </c>
      <c r="P572" s="2" t="s">
        <v>81</v>
      </c>
      <c r="Q572" s="2" t="s">
        <v>20</v>
      </c>
      <c r="R572" s="2"/>
      <c r="S572" s="2" t="s">
        <v>11</v>
      </c>
      <c r="T572" s="2" t="s">
        <v>12</v>
      </c>
      <c r="U572" s="2" t="s">
        <v>13</v>
      </c>
      <c r="V572" s="7">
        <v>1.2192233645E-2</v>
      </c>
      <c r="W572" s="7">
        <v>0.75</v>
      </c>
      <c r="X572" s="9">
        <f>Tabla12[[#This Row],[Precio unitario]]*Tabla12[[#This Row],[Tasa de ingresos cliente]]</f>
        <v>9.1441752337499994E-3</v>
      </c>
      <c r="Y572" s="21">
        <v>21.6</v>
      </c>
      <c r="Z572" s="11">
        <f>Tabla12[[#This Row],[tasa de cambio]]*Tabla12[[#This Row],[Ingresos netos]]</f>
        <v>0.19751418504900001</v>
      </c>
      <c r="AQ572" s="2" t="s">
        <v>100</v>
      </c>
      <c r="AR572" s="2" t="s">
        <v>45</v>
      </c>
      <c r="AS572" s="2" t="s">
        <v>114</v>
      </c>
      <c r="AT572" s="2" t="s">
        <v>11</v>
      </c>
      <c r="AU572" s="2" t="s">
        <v>12</v>
      </c>
      <c r="AV572" s="2" t="s">
        <v>13</v>
      </c>
      <c r="AW572" s="7">
        <v>8.52692E-5</v>
      </c>
      <c r="AX572" s="7">
        <v>0.75</v>
      </c>
      <c r="AY572" s="9">
        <f>Tabla8[[#This Row],[Precio unitario]]*Tabla8[[#This Row],[Tasa de ingresos cliente]]</f>
        <v>6.3951900000000007E-5</v>
      </c>
      <c r="AZ572" s="21">
        <v>21.6</v>
      </c>
      <c r="BA572" s="11">
        <f>Tabla8[[#This Row],[tasa de cambio]]*Tabla8[[#This Row],[Ingresos netos]]</f>
        <v>1.3813610400000003E-3</v>
      </c>
      <c r="BB572" s="23"/>
      <c r="BD572" s="23"/>
    </row>
    <row r="573" spans="1:56">
      <c r="A573" s="2" t="s">
        <v>24</v>
      </c>
      <c r="B573" s="2" t="s">
        <v>32</v>
      </c>
      <c r="C573" s="2"/>
      <c r="D573" s="2" t="s">
        <v>11</v>
      </c>
      <c r="E573" s="2" t="s">
        <v>12</v>
      </c>
      <c r="F573" s="2" t="s">
        <v>13</v>
      </c>
      <c r="G573" s="7">
        <v>2.4406077059999998E-3</v>
      </c>
      <c r="H573" s="7">
        <v>0.75</v>
      </c>
      <c r="I573" s="9">
        <f>Tabla14[[#This Row],[Precio unitario]]*Tabla14[[#This Row],[Tasa de ingresos cliente]]</f>
        <v>1.8304557794999999E-3</v>
      </c>
      <c r="J573" s="21">
        <v>21.6</v>
      </c>
      <c r="K573" s="15">
        <f>Tabla14[[#This Row],[tasa de cambio]]*Tabla14[[#This Row],[Ingresos netos]]</f>
        <v>3.9537844837199999E-2</v>
      </c>
      <c r="P573" s="1" t="s">
        <v>81</v>
      </c>
      <c r="Q573" s="1" t="s">
        <v>45</v>
      </c>
      <c r="R573" s="1"/>
      <c r="S573" s="1" t="s">
        <v>11</v>
      </c>
      <c r="T573" s="1" t="s">
        <v>12</v>
      </c>
      <c r="U573" s="1" t="s">
        <v>13</v>
      </c>
      <c r="V573" s="8">
        <v>5.7568433940000004E-3</v>
      </c>
      <c r="W573" s="8">
        <v>0.75</v>
      </c>
      <c r="X573" s="9">
        <f>Tabla12[[#This Row],[Precio unitario]]*Tabla12[[#This Row],[Tasa de ingresos cliente]]</f>
        <v>4.3176325455000003E-3</v>
      </c>
      <c r="Y573" s="21">
        <v>21.6</v>
      </c>
      <c r="Z573" s="11">
        <f>Tabla12[[#This Row],[tasa de cambio]]*Tabla12[[#This Row],[Ingresos netos]]</f>
        <v>9.3260862982800008E-2</v>
      </c>
      <c r="AQ573" s="1" t="s">
        <v>100</v>
      </c>
      <c r="AR573" s="1" t="s">
        <v>45</v>
      </c>
      <c r="AS573" s="1" t="s">
        <v>114</v>
      </c>
      <c r="AT573" s="1" t="s">
        <v>11</v>
      </c>
      <c r="AU573" s="1" t="s">
        <v>12</v>
      </c>
      <c r="AV573" s="1" t="s">
        <v>13</v>
      </c>
      <c r="AW573" s="8">
        <v>8.5255799999999998E-5</v>
      </c>
      <c r="AX573" s="8">
        <v>0.75</v>
      </c>
      <c r="AY573" s="9">
        <f>Tabla8[[#This Row],[Precio unitario]]*Tabla8[[#This Row],[Tasa de ingresos cliente]]</f>
        <v>6.3941849999999995E-5</v>
      </c>
      <c r="AZ573" s="21">
        <v>21.6</v>
      </c>
      <c r="BA573" s="11">
        <f>Tabla8[[#This Row],[tasa de cambio]]*Tabla8[[#This Row],[Ingresos netos]]</f>
        <v>1.3811439599999999E-3</v>
      </c>
      <c r="BB573" s="23"/>
      <c r="BD573" s="23"/>
    </row>
    <row r="574" spans="1:56">
      <c r="A574" s="1" t="s">
        <v>24</v>
      </c>
      <c r="B574" s="1" t="s">
        <v>32</v>
      </c>
      <c r="C574" s="1"/>
      <c r="D574" s="1" t="s">
        <v>11</v>
      </c>
      <c r="E574" s="1" t="s">
        <v>12</v>
      </c>
      <c r="F574" s="1" t="s">
        <v>13</v>
      </c>
      <c r="G574" s="8">
        <v>1.154826243E-3</v>
      </c>
      <c r="H574" s="8">
        <v>0.75</v>
      </c>
      <c r="I574" s="9">
        <f>Tabla14[[#This Row],[Precio unitario]]*Tabla14[[#This Row],[Tasa de ingresos cliente]]</f>
        <v>8.6611968225000003E-4</v>
      </c>
      <c r="J574" s="21">
        <v>21.6</v>
      </c>
      <c r="K574" s="15">
        <f>Tabla14[[#This Row],[tasa de cambio]]*Tabla14[[#This Row],[Ingresos netos]]</f>
        <v>1.8708185136600001E-2</v>
      </c>
      <c r="P574" s="2" t="s">
        <v>81</v>
      </c>
      <c r="Q574" s="2" t="s">
        <v>45</v>
      </c>
      <c r="R574" s="2"/>
      <c r="S574" s="2" t="s">
        <v>11</v>
      </c>
      <c r="T574" s="2" t="s">
        <v>12</v>
      </c>
      <c r="U574" s="2" t="s">
        <v>13</v>
      </c>
      <c r="V574" s="7">
        <v>2.8792860880000001E-3</v>
      </c>
      <c r="W574" s="7">
        <v>0.75</v>
      </c>
      <c r="X574" s="9">
        <f>Tabla12[[#This Row],[Precio unitario]]*Tabla12[[#This Row],[Tasa de ingresos cliente]]</f>
        <v>2.1594645660000002E-3</v>
      </c>
      <c r="Y574" s="21">
        <v>21.6</v>
      </c>
      <c r="Z574" s="11">
        <f>Tabla12[[#This Row],[tasa de cambio]]*Tabla12[[#This Row],[Ingresos netos]]</f>
        <v>4.6644434625600008E-2</v>
      </c>
      <c r="AQ574" s="2" t="s">
        <v>100</v>
      </c>
      <c r="AR574" s="2" t="s">
        <v>45</v>
      </c>
      <c r="AS574" s="2" t="s">
        <v>114</v>
      </c>
      <c r="AT574" s="2" t="s">
        <v>11</v>
      </c>
      <c r="AU574" s="2" t="s">
        <v>12</v>
      </c>
      <c r="AV574" s="2" t="s">
        <v>13</v>
      </c>
      <c r="AW574" s="7">
        <v>8.5277800000000005E-5</v>
      </c>
      <c r="AX574" s="7">
        <v>0.75</v>
      </c>
      <c r="AY574" s="9">
        <f>Tabla8[[#This Row],[Precio unitario]]*Tabla8[[#This Row],[Tasa de ingresos cliente]]</f>
        <v>6.3958350000000011E-5</v>
      </c>
      <c r="AZ574" s="21">
        <v>21.6</v>
      </c>
      <c r="BA574" s="11">
        <f>Tabla8[[#This Row],[tasa de cambio]]*Tabla8[[#This Row],[Ingresos netos]]</f>
        <v>1.3815003600000004E-3</v>
      </c>
      <c r="BB574" s="23"/>
      <c r="BD574" s="23"/>
    </row>
    <row r="575" spans="1:56">
      <c r="A575" s="1" t="s">
        <v>24</v>
      </c>
      <c r="B575" s="1" t="s">
        <v>32</v>
      </c>
      <c r="C575" s="1"/>
      <c r="D575" s="1" t="s">
        <v>11</v>
      </c>
      <c r="E575" s="1" t="s">
        <v>12</v>
      </c>
      <c r="F575" s="1" t="s">
        <v>13</v>
      </c>
      <c r="G575" s="8">
        <v>2.7729660069999999E-3</v>
      </c>
      <c r="H575" s="8">
        <v>0.75</v>
      </c>
      <c r="I575" s="9">
        <f>Tabla14[[#This Row],[Precio unitario]]*Tabla14[[#This Row],[Tasa de ingresos cliente]]</f>
        <v>2.0797245052500001E-3</v>
      </c>
      <c r="J575" s="21">
        <v>21.6</v>
      </c>
      <c r="K575" s="15">
        <f>Tabla14[[#This Row],[tasa de cambio]]*Tabla14[[#This Row],[Ingresos netos]]</f>
        <v>4.4922049313400006E-2</v>
      </c>
      <c r="P575" s="1" t="s">
        <v>81</v>
      </c>
      <c r="Q575" s="1" t="s">
        <v>25</v>
      </c>
      <c r="R575" s="1"/>
      <c r="S575" s="1" t="s">
        <v>11</v>
      </c>
      <c r="T575" s="1" t="s">
        <v>12</v>
      </c>
      <c r="U575" s="1" t="s">
        <v>13</v>
      </c>
      <c r="V575" s="8">
        <v>7.7968059180000002E-3</v>
      </c>
      <c r="W575" s="8">
        <v>0.75</v>
      </c>
      <c r="X575" s="9">
        <f>Tabla12[[#This Row],[Precio unitario]]*Tabla12[[#This Row],[Tasa de ingresos cliente]]</f>
        <v>5.8476044385000004E-3</v>
      </c>
      <c r="Y575" s="21">
        <v>21.6</v>
      </c>
      <c r="Z575" s="11">
        <f>Tabla12[[#This Row],[tasa de cambio]]*Tabla12[[#This Row],[Ingresos netos]]</f>
        <v>0.12630825587160002</v>
      </c>
      <c r="AQ575" s="1" t="s">
        <v>100</v>
      </c>
      <c r="AR575" s="1" t="s">
        <v>45</v>
      </c>
      <c r="AS575" s="1" t="s">
        <v>114</v>
      </c>
      <c r="AT575" s="1" t="s">
        <v>11</v>
      </c>
      <c r="AU575" s="1" t="s">
        <v>12</v>
      </c>
      <c r="AV575" s="1" t="s">
        <v>13</v>
      </c>
      <c r="AW575" s="8">
        <v>8.5270299999999996E-5</v>
      </c>
      <c r="AX575" s="8">
        <v>0.75</v>
      </c>
      <c r="AY575" s="9">
        <f>Tabla8[[#This Row],[Precio unitario]]*Tabla8[[#This Row],[Tasa de ingresos cliente]]</f>
        <v>6.395272499999999E-5</v>
      </c>
      <c r="AZ575" s="21">
        <v>21.6</v>
      </c>
      <c r="BA575" s="11">
        <f>Tabla8[[#This Row],[tasa de cambio]]*Tabla8[[#This Row],[Ingresos netos]]</f>
        <v>1.38137886E-3</v>
      </c>
      <c r="BB575" s="23"/>
      <c r="BD575" s="23"/>
    </row>
    <row r="576" spans="1:56">
      <c r="A576" s="2" t="s">
        <v>24</v>
      </c>
      <c r="B576" s="2" t="s">
        <v>32</v>
      </c>
      <c r="C576" s="2"/>
      <c r="D576" s="2" t="s">
        <v>11</v>
      </c>
      <c r="E576" s="2" t="s">
        <v>12</v>
      </c>
      <c r="F576" s="2" t="s">
        <v>13</v>
      </c>
      <c r="G576" s="7">
        <v>1.9641842550000002E-3</v>
      </c>
      <c r="H576" s="7">
        <v>0.75</v>
      </c>
      <c r="I576" s="9">
        <f>Tabla14[[#This Row],[Precio unitario]]*Tabla14[[#This Row],[Tasa de ingresos cliente]]</f>
        <v>1.4731381912500001E-3</v>
      </c>
      <c r="J576" s="21">
        <v>21.6</v>
      </c>
      <c r="K576" s="15">
        <f>Tabla14[[#This Row],[tasa de cambio]]*Tabla14[[#This Row],[Ingresos netos]]</f>
        <v>3.1819784931000003E-2</v>
      </c>
      <c r="P576" s="2" t="s">
        <v>81</v>
      </c>
      <c r="Q576" s="2" t="s">
        <v>40</v>
      </c>
      <c r="R576" s="2"/>
      <c r="S576" s="2" t="s">
        <v>11</v>
      </c>
      <c r="T576" s="2" t="s">
        <v>12</v>
      </c>
      <c r="U576" s="2" t="s">
        <v>13</v>
      </c>
      <c r="V576" s="7">
        <v>1.3856186130000001E-3</v>
      </c>
      <c r="W576" s="7">
        <v>0.75</v>
      </c>
      <c r="X576" s="9">
        <f>Tabla12[[#This Row],[Precio unitario]]*Tabla12[[#This Row],[Tasa de ingresos cliente]]</f>
        <v>1.0392139597500002E-3</v>
      </c>
      <c r="Y576" s="21">
        <v>21.6</v>
      </c>
      <c r="Z576" s="11">
        <f>Tabla12[[#This Row],[tasa de cambio]]*Tabla12[[#This Row],[Ingresos netos]]</f>
        <v>2.2447021530600006E-2</v>
      </c>
      <c r="AQ576" s="2" t="s">
        <v>100</v>
      </c>
      <c r="AR576" s="2" t="s">
        <v>45</v>
      </c>
      <c r="AS576" s="2" t="s">
        <v>104</v>
      </c>
      <c r="AT576" s="2" t="s">
        <v>11</v>
      </c>
      <c r="AU576" s="2" t="s">
        <v>129</v>
      </c>
      <c r="AV576" s="2" t="s">
        <v>13</v>
      </c>
      <c r="AW576" s="7">
        <v>-6.6825179999999997E-4</v>
      </c>
      <c r="AX576" s="7">
        <v>0.75</v>
      </c>
      <c r="AY576" s="9">
        <f>Tabla8[[#This Row],[Precio unitario]]*Tabla8[[#This Row],[Tasa de ingresos cliente]]</f>
        <v>-5.0118884999999992E-4</v>
      </c>
      <c r="AZ576" s="21">
        <v>21.6</v>
      </c>
      <c r="BA576" s="11">
        <f>Tabla8[[#This Row],[tasa de cambio]]*Tabla8[[#This Row],[Ingresos netos]]</f>
        <v>-1.0825679159999999E-2</v>
      </c>
      <c r="BB576" s="23"/>
      <c r="BD576" s="23"/>
    </row>
    <row r="577" spans="1:56">
      <c r="A577" s="2" t="s">
        <v>24</v>
      </c>
      <c r="B577" s="2" t="s">
        <v>32</v>
      </c>
      <c r="C577" s="2"/>
      <c r="D577" s="2" t="s">
        <v>11</v>
      </c>
      <c r="E577" s="2" t="s">
        <v>12</v>
      </c>
      <c r="F577" s="2" t="s">
        <v>13</v>
      </c>
      <c r="G577" s="7">
        <v>8.1764177299999997E-4</v>
      </c>
      <c r="H577" s="7">
        <v>0.75</v>
      </c>
      <c r="I577" s="9">
        <f>Tabla14[[#This Row],[Precio unitario]]*Tabla14[[#This Row],[Tasa de ingresos cliente]]</f>
        <v>6.1323132974999998E-4</v>
      </c>
      <c r="J577" s="21">
        <v>21.6</v>
      </c>
      <c r="K577" s="15">
        <f>Tabla14[[#This Row],[tasa de cambio]]*Tabla14[[#This Row],[Ingresos netos]]</f>
        <v>1.3245796722600001E-2</v>
      </c>
      <c r="P577" s="1" t="s">
        <v>81</v>
      </c>
      <c r="Q577" s="1" t="s">
        <v>26</v>
      </c>
      <c r="R577" s="1"/>
      <c r="S577" s="1" t="s">
        <v>11</v>
      </c>
      <c r="T577" s="1" t="s">
        <v>12</v>
      </c>
      <c r="U577" s="1" t="s">
        <v>13</v>
      </c>
      <c r="V577" s="8">
        <v>1.2595039804000001E-2</v>
      </c>
      <c r="W577" s="8">
        <v>0.75</v>
      </c>
      <c r="X577" s="9">
        <f>Tabla12[[#This Row],[Precio unitario]]*Tabla12[[#This Row],[Tasa de ingresos cliente]]</f>
        <v>9.4462798530000006E-3</v>
      </c>
      <c r="Y577" s="21">
        <v>21.6</v>
      </c>
      <c r="Z577" s="11">
        <f>Tabla12[[#This Row],[tasa de cambio]]*Tabla12[[#This Row],[Ingresos netos]]</f>
        <v>0.20403964482480003</v>
      </c>
      <c r="AQ577" s="1" t="s">
        <v>100</v>
      </c>
      <c r="AR577" s="1" t="s">
        <v>45</v>
      </c>
      <c r="AS577" s="1" t="s">
        <v>114</v>
      </c>
      <c r="AT577" s="1" t="s">
        <v>11</v>
      </c>
      <c r="AU577" s="1" t="s">
        <v>129</v>
      </c>
      <c r="AV577" s="1" t="s">
        <v>13</v>
      </c>
      <c r="AW577" s="8">
        <v>-2.5579699999999998E-5</v>
      </c>
      <c r="AX577" s="8">
        <v>0.75</v>
      </c>
      <c r="AY577" s="9">
        <f>Tabla8[[#This Row],[Precio unitario]]*Tabla8[[#This Row],[Tasa de ingresos cliente]]</f>
        <v>-1.9184774999999998E-5</v>
      </c>
      <c r="AZ577" s="21">
        <v>21.6</v>
      </c>
      <c r="BA577" s="11">
        <f>Tabla8[[#This Row],[tasa de cambio]]*Tabla8[[#This Row],[Ingresos netos]]</f>
        <v>-4.1439113999999999E-4</v>
      </c>
      <c r="BB577" s="23"/>
      <c r="BD577" s="23"/>
    </row>
    <row r="578" spans="1:56">
      <c r="A578" s="1" t="s">
        <v>24</v>
      </c>
      <c r="B578" s="1" t="s">
        <v>32</v>
      </c>
      <c r="C578" s="1"/>
      <c r="D578" s="1" t="s">
        <v>11</v>
      </c>
      <c r="E578" s="1" t="s">
        <v>12</v>
      </c>
      <c r="F578" s="1" t="s">
        <v>13</v>
      </c>
      <c r="G578" s="8">
        <v>7.3098657099999998E-4</v>
      </c>
      <c r="H578" s="8">
        <v>0.75</v>
      </c>
      <c r="I578" s="9">
        <f>Tabla14[[#This Row],[Precio unitario]]*Tabla14[[#This Row],[Tasa de ingresos cliente]]</f>
        <v>5.4823992824999993E-4</v>
      </c>
      <c r="J578" s="21">
        <v>21.6</v>
      </c>
      <c r="K578" s="15">
        <f>Tabla14[[#This Row],[tasa de cambio]]*Tabla14[[#This Row],[Ingresos netos]]</f>
        <v>1.18419824502E-2</v>
      </c>
      <c r="P578" s="2" t="s">
        <v>81</v>
      </c>
      <c r="Q578" s="2" t="s">
        <v>10</v>
      </c>
      <c r="R578" s="2"/>
      <c r="S578" s="2" t="s">
        <v>11</v>
      </c>
      <c r="T578" s="2" t="s">
        <v>12</v>
      </c>
      <c r="U578" s="2" t="s">
        <v>13</v>
      </c>
      <c r="V578" s="7">
        <v>3.9373005499999999E-3</v>
      </c>
      <c r="W578" s="7">
        <v>0.75</v>
      </c>
      <c r="X578" s="9">
        <f>Tabla12[[#This Row],[Precio unitario]]*Tabla12[[#This Row],[Tasa de ingresos cliente]]</f>
        <v>2.9529754124999999E-3</v>
      </c>
      <c r="Y578" s="21">
        <v>21.6</v>
      </c>
      <c r="Z578" s="11">
        <f>Tabla12[[#This Row],[tasa de cambio]]*Tabla12[[#This Row],[Ingresos netos]]</f>
        <v>6.3784268909999997E-2</v>
      </c>
      <c r="AQ578" s="2" t="s">
        <v>100</v>
      </c>
      <c r="AR578" s="2" t="s">
        <v>45</v>
      </c>
      <c r="AS578" s="2" t="s">
        <v>114</v>
      </c>
      <c r="AT578" s="2" t="s">
        <v>11</v>
      </c>
      <c r="AU578" s="2" t="s">
        <v>129</v>
      </c>
      <c r="AV578" s="2" t="s">
        <v>13</v>
      </c>
      <c r="AW578" s="7">
        <v>-2.5579500000000001E-5</v>
      </c>
      <c r="AX578" s="7">
        <v>0.75</v>
      </c>
      <c r="AY578" s="9">
        <f>Tabla8[[#This Row],[Precio unitario]]*Tabla8[[#This Row],[Tasa de ingresos cliente]]</f>
        <v>-1.9184625000000001E-5</v>
      </c>
      <c r="AZ578" s="21">
        <v>21.6</v>
      </c>
      <c r="BA578" s="11">
        <f>Tabla8[[#This Row],[tasa de cambio]]*Tabla8[[#This Row],[Ingresos netos]]</f>
        <v>-4.1438790000000004E-4</v>
      </c>
      <c r="BB578" s="23"/>
      <c r="BD578" s="23"/>
    </row>
    <row r="579" spans="1:56">
      <c r="A579" s="1" t="s">
        <v>24</v>
      </c>
      <c r="B579" s="1" t="s">
        <v>32</v>
      </c>
      <c r="C579" s="1"/>
      <c r="D579" s="1" t="s">
        <v>11</v>
      </c>
      <c r="E579" s="1" t="s">
        <v>12</v>
      </c>
      <c r="F579" s="1" t="s">
        <v>13</v>
      </c>
      <c r="G579" s="8">
        <v>2.1425369109999998E-3</v>
      </c>
      <c r="H579" s="8">
        <v>0.75</v>
      </c>
      <c r="I579" s="9">
        <f>Tabla14[[#This Row],[Precio unitario]]*Tabla14[[#This Row],[Tasa de ingresos cliente]]</f>
        <v>1.6069026832499999E-3</v>
      </c>
      <c r="J579" s="21">
        <v>21.6</v>
      </c>
      <c r="K579" s="15">
        <f>Tabla14[[#This Row],[tasa de cambio]]*Tabla14[[#This Row],[Ingresos netos]]</f>
        <v>3.47090979582E-2</v>
      </c>
      <c r="P579" s="1" t="s">
        <v>81</v>
      </c>
      <c r="Q579" s="1" t="s">
        <v>10</v>
      </c>
      <c r="R579" s="1"/>
      <c r="S579" s="1" t="s">
        <v>11</v>
      </c>
      <c r="T579" s="1" t="s">
        <v>12</v>
      </c>
      <c r="U579" s="1" t="s">
        <v>13</v>
      </c>
      <c r="V579" s="8">
        <v>3.9364361590000004E-3</v>
      </c>
      <c r="W579" s="8">
        <v>0.75</v>
      </c>
      <c r="X579" s="9">
        <f>Tabla12[[#This Row],[Precio unitario]]*Tabla12[[#This Row],[Tasa de ingresos cliente]]</f>
        <v>2.9523271192500003E-3</v>
      </c>
      <c r="Y579" s="21">
        <v>21.6</v>
      </c>
      <c r="Z579" s="11">
        <f>Tabla12[[#This Row],[tasa de cambio]]*Tabla12[[#This Row],[Ingresos netos]]</f>
        <v>6.3770265775800014E-2</v>
      </c>
      <c r="AQ579" s="2" t="s">
        <v>100</v>
      </c>
      <c r="AR579" s="2" t="s">
        <v>45</v>
      </c>
      <c r="AS579" s="2" t="s">
        <v>101</v>
      </c>
      <c r="AT579" s="2" t="s">
        <v>11</v>
      </c>
      <c r="AU579" s="2" t="s">
        <v>12</v>
      </c>
      <c r="AV579" s="2" t="s">
        <v>13</v>
      </c>
      <c r="AW579" s="7">
        <v>1.1280000000000001E-3</v>
      </c>
      <c r="AX579" s="7">
        <v>0.75</v>
      </c>
      <c r="AY579" s="9">
        <f>Tabla8[[#This Row],[Precio unitario]]*Tabla8[[#This Row],[Tasa de ingresos cliente]]</f>
        <v>8.4600000000000007E-4</v>
      </c>
      <c r="AZ579" s="21">
        <v>21.6</v>
      </c>
      <c r="BA579" s="11">
        <f>Tabla8[[#This Row],[tasa de cambio]]*Tabla8[[#This Row],[Ingresos netos]]</f>
        <v>1.8273600000000004E-2</v>
      </c>
      <c r="BB579" s="23"/>
      <c r="BD579" s="23"/>
    </row>
    <row r="580" spans="1:56">
      <c r="A580" s="1" t="s">
        <v>24</v>
      </c>
      <c r="B580" s="1" t="s">
        <v>32</v>
      </c>
      <c r="C580" s="1"/>
      <c r="D580" s="1" t="s">
        <v>11</v>
      </c>
      <c r="E580" s="1" t="s">
        <v>12</v>
      </c>
      <c r="F580" s="1" t="s">
        <v>13</v>
      </c>
      <c r="G580" s="8">
        <v>6.8863171000000002E-5</v>
      </c>
      <c r="H580" s="8">
        <v>0.75</v>
      </c>
      <c r="I580" s="9">
        <f>Tabla14[[#This Row],[Precio unitario]]*Tabla14[[#This Row],[Tasa de ingresos cliente]]</f>
        <v>5.1647378250000002E-5</v>
      </c>
      <c r="J580" s="21">
        <v>21.6</v>
      </c>
      <c r="K580" s="15">
        <f>Tabla14[[#This Row],[tasa de cambio]]*Tabla14[[#This Row],[Ingresos netos]]</f>
        <v>1.1155833702000001E-3</v>
      </c>
      <c r="P580" s="2" t="s">
        <v>81</v>
      </c>
      <c r="Q580" s="2" t="s">
        <v>10</v>
      </c>
      <c r="R580" s="2"/>
      <c r="S580" s="2" t="s">
        <v>11</v>
      </c>
      <c r="T580" s="2" t="s">
        <v>12</v>
      </c>
      <c r="U580" s="2" t="s">
        <v>13</v>
      </c>
      <c r="V580" s="7">
        <v>1.575957489E-3</v>
      </c>
      <c r="W580" s="7">
        <v>0.75</v>
      </c>
      <c r="X580" s="9">
        <f>Tabla12[[#This Row],[Precio unitario]]*Tabla12[[#This Row],[Tasa de ingresos cliente]]</f>
        <v>1.1819681167500001E-3</v>
      </c>
      <c r="Y580" s="21">
        <v>21.6</v>
      </c>
      <c r="Z580" s="11">
        <f>Tabla12[[#This Row],[tasa de cambio]]*Tabla12[[#This Row],[Ingresos netos]]</f>
        <v>2.5530511321800006E-2</v>
      </c>
      <c r="AQ580" s="2" t="s">
        <v>100</v>
      </c>
      <c r="AR580" s="2" t="s">
        <v>38</v>
      </c>
      <c r="AS580" s="2" t="s">
        <v>104</v>
      </c>
      <c r="AT580" s="2" t="s">
        <v>11</v>
      </c>
      <c r="AU580" s="2" t="s">
        <v>12</v>
      </c>
      <c r="AV580" s="2" t="s">
        <v>13</v>
      </c>
      <c r="AW580" s="7">
        <v>1.2409999999999999E-3</v>
      </c>
      <c r="AX580" s="7">
        <v>0.75</v>
      </c>
      <c r="AY580" s="9">
        <f>Tabla8[[#This Row],[Precio unitario]]*Tabla8[[#This Row],[Tasa de ingresos cliente]]</f>
        <v>9.3074999999999994E-4</v>
      </c>
      <c r="AZ580" s="21">
        <v>21.6</v>
      </c>
      <c r="BA580" s="11">
        <f>Tabla8[[#This Row],[tasa de cambio]]*Tabla8[[#This Row],[Ingresos netos]]</f>
        <v>2.0104199999999999E-2</v>
      </c>
      <c r="BB580" s="23"/>
      <c r="BD580" s="23"/>
    </row>
    <row r="581" spans="1:56">
      <c r="A581" s="1" t="s">
        <v>24</v>
      </c>
      <c r="B581" s="1" t="s">
        <v>32</v>
      </c>
      <c r="C581" s="1"/>
      <c r="D581" s="1" t="s">
        <v>11</v>
      </c>
      <c r="E581" s="1" t="s">
        <v>12</v>
      </c>
      <c r="F581" s="1" t="s">
        <v>13</v>
      </c>
      <c r="G581" s="8">
        <v>5.4802383099999995E-4</v>
      </c>
      <c r="H581" s="8">
        <v>0.75</v>
      </c>
      <c r="I581" s="9">
        <f>Tabla14[[#This Row],[Precio unitario]]*Tabla14[[#This Row],[Tasa de ingresos cliente]]</f>
        <v>4.1101787324999994E-4</v>
      </c>
      <c r="J581" s="21">
        <v>21.6</v>
      </c>
      <c r="K581" s="15">
        <f>Tabla14[[#This Row],[tasa de cambio]]*Tabla14[[#This Row],[Ingresos netos]]</f>
        <v>8.8779860621999995E-3</v>
      </c>
      <c r="P581" s="1" t="s">
        <v>81</v>
      </c>
      <c r="Q581" s="1" t="s">
        <v>10</v>
      </c>
      <c r="R581" s="1"/>
      <c r="S581" s="1" t="s">
        <v>11</v>
      </c>
      <c r="T581" s="1" t="s">
        <v>12</v>
      </c>
      <c r="U581" s="1" t="s">
        <v>13</v>
      </c>
      <c r="V581" s="8">
        <v>3.6092161819999999E-3</v>
      </c>
      <c r="W581" s="8">
        <v>0.75</v>
      </c>
      <c r="X581" s="9">
        <f>Tabla12[[#This Row],[Precio unitario]]*Tabla12[[#This Row],[Tasa de ingresos cliente]]</f>
        <v>2.7069121364999998E-3</v>
      </c>
      <c r="Y581" s="21">
        <v>21.6</v>
      </c>
      <c r="Z581" s="11">
        <f>Tabla12[[#This Row],[tasa de cambio]]*Tabla12[[#This Row],[Ingresos netos]]</f>
        <v>5.8469302148400001E-2</v>
      </c>
      <c r="AQ581" s="2" t="s">
        <v>100</v>
      </c>
      <c r="AR581" s="2" t="s">
        <v>38</v>
      </c>
      <c r="AS581" s="2" t="s">
        <v>104</v>
      </c>
      <c r="AT581" s="2" t="s">
        <v>11</v>
      </c>
      <c r="AU581" s="2" t="s">
        <v>12</v>
      </c>
      <c r="AV581" s="2" t="s">
        <v>13</v>
      </c>
      <c r="AW581" s="7">
        <v>2.3389999999999999E-3</v>
      </c>
      <c r="AX581" s="7">
        <v>0.75</v>
      </c>
      <c r="AY581" s="9">
        <f>Tabla8[[#This Row],[Precio unitario]]*Tabla8[[#This Row],[Tasa de ingresos cliente]]</f>
        <v>1.7542499999999999E-3</v>
      </c>
      <c r="AZ581" s="21">
        <v>21.6</v>
      </c>
      <c r="BA581" s="11">
        <f>Tabla8[[#This Row],[tasa de cambio]]*Tabla8[[#This Row],[Ingresos netos]]</f>
        <v>3.7891800000000003E-2</v>
      </c>
      <c r="BB581" s="23"/>
      <c r="BD581" s="23"/>
    </row>
    <row r="582" spans="1:56">
      <c r="A582" s="2" t="s">
        <v>24</v>
      </c>
      <c r="B582" s="2" t="s">
        <v>32</v>
      </c>
      <c r="C582" s="2"/>
      <c r="D582" s="2" t="s">
        <v>11</v>
      </c>
      <c r="E582" s="2" t="s">
        <v>12</v>
      </c>
      <c r="F582" s="2" t="s">
        <v>13</v>
      </c>
      <c r="G582" s="7">
        <v>3.3894927100000001E-4</v>
      </c>
      <c r="H582" s="7">
        <v>0.75</v>
      </c>
      <c r="I582" s="9">
        <f>Tabla14[[#This Row],[Precio unitario]]*Tabla14[[#This Row],[Tasa de ingresos cliente]]</f>
        <v>2.5421195325E-4</v>
      </c>
      <c r="J582" s="21">
        <v>21.6</v>
      </c>
      <c r="K582" s="15">
        <f>Tabla14[[#This Row],[tasa de cambio]]*Tabla14[[#This Row],[Ingresos netos]]</f>
        <v>5.4909781902000004E-3</v>
      </c>
      <c r="P582" s="2" t="s">
        <v>81</v>
      </c>
      <c r="Q582" s="2" t="s">
        <v>10</v>
      </c>
      <c r="R582" s="2"/>
      <c r="S582" s="2" t="s">
        <v>11</v>
      </c>
      <c r="T582" s="2" t="s">
        <v>12</v>
      </c>
      <c r="U582" s="2" t="s">
        <v>13</v>
      </c>
      <c r="V582" s="7">
        <v>2.414531914E-3</v>
      </c>
      <c r="W582" s="7">
        <v>0.75</v>
      </c>
      <c r="X582" s="9">
        <f>Tabla12[[#This Row],[Precio unitario]]*Tabla12[[#This Row],[Tasa de ingresos cliente]]</f>
        <v>1.8108989355E-3</v>
      </c>
      <c r="Y582" s="21">
        <v>21.6</v>
      </c>
      <c r="Z582" s="11">
        <f>Tabla12[[#This Row],[tasa de cambio]]*Tabla12[[#This Row],[Ingresos netos]]</f>
        <v>3.9115417006800005E-2</v>
      </c>
      <c r="AQ582" s="1" t="s">
        <v>100</v>
      </c>
      <c r="AR582" s="1" t="s">
        <v>38</v>
      </c>
      <c r="AS582" s="1" t="s">
        <v>104</v>
      </c>
      <c r="AT582" s="1" t="s">
        <v>11</v>
      </c>
      <c r="AU582" s="1" t="s">
        <v>12</v>
      </c>
      <c r="AV582" s="1" t="s">
        <v>13</v>
      </c>
      <c r="AW582" s="8">
        <v>3.0205000000000002E-3</v>
      </c>
      <c r="AX582" s="8">
        <v>0.75</v>
      </c>
      <c r="AY582" s="9">
        <f>Tabla8[[#This Row],[Precio unitario]]*Tabla8[[#This Row],[Tasa de ingresos cliente]]</f>
        <v>2.265375E-3</v>
      </c>
      <c r="AZ582" s="21">
        <v>21.6</v>
      </c>
      <c r="BA582" s="11">
        <f>Tabla8[[#This Row],[tasa de cambio]]*Tabla8[[#This Row],[Ingresos netos]]</f>
        <v>4.8932100000000006E-2</v>
      </c>
      <c r="BB582" s="23"/>
      <c r="BD582" s="23"/>
    </row>
    <row r="583" spans="1:56">
      <c r="A583" s="2" t="s">
        <v>24</v>
      </c>
      <c r="B583" s="2" t="s">
        <v>32</v>
      </c>
      <c r="C583" s="2"/>
      <c r="D583" s="2" t="s">
        <v>11</v>
      </c>
      <c r="E583" s="2" t="s">
        <v>12</v>
      </c>
      <c r="F583" s="2" t="s">
        <v>13</v>
      </c>
      <c r="G583" s="7">
        <v>7.2435957400000003E-4</v>
      </c>
      <c r="H583" s="7">
        <v>0.75</v>
      </c>
      <c r="I583" s="9">
        <f>Tabla14[[#This Row],[Precio unitario]]*Tabla14[[#This Row],[Tasa de ingresos cliente]]</f>
        <v>5.4326968049999997E-4</v>
      </c>
      <c r="J583" s="21">
        <v>21.6</v>
      </c>
      <c r="K583" s="15">
        <f>Tabla14[[#This Row],[tasa de cambio]]*Tabla14[[#This Row],[Ingresos netos]]</f>
        <v>1.17346250988E-2</v>
      </c>
      <c r="P583" s="1" t="s">
        <v>81</v>
      </c>
      <c r="Q583" s="1" t="s">
        <v>10</v>
      </c>
      <c r="R583" s="1"/>
      <c r="S583" s="1" t="s">
        <v>11</v>
      </c>
      <c r="T583" s="1" t="s">
        <v>12</v>
      </c>
      <c r="U583" s="1" t="s">
        <v>13</v>
      </c>
      <c r="V583" s="8">
        <v>2.276098402E-3</v>
      </c>
      <c r="W583" s="8">
        <v>0.75</v>
      </c>
      <c r="X583" s="9">
        <f>Tabla12[[#This Row],[Precio unitario]]*Tabla12[[#This Row],[Tasa de ingresos cliente]]</f>
        <v>1.7070738015E-3</v>
      </c>
      <c r="Y583" s="21">
        <v>21.6</v>
      </c>
      <c r="Z583" s="11">
        <f>Tabla12[[#This Row],[tasa de cambio]]*Tabla12[[#This Row],[Ingresos netos]]</f>
        <v>3.6872794112399999E-2</v>
      </c>
      <c r="AQ583" s="1" t="s">
        <v>100</v>
      </c>
      <c r="AR583" s="1" t="s">
        <v>38</v>
      </c>
      <c r="AS583" s="1" t="s">
        <v>114</v>
      </c>
      <c r="AT583" s="1" t="s">
        <v>11</v>
      </c>
      <c r="AU583" s="1" t="s">
        <v>12</v>
      </c>
      <c r="AV583" s="1" t="s">
        <v>13</v>
      </c>
      <c r="AW583" s="8">
        <v>2.3E-5</v>
      </c>
      <c r="AX583" s="8">
        <v>0.75</v>
      </c>
      <c r="AY583" s="9">
        <f>Tabla8[[#This Row],[Precio unitario]]*Tabla8[[#This Row],[Tasa de ingresos cliente]]</f>
        <v>1.7249999999999999E-5</v>
      </c>
      <c r="AZ583" s="21">
        <v>21.6</v>
      </c>
      <c r="BA583" s="11">
        <f>Tabla8[[#This Row],[tasa de cambio]]*Tabla8[[#This Row],[Ingresos netos]]</f>
        <v>3.726E-4</v>
      </c>
      <c r="BB583" s="23"/>
      <c r="BD583" s="23"/>
    </row>
    <row r="584" spans="1:56">
      <c r="A584" s="1" t="s">
        <v>24</v>
      </c>
      <c r="B584" s="1" t="s">
        <v>32</v>
      </c>
      <c r="C584" s="1"/>
      <c r="D584" s="1" t="s">
        <v>11</v>
      </c>
      <c r="E584" s="1" t="s">
        <v>12</v>
      </c>
      <c r="F584" s="1" t="s">
        <v>13</v>
      </c>
      <c r="G584" s="8">
        <v>1.2161979959999999E-3</v>
      </c>
      <c r="H584" s="8">
        <v>0.75</v>
      </c>
      <c r="I584" s="9">
        <f>Tabla14[[#This Row],[Precio unitario]]*Tabla14[[#This Row],[Tasa de ingresos cliente]]</f>
        <v>9.1214849699999996E-4</v>
      </c>
      <c r="J584" s="21">
        <v>21.6</v>
      </c>
      <c r="K584" s="15">
        <f>Tabla14[[#This Row],[tasa de cambio]]*Tabla14[[#This Row],[Ingresos netos]]</f>
        <v>1.9702407535200001E-2</v>
      </c>
      <c r="P584" s="2" t="s">
        <v>81</v>
      </c>
      <c r="Q584" s="2" t="s">
        <v>10</v>
      </c>
      <c r="R584" s="2"/>
      <c r="S584" s="2" t="s">
        <v>11</v>
      </c>
      <c r="T584" s="2" t="s">
        <v>12</v>
      </c>
      <c r="U584" s="2" t="s">
        <v>13</v>
      </c>
      <c r="V584" s="7">
        <v>3.2605144930000001E-3</v>
      </c>
      <c r="W584" s="7">
        <v>0.75</v>
      </c>
      <c r="X584" s="9">
        <f>Tabla12[[#This Row],[Precio unitario]]*Tabla12[[#This Row],[Tasa de ingresos cliente]]</f>
        <v>2.4453858697499999E-3</v>
      </c>
      <c r="Y584" s="21">
        <v>21.6</v>
      </c>
      <c r="Z584" s="11">
        <f>Tabla12[[#This Row],[tasa de cambio]]*Tabla12[[#This Row],[Ingresos netos]]</f>
        <v>5.2820334786600004E-2</v>
      </c>
      <c r="AQ584" s="2" t="s">
        <v>100</v>
      </c>
      <c r="AR584" s="2" t="s">
        <v>38</v>
      </c>
      <c r="AS584" s="2" t="s">
        <v>114</v>
      </c>
      <c r="AT584" s="2" t="s">
        <v>11</v>
      </c>
      <c r="AU584" s="2" t="s">
        <v>12</v>
      </c>
      <c r="AV584" s="2" t="s">
        <v>13</v>
      </c>
      <c r="AW584" s="7">
        <v>2.3333299999999999E-5</v>
      </c>
      <c r="AX584" s="7">
        <v>0.75</v>
      </c>
      <c r="AY584" s="9">
        <f>Tabla8[[#This Row],[Precio unitario]]*Tabla8[[#This Row],[Tasa de ingresos cliente]]</f>
        <v>1.7499975E-5</v>
      </c>
      <c r="AZ584" s="21">
        <v>21.6</v>
      </c>
      <c r="BA584" s="11">
        <f>Tabla8[[#This Row],[tasa de cambio]]*Tabla8[[#This Row],[Ingresos netos]]</f>
        <v>3.7799946000000002E-4</v>
      </c>
      <c r="BB584" s="23"/>
      <c r="BD584" s="23"/>
    </row>
    <row r="585" spans="1:56">
      <c r="A585" s="2" t="s">
        <v>24</v>
      </c>
      <c r="B585" s="2" t="s">
        <v>32</v>
      </c>
      <c r="C585" s="2"/>
      <c r="D585" s="2" t="s">
        <v>11</v>
      </c>
      <c r="E585" s="2" t="s">
        <v>12</v>
      </c>
      <c r="F585" s="2" t="s">
        <v>13</v>
      </c>
      <c r="G585" s="7">
        <v>3.2451704100000002E-4</v>
      </c>
      <c r="H585" s="7">
        <v>0.75</v>
      </c>
      <c r="I585" s="9">
        <f>Tabla14[[#This Row],[Precio unitario]]*Tabla14[[#This Row],[Tasa de ingresos cliente]]</f>
        <v>2.4338778075000002E-4</v>
      </c>
      <c r="J585" s="21">
        <v>21.6</v>
      </c>
      <c r="K585" s="15">
        <f>Tabla14[[#This Row],[tasa de cambio]]*Tabla14[[#This Row],[Ingresos netos]]</f>
        <v>5.2571760642000009E-3</v>
      </c>
      <c r="P585" s="1" t="s">
        <v>81</v>
      </c>
      <c r="Q585" s="1" t="s">
        <v>10</v>
      </c>
      <c r="R585" s="1"/>
      <c r="S585" s="1" t="s">
        <v>11</v>
      </c>
      <c r="T585" s="1" t="s">
        <v>12</v>
      </c>
      <c r="U585" s="1" t="s">
        <v>13</v>
      </c>
      <c r="V585" s="8">
        <v>3.142511908E-3</v>
      </c>
      <c r="W585" s="8">
        <v>0.75</v>
      </c>
      <c r="X585" s="9">
        <f>Tabla12[[#This Row],[Precio unitario]]*Tabla12[[#This Row],[Tasa de ingresos cliente]]</f>
        <v>2.3568839309999999E-3</v>
      </c>
      <c r="Y585" s="21">
        <v>21.6</v>
      </c>
      <c r="Z585" s="11">
        <f>Tabla12[[#This Row],[tasa de cambio]]*Tabla12[[#This Row],[Ingresos netos]]</f>
        <v>5.0908692909599998E-2</v>
      </c>
      <c r="AQ585" s="1" t="s">
        <v>100</v>
      </c>
      <c r="AR585" s="1" t="s">
        <v>38</v>
      </c>
      <c r="AS585" s="1" t="s">
        <v>104</v>
      </c>
      <c r="AT585" s="1" t="s">
        <v>11</v>
      </c>
      <c r="AU585" s="1" t="s">
        <v>129</v>
      </c>
      <c r="AV585" s="1" t="s">
        <v>13</v>
      </c>
      <c r="AW585" s="8">
        <v>-6.2690300000000005E-4</v>
      </c>
      <c r="AX585" s="8">
        <v>0.75</v>
      </c>
      <c r="AY585" s="9">
        <f>Tabla8[[#This Row],[Precio unitario]]*Tabla8[[#This Row],[Tasa de ingresos cliente]]</f>
        <v>-4.7017725000000004E-4</v>
      </c>
      <c r="AZ585" s="21">
        <v>21.6</v>
      </c>
      <c r="BA585" s="11">
        <f>Tabla8[[#This Row],[tasa de cambio]]*Tabla8[[#This Row],[Ingresos netos]]</f>
        <v>-1.0155828600000001E-2</v>
      </c>
      <c r="BB585" s="23"/>
      <c r="BD585" s="23"/>
    </row>
    <row r="586" spans="1:56">
      <c r="A586" s="1" t="s">
        <v>24</v>
      </c>
      <c r="B586" s="1" t="s">
        <v>55</v>
      </c>
      <c r="C586" s="1"/>
      <c r="D586" s="1" t="s">
        <v>11</v>
      </c>
      <c r="E586" s="1" t="s">
        <v>12</v>
      </c>
      <c r="F586" s="1" t="s">
        <v>13</v>
      </c>
      <c r="G586" s="8">
        <v>6.9580997800000003E-4</v>
      </c>
      <c r="H586" s="8">
        <v>0.75</v>
      </c>
      <c r="I586" s="9">
        <f>Tabla14[[#This Row],[Precio unitario]]*Tabla14[[#This Row],[Tasa de ingresos cliente]]</f>
        <v>5.2185748350000005E-4</v>
      </c>
      <c r="J586" s="21">
        <v>21.6</v>
      </c>
      <c r="K586" s="15">
        <f>Tabla14[[#This Row],[tasa de cambio]]*Tabla14[[#This Row],[Ingresos netos]]</f>
        <v>1.1272121643600001E-2</v>
      </c>
      <c r="P586" s="2" t="s">
        <v>81</v>
      </c>
      <c r="Q586" s="2" t="s">
        <v>10</v>
      </c>
      <c r="R586" s="2"/>
      <c r="S586" s="2" t="s">
        <v>11</v>
      </c>
      <c r="T586" s="2" t="s">
        <v>12</v>
      </c>
      <c r="U586" s="2" t="s">
        <v>13</v>
      </c>
      <c r="V586" s="7">
        <v>3.1428125659999999E-3</v>
      </c>
      <c r="W586" s="7">
        <v>0.75</v>
      </c>
      <c r="X586" s="9">
        <f>Tabla12[[#This Row],[Precio unitario]]*Tabla12[[#This Row],[Tasa de ingresos cliente]]</f>
        <v>2.3571094244999998E-3</v>
      </c>
      <c r="Y586" s="21">
        <v>21.6</v>
      </c>
      <c r="Z586" s="11">
        <f>Tabla12[[#This Row],[tasa de cambio]]*Tabla12[[#This Row],[Ingresos netos]]</f>
        <v>5.0913563569200002E-2</v>
      </c>
      <c r="AQ586" s="2" t="s">
        <v>100</v>
      </c>
      <c r="AR586" s="2" t="s">
        <v>76</v>
      </c>
      <c r="AS586" s="2" t="s">
        <v>104</v>
      </c>
      <c r="AT586" s="2" t="s">
        <v>11</v>
      </c>
      <c r="AU586" s="2" t="s">
        <v>12</v>
      </c>
      <c r="AV586" s="2" t="s">
        <v>13</v>
      </c>
      <c r="AW586" s="7">
        <v>3.3170000000000001E-3</v>
      </c>
      <c r="AX586" s="7">
        <v>0.75</v>
      </c>
      <c r="AY586" s="9">
        <f>Tabla8[[#This Row],[Precio unitario]]*Tabla8[[#This Row],[Tasa de ingresos cliente]]</f>
        <v>2.4877499999999999E-3</v>
      </c>
      <c r="AZ586" s="21">
        <v>21.6</v>
      </c>
      <c r="BA586" s="11">
        <f>Tabla8[[#This Row],[tasa de cambio]]*Tabla8[[#This Row],[Ingresos netos]]</f>
        <v>5.3735400000000003E-2</v>
      </c>
      <c r="BB586" s="23"/>
      <c r="BD586" s="23"/>
    </row>
    <row r="587" spans="1:56">
      <c r="A587" s="2" t="s">
        <v>24</v>
      </c>
      <c r="B587" s="2" t="s">
        <v>55</v>
      </c>
      <c r="C587" s="2"/>
      <c r="D587" s="2" t="s">
        <v>11</v>
      </c>
      <c r="E587" s="2" t="s">
        <v>12</v>
      </c>
      <c r="F587" s="2" t="s">
        <v>13</v>
      </c>
      <c r="G587" s="7">
        <v>7.4964300400000002E-4</v>
      </c>
      <c r="H587" s="7">
        <v>0.75</v>
      </c>
      <c r="I587" s="9">
        <f>Tabla14[[#This Row],[Precio unitario]]*Tabla14[[#This Row],[Tasa de ingresos cliente]]</f>
        <v>5.6223225300000004E-4</v>
      </c>
      <c r="J587" s="21">
        <v>21.6</v>
      </c>
      <c r="K587" s="15">
        <f>Tabla14[[#This Row],[tasa de cambio]]*Tabla14[[#This Row],[Ingresos netos]]</f>
        <v>1.2144216664800001E-2</v>
      </c>
      <c r="P587" s="1" t="s">
        <v>81</v>
      </c>
      <c r="Q587" s="1" t="s">
        <v>10</v>
      </c>
      <c r="R587" s="1"/>
      <c r="S587" s="1" t="s">
        <v>11</v>
      </c>
      <c r="T587" s="1" t="s">
        <v>12</v>
      </c>
      <c r="U587" s="1" t="s">
        <v>13</v>
      </c>
      <c r="V587" s="8">
        <v>1.4072283849999999E-3</v>
      </c>
      <c r="W587" s="8">
        <v>0.75</v>
      </c>
      <c r="X587" s="9">
        <f>Tabla12[[#This Row],[Precio unitario]]*Tabla12[[#This Row],[Tasa de ingresos cliente]]</f>
        <v>1.05542128875E-3</v>
      </c>
      <c r="Y587" s="21">
        <v>21.6</v>
      </c>
      <c r="Z587" s="11">
        <f>Tabla12[[#This Row],[tasa de cambio]]*Tabla12[[#This Row],[Ingresos netos]]</f>
        <v>2.2797099837000002E-2</v>
      </c>
      <c r="AQ587" s="1" t="s">
        <v>100</v>
      </c>
      <c r="AR587" s="1" t="s">
        <v>76</v>
      </c>
      <c r="AS587" s="1" t="s">
        <v>104</v>
      </c>
      <c r="AT587" s="1" t="s">
        <v>11</v>
      </c>
      <c r="AU587" s="1" t="s">
        <v>12</v>
      </c>
      <c r="AV587" s="1" t="s">
        <v>13</v>
      </c>
      <c r="AW587" s="8">
        <v>4.0619999999999996E-3</v>
      </c>
      <c r="AX587" s="8">
        <v>0.75</v>
      </c>
      <c r="AY587" s="9">
        <f>Tabla8[[#This Row],[Precio unitario]]*Tabla8[[#This Row],[Tasa de ingresos cliente]]</f>
        <v>3.0464999999999997E-3</v>
      </c>
      <c r="AZ587" s="21">
        <v>21.6</v>
      </c>
      <c r="BA587" s="11">
        <f>Tabla8[[#This Row],[tasa de cambio]]*Tabla8[[#This Row],[Ingresos netos]]</f>
        <v>6.5804399999999999E-2</v>
      </c>
      <c r="BB587" s="23"/>
      <c r="BD587" s="23"/>
    </row>
    <row r="588" spans="1:56">
      <c r="A588" s="1" t="s">
        <v>24</v>
      </c>
      <c r="B588" s="1" t="s">
        <v>55</v>
      </c>
      <c r="C588" s="1"/>
      <c r="D588" s="1" t="s">
        <v>11</v>
      </c>
      <c r="E588" s="1" t="s">
        <v>12</v>
      </c>
      <c r="F588" s="1" t="s">
        <v>13</v>
      </c>
      <c r="G588" s="8">
        <v>5.9945509000000001E-4</v>
      </c>
      <c r="H588" s="8">
        <v>0.75</v>
      </c>
      <c r="I588" s="9">
        <f>Tabla14[[#This Row],[Precio unitario]]*Tabla14[[#This Row],[Tasa de ingresos cliente]]</f>
        <v>4.4959131749999998E-4</v>
      </c>
      <c r="J588" s="21">
        <v>21.6</v>
      </c>
      <c r="K588" s="15">
        <f>Tabla14[[#This Row],[tasa de cambio]]*Tabla14[[#This Row],[Ingresos netos]]</f>
        <v>9.7111724579999996E-3</v>
      </c>
      <c r="P588" s="2" t="s">
        <v>81</v>
      </c>
      <c r="Q588" s="2" t="s">
        <v>10</v>
      </c>
      <c r="R588" s="2"/>
      <c r="S588" s="2" t="s">
        <v>11</v>
      </c>
      <c r="T588" s="2" t="s">
        <v>12</v>
      </c>
      <c r="U588" s="2" t="s">
        <v>13</v>
      </c>
      <c r="V588" s="7">
        <v>1.9069423690000001E-3</v>
      </c>
      <c r="W588" s="7">
        <v>0.75</v>
      </c>
      <c r="X588" s="9">
        <f>Tabla12[[#This Row],[Precio unitario]]*Tabla12[[#This Row],[Tasa de ingresos cliente]]</f>
        <v>1.4302067767500001E-3</v>
      </c>
      <c r="Y588" s="21">
        <v>21.6</v>
      </c>
      <c r="Z588" s="11">
        <f>Tabla12[[#This Row],[tasa de cambio]]*Tabla12[[#This Row],[Ingresos netos]]</f>
        <v>3.0892466377800003E-2</v>
      </c>
      <c r="AQ588" s="2" t="s">
        <v>100</v>
      </c>
      <c r="AR588" s="2" t="s">
        <v>76</v>
      </c>
      <c r="AS588" s="2" t="s">
        <v>104</v>
      </c>
      <c r="AT588" s="2" t="s">
        <v>11</v>
      </c>
      <c r="AU588" s="2" t="s">
        <v>129</v>
      </c>
      <c r="AV588" s="2" t="s">
        <v>13</v>
      </c>
      <c r="AW588" s="7">
        <v>-9.4169499999999999E-4</v>
      </c>
      <c r="AX588" s="7">
        <v>0.75</v>
      </c>
      <c r="AY588" s="9">
        <f>Tabla8[[#This Row],[Precio unitario]]*Tabla8[[#This Row],[Tasa de ingresos cliente]]</f>
        <v>-7.0627124999999994E-4</v>
      </c>
      <c r="AZ588" s="21">
        <v>21.6</v>
      </c>
      <c r="BA588" s="11">
        <f>Tabla8[[#This Row],[tasa de cambio]]*Tabla8[[#This Row],[Ingresos netos]]</f>
        <v>-1.5255458999999999E-2</v>
      </c>
      <c r="BB588" s="23"/>
      <c r="BD588" s="23"/>
    </row>
    <row r="589" spans="1:56">
      <c r="A589" s="2" t="s">
        <v>24</v>
      </c>
      <c r="B589" s="2" t="s">
        <v>55</v>
      </c>
      <c r="C589" s="2"/>
      <c r="D589" s="2" t="s">
        <v>11</v>
      </c>
      <c r="E589" s="2" t="s">
        <v>12</v>
      </c>
      <c r="F589" s="2" t="s">
        <v>13</v>
      </c>
      <c r="G589" s="7">
        <v>4.2588058899999999E-4</v>
      </c>
      <c r="H589" s="7">
        <v>0.75</v>
      </c>
      <c r="I589" s="9">
        <f>Tabla14[[#This Row],[Precio unitario]]*Tabla14[[#This Row],[Tasa de ingresos cliente]]</f>
        <v>3.1941044174999998E-4</v>
      </c>
      <c r="J589" s="21">
        <v>21.6</v>
      </c>
      <c r="K589" s="15">
        <f>Tabla14[[#This Row],[tasa de cambio]]*Tabla14[[#This Row],[Ingresos netos]]</f>
        <v>6.8992655417999997E-3</v>
      </c>
      <c r="P589" s="1" t="s">
        <v>81</v>
      </c>
      <c r="Q589" s="1" t="s">
        <v>10</v>
      </c>
      <c r="R589" s="1"/>
      <c r="S589" s="1" t="s">
        <v>11</v>
      </c>
      <c r="T589" s="1" t="s">
        <v>12</v>
      </c>
      <c r="U589" s="1" t="s">
        <v>13</v>
      </c>
      <c r="V589" s="8">
        <v>8.9176327800000003E-4</v>
      </c>
      <c r="W589" s="8">
        <v>0.75</v>
      </c>
      <c r="X589" s="9">
        <f>Tabla12[[#This Row],[Precio unitario]]*Tabla12[[#This Row],[Tasa de ingresos cliente]]</f>
        <v>6.6882245850000003E-4</v>
      </c>
      <c r="Y589" s="21">
        <v>21.6</v>
      </c>
      <c r="Z589" s="11">
        <f>Tabla12[[#This Row],[tasa de cambio]]*Tabla12[[#This Row],[Ingresos netos]]</f>
        <v>1.4446565103600002E-2</v>
      </c>
      <c r="AQ589" s="2" t="s">
        <v>100</v>
      </c>
      <c r="AR589" s="2" t="s">
        <v>76</v>
      </c>
      <c r="AS589" s="2" t="s">
        <v>101</v>
      </c>
      <c r="AT589" s="2" t="s">
        <v>11</v>
      </c>
      <c r="AU589" s="2" t="s">
        <v>12</v>
      </c>
      <c r="AV589" s="2" t="s">
        <v>13</v>
      </c>
      <c r="AW589" s="7">
        <v>1.67E-3</v>
      </c>
      <c r="AX589" s="7">
        <v>0.75</v>
      </c>
      <c r="AY589" s="9">
        <f>Tabla8[[#This Row],[Precio unitario]]*Tabla8[[#This Row],[Tasa de ingresos cliente]]</f>
        <v>1.2525000000000001E-3</v>
      </c>
      <c r="AZ589" s="21">
        <v>21.6</v>
      </c>
      <c r="BA589" s="11">
        <f>Tabla8[[#This Row],[tasa de cambio]]*Tabla8[[#This Row],[Ingresos netos]]</f>
        <v>2.7054000000000005E-2</v>
      </c>
      <c r="BB589" s="23"/>
      <c r="BD589" s="23"/>
    </row>
    <row r="590" spans="1:56">
      <c r="A590" s="1" t="s">
        <v>24</v>
      </c>
      <c r="B590" s="1" t="s">
        <v>55</v>
      </c>
      <c r="C590" s="1"/>
      <c r="D590" s="1" t="s">
        <v>11</v>
      </c>
      <c r="E590" s="1" t="s">
        <v>12</v>
      </c>
      <c r="F590" s="1" t="s">
        <v>13</v>
      </c>
      <c r="G590" s="8">
        <v>1.274832512E-3</v>
      </c>
      <c r="H590" s="8">
        <v>0.75</v>
      </c>
      <c r="I590" s="9">
        <f>Tabla14[[#This Row],[Precio unitario]]*Tabla14[[#This Row],[Tasa de ingresos cliente]]</f>
        <v>9.5612438400000002E-4</v>
      </c>
      <c r="J590" s="21">
        <v>21.6</v>
      </c>
      <c r="K590" s="15">
        <f>Tabla14[[#This Row],[tasa de cambio]]*Tabla14[[#This Row],[Ingresos netos]]</f>
        <v>2.0652286694400002E-2</v>
      </c>
      <c r="P590" s="2" t="s">
        <v>81</v>
      </c>
      <c r="Q590" s="2" t="s">
        <v>78</v>
      </c>
      <c r="R590" s="2"/>
      <c r="S590" s="2" t="s">
        <v>11</v>
      </c>
      <c r="T590" s="2" t="s">
        <v>12</v>
      </c>
      <c r="U590" s="2" t="s">
        <v>13</v>
      </c>
      <c r="V590" s="7">
        <v>7.9152274709999998E-3</v>
      </c>
      <c r="W590" s="7">
        <v>0.75</v>
      </c>
      <c r="X590" s="9">
        <f>Tabla12[[#This Row],[Precio unitario]]*Tabla12[[#This Row],[Tasa de ingresos cliente]]</f>
        <v>5.9364206032499998E-3</v>
      </c>
      <c r="Y590" s="21">
        <v>21.6</v>
      </c>
      <c r="Z590" s="11">
        <f>Tabla12[[#This Row],[tasa de cambio]]*Tabla12[[#This Row],[Ingresos netos]]</f>
        <v>0.12822668503020002</v>
      </c>
      <c r="AQ590" s="2" t="s">
        <v>100</v>
      </c>
      <c r="AR590" s="2" t="s">
        <v>29</v>
      </c>
      <c r="AS590" s="2" t="s">
        <v>101</v>
      </c>
      <c r="AT590" s="2" t="s">
        <v>11</v>
      </c>
      <c r="AU590" s="2" t="s">
        <v>12</v>
      </c>
      <c r="AV590" s="2" t="s">
        <v>13</v>
      </c>
      <c r="AW590" s="7">
        <v>1.1310000000000001E-3</v>
      </c>
      <c r="AX590" s="7">
        <v>0.75</v>
      </c>
      <c r="AY590" s="9">
        <f>Tabla8[[#This Row],[Precio unitario]]*Tabla8[[#This Row],[Tasa de ingresos cliente]]</f>
        <v>8.4825000000000005E-4</v>
      </c>
      <c r="AZ590" s="21">
        <v>21.6</v>
      </c>
      <c r="BA590" s="11">
        <f>Tabla8[[#This Row],[tasa de cambio]]*Tabla8[[#This Row],[Ingresos netos]]</f>
        <v>1.8322200000000004E-2</v>
      </c>
      <c r="BB590" s="23"/>
      <c r="BD590" s="23"/>
    </row>
    <row r="591" spans="1:56">
      <c r="A591" s="1" t="s">
        <v>24</v>
      </c>
      <c r="B591" s="1" t="s">
        <v>55</v>
      </c>
      <c r="C591" s="1"/>
      <c r="D591" s="1" t="s">
        <v>11</v>
      </c>
      <c r="E591" s="1" t="s">
        <v>12</v>
      </c>
      <c r="F591" s="1" t="s">
        <v>13</v>
      </c>
      <c r="G591" s="8">
        <v>4.6782069700000001E-4</v>
      </c>
      <c r="H591" s="8">
        <v>0.75</v>
      </c>
      <c r="I591" s="9">
        <f>Tabla14[[#This Row],[Precio unitario]]*Tabla14[[#This Row],[Tasa de ingresos cliente]]</f>
        <v>3.5086552274999998E-4</v>
      </c>
      <c r="J591" s="21">
        <v>21.6</v>
      </c>
      <c r="K591" s="15">
        <f>Tabla14[[#This Row],[tasa de cambio]]*Tabla14[[#This Row],[Ingresos netos]]</f>
        <v>7.5786952914000004E-3</v>
      </c>
      <c r="P591" s="1" t="s">
        <v>81</v>
      </c>
      <c r="Q591" s="1" t="s">
        <v>27</v>
      </c>
      <c r="R591" s="1"/>
      <c r="S591" s="1" t="s">
        <v>11</v>
      </c>
      <c r="T591" s="1" t="s">
        <v>12</v>
      </c>
      <c r="U591" s="1" t="s">
        <v>13</v>
      </c>
      <c r="V591" s="8">
        <v>4.7066084509999996E-3</v>
      </c>
      <c r="W591" s="8">
        <v>0.75</v>
      </c>
      <c r="X591" s="9">
        <f>Tabla12[[#This Row],[Precio unitario]]*Tabla12[[#This Row],[Tasa de ingresos cliente]]</f>
        <v>3.52995633825E-3</v>
      </c>
      <c r="Y591" s="21">
        <v>21.6</v>
      </c>
      <c r="Z591" s="11">
        <f>Tabla12[[#This Row],[tasa de cambio]]*Tabla12[[#This Row],[Ingresos netos]]</f>
        <v>7.6247056906199998E-2</v>
      </c>
      <c r="AQ591" s="1" t="s">
        <v>100</v>
      </c>
      <c r="AR591" s="1" t="s">
        <v>29</v>
      </c>
      <c r="AS591" s="1" t="s">
        <v>101</v>
      </c>
      <c r="AT591" s="1" t="s">
        <v>11</v>
      </c>
      <c r="AU591" s="1" t="s">
        <v>12</v>
      </c>
      <c r="AV591" s="1" t="s">
        <v>13</v>
      </c>
      <c r="AW591" s="8">
        <v>1.1311667000000001E-3</v>
      </c>
      <c r="AX591" s="8">
        <v>0.75</v>
      </c>
      <c r="AY591" s="9">
        <f>Tabla8[[#This Row],[Precio unitario]]*Tabla8[[#This Row],[Tasa de ingresos cliente]]</f>
        <v>8.4837502500000007E-4</v>
      </c>
      <c r="AZ591" s="21">
        <v>21.6</v>
      </c>
      <c r="BA591" s="11">
        <f>Tabla8[[#This Row],[tasa de cambio]]*Tabla8[[#This Row],[Ingresos netos]]</f>
        <v>1.8324900540000001E-2</v>
      </c>
      <c r="BB591" s="23"/>
      <c r="BD591" s="23"/>
    </row>
    <row r="592" spans="1:56">
      <c r="A592" s="1" t="s">
        <v>24</v>
      </c>
      <c r="B592" s="1" t="s">
        <v>55</v>
      </c>
      <c r="C592" s="1"/>
      <c r="D592" s="1" t="s">
        <v>11</v>
      </c>
      <c r="E592" s="1" t="s">
        <v>12</v>
      </c>
      <c r="F592" s="1" t="s">
        <v>13</v>
      </c>
      <c r="G592" s="8">
        <v>9.1403935800000004E-4</v>
      </c>
      <c r="H592" s="8">
        <v>0.75</v>
      </c>
      <c r="I592" s="9">
        <f>Tabla14[[#This Row],[Precio unitario]]*Tabla14[[#This Row],[Tasa de ingresos cliente]]</f>
        <v>6.8552951850000003E-4</v>
      </c>
      <c r="J592" s="21">
        <v>21.6</v>
      </c>
      <c r="K592" s="15">
        <f>Tabla14[[#This Row],[tasa de cambio]]*Tabla14[[#This Row],[Ingresos netos]]</f>
        <v>1.4807437599600001E-2</v>
      </c>
      <c r="P592" s="2" t="s">
        <v>81</v>
      </c>
      <c r="Q592" s="2" t="s">
        <v>47</v>
      </c>
      <c r="R592" s="2"/>
      <c r="S592" s="2" t="s">
        <v>11</v>
      </c>
      <c r="T592" s="2" t="s">
        <v>12</v>
      </c>
      <c r="U592" s="2" t="s">
        <v>13</v>
      </c>
      <c r="V592" s="7">
        <v>4.5190356249999999E-3</v>
      </c>
      <c r="W592" s="7">
        <v>0.75</v>
      </c>
      <c r="X592" s="9">
        <f>Tabla12[[#This Row],[Precio unitario]]*Tabla12[[#This Row],[Tasa de ingresos cliente]]</f>
        <v>3.3892767187499997E-3</v>
      </c>
      <c r="Y592" s="21">
        <v>21.6</v>
      </c>
      <c r="Z592" s="11">
        <f>Tabla12[[#This Row],[tasa de cambio]]*Tabla12[[#This Row],[Ingresos netos]]</f>
        <v>7.3208377125000001E-2</v>
      </c>
      <c r="AQ592" s="1" t="s">
        <v>100</v>
      </c>
      <c r="AR592" s="1" t="s">
        <v>29</v>
      </c>
      <c r="AS592" s="1" t="s">
        <v>104</v>
      </c>
      <c r="AT592" s="1" t="s">
        <v>11</v>
      </c>
      <c r="AU592" s="1" t="s">
        <v>12</v>
      </c>
      <c r="AV592" s="1" t="s">
        <v>13</v>
      </c>
      <c r="AW592" s="8">
        <v>1.48E-3</v>
      </c>
      <c r="AX592" s="8">
        <v>0.75</v>
      </c>
      <c r="AY592" s="9">
        <f>Tabla8[[#This Row],[Precio unitario]]*Tabla8[[#This Row],[Tasa de ingresos cliente]]</f>
        <v>1.1099999999999999E-3</v>
      </c>
      <c r="AZ592" s="21">
        <v>21.6</v>
      </c>
      <c r="BA592" s="11">
        <f>Tabla8[[#This Row],[tasa de cambio]]*Tabla8[[#This Row],[Ingresos netos]]</f>
        <v>2.3975999999999997E-2</v>
      </c>
      <c r="BB592" s="23"/>
      <c r="BD592" s="23"/>
    </row>
    <row r="593" spans="1:56">
      <c r="A593" s="2" t="s">
        <v>24</v>
      </c>
      <c r="B593" s="2" t="s">
        <v>55</v>
      </c>
      <c r="C593" s="2"/>
      <c r="D593" s="2" t="s">
        <v>11</v>
      </c>
      <c r="E593" s="2" t="s">
        <v>12</v>
      </c>
      <c r="F593" s="2" t="s">
        <v>13</v>
      </c>
      <c r="G593" s="7">
        <v>9.6091455099999996E-4</v>
      </c>
      <c r="H593" s="7">
        <v>0.75</v>
      </c>
      <c r="I593" s="9">
        <f>Tabla14[[#This Row],[Precio unitario]]*Tabla14[[#This Row],[Tasa de ingresos cliente]]</f>
        <v>7.2068591324999992E-4</v>
      </c>
      <c r="J593" s="21">
        <v>21.6</v>
      </c>
      <c r="K593" s="15">
        <f>Tabla14[[#This Row],[tasa de cambio]]*Tabla14[[#This Row],[Ingresos netos]]</f>
        <v>1.5566815726199999E-2</v>
      </c>
      <c r="P593" s="1" t="s">
        <v>81</v>
      </c>
      <c r="Q593" s="1" t="s">
        <v>66</v>
      </c>
      <c r="R593" s="1"/>
      <c r="S593" s="1" t="s">
        <v>11</v>
      </c>
      <c r="T593" s="1" t="s">
        <v>12</v>
      </c>
      <c r="U593" s="1" t="s">
        <v>13</v>
      </c>
      <c r="V593" s="8">
        <v>2.9276919780000001E-3</v>
      </c>
      <c r="W593" s="8">
        <v>0.75</v>
      </c>
      <c r="X593" s="9">
        <f>Tabla12[[#This Row],[Precio unitario]]*Tabla12[[#This Row],[Tasa de ingresos cliente]]</f>
        <v>2.1957689835E-3</v>
      </c>
      <c r="Y593" s="21">
        <v>21.6</v>
      </c>
      <c r="Z593" s="11">
        <f>Tabla12[[#This Row],[tasa de cambio]]*Tabla12[[#This Row],[Ingresos netos]]</f>
        <v>4.7428610043600002E-2</v>
      </c>
      <c r="AQ593" s="2" t="s">
        <v>100</v>
      </c>
      <c r="AR593" s="2" t="s">
        <v>29</v>
      </c>
      <c r="AS593" s="2" t="s">
        <v>104</v>
      </c>
      <c r="AT593" s="2" t="s">
        <v>11</v>
      </c>
      <c r="AU593" s="2" t="s">
        <v>12</v>
      </c>
      <c r="AV593" s="2" t="s">
        <v>13</v>
      </c>
      <c r="AW593" s="7">
        <v>1.4800869999999999E-3</v>
      </c>
      <c r="AX593" s="7">
        <v>0.75</v>
      </c>
      <c r="AY593" s="9">
        <f>Tabla8[[#This Row],[Precio unitario]]*Tabla8[[#This Row],[Tasa de ingresos cliente]]</f>
        <v>1.11006525E-3</v>
      </c>
      <c r="AZ593" s="21">
        <v>21.6</v>
      </c>
      <c r="BA593" s="11">
        <f>Tabla8[[#This Row],[tasa de cambio]]*Tabla8[[#This Row],[Ingresos netos]]</f>
        <v>2.3977409400000003E-2</v>
      </c>
      <c r="BB593" s="23"/>
      <c r="BD593" s="23"/>
    </row>
    <row r="594" spans="1:56">
      <c r="A594" s="2" t="s">
        <v>24</v>
      </c>
      <c r="B594" s="2" t="s">
        <v>55</v>
      </c>
      <c r="C594" s="2"/>
      <c r="D594" s="2" t="s">
        <v>11</v>
      </c>
      <c r="E594" s="2" t="s">
        <v>12</v>
      </c>
      <c r="F594" s="2" t="s">
        <v>13</v>
      </c>
      <c r="G594" s="7">
        <v>5.6636125000000001E-4</v>
      </c>
      <c r="H594" s="7">
        <v>0.75</v>
      </c>
      <c r="I594" s="9">
        <f>Tabla14[[#This Row],[Precio unitario]]*Tabla14[[#This Row],[Tasa de ingresos cliente]]</f>
        <v>4.2477093750000004E-4</v>
      </c>
      <c r="J594" s="21">
        <v>21.6</v>
      </c>
      <c r="K594" s="15">
        <f>Tabla14[[#This Row],[tasa de cambio]]*Tabla14[[#This Row],[Ingresos netos]]</f>
        <v>9.1750522500000011E-3</v>
      </c>
      <c r="P594" s="2" t="s">
        <v>81</v>
      </c>
      <c r="Q594" s="2" t="s">
        <v>66</v>
      </c>
      <c r="R594" s="2"/>
      <c r="S594" s="2" t="s">
        <v>11</v>
      </c>
      <c r="T594" s="2" t="s">
        <v>12</v>
      </c>
      <c r="U594" s="2" t="s">
        <v>13</v>
      </c>
      <c r="V594" s="7">
        <v>5.8536551749999999E-3</v>
      </c>
      <c r="W594" s="7">
        <v>0.75</v>
      </c>
      <c r="X594" s="9">
        <f>Tabla12[[#This Row],[Precio unitario]]*Tabla12[[#This Row],[Tasa de ingresos cliente]]</f>
        <v>4.3902413812499999E-3</v>
      </c>
      <c r="Y594" s="21">
        <v>21.6</v>
      </c>
      <c r="Z594" s="11">
        <f>Tabla12[[#This Row],[tasa de cambio]]*Tabla12[[#This Row],[Ingresos netos]]</f>
        <v>9.4829213835000009E-2</v>
      </c>
      <c r="AQ594" s="1" t="s">
        <v>100</v>
      </c>
      <c r="AR594" s="1" t="s">
        <v>29</v>
      </c>
      <c r="AS594" s="1" t="s">
        <v>104</v>
      </c>
      <c r="AT594" s="1" t="s">
        <v>11</v>
      </c>
      <c r="AU594" s="1" t="s">
        <v>12</v>
      </c>
      <c r="AV594" s="1" t="s">
        <v>13</v>
      </c>
      <c r="AW594" s="8">
        <v>1.4801428999999999E-3</v>
      </c>
      <c r="AX594" s="8">
        <v>0.75</v>
      </c>
      <c r="AY594" s="9">
        <f>Tabla8[[#This Row],[Precio unitario]]*Tabla8[[#This Row],[Tasa de ingresos cliente]]</f>
        <v>1.1101071749999999E-3</v>
      </c>
      <c r="AZ594" s="21">
        <v>21.6</v>
      </c>
      <c r="BA594" s="11">
        <f>Tabla8[[#This Row],[tasa de cambio]]*Tabla8[[#This Row],[Ingresos netos]]</f>
        <v>2.3978314979999998E-2</v>
      </c>
      <c r="BB594" s="23"/>
      <c r="BD594" s="23"/>
    </row>
    <row r="595" spans="1:56">
      <c r="A595" s="2" t="s">
        <v>24</v>
      </c>
      <c r="B595" s="2" t="s">
        <v>55</v>
      </c>
      <c r="C595" s="2"/>
      <c r="D595" s="2" t="s">
        <v>11</v>
      </c>
      <c r="E595" s="2" t="s">
        <v>12</v>
      </c>
      <c r="F595" s="2" t="s">
        <v>13</v>
      </c>
      <c r="G595" s="7">
        <v>4.4404995000000002E-4</v>
      </c>
      <c r="H595" s="7">
        <v>0.75</v>
      </c>
      <c r="I595" s="9">
        <f>Tabla14[[#This Row],[Precio unitario]]*Tabla14[[#This Row],[Tasa de ingresos cliente]]</f>
        <v>3.330374625E-4</v>
      </c>
      <c r="J595" s="21">
        <v>21.6</v>
      </c>
      <c r="K595" s="15">
        <f>Tabla14[[#This Row],[tasa de cambio]]*Tabla14[[#This Row],[Ingresos netos]]</f>
        <v>7.1936091900000002E-3</v>
      </c>
      <c r="P595" s="1" t="s">
        <v>81</v>
      </c>
      <c r="Q595" s="1" t="s">
        <v>28</v>
      </c>
      <c r="R595" s="1"/>
      <c r="S595" s="1" t="s">
        <v>11</v>
      </c>
      <c r="T595" s="1" t="s">
        <v>12</v>
      </c>
      <c r="U595" s="1" t="s">
        <v>13</v>
      </c>
      <c r="V595" s="8">
        <v>6.55129721E-4</v>
      </c>
      <c r="W595" s="8">
        <v>0.75</v>
      </c>
      <c r="X595" s="9">
        <f>Tabla12[[#This Row],[Precio unitario]]*Tabla12[[#This Row],[Tasa de ingresos cliente]]</f>
        <v>4.9134729074999997E-4</v>
      </c>
      <c r="Y595" s="21">
        <v>21.6</v>
      </c>
      <c r="Z595" s="11">
        <f>Tabla12[[#This Row],[tasa de cambio]]*Tabla12[[#This Row],[Ingresos netos]]</f>
        <v>1.0613101480199999E-2</v>
      </c>
      <c r="AQ595" s="2" t="s">
        <v>100</v>
      </c>
      <c r="AR595" s="2" t="s">
        <v>29</v>
      </c>
      <c r="AS595" s="2" t="s">
        <v>104</v>
      </c>
      <c r="AT595" s="2" t="s">
        <v>11</v>
      </c>
      <c r="AU595" s="2" t="s">
        <v>12</v>
      </c>
      <c r="AV595" s="2" t="s">
        <v>13</v>
      </c>
      <c r="AW595" s="7">
        <v>1.4801667E-3</v>
      </c>
      <c r="AX595" s="7">
        <v>0.75</v>
      </c>
      <c r="AY595" s="9">
        <f>Tabla8[[#This Row],[Precio unitario]]*Tabla8[[#This Row],[Tasa de ingresos cliente]]</f>
        <v>1.1101250249999999E-3</v>
      </c>
      <c r="AZ595" s="21">
        <v>21.6</v>
      </c>
      <c r="BA595" s="11">
        <f>Tabla8[[#This Row],[tasa de cambio]]*Tabla8[[#This Row],[Ingresos netos]]</f>
        <v>2.3978700539999998E-2</v>
      </c>
      <c r="BB595" s="23"/>
      <c r="BD595" s="23"/>
    </row>
    <row r="596" spans="1:56">
      <c r="A596" s="1" t="s">
        <v>24</v>
      </c>
      <c r="B596" s="1" t="s">
        <v>55</v>
      </c>
      <c r="C596" s="1"/>
      <c r="D596" s="1" t="s">
        <v>11</v>
      </c>
      <c r="E596" s="1" t="s">
        <v>12</v>
      </c>
      <c r="F596" s="1" t="s">
        <v>13</v>
      </c>
      <c r="G596" s="8">
        <v>8.5548766999999997E-4</v>
      </c>
      <c r="H596" s="8">
        <v>0.75</v>
      </c>
      <c r="I596" s="9">
        <f>Tabla14[[#This Row],[Precio unitario]]*Tabla14[[#This Row],[Tasa de ingresos cliente]]</f>
        <v>6.4161575249999992E-4</v>
      </c>
      <c r="J596" s="21">
        <v>21.6</v>
      </c>
      <c r="K596" s="15">
        <f>Tabla14[[#This Row],[tasa de cambio]]*Tabla14[[#This Row],[Ingresos netos]]</f>
        <v>1.3858900253999999E-2</v>
      </c>
      <c r="P596" s="2" t="s">
        <v>81</v>
      </c>
      <c r="Q596" s="2" t="s">
        <v>28</v>
      </c>
      <c r="R596" s="2"/>
      <c r="S596" s="2" t="s">
        <v>11</v>
      </c>
      <c r="T596" s="2" t="s">
        <v>12</v>
      </c>
      <c r="U596" s="2" t="s">
        <v>13</v>
      </c>
      <c r="V596" s="7">
        <v>5.3592235999999997E-5</v>
      </c>
      <c r="W596" s="7">
        <v>0.75</v>
      </c>
      <c r="X596" s="9">
        <f>Tabla12[[#This Row],[Precio unitario]]*Tabla12[[#This Row],[Tasa de ingresos cliente]]</f>
        <v>4.0194176999999999E-5</v>
      </c>
      <c r="Y596" s="21">
        <v>21.6</v>
      </c>
      <c r="Z596" s="11">
        <f>Tabla12[[#This Row],[tasa de cambio]]*Tabla12[[#This Row],[Ingresos netos]]</f>
        <v>8.6819422320000002E-4</v>
      </c>
      <c r="AQ596" s="2" t="s">
        <v>100</v>
      </c>
      <c r="AR596" s="2" t="s">
        <v>29</v>
      </c>
      <c r="AS596" s="2" t="s">
        <v>104</v>
      </c>
      <c r="AT596" s="2" t="s">
        <v>11</v>
      </c>
      <c r="AU596" s="2" t="s">
        <v>12</v>
      </c>
      <c r="AV596" s="2" t="s">
        <v>13</v>
      </c>
      <c r="AW596" s="7">
        <v>2.8361429000000001E-3</v>
      </c>
      <c r="AX596" s="7">
        <v>0.75</v>
      </c>
      <c r="AY596" s="9">
        <f>Tabla8[[#This Row],[Precio unitario]]*Tabla8[[#This Row],[Tasa de ingresos cliente]]</f>
        <v>2.1271071750000002E-3</v>
      </c>
      <c r="AZ596" s="21">
        <v>21.6</v>
      </c>
      <c r="BA596" s="11">
        <f>Tabla8[[#This Row],[tasa de cambio]]*Tabla8[[#This Row],[Ingresos netos]]</f>
        <v>4.5945514980000005E-2</v>
      </c>
      <c r="BB596" s="23"/>
      <c r="BD596" s="23"/>
    </row>
    <row r="597" spans="1:56">
      <c r="A597" s="1" t="s">
        <v>24</v>
      </c>
      <c r="B597" s="1" t="s">
        <v>55</v>
      </c>
      <c r="C597" s="1"/>
      <c r="D597" s="1" t="s">
        <v>11</v>
      </c>
      <c r="E597" s="1" t="s">
        <v>12</v>
      </c>
      <c r="F597" s="1" t="s">
        <v>13</v>
      </c>
      <c r="G597" s="8">
        <v>4.0651068E-4</v>
      </c>
      <c r="H597" s="8">
        <v>0.75</v>
      </c>
      <c r="I597" s="9">
        <f>Tabla14[[#This Row],[Precio unitario]]*Tabla14[[#This Row],[Tasa de ingresos cliente]]</f>
        <v>3.0488301E-4</v>
      </c>
      <c r="J597" s="21">
        <v>21.6</v>
      </c>
      <c r="K597" s="15">
        <f>Tabla14[[#This Row],[tasa de cambio]]*Tabla14[[#This Row],[Ingresos netos]]</f>
        <v>6.5854730160000005E-3</v>
      </c>
      <c r="P597" s="1" t="s">
        <v>81</v>
      </c>
      <c r="Q597" s="1" t="s">
        <v>28</v>
      </c>
      <c r="R597" s="1"/>
      <c r="S597" s="1" t="s">
        <v>11</v>
      </c>
      <c r="T597" s="1" t="s">
        <v>12</v>
      </c>
      <c r="U597" s="1" t="s">
        <v>13</v>
      </c>
      <c r="V597" s="8">
        <v>7.2097025399999999E-4</v>
      </c>
      <c r="W597" s="8">
        <v>0.75</v>
      </c>
      <c r="X597" s="9">
        <f>Tabla12[[#This Row],[Precio unitario]]*Tabla12[[#This Row],[Tasa de ingresos cliente]]</f>
        <v>5.4072769050000002E-4</v>
      </c>
      <c r="Y597" s="21">
        <v>21.6</v>
      </c>
      <c r="Z597" s="11">
        <f>Tabla12[[#This Row],[tasa de cambio]]*Tabla12[[#This Row],[Ingresos netos]]</f>
        <v>1.1679718114800001E-2</v>
      </c>
      <c r="AQ597" s="2" t="s">
        <v>100</v>
      </c>
      <c r="AR597" s="2" t="s">
        <v>29</v>
      </c>
      <c r="AS597" s="2" t="s">
        <v>104</v>
      </c>
      <c r="AT597" s="2" t="s">
        <v>11</v>
      </c>
      <c r="AU597" s="2" t="s">
        <v>12</v>
      </c>
      <c r="AV597" s="2" t="s">
        <v>13</v>
      </c>
      <c r="AW597" s="7">
        <v>3.4849999999999998E-3</v>
      </c>
      <c r="AX597" s="7">
        <v>0.75</v>
      </c>
      <c r="AY597" s="9">
        <f>Tabla8[[#This Row],[Precio unitario]]*Tabla8[[#This Row],[Tasa de ingresos cliente]]</f>
        <v>2.6137499999999998E-3</v>
      </c>
      <c r="AZ597" s="21">
        <v>21.6</v>
      </c>
      <c r="BA597" s="11">
        <f>Tabla8[[#This Row],[tasa de cambio]]*Tabla8[[#This Row],[Ingresos netos]]</f>
        <v>5.6457E-2</v>
      </c>
      <c r="BB597" s="23"/>
      <c r="BD597" s="23"/>
    </row>
    <row r="598" spans="1:56">
      <c r="A598" s="1" t="s">
        <v>24</v>
      </c>
      <c r="B598" s="1" t="s">
        <v>55</v>
      </c>
      <c r="C598" s="1"/>
      <c r="D598" s="1" t="s">
        <v>11</v>
      </c>
      <c r="E598" s="1" t="s">
        <v>12</v>
      </c>
      <c r="F598" s="1" t="s">
        <v>13</v>
      </c>
      <c r="G598" s="8">
        <v>1.3078234320000001E-3</v>
      </c>
      <c r="H598" s="8">
        <v>0.75</v>
      </c>
      <c r="I598" s="9">
        <f>Tabla14[[#This Row],[Precio unitario]]*Tabla14[[#This Row],[Tasa de ingresos cliente]]</f>
        <v>9.8086757400000016E-4</v>
      </c>
      <c r="J598" s="21">
        <v>21.6</v>
      </c>
      <c r="K598" s="15">
        <f>Tabla14[[#This Row],[tasa de cambio]]*Tabla14[[#This Row],[Ingresos netos]]</f>
        <v>2.1186739598400006E-2</v>
      </c>
      <c r="P598" s="2" t="s">
        <v>81</v>
      </c>
      <c r="Q598" s="2" t="s">
        <v>28</v>
      </c>
      <c r="R598" s="2"/>
      <c r="S598" s="2" t="s">
        <v>11</v>
      </c>
      <c r="T598" s="2" t="s">
        <v>12</v>
      </c>
      <c r="U598" s="2" t="s">
        <v>13</v>
      </c>
      <c r="V598" s="7">
        <v>7.1269029699999999E-4</v>
      </c>
      <c r="W598" s="7">
        <v>0.75</v>
      </c>
      <c r="X598" s="9">
        <f>Tabla12[[#This Row],[Precio unitario]]*Tabla12[[#This Row],[Tasa de ingresos cliente]]</f>
        <v>5.3451772275000002E-4</v>
      </c>
      <c r="Y598" s="21">
        <v>21.6</v>
      </c>
      <c r="Z598" s="11">
        <f>Tabla12[[#This Row],[tasa de cambio]]*Tabla12[[#This Row],[Ingresos netos]]</f>
        <v>1.1545582811400001E-2</v>
      </c>
      <c r="AQ598" s="2" t="s">
        <v>100</v>
      </c>
      <c r="AR598" s="2" t="s">
        <v>29</v>
      </c>
      <c r="AS598" s="2" t="s">
        <v>104</v>
      </c>
      <c r="AT598" s="2" t="s">
        <v>11</v>
      </c>
      <c r="AU598" s="2" t="s">
        <v>12</v>
      </c>
      <c r="AV598" s="2" t="s">
        <v>13</v>
      </c>
      <c r="AW598" s="7">
        <v>1.4679999999999999E-3</v>
      </c>
      <c r="AX598" s="7">
        <v>0.75</v>
      </c>
      <c r="AY598" s="9">
        <f>Tabla8[[#This Row],[Precio unitario]]*Tabla8[[#This Row],[Tasa de ingresos cliente]]</f>
        <v>1.101E-3</v>
      </c>
      <c r="AZ598" s="21">
        <v>21.6</v>
      </c>
      <c r="BA598" s="11">
        <f>Tabla8[[#This Row],[tasa de cambio]]*Tabla8[[#This Row],[Ingresos netos]]</f>
        <v>2.37816E-2</v>
      </c>
      <c r="BB598" s="23"/>
      <c r="BD598" s="23"/>
    </row>
    <row r="599" spans="1:56">
      <c r="A599" s="2" t="s">
        <v>24</v>
      </c>
      <c r="B599" s="2" t="s">
        <v>55</v>
      </c>
      <c r="C599" s="2"/>
      <c r="D599" s="2" t="s">
        <v>11</v>
      </c>
      <c r="E599" s="2" t="s">
        <v>12</v>
      </c>
      <c r="F599" s="2" t="s">
        <v>13</v>
      </c>
      <c r="G599" s="7">
        <v>8.8345990000000005E-4</v>
      </c>
      <c r="H599" s="7">
        <v>0.75</v>
      </c>
      <c r="I599" s="9">
        <f>Tabla14[[#This Row],[Precio unitario]]*Tabla14[[#This Row],[Tasa de ingresos cliente]]</f>
        <v>6.6259492500000006E-4</v>
      </c>
      <c r="J599" s="21">
        <v>21.6</v>
      </c>
      <c r="K599" s="15">
        <f>Tabla14[[#This Row],[tasa de cambio]]*Tabla14[[#This Row],[Ingresos netos]]</f>
        <v>1.4312050380000002E-2</v>
      </c>
      <c r="P599" s="1" t="s">
        <v>81</v>
      </c>
      <c r="Q599" s="1" t="s">
        <v>28</v>
      </c>
      <c r="R599" s="1"/>
      <c r="S599" s="1" t="s">
        <v>11</v>
      </c>
      <c r="T599" s="1" t="s">
        <v>12</v>
      </c>
      <c r="U599" s="1" t="s">
        <v>13</v>
      </c>
      <c r="V599" s="8">
        <v>7.3900019500000005E-4</v>
      </c>
      <c r="W599" s="8">
        <v>0.75</v>
      </c>
      <c r="X599" s="9">
        <f>Tabla12[[#This Row],[Precio unitario]]*Tabla12[[#This Row],[Tasa de ingresos cliente]]</f>
        <v>5.5425014625000001E-4</v>
      </c>
      <c r="Y599" s="21">
        <v>21.6</v>
      </c>
      <c r="Z599" s="11">
        <f>Tabla12[[#This Row],[tasa de cambio]]*Tabla12[[#This Row],[Ingresos netos]]</f>
        <v>1.1971803159E-2</v>
      </c>
      <c r="AQ599" s="1" t="s">
        <v>100</v>
      </c>
      <c r="AR599" s="1" t="s">
        <v>29</v>
      </c>
      <c r="AS599" s="1" t="s">
        <v>114</v>
      </c>
      <c r="AT599" s="1" t="s">
        <v>11</v>
      </c>
      <c r="AU599" s="1" t="s">
        <v>12</v>
      </c>
      <c r="AV599" s="1" t="s">
        <v>13</v>
      </c>
      <c r="AW599" s="8">
        <v>4.8999999999999998E-5</v>
      </c>
      <c r="AX599" s="8">
        <v>0.75</v>
      </c>
      <c r="AY599" s="9">
        <f>Tabla8[[#This Row],[Precio unitario]]*Tabla8[[#This Row],[Tasa de ingresos cliente]]</f>
        <v>3.6749999999999999E-5</v>
      </c>
      <c r="AZ599" s="21">
        <v>21.6</v>
      </c>
      <c r="BA599" s="11">
        <f>Tabla8[[#This Row],[tasa de cambio]]*Tabla8[[#This Row],[Ingresos netos]]</f>
        <v>7.938E-4</v>
      </c>
      <c r="BB599" s="23"/>
      <c r="BD599" s="23"/>
    </row>
    <row r="600" spans="1:56">
      <c r="A600" s="2" t="s">
        <v>24</v>
      </c>
      <c r="B600" s="2" t="s">
        <v>55</v>
      </c>
      <c r="C600" s="2"/>
      <c r="D600" s="2" t="s">
        <v>11</v>
      </c>
      <c r="E600" s="2" t="s">
        <v>12</v>
      </c>
      <c r="F600" s="2" t="s">
        <v>13</v>
      </c>
      <c r="G600" s="7">
        <v>3.85518341E-4</v>
      </c>
      <c r="H600" s="7">
        <v>0.75</v>
      </c>
      <c r="I600" s="9">
        <f>Tabla14[[#This Row],[Precio unitario]]*Tabla14[[#This Row],[Tasa de ingresos cliente]]</f>
        <v>2.8913875575E-4</v>
      </c>
      <c r="J600" s="21">
        <v>21.6</v>
      </c>
      <c r="K600" s="15">
        <f>Tabla14[[#This Row],[tasa de cambio]]*Tabla14[[#This Row],[Ingresos netos]]</f>
        <v>6.2453971242000007E-3</v>
      </c>
      <c r="P600" s="2" t="s">
        <v>81</v>
      </c>
      <c r="Q600" s="2" t="s">
        <v>28</v>
      </c>
      <c r="R600" s="2"/>
      <c r="S600" s="2" t="s">
        <v>11</v>
      </c>
      <c r="T600" s="2" t="s">
        <v>12</v>
      </c>
      <c r="U600" s="2" t="s">
        <v>13</v>
      </c>
      <c r="V600" s="7">
        <v>6.9799565199999997E-4</v>
      </c>
      <c r="W600" s="7">
        <v>0.75</v>
      </c>
      <c r="X600" s="9">
        <f>Tabla12[[#This Row],[Precio unitario]]*Tabla12[[#This Row],[Tasa de ingresos cliente]]</f>
        <v>5.2349673900000001E-4</v>
      </c>
      <c r="Y600" s="21">
        <v>21.6</v>
      </c>
      <c r="Z600" s="11">
        <f>Tabla12[[#This Row],[tasa de cambio]]*Tabla12[[#This Row],[Ingresos netos]]</f>
        <v>1.13075295624E-2</v>
      </c>
      <c r="AQ600" s="2" t="s">
        <v>100</v>
      </c>
      <c r="AR600" s="2" t="s">
        <v>29</v>
      </c>
      <c r="AS600" s="2" t="s">
        <v>114</v>
      </c>
      <c r="AT600" s="2" t="s">
        <v>11</v>
      </c>
      <c r="AU600" s="2" t="s">
        <v>12</v>
      </c>
      <c r="AV600" s="2" t="s">
        <v>13</v>
      </c>
      <c r="AW600" s="7">
        <v>4.8956499999999998E-5</v>
      </c>
      <c r="AX600" s="7">
        <v>0.75</v>
      </c>
      <c r="AY600" s="9">
        <f>Tabla8[[#This Row],[Precio unitario]]*Tabla8[[#This Row],[Tasa de ingresos cliente]]</f>
        <v>3.6717375E-5</v>
      </c>
      <c r="AZ600" s="21">
        <v>21.6</v>
      </c>
      <c r="BA600" s="11">
        <f>Tabla8[[#This Row],[tasa de cambio]]*Tabla8[[#This Row],[Ingresos netos]]</f>
        <v>7.9309530000000006E-4</v>
      </c>
      <c r="BB600" s="23"/>
      <c r="BD600" s="23"/>
    </row>
    <row r="601" spans="1:56">
      <c r="A601" s="1" t="s">
        <v>24</v>
      </c>
      <c r="B601" s="1" t="s">
        <v>55</v>
      </c>
      <c r="C601" s="1"/>
      <c r="D601" s="1" t="s">
        <v>11</v>
      </c>
      <c r="E601" s="1" t="s">
        <v>12</v>
      </c>
      <c r="F601" s="1" t="s">
        <v>13</v>
      </c>
      <c r="G601" s="8">
        <v>1.0718447199999999E-4</v>
      </c>
      <c r="H601" s="8">
        <v>0.75</v>
      </c>
      <c r="I601" s="9">
        <f>Tabla14[[#This Row],[Precio unitario]]*Tabla14[[#This Row],[Tasa de ingresos cliente]]</f>
        <v>8.0388353999999998E-5</v>
      </c>
      <c r="J601" s="21">
        <v>21.6</v>
      </c>
      <c r="K601" s="15">
        <f>Tabla14[[#This Row],[tasa de cambio]]*Tabla14[[#This Row],[Ingresos netos]]</f>
        <v>1.7363884464E-3</v>
      </c>
      <c r="P601" s="1" t="s">
        <v>81</v>
      </c>
      <c r="Q601" s="1" t="s">
        <v>28</v>
      </c>
      <c r="R601" s="1"/>
      <c r="S601" s="1" t="s">
        <v>11</v>
      </c>
      <c r="T601" s="1" t="s">
        <v>12</v>
      </c>
      <c r="U601" s="1" t="s">
        <v>13</v>
      </c>
      <c r="V601" s="8">
        <v>6.8364676299999998E-4</v>
      </c>
      <c r="W601" s="8">
        <v>0.75</v>
      </c>
      <c r="X601" s="9">
        <f>Tabla12[[#This Row],[Precio unitario]]*Tabla12[[#This Row],[Tasa de ingresos cliente]]</f>
        <v>5.1273507224999999E-4</v>
      </c>
      <c r="Y601" s="21">
        <v>21.6</v>
      </c>
      <c r="Z601" s="11">
        <f>Tabla12[[#This Row],[tasa de cambio]]*Tabla12[[#This Row],[Ingresos netos]]</f>
        <v>1.10750775606E-2</v>
      </c>
      <c r="AQ601" s="1" t="s">
        <v>100</v>
      </c>
      <c r="AR601" s="1" t="s">
        <v>29</v>
      </c>
      <c r="AS601" s="1" t="s">
        <v>104</v>
      </c>
      <c r="AT601" s="1" t="s">
        <v>11</v>
      </c>
      <c r="AU601" s="1" t="s">
        <v>129</v>
      </c>
      <c r="AV601" s="1" t="s">
        <v>13</v>
      </c>
      <c r="AW601" s="8">
        <v>-6.8079299999999996E-4</v>
      </c>
      <c r="AX601" s="8">
        <v>0.75</v>
      </c>
      <c r="AY601" s="9">
        <f>Tabla8[[#This Row],[Precio unitario]]*Tabla8[[#This Row],[Tasa de ingresos cliente]]</f>
        <v>-5.1059475E-4</v>
      </c>
      <c r="AZ601" s="21">
        <v>21.6</v>
      </c>
      <c r="BA601" s="11">
        <f>Tabla8[[#This Row],[tasa de cambio]]*Tabla8[[#This Row],[Ingresos netos]]</f>
        <v>-1.1028846600000001E-2</v>
      </c>
      <c r="BB601" s="23"/>
      <c r="BD601" s="23"/>
    </row>
    <row r="602" spans="1:56">
      <c r="A602" s="1" t="s">
        <v>24</v>
      </c>
      <c r="B602" s="1" t="s">
        <v>55</v>
      </c>
      <c r="C602" s="1"/>
      <c r="D602" s="1" t="s">
        <v>11</v>
      </c>
      <c r="E602" s="1" t="s">
        <v>12</v>
      </c>
      <c r="F602" s="1" t="s">
        <v>13</v>
      </c>
      <c r="G602" s="8">
        <v>8.8859384500000001E-4</v>
      </c>
      <c r="H602" s="8">
        <v>0.75</v>
      </c>
      <c r="I602" s="9">
        <f>Tabla14[[#This Row],[Precio unitario]]*Tabla14[[#This Row],[Tasa de ingresos cliente]]</f>
        <v>6.6644538374999998E-4</v>
      </c>
      <c r="J602" s="21">
        <v>21.6</v>
      </c>
      <c r="K602" s="15">
        <f>Tabla14[[#This Row],[tasa de cambio]]*Tabla14[[#This Row],[Ingresos netos]]</f>
        <v>1.4395220289000001E-2</v>
      </c>
      <c r="P602" s="2" t="s">
        <v>81</v>
      </c>
      <c r="Q602" s="2" t="s">
        <v>28</v>
      </c>
      <c r="R602" s="2"/>
      <c r="S602" s="2" t="s">
        <v>11</v>
      </c>
      <c r="T602" s="2" t="s">
        <v>12</v>
      </c>
      <c r="U602" s="2" t="s">
        <v>13</v>
      </c>
      <c r="V602" s="7">
        <v>7.1694254300000003E-4</v>
      </c>
      <c r="W602" s="7">
        <v>0.75</v>
      </c>
      <c r="X602" s="9">
        <f>Tabla12[[#This Row],[Precio unitario]]*Tabla12[[#This Row],[Tasa de ingresos cliente]]</f>
        <v>5.3770690725000005E-4</v>
      </c>
      <c r="Y602" s="21">
        <v>21.6</v>
      </c>
      <c r="Z602" s="11">
        <f>Tabla12[[#This Row],[tasa de cambio]]*Tabla12[[#This Row],[Ingresos netos]]</f>
        <v>1.1614469196600002E-2</v>
      </c>
      <c r="AQ602" s="1" t="s">
        <v>100</v>
      </c>
      <c r="AR602" s="1" t="s">
        <v>29</v>
      </c>
      <c r="AS602" s="1" t="s">
        <v>114</v>
      </c>
      <c r="AT602" s="1" t="s">
        <v>11</v>
      </c>
      <c r="AU602" s="1" t="s">
        <v>129</v>
      </c>
      <c r="AV602" s="1" t="s">
        <v>13</v>
      </c>
      <c r="AW602" s="8">
        <v>-1.4684E-5</v>
      </c>
      <c r="AX602" s="8">
        <v>0.75</v>
      </c>
      <c r="AY602" s="9">
        <f>Tabla8[[#This Row],[Precio unitario]]*Tabla8[[#This Row],[Tasa de ingresos cliente]]</f>
        <v>-1.1013000000000001E-5</v>
      </c>
      <c r="AZ602" s="21">
        <v>21.6</v>
      </c>
      <c r="BA602" s="11">
        <f>Tabla8[[#This Row],[tasa de cambio]]*Tabla8[[#This Row],[Ingresos netos]]</f>
        <v>-2.3788080000000005E-4</v>
      </c>
      <c r="BB602" s="23"/>
      <c r="BD602" s="23"/>
    </row>
    <row r="603" spans="1:56">
      <c r="A603" s="2" t="s">
        <v>24</v>
      </c>
      <c r="B603" s="2" t="s">
        <v>55</v>
      </c>
      <c r="C603" s="2"/>
      <c r="D603" s="2" t="s">
        <v>11</v>
      </c>
      <c r="E603" s="2" t="s">
        <v>12</v>
      </c>
      <c r="F603" s="2" t="s">
        <v>13</v>
      </c>
      <c r="G603" s="7">
        <v>6.0248045699999998E-4</v>
      </c>
      <c r="H603" s="7">
        <v>0.75</v>
      </c>
      <c r="I603" s="9">
        <f>Tabla14[[#This Row],[Precio unitario]]*Tabla14[[#This Row],[Tasa de ingresos cliente]]</f>
        <v>4.5186034274999999E-4</v>
      </c>
      <c r="J603" s="21">
        <v>21.6</v>
      </c>
      <c r="K603" s="15">
        <f>Tabla14[[#This Row],[tasa de cambio]]*Tabla14[[#This Row],[Ingresos netos]]</f>
        <v>9.7601834033999996E-3</v>
      </c>
      <c r="P603" s="1" t="s">
        <v>81</v>
      </c>
      <c r="Q603" s="1" t="s">
        <v>28</v>
      </c>
      <c r="R603" s="1"/>
      <c r="S603" s="1" t="s">
        <v>11</v>
      </c>
      <c r="T603" s="1" t="s">
        <v>12</v>
      </c>
      <c r="U603" s="1" t="s">
        <v>13</v>
      </c>
      <c r="V603" s="8">
        <v>6.5337147199999999E-4</v>
      </c>
      <c r="W603" s="8">
        <v>0.75</v>
      </c>
      <c r="X603" s="9">
        <f>Tabla12[[#This Row],[Precio unitario]]*Tabla12[[#This Row],[Tasa de ingresos cliente]]</f>
        <v>4.9002860399999996E-4</v>
      </c>
      <c r="Y603" s="21">
        <v>21.6</v>
      </c>
      <c r="Z603" s="11">
        <f>Tabla12[[#This Row],[tasa de cambio]]*Tabla12[[#This Row],[Ingresos netos]]</f>
        <v>1.05846178464E-2</v>
      </c>
      <c r="AQ603" s="2" t="s">
        <v>100</v>
      </c>
      <c r="AR603" s="2" t="s">
        <v>92</v>
      </c>
      <c r="AS603" s="2" t="s">
        <v>101</v>
      </c>
      <c r="AT603" s="2" t="s">
        <v>11</v>
      </c>
      <c r="AU603" s="2" t="s">
        <v>12</v>
      </c>
      <c r="AV603" s="2" t="s">
        <v>13</v>
      </c>
      <c r="AW603" s="7">
        <v>2.568E-3</v>
      </c>
      <c r="AX603" s="7">
        <v>0.75</v>
      </c>
      <c r="AY603" s="9">
        <f>Tabla8[[#This Row],[Precio unitario]]*Tabla8[[#This Row],[Tasa de ingresos cliente]]</f>
        <v>1.926E-3</v>
      </c>
      <c r="AZ603" s="21">
        <v>21.6</v>
      </c>
      <c r="BA603" s="11">
        <f>Tabla8[[#This Row],[tasa de cambio]]*Tabla8[[#This Row],[Ingresos netos]]</f>
        <v>4.1601600000000002E-2</v>
      </c>
      <c r="BB603" s="23"/>
      <c r="BD603" s="23"/>
    </row>
    <row r="604" spans="1:56">
      <c r="A604" s="1" t="s">
        <v>24</v>
      </c>
      <c r="B604" s="1" t="s">
        <v>47</v>
      </c>
      <c r="C604" s="1"/>
      <c r="D604" s="1" t="s">
        <v>11</v>
      </c>
      <c r="E604" s="1" t="s">
        <v>12</v>
      </c>
      <c r="F604" s="1" t="s">
        <v>13</v>
      </c>
      <c r="G604" s="8">
        <v>4.1015350400000001E-4</v>
      </c>
      <c r="H604" s="8">
        <v>0.75</v>
      </c>
      <c r="I604" s="9">
        <f>Tabla14[[#This Row],[Precio unitario]]*Tabla14[[#This Row],[Tasa de ingresos cliente]]</f>
        <v>3.0761512799999999E-4</v>
      </c>
      <c r="J604" s="21">
        <v>21.6</v>
      </c>
      <c r="K604" s="15">
        <f>Tabla14[[#This Row],[tasa de cambio]]*Tabla14[[#This Row],[Ingresos netos]]</f>
        <v>6.6444867648E-3</v>
      </c>
      <c r="P604" s="2" t="s">
        <v>81</v>
      </c>
      <c r="Q604" s="2" t="s">
        <v>28</v>
      </c>
      <c r="R604" s="2"/>
      <c r="S604" s="2" t="s">
        <v>11</v>
      </c>
      <c r="T604" s="2" t="s">
        <v>12</v>
      </c>
      <c r="U604" s="2" t="s">
        <v>13</v>
      </c>
      <c r="V604" s="7">
        <v>7.3905422000000004E-4</v>
      </c>
      <c r="W604" s="7">
        <v>0.75</v>
      </c>
      <c r="X604" s="9">
        <f>Tabla12[[#This Row],[Precio unitario]]*Tabla12[[#This Row],[Tasa de ingresos cliente]]</f>
        <v>5.5429066499999998E-4</v>
      </c>
      <c r="Y604" s="21">
        <v>21.6</v>
      </c>
      <c r="Z604" s="11">
        <f>Tabla12[[#This Row],[tasa de cambio]]*Tabla12[[#This Row],[Ingresos netos]]</f>
        <v>1.1972678364000001E-2</v>
      </c>
      <c r="AQ604" s="1" t="s">
        <v>100</v>
      </c>
      <c r="AR604" s="1" t="s">
        <v>92</v>
      </c>
      <c r="AS604" s="1" t="s">
        <v>104</v>
      </c>
      <c r="AT604" s="1" t="s">
        <v>11</v>
      </c>
      <c r="AU604" s="1" t="s">
        <v>12</v>
      </c>
      <c r="AV604" s="1" t="s">
        <v>13</v>
      </c>
      <c r="AW604" s="8">
        <v>3.2469999999999999E-3</v>
      </c>
      <c r="AX604" s="8">
        <v>0.75</v>
      </c>
      <c r="AY604" s="9">
        <f>Tabla8[[#This Row],[Precio unitario]]*Tabla8[[#This Row],[Tasa de ingresos cliente]]</f>
        <v>2.4352499999999999E-3</v>
      </c>
      <c r="AZ604" s="21">
        <v>21.6</v>
      </c>
      <c r="BA604" s="11">
        <f>Tabla8[[#This Row],[tasa de cambio]]*Tabla8[[#This Row],[Ingresos netos]]</f>
        <v>5.26014E-2</v>
      </c>
      <c r="BB604" s="23"/>
      <c r="BD604" s="23"/>
    </row>
    <row r="605" spans="1:56">
      <c r="A605" s="2" t="s">
        <v>24</v>
      </c>
      <c r="B605" s="2" t="s">
        <v>47</v>
      </c>
      <c r="C605" s="2"/>
      <c r="D605" s="2" t="s">
        <v>11</v>
      </c>
      <c r="E605" s="2" t="s">
        <v>12</v>
      </c>
      <c r="F605" s="2" t="s">
        <v>13</v>
      </c>
      <c r="G605" s="7">
        <v>1.0372690800000001E-4</v>
      </c>
      <c r="H605" s="7">
        <v>0.75</v>
      </c>
      <c r="I605" s="9">
        <f>Tabla14[[#This Row],[Precio unitario]]*Tabla14[[#This Row],[Tasa de ingresos cliente]]</f>
        <v>7.7795181000000005E-5</v>
      </c>
      <c r="J605" s="21">
        <v>21.6</v>
      </c>
      <c r="K605" s="15">
        <f>Tabla14[[#This Row],[tasa de cambio]]*Tabla14[[#This Row],[Ingresos netos]]</f>
        <v>1.6803759096000001E-3</v>
      </c>
      <c r="P605" s="1" t="s">
        <v>81</v>
      </c>
      <c r="Q605" s="1" t="s">
        <v>28</v>
      </c>
      <c r="R605" s="1"/>
      <c r="S605" s="1" t="s">
        <v>11</v>
      </c>
      <c r="T605" s="1" t="s">
        <v>12</v>
      </c>
      <c r="U605" s="1" t="s">
        <v>13</v>
      </c>
      <c r="V605" s="8">
        <v>7.07896857E-4</v>
      </c>
      <c r="W605" s="8">
        <v>0.75</v>
      </c>
      <c r="X605" s="9">
        <f>Tabla12[[#This Row],[Precio unitario]]*Tabla12[[#This Row],[Tasa de ingresos cliente]]</f>
        <v>5.3092264275E-4</v>
      </c>
      <c r="Y605" s="21">
        <v>21.6</v>
      </c>
      <c r="Z605" s="11">
        <f>Tabla12[[#This Row],[tasa de cambio]]*Tabla12[[#This Row],[Ingresos netos]]</f>
        <v>1.14679290834E-2</v>
      </c>
      <c r="AQ605" s="2" t="s">
        <v>100</v>
      </c>
      <c r="AR605" s="2" t="s">
        <v>92</v>
      </c>
      <c r="AS605" s="2" t="s">
        <v>104</v>
      </c>
      <c r="AT605" s="2" t="s">
        <v>11</v>
      </c>
      <c r="AU605" s="2" t="s">
        <v>12</v>
      </c>
      <c r="AV605" s="2" t="s">
        <v>13</v>
      </c>
      <c r="AW605" s="7">
        <v>3.2468889000000002E-3</v>
      </c>
      <c r="AX605" s="7">
        <v>0.75</v>
      </c>
      <c r="AY605" s="9">
        <f>Tabla8[[#This Row],[Precio unitario]]*Tabla8[[#This Row],[Tasa de ingresos cliente]]</f>
        <v>2.4351666750000002E-3</v>
      </c>
      <c r="AZ605" s="21">
        <v>21.6</v>
      </c>
      <c r="BA605" s="11">
        <f>Tabla8[[#This Row],[tasa de cambio]]*Tabla8[[#This Row],[Ingresos netos]]</f>
        <v>5.2599600180000011E-2</v>
      </c>
      <c r="BB605" s="23"/>
      <c r="BD605" s="23"/>
    </row>
    <row r="606" spans="1:56">
      <c r="A606" s="1" t="s">
        <v>24</v>
      </c>
      <c r="B606" s="1" t="s">
        <v>47</v>
      </c>
      <c r="C606" s="1"/>
      <c r="D606" s="1" t="s">
        <v>11</v>
      </c>
      <c r="E606" s="1" t="s">
        <v>12</v>
      </c>
      <c r="F606" s="1" t="s">
        <v>13</v>
      </c>
      <c r="G606" s="8">
        <v>1.5547510990000001E-3</v>
      </c>
      <c r="H606" s="8">
        <v>0.75</v>
      </c>
      <c r="I606" s="9">
        <f>Tabla14[[#This Row],[Precio unitario]]*Tabla14[[#This Row],[Tasa de ingresos cliente]]</f>
        <v>1.1660633242500001E-3</v>
      </c>
      <c r="J606" s="21">
        <v>21.6</v>
      </c>
      <c r="K606" s="15">
        <f>Tabla14[[#This Row],[tasa de cambio]]*Tabla14[[#This Row],[Ingresos netos]]</f>
        <v>2.5186967803800003E-2</v>
      </c>
      <c r="P606" s="2" t="s">
        <v>81</v>
      </c>
      <c r="Q606" s="2" t="s">
        <v>28</v>
      </c>
      <c r="R606" s="2"/>
      <c r="S606" s="2" t="s">
        <v>11</v>
      </c>
      <c r="T606" s="2" t="s">
        <v>12</v>
      </c>
      <c r="U606" s="2" t="s">
        <v>13</v>
      </c>
      <c r="V606" s="7">
        <v>6.8193238799999997E-4</v>
      </c>
      <c r="W606" s="7">
        <v>0.75</v>
      </c>
      <c r="X606" s="9">
        <f>Tabla12[[#This Row],[Precio unitario]]*Tabla12[[#This Row],[Tasa de ingresos cliente]]</f>
        <v>5.11449291E-4</v>
      </c>
      <c r="Y606" s="21">
        <v>21.6</v>
      </c>
      <c r="Z606" s="11">
        <f>Tabla12[[#This Row],[tasa de cambio]]*Tabla12[[#This Row],[Ingresos netos]]</f>
        <v>1.1047304685600001E-2</v>
      </c>
      <c r="AQ606" s="2" t="s">
        <v>100</v>
      </c>
      <c r="AR606" s="2" t="s">
        <v>92</v>
      </c>
      <c r="AS606" s="2" t="s">
        <v>104</v>
      </c>
      <c r="AT606" s="2" t="s">
        <v>11</v>
      </c>
      <c r="AU606" s="2" t="s">
        <v>12</v>
      </c>
      <c r="AV606" s="2" t="s">
        <v>13</v>
      </c>
      <c r="AW606" s="7">
        <v>5.5630000000000002E-3</v>
      </c>
      <c r="AX606" s="7">
        <v>0.75</v>
      </c>
      <c r="AY606" s="9">
        <f>Tabla8[[#This Row],[Precio unitario]]*Tabla8[[#This Row],[Tasa de ingresos cliente]]</f>
        <v>4.1722500000000006E-3</v>
      </c>
      <c r="AZ606" s="21">
        <v>21.6</v>
      </c>
      <c r="BA606" s="11">
        <f>Tabla8[[#This Row],[tasa de cambio]]*Tabla8[[#This Row],[Ingresos netos]]</f>
        <v>9.0120600000000023E-2</v>
      </c>
      <c r="BB606" s="23"/>
      <c r="BD606" s="23"/>
    </row>
    <row r="607" spans="1:56">
      <c r="A607" s="1" t="s">
        <v>24</v>
      </c>
      <c r="B607" s="1" t="s">
        <v>47</v>
      </c>
      <c r="C607" s="1"/>
      <c r="D607" s="1" t="s">
        <v>11</v>
      </c>
      <c r="E607" s="1" t="s">
        <v>12</v>
      </c>
      <c r="F607" s="1" t="s">
        <v>13</v>
      </c>
      <c r="G607" s="8">
        <v>1.0696837400000001E-4</v>
      </c>
      <c r="H607" s="8">
        <v>0.75</v>
      </c>
      <c r="I607" s="9">
        <f>Tabla14[[#This Row],[Precio unitario]]*Tabla14[[#This Row],[Tasa de ingresos cliente]]</f>
        <v>8.0226280500000005E-5</v>
      </c>
      <c r="J607" s="21">
        <v>21.6</v>
      </c>
      <c r="K607" s="15">
        <f>Tabla14[[#This Row],[tasa de cambio]]*Tabla14[[#This Row],[Ingresos netos]]</f>
        <v>1.7328876588000002E-3</v>
      </c>
      <c r="P607" s="1" t="s">
        <v>81</v>
      </c>
      <c r="Q607" s="1" t="s">
        <v>28</v>
      </c>
      <c r="R607" s="1"/>
      <c r="S607" s="1" t="s">
        <v>11</v>
      </c>
      <c r="T607" s="1" t="s">
        <v>12</v>
      </c>
      <c r="U607" s="1" t="s">
        <v>13</v>
      </c>
      <c r="V607" s="8">
        <v>3.9632322799999998E-4</v>
      </c>
      <c r="W607" s="8">
        <v>0.75</v>
      </c>
      <c r="X607" s="9">
        <f>Tabla12[[#This Row],[Precio unitario]]*Tabla12[[#This Row],[Tasa de ingresos cliente]]</f>
        <v>2.9724242099999997E-4</v>
      </c>
      <c r="Y607" s="21">
        <v>21.6</v>
      </c>
      <c r="Z607" s="11">
        <f>Tabla12[[#This Row],[tasa de cambio]]*Tabla12[[#This Row],[Ingresos netos]]</f>
        <v>6.4204362936000001E-3</v>
      </c>
      <c r="AQ607" s="1" t="s">
        <v>100</v>
      </c>
      <c r="AR607" s="1" t="s">
        <v>92</v>
      </c>
      <c r="AS607" s="1" t="s">
        <v>104</v>
      </c>
      <c r="AT607" s="1" t="s">
        <v>11</v>
      </c>
      <c r="AU607" s="1" t="s">
        <v>12</v>
      </c>
      <c r="AV607" s="1" t="s">
        <v>13</v>
      </c>
      <c r="AW607" s="8">
        <v>6.7566667000000004E-3</v>
      </c>
      <c r="AX607" s="8">
        <v>0.75</v>
      </c>
      <c r="AY607" s="9">
        <f>Tabla8[[#This Row],[Precio unitario]]*Tabla8[[#This Row],[Tasa de ingresos cliente]]</f>
        <v>5.0675000250000003E-3</v>
      </c>
      <c r="AZ607" s="21">
        <v>21.6</v>
      </c>
      <c r="BA607" s="11">
        <f>Tabla8[[#This Row],[tasa de cambio]]*Tabla8[[#This Row],[Ingresos netos]]</f>
        <v>0.10945800054000002</v>
      </c>
      <c r="BB607" s="23"/>
      <c r="BD607" s="23"/>
    </row>
    <row r="608" spans="1:56">
      <c r="A608" s="2" t="s">
        <v>24</v>
      </c>
      <c r="B608" s="2" t="s">
        <v>47</v>
      </c>
      <c r="C608" s="2"/>
      <c r="D608" s="2" t="s">
        <v>11</v>
      </c>
      <c r="E608" s="2" t="s">
        <v>12</v>
      </c>
      <c r="F608" s="2" t="s">
        <v>13</v>
      </c>
      <c r="G608" s="7">
        <v>9.0086819600000007E-3</v>
      </c>
      <c r="H608" s="7">
        <v>0.75</v>
      </c>
      <c r="I608" s="9">
        <f>Tabla14[[#This Row],[Precio unitario]]*Tabla14[[#This Row],[Tasa de ingresos cliente]]</f>
        <v>6.7565114700000005E-3</v>
      </c>
      <c r="J608" s="21">
        <v>21.6</v>
      </c>
      <c r="K608" s="15">
        <f>Tabla14[[#This Row],[tasa de cambio]]*Tabla14[[#This Row],[Ingresos netos]]</f>
        <v>0.14594064775200002</v>
      </c>
      <c r="P608" s="2" t="s">
        <v>81</v>
      </c>
      <c r="Q608" s="2" t="s">
        <v>28</v>
      </c>
      <c r="R608" s="2"/>
      <c r="S608" s="2" t="s">
        <v>11</v>
      </c>
      <c r="T608" s="2" t="s">
        <v>12</v>
      </c>
      <c r="U608" s="2" t="s">
        <v>13</v>
      </c>
      <c r="V608" s="7">
        <v>6.3887131499999999E-4</v>
      </c>
      <c r="W608" s="7">
        <v>0.75</v>
      </c>
      <c r="X608" s="9">
        <f>Tabla12[[#This Row],[Precio unitario]]*Tabla12[[#This Row],[Tasa de ingresos cliente]]</f>
        <v>4.7915348624999997E-4</v>
      </c>
      <c r="Y608" s="21">
        <v>21.6</v>
      </c>
      <c r="Z608" s="11">
        <f>Tabla12[[#This Row],[tasa de cambio]]*Tabla12[[#This Row],[Ingresos netos]]</f>
        <v>1.0349715303000001E-2</v>
      </c>
      <c r="AQ608" s="1" t="s">
        <v>100</v>
      </c>
      <c r="AR608" s="1" t="s">
        <v>92</v>
      </c>
      <c r="AS608" s="1" t="s">
        <v>104</v>
      </c>
      <c r="AT608" s="1" t="s">
        <v>11</v>
      </c>
      <c r="AU608" s="1" t="s">
        <v>12</v>
      </c>
      <c r="AV608" s="1" t="s">
        <v>13</v>
      </c>
      <c r="AW608" s="8">
        <v>6.8817777999999998E-3</v>
      </c>
      <c r="AX608" s="8">
        <v>0.75</v>
      </c>
      <c r="AY608" s="9">
        <f>Tabla8[[#This Row],[Precio unitario]]*Tabla8[[#This Row],[Tasa de ingresos cliente]]</f>
        <v>5.1613333500000001E-3</v>
      </c>
      <c r="AZ608" s="21">
        <v>21.6</v>
      </c>
      <c r="BA608" s="11">
        <f>Tabla8[[#This Row],[tasa de cambio]]*Tabla8[[#This Row],[Ingresos netos]]</f>
        <v>0.11148480036000001</v>
      </c>
      <c r="BB608" s="23"/>
      <c r="BD608" s="23"/>
    </row>
    <row r="609" spans="1:56">
      <c r="A609" s="2" t="s">
        <v>24</v>
      </c>
      <c r="B609" s="2" t="s">
        <v>47</v>
      </c>
      <c r="C609" s="2"/>
      <c r="D609" s="2" t="s">
        <v>11</v>
      </c>
      <c r="E609" s="2" t="s">
        <v>12</v>
      </c>
      <c r="F609" s="2" t="s">
        <v>13</v>
      </c>
      <c r="G609" s="7">
        <v>3.8119638700000001E-4</v>
      </c>
      <c r="H609" s="7">
        <v>0.75</v>
      </c>
      <c r="I609" s="9">
        <f>Tabla14[[#This Row],[Precio unitario]]*Tabla14[[#This Row],[Tasa de ingresos cliente]]</f>
        <v>2.8589729025E-4</v>
      </c>
      <c r="J609" s="21">
        <v>21.6</v>
      </c>
      <c r="K609" s="15">
        <f>Tabla14[[#This Row],[tasa de cambio]]*Tabla14[[#This Row],[Ingresos netos]]</f>
        <v>6.1753814694000004E-3</v>
      </c>
      <c r="P609" s="1" t="s">
        <v>81</v>
      </c>
      <c r="Q609" s="1" t="s">
        <v>64</v>
      </c>
      <c r="R609" s="1"/>
      <c r="S609" s="1" t="s">
        <v>11</v>
      </c>
      <c r="T609" s="1" t="s">
        <v>12</v>
      </c>
      <c r="U609" s="1" t="s">
        <v>13</v>
      </c>
      <c r="V609" s="8">
        <v>5.7162170219999999E-3</v>
      </c>
      <c r="W609" s="8">
        <v>0.75</v>
      </c>
      <c r="X609" s="9">
        <f>Tabla12[[#This Row],[Precio unitario]]*Tabla12[[#This Row],[Tasa de ingresos cliente]]</f>
        <v>4.2871627664999995E-3</v>
      </c>
      <c r="Y609" s="21">
        <v>21.6</v>
      </c>
      <c r="Z609" s="11">
        <f>Tabla12[[#This Row],[tasa de cambio]]*Tabla12[[#This Row],[Ingresos netos]]</f>
        <v>9.26027157564E-2</v>
      </c>
      <c r="AQ609" s="2" t="s">
        <v>100</v>
      </c>
      <c r="AR609" s="2" t="s">
        <v>92</v>
      </c>
      <c r="AS609" s="2" t="s">
        <v>104</v>
      </c>
      <c r="AT609" s="2" t="s">
        <v>11</v>
      </c>
      <c r="AU609" s="2" t="s">
        <v>12</v>
      </c>
      <c r="AV609" s="2" t="s">
        <v>13</v>
      </c>
      <c r="AW609" s="7">
        <v>6.8820000000000001E-3</v>
      </c>
      <c r="AX609" s="7">
        <v>0.75</v>
      </c>
      <c r="AY609" s="9">
        <f>Tabla8[[#This Row],[Precio unitario]]*Tabla8[[#This Row],[Tasa de ingresos cliente]]</f>
        <v>5.1615000000000003E-3</v>
      </c>
      <c r="AZ609" s="21">
        <v>21.6</v>
      </c>
      <c r="BA609" s="11">
        <f>Tabla8[[#This Row],[tasa de cambio]]*Tabla8[[#This Row],[Ingresos netos]]</f>
        <v>0.11148840000000002</v>
      </c>
      <c r="BB609" s="23"/>
      <c r="BD609" s="23"/>
    </row>
    <row r="610" spans="1:56">
      <c r="A610" s="1" t="s">
        <v>24</v>
      </c>
      <c r="B610" s="1" t="s">
        <v>47</v>
      </c>
      <c r="C610" s="1"/>
      <c r="D610" s="1" t="s">
        <v>11</v>
      </c>
      <c r="E610" s="1" t="s">
        <v>12</v>
      </c>
      <c r="F610" s="1" t="s">
        <v>13</v>
      </c>
      <c r="G610" s="8">
        <v>1.5819139280000001E-3</v>
      </c>
      <c r="H610" s="8">
        <v>0.75</v>
      </c>
      <c r="I610" s="9">
        <f>Tabla14[[#This Row],[Precio unitario]]*Tabla14[[#This Row],[Tasa de ingresos cliente]]</f>
        <v>1.186435446E-3</v>
      </c>
      <c r="J610" s="21">
        <v>21.6</v>
      </c>
      <c r="K610" s="15">
        <f>Tabla14[[#This Row],[tasa de cambio]]*Tabla14[[#This Row],[Ingresos netos]]</f>
        <v>2.56270056336E-2</v>
      </c>
      <c r="P610" s="2" t="s">
        <v>81</v>
      </c>
      <c r="Q610" s="2" t="s">
        <v>30</v>
      </c>
      <c r="R610" s="2"/>
      <c r="S610" s="2" t="s">
        <v>11</v>
      </c>
      <c r="T610" s="2" t="s">
        <v>12</v>
      </c>
      <c r="U610" s="2" t="s">
        <v>13</v>
      </c>
      <c r="V610" s="7">
        <v>1.0514450908E-2</v>
      </c>
      <c r="W610" s="7">
        <v>0.75</v>
      </c>
      <c r="X610" s="9">
        <f>Tabla12[[#This Row],[Precio unitario]]*Tabla12[[#This Row],[Tasa de ingresos cliente]]</f>
        <v>7.8858381809999989E-3</v>
      </c>
      <c r="Y610" s="21">
        <v>21.6</v>
      </c>
      <c r="Z610" s="11">
        <f>Tabla12[[#This Row],[tasa de cambio]]*Tabla12[[#This Row],[Ingresos netos]]</f>
        <v>0.17033410470959998</v>
      </c>
      <c r="AQ610" s="2" t="s">
        <v>100</v>
      </c>
      <c r="AR610" s="2" t="s">
        <v>92</v>
      </c>
      <c r="AS610" s="2" t="s">
        <v>104</v>
      </c>
      <c r="AT610" s="2" t="s">
        <v>11</v>
      </c>
      <c r="AU610" s="2" t="s">
        <v>12</v>
      </c>
      <c r="AV610" s="2" t="s">
        <v>13</v>
      </c>
      <c r="AW610" s="7">
        <v>4.1370000000000001E-3</v>
      </c>
      <c r="AX610" s="7">
        <v>0.75</v>
      </c>
      <c r="AY610" s="9">
        <f>Tabla8[[#This Row],[Precio unitario]]*Tabla8[[#This Row],[Tasa de ingresos cliente]]</f>
        <v>3.10275E-3</v>
      </c>
      <c r="AZ610" s="21">
        <v>21.6</v>
      </c>
      <c r="BA610" s="11">
        <f>Tabla8[[#This Row],[tasa de cambio]]*Tabla8[[#This Row],[Ingresos netos]]</f>
        <v>6.7019400000000007E-2</v>
      </c>
      <c r="BB610" s="23"/>
      <c r="BD610" s="23"/>
    </row>
    <row r="611" spans="1:56">
      <c r="A611" s="1" t="s">
        <v>24</v>
      </c>
      <c r="B611" s="1" t="s">
        <v>47</v>
      </c>
      <c r="C611" s="1"/>
      <c r="D611" s="1" t="s">
        <v>11</v>
      </c>
      <c r="E611" s="1" t="s">
        <v>12</v>
      </c>
      <c r="F611" s="1" t="s">
        <v>13</v>
      </c>
      <c r="G611" s="8">
        <v>1.12658947E-4</v>
      </c>
      <c r="H611" s="8">
        <v>0.75</v>
      </c>
      <c r="I611" s="9">
        <f>Tabla14[[#This Row],[Precio unitario]]*Tabla14[[#This Row],[Tasa de ingresos cliente]]</f>
        <v>8.4494210250000008E-5</v>
      </c>
      <c r="J611" s="21">
        <v>21.6</v>
      </c>
      <c r="K611" s="15">
        <f>Tabla14[[#This Row],[tasa de cambio]]*Tabla14[[#This Row],[Ingresos netos]]</f>
        <v>1.8250749414000004E-3</v>
      </c>
      <c r="P611" s="1" t="s">
        <v>81</v>
      </c>
      <c r="Q611" s="1" t="s">
        <v>86</v>
      </c>
      <c r="R611" s="1"/>
      <c r="S611" s="1" t="s">
        <v>11</v>
      </c>
      <c r="T611" s="1" t="s">
        <v>12</v>
      </c>
      <c r="U611" s="1" t="s">
        <v>13</v>
      </c>
      <c r="V611" s="8">
        <v>9.6258570620000004E-3</v>
      </c>
      <c r="W611" s="8">
        <v>0.75</v>
      </c>
      <c r="X611" s="9">
        <f>Tabla12[[#This Row],[Precio unitario]]*Tabla12[[#This Row],[Tasa de ingresos cliente]]</f>
        <v>7.2193927965000003E-3</v>
      </c>
      <c r="Y611" s="21">
        <v>21.6</v>
      </c>
      <c r="Z611" s="11">
        <f>Tabla12[[#This Row],[tasa de cambio]]*Tabla12[[#This Row],[Ingresos netos]]</f>
        <v>0.15593888440440001</v>
      </c>
      <c r="AQ611" s="2" t="s">
        <v>100</v>
      </c>
      <c r="AR611" s="2" t="s">
        <v>92</v>
      </c>
      <c r="AS611" s="2" t="s">
        <v>114</v>
      </c>
      <c r="AT611" s="2" t="s">
        <v>11</v>
      </c>
      <c r="AU611" s="2" t="s">
        <v>12</v>
      </c>
      <c r="AV611" s="2" t="s">
        <v>13</v>
      </c>
      <c r="AW611" s="7">
        <v>3.77E-4</v>
      </c>
      <c r="AX611" s="7">
        <v>0.75</v>
      </c>
      <c r="AY611" s="9">
        <f>Tabla8[[#This Row],[Precio unitario]]*Tabla8[[#This Row],[Tasa de ingresos cliente]]</f>
        <v>2.8275000000000002E-4</v>
      </c>
      <c r="AZ611" s="21">
        <v>21.6</v>
      </c>
      <c r="BA611" s="11">
        <f>Tabla8[[#This Row],[tasa de cambio]]*Tabla8[[#This Row],[Ingresos netos]]</f>
        <v>6.1074000000000007E-3</v>
      </c>
      <c r="BB611" s="23"/>
      <c r="BD611" s="23"/>
    </row>
    <row r="612" spans="1:56">
      <c r="A612" s="1" t="s">
        <v>24</v>
      </c>
      <c r="B612" s="1" t="s">
        <v>47</v>
      </c>
      <c r="C612" s="1"/>
      <c r="D612" s="1" t="s">
        <v>11</v>
      </c>
      <c r="E612" s="1" t="s">
        <v>12</v>
      </c>
      <c r="F612" s="1" t="s">
        <v>13</v>
      </c>
      <c r="G612" s="8">
        <v>5.0177891800000005E-4</v>
      </c>
      <c r="H612" s="8">
        <v>0.75</v>
      </c>
      <c r="I612" s="9">
        <f>Tabla14[[#This Row],[Precio unitario]]*Tabla14[[#This Row],[Tasa de ingresos cliente]]</f>
        <v>3.7633418850000004E-4</v>
      </c>
      <c r="J612" s="21">
        <v>21.6</v>
      </c>
      <c r="K612" s="15">
        <f>Tabla14[[#This Row],[tasa de cambio]]*Tabla14[[#This Row],[Ingresos netos]]</f>
        <v>8.1288184716000016E-3</v>
      </c>
      <c r="P612" s="2" t="s">
        <v>81</v>
      </c>
      <c r="Q612" s="2" t="s">
        <v>31</v>
      </c>
      <c r="R612" s="2"/>
      <c r="S612" s="2" t="s">
        <v>11</v>
      </c>
      <c r="T612" s="2" t="s">
        <v>12</v>
      </c>
      <c r="U612" s="2" t="s">
        <v>13</v>
      </c>
      <c r="V612" s="7">
        <v>3.209483412E-3</v>
      </c>
      <c r="W612" s="7">
        <v>0.75</v>
      </c>
      <c r="X612" s="9">
        <f>Tabla12[[#This Row],[Precio unitario]]*Tabla12[[#This Row],[Tasa de ingresos cliente]]</f>
        <v>2.4071125590000002E-3</v>
      </c>
      <c r="Y612" s="21">
        <v>21.6</v>
      </c>
      <c r="Z612" s="11">
        <f>Tabla12[[#This Row],[tasa de cambio]]*Tabla12[[#This Row],[Ingresos netos]]</f>
        <v>5.1993631274400008E-2</v>
      </c>
      <c r="AQ612" s="2" t="s">
        <v>100</v>
      </c>
      <c r="AR612" s="2" t="s">
        <v>92</v>
      </c>
      <c r="AS612" s="2" t="s">
        <v>104</v>
      </c>
      <c r="AT612" s="2" t="s">
        <v>11</v>
      </c>
      <c r="AU612" s="2" t="s">
        <v>129</v>
      </c>
      <c r="AV612" s="2" t="s">
        <v>13</v>
      </c>
      <c r="AW612" s="7">
        <v>-1.5116890000000001E-3</v>
      </c>
      <c r="AX612" s="7">
        <v>0.75</v>
      </c>
      <c r="AY612" s="9">
        <f>Tabla8[[#This Row],[Precio unitario]]*Tabla8[[#This Row],[Tasa de ingresos cliente]]</f>
        <v>-1.1337667500000001E-3</v>
      </c>
      <c r="AZ612" s="21">
        <v>21.6</v>
      </c>
      <c r="BA612" s="11">
        <f>Tabla8[[#This Row],[tasa de cambio]]*Tabla8[[#This Row],[Ingresos netos]]</f>
        <v>-2.4489361800000001E-2</v>
      </c>
      <c r="BB612" s="23"/>
      <c r="BD612" s="23"/>
    </row>
    <row r="613" spans="1:56">
      <c r="A613" s="2" t="s">
        <v>24</v>
      </c>
      <c r="B613" s="2" t="s">
        <v>47</v>
      </c>
      <c r="C613" s="2"/>
      <c r="D613" s="2" t="s">
        <v>11</v>
      </c>
      <c r="E613" s="2" t="s">
        <v>12</v>
      </c>
      <c r="F613" s="2" t="s">
        <v>13</v>
      </c>
      <c r="G613" s="7">
        <v>2.83520215E-4</v>
      </c>
      <c r="H613" s="7">
        <v>0.75</v>
      </c>
      <c r="I613" s="9">
        <f>Tabla14[[#This Row],[Precio unitario]]*Tabla14[[#This Row],[Tasa de ingresos cliente]]</f>
        <v>2.1264016125E-4</v>
      </c>
      <c r="J613" s="21">
        <v>21.6</v>
      </c>
      <c r="K613" s="15">
        <f>Tabla14[[#This Row],[tasa de cambio]]*Tabla14[[#This Row],[Ingresos netos]]</f>
        <v>4.5930274830000006E-3</v>
      </c>
      <c r="P613" s="1" t="s">
        <v>81</v>
      </c>
      <c r="Q613" s="1" t="s">
        <v>32</v>
      </c>
      <c r="R613" s="1"/>
      <c r="S613" s="1" t="s">
        <v>11</v>
      </c>
      <c r="T613" s="1" t="s">
        <v>12</v>
      </c>
      <c r="U613" s="1" t="s">
        <v>13</v>
      </c>
      <c r="V613" s="8">
        <v>8.7070095359999995E-3</v>
      </c>
      <c r="W613" s="8">
        <v>0.75</v>
      </c>
      <c r="X613" s="9">
        <f>Tabla12[[#This Row],[Precio unitario]]*Tabla12[[#This Row],[Tasa de ingresos cliente]]</f>
        <v>6.5302571519999996E-3</v>
      </c>
      <c r="Y613" s="21">
        <v>21.6</v>
      </c>
      <c r="Z613" s="11">
        <f>Tabla12[[#This Row],[tasa de cambio]]*Tabla12[[#This Row],[Ingresos netos]]</f>
        <v>0.14105355448320001</v>
      </c>
      <c r="AQ613" s="1" t="s">
        <v>100</v>
      </c>
      <c r="AR613" s="1" t="s">
        <v>92</v>
      </c>
      <c r="AS613" s="1" t="s">
        <v>104</v>
      </c>
      <c r="AT613" s="1" t="s">
        <v>11</v>
      </c>
      <c r="AU613" s="1" t="s">
        <v>129</v>
      </c>
      <c r="AV613" s="1" t="s">
        <v>13</v>
      </c>
      <c r="AW613" s="8">
        <v>-1.5116891999999999E-3</v>
      </c>
      <c r="AX613" s="8">
        <v>0.75</v>
      </c>
      <c r="AY613" s="9">
        <f>Tabla8[[#This Row],[Precio unitario]]*Tabla8[[#This Row],[Tasa de ingresos cliente]]</f>
        <v>-1.1337668999999999E-3</v>
      </c>
      <c r="AZ613" s="21">
        <v>21.6</v>
      </c>
      <c r="BA613" s="11">
        <f>Tabla8[[#This Row],[tasa de cambio]]*Tabla8[[#This Row],[Ingresos netos]]</f>
        <v>-2.4489365039999999E-2</v>
      </c>
      <c r="BB613" s="23"/>
      <c r="BD613" s="23"/>
    </row>
    <row r="614" spans="1:56">
      <c r="A614" s="1" t="s">
        <v>24</v>
      </c>
      <c r="B614" s="1" t="s">
        <v>47</v>
      </c>
      <c r="C614" s="1"/>
      <c r="D614" s="1" t="s">
        <v>11</v>
      </c>
      <c r="E614" s="1" t="s">
        <v>12</v>
      </c>
      <c r="F614" s="1" t="s">
        <v>13</v>
      </c>
      <c r="G614" s="8">
        <v>1.543369952E-3</v>
      </c>
      <c r="H614" s="8">
        <v>0.75</v>
      </c>
      <c r="I614" s="9">
        <f>Tabla14[[#This Row],[Precio unitario]]*Tabla14[[#This Row],[Tasa de ingresos cliente]]</f>
        <v>1.1575274640000001E-3</v>
      </c>
      <c r="J614" s="21">
        <v>21.6</v>
      </c>
      <c r="K614" s="15">
        <f>Tabla14[[#This Row],[tasa de cambio]]*Tabla14[[#This Row],[Ingresos netos]]</f>
        <v>2.5002593222400005E-2</v>
      </c>
      <c r="P614" s="2" t="s">
        <v>81</v>
      </c>
      <c r="Q614" s="2" t="s">
        <v>70</v>
      </c>
      <c r="R614" s="2"/>
      <c r="S614" s="2" t="s">
        <v>11</v>
      </c>
      <c r="T614" s="2" t="s">
        <v>12</v>
      </c>
      <c r="U614" s="2" t="s">
        <v>13</v>
      </c>
      <c r="V614" s="7">
        <v>5.927128401E-3</v>
      </c>
      <c r="W614" s="7">
        <v>0.75</v>
      </c>
      <c r="X614" s="9">
        <f>Tabla12[[#This Row],[Precio unitario]]*Tabla12[[#This Row],[Tasa de ingresos cliente]]</f>
        <v>4.4453463007499998E-3</v>
      </c>
      <c r="Y614" s="21">
        <v>21.6</v>
      </c>
      <c r="Z614" s="11">
        <f>Tabla12[[#This Row],[tasa de cambio]]*Tabla12[[#This Row],[Ingresos netos]]</f>
        <v>9.6019480096199997E-2</v>
      </c>
      <c r="AQ614" s="2" t="s">
        <v>100</v>
      </c>
      <c r="AR614" s="2" t="s">
        <v>92</v>
      </c>
      <c r="AS614" s="2" t="s">
        <v>114</v>
      </c>
      <c r="AT614" s="2" t="s">
        <v>11</v>
      </c>
      <c r="AU614" s="2" t="s">
        <v>129</v>
      </c>
      <c r="AV614" s="2" t="s">
        <v>13</v>
      </c>
      <c r="AW614" s="7">
        <v>-1.1309160000000001E-4</v>
      </c>
      <c r="AX614" s="7">
        <v>0.75</v>
      </c>
      <c r="AY614" s="9">
        <f>Tabla8[[#This Row],[Precio unitario]]*Tabla8[[#This Row],[Tasa de ingresos cliente]]</f>
        <v>-8.4818700000000008E-5</v>
      </c>
      <c r="AZ614" s="21">
        <v>21.6</v>
      </c>
      <c r="BA614" s="11">
        <f>Tabla8[[#This Row],[tasa de cambio]]*Tabla8[[#This Row],[Ingresos netos]]</f>
        <v>-1.8320839200000002E-3</v>
      </c>
      <c r="BB614" s="23"/>
      <c r="BD614" s="23"/>
    </row>
    <row r="615" spans="1:56">
      <c r="A615" s="2" t="s">
        <v>24</v>
      </c>
      <c r="B615" s="2" t="s">
        <v>47</v>
      </c>
      <c r="C615" s="2"/>
      <c r="D615" s="2" t="s">
        <v>11</v>
      </c>
      <c r="E615" s="2" t="s">
        <v>12</v>
      </c>
      <c r="F615" s="2" t="s">
        <v>13</v>
      </c>
      <c r="G615" s="7">
        <v>6.6428440700000001E-4</v>
      </c>
      <c r="H615" s="7">
        <v>0.75</v>
      </c>
      <c r="I615" s="9">
        <f>Tabla14[[#This Row],[Precio unitario]]*Tabla14[[#This Row],[Tasa de ingresos cliente]]</f>
        <v>4.9821330525000004E-4</v>
      </c>
      <c r="J615" s="21">
        <v>21.6</v>
      </c>
      <c r="K615" s="15">
        <f>Tabla14[[#This Row],[tasa de cambio]]*Tabla14[[#This Row],[Ingresos netos]]</f>
        <v>1.0761407393400001E-2</v>
      </c>
      <c r="P615" s="1" t="s">
        <v>81</v>
      </c>
      <c r="Q615" s="1" t="s">
        <v>65</v>
      </c>
      <c r="R615" s="1"/>
      <c r="S615" s="1" t="s">
        <v>11</v>
      </c>
      <c r="T615" s="1" t="s">
        <v>12</v>
      </c>
      <c r="U615" s="1" t="s">
        <v>13</v>
      </c>
      <c r="V615" s="8">
        <v>1.3202706607E-2</v>
      </c>
      <c r="W615" s="8">
        <v>0.75</v>
      </c>
      <c r="X615" s="9">
        <f>Tabla12[[#This Row],[Precio unitario]]*Tabla12[[#This Row],[Tasa de ingresos cliente]]</f>
        <v>9.9020299552500003E-3</v>
      </c>
      <c r="Y615" s="21">
        <v>21.6</v>
      </c>
      <c r="Z615" s="11">
        <f>Tabla12[[#This Row],[tasa de cambio]]*Tabla12[[#This Row],[Ingresos netos]]</f>
        <v>0.21388384703340002</v>
      </c>
      <c r="AQ615" s="1" t="s">
        <v>100</v>
      </c>
      <c r="AR615" s="1" t="s">
        <v>92</v>
      </c>
      <c r="AS615" s="1" t="s">
        <v>101</v>
      </c>
      <c r="AT615" s="1" t="s">
        <v>11</v>
      </c>
      <c r="AU615" s="1" t="s">
        <v>12</v>
      </c>
      <c r="AV615" s="1" t="s">
        <v>13</v>
      </c>
      <c r="AW615" s="8">
        <v>2.513E-3</v>
      </c>
      <c r="AX615" s="8">
        <v>0.75</v>
      </c>
      <c r="AY615" s="9">
        <f>Tabla8[[#This Row],[Precio unitario]]*Tabla8[[#This Row],[Tasa de ingresos cliente]]</f>
        <v>1.8847500000000001E-3</v>
      </c>
      <c r="AZ615" s="21">
        <v>21.6</v>
      </c>
      <c r="BA615" s="11">
        <f>Tabla8[[#This Row],[tasa de cambio]]*Tabla8[[#This Row],[Ingresos netos]]</f>
        <v>4.0710600000000007E-2</v>
      </c>
      <c r="BB615" s="23"/>
      <c r="BD615" s="23"/>
    </row>
    <row r="616" spans="1:56">
      <c r="A616" s="2" t="s">
        <v>24</v>
      </c>
      <c r="B616" s="2" t="s">
        <v>47</v>
      </c>
      <c r="C616" s="2"/>
      <c r="D616" s="2" t="s">
        <v>11</v>
      </c>
      <c r="E616" s="2" t="s">
        <v>12</v>
      </c>
      <c r="F616" s="2" t="s">
        <v>13</v>
      </c>
      <c r="G616" s="7">
        <v>1.02153999E-4</v>
      </c>
      <c r="H616" s="7">
        <v>0.75</v>
      </c>
      <c r="I616" s="9">
        <f>Tabla14[[#This Row],[Precio unitario]]*Tabla14[[#This Row],[Tasa de ingresos cliente]]</f>
        <v>7.6615499249999995E-5</v>
      </c>
      <c r="J616" s="21">
        <v>21.6</v>
      </c>
      <c r="K616" s="15">
        <f>Tabla14[[#This Row],[tasa de cambio]]*Tabla14[[#This Row],[Ingresos netos]]</f>
        <v>1.6548947838E-3</v>
      </c>
      <c r="P616" s="2" t="s">
        <v>81</v>
      </c>
      <c r="Q616" s="2" t="s">
        <v>41</v>
      </c>
      <c r="R616" s="2"/>
      <c r="S616" s="2" t="s">
        <v>11</v>
      </c>
      <c r="T616" s="2" t="s">
        <v>12</v>
      </c>
      <c r="U616" s="2" t="s">
        <v>13</v>
      </c>
      <c r="V616" s="7">
        <v>4.9209773940000002E-3</v>
      </c>
      <c r="W616" s="7">
        <v>0.75</v>
      </c>
      <c r="X616" s="9">
        <f>Tabla12[[#This Row],[Precio unitario]]*Tabla12[[#This Row],[Tasa de ingresos cliente]]</f>
        <v>3.6907330455000003E-3</v>
      </c>
      <c r="Y616" s="21">
        <v>21.6</v>
      </c>
      <c r="Z616" s="11">
        <f>Tabla12[[#This Row],[tasa de cambio]]*Tabla12[[#This Row],[Ingresos netos]]</f>
        <v>7.9719833782800009E-2</v>
      </c>
      <c r="AQ616" s="1" t="s">
        <v>100</v>
      </c>
      <c r="AR616" s="1" t="s">
        <v>42</v>
      </c>
      <c r="AS616" s="1" t="s">
        <v>101</v>
      </c>
      <c r="AT616" s="1" t="s">
        <v>11</v>
      </c>
      <c r="AU616" s="1" t="s">
        <v>12</v>
      </c>
      <c r="AV616" s="1" t="s">
        <v>13</v>
      </c>
      <c r="AW616" s="8">
        <v>1.212E-3</v>
      </c>
      <c r="AX616" s="8">
        <v>0.75</v>
      </c>
      <c r="AY616" s="9">
        <f>Tabla8[[#This Row],[Precio unitario]]*Tabla8[[#This Row],[Tasa de ingresos cliente]]</f>
        <v>9.0899999999999998E-4</v>
      </c>
      <c r="AZ616" s="21">
        <v>21.6</v>
      </c>
      <c r="BA616" s="11">
        <f>Tabla8[[#This Row],[tasa de cambio]]*Tabla8[[#This Row],[Ingresos netos]]</f>
        <v>1.96344E-2</v>
      </c>
      <c r="BB616" s="23"/>
      <c r="BD616" s="23"/>
    </row>
    <row r="617" spans="1:56">
      <c r="A617" s="2" t="s">
        <v>24</v>
      </c>
      <c r="B617" s="2" t="s">
        <v>47</v>
      </c>
      <c r="C617" s="2"/>
      <c r="D617" s="2" t="s">
        <v>11</v>
      </c>
      <c r="E617" s="2" t="s">
        <v>12</v>
      </c>
      <c r="F617" s="2" t="s">
        <v>13</v>
      </c>
      <c r="G617" s="7">
        <v>2.9389290999999999E-5</v>
      </c>
      <c r="H617" s="7">
        <v>0.75</v>
      </c>
      <c r="I617" s="9">
        <f>Tabla14[[#This Row],[Precio unitario]]*Tabla14[[#This Row],[Tasa de ingresos cliente]]</f>
        <v>2.2041968249999998E-5</v>
      </c>
      <c r="J617" s="21">
        <v>21.6</v>
      </c>
      <c r="K617" s="15">
        <f>Tabla14[[#This Row],[tasa de cambio]]*Tabla14[[#This Row],[Ingresos netos]]</f>
        <v>4.7610651419999997E-4</v>
      </c>
      <c r="P617" s="1" t="s">
        <v>81</v>
      </c>
      <c r="Q617" s="1" t="s">
        <v>14</v>
      </c>
      <c r="R617" s="1"/>
      <c r="S617" s="1" t="s">
        <v>11</v>
      </c>
      <c r="T617" s="1" t="s">
        <v>12</v>
      </c>
      <c r="U617" s="1" t="s">
        <v>13</v>
      </c>
      <c r="V617" s="8">
        <v>4.822436831E-3</v>
      </c>
      <c r="W617" s="8">
        <v>0.75</v>
      </c>
      <c r="X617" s="9">
        <f>Tabla12[[#This Row],[Precio unitario]]*Tabla12[[#This Row],[Tasa de ingresos cliente]]</f>
        <v>3.6168276232499998E-3</v>
      </c>
      <c r="Y617" s="21">
        <v>21.6</v>
      </c>
      <c r="Z617" s="11">
        <f>Tabla12[[#This Row],[tasa de cambio]]*Tabla12[[#This Row],[Ingresos netos]]</f>
        <v>7.81234766622E-2</v>
      </c>
      <c r="AQ617" s="1" t="s">
        <v>100</v>
      </c>
      <c r="AR617" s="1" t="s">
        <v>42</v>
      </c>
      <c r="AS617" s="1" t="s">
        <v>104</v>
      </c>
      <c r="AT617" s="1" t="s">
        <v>11</v>
      </c>
      <c r="AU617" s="1" t="s">
        <v>12</v>
      </c>
      <c r="AV617" s="1" t="s">
        <v>13</v>
      </c>
      <c r="AW617" s="8">
        <v>1.5953333000000001E-3</v>
      </c>
      <c r="AX617" s="8">
        <v>0.75</v>
      </c>
      <c r="AY617" s="9">
        <f>Tabla8[[#This Row],[Precio unitario]]*Tabla8[[#This Row],[Tasa de ingresos cliente]]</f>
        <v>1.1964999750000002E-3</v>
      </c>
      <c r="AZ617" s="21">
        <v>21.6</v>
      </c>
      <c r="BA617" s="11">
        <f>Tabla8[[#This Row],[tasa de cambio]]*Tabla8[[#This Row],[Ingresos netos]]</f>
        <v>2.5844399460000004E-2</v>
      </c>
      <c r="BB617" s="23"/>
      <c r="BD617" s="23"/>
    </row>
    <row r="618" spans="1:56">
      <c r="A618" s="1" t="s">
        <v>24</v>
      </c>
      <c r="B618" s="1" t="s">
        <v>47</v>
      </c>
      <c r="C618" s="1"/>
      <c r="D618" s="1" t="s">
        <v>11</v>
      </c>
      <c r="E618" s="1" t="s">
        <v>12</v>
      </c>
      <c r="F618" s="1" t="s">
        <v>13</v>
      </c>
      <c r="G618" s="8">
        <v>4.1394718800000002E-4</v>
      </c>
      <c r="H618" s="8">
        <v>0.75</v>
      </c>
      <c r="I618" s="9">
        <f>Tabla14[[#This Row],[Precio unitario]]*Tabla14[[#This Row],[Tasa de ingresos cliente]]</f>
        <v>3.1046039099999999E-4</v>
      </c>
      <c r="J618" s="21">
        <v>21.6</v>
      </c>
      <c r="K618" s="15">
        <f>Tabla14[[#This Row],[tasa de cambio]]*Tabla14[[#This Row],[Ingresos netos]]</f>
        <v>6.7059444456000006E-3</v>
      </c>
      <c r="P618" s="2" t="s">
        <v>81</v>
      </c>
      <c r="Q618" s="2" t="s">
        <v>14</v>
      </c>
      <c r="R618" s="2"/>
      <c r="S618" s="2" t="s">
        <v>11</v>
      </c>
      <c r="T618" s="2" t="s">
        <v>12</v>
      </c>
      <c r="U618" s="2" t="s">
        <v>13</v>
      </c>
      <c r="V618" s="7">
        <v>4.0992874040000002E-3</v>
      </c>
      <c r="W618" s="7">
        <v>0.75</v>
      </c>
      <c r="X618" s="9">
        <f>Tabla12[[#This Row],[Precio unitario]]*Tabla12[[#This Row],[Tasa de ingresos cliente]]</f>
        <v>3.0744655530000001E-3</v>
      </c>
      <c r="Y618" s="21">
        <v>21.6</v>
      </c>
      <c r="Z618" s="11">
        <f>Tabla12[[#This Row],[tasa de cambio]]*Tabla12[[#This Row],[Ingresos netos]]</f>
        <v>6.6408455944800007E-2</v>
      </c>
      <c r="AQ618" s="2" t="s">
        <v>100</v>
      </c>
      <c r="AR618" s="2" t="s">
        <v>42</v>
      </c>
      <c r="AS618" s="2" t="s">
        <v>104</v>
      </c>
      <c r="AT618" s="2" t="s">
        <v>11</v>
      </c>
      <c r="AU618" s="2" t="s">
        <v>12</v>
      </c>
      <c r="AV618" s="2" t="s">
        <v>13</v>
      </c>
      <c r="AW618" s="7">
        <v>1.5954999999999999E-3</v>
      </c>
      <c r="AX618" s="7">
        <v>0.75</v>
      </c>
      <c r="AY618" s="9">
        <f>Tabla8[[#This Row],[Precio unitario]]*Tabla8[[#This Row],[Tasa de ingresos cliente]]</f>
        <v>1.196625E-3</v>
      </c>
      <c r="AZ618" s="21">
        <v>21.6</v>
      </c>
      <c r="BA618" s="11">
        <f>Tabla8[[#This Row],[tasa de cambio]]*Tabla8[[#This Row],[Ingresos netos]]</f>
        <v>2.5847100000000001E-2</v>
      </c>
      <c r="BB618" s="23"/>
      <c r="BD618" s="23"/>
    </row>
    <row r="619" spans="1:56">
      <c r="A619" s="2" t="s">
        <v>24</v>
      </c>
      <c r="B619" s="2" t="s">
        <v>47</v>
      </c>
      <c r="C619" s="2"/>
      <c r="D619" s="2" t="s">
        <v>11</v>
      </c>
      <c r="E619" s="2" t="s">
        <v>12</v>
      </c>
      <c r="F619" s="2" t="s">
        <v>13</v>
      </c>
      <c r="G619" s="7">
        <v>1.3154457100000001E-4</v>
      </c>
      <c r="H619" s="7">
        <v>0.75</v>
      </c>
      <c r="I619" s="9">
        <f>Tabla14[[#This Row],[Precio unitario]]*Tabla14[[#This Row],[Tasa de ingresos cliente]]</f>
        <v>9.8658428249999999E-5</v>
      </c>
      <c r="J619" s="21">
        <v>21.6</v>
      </c>
      <c r="K619" s="15">
        <f>Tabla14[[#This Row],[tasa de cambio]]*Tabla14[[#This Row],[Ingresos netos]]</f>
        <v>2.1310220502000002E-3</v>
      </c>
      <c r="P619" s="1" t="s">
        <v>81</v>
      </c>
      <c r="Q619" s="1" t="s">
        <v>42</v>
      </c>
      <c r="R619" s="1"/>
      <c r="S619" s="1" t="s">
        <v>11</v>
      </c>
      <c r="T619" s="1" t="s">
        <v>12</v>
      </c>
      <c r="U619" s="1" t="s">
        <v>13</v>
      </c>
      <c r="V619" s="8">
        <v>6.097413409E-3</v>
      </c>
      <c r="W619" s="8">
        <v>0.75</v>
      </c>
      <c r="X619" s="9">
        <f>Tabla12[[#This Row],[Precio unitario]]*Tabla12[[#This Row],[Tasa de ingresos cliente]]</f>
        <v>4.57306005675E-3</v>
      </c>
      <c r="Y619" s="21">
        <v>21.6</v>
      </c>
      <c r="Z619" s="11">
        <f>Tabla12[[#This Row],[tasa de cambio]]*Tabla12[[#This Row],[Ingresos netos]]</f>
        <v>9.8778097225800013E-2</v>
      </c>
      <c r="AQ619" s="1" t="s">
        <v>100</v>
      </c>
      <c r="AR619" s="1" t="s">
        <v>42</v>
      </c>
      <c r="AS619" s="1" t="s">
        <v>104</v>
      </c>
      <c r="AT619" s="1" t="s">
        <v>11</v>
      </c>
      <c r="AU619" s="1" t="s">
        <v>12</v>
      </c>
      <c r="AV619" s="1" t="s">
        <v>13</v>
      </c>
      <c r="AW619" s="8">
        <v>1.5953E-3</v>
      </c>
      <c r="AX619" s="8">
        <v>0.75</v>
      </c>
      <c r="AY619" s="9">
        <f>Tabla8[[#This Row],[Precio unitario]]*Tabla8[[#This Row],[Tasa de ingresos cliente]]</f>
        <v>1.196475E-3</v>
      </c>
      <c r="AZ619" s="21">
        <v>21.6</v>
      </c>
      <c r="BA619" s="11">
        <f>Tabla8[[#This Row],[tasa de cambio]]*Tabla8[[#This Row],[Ingresos netos]]</f>
        <v>2.5843860000000003E-2</v>
      </c>
      <c r="BB619" s="23"/>
      <c r="BD619" s="23"/>
    </row>
    <row r="620" spans="1:56">
      <c r="A620" s="2" t="s">
        <v>24</v>
      </c>
      <c r="B620" s="2" t="s">
        <v>47</v>
      </c>
      <c r="C620" s="2"/>
      <c r="D620" s="2" t="s">
        <v>11</v>
      </c>
      <c r="E620" s="2" t="s">
        <v>12</v>
      </c>
      <c r="F620" s="2" t="s">
        <v>13</v>
      </c>
      <c r="G620" s="7">
        <v>3.1377389699999999E-4</v>
      </c>
      <c r="H620" s="7">
        <v>0.75</v>
      </c>
      <c r="I620" s="9">
        <f>Tabla14[[#This Row],[Precio unitario]]*Tabla14[[#This Row],[Tasa de ingresos cliente]]</f>
        <v>2.3533042275E-4</v>
      </c>
      <c r="J620" s="21">
        <v>21.6</v>
      </c>
      <c r="K620" s="15">
        <f>Tabla14[[#This Row],[tasa de cambio]]*Tabla14[[#This Row],[Ingresos netos]]</f>
        <v>5.0831371314E-3</v>
      </c>
      <c r="P620" s="2" t="s">
        <v>81</v>
      </c>
      <c r="Q620" s="2" t="s">
        <v>84</v>
      </c>
      <c r="R620" s="2"/>
      <c r="S620" s="2" t="s">
        <v>11</v>
      </c>
      <c r="T620" s="2" t="s">
        <v>12</v>
      </c>
      <c r="U620" s="2" t="s">
        <v>13</v>
      </c>
      <c r="V620" s="7">
        <v>1.6646439951999999E-2</v>
      </c>
      <c r="W620" s="7">
        <v>0.75</v>
      </c>
      <c r="X620" s="9">
        <f>Tabla12[[#This Row],[Precio unitario]]*Tabla12[[#This Row],[Tasa de ingresos cliente]]</f>
        <v>1.2484829963999999E-2</v>
      </c>
      <c r="Y620" s="21">
        <v>21.6</v>
      </c>
      <c r="Z620" s="11">
        <f>Tabla12[[#This Row],[tasa de cambio]]*Tabla12[[#This Row],[Ingresos netos]]</f>
        <v>0.26967232722239998</v>
      </c>
      <c r="AQ620" s="2" t="s">
        <v>100</v>
      </c>
      <c r="AR620" s="2" t="s">
        <v>42</v>
      </c>
      <c r="AS620" s="2" t="s">
        <v>104</v>
      </c>
      <c r="AT620" s="2" t="s">
        <v>11</v>
      </c>
      <c r="AU620" s="2" t="s">
        <v>12</v>
      </c>
      <c r="AV620" s="2" t="s">
        <v>13</v>
      </c>
      <c r="AW620" s="7">
        <v>1.595375E-3</v>
      </c>
      <c r="AX620" s="7">
        <v>0.75</v>
      </c>
      <c r="AY620" s="9">
        <f>Tabla8[[#This Row],[Precio unitario]]*Tabla8[[#This Row],[Tasa de ingresos cliente]]</f>
        <v>1.1965312500000001E-3</v>
      </c>
      <c r="AZ620" s="21">
        <v>21.6</v>
      </c>
      <c r="BA620" s="11">
        <f>Tabla8[[#This Row],[tasa de cambio]]*Tabla8[[#This Row],[Ingresos netos]]</f>
        <v>2.5845075000000006E-2</v>
      </c>
      <c r="BB620" s="23"/>
      <c r="BD620" s="23"/>
    </row>
    <row r="621" spans="1:56">
      <c r="A621" s="2" t="s">
        <v>24</v>
      </c>
      <c r="B621" s="2" t="s">
        <v>47</v>
      </c>
      <c r="C621" s="2"/>
      <c r="D621" s="2" t="s">
        <v>11</v>
      </c>
      <c r="E621" s="2" t="s">
        <v>12</v>
      </c>
      <c r="F621" s="2" t="s">
        <v>13</v>
      </c>
      <c r="G621" s="7">
        <v>1.0614720250000001E-3</v>
      </c>
      <c r="H621" s="7">
        <v>0.75</v>
      </c>
      <c r="I621" s="9">
        <f>Tabla14[[#This Row],[Precio unitario]]*Tabla14[[#This Row],[Tasa de ingresos cliente]]</f>
        <v>7.9610401874999999E-4</v>
      </c>
      <c r="J621" s="21">
        <v>21.6</v>
      </c>
      <c r="K621" s="15">
        <f>Tabla14[[#This Row],[tasa de cambio]]*Tabla14[[#This Row],[Ingresos netos]]</f>
        <v>1.7195846805000001E-2</v>
      </c>
      <c r="P621" s="1" t="s">
        <v>81</v>
      </c>
      <c r="Q621" s="1" t="s">
        <v>49</v>
      </c>
      <c r="R621" s="1"/>
      <c r="S621" s="1" t="s">
        <v>11</v>
      </c>
      <c r="T621" s="1" t="s">
        <v>12</v>
      </c>
      <c r="U621" s="1" t="s">
        <v>13</v>
      </c>
      <c r="V621" s="8">
        <v>5.0566867650000003E-3</v>
      </c>
      <c r="W621" s="8">
        <v>0.75</v>
      </c>
      <c r="X621" s="9">
        <f>Tabla12[[#This Row],[Precio unitario]]*Tabla12[[#This Row],[Tasa de ingresos cliente]]</f>
        <v>3.7925150737500002E-3</v>
      </c>
      <c r="Y621" s="21">
        <v>21.6</v>
      </c>
      <c r="Z621" s="11">
        <f>Tabla12[[#This Row],[tasa de cambio]]*Tabla12[[#This Row],[Ingresos netos]]</f>
        <v>8.191832559300001E-2</v>
      </c>
      <c r="AQ621" s="1" t="s">
        <v>100</v>
      </c>
      <c r="AR621" s="1" t="s">
        <v>42</v>
      </c>
      <c r="AS621" s="1" t="s">
        <v>104</v>
      </c>
      <c r="AT621" s="1" t="s">
        <v>11</v>
      </c>
      <c r="AU621" s="1" t="s">
        <v>12</v>
      </c>
      <c r="AV621" s="1" t="s">
        <v>13</v>
      </c>
      <c r="AW621" s="8">
        <v>1.5950000000000001E-3</v>
      </c>
      <c r="AX621" s="8">
        <v>0.75</v>
      </c>
      <c r="AY621" s="9">
        <f>Tabla8[[#This Row],[Precio unitario]]*Tabla8[[#This Row],[Tasa de ingresos cliente]]</f>
        <v>1.19625E-3</v>
      </c>
      <c r="AZ621" s="21">
        <v>21.6</v>
      </c>
      <c r="BA621" s="11">
        <f>Tabla8[[#This Row],[tasa de cambio]]*Tabla8[[#This Row],[Ingresos netos]]</f>
        <v>2.5839000000000004E-2</v>
      </c>
      <c r="BB621" s="23"/>
      <c r="BD621" s="23"/>
    </row>
    <row r="622" spans="1:56">
      <c r="A622" s="2" t="s">
        <v>24</v>
      </c>
      <c r="B622" s="2" t="s">
        <v>47</v>
      </c>
      <c r="C622" s="2"/>
      <c r="D622" s="2" t="s">
        <v>11</v>
      </c>
      <c r="E622" s="2" t="s">
        <v>12</v>
      </c>
      <c r="F622" s="2" t="s">
        <v>13</v>
      </c>
      <c r="G622" s="7">
        <v>1.6238199300000001E-4</v>
      </c>
      <c r="H622" s="7">
        <v>0.75</v>
      </c>
      <c r="I622" s="9">
        <f>Tabla14[[#This Row],[Precio unitario]]*Tabla14[[#This Row],[Tasa de ingresos cliente]]</f>
        <v>1.2178649475E-4</v>
      </c>
      <c r="J622" s="21">
        <v>21.6</v>
      </c>
      <c r="K622" s="15">
        <f>Tabla14[[#This Row],[tasa de cambio]]*Tabla14[[#This Row],[Ingresos netos]]</f>
        <v>2.6305882866000004E-3</v>
      </c>
      <c r="P622" s="2" t="s">
        <v>81</v>
      </c>
      <c r="Q622" s="2" t="s">
        <v>15</v>
      </c>
      <c r="R622" s="2"/>
      <c r="S622" s="2" t="s">
        <v>11</v>
      </c>
      <c r="T622" s="2" t="s">
        <v>12</v>
      </c>
      <c r="U622" s="2" t="s">
        <v>13</v>
      </c>
      <c r="V622" s="7">
        <v>1.0552916303000001E-2</v>
      </c>
      <c r="W622" s="7">
        <v>0.75</v>
      </c>
      <c r="X622" s="9">
        <f>Tabla12[[#This Row],[Precio unitario]]*Tabla12[[#This Row],[Tasa de ingresos cliente]]</f>
        <v>7.9146872272500002E-3</v>
      </c>
      <c r="Y622" s="21">
        <v>21.6</v>
      </c>
      <c r="Z622" s="11">
        <f>Tabla12[[#This Row],[tasa de cambio]]*Tabla12[[#This Row],[Ingresos netos]]</f>
        <v>0.17095724410860003</v>
      </c>
      <c r="AQ622" s="2" t="s">
        <v>100</v>
      </c>
      <c r="AR622" s="2" t="s">
        <v>42</v>
      </c>
      <c r="AS622" s="2" t="s">
        <v>104</v>
      </c>
      <c r="AT622" s="2" t="s">
        <v>11</v>
      </c>
      <c r="AU622" s="2" t="s">
        <v>12</v>
      </c>
      <c r="AV622" s="2" t="s">
        <v>13</v>
      </c>
      <c r="AW622" s="7">
        <v>1.5952500000000001E-3</v>
      </c>
      <c r="AX622" s="7">
        <v>0.75</v>
      </c>
      <c r="AY622" s="9">
        <f>Tabla8[[#This Row],[Precio unitario]]*Tabla8[[#This Row],[Tasa de ingresos cliente]]</f>
        <v>1.1964375E-3</v>
      </c>
      <c r="AZ622" s="21">
        <v>21.6</v>
      </c>
      <c r="BA622" s="11">
        <f>Tabla8[[#This Row],[tasa de cambio]]*Tabla8[[#This Row],[Ingresos netos]]</f>
        <v>2.5843050000000003E-2</v>
      </c>
      <c r="BB622" s="23"/>
      <c r="BD622" s="23"/>
    </row>
    <row r="623" spans="1:56">
      <c r="A623" s="1" t="s">
        <v>24</v>
      </c>
      <c r="B623" s="1" t="s">
        <v>47</v>
      </c>
      <c r="C623" s="1"/>
      <c r="D623" s="1" t="s">
        <v>11</v>
      </c>
      <c r="E623" s="1" t="s">
        <v>12</v>
      </c>
      <c r="F623" s="1" t="s">
        <v>13</v>
      </c>
      <c r="G623" s="8">
        <v>1.1519089230000001E-3</v>
      </c>
      <c r="H623" s="8">
        <v>0.75</v>
      </c>
      <c r="I623" s="9">
        <f>Tabla14[[#This Row],[Precio unitario]]*Tabla14[[#This Row],[Tasa de ingresos cliente]]</f>
        <v>8.6393169225000002E-4</v>
      </c>
      <c r="J623" s="21">
        <v>21.6</v>
      </c>
      <c r="K623" s="15">
        <f>Tabla14[[#This Row],[tasa de cambio]]*Tabla14[[#This Row],[Ingresos netos]]</f>
        <v>1.8660924552600003E-2</v>
      </c>
      <c r="P623" s="1" t="s">
        <v>81</v>
      </c>
      <c r="Q623" s="1" t="s">
        <v>15</v>
      </c>
      <c r="R623" s="1"/>
      <c r="S623" s="1" t="s">
        <v>11</v>
      </c>
      <c r="T623" s="1" t="s">
        <v>12</v>
      </c>
      <c r="U623" s="1" t="s">
        <v>13</v>
      </c>
      <c r="V623" s="8">
        <v>1.4070555070000001E-2</v>
      </c>
      <c r="W623" s="8">
        <v>0.75</v>
      </c>
      <c r="X623" s="9">
        <f>Tabla12[[#This Row],[Precio unitario]]*Tabla12[[#This Row],[Tasa de ingresos cliente]]</f>
        <v>1.05529163025E-2</v>
      </c>
      <c r="Y623" s="21">
        <v>21.6</v>
      </c>
      <c r="Z623" s="11">
        <f>Tabla12[[#This Row],[tasa de cambio]]*Tabla12[[#This Row],[Ingresos netos]]</f>
        <v>0.22794299213400002</v>
      </c>
      <c r="AQ623" s="1" t="s">
        <v>100</v>
      </c>
      <c r="AR623" s="1" t="s">
        <v>42</v>
      </c>
      <c r="AS623" s="1" t="s">
        <v>104</v>
      </c>
      <c r="AT623" s="1" t="s">
        <v>11</v>
      </c>
      <c r="AU623" s="1" t="s">
        <v>12</v>
      </c>
      <c r="AV623" s="1" t="s">
        <v>13</v>
      </c>
      <c r="AW623" s="8">
        <v>1.5953124999999999E-3</v>
      </c>
      <c r="AX623" s="8">
        <v>0.75</v>
      </c>
      <c r="AY623" s="9">
        <f>Tabla8[[#This Row],[Precio unitario]]*Tabla8[[#This Row],[Tasa de ingresos cliente]]</f>
        <v>1.1964843750000001E-3</v>
      </c>
      <c r="AZ623" s="21">
        <v>21.6</v>
      </c>
      <c r="BA623" s="11">
        <f>Tabla8[[#This Row],[tasa de cambio]]*Tabla8[[#This Row],[Ingresos netos]]</f>
        <v>2.5844062500000004E-2</v>
      </c>
      <c r="BB623" s="23"/>
      <c r="BD623" s="23"/>
    </row>
    <row r="624" spans="1:56">
      <c r="A624" s="1" t="s">
        <v>24</v>
      </c>
      <c r="B624" s="1" t="s">
        <v>47</v>
      </c>
      <c r="C624" s="1"/>
      <c r="D624" s="1" t="s">
        <v>11</v>
      </c>
      <c r="E624" s="1" t="s">
        <v>12</v>
      </c>
      <c r="F624" s="1" t="s">
        <v>13</v>
      </c>
      <c r="G624" s="8">
        <v>8.2088322499999998E-4</v>
      </c>
      <c r="H624" s="8">
        <v>0.75</v>
      </c>
      <c r="I624" s="9">
        <f>Tabla14[[#This Row],[Precio unitario]]*Tabla14[[#This Row],[Tasa de ingresos cliente]]</f>
        <v>6.1566241874999995E-4</v>
      </c>
      <c r="J624" s="21">
        <v>21.6</v>
      </c>
      <c r="K624" s="15">
        <f>Tabla14[[#This Row],[tasa de cambio]]*Tabla14[[#This Row],[Ingresos netos]]</f>
        <v>1.3298308244999999E-2</v>
      </c>
      <c r="P624" s="2" t="s">
        <v>81</v>
      </c>
      <c r="Q624" s="2" t="s">
        <v>15</v>
      </c>
      <c r="R624" s="2"/>
      <c r="S624" s="2" t="s">
        <v>11</v>
      </c>
      <c r="T624" s="2" t="s">
        <v>12</v>
      </c>
      <c r="U624" s="2" t="s">
        <v>13</v>
      </c>
      <c r="V624" s="7">
        <v>7.0352775350000004E-3</v>
      </c>
      <c r="W624" s="7">
        <v>0.75</v>
      </c>
      <c r="X624" s="9">
        <f>Tabla12[[#This Row],[Precio unitario]]*Tabla12[[#This Row],[Tasa de ingresos cliente]]</f>
        <v>5.2764581512499999E-3</v>
      </c>
      <c r="Y624" s="21">
        <v>21.6</v>
      </c>
      <c r="Z624" s="11">
        <f>Tabla12[[#This Row],[tasa de cambio]]*Tabla12[[#This Row],[Ingresos netos]]</f>
        <v>0.11397149606700001</v>
      </c>
      <c r="AQ624" s="1" t="s">
        <v>100</v>
      </c>
      <c r="AR624" s="1" t="s">
        <v>42</v>
      </c>
      <c r="AS624" s="1" t="s">
        <v>104</v>
      </c>
      <c r="AT624" s="1" t="s">
        <v>11</v>
      </c>
      <c r="AU624" s="1" t="s">
        <v>12</v>
      </c>
      <c r="AV624" s="1" t="s">
        <v>13</v>
      </c>
      <c r="AW624" s="8">
        <v>2.9299999999999999E-3</v>
      </c>
      <c r="AX624" s="8">
        <v>0.75</v>
      </c>
      <c r="AY624" s="9">
        <f>Tabla8[[#This Row],[Precio unitario]]*Tabla8[[#This Row],[Tasa de ingresos cliente]]</f>
        <v>2.1974999999999998E-3</v>
      </c>
      <c r="AZ624" s="21">
        <v>21.6</v>
      </c>
      <c r="BA624" s="11">
        <f>Tabla8[[#This Row],[tasa de cambio]]*Tabla8[[#This Row],[Ingresos netos]]</f>
        <v>4.7466000000000001E-2</v>
      </c>
      <c r="BB624" s="23"/>
      <c r="BD624" s="23"/>
    </row>
    <row r="625" spans="1:56">
      <c r="A625" s="1" t="s">
        <v>24</v>
      </c>
      <c r="B625" s="1" t="s">
        <v>66</v>
      </c>
      <c r="C625" s="1"/>
      <c r="D625" s="1" t="s">
        <v>11</v>
      </c>
      <c r="E625" s="1" t="s">
        <v>12</v>
      </c>
      <c r="F625" s="1" t="s">
        <v>13</v>
      </c>
      <c r="G625" s="8">
        <v>7.46833738E-4</v>
      </c>
      <c r="H625" s="8">
        <v>0.75</v>
      </c>
      <c r="I625" s="9">
        <f>Tabla14[[#This Row],[Precio unitario]]*Tabla14[[#This Row],[Tasa de ingresos cliente]]</f>
        <v>5.6012530349999995E-4</v>
      </c>
      <c r="J625" s="21">
        <v>21.6</v>
      </c>
      <c r="K625" s="15">
        <f>Tabla14[[#This Row],[tasa de cambio]]*Tabla14[[#This Row],[Ingresos netos]]</f>
        <v>1.2098706555599999E-2</v>
      </c>
      <c r="P625" s="1" t="s">
        <v>81</v>
      </c>
      <c r="Q625" s="1" t="s">
        <v>43</v>
      </c>
      <c r="R625" s="1"/>
      <c r="S625" s="1" t="s">
        <v>11</v>
      </c>
      <c r="T625" s="1" t="s">
        <v>12</v>
      </c>
      <c r="U625" s="1" t="s">
        <v>13</v>
      </c>
      <c r="V625" s="8">
        <v>5.2909366989999998E-3</v>
      </c>
      <c r="W625" s="8">
        <v>0.75</v>
      </c>
      <c r="X625" s="9">
        <f>Tabla12[[#This Row],[Precio unitario]]*Tabla12[[#This Row],[Tasa de ingresos cliente]]</f>
        <v>3.9682025242499998E-3</v>
      </c>
      <c r="Y625" s="21">
        <v>21.6</v>
      </c>
      <c r="Z625" s="11">
        <f>Tabla12[[#This Row],[tasa de cambio]]*Tabla12[[#This Row],[Ingresos netos]]</f>
        <v>8.5713174523800006E-2</v>
      </c>
      <c r="AQ625" s="2" t="s">
        <v>100</v>
      </c>
      <c r="AR625" s="2" t="s">
        <v>42</v>
      </c>
      <c r="AS625" s="2" t="s">
        <v>104</v>
      </c>
      <c r="AT625" s="2" t="s">
        <v>11</v>
      </c>
      <c r="AU625" s="2" t="s">
        <v>12</v>
      </c>
      <c r="AV625" s="2" t="s">
        <v>13</v>
      </c>
      <c r="AW625" s="7">
        <v>2.9301666999999999E-3</v>
      </c>
      <c r="AX625" s="7">
        <v>0.75</v>
      </c>
      <c r="AY625" s="9">
        <f>Tabla8[[#This Row],[Precio unitario]]*Tabla8[[#This Row],[Tasa de ingresos cliente]]</f>
        <v>2.1976250249999998E-3</v>
      </c>
      <c r="AZ625" s="21">
        <v>21.6</v>
      </c>
      <c r="BA625" s="11">
        <f>Tabla8[[#This Row],[tasa de cambio]]*Tabla8[[#This Row],[Ingresos netos]]</f>
        <v>4.7468700539999999E-2</v>
      </c>
      <c r="BB625" s="23"/>
      <c r="BD625" s="23"/>
    </row>
    <row r="626" spans="1:56">
      <c r="A626" s="2" t="s">
        <v>24</v>
      </c>
      <c r="B626" s="2" t="s">
        <v>66</v>
      </c>
      <c r="C626" s="2"/>
      <c r="D626" s="2" t="s">
        <v>11</v>
      </c>
      <c r="E626" s="2" t="s">
        <v>12</v>
      </c>
      <c r="F626" s="2" t="s">
        <v>13</v>
      </c>
      <c r="G626" s="7">
        <v>1.9708112500000001E-4</v>
      </c>
      <c r="H626" s="7">
        <v>0.75</v>
      </c>
      <c r="I626" s="9">
        <f>Tabla14[[#This Row],[Precio unitario]]*Tabla14[[#This Row],[Tasa de ingresos cliente]]</f>
        <v>1.4781084375E-4</v>
      </c>
      <c r="J626" s="21">
        <v>21.6</v>
      </c>
      <c r="K626" s="15">
        <f>Tabla14[[#This Row],[tasa de cambio]]*Tabla14[[#This Row],[Ingresos netos]]</f>
        <v>3.1927142250000001E-3</v>
      </c>
      <c r="P626" s="2" t="s">
        <v>81</v>
      </c>
      <c r="Q626" s="2" t="s">
        <v>56</v>
      </c>
      <c r="R626" s="2"/>
      <c r="S626" s="2" t="s">
        <v>11</v>
      </c>
      <c r="T626" s="2" t="s">
        <v>12</v>
      </c>
      <c r="U626" s="2" t="s">
        <v>13</v>
      </c>
      <c r="V626" s="7">
        <v>1.9386559104999999E-2</v>
      </c>
      <c r="W626" s="7">
        <v>0.75</v>
      </c>
      <c r="X626" s="9">
        <f>Tabla12[[#This Row],[Precio unitario]]*Tabla12[[#This Row],[Tasa de ingresos cliente]]</f>
        <v>1.453991932875E-2</v>
      </c>
      <c r="Y626" s="21">
        <v>21.6</v>
      </c>
      <c r="Z626" s="11">
        <f>Tabla12[[#This Row],[tasa de cambio]]*Tabla12[[#This Row],[Ingresos netos]]</f>
        <v>0.31406225750100003</v>
      </c>
      <c r="AQ626" s="1" t="s">
        <v>100</v>
      </c>
      <c r="AR626" s="1" t="s">
        <v>42</v>
      </c>
      <c r="AS626" s="1" t="s">
        <v>104</v>
      </c>
      <c r="AT626" s="1" t="s">
        <v>11</v>
      </c>
      <c r="AU626" s="1" t="s">
        <v>12</v>
      </c>
      <c r="AV626" s="1" t="s">
        <v>13</v>
      </c>
      <c r="AW626" s="8">
        <v>2.9302857000000002E-3</v>
      </c>
      <c r="AX626" s="8">
        <v>0.75</v>
      </c>
      <c r="AY626" s="9">
        <f>Tabla8[[#This Row],[Precio unitario]]*Tabla8[[#This Row],[Tasa de ingresos cliente]]</f>
        <v>2.1977142750000001E-3</v>
      </c>
      <c r="AZ626" s="21">
        <v>21.6</v>
      </c>
      <c r="BA626" s="11">
        <f>Tabla8[[#This Row],[tasa de cambio]]*Tabla8[[#This Row],[Ingresos netos]]</f>
        <v>4.7470628340000008E-2</v>
      </c>
      <c r="BB626" s="23"/>
      <c r="BD626" s="23"/>
    </row>
    <row r="627" spans="1:56">
      <c r="A627" s="1" t="s">
        <v>24</v>
      </c>
      <c r="B627" s="1" t="s">
        <v>66</v>
      </c>
      <c r="C627" s="1"/>
      <c r="D627" s="1" t="s">
        <v>11</v>
      </c>
      <c r="E627" s="1" t="s">
        <v>12</v>
      </c>
      <c r="F627" s="1" t="s">
        <v>13</v>
      </c>
      <c r="G627" s="8">
        <v>2.4289384289999999E-3</v>
      </c>
      <c r="H627" s="8">
        <v>0.75</v>
      </c>
      <c r="I627" s="9">
        <f>Tabla14[[#This Row],[Precio unitario]]*Tabla14[[#This Row],[Tasa de ingresos cliente]]</f>
        <v>1.8217038217499999E-3</v>
      </c>
      <c r="J627" s="21">
        <v>21.6</v>
      </c>
      <c r="K627" s="15">
        <f>Tabla14[[#This Row],[tasa de cambio]]*Tabla14[[#This Row],[Ingresos netos]]</f>
        <v>3.9348802549799999E-2</v>
      </c>
      <c r="P627" s="1" t="s">
        <v>81</v>
      </c>
      <c r="Q627" s="1" t="s">
        <v>80</v>
      </c>
      <c r="R627" s="1"/>
      <c r="S627" s="1" t="s">
        <v>11</v>
      </c>
      <c r="T627" s="1" t="s">
        <v>12</v>
      </c>
      <c r="U627" s="1" t="s">
        <v>13</v>
      </c>
      <c r="V627" s="8">
        <v>3.7134233060000001E-3</v>
      </c>
      <c r="W627" s="8">
        <v>0.75</v>
      </c>
      <c r="X627" s="9">
        <f>Tabla12[[#This Row],[Precio unitario]]*Tabla12[[#This Row],[Tasa de ingresos cliente]]</f>
        <v>2.7850674795E-3</v>
      </c>
      <c r="Y627" s="21">
        <v>21.6</v>
      </c>
      <c r="Z627" s="11">
        <f>Tabla12[[#This Row],[tasa de cambio]]*Tabla12[[#This Row],[Ingresos netos]]</f>
        <v>6.0157457557200006E-2</v>
      </c>
      <c r="AQ627" s="1" t="s">
        <v>100</v>
      </c>
      <c r="AR627" s="1" t="s">
        <v>42</v>
      </c>
      <c r="AS627" s="1" t="s">
        <v>104</v>
      </c>
      <c r="AT627" s="1" t="s">
        <v>11</v>
      </c>
      <c r="AU627" s="1" t="s">
        <v>12</v>
      </c>
      <c r="AV627" s="1" t="s">
        <v>13</v>
      </c>
      <c r="AW627" s="8">
        <v>3.5409999999999999E-3</v>
      </c>
      <c r="AX627" s="8">
        <v>0.75</v>
      </c>
      <c r="AY627" s="9">
        <f>Tabla8[[#This Row],[Precio unitario]]*Tabla8[[#This Row],[Tasa de ingresos cliente]]</f>
        <v>2.6557500000000001E-3</v>
      </c>
      <c r="AZ627" s="21">
        <v>21.6</v>
      </c>
      <c r="BA627" s="11">
        <f>Tabla8[[#This Row],[tasa de cambio]]*Tabla8[[#This Row],[Ingresos netos]]</f>
        <v>5.7364200000000004E-2</v>
      </c>
      <c r="BB627" s="23"/>
      <c r="BD627" s="23"/>
    </row>
    <row r="628" spans="1:56">
      <c r="A628" s="1" t="s">
        <v>24</v>
      </c>
      <c r="B628" s="1" t="s">
        <v>66</v>
      </c>
      <c r="C628" s="1"/>
      <c r="D628" s="1" t="s">
        <v>11</v>
      </c>
      <c r="E628" s="1" t="s">
        <v>12</v>
      </c>
      <c r="F628" s="1" t="s">
        <v>13</v>
      </c>
      <c r="G628" s="8">
        <v>3.6131539600000001E-4</v>
      </c>
      <c r="H628" s="8">
        <v>0.75</v>
      </c>
      <c r="I628" s="9">
        <f>Tabla14[[#This Row],[Precio unitario]]*Tabla14[[#This Row],[Tasa de ingresos cliente]]</f>
        <v>2.7098654700000001E-4</v>
      </c>
      <c r="J628" s="21">
        <v>21.6</v>
      </c>
      <c r="K628" s="15">
        <f>Tabla14[[#This Row],[tasa de cambio]]*Tabla14[[#This Row],[Ingresos netos]]</f>
        <v>5.8533094152000004E-3</v>
      </c>
      <c r="P628" s="2" t="s">
        <v>81</v>
      </c>
      <c r="Q628" s="2" t="s">
        <v>16</v>
      </c>
      <c r="R628" s="2"/>
      <c r="S628" s="2" t="s">
        <v>11</v>
      </c>
      <c r="T628" s="2" t="s">
        <v>12</v>
      </c>
      <c r="U628" s="2" t="s">
        <v>13</v>
      </c>
      <c r="V628" s="7">
        <v>1.8892991901000002E-2</v>
      </c>
      <c r="W628" s="7">
        <v>0.75</v>
      </c>
      <c r="X628" s="9">
        <f>Tabla12[[#This Row],[Precio unitario]]*Tabla12[[#This Row],[Tasa de ingresos cliente]]</f>
        <v>1.4169743925750001E-2</v>
      </c>
      <c r="Y628" s="21">
        <v>21.6</v>
      </c>
      <c r="Z628" s="11">
        <f>Tabla12[[#This Row],[tasa de cambio]]*Tabla12[[#This Row],[Ingresos netos]]</f>
        <v>0.30606646879620003</v>
      </c>
      <c r="AQ628" s="2" t="s">
        <v>100</v>
      </c>
      <c r="AR628" s="2" t="s">
        <v>42</v>
      </c>
      <c r="AS628" s="2" t="s">
        <v>104</v>
      </c>
      <c r="AT628" s="2" t="s">
        <v>11</v>
      </c>
      <c r="AU628" s="2" t="s">
        <v>12</v>
      </c>
      <c r="AV628" s="2" t="s">
        <v>13</v>
      </c>
      <c r="AW628" s="7">
        <v>3.5412E-3</v>
      </c>
      <c r="AX628" s="7">
        <v>0.75</v>
      </c>
      <c r="AY628" s="9">
        <f>Tabla8[[#This Row],[Precio unitario]]*Tabla8[[#This Row],[Tasa de ingresos cliente]]</f>
        <v>2.6559000000000001E-3</v>
      </c>
      <c r="AZ628" s="21">
        <v>21.6</v>
      </c>
      <c r="BA628" s="11">
        <f>Tabla8[[#This Row],[tasa de cambio]]*Tabla8[[#This Row],[Ingresos netos]]</f>
        <v>5.7367440000000006E-2</v>
      </c>
      <c r="BB628" s="23"/>
      <c r="BD628" s="23"/>
    </row>
    <row r="629" spans="1:56">
      <c r="A629" s="2" t="s">
        <v>24</v>
      </c>
      <c r="B629" s="2" t="s">
        <v>66</v>
      </c>
      <c r="C629" s="2"/>
      <c r="D629" s="2" t="s">
        <v>11</v>
      </c>
      <c r="E629" s="2" t="s">
        <v>12</v>
      </c>
      <c r="F629" s="2" t="s">
        <v>13</v>
      </c>
      <c r="G629" s="7">
        <v>9.6811780800000002E-4</v>
      </c>
      <c r="H629" s="7">
        <v>0.75</v>
      </c>
      <c r="I629" s="9">
        <f>Tabla14[[#This Row],[Precio unitario]]*Tabla14[[#This Row],[Tasa de ingresos cliente]]</f>
        <v>7.2608835600000005E-4</v>
      </c>
      <c r="J629" s="21">
        <v>21.6</v>
      </c>
      <c r="K629" s="15">
        <f>Tabla14[[#This Row],[tasa de cambio]]*Tabla14[[#This Row],[Ingresos netos]]</f>
        <v>1.5683508489600002E-2</v>
      </c>
      <c r="P629" s="1" t="s">
        <v>81</v>
      </c>
      <c r="Q629" s="1" t="s">
        <v>17</v>
      </c>
      <c r="R629" s="1"/>
      <c r="S629" s="1" t="s">
        <v>11</v>
      </c>
      <c r="T629" s="1" t="s">
        <v>12</v>
      </c>
      <c r="U629" s="1" t="s">
        <v>13</v>
      </c>
      <c r="V629" s="8">
        <v>2.8751370109999998E-3</v>
      </c>
      <c r="W629" s="8">
        <v>0.75</v>
      </c>
      <c r="X629" s="9">
        <f>Tabla12[[#This Row],[Precio unitario]]*Tabla12[[#This Row],[Tasa de ingresos cliente]]</f>
        <v>2.1563527582499999E-3</v>
      </c>
      <c r="Y629" s="21">
        <v>21.6</v>
      </c>
      <c r="Z629" s="11">
        <f>Tabla12[[#This Row],[tasa de cambio]]*Tabla12[[#This Row],[Ingresos netos]]</f>
        <v>4.6577219578200005E-2</v>
      </c>
      <c r="AQ629" s="1" t="s">
        <v>100</v>
      </c>
      <c r="AR629" s="1" t="s">
        <v>42</v>
      </c>
      <c r="AS629" s="1" t="s">
        <v>104</v>
      </c>
      <c r="AT629" s="1" t="s">
        <v>11</v>
      </c>
      <c r="AU629" s="1" t="s">
        <v>12</v>
      </c>
      <c r="AV629" s="1" t="s">
        <v>13</v>
      </c>
      <c r="AW629" s="8">
        <v>3.5411904999999998E-3</v>
      </c>
      <c r="AX629" s="8">
        <v>0.75</v>
      </c>
      <c r="AY629" s="9">
        <f>Tabla8[[#This Row],[Precio unitario]]*Tabla8[[#This Row],[Tasa de ingresos cliente]]</f>
        <v>2.6558928749999999E-3</v>
      </c>
      <c r="AZ629" s="21">
        <v>21.6</v>
      </c>
      <c r="BA629" s="11">
        <f>Tabla8[[#This Row],[tasa de cambio]]*Tabla8[[#This Row],[Ingresos netos]]</f>
        <v>5.7367286100000005E-2</v>
      </c>
      <c r="BB629" s="23"/>
      <c r="BD629" s="23"/>
    </row>
    <row r="630" spans="1:56">
      <c r="A630" s="2" t="s">
        <v>24</v>
      </c>
      <c r="B630" s="2" t="s">
        <v>66</v>
      </c>
      <c r="C630" s="2"/>
      <c r="D630" s="2" t="s">
        <v>11</v>
      </c>
      <c r="E630" s="2" t="s">
        <v>12</v>
      </c>
      <c r="F630" s="2" t="s">
        <v>13</v>
      </c>
      <c r="G630" s="7">
        <v>2.28631393E-4</v>
      </c>
      <c r="H630" s="7">
        <v>0.75</v>
      </c>
      <c r="I630" s="9">
        <f>Tabla14[[#This Row],[Precio unitario]]*Tabla14[[#This Row],[Tasa de ingresos cliente]]</f>
        <v>1.7147354474999999E-4</v>
      </c>
      <c r="J630" s="21">
        <v>21.6</v>
      </c>
      <c r="K630" s="15">
        <f>Tabla14[[#This Row],[tasa de cambio]]*Tabla14[[#This Row],[Ingresos netos]]</f>
        <v>3.7038285666000001E-3</v>
      </c>
      <c r="P630" s="2" t="s">
        <v>81</v>
      </c>
      <c r="Q630" s="2" t="s">
        <v>53</v>
      </c>
      <c r="R630" s="2"/>
      <c r="S630" s="2" t="s">
        <v>11</v>
      </c>
      <c r="T630" s="2" t="s">
        <v>12</v>
      </c>
      <c r="U630" s="2" t="s">
        <v>13</v>
      </c>
      <c r="V630" s="7">
        <v>7.0966492900000002E-4</v>
      </c>
      <c r="W630" s="7">
        <v>0.75</v>
      </c>
      <c r="X630" s="9">
        <f>Tabla12[[#This Row],[Precio unitario]]*Tabla12[[#This Row],[Tasa de ingresos cliente]]</f>
        <v>5.3224869675000007E-4</v>
      </c>
      <c r="Y630" s="21">
        <v>21.6</v>
      </c>
      <c r="Z630" s="11">
        <f>Tabla12[[#This Row],[tasa de cambio]]*Tabla12[[#This Row],[Ingresos netos]]</f>
        <v>1.1496571849800002E-2</v>
      </c>
      <c r="AQ630" s="2" t="s">
        <v>100</v>
      </c>
      <c r="AR630" s="2" t="s">
        <v>42</v>
      </c>
      <c r="AS630" s="2" t="s">
        <v>104</v>
      </c>
      <c r="AT630" s="2" t="s">
        <v>11</v>
      </c>
      <c r="AU630" s="2" t="s">
        <v>12</v>
      </c>
      <c r="AV630" s="2" t="s">
        <v>13</v>
      </c>
      <c r="AW630" s="7">
        <v>3.5412500000000001E-3</v>
      </c>
      <c r="AX630" s="7">
        <v>0.75</v>
      </c>
      <c r="AY630" s="9">
        <f>Tabla8[[#This Row],[Precio unitario]]*Tabla8[[#This Row],[Tasa de ingresos cliente]]</f>
        <v>2.6559375000000003E-3</v>
      </c>
      <c r="AZ630" s="21">
        <v>21.6</v>
      </c>
      <c r="BA630" s="11">
        <f>Tabla8[[#This Row],[tasa de cambio]]*Tabla8[[#This Row],[Ingresos netos]]</f>
        <v>5.736825000000001E-2</v>
      </c>
      <c r="BB630" s="23"/>
      <c r="BD630" s="23"/>
    </row>
    <row r="631" spans="1:56">
      <c r="A631" s="1" t="s">
        <v>24</v>
      </c>
      <c r="B631" s="1" t="s">
        <v>51</v>
      </c>
      <c r="C631" s="1"/>
      <c r="D631" s="1" t="s">
        <v>11</v>
      </c>
      <c r="E631" s="1" t="s">
        <v>12</v>
      </c>
      <c r="F631" s="1" t="s">
        <v>13</v>
      </c>
      <c r="G631" s="8">
        <v>3.7514565100000001E-4</v>
      </c>
      <c r="H631" s="8">
        <v>0.75</v>
      </c>
      <c r="I631" s="9">
        <f>Tabla14[[#This Row],[Precio unitario]]*Tabla14[[#This Row],[Tasa de ingresos cliente]]</f>
        <v>2.8135923825000004E-4</v>
      </c>
      <c r="J631" s="21">
        <v>21.6</v>
      </c>
      <c r="K631" s="15">
        <f>Tabla14[[#This Row],[tasa de cambio]]*Tabla14[[#This Row],[Ingresos netos]]</f>
        <v>6.0773595462000011E-3</v>
      </c>
      <c r="P631" s="1" t="s">
        <v>81</v>
      </c>
      <c r="Q631" s="1" t="s">
        <v>39</v>
      </c>
      <c r="R631" s="1"/>
      <c r="S631" s="1" t="s">
        <v>11</v>
      </c>
      <c r="T631" s="1" t="s">
        <v>12</v>
      </c>
      <c r="U631" s="1" t="s">
        <v>13</v>
      </c>
      <c r="V631" s="8">
        <v>2.93892906E-3</v>
      </c>
      <c r="W631" s="8">
        <v>0.75</v>
      </c>
      <c r="X631" s="9">
        <f>Tabla12[[#This Row],[Precio unitario]]*Tabla12[[#This Row],[Tasa de ingresos cliente]]</f>
        <v>2.2041967950000001E-3</v>
      </c>
      <c r="Y631" s="21">
        <v>21.6</v>
      </c>
      <c r="Z631" s="11">
        <f>Tabla12[[#This Row],[tasa de cambio]]*Tabla12[[#This Row],[Ingresos netos]]</f>
        <v>4.7610650772000003E-2</v>
      </c>
      <c r="AQ631" s="1" t="s">
        <v>100</v>
      </c>
      <c r="AR631" s="1" t="s">
        <v>42</v>
      </c>
      <c r="AS631" s="1" t="s">
        <v>104</v>
      </c>
      <c r="AT631" s="1" t="s">
        <v>11</v>
      </c>
      <c r="AU631" s="1" t="s">
        <v>12</v>
      </c>
      <c r="AV631" s="1" t="s">
        <v>13</v>
      </c>
      <c r="AW631" s="8">
        <v>3.5413332999999999E-3</v>
      </c>
      <c r="AX631" s="8">
        <v>0.75</v>
      </c>
      <c r="AY631" s="9">
        <f>Tabla8[[#This Row],[Precio unitario]]*Tabla8[[#This Row],[Tasa de ingresos cliente]]</f>
        <v>2.655999975E-3</v>
      </c>
      <c r="AZ631" s="21">
        <v>21.6</v>
      </c>
      <c r="BA631" s="11">
        <f>Tabla8[[#This Row],[tasa de cambio]]*Tabla8[[#This Row],[Ingresos netos]]</f>
        <v>5.7369599460000004E-2</v>
      </c>
      <c r="BB631" s="23"/>
      <c r="BD631" s="23"/>
    </row>
    <row r="632" spans="1:56">
      <c r="A632" s="1" t="s">
        <v>24</v>
      </c>
      <c r="B632" s="1" t="s">
        <v>51</v>
      </c>
      <c r="C632" s="1"/>
      <c r="D632" s="1" t="s">
        <v>11</v>
      </c>
      <c r="E632" s="1" t="s">
        <v>12</v>
      </c>
      <c r="F632" s="1" t="s">
        <v>13</v>
      </c>
      <c r="G632" s="8">
        <v>1.291400005E-3</v>
      </c>
      <c r="H632" s="8">
        <v>0.75</v>
      </c>
      <c r="I632" s="9">
        <f>Tabla14[[#This Row],[Precio unitario]]*Tabla14[[#This Row],[Tasa de ingresos cliente]]</f>
        <v>9.6855000374999997E-4</v>
      </c>
      <c r="J632" s="21">
        <v>21.6</v>
      </c>
      <c r="K632" s="15">
        <f>Tabla14[[#This Row],[tasa de cambio]]*Tabla14[[#This Row],[Ingresos netos]]</f>
        <v>2.0920680081000002E-2</v>
      </c>
      <c r="P632" s="2" t="s">
        <v>81</v>
      </c>
      <c r="Q632" s="2" t="s">
        <v>17</v>
      </c>
      <c r="R632" s="2"/>
      <c r="S632" s="2" t="s">
        <v>11</v>
      </c>
      <c r="T632" s="2" t="s">
        <v>12</v>
      </c>
      <c r="U632" s="2" t="s">
        <v>13</v>
      </c>
      <c r="V632" s="7">
        <v>8.2290013699999999E-4</v>
      </c>
      <c r="W632" s="7">
        <v>0.75</v>
      </c>
      <c r="X632" s="9">
        <f>Tabla12[[#This Row],[Precio unitario]]*Tabla12[[#This Row],[Tasa de ingresos cliente]]</f>
        <v>6.1717510274999999E-4</v>
      </c>
      <c r="Y632" s="21">
        <v>21.6</v>
      </c>
      <c r="Z632" s="11">
        <f>Tabla12[[#This Row],[tasa de cambio]]*Tabla12[[#This Row],[Ingresos netos]]</f>
        <v>1.3330982219400002E-2</v>
      </c>
      <c r="AQ632" s="2" t="s">
        <v>100</v>
      </c>
      <c r="AR632" s="2" t="s">
        <v>42</v>
      </c>
      <c r="AS632" s="2" t="s">
        <v>104</v>
      </c>
      <c r="AT632" s="2" t="s">
        <v>11</v>
      </c>
      <c r="AU632" s="2" t="s">
        <v>12</v>
      </c>
      <c r="AV632" s="2" t="s">
        <v>13</v>
      </c>
      <c r="AW632" s="7">
        <v>3.541125E-3</v>
      </c>
      <c r="AX632" s="7">
        <v>0.75</v>
      </c>
      <c r="AY632" s="9">
        <f>Tabla8[[#This Row],[Precio unitario]]*Tabla8[[#This Row],[Tasa de ingresos cliente]]</f>
        <v>2.6558437500000002E-3</v>
      </c>
      <c r="AZ632" s="21">
        <v>21.6</v>
      </c>
      <c r="BA632" s="11">
        <f>Tabla8[[#This Row],[tasa de cambio]]*Tabla8[[#This Row],[Ingresos netos]]</f>
        <v>5.7366225000000007E-2</v>
      </c>
      <c r="BB632" s="23"/>
      <c r="BD632" s="23"/>
    </row>
    <row r="633" spans="1:56">
      <c r="A633" s="1" t="s">
        <v>24</v>
      </c>
      <c r="B633" s="1" t="s">
        <v>51</v>
      </c>
      <c r="C633" s="1"/>
      <c r="D633" s="1" t="s">
        <v>11</v>
      </c>
      <c r="E633" s="1" t="s">
        <v>12</v>
      </c>
      <c r="F633" s="1" t="s">
        <v>13</v>
      </c>
      <c r="G633" s="8">
        <v>4.1750080499999999E-4</v>
      </c>
      <c r="H633" s="8">
        <v>0.75</v>
      </c>
      <c r="I633" s="9">
        <f>Tabla14[[#This Row],[Precio unitario]]*Tabla14[[#This Row],[Tasa de ingresos cliente]]</f>
        <v>3.1312560375000001E-4</v>
      </c>
      <c r="J633" s="21">
        <v>21.6</v>
      </c>
      <c r="K633" s="15">
        <f>Tabla14[[#This Row],[tasa de cambio]]*Tabla14[[#This Row],[Ingresos netos]]</f>
        <v>6.7635130410000008E-3</v>
      </c>
      <c r="P633" s="1" t="s">
        <v>81</v>
      </c>
      <c r="Q633" s="1" t="s">
        <v>17</v>
      </c>
      <c r="R633" s="1"/>
      <c r="S633" s="1" t="s">
        <v>11</v>
      </c>
      <c r="T633" s="1" t="s">
        <v>12</v>
      </c>
      <c r="U633" s="1" t="s">
        <v>13</v>
      </c>
      <c r="V633" s="8">
        <v>8.2261200699999999E-4</v>
      </c>
      <c r="W633" s="8">
        <v>0.75</v>
      </c>
      <c r="X633" s="9">
        <f>Tabla12[[#This Row],[Precio unitario]]*Tabla12[[#This Row],[Tasa de ingresos cliente]]</f>
        <v>6.1695900525000002E-4</v>
      </c>
      <c r="Y633" s="21">
        <v>21.6</v>
      </c>
      <c r="Z633" s="11">
        <f>Tabla12[[#This Row],[tasa de cambio]]*Tabla12[[#This Row],[Ingresos netos]]</f>
        <v>1.3326314513400002E-2</v>
      </c>
      <c r="AQ633" s="1" t="s">
        <v>100</v>
      </c>
      <c r="AR633" s="1" t="s">
        <v>42</v>
      </c>
      <c r="AS633" s="1" t="s">
        <v>104</v>
      </c>
      <c r="AT633" s="1" t="s">
        <v>11</v>
      </c>
      <c r="AU633" s="1" t="s">
        <v>12</v>
      </c>
      <c r="AV633" s="1" t="s">
        <v>13</v>
      </c>
      <c r="AW633" s="8">
        <v>3.5411666999999999E-3</v>
      </c>
      <c r="AX633" s="8">
        <v>0.75</v>
      </c>
      <c r="AY633" s="9">
        <f>Tabla8[[#This Row],[Precio unitario]]*Tabla8[[#This Row],[Tasa de ingresos cliente]]</f>
        <v>2.6558750249999997E-3</v>
      </c>
      <c r="AZ633" s="21">
        <v>21.6</v>
      </c>
      <c r="BA633" s="11">
        <f>Tabla8[[#This Row],[tasa de cambio]]*Tabla8[[#This Row],[Ingresos netos]]</f>
        <v>5.7366900539999995E-2</v>
      </c>
      <c r="BB633" s="23"/>
      <c r="BD633" s="23"/>
    </row>
    <row r="634" spans="1:56">
      <c r="A634" s="2" t="s">
        <v>24</v>
      </c>
      <c r="B634" s="2" t="s">
        <v>70</v>
      </c>
      <c r="C634" s="2"/>
      <c r="D634" s="2" t="s">
        <v>11</v>
      </c>
      <c r="E634" s="2" t="s">
        <v>12</v>
      </c>
      <c r="F634" s="2" t="s">
        <v>13</v>
      </c>
      <c r="G634" s="7">
        <v>2.4721579700000002E-4</v>
      </c>
      <c r="H634" s="7">
        <v>0.75</v>
      </c>
      <c r="I634" s="9">
        <f>Tabla14[[#This Row],[Precio unitario]]*Tabla14[[#This Row],[Tasa de ingresos cliente]]</f>
        <v>1.8541184775000002E-4</v>
      </c>
      <c r="J634" s="21">
        <v>21.6</v>
      </c>
      <c r="K634" s="15">
        <f>Tabla14[[#This Row],[tasa de cambio]]*Tabla14[[#This Row],[Ingresos netos]]</f>
        <v>4.0048959114000002E-3</v>
      </c>
      <c r="P634" s="2" t="s">
        <v>81</v>
      </c>
      <c r="Q634" s="2" t="s">
        <v>17</v>
      </c>
      <c r="R634" s="2"/>
      <c r="S634" s="2" t="s">
        <v>11</v>
      </c>
      <c r="T634" s="2" t="s">
        <v>12</v>
      </c>
      <c r="U634" s="2" t="s">
        <v>13</v>
      </c>
      <c r="V634" s="7">
        <v>8.2240619899999999E-4</v>
      </c>
      <c r="W634" s="7">
        <v>0.75</v>
      </c>
      <c r="X634" s="9">
        <f>Tabla12[[#This Row],[Precio unitario]]*Tabla12[[#This Row],[Tasa de ingresos cliente]]</f>
        <v>6.1680464924999999E-4</v>
      </c>
      <c r="Y634" s="21">
        <v>21.6</v>
      </c>
      <c r="Z634" s="11">
        <f>Tabla12[[#This Row],[tasa de cambio]]*Tabla12[[#This Row],[Ingresos netos]]</f>
        <v>1.33229804238E-2</v>
      </c>
      <c r="AQ634" s="2" t="s">
        <v>100</v>
      </c>
      <c r="AR634" s="2" t="s">
        <v>42</v>
      </c>
      <c r="AS634" s="2" t="s">
        <v>104</v>
      </c>
      <c r="AT634" s="2" t="s">
        <v>11</v>
      </c>
      <c r="AU634" s="2" t="s">
        <v>12</v>
      </c>
      <c r="AV634" s="2" t="s">
        <v>13</v>
      </c>
      <c r="AW634" s="7">
        <v>3.5411429E-3</v>
      </c>
      <c r="AX634" s="7">
        <v>0.75</v>
      </c>
      <c r="AY634" s="9">
        <f>Tabla8[[#This Row],[Precio unitario]]*Tabla8[[#This Row],[Tasa de ingresos cliente]]</f>
        <v>2.6558571749999999E-3</v>
      </c>
      <c r="AZ634" s="21">
        <v>21.6</v>
      </c>
      <c r="BA634" s="11">
        <f>Tabla8[[#This Row],[tasa de cambio]]*Tabla8[[#This Row],[Ingresos netos]]</f>
        <v>5.7366514980000005E-2</v>
      </c>
      <c r="BB634" s="23"/>
      <c r="BD634" s="23"/>
    </row>
    <row r="635" spans="1:56">
      <c r="A635" s="1" t="s">
        <v>24</v>
      </c>
      <c r="B635" s="1" t="s">
        <v>70</v>
      </c>
      <c r="C635" s="1"/>
      <c r="D635" s="1" t="s">
        <v>11</v>
      </c>
      <c r="E635" s="1" t="s">
        <v>12</v>
      </c>
      <c r="F635" s="1" t="s">
        <v>13</v>
      </c>
      <c r="G635" s="8">
        <v>4.9711120660000004E-3</v>
      </c>
      <c r="H635" s="8">
        <v>0.75</v>
      </c>
      <c r="I635" s="9">
        <f>Tabla14[[#This Row],[Precio unitario]]*Tabla14[[#This Row],[Tasa de ingresos cliente]]</f>
        <v>3.7283340495000003E-3</v>
      </c>
      <c r="J635" s="21">
        <v>21.6</v>
      </c>
      <c r="K635" s="15">
        <f>Tabla14[[#This Row],[tasa de cambio]]*Tabla14[[#This Row],[Ingresos netos]]</f>
        <v>8.0532015469200011E-2</v>
      </c>
      <c r="P635" s="1" t="s">
        <v>81</v>
      </c>
      <c r="Q635" s="1" t="s">
        <v>17</v>
      </c>
      <c r="R635" s="1"/>
      <c r="S635" s="1" t="s">
        <v>11</v>
      </c>
      <c r="T635" s="1" t="s">
        <v>12</v>
      </c>
      <c r="U635" s="1" t="s">
        <v>13</v>
      </c>
      <c r="V635" s="8">
        <v>8.2255438099999997E-4</v>
      </c>
      <c r="W635" s="8">
        <v>0.75</v>
      </c>
      <c r="X635" s="9">
        <f>Tabla12[[#This Row],[Precio unitario]]*Tabla12[[#This Row],[Tasa de ingresos cliente]]</f>
        <v>6.1691578575E-4</v>
      </c>
      <c r="Y635" s="21">
        <v>21.6</v>
      </c>
      <c r="Z635" s="11">
        <f>Tabla12[[#This Row],[tasa de cambio]]*Tabla12[[#This Row],[Ingresos netos]]</f>
        <v>1.3325380972200001E-2</v>
      </c>
      <c r="AQ635" s="1" t="s">
        <v>100</v>
      </c>
      <c r="AR635" s="1" t="s">
        <v>42</v>
      </c>
      <c r="AS635" s="1" t="s">
        <v>114</v>
      </c>
      <c r="AT635" s="1" t="s">
        <v>11</v>
      </c>
      <c r="AU635" s="1" t="s">
        <v>12</v>
      </c>
      <c r="AV635" s="1" t="s">
        <v>13</v>
      </c>
      <c r="AW635" s="8">
        <v>2.4574999999999998E-4</v>
      </c>
      <c r="AX635" s="8">
        <v>0.75</v>
      </c>
      <c r="AY635" s="9">
        <f>Tabla8[[#This Row],[Precio unitario]]*Tabla8[[#This Row],[Tasa de ingresos cliente]]</f>
        <v>1.8431249999999999E-4</v>
      </c>
      <c r="AZ635" s="21">
        <v>21.6</v>
      </c>
      <c r="BA635" s="11">
        <f>Tabla8[[#This Row],[tasa de cambio]]*Tabla8[[#This Row],[Ingresos netos]]</f>
        <v>3.9811500000000001E-3</v>
      </c>
      <c r="BB635" s="23"/>
      <c r="BD635" s="23"/>
    </row>
    <row r="636" spans="1:56">
      <c r="A636" s="2" t="s">
        <v>24</v>
      </c>
      <c r="B636" s="2" t="s">
        <v>70</v>
      </c>
      <c r="C636" s="2"/>
      <c r="D636" s="2" t="s">
        <v>11</v>
      </c>
      <c r="E636" s="2" t="s">
        <v>12</v>
      </c>
      <c r="F636" s="2" t="s">
        <v>13</v>
      </c>
      <c r="G636" s="7">
        <v>1.9794551599999999E-4</v>
      </c>
      <c r="H636" s="7">
        <v>0.75</v>
      </c>
      <c r="I636" s="9">
        <f>Tabla14[[#This Row],[Precio unitario]]*Tabla14[[#This Row],[Tasa de ingresos cliente]]</f>
        <v>1.4845913699999998E-4</v>
      </c>
      <c r="J636" s="21">
        <v>21.6</v>
      </c>
      <c r="K636" s="15">
        <f>Tabla14[[#This Row],[tasa de cambio]]*Tabla14[[#This Row],[Ingresos netos]]</f>
        <v>3.2067173591999996E-3</v>
      </c>
      <c r="P636" s="2" t="s">
        <v>81</v>
      </c>
      <c r="Q636" s="2" t="s">
        <v>18</v>
      </c>
      <c r="R636" s="2"/>
      <c r="S636" s="2" t="s">
        <v>11</v>
      </c>
      <c r="T636" s="2" t="s">
        <v>12</v>
      </c>
      <c r="U636" s="2" t="s">
        <v>13</v>
      </c>
      <c r="V636" s="7">
        <v>1.041591035E-3</v>
      </c>
      <c r="W636" s="7">
        <v>0.75</v>
      </c>
      <c r="X636" s="9">
        <f>Tabla12[[#This Row],[Precio unitario]]*Tabla12[[#This Row],[Tasa de ingresos cliente]]</f>
        <v>7.8119327624999999E-4</v>
      </c>
      <c r="Y636" s="21">
        <v>21.6</v>
      </c>
      <c r="Z636" s="11">
        <f>Tabla12[[#This Row],[tasa de cambio]]*Tabla12[[#This Row],[Ingresos netos]]</f>
        <v>1.6873774766999999E-2</v>
      </c>
      <c r="AQ636" s="2" t="s">
        <v>100</v>
      </c>
      <c r="AR636" s="2" t="s">
        <v>42</v>
      </c>
      <c r="AS636" s="2" t="s">
        <v>114</v>
      </c>
      <c r="AT636" s="2" t="s">
        <v>11</v>
      </c>
      <c r="AU636" s="2" t="s">
        <v>12</v>
      </c>
      <c r="AV636" s="2" t="s">
        <v>13</v>
      </c>
      <c r="AW636" s="7">
        <v>2.4600000000000002E-4</v>
      </c>
      <c r="AX636" s="7">
        <v>0.75</v>
      </c>
      <c r="AY636" s="9">
        <f>Tabla8[[#This Row],[Precio unitario]]*Tabla8[[#This Row],[Tasa de ingresos cliente]]</f>
        <v>1.8450000000000001E-4</v>
      </c>
      <c r="AZ636" s="21">
        <v>21.6</v>
      </c>
      <c r="BA636" s="11">
        <f>Tabla8[[#This Row],[tasa de cambio]]*Tabla8[[#This Row],[Ingresos netos]]</f>
        <v>3.9852000000000004E-3</v>
      </c>
      <c r="BB636" s="23"/>
      <c r="BD636" s="23"/>
    </row>
    <row r="637" spans="1:56">
      <c r="A637" s="1" t="s">
        <v>24</v>
      </c>
      <c r="B637" s="1" t="s">
        <v>50</v>
      </c>
      <c r="C637" s="1"/>
      <c r="D637" s="1" t="s">
        <v>11</v>
      </c>
      <c r="E637" s="1" t="s">
        <v>12</v>
      </c>
      <c r="F637" s="1" t="s">
        <v>13</v>
      </c>
      <c r="G637" s="8">
        <v>1.0104729619999999E-3</v>
      </c>
      <c r="H637" s="8">
        <v>0.75</v>
      </c>
      <c r="I637" s="9">
        <f>Tabla14[[#This Row],[Precio unitario]]*Tabla14[[#This Row],[Tasa de ingresos cliente]]</f>
        <v>7.5785472150000002E-4</v>
      </c>
      <c r="J637" s="21">
        <v>21.6</v>
      </c>
      <c r="K637" s="15">
        <f>Tabla14[[#This Row],[tasa de cambio]]*Tabla14[[#This Row],[Ingresos netos]]</f>
        <v>1.6369661984400003E-2</v>
      </c>
      <c r="P637" s="1" t="s">
        <v>81</v>
      </c>
      <c r="Q637" s="1" t="s">
        <v>18</v>
      </c>
      <c r="R637" s="1"/>
      <c r="S637" s="1" t="s">
        <v>11</v>
      </c>
      <c r="T637" s="1" t="s">
        <v>12</v>
      </c>
      <c r="U637" s="1" t="s">
        <v>13</v>
      </c>
      <c r="V637" s="8">
        <v>1.041559023E-3</v>
      </c>
      <c r="W637" s="8">
        <v>0.75</v>
      </c>
      <c r="X637" s="9">
        <f>Tabla12[[#This Row],[Precio unitario]]*Tabla12[[#This Row],[Tasa de ingresos cliente]]</f>
        <v>7.8116926724999998E-4</v>
      </c>
      <c r="Y637" s="21">
        <v>21.6</v>
      </c>
      <c r="Z637" s="11">
        <f>Tabla12[[#This Row],[tasa de cambio]]*Tabla12[[#This Row],[Ingresos netos]]</f>
        <v>1.68732561726E-2</v>
      </c>
      <c r="AQ637" s="1" t="s">
        <v>100</v>
      </c>
      <c r="AR637" s="1" t="s">
        <v>42</v>
      </c>
      <c r="AS637" s="1" t="s">
        <v>114</v>
      </c>
      <c r="AT637" s="1" t="s">
        <v>11</v>
      </c>
      <c r="AU637" s="1" t="s">
        <v>12</v>
      </c>
      <c r="AV637" s="1" t="s">
        <v>13</v>
      </c>
      <c r="AW637" s="8">
        <v>2.4578570000000001E-4</v>
      </c>
      <c r="AX637" s="8">
        <v>0.75</v>
      </c>
      <c r="AY637" s="9">
        <f>Tabla8[[#This Row],[Precio unitario]]*Tabla8[[#This Row],[Tasa de ingresos cliente]]</f>
        <v>1.8433927500000001E-4</v>
      </c>
      <c r="AZ637" s="21">
        <v>21.6</v>
      </c>
      <c r="BA637" s="11">
        <f>Tabla8[[#This Row],[tasa de cambio]]*Tabla8[[#This Row],[Ingresos netos]]</f>
        <v>3.9817283400000007E-3</v>
      </c>
      <c r="BB637" s="23"/>
      <c r="BD637" s="23"/>
    </row>
    <row r="638" spans="1:56">
      <c r="A638" s="2" t="s">
        <v>24</v>
      </c>
      <c r="B638" s="2" t="s">
        <v>50</v>
      </c>
      <c r="C638" s="2"/>
      <c r="D638" s="2" t="s">
        <v>11</v>
      </c>
      <c r="E638" s="2" t="s">
        <v>12</v>
      </c>
      <c r="F638" s="2" t="s">
        <v>13</v>
      </c>
      <c r="G638" s="7">
        <v>2.59965563E-4</v>
      </c>
      <c r="H638" s="7">
        <v>0.75</v>
      </c>
      <c r="I638" s="9">
        <f>Tabla14[[#This Row],[Precio unitario]]*Tabla14[[#This Row],[Tasa de ingresos cliente]]</f>
        <v>1.9497417225000001E-4</v>
      </c>
      <c r="J638" s="21">
        <v>21.6</v>
      </c>
      <c r="K638" s="15">
        <f>Tabla14[[#This Row],[tasa de cambio]]*Tabla14[[#This Row],[Ingresos netos]]</f>
        <v>4.2114421206000006E-3</v>
      </c>
      <c r="P638" s="2" t="s">
        <v>81</v>
      </c>
      <c r="Q638" s="2" t="s">
        <v>34</v>
      </c>
      <c r="R638" s="2"/>
      <c r="S638" s="2" t="s">
        <v>11</v>
      </c>
      <c r="T638" s="2" t="s">
        <v>12</v>
      </c>
      <c r="U638" s="2" t="s">
        <v>13</v>
      </c>
      <c r="V638" s="7">
        <v>1.06579398E-3</v>
      </c>
      <c r="W638" s="7">
        <v>0.75</v>
      </c>
      <c r="X638" s="9">
        <f>Tabla12[[#This Row],[Precio unitario]]*Tabla12[[#This Row],[Tasa de ingresos cliente]]</f>
        <v>7.9934548499999993E-4</v>
      </c>
      <c r="Y638" s="21">
        <v>21.6</v>
      </c>
      <c r="Z638" s="11">
        <f>Tabla12[[#This Row],[tasa de cambio]]*Tabla12[[#This Row],[Ingresos netos]]</f>
        <v>1.7265862476E-2</v>
      </c>
      <c r="AQ638" s="2" t="s">
        <v>100</v>
      </c>
      <c r="AR638" s="2" t="s">
        <v>42</v>
      </c>
      <c r="AS638" s="2" t="s">
        <v>114</v>
      </c>
      <c r="AT638" s="2" t="s">
        <v>11</v>
      </c>
      <c r="AU638" s="2" t="s">
        <v>12</v>
      </c>
      <c r="AV638" s="2" t="s">
        <v>13</v>
      </c>
      <c r="AW638" s="7">
        <v>2.458095E-4</v>
      </c>
      <c r="AX638" s="7">
        <v>0.75</v>
      </c>
      <c r="AY638" s="9">
        <f>Tabla8[[#This Row],[Precio unitario]]*Tabla8[[#This Row],[Tasa de ingresos cliente]]</f>
        <v>1.84357125E-4</v>
      </c>
      <c r="AZ638" s="21">
        <v>21.6</v>
      </c>
      <c r="BA638" s="11">
        <f>Tabla8[[#This Row],[tasa de cambio]]*Tabla8[[#This Row],[Ingresos netos]]</f>
        <v>3.9821139000000005E-3</v>
      </c>
      <c r="BB638" s="23"/>
      <c r="BD638" s="23"/>
    </row>
    <row r="639" spans="1:56">
      <c r="A639" s="2" t="s">
        <v>24</v>
      </c>
      <c r="B639" s="2" t="s">
        <v>50</v>
      </c>
      <c r="C639" s="2"/>
      <c r="D639" s="2" t="s">
        <v>11</v>
      </c>
      <c r="E639" s="2" t="s">
        <v>12</v>
      </c>
      <c r="F639" s="2" t="s">
        <v>13</v>
      </c>
      <c r="G639" s="7">
        <v>5.1171941299999997E-4</v>
      </c>
      <c r="H639" s="7">
        <v>0.75</v>
      </c>
      <c r="I639" s="9">
        <f>Tabla14[[#This Row],[Precio unitario]]*Tabla14[[#This Row],[Tasa de ingresos cliente]]</f>
        <v>3.8378955974999998E-4</v>
      </c>
      <c r="J639" s="21">
        <v>21.6</v>
      </c>
      <c r="K639" s="15">
        <f>Tabla14[[#This Row],[tasa de cambio]]*Tabla14[[#This Row],[Ingresos netos]]</f>
        <v>8.2898544906000009E-3</v>
      </c>
      <c r="P639" s="1" t="s">
        <v>81</v>
      </c>
      <c r="Q639" s="1" t="s">
        <v>58</v>
      </c>
      <c r="R639" s="1"/>
      <c r="S639" s="1" t="s">
        <v>11</v>
      </c>
      <c r="T639" s="1" t="s">
        <v>12</v>
      </c>
      <c r="U639" s="1" t="s">
        <v>13</v>
      </c>
      <c r="V639" s="8">
        <v>8.0388353700000005E-4</v>
      </c>
      <c r="W639" s="8">
        <v>0.75</v>
      </c>
      <c r="X639" s="9">
        <f>Tabla12[[#This Row],[Precio unitario]]*Tabla12[[#This Row],[Tasa de ingresos cliente]]</f>
        <v>6.0291265275000004E-4</v>
      </c>
      <c r="Y639" s="21">
        <v>21.6</v>
      </c>
      <c r="Z639" s="11">
        <f>Tabla12[[#This Row],[tasa de cambio]]*Tabla12[[#This Row],[Ingresos netos]]</f>
        <v>1.3022913299400002E-2</v>
      </c>
      <c r="AQ639" s="1" t="s">
        <v>100</v>
      </c>
      <c r="AR639" s="1" t="s">
        <v>42</v>
      </c>
      <c r="AS639" s="1" t="s">
        <v>114</v>
      </c>
      <c r="AT639" s="1" t="s">
        <v>11</v>
      </c>
      <c r="AU639" s="1" t="s">
        <v>12</v>
      </c>
      <c r="AV639" s="1" t="s">
        <v>13</v>
      </c>
      <c r="AW639" s="8">
        <v>2.4581450000000002E-4</v>
      </c>
      <c r="AX639" s="8">
        <v>0.75</v>
      </c>
      <c r="AY639" s="9">
        <f>Tabla8[[#This Row],[Precio unitario]]*Tabla8[[#This Row],[Tasa de ingresos cliente]]</f>
        <v>1.8436087500000003E-4</v>
      </c>
      <c r="AZ639" s="21">
        <v>21.6</v>
      </c>
      <c r="BA639" s="11">
        <f>Tabla8[[#This Row],[tasa de cambio]]*Tabla8[[#This Row],[Ingresos netos]]</f>
        <v>3.9821949000000013E-3</v>
      </c>
      <c r="BB639" s="23"/>
      <c r="BD639" s="23"/>
    </row>
    <row r="640" spans="1:56">
      <c r="A640" s="1" t="s">
        <v>24</v>
      </c>
      <c r="B640" s="1" t="s">
        <v>50</v>
      </c>
      <c r="C640" s="1"/>
      <c r="D640" s="1" t="s">
        <v>11</v>
      </c>
      <c r="E640" s="1" t="s">
        <v>12</v>
      </c>
      <c r="F640" s="1" t="s">
        <v>13</v>
      </c>
      <c r="G640" s="8">
        <v>5.5119329299999997E-4</v>
      </c>
      <c r="H640" s="8">
        <v>0.75</v>
      </c>
      <c r="I640" s="9">
        <f>Tabla14[[#This Row],[Precio unitario]]*Tabla14[[#This Row],[Tasa de ingresos cliente]]</f>
        <v>4.1339496975000001E-4</v>
      </c>
      <c r="J640" s="21">
        <v>21.6</v>
      </c>
      <c r="K640" s="15">
        <f>Tabla14[[#This Row],[tasa de cambio]]*Tabla14[[#This Row],[Ingresos netos]]</f>
        <v>8.9293313466000009E-3</v>
      </c>
      <c r="P640" s="2" t="s">
        <v>81</v>
      </c>
      <c r="Q640" s="2" t="s">
        <v>19</v>
      </c>
      <c r="R640" s="2"/>
      <c r="S640" s="2" t="s">
        <v>11</v>
      </c>
      <c r="T640" s="2" t="s">
        <v>12</v>
      </c>
      <c r="U640" s="2" t="s">
        <v>13</v>
      </c>
      <c r="V640" s="7">
        <v>3.0011652050000001E-3</v>
      </c>
      <c r="W640" s="7">
        <v>0.75</v>
      </c>
      <c r="X640" s="9">
        <f>Tabla12[[#This Row],[Precio unitario]]*Tabla12[[#This Row],[Tasa de ingresos cliente]]</f>
        <v>2.2508739037500002E-3</v>
      </c>
      <c r="Y640" s="21">
        <v>21.6</v>
      </c>
      <c r="Z640" s="11">
        <f>Tabla12[[#This Row],[tasa de cambio]]*Tabla12[[#This Row],[Ingresos netos]]</f>
        <v>4.861887632100001E-2</v>
      </c>
      <c r="AQ640" s="2" t="s">
        <v>100</v>
      </c>
      <c r="AR640" s="2" t="s">
        <v>42</v>
      </c>
      <c r="AS640" s="2" t="s">
        <v>114</v>
      </c>
      <c r="AT640" s="2" t="s">
        <v>11</v>
      </c>
      <c r="AU640" s="2" t="s">
        <v>12</v>
      </c>
      <c r="AV640" s="2" t="s">
        <v>13</v>
      </c>
      <c r="AW640" s="7">
        <v>2.458235E-4</v>
      </c>
      <c r="AX640" s="7">
        <v>0.75</v>
      </c>
      <c r="AY640" s="9">
        <f>Tabla8[[#This Row],[Precio unitario]]*Tabla8[[#This Row],[Tasa de ingresos cliente]]</f>
        <v>1.84367625E-4</v>
      </c>
      <c r="AZ640" s="21">
        <v>21.6</v>
      </c>
      <c r="BA640" s="11">
        <f>Tabla8[[#This Row],[tasa de cambio]]*Tabla8[[#This Row],[Ingresos netos]]</f>
        <v>3.9823407000000007E-3</v>
      </c>
      <c r="BB640" s="23"/>
      <c r="BD640" s="23"/>
    </row>
    <row r="641" spans="1:56">
      <c r="A641" s="1" t="s">
        <v>24</v>
      </c>
      <c r="B641" s="1" t="s">
        <v>50</v>
      </c>
      <c r="C641" s="1"/>
      <c r="D641" s="1" t="s">
        <v>11</v>
      </c>
      <c r="E641" s="1" t="s">
        <v>12</v>
      </c>
      <c r="F641" s="1" t="s">
        <v>13</v>
      </c>
      <c r="G641" s="8">
        <v>4.5466961399999998E-4</v>
      </c>
      <c r="H641" s="8">
        <v>0.75</v>
      </c>
      <c r="I641" s="9">
        <f>Tabla14[[#This Row],[Precio unitario]]*Tabla14[[#This Row],[Tasa de ingresos cliente]]</f>
        <v>3.410022105E-4</v>
      </c>
      <c r="J641" s="21">
        <v>21.6</v>
      </c>
      <c r="K641" s="15">
        <f>Tabla14[[#This Row],[tasa de cambio]]*Tabla14[[#This Row],[Ingresos netos]]</f>
        <v>7.3656477468000007E-3</v>
      </c>
      <c r="P641" s="1" t="s">
        <v>81</v>
      </c>
      <c r="Q641" s="1" t="s">
        <v>53</v>
      </c>
      <c r="R641" s="1"/>
      <c r="S641" s="1" t="s">
        <v>11</v>
      </c>
      <c r="T641" s="1" t="s">
        <v>12</v>
      </c>
      <c r="U641" s="1" t="s">
        <v>13</v>
      </c>
      <c r="V641" s="8">
        <v>1.417601076E-3</v>
      </c>
      <c r="W641" s="8">
        <v>0.75</v>
      </c>
      <c r="X641" s="9">
        <f>Tabla12[[#This Row],[Precio unitario]]*Tabla12[[#This Row],[Tasa de ingresos cliente]]</f>
        <v>1.0632008070000001E-3</v>
      </c>
      <c r="Y641" s="21">
        <v>21.6</v>
      </c>
      <c r="Z641" s="11">
        <f>Tabla12[[#This Row],[tasa de cambio]]*Tabla12[[#This Row],[Ingresos netos]]</f>
        <v>2.2965137431200003E-2</v>
      </c>
      <c r="AQ641" s="1" t="s">
        <v>100</v>
      </c>
      <c r="AR641" s="1" t="s">
        <v>42</v>
      </c>
      <c r="AS641" s="1" t="s">
        <v>114</v>
      </c>
      <c r="AT641" s="1" t="s">
        <v>11</v>
      </c>
      <c r="AU641" s="1" t="s">
        <v>12</v>
      </c>
      <c r="AV641" s="1" t="s">
        <v>13</v>
      </c>
      <c r="AW641" s="8">
        <v>2.4580000000000001E-4</v>
      </c>
      <c r="AX641" s="8">
        <v>0.75</v>
      </c>
      <c r="AY641" s="9">
        <f>Tabla8[[#This Row],[Precio unitario]]*Tabla8[[#This Row],[Tasa de ingresos cliente]]</f>
        <v>1.8435000000000001E-4</v>
      </c>
      <c r="AZ641" s="21">
        <v>21.6</v>
      </c>
      <c r="BA641" s="11">
        <f>Tabla8[[#This Row],[tasa de cambio]]*Tabla8[[#This Row],[Ingresos netos]]</f>
        <v>3.9819600000000005E-3</v>
      </c>
      <c r="BB641" s="23"/>
      <c r="BD641" s="23"/>
    </row>
    <row r="642" spans="1:56">
      <c r="A642" s="1" t="s">
        <v>24</v>
      </c>
      <c r="B642" s="1" t="s">
        <v>50</v>
      </c>
      <c r="C642" s="1"/>
      <c r="D642" s="1" t="s">
        <v>11</v>
      </c>
      <c r="E642" s="1" t="s">
        <v>12</v>
      </c>
      <c r="F642" s="1" t="s">
        <v>13</v>
      </c>
      <c r="G642" s="8">
        <v>1.6532916899999999E-3</v>
      </c>
      <c r="H642" s="8">
        <v>0.75</v>
      </c>
      <c r="I642" s="9">
        <f>Tabla14[[#This Row],[Precio unitario]]*Tabla14[[#This Row],[Tasa de ingresos cliente]]</f>
        <v>1.2399687674999999E-3</v>
      </c>
      <c r="J642" s="21">
        <v>21.6</v>
      </c>
      <c r="K642" s="15">
        <f>Tabla14[[#This Row],[tasa de cambio]]*Tabla14[[#This Row],[Ingresos netos]]</f>
        <v>2.6783325378E-2</v>
      </c>
      <c r="P642" s="2" t="s">
        <v>81</v>
      </c>
      <c r="Q642" s="2" t="s">
        <v>10</v>
      </c>
      <c r="R642" s="2"/>
      <c r="S642" s="2" t="s">
        <v>11</v>
      </c>
      <c r="T642" s="2" t="s">
        <v>12</v>
      </c>
      <c r="U642" s="2" t="s">
        <v>13</v>
      </c>
      <c r="V642" s="7">
        <v>1.243858505E-3</v>
      </c>
      <c r="W642" s="7">
        <v>0.75</v>
      </c>
      <c r="X642" s="9">
        <f>Tabla12[[#This Row],[Precio unitario]]*Tabla12[[#This Row],[Tasa de ingresos cliente]]</f>
        <v>9.3289387875000003E-4</v>
      </c>
      <c r="Y642" s="21">
        <v>21.6</v>
      </c>
      <c r="Z642" s="11">
        <f>Tabla12[[#This Row],[tasa de cambio]]*Tabla12[[#This Row],[Ingresos netos]]</f>
        <v>2.0150507781000002E-2</v>
      </c>
      <c r="AQ642" s="2" t="s">
        <v>100</v>
      </c>
      <c r="AR642" s="2" t="s">
        <v>42</v>
      </c>
      <c r="AS642" s="2" t="s">
        <v>114</v>
      </c>
      <c r="AT642" s="2" t="s">
        <v>11</v>
      </c>
      <c r="AU642" s="2" t="s">
        <v>12</v>
      </c>
      <c r="AV642" s="2" t="s">
        <v>13</v>
      </c>
      <c r="AW642" s="7">
        <v>2.4581670000000001E-4</v>
      </c>
      <c r="AX642" s="7">
        <v>0.75</v>
      </c>
      <c r="AY642" s="9">
        <f>Tabla8[[#This Row],[Precio unitario]]*Tabla8[[#This Row],[Tasa de ingresos cliente]]</f>
        <v>1.84362525E-4</v>
      </c>
      <c r="AZ642" s="21">
        <v>21.6</v>
      </c>
      <c r="BA642" s="11">
        <f>Tabla8[[#This Row],[tasa de cambio]]*Tabla8[[#This Row],[Ingresos netos]]</f>
        <v>3.9822305400000002E-3</v>
      </c>
      <c r="BB642" s="23"/>
      <c r="BD642" s="23"/>
    </row>
    <row r="643" spans="1:56">
      <c r="A643" s="1" t="s">
        <v>24</v>
      </c>
      <c r="B643" s="1" t="s">
        <v>50</v>
      </c>
      <c r="C643" s="1"/>
      <c r="D643" s="1" t="s">
        <v>11</v>
      </c>
      <c r="E643" s="1" t="s">
        <v>12</v>
      </c>
      <c r="F643" s="1" t="s">
        <v>13</v>
      </c>
      <c r="G643" s="8">
        <v>1.60344512E-3</v>
      </c>
      <c r="H643" s="8">
        <v>0.75</v>
      </c>
      <c r="I643" s="9">
        <f>Tabla14[[#This Row],[Precio unitario]]*Tabla14[[#This Row],[Tasa de ingresos cliente]]</f>
        <v>1.20258384E-3</v>
      </c>
      <c r="J643" s="21">
        <v>21.6</v>
      </c>
      <c r="K643" s="15">
        <f>Tabla14[[#This Row],[tasa de cambio]]*Tabla14[[#This Row],[Ingresos netos]]</f>
        <v>2.5975810944000002E-2</v>
      </c>
      <c r="P643" s="1" t="s">
        <v>81</v>
      </c>
      <c r="Q643" s="1" t="s">
        <v>14</v>
      </c>
      <c r="R643" s="1"/>
      <c r="S643" s="1" t="s">
        <v>11</v>
      </c>
      <c r="T643" s="1" t="s">
        <v>12</v>
      </c>
      <c r="U643" s="1" t="s">
        <v>13</v>
      </c>
      <c r="V643" s="8">
        <v>1.135809643E-3</v>
      </c>
      <c r="W643" s="8">
        <v>0.75</v>
      </c>
      <c r="X643" s="9">
        <f>Tabla12[[#This Row],[Precio unitario]]*Tabla12[[#This Row],[Tasa de ingresos cliente]]</f>
        <v>8.5185723224999997E-4</v>
      </c>
      <c r="Y643" s="21">
        <v>21.6</v>
      </c>
      <c r="Z643" s="11">
        <f>Tabla12[[#This Row],[tasa de cambio]]*Tabla12[[#This Row],[Ingresos netos]]</f>
        <v>1.8400116216599999E-2</v>
      </c>
      <c r="AQ643" s="1" t="s">
        <v>100</v>
      </c>
      <c r="AR643" s="1" t="s">
        <v>42</v>
      </c>
      <c r="AS643" s="1" t="s">
        <v>114</v>
      </c>
      <c r="AT643" s="1" t="s">
        <v>11</v>
      </c>
      <c r="AU643" s="1" t="s">
        <v>12</v>
      </c>
      <c r="AV643" s="1" t="s">
        <v>13</v>
      </c>
      <c r="AW643" s="8">
        <v>2.4580650000000001E-4</v>
      </c>
      <c r="AX643" s="8">
        <v>0.75</v>
      </c>
      <c r="AY643" s="9">
        <f>Tabla8[[#This Row],[Precio unitario]]*Tabla8[[#This Row],[Tasa de ingresos cliente]]</f>
        <v>1.8435487499999999E-4</v>
      </c>
      <c r="AZ643" s="21">
        <v>21.6</v>
      </c>
      <c r="BA643" s="11">
        <f>Tabla8[[#This Row],[tasa de cambio]]*Tabla8[[#This Row],[Ingresos netos]]</f>
        <v>3.9820653000000004E-3</v>
      </c>
      <c r="BB643" s="23"/>
      <c r="BD643" s="23"/>
    </row>
    <row r="644" spans="1:56">
      <c r="A644" s="2" t="s">
        <v>24</v>
      </c>
      <c r="B644" s="2" t="s">
        <v>63</v>
      </c>
      <c r="C644" s="2"/>
      <c r="D644" s="2" t="s">
        <v>11</v>
      </c>
      <c r="E644" s="2" t="s">
        <v>12</v>
      </c>
      <c r="F644" s="2" t="s">
        <v>13</v>
      </c>
      <c r="G644" s="7">
        <v>1.940701636E-3</v>
      </c>
      <c r="H644" s="7">
        <v>0.75</v>
      </c>
      <c r="I644" s="9">
        <f>Tabla14[[#This Row],[Precio unitario]]*Tabla14[[#This Row],[Tasa de ingresos cliente]]</f>
        <v>1.4555262269999999E-3</v>
      </c>
      <c r="J644" s="21">
        <v>21.6</v>
      </c>
      <c r="K644" s="15">
        <f>Tabla14[[#This Row],[tasa de cambio]]*Tabla14[[#This Row],[Ingresos netos]]</f>
        <v>3.1439366503199999E-2</v>
      </c>
      <c r="P644" s="2" t="s">
        <v>81</v>
      </c>
      <c r="Q644" s="2" t="s">
        <v>53</v>
      </c>
      <c r="R644" s="2"/>
      <c r="S644" s="2" t="s">
        <v>11</v>
      </c>
      <c r="T644" s="2" t="s">
        <v>12</v>
      </c>
      <c r="U644" s="2" t="s">
        <v>13</v>
      </c>
      <c r="V644" s="7">
        <v>1.0921579019999999E-3</v>
      </c>
      <c r="W644" s="7">
        <v>0.75</v>
      </c>
      <c r="X644" s="9">
        <f>Tabla12[[#This Row],[Precio unitario]]*Tabla12[[#This Row],[Tasa de ingresos cliente]]</f>
        <v>8.191184265E-4</v>
      </c>
      <c r="Y644" s="21">
        <v>21.6</v>
      </c>
      <c r="Z644" s="11">
        <f>Tabla12[[#This Row],[tasa de cambio]]*Tabla12[[#This Row],[Ingresos netos]]</f>
        <v>1.7692958012400003E-2</v>
      </c>
      <c r="AQ644" s="2" t="s">
        <v>100</v>
      </c>
      <c r="AR644" s="2" t="s">
        <v>42</v>
      </c>
      <c r="AS644" s="2" t="s">
        <v>114</v>
      </c>
      <c r="AT644" s="2" t="s">
        <v>11</v>
      </c>
      <c r="AU644" s="2" t="s">
        <v>12</v>
      </c>
      <c r="AV644" s="2" t="s">
        <v>13</v>
      </c>
      <c r="AW644" s="7">
        <v>2.4581180000000002E-4</v>
      </c>
      <c r="AX644" s="7">
        <v>0.75</v>
      </c>
      <c r="AY644" s="9">
        <f>Tabla8[[#This Row],[Precio unitario]]*Tabla8[[#This Row],[Tasa de ingresos cliente]]</f>
        <v>1.8435885000000002E-4</v>
      </c>
      <c r="AZ644" s="21">
        <v>21.6</v>
      </c>
      <c r="BA644" s="11">
        <f>Tabla8[[#This Row],[tasa de cambio]]*Tabla8[[#This Row],[Ingresos netos]]</f>
        <v>3.9821511600000008E-3</v>
      </c>
      <c r="BB644" s="23"/>
      <c r="BD644" s="23"/>
    </row>
    <row r="645" spans="1:56">
      <c r="A645" s="1" t="s">
        <v>24</v>
      </c>
      <c r="B645" s="1" t="s">
        <v>67</v>
      </c>
      <c r="C645" s="1"/>
      <c r="D645" s="1" t="s">
        <v>11</v>
      </c>
      <c r="E645" s="1" t="s">
        <v>12</v>
      </c>
      <c r="F645" s="1" t="s">
        <v>13</v>
      </c>
      <c r="G645" s="8">
        <v>9.2316948099999997E-4</v>
      </c>
      <c r="H645" s="8">
        <v>0.75</v>
      </c>
      <c r="I645" s="9">
        <f>Tabla14[[#This Row],[Precio unitario]]*Tabla14[[#This Row],[Tasa de ingresos cliente]]</f>
        <v>6.9237711074999998E-4</v>
      </c>
      <c r="J645" s="21">
        <v>21.6</v>
      </c>
      <c r="K645" s="15">
        <f>Tabla14[[#This Row],[tasa de cambio]]*Tabla14[[#This Row],[Ingresos netos]]</f>
        <v>1.4955345592200001E-2</v>
      </c>
      <c r="P645" s="1" t="s">
        <v>81</v>
      </c>
      <c r="Q645" s="1" t="s">
        <v>53</v>
      </c>
      <c r="R645" s="1"/>
      <c r="S645" s="1" t="s">
        <v>11</v>
      </c>
      <c r="T645" s="1" t="s">
        <v>12</v>
      </c>
      <c r="U645" s="1" t="s">
        <v>13</v>
      </c>
      <c r="V645" s="8">
        <v>1.586157302E-3</v>
      </c>
      <c r="W645" s="8">
        <v>0.75</v>
      </c>
      <c r="X645" s="9">
        <f>Tabla12[[#This Row],[Precio unitario]]*Tabla12[[#This Row],[Tasa de ingresos cliente]]</f>
        <v>1.1896179765E-3</v>
      </c>
      <c r="Y645" s="21">
        <v>21.6</v>
      </c>
      <c r="Z645" s="11">
        <f>Tabla12[[#This Row],[tasa de cambio]]*Tabla12[[#This Row],[Ingresos netos]]</f>
        <v>2.5695748292400001E-2</v>
      </c>
      <c r="AQ645" s="1" t="s">
        <v>100</v>
      </c>
      <c r="AR645" s="1" t="s">
        <v>42</v>
      </c>
      <c r="AS645" s="1" t="s">
        <v>114</v>
      </c>
      <c r="AT645" s="1" t="s">
        <v>11</v>
      </c>
      <c r="AU645" s="1" t="s">
        <v>12</v>
      </c>
      <c r="AV645" s="1" t="s">
        <v>13</v>
      </c>
      <c r="AW645" s="8">
        <v>2.4580769999999998E-4</v>
      </c>
      <c r="AX645" s="8">
        <v>0.75</v>
      </c>
      <c r="AY645" s="9">
        <f>Tabla8[[#This Row],[Precio unitario]]*Tabla8[[#This Row],[Tasa de ingresos cliente]]</f>
        <v>1.8435577499999997E-4</v>
      </c>
      <c r="AZ645" s="21">
        <v>21.6</v>
      </c>
      <c r="BA645" s="11">
        <f>Tabla8[[#This Row],[tasa de cambio]]*Tabla8[[#This Row],[Ingresos netos]]</f>
        <v>3.98208474E-3</v>
      </c>
      <c r="BB645" s="23"/>
      <c r="BD645" s="23"/>
    </row>
    <row r="646" spans="1:56">
      <c r="A646" s="2" t="s">
        <v>24</v>
      </c>
      <c r="B646" s="2" t="s">
        <v>23</v>
      </c>
      <c r="C646" s="2"/>
      <c r="D646" s="2" t="s">
        <v>11</v>
      </c>
      <c r="E646" s="2" t="s">
        <v>12</v>
      </c>
      <c r="F646" s="2" t="s">
        <v>13</v>
      </c>
      <c r="G646" s="7">
        <v>2.7152590600000001E-4</v>
      </c>
      <c r="H646" s="7">
        <v>0.75</v>
      </c>
      <c r="I646" s="9">
        <f>Tabla14[[#This Row],[Precio unitario]]*Tabla14[[#This Row],[Tasa de ingresos cliente]]</f>
        <v>2.0364442950000002E-4</v>
      </c>
      <c r="J646" s="21">
        <v>21.6</v>
      </c>
      <c r="K646" s="15">
        <f>Tabla14[[#This Row],[tasa de cambio]]*Tabla14[[#This Row],[Ingresos netos]]</f>
        <v>4.3987196772000007E-3</v>
      </c>
      <c r="P646" s="2" t="s">
        <v>81</v>
      </c>
      <c r="Q646" s="2" t="s">
        <v>53</v>
      </c>
      <c r="R646" s="2"/>
      <c r="S646" s="2" t="s">
        <v>11</v>
      </c>
      <c r="T646" s="2" t="s">
        <v>12</v>
      </c>
      <c r="U646" s="2" t="s">
        <v>13</v>
      </c>
      <c r="V646" s="7">
        <v>1.1033949839999999E-3</v>
      </c>
      <c r="W646" s="7">
        <v>0.75</v>
      </c>
      <c r="X646" s="9">
        <f>Tabla12[[#This Row],[Precio unitario]]*Tabla12[[#This Row],[Tasa de ingresos cliente]]</f>
        <v>8.2754623799999988E-4</v>
      </c>
      <c r="Y646" s="21">
        <v>21.6</v>
      </c>
      <c r="Z646" s="11">
        <f>Tabla12[[#This Row],[tasa de cambio]]*Tabla12[[#This Row],[Ingresos netos]]</f>
        <v>1.7874998740799997E-2</v>
      </c>
      <c r="AQ646" s="2" t="s">
        <v>100</v>
      </c>
      <c r="AR646" s="2" t="s">
        <v>42</v>
      </c>
      <c r="AS646" s="2" t="s">
        <v>114</v>
      </c>
      <c r="AT646" s="2" t="s">
        <v>11</v>
      </c>
      <c r="AU646" s="2" t="s">
        <v>12</v>
      </c>
      <c r="AV646" s="2" t="s">
        <v>13</v>
      </c>
      <c r="AW646" s="7">
        <v>2.458122E-4</v>
      </c>
      <c r="AX646" s="7">
        <v>0.75</v>
      </c>
      <c r="AY646" s="9">
        <f>Tabla8[[#This Row],[Precio unitario]]*Tabla8[[#This Row],[Tasa de ingresos cliente]]</f>
        <v>1.8435914999999998E-4</v>
      </c>
      <c r="AZ646" s="21">
        <v>21.6</v>
      </c>
      <c r="BA646" s="11">
        <f>Tabla8[[#This Row],[tasa de cambio]]*Tabla8[[#This Row],[Ingresos netos]]</f>
        <v>3.9821576400000001E-3</v>
      </c>
      <c r="BB646" s="23"/>
      <c r="BD646" s="23"/>
    </row>
    <row r="647" spans="1:56">
      <c r="A647" s="1" t="s">
        <v>24</v>
      </c>
      <c r="B647" s="1" t="s">
        <v>23</v>
      </c>
      <c r="C647" s="1"/>
      <c r="D647" s="1" t="s">
        <v>11</v>
      </c>
      <c r="E647" s="1" t="s">
        <v>12</v>
      </c>
      <c r="F647" s="1" t="s">
        <v>13</v>
      </c>
      <c r="G647" s="8">
        <v>5.8351521900000005E-4</v>
      </c>
      <c r="H647" s="8">
        <v>0.75</v>
      </c>
      <c r="I647" s="9">
        <f>Tabla14[[#This Row],[Precio unitario]]*Tabla14[[#This Row],[Tasa de ingresos cliente]]</f>
        <v>4.3763641425000001E-4</v>
      </c>
      <c r="J647" s="21">
        <v>21.6</v>
      </c>
      <c r="K647" s="15">
        <f>Tabla14[[#This Row],[tasa de cambio]]*Tabla14[[#This Row],[Ingresos netos]]</f>
        <v>9.4529465478000001E-3</v>
      </c>
      <c r="P647" s="1" t="s">
        <v>81</v>
      </c>
      <c r="Q647" s="1" t="s">
        <v>53</v>
      </c>
      <c r="R647" s="1"/>
      <c r="S647" s="1" t="s">
        <v>11</v>
      </c>
      <c r="T647" s="1" t="s">
        <v>12</v>
      </c>
      <c r="U647" s="1" t="s">
        <v>13</v>
      </c>
      <c r="V647" s="8">
        <v>1.2706546300000001E-4</v>
      </c>
      <c r="W647" s="8">
        <v>0.75</v>
      </c>
      <c r="X647" s="9">
        <f>Tabla12[[#This Row],[Precio unitario]]*Tabla12[[#This Row],[Tasa de ingresos cliente]]</f>
        <v>9.5299097250000015E-5</v>
      </c>
      <c r="Y647" s="21">
        <v>21.6</v>
      </c>
      <c r="Z647" s="11">
        <f>Tabla12[[#This Row],[tasa de cambio]]*Tabla12[[#This Row],[Ingresos netos]]</f>
        <v>2.0584605006000005E-3</v>
      </c>
      <c r="AQ647" s="1" t="s">
        <v>100</v>
      </c>
      <c r="AR647" s="1" t="s">
        <v>42</v>
      </c>
      <c r="AS647" s="1" t="s">
        <v>114</v>
      </c>
      <c r="AT647" s="1" t="s">
        <v>11</v>
      </c>
      <c r="AU647" s="1" t="s">
        <v>12</v>
      </c>
      <c r="AV647" s="1" t="s">
        <v>13</v>
      </c>
      <c r="AW647" s="8">
        <v>2.458111E-4</v>
      </c>
      <c r="AX647" s="8">
        <v>0.75</v>
      </c>
      <c r="AY647" s="9">
        <f>Tabla8[[#This Row],[Precio unitario]]*Tabla8[[#This Row],[Tasa de ingresos cliente]]</f>
        <v>1.84358325E-4</v>
      </c>
      <c r="AZ647" s="21">
        <v>21.6</v>
      </c>
      <c r="BA647" s="11">
        <f>Tabla8[[#This Row],[tasa de cambio]]*Tabla8[[#This Row],[Ingresos netos]]</f>
        <v>3.9821398200000002E-3</v>
      </c>
      <c r="BB647" s="23"/>
      <c r="BD647" s="23"/>
    </row>
    <row r="648" spans="1:56">
      <c r="A648" s="2" t="s">
        <v>24</v>
      </c>
      <c r="B648" s="2" t="s">
        <v>23</v>
      </c>
      <c r="C648" s="2"/>
      <c r="D648" s="2" t="s">
        <v>11</v>
      </c>
      <c r="E648" s="2" t="s">
        <v>12</v>
      </c>
      <c r="F648" s="2" t="s">
        <v>13</v>
      </c>
      <c r="G648" s="7">
        <v>4.4170374999999998E-4</v>
      </c>
      <c r="H648" s="7">
        <v>0.75</v>
      </c>
      <c r="I648" s="9">
        <f>Tabla14[[#This Row],[Precio unitario]]*Tabla14[[#This Row],[Tasa de ingresos cliente]]</f>
        <v>3.312778125E-4</v>
      </c>
      <c r="J648" s="21">
        <v>21.6</v>
      </c>
      <c r="K648" s="15">
        <f>Tabla14[[#This Row],[tasa de cambio]]*Tabla14[[#This Row],[Ingresos netos]]</f>
        <v>7.1556007500000003E-3</v>
      </c>
      <c r="P648" s="2" t="s">
        <v>81</v>
      </c>
      <c r="Q648" s="2" t="s">
        <v>53</v>
      </c>
      <c r="R648" s="2"/>
      <c r="S648" s="2" t="s">
        <v>11</v>
      </c>
      <c r="T648" s="2" t="s">
        <v>12</v>
      </c>
      <c r="U648" s="2" t="s">
        <v>13</v>
      </c>
      <c r="V648" s="7">
        <v>1.4953962600000001E-4</v>
      </c>
      <c r="W648" s="7">
        <v>0.75</v>
      </c>
      <c r="X648" s="9">
        <f>Tabla12[[#This Row],[Precio unitario]]*Tabla12[[#This Row],[Tasa de ingresos cliente]]</f>
        <v>1.1215471950000001E-4</v>
      </c>
      <c r="Y648" s="21">
        <v>21.6</v>
      </c>
      <c r="Z648" s="11">
        <f>Tabla12[[#This Row],[tasa de cambio]]*Tabla12[[#This Row],[Ingresos netos]]</f>
        <v>2.4225419412000002E-3</v>
      </c>
      <c r="AQ648" s="2" t="s">
        <v>100</v>
      </c>
      <c r="AR648" s="2" t="s">
        <v>42</v>
      </c>
      <c r="AS648" s="2" t="s">
        <v>114</v>
      </c>
      <c r="AT648" s="2" t="s">
        <v>11</v>
      </c>
      <c r="AU648" s="2" t="s">
        <v>12</v>
      </c>
      <c r="AV648" s="2" t="s">
        <v>13</v>
      </c>
      <c r="AW648" s="7">
        <v>2.4581249999999999E-4</v>
      </c>
      <c r="AX648" s="7">
        <v>0.75</v>
      </c>
      <c r="AY648" s="9">
        <f>Tabla8[[#This Row],[Precio unitario]]*Tabla8[[#This Row],[Tasa de ingresos cliente]]</f>
        <v>1.8435937500000001E-4</v>
      </c>
      <c r="AZ648" s="21">
        <v>21.6</v>
      </c>
      <c r="BA648" s="11">
        <f>Tabla8[[#This Row],[tasa de cambio]]*Tabla8[[#This Row],[Ingresos netos]]</f>
        <v>3.9821625000000006E-3</v>
      </c>
      <c r="BB648" s="23"/>
      <c r="BD648" s="23"/>
    </row>
    <row r="649" spans="1:56">
      <c r="A649" s="1" t="s">
        <v>24</v>
      </c>
      <c r="B649" s="1" t="s">
        <v>23</v>
      </c>
      <c r="C649" s="1"/>
      <c r="D649" s="1" t="s">
        <v>11</v>
      </c>
      <c r="E649" s="1" t="s">
        <v>12</v>
      </c>
      <c r="F649" s="1" t="s">
        <v>13</v>
      </c>
      <c r="G649" s="8">
        <v>8.7044163599999996E-4</v>
      </c>
      <c r="H649" s="8">
        <v>0.75</v>
      </c>
      <c r="I649" s="9">
        <f>Tabla14[[#This Row],[Precio unitario]]*Tabla14[[#This Row],[Tasa de ingresos cliente]]</f>
        <v>6.5283122699999994E-4</v>
      </c>
      <c r="J649" s="21">
        <v>21.6</v>
      </c>
      <c r="K649" s="15">
        <f>Tabla14[[#This Row],[tasa de cambio]]*Tabla14[[#This Row],[Ingresos netos]]</f>
        <v>1.41011545032E-2</v>
      </c>
      <c r="P649" s="1" t="s">
        <v>81</v>
      </c>
      <c r="Q649" s="1" t="s">
        <v>53</v>
      </c>
      <c r="R649" s="1"/>
      <c r="S649" s="1" t="s">
        <v>11</v>
      </c>
      <c r="T649" s="1" t="s">
        <v>12</v>
      </c>
      <c r="U649" s="1" t="s">
        <v>13</v>
      </c>
      <c r="V649" s="8">
        <v>1.04591299E-4</v>
      </c>
      <c r="W649" s="8">
        <v>0.75</v>
      </c>
      <c r="X649" s="9">
        <f>Tabla12[[#This Row],[Precio unitario]]*Tabla12[[#This Row],[Tasa de ingresos cliente]]</f>
        <v>7.8443474249999997E-5</v>
      </c>
      <c r="Y649" s="21">
        <v>21.6</v>
      </c>
      <c r="Z649" s="11">
        <f>Tabla12[[#This Row],[tasa de cambio]]*Tabla12[[#This Row],[Ingresos netos]]</f>
        <v>1.6943790438000001E-3</v>
      </c>
      <c r="AQ649" s="1" t="s">
        <v>100</v>
      </c>
      <c r="AR649" s="1" t="s">
        <v>42</v>
      </c>
      <c r="AS649" s="1" t="s">
        <v>114</v>
      </c>
      <c r="AT649" s="1" t="s">
        <v>11</v>
      </c>
      <c r="AU649" s="1" t="s">
        <v>12</v>
      </c>
      <c r="AV649" s="1" t="s">
        <v>13</v>
      </c>
      <c r="AW649" s="8">
        <v>2.4581579999999998E-4</v>
      </c>
      <c r="AX649" s="8">
        <v>0.75</v>
      </c>
      <c r="AY649" s="9">
        <f>Tabla8[[#This Row],[Precio unitario]]*Tabla8[[#This Row],[Tasa de ingresos cliente]]</f>
        <v>1.8436184999999998E-4</v>
      </c>
      <c r="AZ649" s="21">
        <v>21.6</v>
      </c>
      <c r="BA649" s="11">
        <f>Tabla8[[#This Row],[tasa de cambio]]*Tabla8[[#This Row],[Ingresos netos]]</f>
        <v>3.9822159599999995E-3</v>
      </c>
      <c r="BB649" s="23"/>
      <c r="BD649" s="23"/>
    </row>
    <row r="650" spans="1:56">
      <c r="A650" s="2" t="s">
        <v>24</v>
      </c>
      <c r="B650" s="2" t="s">
        <v>23</v>
      </c>
      <c r="C650" s="2"/>
      <c r="D650" s="2" t="s">
        <v>11</v>
      </c>
      <c r="E650" s="2" t="s">
        <v>12</v>
      </c>
      <c r="F650" s="2" t="s">
        <v>13</v>
      </c>
      <c r="G650" s="7">
        <v>1.360551271E-3</v>
      </c>
      <c r="H650" s="7">
        <v>0.75</v>
      </c>
      <c r="I650" s="9">
        <f>Tabla14[[#This Row],[Precio unitario]]*Tabla14[[#This Row],[Tasa de ingresos cliente]]</f>
        <v>1.02041345325E-3</v>
      </c>
      <c r="J650" s="21">
        <v>21.6</v>
      </c>
      <c r="K650" s="15">
        <f>Tabla14[[#This Row],[tasa de cambio]]*Tabla14[[#This Row],[Ingresos netos]]</f>
        <v>2.20409305902E-2</v>
      </c>
      <c r="P650" s="2" t="s">
        <v>81</v>
      </c>
      <c r="Q650" s="2" t="s">
        <v>53</v>
      </c>
      <c r="R650" s="2"/>
      <c r="S650" s="2" t="s">
        <v>11</v>
      </c>
      <c r="T650" s="2" t="s">
        <v>12</v>
      </c>
      <c r="U650" s="2" t="s">
        <v>13</v>
      </c>
      <c r="V650" s="7">
        <v>1.428838158E-3</v>
      </c>
      <c r="W650" s="7">
        <v>0.75</v>
      </c>
      <c r="X650" s="9">
        <f>Tabla12[[#This Row],[Precio unitario]]*Tabla12[[#This Row],[Tasa de ingresos cliente]]</f>
        <v>1.0716286184999999E-3</v>
      </c>
      <c r="Y650" s="21">
        <v>21.6</v>
      </c>
      <c r="Z650" s="11">
        <f>Tabla12[[#This Row],[tasa de cambio]]*Tabla12[[#This Row],[Ingresos netos]]</f>
        <v>2.3147178159600001E-2</v>
      </c>
      <c r="AQ650" s="2" t="s">
        <v>100</v>
      </c>
      <c r="AR650" s="2" t="s">
        <v>42</v>
      </c>
      <c r="AS650" s="2" t="s">
        <v>114</v>
      </c>
      <c r="AT650" s="2" t="s">
        <v>11</v>
      </c>
      <c r="AU650" s="2" t="s">
        <v>12</v>
      </c>
      <c r="AV650" s="2" t="s">
        <v>13</v>
      </c>
      <c r="AW650" s="7">
        <v>2.4580879999999998E-4</v>
      </c>
      <c r="AX650" s="7">
        <v>0.75</v>
      </c>
      <c r="AY650" s="9">
        <f>Tabla8[[#This Row],[Precio unitario]]*Tabla8[[#This Row],[Tasa de ingresos cliente]]</f>
        <v>1.8435659999999998E-4</v>
      </c>
      <c r="AZ650" s="21">
        <v>21.6</v>
      </c>
      <c r="BA650" s="11">
        <f>Tabla8[[#This Row],[tasa de cambio]]*Tabla8[[#This Row],[Ingresos netos]]</f>
        <v>3.9821025599999999E-3</v>
      </c>
      <c r="BB650" s="23"/>
      <c r="BD650" s="23"/>
    </row>
    <row r="651" spans="1:56">
      <c r="A651" s="1" t="s">
        <v>24</v>
      </c>
      <c r="B651" s="1" t="s">
        <v>23</v>
      </c>
      <c r="C651" s="1"/>
      <c r="D651" s="1" t="s">
        <v>11</v>
      </c>
      <c r="E651" s="1" t="s">
        <v>12</v>
      </c>
      <c r="F651" s="1" t="s">
        <v>13</v>
      </c>
      <c r="G651" s="8">
        <v>9.4481309000000004E-4</v>
      </c>
      <c r="H651" s="8">
        <v>0.75</v>
      </c>
      <c r="I651" s="9">
        <f>Tabla14[[#This Row],[Precio unitario]]*Tabla14[[#This Row],[Tasa de ingresos cliente]]</f>
        <v>7.086098175E-4</v>
      </c>
      <c r="J651" s="21">
        <v>21.6</v>
      </c>
      <c r="K651" s="15">
        <f>Tabla14[[#This Row],[tasa de cambio]]*Tabla14[[#This Row],[Ingresos netos]]</f>
        <v>1.5305972058000002E-2</v>
      </c>
      <c r="P651" s="1" t="s">
        <v>81</v>
      </c>
      <c r="Q651" s="1" t="s">
        <v>21</v>
      </c>
      <c r="R651" s="1"/>
      <c r="S651" s="1" t="s">
        <v>11</v>
      </c>
      <c r="T651" s="1" t="s">
        <v>12</v>
      </c>
      <c r="U651" s="1" t="s">
        <v>13</v>
      </c>
      <c r="V651" s="8">
        <v>4.4464267900000002E-3</v>
      </c>
      <c r="W651" s="8">
        <v>0.75</v>
      </c>
      <c r="X651" s="9">
        <f>Tabla12[[#This Row],[Precio unitario]]*Tabla12[[#This Row],[Tasa de ingresos cliente]]</f>
        <v>3.3348200925000003E-3</v>
      </c>
      <c r="Y651" s="21">
        <v>21.6</v>
      </c>
      <c r="Z651" s="11">
        <f>Tabla12[[#This Row],[tasa de cambio]]*Tabla12[[#This Row],[Ingresos netos]]</f>
        <v>7.2032113998000011E-2</v>
      </c>
      <c r="AQ651" s="1" t="s">
        <v>100</v>
      </c>
      <c r="AR651" s="1" t="s">
        <v>42</v>
      </c>
      <c r="AS651" s="1" t="s">
        <v>114</v>
      </c>
      <c r="AT651" s="1" t="s">
        <v>11</v>
      </c>
      <c r="AU651" s="1" t="s">
        <v>12</v>
      </c>
      <c r="AV651" s="1" t="s">
        <v>13</v>
      </c>
      <c r="AW651" s="8">
        <v>2.4581819999999998E-4</v>
      </c>
      <c r="AX651" s="8">
        <v>0.75</v>
      </c>
      <c r="AY651" s="9">
        <f>Tabla8[[#This Row],[Precio unitario]]*Tabla8[[#This Row],[Tasa de ingresos cliente]]</f>
        <v>1.8436365E-4</v>
      </c>
      <c r="AZ651" s="21">
        <v>21.6</v>
      </c>
      <c r="BA651" s="11">
        <f>Tabla8[[#This Row],[tasa de cambio]]*Tabla8[[#This Row],[Ingresos netos]]</f>
        <v>3.9822548400000003E-3</v>
      </c>
      <c r="BB651" s="23"/>
      <c r="BD651" s="23"/>
    </row>
    <row r="652" spans="1:56">
      <c r="A652" s="1" t="s">
        <v>24</v>
      </c>
      <c r="B652" s="1" t="s">
        <v>23</v>
      </c>
      <c r="C652" s="1"/>
      <c r="D652" s="1" t="s">
        <v>11</v>
      </c>
      <c r="E652" s="1" t="s">
        <v>12</v>
      </c>
      <c r="F652" s="1" t="s">
        <v>13</v>
      </c>
      <c r="G652" s="8">
        <v>9.6367235700000004E-4</v>
      </c>
      <c r="H652" s="8">
        <v>0.75</v>
      </c>
      <c r="I652" s="9">
        <f>Tabla14[[#This Row],[Precio unitario]]*Tabla14[[#This Row],[Tasa de ingresos cliente]]</f>
        <v>7.2275426775000005E-4</v>
      </c>
      <c r="J652" s="21">
        <v>21.6</v>
      </c>
      <c r="K652" s="15">
        <f>Tabla14[[#This Row],[tasa de cambio]]*Tabla14[[#This Row],[Ingresos netos]]</f>
        <v>1.5611492183400003E-2</v>
      </c>
      <c r="P652" s="2" t="s">
        <v>81</v>
      </c>
      <c r="Q652" s="2" t="s">
        <v>37</v>
      </c>
      <c r="R652" s="2"/>
      <c r="S652" s="2" t="s">
        <v>11</v>
      </c>
      <c r="T652" s="2" t="s">
        <v>12</v>
      </c>
      <c r="U652" s="2" t="s">
        <v>13</v>
      </c>
      <c r="V652" s="7">
        <v>2.2482807310000002E-3</v>
      </c>
      <c r="W652" s="7">
        <v>0.75</v>
      </c>
      <c r="X652" s="9">
        <f>Tabla12[[#This Row],[Precio unitario]]*Tabla12[[#This Row],[Tasa de ingresos cliente]]</f>
        <v>1.6862105482500001E-3</v>
      </c>
      <c r="Y652" s="21">
        <v>21.6</v>
      </c>
      <c r="Z652" s="11">
        <f>Tabla12[[#This Row],[tasa de cambio]]*Tabla12[[#This Row],[Ingresos netos]]</f>
        <v>3.6422147842200006E-2</v>
      </c>
      <c r="AQ652" s="2" t="s">
        <v>100</v>
      </c>
      <c r="AR652" s="2" t="s">
        <v>42</v>
      </c>
      <c r="AS652" s="2" t="s">
        <v>114</v>
      </c>
      <c r="AT652" s="2" t="s">
        <v>11</v>
      </c>
      <c r="AU652" s="2" t="s">
        <v>12</v>
      </c>
      <c r="AV652" s="2" t="s">
        <v>13</v>
      </c>
      <c r="AW652" s="7">
        <v>2.4582E-4</v>
      </c>
      <c r="AX652" s="7">
        <v>0.75</v>
      </c>
      <c r="AY652" s="9">
        <f>Tabla8[[#This Row],[Precio unitario]]*Tabla8[[#This Row],[Tasa de ingresos cliente]]</f>
        <v>1.84365E-4</v>
      </c>
      <c r="AZ652" s="21">
        <v>21.6</v>
      </c>
      <c r="BA652" s="11">
        <f>Tabla8[[#This Row],[tasa de cambio]]*Tabla8[[#This Row],[Ingresos netos]]</f>
        <v>3.982284E-3</v>
      </c>
      <c r="BB652" s="23"/>
      <c r="BD652" s="23"/>
    </row>
    <row r="653" spans="1:56">
      <c r="A653" s="2" t="s">
        <v>24</v>
      </c>
      <c r="B653" s="2" t="s">
        <v>23</v>
      </c>
      <c r="C653" s="2"/>
      <c r="D653" s="2" t="s">
        <v>11</v>
      </c>
      <c r="E653" s="2" t="s">
        <v>12</v>
      </c>
      <c r="F653" s="2" t="s">
        <v>13</v>
      </c>
      <c r="G653" s="7">
        <v>3.8368478499999997E-4</v>
      </c>
      <c r="H653" s="7">
        <v>0.75</v>
      </c>
      <c r="I653" s="9">
        <f>Tabla14[[#This Row],[Precio unitario]]*Tabla14[[#This Row],[Tasa de ingresos cliente]]</f>
        <v>2.8776358874999999E-4</v>
      </c>
      <c r="J653" s="21">
        <v>21.6</v>
      </c>
      <c r="K653" s="15">
        <f>Tabla14[[#This Row],[tasa de cambio]]*Tabla14[[#This Row],[Ingresos netos]]</f>
        <v>6.2156935170000005E-3</v>
      </c>
      <c r="P653" s="1" t="s">
        <v>81</v>
      </c>
      <c r="Q653" s="1" t="s">
        <v>23</v>
      </c>
      <c r="R653" s="1"/>
      <c r="S653" s="1" t="s">
        <v>11</v>
      </c>
      <c r="T653" s="1" t="s">
        <v>12</v>
      </c>
      <c r="U653" s="1" t="s">
        <v>13</v>
      </c>
      <c r="V653" s="8">
        <v>4.3911057719999997E-3</v>
      </c>
      <c r="W653" s="8">
        <v>0.75</v>
      </c>
      <c r="X653" s="9">
        <f>Tabla12[[#This Row],[Precio unitario]]*Tabla12[[#This Row],[Tasa de ingresos cliente]]</f>
        <v>3.2933293289999998E-3</v>
      </c>
      <c r="Y653" s="21">
        <v>21.6</v>
      </c>
      <c r="Z653" s="11">
        <f>Tabla12[[#This Row],[tasa de cambio]]*Tabla12[[#This Row],[Ingresos netos]]</f>
        <v>7.11359135064E-2</v>
      </c>
      <c r="AQ653" s="1" t="s">
        <v>100</v>
      </c>
      <c r="AR653" s="1" t="s">
        <v>42</v>
      </c>
      <c r="AS653" s="1" t="s">
        <v>114</v>
      </c>
      <c r="AT653" s="1" t="s">
        <v>11</v>
      </c>
      <c r="AU653" s="1" t="s">
        <v>12</v>
      </c>
      <c r="AV653" s="1" t="s">
        <v>13</v>
      </c>
      <c r="AW653" s="8">
        <v>2.4582139999999999E-4</v>
      </c>
      <c r="AX653" s="8">
        <v>0.75</v>
      </c>
      <c r="AY653" s="9">
        <f>Tabla8[[#This Row],[Precio unitario]]*Tabla8[[#This Row],[Tasa de ingresos cliente]]</f>
        <v>1.8436605000000001E-4</v>
      </c>
      <c r="AZ653" s="21">
        <v>21.6</v>
      </c>
      <c r="BA653" s="11">
        <f>Tabla8[[#This Row],[tasa de cambio]]*Tabla8[[#This Row],[Ingresos netos]]</f>
        <v>3.9823066800000004E-3</v>
      </c>
      <c r="BB653" s="23"/>
      <c r="BD653" s="23"/>
    </row>
    <row r="654" spans="1:56">
      <c r="A654" s="2" t="s">
        <v>24</v>
      </c>
      <c r="B654" s="2" t="s">
        <v>23</v>
      </c>
      <c r="C654" s="2"/>
      <c r="D654" s="2" t="s">
        <v>11</v>
      </c>
      <c r="E654" s="2" t="s">
        <v>12</v>
      </c>
      <c r="F654" s="2" t="s">
        <v>13</v>
      </c>
      <c r="G654" s="7">
        <v>5.2004838900000002E-4</v>
      </c>
      <c r="H654" s="7">
        <v>0.75</v>
      </c>
      <c r="I654" s="9">
        <f>Tabla14[[#This Row],[Precio unitario]]*Tabla14[[#This Row],[Tasa de ingresos cliente]]</f>
        <v>3.9003629174999999E-4</v>
      </c>
      <c r="J654" s="21">
        <v>21.6</v>
      </c>
      <c r="K654" s="15">
        <f>Tabla14[[#This Row],[tasa de cambio]]*Tabla14[[#This Row],[Ingresos netos]]</f>
        <v>8.4247839018000009E-3</v>
      </c>
      <c r="P654" s="2" t="s">
        <v>81</v>
      </c>
      <c r="Q654" s="2" t="s">
        <v>17</v>
      </c>
      <c r="R654" s="2"/>
      <c r="S654" s="2" t="s">
        <v>11</v>
      </c>
      <c r="T654" s="2" t="s">
        <v>12</v>
      </c>
      <c r="U654" s="2" t="s">
        <v>13</v>
      </c>
      <c r="V654" s="7">
        <v>1.63283441E-3</v>
      </c>
      <c r="W654" s="7">
        <v>0.75</v>
      </c>
      <c r="X654" s="9">
        <f>Tabla12[[#This Row],[Precio unitario]]*Tabla12[[#This Row],[Tasa de ingresos cliente]]</f>
        <v>1.2246258075E-3</v>
      </c>
      <c r="Y654" s="21">
        <v>21.6</v>
      </c>
      <c r="Z654" s="11">
        <f>Tabla12[[#This Row],[tasa de cambio]]*Tabla12[[#This Row],[Ingresos netos]]</f>
        <v>2.6451917442000004E-2</v>
      </c>
      <c r="AQ654" s="2" t="s">
        <v>100</v>
      </c>
      <c r="AR654" s="2" t="s">
        <v>42</v>
      </c>
      <c r="AS654" s="2" t="s">
        <v>104</v>
      </c>
      <c r="AT654" s="2" t="s">
        <v>11</v>
      </c>
      <c r="AU654" s="2" t="s">
        <v>129</v>
      </c>
      <c r="AV654" s="2" t="s">
        <v>13</v>
      </c>
      <c r="AW654" s="7">
        <v>-6.9657170000000002E-4</v>
      </c>
      <c r="AX654" s="7">
        <v>0.75</v>
      </c>
      <c r="AY654" s="9">
        <f>Tabla8[[#This Row],[Precio unitario]]*Tabla8[[#This Row],[Tasa de ingresos cliente]]</f>
        <v>-5.2242877500000007E-4</v>
      </c>
      <c r="AZ654" s="21">
        <v>21.6</v>
      </c>
      <c r="BA654" s="11">
        <f>Tabla8[[#This Row],[tasa de cambio]]*Tabla8[[#This Row],[Ingresos netos]]</f>
        <v>-1.1284461540000002E-2</v>
      </c>
      <c r="BB654" s="23"/>
      <c r="BD654" s="23"/>
    </row>
    <row r="655" spans="1:56">
      <c r="A655" s="1" t="s">
        <v>24</v>
      </c>
      <c r="B655" s="1" t="s">
        <v>23</v>
      </c>
      <c r="C655" s="1"/>
      <c r="D655" s="1" t="s">
        <v>11</v>
      </c>
      <c r="E655" s="1" t="s">
        <v>12</v>
      </c>
      <c r="F655" s="1" t="s">
        <v>13</v>
      </c>
      <c r="G655" s="8">
        <v>1.0347825550000001E-3</v>
      </c>
      <c r="H655" s="8">
        <v>0.75</v>
      </c>
      <c r="I655" s="9">
        <f>Tabla14[[#This Row],[Precio unitario]]*Tabla14[[#This Row],[Tasa de ingresos cliente]]</f>
        <v>7.7608691625000008E-4</v>
      </c>
      <c r="J655" s="21">
        <v>21.6</v>
      </c>
      <c r="K655" s="15">
        <f>Tabla14[[#This Row],[tasa de cambio]]*Tabla14[[#This Row],[Ingresos netos]]</f>
        <v>1.6763477391000002E-2</v>
      </c>
      <c r="P655" s="1" t="s">
        <v>81</v>
      </c>
      <c r="Q655" s="1" t="s">
        <v>18</v>
      </c>
      <c r="R655" s="1"/>
      <c r="S655" s="1" t="s">
        <v>11</v>
      </c>
      <c r="T655" s="1" t="s">
        <v>12</v>
      </c>
      <c r="U655" s="1" t="s">
        <v>13</v>
      </c>
      <c r="V655" s="8">
        <v>1.8431530670000001E-3</v>
      </c>
      <c r="W655" s="8">
        <v>0.75</v>
      </c>
      <c r="X655" s="9">
        <f>Tabla12[[#This Row],[Precio unitario]]*Tabla12[[#This Row],[Tasa de ingresos cliente]]</f>
        <v>1.38236480025E-3</v>
      </c>
      <c r="Y655" s="21">
        <v>21.6</v>
      </c>
      <c r="Z655" s="11">
        <f>Tabla12[[#This Row],[tasa de cambio]]*Tabla12[[#This Row],[Ingresos netos]]</f>
        <v>2.9859079685400001E-2</v>
      </c>
      <c r="AQ655" s="1" t="s">
        <v>100</v>
      </c>
      <c r="AR655" s="1" t="s">
        <v>42</v>
      </c>
      <c r="AS655" s="1" t="s">
        <v>104</v>
      </c>
      <c r="AT655" s="1" t="s">
        <v>11</v>
      </c>
      <c r="AU655" s="1" t="s">
        <v>129</v>
      </c>
      <c r="AV655" s="1" t="s">
        <v>13</v>
      </c>
      <c r="AW655" s="8">
        <v>-6.9657149999999995E-4</v>
      </c>
      <c r="AX655" s="8">
        <v>0.75</v>
      </c>
      <c r="AY655" s="9">
        <f>Tabla8[[#This Row],[Precio unitario]]*Tabla8[[#This Row],[Tasa de ingresos cliente]]</f>
        <v>-5.2242862500000002E-4</v>
      </c>
      <c r="AZ655" s="21">
        <v>21.6</v>
      </c>
      <c r="BA655" s="11">
        <f>Tabla8[[#This Row],[tasa de cambio]]*Tabla8[[#This Row],[Ingresos netos]]</f>
        <v>-1.1284458300000001E-2</v>
      </c>
      <c r="BB655" s="23"/>
      <c r="BD655" s="23"/>
    </row>
    <row r="656" spans="1:56">
      <c r="A656" s="1" t="s">
        <v>24</v>
      </c>
      <c r="B656" s="1" t="s">
        <v>23</v>
      </c>
      <c r="C656" s="1"/>
      <c r="D656" s="1" t="s">
        <v>11</v>
      </c>
      <c r="E656" s="1" t="s">
        <v>12</v>
      </c>
      <c r="F656" s="1" t="s">
        <v>13</v>
      </c>
      <c r="G656" s="8">
        <v>9.8283613400000007E-4</v>
      </c>
      <c r="H656" s="8">
        <v>0.75</v>
      </c>
      <c r="I656" s="9">
        <f>Tabla14[[#This Row],[Precio unitario]]*Tabla14[[#This Row],[Tasa de ingresos cliente]]</f>
        <v>7.371271005E-4</v>
      </c>
      <c r="J656" s="21">
        <v>21.6</v>
      </c>
      <c r="K656" s="15">
        <f>Tabla14[[#This Row],[tasa de cambio]]*Tabla14[[#This Row],[Ingresos netos]]</f>
        <v>1.5921945370800002E-2</v>
      </c>
      <c r="P656" s="2" t="s">
        <v>81</v>
      </c>
      <c r="Q656" s="2" t="s">
        <v>18</v>
      </c>
      <c r="R656" s="2"/>
      <c r="S656" s="2" t="s">
        <v>11</v>
      </c>
      <c r="T656" s="2" t="s">
        <v>12</v>
      </c>
      <c r="U656" s="2" t="s">
        <v>13</v>
      </c>
      <c r="V656" s="7">
        <v>1.867948735E-3</v>
      </c>
      <c r="W656" s="7">
        <v>0.75</v>
      </c>
      <c r="X656" s="9">
        <f>Tabla12[[#This Row],[Precio unitario]]*Tabla12[[#This Row],[Tasa de ingresos cliente]]</f>
        <v>1.4009615512500001E-3</v>
      </c>
      <c r="Y656" s="21">
        <v>21.6</v>
      </c>
      <c r="Z656" s="11">
        <f>Tabla12[[#This Row],[tasa de cambio]]*Tabla12[[#This Row],[Ingresos netos]]</f>
        <v>3.0260769507000004E-2</v>
      </c>
      <c r="AQ656" s="1" t="s">
        <v>100</v>
      </c>
      <c r="AR656" s="1" t="s">
        <v>42</v>
      </c>
      <c r="AS656" s="1" t="s">
        <v>114</v>
      </c>
      <c r="AT656" s="1" t="s">
        <v>11</v>
      </c>
      <c r="AU656" s="1" t="s">
        <v>129</v>
      </c>
      <c r="AV656" s="1" t="s">
        <v>13</v>
      </c>
      <c r="AW656" s="8">
        <v>-7.3743600000000003E-5</v>
      </c>
      <c r="AX656" s="8">
        <v>0.75</v>
      </c>
      <c r="AY656" s="9">
        <f>Tabla8[[#This Row],[Precio unitario]]*Tabla8[[#This Row],[Tasa de ingresos cliente]]</f>
        <v>-5.5307699999999999E-5</v>
      </c>
      <c r="AZ656" s="21">
        <v>21.6</v>
      </c>
      <c r="BA656" s="11">
        <f>Tabla8[[#This Row],[tasa de cambio]]*Tabla8[[#This Row],[Ingresos netos]]</f>
        <v>-1.19464632E-3</v>
      </c>
      <c r="BB656" s="23"/>
      <c r="BD656" s="23"/>
    </row>
    <row r="657" spans="1:56">
      <c r="A657" s="1" t="s">
        <v>24</v>
      </c>
      <c r="B657" s="1" t="s">
        <v>23</v>
      </c>
      <c r="C657" s="1"/>
      <c r="D657" s="1" t="s">
        <v>11</v>
      </c>
      <c r="E657" s="1" t="s">
        <v>12</v>
      </c>
      <c r="F657" s="1" t="s">
        <v>13</v>
      </c>
      <c r="G657" s="8">
        <v>5.0189537700000004E-4</v>
      </c>
      <c r="H657" s="8">
        <v>0.75</v>
      </c>
      <c r="I657" s="9">
        <f>Tabla14[[#This Row],[Precio unitario]]*Tabla14[[#This Row],[Tasa de ingresos cliente]]</f>
        <v>3.7642153275000003E-4</v>
      </c>
      <c r="J657" s="21">
        <v>21.6</v>
      </c>
      <c r="K657" s="15">
        <f>Tabla14[[#This Row],[tasa de cambio]]*Tabla14[[#This Row],[Ingresos netos]]</f>
        <v>8.1307051074000006E-3</v>
      </c>
      <c r="P657" s="1" t="s">
        <v>81</v>
      </c>
      <c r="Q657" s="1" t="s">
        <v>18</v>
      </c>
      <c r="R657" s="1"/>
      <c r="S657" s="1" t="s">
        <v>11</v>
      </c>
      <c r="T657" s="1" t="s">
        <v>12</v>
      </c>
      <c r="U657" s="1" t="s">
        <v>13</v>
      </c>
      <c r="V657" s="8">
        <v>1.867712992E-3</v>
      </c>
      <c r="W657" s="8">
        <v>0.75</v>
      </c>
      <c r="X657" s="9">
        <f>Tabla12[[#This Row],[Precio unitario]]*Tabla12[[#This Row],[Tasa de ingresos cliente]]</f>
        <v>1.400784744E-3</v>
      </c>
      <c r="Y657" s="21">
        <v>21.6</v>
      </c>
      <c r="Z657" s="11">
        <f>Tabla12[[#This Row],[tasa de cambio]]*Tabla12[[#This Row],[Ingresos netos]]</f>
        <v>3.0256950470400001E-2</v>
      </c>
      <c r="AQ657" s="2" t="s">
        <v>100</v>
      </c>
      <c r="AR657" s="2" t="s">
        <v>42</v>
      </c>
      <c r="AS657" s="2" t="s">
        <v>101</v>
      </c>
      <c r="AT657" s="2" t="s">
        <v>11</v>
      </c>
      <c r="AU657" s="2" t="s">
        <v>12</v>
      </c>
      <c r="AV657" s="2" t="s">
        <v>13</v>
      </c>
      <c r="AW657" s="7">
        <v>1.3879999999999999E-3</v>
      </c>
      <c r="AX657" s="7">
        <v>0.75</v>
      </c>
      <c r="AY657" s="9">
        <f>Tabla8[[#This Row],[Precio unitario]]*Tabla8[[#This Row],[Tasa de ingresos cliente]]</f>
        <v>1.0409999999999998E-3</v>
      </c>
      <c r="AZ657" s="21">
        <v>21.6</v>
      </c>
      <c r="BA657" s="11">
        <f>Tabla8[[#This Row],[tasa de cambio]]*Tabla8[[#This Row],[Ingresos netos]]</f>
        <v>2.2485599999999998E-2</v>
      </c>
      <c r="BB657" s="23"/>
      <c r="BD657" s="23"/>
    </row>
    <row r="658" spans="1:56">
      <c r="A658" s="2" t="s">
        <v>24</v>
      </c>
      <c r="B658" s="2" t="s">
        <v>23</v>
      </c>
      <c r="C658" s="2"/>
      <c r="D658" s="2" t="s">
        <v>11</v>
      </c>
      <c r="E658" s="2" t="s">
        <v>12</v>
      </c>
      <c r="F658" s="2" t="s">
        <v>13</v>
      </c>
      <c r="G658" s="7">
        <v>4.6620592700000001E-4</v>
      </c>
      <c r="H658" s="7">
        <v>0.75</v>
      </c>
      <c r="I658" s="9">
        <f>Tabla14[[#This Row],[Precio unitario]]*Tabla14[[#This Row],[Tasa de ingresos cliente]]</f>
        <v>3.4965444524999998E-4</v>
      </c>
      <c r="J658" s="21">
        <v>21.6</v>
      </c>
      <c r="K658" s="15">
        <f>Tabla14[[#This Row],[tasa de cambio]]*Tabla14[[#This Row],[Ingresos netos]]</f>
        <v>7.5525360174000002E-3</v>
      </c>
      <c r="P658" s="2" t="s">
        <v>81</v>
      </c>
      <c r="Q658" s="2" t="s">
        <v>18</v>
      </c>
      <c r="R658" s="2"/>
      <c r="S658" s="2" t="s">
        <v>11</v>
      </c>
      <c r="T658" s="2" t="s">
        <v>12</v>
      </c>
      <c r="U658" s="2" t="s">
        <v>13</v>
      </c>
      <c r="V658" s="7">
        <v>1.8102938649999999E-3</v>
      </c>
      <c r="W658" s="7">
        <v>0.75</v>
      </c>
      <c r="X658" s="9">
        <f>Tabla12[[#This Row],[Precio unitario]]*Tabla12[[#This Row],[Tasa de ingresos cliente]]</f>
        <v>1.35772039875E-3</v>
      </c>
      <c r="Y658" s="21">
        <v>21.6</v>
      </c>
      <c r="Z658" s="11">
        <f>Tabla12[[#This Row],[tasa de cambio]]*Tabla12[[#This Row],[Ingresos netos]]</f>
        <v>2.9326760613000002E-2</v>
      </c>
      <c r="AQ658" s="1" t="s">
        <v>100</v>
      </c>
      <c r="AR658" s="1" t="s">
        <v>53</v>
      </c>
      <c r="AS658" s="1" t="s">
        <v>101</v>
      </c>
      <c r="AT658" s="1" t="s">
        <v>11</v>
      </c>
      <c r="AU658" s="1" t="s">
        <v>12</v>
      </c>
      <c r="AV658" s="1" t="s">
        <v>13</v>
      </c>
      <c r="AW658" s="8">
        <v>1.062E-3</v>
      </c>
      <c r="AX658" s="8">
        <v>0.75</v>
      </c>
      <c r="AY658" s="9">
        <f>Tabla8[[#This Row],[Precio unitario]]*Tabla8[[#This Row],[Tasa de ingresos cliente]]</f>
        <v>7.9650000000000001E-4</v>
      </c>
      <c r="AZ658" s="21">
        <v>21.6</v>
      </c>
      <c r="BA658" s="11">
        <f>Tabla8[[#This Row],[tasa de cambio]]*Tabla8[[#This Row],[Ingresos netos]]</f>
        <v>1.7204400000000002E-2</v>
      </c>
      <c r="BB658" s="23"/>
      <c r="BD658" s="23"/>
    </row>
    <row r="659" spans="1:56">
      <c r="A659" s="1" t="s">
        <v>24</v>
      </c>
      <c r="B659" s="1" t="s">
        <v>23</v>
      </c>
      <c r="C659" s="1"/>
      <c r="D659" s="1" t="s">
        <v>11</v>
      </c>
      <c r="E659" s="1" t="s">
        <v>12</v>
      </c>
      <c r="F659" s="1" t="s">
        <v>13</v>
      </c>
      <c r="G659" s="8">
        <v>1.8982024159999999E-3</v>
      </c>
      <c r="H659" s="8">
        <v>0.75</v>
      </c>
      <c r="I659" s="9">
        <f>Tabla14[[#This Row],[Precio unitario]]*Tabla14[[#This Row],[Tasa de ingresos cliente]]</f>
        <v>1.423651812E-3</v>
      </c>
      <c r="J659" s="21">
        <v>21.6</v>
      </c>
      <c r="K659" s="15">
        <f>Tabla14[[#This Row],[tasa de cambio]]*Tabla14[[#This Row],[Ingresos netos]]</f>
        <v>3.0750879139200001E-2</v>
      </c>
      <c r="P659" s="1" t="s">
        <v>81</v>
      </c>
      <c r="Q659" s="1" t="s">
        <v>18</v>
      </c>
      <c r="R659" s="1"/>
      <c r="S659" s="1" t="s">
        <v>11</v>
      </c>
      <c r="T659" s="1" t="s">
        <v>12</v>
      </c>
      <c r="U659" s="1" t="s">
        <v>13</v>
      </c>
      <c r="V659" s="8">
        <v>1.831824399E-3</v>
      </c>
      <c r="W659" s="8">
        <v>0.75</v>
      </c>
      <c r="X659" s="9">
        <f>Tabla12[[#This Row],[Precio unitario]]*Tabla12[[#This Row],[Tasa de ingresos cliente]]</f>
        <v>1.3738682992500001E-3</v>
      </c>
      <c r="Y659" s="21">
        <v>21.6</v>
      </c>
      <c r="Z659" s="11">
        <f>Tabla12[[#This Row],[tasa de cambio]]*Tabla12[[#This Row],[Ingresos netos]]</f>
        <v>2.9675555263800005E-2</v>
      </c>
      <c r="AQ659" s="2" t="s">
        <v>100</v>
      </c>
      <c r="AR659" s="2" t="s">
        <v>53</v>
      </c>
      <c r="AS659" s="2" t="s">
        <v>101</v>
      </c>
      <c r="AT659" s="2" t="s">
        <v>11</v>
      </c>
      <c r="AU659" s="2" t="s">
        <v>12</v>
      </c>
      <c r="AV659" s="2" t="s">
        <v>13</v>
      </c>
      <c r="AW659" s="7">
        <v>1.0625000000000001E-3</v>
      </c>
      <c r="AX659" s="7">
        <v>0.75</v>
      </c>
      <c r="AY659" s="9">
        <f>Tabla8[[#This Row],[Precio unitario]]*Tabla8[[#This Row],[Tasa de ingresos cliente]]</f>
        <v>7.9687500000000006E-4</v>
      </c>
      <c r="AZ659" s="21">
        <v>21.6</v>
      </c>
      <c r="BA659" s="11">
        <f>Tabla8[[#This Row],[tasa de cambio]]*Tabla8[[#This Row],[Ingresos netos]]</f>
        <v>1.7212500000000002E-2</v>
      </c>
      <c r="BB659" s="23"/>
      <c r="BD659" s="23"/>
    </row>
    <row r="660" spans="1:56">
      <c r="A660" s="2" t="s">
        <v>24</v>
      </c>
      <c r="B660" s="2" t="s">
        <v>23</v>
      </c>
      <c r="C660" s="2"/>
      <c r="D660" s="2" t="s">
        <v>11</v>
      </c>
      <c r="E660" s="2" t="s">
        <v>12</v>
      </c>
      <c r="F660" s="2" t="s">
        <v>13</v>
      </c>
      <c r="G660" s="7">
        <v>7.3564535700000003E-4</v>
      </c>
      <c r="H660" s="7">
        <v>0.75</v>
      </c>
      <c r="I660" s="9">
        <f>Tabla14[[#This Row],[Precio unitario]]*Tabla14[[#This Row],[Tasa de ingresos cliente]]</f>
        <v>5.5173401775000005E-4</v>
      </c>
      <c r="J660" s="21">
        <v>21.6</v>
      </c>
      <c r="K660" s="15">
        <f>Tabla14[[#This Row],[tasa de cambio]]*Tabla14[[#This Row],[Ingresos netos]]</f>
        <v>1.1917454783400002E-2</v>
      </c>
      <c r="P660" s="2" t="s">
        <v>81</v>
      </c>
      <c r="Q660" s="2" t="s">
        <v>18</v>
      </c>
      <c r="R660" s="2"/>
      <c r="S660" s="2" t="s">
        <v>11</v>
      </c>
      <c r="T660" s="2" t="s">
        <v>12</v>
      </c>
      <c r="U660" s="2" t="s">
        <v>13</v>
      </c>
      <c r="V660" s="7">
        <v>1.813924304E-3</v>
      </c>
      <c r="W660" s="7">
        <v>0.75</v>
      </c>
      <c r="X660" s="9">
        <f>Tabla12[[#This Row],[Precio unitario]]*Tabla12[[#This Row],[Tasa de ingresos cliente]]</f>
        <v>1.360443228E-3</v>
      </c>
      <c r="Y660" s="21">
        <v>21.6</v>
      </c>
      <c r="Z660" s="11">
        <f>Tabla12[[#This Row],[tasa de cambio]]*Tabla12[[#This Row],[Ingresos netos]]</f>
        <v>2.9385573724800003E-2</v>
      </c>
      <c r="AQ660" s="1" t="s">
        <v>100</v>
      </c>
      <c r="AR660" s="1" t="s">
        <v>53</v>
      </c>
      <c r="AS660" s="1" t="s">
        <v>101</v>
      </c>
      <c r="AT660" s="1" t="s">
        <v>11</v>
      </c>
      <c r="AU660" s="1" t="s">
        <v>12</v>
      </c>
      <c r="AV660" s="1" t="s">
        <v>13</v>
      </c>
      <c r="AW660" s="8">
        <v>1.0622857000000001E-3</v>
      </c>
      <c r="AX660" s="8">
        <v>0.75</v>
      </c>
      <c r="AY660" s="9">
        <f>Tabla8[[#This Row],[Precio unitario]]*Tabla8[[#This Row],[Tasa de ingresos cliente]]</f>
        <v>7.96714275E-4</v>
      </c>
      <c r="AZ660" s="21">
        <v>21.6</v>
      </c>
      <c r="BA660" s="11">
        <f>Tabla8[[#This Row],[tasa de cambio]]*Tabla8[[#This Row],[Ingresos netos]]</f>
        <v>1.7209028340000002E-2</v>
      </c>
      <c r="BB660" s="23"/>
      <c r="BD660" s="23"/>
    </row>
    <row r="661" spans="1:56">
      <c r="A661" s="2" t="s">
        <v>24</v>
      </c>
      <c r="B661" s="2" t="s">
        <v>23</v>
      </c>
      <c r="C661" s="2"/>
      <c r="D661" s="2" t="s">
        <v>11</v>
      </c>
      <c r="E661" s="2" t="s">
        <v>12</v>
      </c>
      <c r="F661" s="2" t="s">
        <v>13</v>
      </c>
      <c r="G661" s="7">
        <v>9.5133845499999995E-4</v>
      </c>
      <c r="H661" s="7">
        <v>0.75</v>
      </c>
      <c r="I661" s="9">
        <f>Tabla14[[#This Row],[Precio unitario]]*Tabla14[[#This Row],[Tasa de ingresos cliente]]</f>
        <v>7.1350384124999999E-4</v>
      </c>
      <c r="J661" s="21">
        <v>21.6</v>
      </c>
      <c r="K661" s="15">
        <f>Tabla14[[#This Row],[tasa de cambio]]*Tabla14[[#This Row],[Ingresos netos]]</f>
        <v>1.5411682971E-2</v>
      </c>
      <c r="P661" s="1" t="s">
        <v>81</v>
      </c>
      <c r="Q661" s="1" t="s">
        <v>18</v>
      </c>
      <c r="R661" s="1"/>
      <c r="S661" s="1" t="s">
        <v>11</v>
      </c>
      <c r="T661" s="1" t="s">
        <v>12</v>
      </c>
      <c r="U661" s="1" t="s">
        <v>13</v>
      </c>
      <c r="V661" s="8">
        <v>1.7894463250000001E-3</v>
      </c>
      <c r="W661" s="8">
        <v>0.75</v>
      </c>
      <c r="X661" s="9">
        <f>Tabla12[[#This Row],[Precio unitario]]*Tabla12[[#This Row],[Tasa de ingresos cliente]]</f>
        <v>1.3420847437500001E-3</v>
      </c>
      <c r="Y661" s="21">
        <v>21.6</v>
      </c>
      <c r="Z661" s="11">
        <f>Tabla12[[#This Row],[tasa de cambio]]*Tabla12[[#This Row],[Ingresos netos]]</f>
        <v>2.8989030465000003E-2</v>
      </c>
      <c r="AQ661" s="2" t="s">
        <v>100</v>
      </c>
      <c r="AR661" s="2" t="s">
        <v>53</v>
      </c>
      <c r="AS661" s="2" t="s">
        <v>101</v>
      </c>
      <c r="AT661" s="2" t="s">
        <v>11</v>
      </c>
      <c r="AU661" s="2" t="s">
        <v>12</v>
      </c>
      <c r="AV661" s="2" t="s">
        <v>13</v>
      </c>
      <c r="AW661" s="7">
        <v>1.0622727E-3</v>
      </c>
      <c r="AX661" s="7">
        <v>0.75</v>
      </c>
      <c r="AY661" s="9">
        <f>Tabla8[[#This Row],[Precio unitario]]*Tabla8[[#This Row],[Tasa de ingresos cliente]]</f>
        <v>7.9670452499999993E-4</v>
      </c>
      <c r="AZ661" s="21">
        <v>21.6</v>
      </c>
      <c r="BA661" s="11">
        <f>Tabla8[[#This Row],[tasa de cambio]]*Tabla8[[#This Row],[Ingresos netos]]</f>
        <v>1.720881774E-2</v>
      </c>
      <c r="BB661" s="23"/>
      <c r="BD661" s="23"/>
    </row>
    <row r="662" spans="1:56">
      <c r="A662" s="2" t="s">
        <v>24</v>
      </c>
      <c r="B662" s="2" t="s">
        <v>23</v>
      </c>
      <c r="C662" s="2"/>
      <c r="D662" s="2" t="s">
        <v>11</v>
      </c>
      <c r="E662" s="2" t="s">
        <v>12</v>
      </c>
      <c r="F662" s="2" t="s">
        <v>13</v>
      </c>
      <c r="G662" s="7">
        <v>7.9905600500000001E-4</v>
      </c>
      <c r="H662" s="7">
        <v>0.75</v>
      </c>
      <c r="I662" s="9">
        <f>Tabla14[[#This Row],[Precio unitario]]*Tabla14[[#This Row],[Tasa de ingresos cliente]]</f>
        <v>5.9929200375000006E-4</v>
      </c>
      <c r="J662" s="21">
        <v>21.6</v>
      </c>
      <c r="K662" s="15">
        <f>Tabla14[[#This Row],[tasa de cambio]]*Tabla14[[#This Row],[Ingresos netos]]</f>
        <v>1.2944707281000003E-2</v>
      </c>
      <c r="P662" s="2" t="s">
        <v>81</v>
      </c>
      <c r="Q662" s="2" t="s">
        <v>18</v>
      </c>
      <c r="R662" s="2"/>
      <c r="S662" s="2" t="s">
        <v>11</v>
      </c>
      <c r="T662" s="2" t="s">
        <v>12</v>
      </c>
      <c r="U662" s="2" t="s">
        <v>13</v>
      </c>
      <c r="V662" s="7">
        <v>1.867296654E-3</v>
      </c>
      <c r="W662" s="7">
        <v>0.75</v>
      </c>
      <c r="X662" s="9">
        <f>Tabla12[[#This Row],[Precio unitario]]*Tabla12[[#This Row],[Tasa de ingresos cliente]]</f>
        <v>1.4004724905E-3</v>
      </c>
      <c r="Y662" s="21">
        <v>21.6</v>
      </c>
      <c r="Z662" s="11">
        <f>Tabla12[[#This Row],[tasa de cambio]]*Tabla12[[#This Row],[Ingresos netos]]</f>
        <v>3.0250205794800002E-2</v>
      </c>
      <c r="AQ662" s="1" t="s">
        <v>100</v>
      </c>
      <c r="AR662" s="1" t="s">
        <v>53</v>
      </c>
      <c r="AS662" s="1" t="s">
        <v>101</v>
      </c>
      <c r="AT662" s="1" t="s">
        <v>11</v>
      </c>
      <c r="AU662" s="1" t="s">
        <v>12</v>
      </c>
      <c r="AV662" s="1" t="s">
        <v>13</v>
      </c>
      <c r="AW662" s="8">
        <v>1.0623333E-3</v>
      </c>
      <c r="AX662" s="8">
        <v>0.75</v>
      </c>
      <c r="AY662" s="9">
        <f>Tabla8[[#This Row],[Precio unitario]]*Tabla8[[#This Row],[Tasa de ingresos cliente]]</f>
        <v>7.9674997500000003E-4</v>
      </c>
      <c r="AZ662" s="21">
        <v>21.6</v>
      </c>
      <c r="BA662" s="11">
        <f>Tabla8[[#This Row],[tasa de cambio]]*Tabla8[[#This Row],[Ingresos netos]]</f>
        <v>1.7209799460000001E-2</v>
      </c>
      <c r="BB662" s="23"/>
      <c r="BD662" s="23"/>
    </row>
    <row r="663" spans="1:56">
      <c r="A663" s="2" t="s">
        <v>24</v>
      </c>
      <c r="B663" s="2" t="s">
        <v>23</v>
      </c>
      <c r="C663" s="2"/>
      <c r="D663" s="2" t="s">
        <v>11</v>
      </c>
      <c r="E663" s="2" t="s">
        <v>12</v>
      </c>
      <c r="F663" s="2" t="s">
        <v>13</v>
      </c>
      <c r="G663" s="7">
        <v>6.1568054299999996E-4</v>
      </c>
      <c r="H663" s="7">
        <v>0.75</v>
      </c>
      <c r="I663" s="9">
        <f>Tabla14[[#This Row],[Precio unitario]]*Tabla14[[#This Row],[Tasa de ingresos cliente]]</f>
        <v>4.6176040724999997E-4</v>
      </c>
      <c r="J663" s="21">
        <v>21.6</v>
      </c>
      <c r="K663" s="15">
        <f>Tabla14[[#This Row],[tasa de cambio]]*Tabla14[[#This Row],[Ingresos netos]]</f>
        <v>9.9740247965999992E-3</v>
      </c>
      <c r="P663" s="1" t="s">
        <v>81</v>
      </c>
      <c r="Q663" s="1" t="s">
        <v>18</v>
      </c>
      <c r="R663" s="1"/>
      <c r="S663" s="1" t="s">
        <v>11</v>
      </c>
      <c r="T663" s="1" t="s">
        <v>12</v>
      </c>
      <c r="U663" s="1" t="s">
        <v>13</v>
      </c>
      <c r="V663" s="8">
        <v>1.825416774E-3</v>
      </c>
      <c r="W663" s="8">
        <v>0.75</v>
      </c>
      <c r="X663" s="9">
        <f>Tabla12[[#This Row],[Precio unitario]]*Tabla12[[#This Row],[Tasa de ingresos cliente]]</f>
        <v>1.3690625804999999E-3</v>
      </c>
      <c r="Y663" s="21">
        <v>21.6</v>
      </c>
      <c r="Z663" s="11">
        <f>Tabla12[[#This Row],[tasa de cambio]]*Tabla12[[#This Row],[Ingresos netos]]</f>
        <v>2.9571751738800001E-2</v>
      </c>
      <c r="AQ663" s="2" t="s">
        <v>100</v>
      </c>
      <c r="AR663" s="2" t="s">
        <v>53</v>
      </c>
      <c r="AS663" s="2" t="s">
        <v>101</v>
      </c>
      <c r="AT663" s="2" t="s">
        <v>11</v>
      </c>
      <c r="AU663" s="2" t="s">
        <v>12</v>
      </c>
      <c r="AV663" s="2" t="s">
        <v>13</v>
      </c>
      <c r="AW663" s="7">
        <v>1.06225E-3</v>
      </c>
      <c r="AX663" s="7">
        <v>0.75</v>
      </c>
      <c r="AY663" s="9">
        <f>Tabla8[[#This Row],[Precio unitario]]*Tabla8[[#This Row],[Tasa de ingresos cliente]]</f>
        <v>7.9668750000000009E-4</v>
      </c>
      <c r="AZ663" s="21">
        <v>21.6</v>
      </c>
      <c r="BA663" s="11">
        <f>Tabla8[[#This Row],[tasa de cambio]]*Tabla8[[#This Row],[Ingresos netos]]</f>
        <v>1.7208450000000004E-2</v>
      </c>
      <c r="BB663" s="23"/>
      <c r="BD663" s="23"/>
    </row>
    <row r="664" spans="1:56">
      <c r="A664" s="1" t="s">
        <v>24</v>
      </c>
      <c r="B664" s="1" t="s">
        <v>23</v>
      </c>
      <c r="C664" s="1"/>
      <c r="D664" s="1" t="s">
        <v>11</v>
      </c>
      <c r="E664" s="1" t="s">
        <v>12</v>
      </c>
      <c r="F664" s="1" t="s">
        <v>13</v>
      </c>
      <c r="G664" s="8">
        <v>6.5052765999999999E-4</v>
      </c>
      <c r="H664" s="8">
        <v>0.75</v>
      </c>
      <c r="I664" s="9">
        <f>Tabla14[[#This Row],[Precio unitario]]*Tabla14[[#This Row],[Tasa de ingresos cliente]]</f>
        <v>4.8789574499999997E-4</v>
      </c>
      <c r="J664" s="21">
        <v>21.6</v>
      </c>
      <c r="K664" s="15">
        <f>Tabla14[[#This Row],[tasa de cambio]]*Tabla14[[#This Row],[Ingresos netos]]</f>
        <v>1.0538548092E-2</v>
      </c>
      <c r="P664" s="2" t="s">
        <v>81</v>
      </c>
      <c r="Q664" s="2" t="s">
        <v>18</v>
      </c>
      <c r="R664" s="2"/>
      <c r="S664" s="2" t="s">
        <v>11</v>
      </c>
      <c r="T664" s="2" t="s">
        <v>12</v>
      </c>
      <c r="U664" s="2" t="s">
        <v>13</v>
      </c>
      <c r="V664" s="7">
        <v>1.7745080790000001E-3</v>
      </c>
      <c r="W664" s="7">
        <v>0.75</v>
      </c>
      <c r="X664" s="9">
        <f>Tabla12[[#This Row],[Precio unitario]]*Tabla12[[#This Row],[Tasa de ingresos cliente]]</f>
        <v>1.33088105925E-3</v>
      </c>
      <c r="Y664" s="21">
        <v>21.6</v>
      </c>
      <c r="Z664" s="11">
        <f>Tabla12[[#This Row],[tasa de cambio]]*Tabla12[[#This Row],[Ingresos netos]]</f>
        <v>2.87470308798E-2</v>
      </c>
      <c r="AQ664" s="1" t="s">
        <v>100</v>
      </c>
      <c r="AR664" s="1" t="s">
        <v>53</v>
      </c>
      <c r="AS664" s="1" t="s">
        <v>104</v>
      </c>
      <c r="AT664" s="1" t="s">
        <v>11</v>
      </c>
      <c r="AU664" s="1" t="s">
        <v>12</v>
      </c>
      <c r="AV664" s="1" t="s">
        <v>13</v>
      </c>
      <c r="AW664" s="8">
        <v>1.3872727E-3</v>
      </c>
      <c r="AX664" s="8">
        <v>0.75</v>
      </c>
      <c r="AY664" s="9">
        <f>Tabla8[[#This Row],[Precio unitario]]*Tabla8[[#This Row],[Tasa de ingresos cliente]]</f>
        <v>1.040454525E-3</v>
      </c>
      <c r="AZ664" s="21">
        <v>21.6</v>
      </c>
      <c r="BA664" s="11">
        <f>Tabla8[[#This Row],[tasa de cambio]]*Tabla8[[#This Row],[Ingresos netos]]</f>
        <v>2.2473817740000002E-2</v>
      </c>
      <c r="BB664" s="23"/>
      <c r="BD664" s="23"/>
    </row>
    <row r="665" spans="1:56">
      <c r="A665" s="2" t="s">
        <v>24</v>
      </c>
      <c r="B665" s="2" t="s">
        <v>23</v>
      </c>
      <c r="C665" s="2"/>
      <c r="D665" s="2" t="s">
        <v>11</v>
      </c>
      <c r="E665" s="2" t="s">
        <v>12</v>
      </c>
      <c r="F665" s="2" t="s">
        <v>13</v>
      </c>
      <c r="G665" s="7">
        <v>4.9838593600000001E-4</v>
      </c>
      <c r="H665" s="7">
        <v>0.75</v>
      </c>
      <c r="I665" s="9">
        <f>Tabla14[[#This Row],[Precio unitario]]*Tabla14[[#This Row],[Tasa de ingresos cliente]]</f>
        <v>3.7378945200000001E-4</v>
      </c>
      <c r="J665" s="21">
        <v>21.6</v>
      </c>
      <c r="K665" s="15">
        <f>Tabla14[[#This Row],[tasa de cambio]]*Tabla14[[#This Row],[Ingresos netos]]</f>
        <v>8.0738521631999998E-3</v>
      </c>
      <c r="P665" s="1" t="s">
        <v>81</v>
      </c>
      <c r="Q665" s="1" t="s">
        <v>18</v>
      </c>
      <c r="R665" s="1"/>
      <c r="S665" s="1" t="s">
        <v>11</v>
      </c>
      <c r="T665" s="1" t="s">
        <v>12</v>
      </c>
      <c r="U665" s="1" t="s">
        <v>13</v>
      </c>
      <c r="V665" s="8">
        <v>1.7958441269999999E-3</v>
      </c>
      <c r="W665" s="8">
        <v>0.75</v>
      </c>
      <c r="X665" s="9">
        <f>Tabla12[[#This Row],[Precio unitario]]*Tabla12[[#This Row],[Tasa de ingresos cliente]]</f>
        <v>1.3468830952499998E-3</v>
      </c>
      <c r="Y665" s="21">
        <v>21.6</v>
      </c>
      <c r="Z665" s="11">
        <f>Tabla12[[#This Row],[tasa de cambio]]*Tabla12[[#This Row],[Ingresos netos]]</f>
        <v>2.9092674857399997E-2</v>
      </c>
      <c r="AQ665" s="2" t="s">
        <v>100</v>
      </c>
      <c r="AR665" s="2" t="s">
        <v>53</v>
      </c>
      <c r="AS665" s="2" t="s">
        <v>104</v>
      </c>
      <c r="AT665" s="2" t="s">
        <v>11</v>
      </c>
      <c r="AU665" s="2" t="s">
        <v>12</v>
      </c>
      <c r="AV665" s="2" t="s">
        <v>13</v>
      </c>
      <c r="AW665" s="7">
        <v>1.3872592999999999E-3</v>
      </c>
      <c r="AX665" s="7">
        <v>0.75</v>
      </c>
      <c r="AY665" s="9">
        <f>Tabla8[[#This Row],[Precio unitario]]*Tabla8[[#This Row],[Tasa de ingresos cliente]]</f>
        <v>1.040444475E-3</v>
      </c>
      <c r="AZ665" s="21">
        <v>21.6</v>
      </c>
      <c r="BA665" s="11">
        <f>Tabla8[[#This Row],[tasa de cambio]]*Tabla8[[#This Row],[Ingresos netos]]</f>
        <v>2.2473600660000002E-2</v>
      </c>
      <c r="BB665" s="23"/>
      <c r="BD665" s="23"/>
    </row>
    <row r="666" spans="1:56">
      <c r="A666" s="2" t="s">
        <v>24</v>
      </c>
      <c r="B666" s="2" t="s">
        <v>23</v>
      </c>
      <c r="C666" s="2"/>
      <c r="D666" s="2" t="s">
        <v>11</v>
      </c>
      <c r="E666" s="2" t="s">
        <v>12</v>
      </c>
      <c r="F666" s="2" t="s">
        <v>13</v>
      </c>
      <c r="G666" s="7">
        <v>1.142678225E-3</v>
      </c>
      <c r="H666" s="7">
        <v>0.75</v>
      </c>
      <c r="I666" s="9">
        <f>Tabla14[[#This Row],[Precio unitario]]*Tabla14[[#This Row],[Tasa de ingresos cliente]]</f>
        <v>8.5700866875000007E-4</v>
      </c>
      <c r="J666" s="21">
        <v>21.6</v>
      </c>
      <c r="K666" s="15">
        <f>Tabla14[[#This Row],[tasa de cambio]]*Tabla14[[#This Row],[Ingresos netos]]</f>
        <v>1.8511387245000004E-2</v>
      </c>
      <c r="P666" s="2" t="s">
        <v>81</v>
      </c>
      <c r="Q666" s="2" t="s">
        <v>18</v>
      </c>
      <c r="R666" s="2"/>
      <c r="S666" s="2" t="s">
        <v>11</v>
      </c>
      <c r="T666" s="2" t="s">
        <v>12</v>
      </c>
      <c r="U666" s="2" t="s">
        <v>13</v>
      </c>
      <c r="V666" s="7">
        <v>1.744834774E-3</v>
      </c>
      <c r="W666" s="7">
        <v>0.75</v>
      </c>
      <c r="X666" s="9">
        <f>Tabla12[[#This Row],[Precio unitario]]*Tabla12[[#This Row],[Tasa de ingresos cliente]]</f>
        <v>1.3086260804999999E-3</v>
      </c>
      <c r="Y666" s="21">
        <v>21.6</v>
      </c>
      <c r="Z666" s="11">
        <f>Tabla12[[#This Row],[tasa de cambio]]*Tabla12[[#This Row],[Ingresos netos]]</f>
        <v>2.8266323338800001E-2</v>
      </c>
      <c r="AQ666" s="1" t="s">
        <v>100</v>
      </c>
      <c r="AR666" s="1" t="s">
        <v>53</v>
      </c>
      <c r="AS666" s="1" t="s">
        <v>104</v>
      </c>
      <c r="AT666" s="1" t="s">
        <v>11</v>
      </c>
      <c r="AU666" s="1" t="s">
        <v>12</v>
      </c>
      <c r="AV666" s="1" t="s">
        <v>13</v>
      </c>
      <c r="AW666" s="8">
        <v>1.3872778E-3</v>
      </c>
      <c r="AX666" s="8">
        <v>0.75</v>
      </c>
      <c r="AY666" s="9">
        <f>Tabla8[[#This Row],[Precio unitario]]*Tabla8[[#This Row],[Tasa de ingresos cliente]]</f>
        <v>1.0404583500000001E-3</v>
      </c>
      <c r="AZ666" s="21">
        <v>21.6</v>
      </c>
      <c r="BA666" s="11">
        <f>Tabla8[[#This Row],[tasa de cambio]]*Tabla8[[#This Row],[Ingresos netos]]</f>
        <v>2.2473900360000004E-2</v>
      </c>
      <c r="BB666" s="23"/>
      <c r="BD666" s="23"/>
    </row>
    <row r="667" spans="1:56">
      <c r="A667" s="2" t="s">
        <v>24</v>
      </c>
      <c r="B667" s="2" t="s">
        <v>23</v>
      </c>
      <c r="C667" s="2"/>
      <c r="D667" s="2" t="s">
        <v>11</v>
      </c>
      <c r="E667" s="2" t="s">
        <v>12</v>
      </c>
      <c r="F667" s="2" t="s">
        <v>13</v>
      </c>
      <c r="G667" s="7">
        <v>5.11333947E-4</v>
      </c>
      <c r="H667" s="7">
        <v>0.75</v>
      </c>
      <c r="I667" s="9">
        <f>Tabla14[[#This Row],[Precio unitario]]*Tabla14[[#This Row],[Tasa de ingresos cliente]]</f>
        <v>3.8350046025E-4</v>
      </c>
      <c r="J667" s="21">
        <v>21.6</v>
      </c>
      <c r="K667" s="15">
        <f>Tabla14[[#This Row],[tasa de cambio]]*Tabla14[[#This Row],[Ingresos netos]]</f>
        <v>8.2836099414000004E-3</v>
      </c>
      <c r="P667" s="1" t="s">
        <v>81</v>
      </c>
      <c r="Q667" s="1" t="s">
        <v>18</v>
      </c>
      <c r="R667" s="1"/>
      <c r="S667" s="1" t="s">
        <v>11</v>
      </c>
      <c r="T667" s="1" t="s">
        <v>12</v>
      </c>
      <c r="U667" s="1" t="s">
        <v>13</v>
      </c>
      <c r="V667" s="8">
        <v>1.8339663080000001E-3</v>
      </c>
      <c r="W667" s="8">
        <v>0.75</v>
      </c>
      <c r="X667" s="9">
        <f>Tabla12[[#This Row],[Precio unitario]]*Tabla12[[#This Row],[Tasa de ingresos cliente]]</f>
        <v>1.3754747310000001E-3</v>
      </c>
      <c r="Y667" s="21">
        <v>21.6</v>
      </c>
      <c r="Z667" s="11">
        <f>Tabla12[[#This Row],[tasa de cambio]]*Tabla12[[#This Row],[Ingresos netos]]</f>
        <v>2.9710254189600004E-2</v>
      </c>
      <c r="AQ667" s="2" t="s">
        <v>100</v>
      </c>
      <c r="AR667" s="2" t="s">
        <v>53</v>
      </c>
      <c r="AS667" s="2" t="s">
        <v>104</v>
      </c>
      <c r="AT667" s="2" t="s">
        <v>11</v>
      </c>
      <c r="AU667" s="2" t="s">
        <v>12</v>
      </c>
      <c r="AV667" s="2" t="s">
        <v>13</v>
      </c>
      <c r="AW667" s="7">
        <v>1.3872537E-3</v>
      </c>
      <c r="AX667" s="7">
        <v>0.75</v>
      </c>
      <c r="AY667" s="9">
        <f>Tabla8[[#This Row],[Precio unitario]]*Tabla8[[#This Row],[Tasa de ingresos cliente]]</f>
        <v>1.0404402749999999E-3</v>
      </c>
      <c r="AZ667" s="21">
        <v>21.6</v>
      </c>
      <c r="BA667" s="11">
        <f>Tabla8[[#This Row],[tasa de cambio]]*Tabla8[[#This Row],[Ingresos netos]]</f>
        <v>2.2473509940000001E-2</v>
      </c>
      <c r="BB667" s="23"/>
      <c r="BD667" s="23"/>
    </row>
    <row r="668" spans="1:56">
      <c r="A668" s="1" t="s">
        <v>24</v>
      </c>
      <c r="B668" s="1" t="s">
        <v>23</v>
      </c>
      <c r="C668" s="1"/>
      <c r="D668" s="1" t="s">
        <v>11</v>
      </c>
      <c r="E668" s="1" t="s">
        <v>12</v>
      </c>
      <c r="F668" s="1" t="s">
        <v>13</v>
      </c>
      <c r="G668" s="8">
        <v>7.2088361599999999E-4</v>
      </c>
      <c r="H668" s="8">
        <v>0.75</v>
      </c>
      <c r="I668" s="9">
        <f>Tabla14[[#This Row],[Precio unitario]]*Tabla14[[#This Row],[Tasa de ingresos cliente]]</f>
        <v>5.40662712E-4</v>
      </c>
      <c r="J668" s="21">
        <v>21.6</v>
      </c>
      <c r="K668" s="15">
        <f>Tabla14[[#This Row],[tasa de cambio]]*Tabla14[[#This Row],[Ingresos netos]]</f>
        <v>1.1678314579200001E-2</v>
      </c>
      <c r="P668" s="2" t="s">
        <v>81</v>
      </c>
      <c r="Q668" s="2" t="s">
        <v>18</v>
      </c>
      <c r="R668" s="2"/>
      <c r="S668" s="2" t="s">
        <v>11</v>
      </c>
      <c r="T668" s="2" t="s">
        <v>12</v>
      </c>
      <c r="U668" s="2" t="s">
        <v>13</v>
      </c>
      <c r="V668" s="7">
        <v>1.838574092E-3</v>
      </c>
      <c r="W668" s="7">
        <v>0.75</v>
      </c>
      <c r="X668" s="9">
        <f>Tabla12[[#This Row],[Precio unitario]]*Tabla12[[#This Row],[Tasa de ingresos cliente]]</f>
        <v>1.3789305689999999E-3</v>
      </c>
      <c r="Y668" s="21">
        <v>21.6</v>
      </c>
      <c r="Z668" s="11">
        <f>Tabla12[[#This Row],[tasa de cambio]]*Tabla12[[#This Row],[Ingresos netos]]</f>
        <v>2.9784900290399999E-2</v>
      </c>
      <c r="AQ668" s="1" t="s">
        <v>100</v>
      </c>
      <c r="AR668" s="1" t="s">
        <v>53</v>
      </c>
      <c r="AS668" s="1" t="s">
        <v>104</v>
      </c>
      <c r="AT668" s="1" t="s">
        <v>11</v>
      </c>
      <c r="AU668" s="1" t="s">
        <v>12</v>
      </c>
      <c r="AV668" s="1" t="s">
        <v>13</v>
      </c>
      <c r="AW668" s="8">
        <v>1.3872381000000001E-3</v>
      </c>
      <c r="AX668" s="8">
        <v>0.75</v>
      </c>
      <c r="AY668" s="9">
        <f>Tabla8[[#This Row],[Precio unitario]]*Tabla8[[#This Row],[Tasa de ingresos cliente]]</f>
        <v>1.040428575E-3</v>
      </c>
      <c r="AZ668" s="21">
        <v>21.6</v>
      </c>
      <c r="BA668" s="11">
        <f>Tabla8[[#This Row],[tasa de cambio]]*Tabla8[[#This Row],[Ingresos netos]]</f>
        <v>2.2473257220000001E-2</v>
      </c>
      <c r="BB668" s="23"/>
      <c r="BD668" s="23"/>
    </row>
    <row r="669" spans="1:56">
      <c r="A669" s="1" t="s">
        <v>24</v>
      </c>
      <c r="B669" s="1" t="s">
        <v>59</v>
      </c>
      <c r="C669" s="1"/>
      <c r="D669" s="1" t="s">
        <v>11</v>
      </c>
      <c r="E669" s="1" t="s">
        <v>12</v>
      </c>
      <c r="F669" s="1" t="s">
        <v>13</v>
      </c>
      <c r="G669" s="8">
        <v>5.8444061922000003E-2</v>
      </c>
      <c r="H669" s="8">
        <v>0.75</v>
      </c>
      <c r="I669" s="9">
        <f>Tabla14[[#This Row],[Precio unitario]]*Tabla14[[#This Row],[Tasa de ingresos cliente]]</f>
        <v>4.3833046441500004E-2</v>
      </c>
      <c r="J669" s="21">
        <v>21.6</v>
      </c>
      <c r="K669" s="15">
        <f>Tabla14[[#This Row],[tasa de cambio]]*Tabla14[[#This Row],[Ingresos netos]]</f>
        <v>0.94679380313640016</v>
      </c>
      <c r="P669" s="1" t="s">
        <v>81</v>
      </c>
      <c r="Q669" s="1" t="s">
        <v>18</v>
      </c>
      <c r="R669" s="1"/>
      <c r="S669" s="1" t="s">
        <v>11</v>
      </c>
      <c r="T669" s="1" t="s">
        <v>12</v>
      </c>
      <c r="U669" s="1" t="s">
        <v>13</v>
      </c>
      <c r="V669" s="8">
        <v>1.804111866E-3</v>
      </c>
      <c r="W669" s="8">
        <v>0.75</v>
      </c>
      <c r="X669" s="9">
        <f>Tabla12[[#This Row],[Precio unitario]]*Tabla12[[#This Row],[Tasa de ingresos cliente]]</f>
        <v>1.3530838995E-3</v>
      </c>
      <c r="Y669" s="21">
        <v>21.6</v>
      </c>
      <c r="Z669" s="11">
        <f>Tabla12[[#This Row],[tasa de cambio]]*Tabla12[[#This Row],[Ingresos netos]]</f>
        <v>2.9226612229200002E-2</v>
      </c>
      <c r="AQ669" s="2" t="s">
        <v>100</v>
      </c>
      <c r="AR669" s="2" t="s">
        <v>53</v>
      </c>
      <c r="AS669" s="2" t="s">
        <v>104</v>
      </c>
      <c r="AT669" s="2" t="s">
        <v>11</v>
      </c>
      <c r="AU669" s="2" t="s">
        <v>12</v>
      </c>
      <c r="AV669" s="2" t="s">
        <v>13</v>
      </c>
      <c r="AW669" s="7">
        <v>1.38725E-3</v>
      </c>
      <c r="AX669" s="7">
        <v>0.75</v>
      </c>
      <c r="AY669" s="9">
        <f>Tabla8[[#This Row],[Precio unitario]]*Tabla8[[#This Row],[Tasa de ingresos cliente]]</f>
        <v>1.0404375000000001E-3</v>
      </c>
      <c r="AZ669" s="21">
        <v>21.6</v>
      </c>
      <c r="BA669" s="11">
        <f>Tabla8[[#This Row],[tasa de cambio]]*Tabla8[[#This Row],[Ingresos netos]]</f>
        <v>2.2473450000000006E-2</v>
      </c>
      <c r="BB669" s="23"/>
      <c r="BD669" s="23"/>
    </row>
    <row r="670" spans="1:56">
      <c r="A670" s="1" t="s">
        <v>24</v>
      </c>
      <c r="B670" s="1" t="s">
        <v>59</v>
      </c>
      <c r="C670" s="1"/>
      <c r="D670" s="1" t="s">
        <v>11</v>
      </c>
      <c r="E670" s="1" t="s">
        <v>12</v>
      </c>
      <c r="F670" s="1" t="s">
        <v>13</v>
      </c>
      <c r="G670" s="8">
        <v>7.3467463890000001E-3</v>
      </c>
      <c r="H670" s="8">
        <v>0.75</v>
      </c>
      <c r="I670" s="9">
        <f>Tabla14[[#This Row],[Precio unitario]]*Tabla14[[#This Row],[Tasa de ingresos cliente]]</f>
        <v>5.5100597917500001E-3</v>
      </c>
      <c r="J670" s="21">
        <v>21.6</v>
      </c>
      <c r="K670" s="15">
        <f>Tabla14[[#This Row],[tasa de cambio]]*Tabla14[[#This Row],[Ingresos netos]]</f>
        <v>0.11901729150180002</v>
      </c>
      <c r="P670" s="2" t="s">
        <v>81</v>
      </c>
      <c r="Q670" s="2" t="s">
        <v>18</v>
      </c>
      <c r="R670" s="2"/>
      <c r="S670" s="2" t="s">
        <v>11</v>
      </c>
      <c r="T670" s="2" t="s">
        <v>12</v>
      </c>
      <c r="U670" s="2" t="s">
        <v>13</v>
      </c>
      <c r="V670" s="7">
        <v>1.867695743E-3</v>
      </c>
      <c r="W670" s="7">
        <v>0.75</v>
      </c>
      <c r="X670" s="9">
        <f>Tabla12[[#This Row],[Precio unitario]]*Tabla12[[#This Row],[Tasa de ingresos cliente]]</f>
        <v>1.40077180725E-3</v>
      </c>
      <c r="Y670" s="21">
        <v>21.6</v>
      </c>
      <c r="Z670" s="11">
        <f>Tabla12[[#This Row],[tasa de cambio]]*Tabla12[[#This Row],[Ingresos netos]]</f>
        <v>3.0256671036600003E-2</v>
      </c>
      <c r="AQ670" s="1" t="s">
        <v>100</v>
      </c>
      <c r="AR670" s="1" t="s">
        <v>53</v>
      </c>
      <c r="AS670" s="1" t="s">
        <v>104</v>
      </c>
      <c r="AT670" s="1" t="s">
        <v>11</v>
      </c>
      <c r="AU670" s="1" t="s">
        <v>12</v>
      </c>
      <c r="AV670" s="1" t="s">
        <v>13</v>
      </c>
      <c r="AW670" s="8">
        <v>1.3872400000000001E-3</v>
      </c>
      <c r="AX670" s="8">
        <v>0.75</v>
      </c>
      <c r="AY670" s="9">
        <f>Tabla8[[#This Row],[Precio unitario]]*Tabla8[[#This Row],[Tasa de ingresos cliente]]</f>
        <v>1.0404300000000002E-3</v>
      </c>
      <c r="AZ670" s="21">
        <v>21.6</v>
      </c>
      <c r="BA670" s="11">
        <f>Tabla8[[#This Row],[tasa de cambio]]*Tabla8[[#This Row],[Ingresos netos]]</f>
        <v>2.2473288000000004E-2</v>
      </c>
      <c r="BB670" s="23"/>
      <c r="BD670" s="23"/>
    </row>
    <row r="671" spans="1:56">
      <c r="A671" s="2" t="s">
        <v>24</v>
      </c>
      <c r="B671" s="2" t="s">
        <v>59</v>
      </c>
      <c r="C671" s="2"/>
      <c r="D671" s="2" t="s">
        <v>11</v>
      </c>
      <c r="E671" s="2" t="s">
        <v>12</v>
      </c>
      <c r="F671" s="2" t="s">
        <v>13</v>
      </c>
      <c r="G671" s="7">
        <v>8.1533671639999993E-3</v>
      </c>
      <c r="H671" s="7">
        <v>0.75</v>
      </c>
      <c r="I671" s="9">
        <f>Tabla14[[#This Row],[Precio unitario]]*Tabla14[[#This Row],[Tasa de ingresos cliente]]</f>
        <v>6.1150253729999994E-3</v>
      </c>
      <c r="J671" s="21">
        <v>21.6</v>
      </c>
      <c r="K671" s="15">
        <f>Tabla14[[#This Row],[tasa de cambio]]*Tabla14[[#This Row],[Ingresos netos]]</f>
        <v>0.13208454805680001</v>
      </c>
      <c r="P671" s="1" t="s">
        <v>81</v>
      </c>
      <c r="Q671" s="1" t="s">
        <v>18</v>
      </c>
      <c r="R671" s="1"/>
      <c r="S671" s="1" t="s">
        <v>11</v>
      </c>
      <c r="T671" s="1" t="s">
        <v>12</v>
      </c>
      <c r="U671" s="1" t="s">
        <v>13</v>
      </c>
      <c r="V671" s="8">
        <v>1.867065553E-3</v>
      </c>
      <c r="W671" s="8">
        <v>0.75</v>
      </c>
      <c r="X671" s="9">
        <f>Tabla12[[#This Row],[Precio unitario]]*Tabla12[[#This Row],[Tasa de ingresos cliente]]</f>
        <v>1.4002991647499999E-3</v>
      </c>
      <c r="Y671" s="21">
        <v>21.6</v>
      </c>
      <c r="Z671" s="11">
        <f>Tabla12[[#This Row],[tasa de cambio]]*Tabla12[[#This Row],[Ingresos netos]]</f>
        <v>3.02464619586E-2</v>
      </c>
      <c r="AQ671" s="2" t="s">
        <v>100</v>
      </c>
      <c r="AR671" s="2" t="s">
        <v>53</v>
      </c>
      <c r="AS671" s="2" t="s">
        <v>104</v>
      </c>
      <c r="AT671" s="2" t="s">
        <v>11</v>
      </c>
      <c r="AU671" s="2" t="s">
        <v>12</v>
      </c>
      <c r="AV671" s="2" t="s">
        <v>13</v>
      </c>
      <c r="AW671" s="7">
        <v>1.3872692000000001E-3</v>
      </c>
      <c r="AX671" s="7">
        <v>0.75</v>
      </c>
      <c r="AY671" s="9">
        <f>Tabla8[[#This Row],[Precio unitario]]*Tabla8[[#This Row],[Tasa de ingresos cliente]]</f>
        <v>1.0404519000000001E-3</v>
      </c>
      <c r="AZ671" s="21">
        <v>21.6</v>
      </c>
      <c r="BA671" s="11">
        <f>Tabla8[[#This Row],[tasa de cambio]]*Tabla8[[#This Row],[Ingresos netos]]</f>
        <v>2.2473761040000002E-2</v>
      </c>
      <c r="BB671" s="23"/>
      <c r="BD671" s="23"/>
    </row>
    <row r="672" spans="1:56">
      <c r="A672" s="1" t="s">
        <v>24</v>
      </c>
      <c r="B672" s="1" t="s">
        <v>59</v>
      </c>
      <c r="C672" s="1"/>
      <c r="D672" s="1" t="s">
        <v>11</v>
      </c>
      <c r="E672" s="1" t="s">
        <v>12</v>
      </c>
      <c r="F672" s="1" t="s">
        <v>13</v>
      </c>
      <c r="G672" s="8">
        <v>1.9353712249999999E-3</v>
      </c>
      <c r="H672" s="8">
        <v>0.75</v>
      </c>
      <c r="I672" s="9">
        <f>Tabla14[[#This Row],[Precio unitario]]*Tabla14[[#This Row],[Tasa de ingresos cliente]]</f>
        <v>1.4515284187500001E-3</v>
      </c>
      <c r="J672" s="21">
        <v>21.6</v>
      </c>
      <c r="K672" s="15">
        <f>Tabla14[[#This Row],[tasa de cambio]]*Tabla14[[#This Row],[Ingresos netos]]</f>
        <v>3.1353013845000006E-2</v>
      </c>
      <c r="P672" s="2" t="s">
        <v>81</v>
      </c>
      <c r="Q672" s="2" t="s">
        <v>18</v>
      </c>
      <c r="R672" s="2"/>
      <c r="S672" s="2" t="s">
        <v>11</v>
      </c>
      <c r="T672" s="2" t="s">
        <v>12</v>
      </c>
      <c r="U672" s="2" t="s">
        <v>13</v>
      </c>
      <c r="V672" s="7">
        <v>1.8096599779999999E-3</v>
      </c>
      <c r="W672" s="7">
        <v>0.75</v>
      </c>
      <c r="X672" s="9">
        <f>Tabla12[[#This Row],[Precio unitario]]*Tabla12[[#This Row],[Tasa de ingresos cliente]]</f>
        <v>1.3572449834999998E-3</v>
      </c>
      <c r="Y672" s="21">
        <v>21.6</v>
      </c>
      <c r="Z672" s="11">
        <f>Tabla12[[#This Row],[tasa de cambio]]*Tabla12[[#This Row],[Ingresos netos]]</f>
        <v>2.93164916436E-2</v>
      </c>
      <c r="AQ672" s="1" t="s">
        <v>100</v>
      </c>
      <c r="AR672" s="1" t="s">
        <v>53</v>
      </c>
      <c r="AS672" s="1" t="s">
        <v>104</v>
      </c>
      <c r="AT672" s="1" t="s">
        <v>11</v>
      </c>
      <c r="AU672" s="1" t="s">
        <v>12</v>
      </c>
      <c r="AV672" s="1" t="s">
        <v>13</v>
      </c>
      <c r="AW672" s="8">
        <v>1.3872647000000001E-3</v>
      </c>
      <c r="AX672" s="8">
        <v>0.75</v>
      </c>
      <c r="AY672" s="9">
        <f>Tabla8[[#This Row],[Precio unitario]]*Tabla8[[#This Row],[Tasa de ingresos cliente]]</f>
        <v>1.0404485250000001E-3</v>
      </c>
      <c r="AZ672" s="21">
        <v>21.6</v>
      </c>
      <c r="BA672" s="11">
        <f>Tabla8[[#This Row],[tasa de cambio]]*Tabla8[[#This Row],[Ingresos netos]]</f>
        <v>2.2473688140000003E-2</v>
      </c>
      <c r="BB672" s="23"/>
      <c r="BD672" s="23"/>
    </row>
    <row r="673" spans="1:56">
      <c r="A673" s="2" t="s">
        <v>24</v>
      </c>
      <c r="B673" s="2" t="s">
        <v>62</v>
      </c>
      <c r="C673" s="2"/>
      <c r="D673" s="2" t="s">
        <v>11</v>
      </c>
      <c r="E673" s="2" t="s">
        <v>12</v>
      </c>
      <c r="F673" s="2" t="s">
        <v>13</v>
      </c>
      <c r="G673" s="7">
        <v>8.3196389280000005E-3</v>
      </c>
      <c r="H673" s="7">
        <v>0.75</v>
      </c>
      <c r="I673" s="9">
        <f>Tabla14[[#This Row],[Precio unitario]]*Tabla14[[#This Row],[Tasa de ingresos cliente]]</f>
        <v>6.2397291960000004E-3</v>
      </c>
      <c r="J673" s="21">
        <v>21.6</v>
      </c>
      <c r="K673" s="15">
        <f>Tabla14[[#This Row],[tasa de cambio]]*Tabla14[[#This Row],[Ingresos netos]]</f>
        <v>0.13477815063360002</v>
      </c>
      <c r="P673" s="1" t="s">
        <v>81</v>
      </c>
      <c r="Q673" s="1" t="s">
        <v>18</v>
      </c>
      <c r="R673" s="1"/>
      <c r="S673" s="1" t="s">
        <v>11</v>
      </c>
      <c r="T673" s="1" t="s">
        <v>12</v>
      </c>
      <c r="U673" s="1" t="s">
        <v>13</v>
      </c>
      <c r="V673" s="8">
        <v>1.8199990509999999E-3</v>
      </c>
      <c r="W673" s="8">
        <v>0.75</v>
      </c>
      <c r="X673" s="9">
        <f>Tabla12[[#This Row],[Precio unitario]]*Tabla12[[#This Row],[Tasa de ingresos cliente]]</f>
        <v>1.3649992882499998E-3</v>
      </c>
      <c r="Y673" s="21">
        <v>21.6</v>
      </c>
      <c r="Z673" s="11">
        <f>Tabla12[[#This Row],[tasa de cambio]]*Tabla12[[#This Row],[Ingresos netos]]</f>
        <v>2.9483984626199999E-2</v>
      </c>
      <c r="AQ673" s="2" t="s">
        <v>100</v>
      </c>
      <c r="AR673" s="2" t="s">
        <v>53</v>
      </c>
      <c r="AS673" s="2" t="s">
        <v>104</v>
      </c>
      <c r="AT673" s="2" t="s">
        <v>11</v>
      </c>
      <c r="AU673" s="2" t="s">
        <v>12</v>
      </c>
      <c r="AV673" s="2" t="s">
        <v>13</v>
      </c>
      <c r="AW673" s="7">
        <v>1.3872581E-3</v>
      </c>
      <c r="AX673" s="7">
        <v>0.75</v>
      </c>
      <c r="AY673" s="9">
        <f>Tabla8[[#This Row],[Precio unitario]]*Tabla8[[#This Row],[Tasa de ingresos cliente]]</f>
        <v>1.0404435749999999E-3</v>
      </c>
      <c r="AZ673" s="21">
        <v>21.6</v>
      </c>
      <c r="BA673" s="11">
        <f>Tabla8[[#This Row],[tasa de cambio]]*Tabla8[[#This Row],[Ingresos netos]]</f>
        <v>2.247358122E-2</v>
      </c>
      <c r="BB673" s="23"/>
      <c r="BD673" s="23"/>
    </row>
    <row r="674" spans="1:56">
      <c r="A674" s="2" t="s">
        <v>24</v>
      </c>
      <c r="B674" s="2" t="s">
        <v>62</v>
      </c>
      <c r="C674" s="2"/>
      <c r="D674" s="2" t="s">
        <v>11</v>
      </c>
      <c r="E674" s="2" t="s">
        <v>12</v>
      </c>
      <c r="F674" s="2" t="s">
        <v>13</v>
      </c>
      <c r="G674" s="7">
        <v>2.345092533E-3</v>
      </c>
      <c r="H674" s="7">
        <v>0.75</v>
      </c>
      <c r="I674" s="9">
        <f>Tabla14[[#This Row],[Precio unitario]]*Tabla14[[#This Row],[Tasa de ingresos cliente]]</f>
        <v>1.75881939975E-3</v>
      </c>
      <c r="J674" s="21">
        <v>21.6</v>
      </c>
      <c r="K674" s="15">
        <f>Tabla14[[#This Row],[tasa de cambio]]*Tabla14[[#This Row],[Ingresos netos]]</f>
        <v>3.79904990346E-2</v>
      </c>
      <c r="P674" s="2" t="s">
        <v>81</v>
      </c>
      <c r="Q674" s="2" t="s">
        <v>34</v>
      </c>
      <c r="R674" s="2"/>
      <c r="S674" s="2" t="s">
        <v>11</v>
      </c>
      <c r="T674" s="2" t="s">
        <v>12</v>
      </c>
      <c r="U674" s="2" t="s">
        <v>13</v>
      </c>
      <c r="V674" s="7">
        <v>2.383125711E-3</v>
      </c>
      <c r="W674" s="7">
        <v>0.75</v>
      </c>
      <c r="X674" s="9">
        <f>Tabla12[[#This Row],[Precio unitario]]*Tabla12[[#This Row],[Tasa de ingresos cliente]]</f>
        <v>1.78734428325E-3</v>
      </c>
      <c r="Y674" s="21">
        <v>21.6</v>
      </c>
      <c r="Z674" s="11">
        <f>Tabla12[[#This Row],[tasa de cambio]]*Tabla12[[#This Row],[Ingresos netos]]</f>
        <v>3.8606636518200003E-2</v>
      </c>
      <c r="AQ674" s="1" t="s">
        <v>100</v>
      </c>
      <c r="AR674" s="1" t="s">
        <v>53</v>
      </c>
      <c r="AS674" s="1" t="s">
        <v>104</v>
      </c>
      <c r="AT674" s="1" t="s">
        <v>11</v>
      </c>
      <c r="AU674" s="1" t="s">
        <v>12</v>
      </c>
      <c r="AV674" s="1" t="s">
        <v>13</v>
      </c>
      <c r="AW674" s="8">
        <v>1.3872571000000001E-3</v>
      </c>
      <c r="AX674" s="8">
        <v>0.75</v>
      </c>
      <c r="AY674" s="9">
        <f>Tabla8[[#This Row],[Precio unitario]]*Tabla8[[#This Row],[Tasa de ingresos cliente]]</f>
        <v>1.0404428250000001E-3</v>
      </c>
      <c r="AZ674" s="21">
        <v>21.6</v>
      </c>
      <c r="BA674" s="11">
        <f>Tabla8[[#This Row],[tasa de cambio]]*Tabla8[[#This Row],[Ingresos netos]]</f>
        <v>2.2473565020000003E-2</v>
      </c>
      <c r="BB674" s="23"/>
      <c r="BD674" s="23"/>
    </row>
    <row r="675" spans="1:56">
      <c r="A675" s="2" t="s">
        <v>24</v>
      </c>
      <c r="B675" s="2" t="s">
        <v>62</v>
      </c>
      <c r="C675" s="2"/>
      <c r="D675" s="2" t="s">
        <v>11</v>
      </c>
      <c r="E675" s="2" t="s">
        <v>12</v>
      </c>
      <c r="F675" s="2" t="s">
        <v>13</v>
      </c>
      <c r="G675" s="7">
        <v>4.1810587830000004E-3</v>
      </c>
      <c r="H675" s="7">
        <v>0.75</v>
      </c>
      <c r="I675" s="9">
        <f>Tabla14[[#This Row],[Precio unitario]]*Tabla14[[#This Row],[Tasa de ingresos cliente]]</f>
        <v>3.1357940872500005E-3</v>
      </c>
      <c r="J675" s="21">
        <v>21.6</v>
      </c>
      <c r="K675" s="15">
        <f>Tabla14[[#This Row],[tasa de cambio]]*Tabla14[[#This Row],[Ingresos netos]]</f>
        <v>6.7733152284600015E-2</v>
      </c>
      <c r="P675" s="1" t="s">
        <v>81</v>
      </c>
      <c r="Q675" s="1" t="s">
        <v>34</v>
      </c>
      <c r="R675" s="1"/>
      <c r="S675" s="1" t="s">
        <v>11</v>
      </c>
      <c r="T675" s="1" t="s">
        <v>12</v>
      </c>
      <c r="U675" s="1" t="s">
        <v>13</v>
      </c>
      <c r="V675" s="8">
        <v>1.7875603810000001E-3</v>
      </c>
      <c r="W675" s="8">
        <v>0.75</v>
      </c>
      <c r="X675" s="9">
        <f>Tabla12[[#This Row],[Precio unitario]]*Tabla12[[#This Row],[Tasa de ingresos cliente]]</f>
        <v>1.34067028575E-3</v>
      </c>
      <c r="Y675" s="21">
        <v>21.6</v>
      </c>
      <c r="Z675" s="11">
        <f>Tabla12[[#This Row],[tasa de cambio]]*Tabla12[[#This Row],[Ingresos netos]]</f>
        <v>2.8958478172200004E-2</v>
      </c>
      <c r="AQ675" s="2" t="s">
        <v>100</v>
      </c>
      <c r="AR675" s="2" t="s">
        <v>53</v>
      </c>
      <c r="AS675" s="2" t="s">
        <v>104</v>
      </c>
      <c r="AT675" s="2" t="s">
        <v>11</v>
      </c>
      <c r="AU675" s="2" t="s">
        <v>12</v>
      </c>
      <c r="AV675" s="2" t="s">
        <v>13</v>
      </c>
      <c r="AW675" s="7">
        <v>1.3872511E-3</v>
      </c>
      <c r="AX675" s="7">
        <v>0.75</v>
      </c>
      <c r="AY675" s="9">
        <f>Tabla8[[#This Row],[Precio unitario]]*Tabla8[[#This Row],[Tasa de ingresos cliente]]</f>
        <v>1.0404383249999999E-3</v>
      </c>
      <c r="AZ675" s="21">
        <v>21.6</v>
      </c>
      <c r="BA675" s="11">
        <f>Tabla8[[#This Row],[tasa de cambio]]*Tabla8[[#This Row],[Ingresos netos]]</f>
        <v>2.2473467819999999E-2</v>
      </c>
      <c r="BB675" s="23"/>
      <c r="BD675" s="23"/>
    </row>
    <row r="676" spans="1:56">
      <c r="A676" s="2" t="s">
        <v>24</v>
      </c>
      <c r="B676" s="2" t="s">
        <v>62</v>
      </c>
      <c r="C676" s="2"/>
      <c r="D676" s="2" t="s">
        <v>11</v>
      </c>
      <c r="E676" s="2" t="s">
        <v>12</v>
      </c>
      <c r="F676" s="2" t="s">
        <v>13</v>
      </c>
      <c r="G676" s="7">
        <v>2.853983009E-3</v>
      </c>
      <c r="H676" s="7">
        <v>0.75</v>
      </c>
      <c r="I676" s="9">
        <f>Tabla14[[#This Row],[Precio unitario]]*Tabla14[[#This Row],[Tasa de ingresos cliente]]</f>
        <v>2.1404872567500001E-3</v>
      </c>
      <c r="J676" s="21">
        <v>21.6</v>
      </c>
      <c r="K676" s="15">
        <f>Tabla14[[#This Row],[tasa de cambio]]*Tabla14[[#This Row],[Ingresos netos]]</f>
        <v>4.6234524745800004E-2</v>
      </c>
      <c r="P676" s="2" t="s">
        <v>81</v>
      </c>
      <c r="Q676" s="2" t="s">
        <v>36</v>
      </c>
      <c r="R676" s="2"/>
      <c r="S676" s="2" t="s">
        <v>11</v>
      </c>
      <c r="T676" s="2" t="s">
        <v>12</v>
      </c>
      <c r="U676" s="2" t="s">
        <v>13</v>
      </c>
      <c r="V676" s="7">
        <v>2.7349328080000001E-3</v>
      </c>
      <c r="W676" s="7">
        <v>0.75</v>
      </c>
      <c r="X676" s="9">
        <f>Tabla12[[#This Row],[Precio unitario]]*Tabla12[[#This Row],[Tasa de ingresos cliente]]</f>
        <v>2.0511996060000003E-3</v>
      </c>
      <c r="Y676" s="21">
        <v>21.6</v>
      </c>
      <c r="Z676" s="11">
        <f>Tabla12[[#This Row],[tasa de cambio]]*Tabla12[[#This Row],[Ingresos netos]]</f>
        <v>4.430591148960001E-2</v>
      </c>
      <c r="AQ676" s="1" t="s">
        <v>100</v>
      </c>
      <c r="AR676" s="1" t="s">
        <v>53</v>
      </c>
      <c r="AS676" s="1" t="s">
        <v>104</v>
      </c>
      <c r="AT676" s="1" t="s">
        <v>11</v>
      </c>
      <c r="AU676" s="1" t="s">
        <v>12</v>
      </c>
      <c r="AV676" s="1" t="s">
        <v>13</v>
      </c>
      <c r="AW676" s="8">
        <v>1.3872585999999999E-3</v>
      </c>
      <c r="AX676" s="8">
        <v>0.75</v>
      </c>
      <c r="AY676" s="9">
        <f>Tabla8[[#This Row],[Precio unitario]]*Tabla8[[#This Row],[Tasa de ingresos cliente]]</f>
        <v>1.0404439499999999E-3</v>
      </c>
      <c r="AZ676" s="21">
        <v>21.6</v>
      </c>
      <c r="BA676" s="11">
        <f>Tabla8[[#This Row],[tasa de cambio]]*Tabla8[[#This Row],[Ingresos netos]]</f>
        <v>2.2473589320000001E-2</v>
      </c>
      <c r="BB676" s="23"/>
      <c r="BD676" s="23"/>
    </row>
    <row r="677" spans="1:56">
      <c r="A677" s="1" t="s">
        <v>24</v>
      </c>
      <c r="B677" s="1" t="s">
        <v>62</v>
      </c>
      <c r="C677" s="1"/>
      <c r="D677" s="1" t="s">
        <v>11</v>
      </c>
      <c r="E677" s="1" t="s">
        <v>12</v>
      </c>
      <c r="F677" s="1" t="s">
        <v>13</v>
      </c>
      <c r="G677" s="8">
        <v>4.8546353710000002E-3</v>
      </c>
      <c r="H677" s="8">
        <v>0.75</v>
      </c>
      <c r="I677" s="9">
        <f>Tabla14[[#This Row],[Precio unitario]]*Tabla14[[#This Row],[Tasa de ingresos cliente]]</f>
        <v>3.6409765282499999E-3</v>
      </c>
      <c r="J677" s="21">
        <v>21.6</v>
      </c>
      <c r="K677" s="15">
        <f>Tabla14[[#This Row],[tasa de cambio]]*Tabla14[[#This Row],[Ingresos netos]]</f>
        <v>7.8645093010200007E-2</v>
      </c>
      <c r="P677" s="1" t="s">
        <v>81</v>
      </c>
      <c r="Q677" s="1" t="s">
        <v>58</v>
      </c>
      <c r="R677" s="1"/>
      <c r="S677" s="1" t="s">
        <v>11</v>
      </c>
      <c r="T677" s="1" t="s">
        <v>12</v>
      </c>
      <c r="U677" s="1" t="s">
        <v>13</v>
      </c>
      <c r="V677" s="8">
        <v>1.330297595E-3</v>
      </c>
      <c r="W677" s="8">
        <v>0.75</v>
      </c>
      <c r="X677" s="9">
        <f>Tabla12[[#This Row],[Precio unitario]]*Tabla12[[#This Row],[Tasa de ingresos cliente]]</f>
        <v>9.9772319625000003E-4</v>
      </c>
      <c r="Y677" s="21">
        <v>21.6</v>
      </c>
      <c r="Z677" s="11">
        <f>Tabla12[[#This Row],[tasa de cambio]]*Tabla12[[#This Row],[Ingresos netos]]</f>
        <v>2.1550821039000002E-2</v>
      </c>
      <c r="AQ677" s="2" t="s">
        <v>100</v>
      </c>
      <c r="AR677" s="2" t="s">
        <v>53</v>
      </c>
      <c r="AS677" s="2" t="s">
        <v>104</v>
      </c>
      <c r="AT677" s="2" t="s">
        <v>11</v>
      </c>
      <c r="AU677" s="2" t="s">
        <v>12</v>
      </c>
      <c r="AV677" s="2" t="s">
        <v>13</v>
      </c>
      <c r="AW677" s="7">
        <v>1.3872857000000001E-3</v>
      </c>
      <c r="AX677" s="7">
        <v>0.75</v>
      </c>
      <c r="AY677" s="9">
        <f>Tabla8[[#This Row],[Precio unitario]]*Tabla8[[#This Row],[Tasa de ingresos cliente]]</f>
        <v>1.040464275E-3</v>
      </c>
      <c r="AZ677" s="21">
        <v>21.6</v>
      </c>
      <c r="BA677" s="11">
        <f>Tabla8[[#This Row],[tasa de cambio]]*Tabla8[[#This Row],[Ingresos netos]]</f>
        <v>2.2474028340000004E-2</v>
      </c>
      <c r="BB677" s="23"/>
      <c r="BD677" s="23"/>
    </row>
    <row r="678" spans="1:56">
      <c r="A678" s="1" t="s">
        <v>24</v>
      </c>
      <c r="B678" s="1" t="s">
        <v>62</v>
      </c>
      <c r="C678" s="1"/>
      <c r="D678" s="1" t="s">
        <v>11</v>
      </c>
      <c r="E678" s="1" t="s">
        <v>12</v>
      </c>
      <c r="F678" s="1" t="s">
        <v>13</v>
      </c>
      <c r="G678" s="8">
        <v>2.0233950320000002E-3</v>
      </c>
      <c r="H678" s="8">
        <v>0.75</v>
      </c>
      <c r="I678" s="9">
        <f>Tabla14[[#This Row],[Precio unitario]]*Tabla14[[#This Row],[Tasa de ingresos cliente]]</f>
        <v>1.517546274E-3</v>
      </c>
      <c r="J678" s="21">
        <v>21.6</v>
      </c>
      <c r="K678" s="15">
        <f>Tabla14[[#This Row],[tasa de cambio]]*Tabla14[[#This Row],[Ingresos netos]]</f>
        <v>3.27789995184E-2</v>
      </c>
      <c r="P678" s="2" t="s">
        <v>81</v>
      </c>
      <c r="Q678" s="2" t="s">
        <v>19</v>
      </c>
      <c r="R678" s="2"/>
      <c r="S678" s="2" t="s">
        <v>11</v>
      </c>
      <c r="T678" s="2" t="s">
        <v>12</v>
      </c>
      <c r="U678" s="2" t="s">
        <v>13</v>
      </c>
      <c r="V678" s="7">
        <v>3.868821572E-3</v>
      </c>
      <c r="W678" s="7">
        <v>0.75</v>
      </c>
      <c r="X678" s="9">
        <f>Tabla12[[#This Row],[Precio unitario]]*Tabla12[[#This Row],[Tasa de ingresos cliente]]</f>
        <v>2.9016161789999998E-3</v>
      </c>
      <c r="Y678" s="21">
        <v>21.6</v>
      </c>
      <c r="Z678" s="11">
        <f>Tabla12[[#This Row],[tasa de cambio]]*Tabla12[[#This Row],[Ingresos netos]]</f>
        <v>6.2674909466400003E-2</v>
      </c>
      <c r="AQ678" s="1" t="s">
        <v>100</v>
      </c>
      <c r="AR678" s="1" t="s">
        <v>53</v>
      </c>
      <c r="AS678" s="1" t="s">
        <v>104</v>
      </c>
      <c r="AT678" s="1" t="s">
        <v>11</v>
      </c>
      <c r="AU678" s="1" t="s">
        <v>12</v>
      </c>
      <c r="AV678" s="1" t="s">
        <v>13</v>
      </c>
      <c r="AW678" s="8">
        <v>1.3872308E-3</v>
      </c>
      <c r="AX678" s="8">
        <v>0.75</v>
      </c>
      <c r="AY678" s="9">
        <f>Tabla8[[#This Row],[Precio unitario]]*Tabla8[[#This Row],[Tasa de ingresos cliente]]</f>
        <v>1.0404231E-3</v>
      </c>
      <c r="AZ678" s="21">
        <v>21.6</v>
      </c>
      <c r="BA678" s="11">
        <f>Tabla8[[#This Row],[tasa de cambio]]*Tabla8[[#This Row],[Ingresos netos]]</f>
        <v>2.247313896E-2</v>
      </c>
      <c r="BB678" s="23"/>
      <c r="BD678" s="23"/>
    </row>
    <row r="679" spans="1:56">
      <c r="A679" s="2" t="s">
        <v>24</v>
      </c>
      <c r="B679" s="2" t="s">
        <v>62</v>
      </c>
      <c r="C679" s="2"/>
      <c r="D679" s="2" t="s">
        <v>11</v>
      </c>
      <c r="E679" s="2" t="s">
        <v>12</v>
      </c>
      <c r="F679" s="2" t="s">
        <v>13</v>
      </c>
      <c r="G679" s="7">
        <v>1.8788153629999999E-3</v>
      </c>
      <c r="H679" s="7">
        <v>0.75</v>
      </c>
      <c r="I679" s="9">
        <f>Tabla14[[#This Row],[Precio unitario]]*Tabla14[[#This Row],[Tasa de ingresos cliente]]</f>
        <v>1.40911152225E-3</v>
      </c>
      <c r="J679" s="21">
        <v>21.6</v>
      </c>
      <c r="K679" s="15">
        <f>Tabla14[[#This Row],[tasa de cambio]]*Tabla14[[#This Row],[Ingresos netos]]</f>
        <v>3.0436808880600002E-2</v>
      </c>
      <c r="P679" s="1" t="s">
        <v>81</v>
      </c>
      <c r="Q679" s="1" t="s">
        <v>19</v>
      </c>
      <c r="R679" s="1"/>
      <c r="S679" s="1" t="s">
        <v>11</v>
      </c>
      <c r="T679" s="1" t="s">
        <v>12</v>
      </c>
      <c r="U679" s="1" t="s">
        <v>13</v>
      </c>
      <c r="V679" s="8">
        <v>3.868935095E-3</v>
      </c>
      <c r="W679" s="8">
        <v>0.75</v>
      </c>
      <c r="X679" s="9">
        <f>Tabla12[[#This Row],[Precio unitario]]*Tabla12[[#This Row],[Tasa de ingresos cliente]]</f>
        <v>2.9017013212500001E-3</v>
      </c>
      <c r="Y679" s="21">
        <v>21.6</v>
      </c>
      <c r="Z679" s="11">
        <f>Tabla12[[#This Row],[tasa de cambio]]*Tabla12[[#This Row],[Ingresos netos]]</f>
        <v>6.2676748539000002E-2</v>
      </c>
      <c r="AQ679" s="1" t="s">
        <v>100</v>
      </c>
      <c r="AR679" s="1" t="s">
        <v>53</v>
      </c>
      <c r="AS679" s="1" t="s">
        <v>104</v>
      </c>
      <c r="AT679" s="1" t="s">
        <v>11</v>
      </c>
      <c r="AU679" s="1" t="s">
        <v>12</v>
      </c>
      <c r="AV679" s="1" t="s">
        <v>13</v>
      </c>
      <c r="AW679" s="8">
        <v>1.3873333E-3</v>
      </c>
      <c r="AX679" s="8">
        <v>0.75</v>
      </c>
      <c r="AY679" s="9">
        <f>Tabla8[[#This Row],[Precio unitario]]*Tabla8[[#This Row],[Tasa de ingresos cliente]]</f>
        <v>1.0404999750000001E-3</v>
      </c>
      <c r="AZ679" s="21">
        <v>21.6</v>
      </c>
      <c r="BA679" s="11">
        <f>Tabla8[[#This Row],[tasa de cambio]]*Tabla8[[#This Row],[Ingresos netos]]</f>
        <v>2.2474799460000004E-2</v>
      </c>
      <c r="BB679" s="23"/>
      <c r="BD679" s="23"/>
    </row>
    <row r="680" spans="1:56">
      <c r="A680" s="1" t="s">
        <v>24</v>
      </c>
      <c r="B680" s="1" t="s">
        <v>62</v>
      </c>
      <c r="C680" s="1"/>
      <c r="D680" s="1" t="s">
        <v>11</v>
      </c>
      <c r="E680" s="1" t="s">
        <v>12</v>
      </c>
      <c r="F680" s="1" t="s">
        <v>13</v>
      </c>
      <c r="G680" s="8">
        <v>8.6525529100000003E-4</v>
      </c>
      <c r="H680" s="8">
        <v>0.75</v>
      </c>
      <c r="I680" s="9">
        <f>Tabla14[[#This Row],[Precio unitario]]*Tabla14[[#This Row],[Tasa de ingresos cliente]]</f>
        <v>6.4894146825000007E-4</v>
      </c>
      <c r="J680" s="21">
        <v>21.6</v>
      </c>
      <c r="K680" s="15">
        <f>Tabla14[[#This Row],[tasa de cambio]]*Tabla14[[#This Row],[Ingresos netos]]</f>
        <v>1.4017135714200003E-2</v>
      </c>
      <c r="P680" s="2" t="s">
        <v>81</v>
      </c>
      <c r="Q680" s="2" t="s">
        <v>19</v>
      </c>
      <c r="R680" s="2"/>
      <c r="S680" s="2" t="s">
        <v>11</v>
      </c>
      <c r="T680" s="2" t="s">
        <v>12</v>
      </c>
      <c r="U680" s="2" t="s">
        <v>13</v>
      </c>
      <c r="V680" s="7">
        <v>3.8686775210000001E-3</v>
      </c>
      <c r="W680" s="7">
        <v>0.75</v>
      </c>
      <c r="X680" s="9">
        <f>Tabla12[[#This Row],[Precio unitario]]*Tabla12[[#This Row],[Tasa de ingresos cliente]]</f>
        <v>2.9015081407499999E-3</v>
      </c>
      <c r="Y680" s="21">
        <v>21.6</v>
      </c>
      <c r="Z680" s="11">
        <f>Tabla12[[#This Row],[tasa de cambio]]*Tabla12[[#This Row],[Ingresos netos]]</f>
        <v>6.2672575840200001E-2</v>
      </c>
      <c r="AQ680" s="2" t="s">
        <v>100</v>
      </c>
      <c r="AR680" s="2" t="s">
        <v>53</v>
      </c>
      <c r="AS680" s="2" t="s">
        <v>104</v>
      </c>
      <c r="AT680" s="2" t="s">
        <v>11</v>
      </c>
      <c r="AU680" s="2" t="s">
        <v>12</v>
      </c>
      <c r="AV680" s="2" t="s">
        <v>13</v>
      </c>
      <c r="AW680" s="7">
        <v>1.3875000000000001E-3</v>
      </c>
      <c r="AX680" s="7">
        <v>0.75</v>
      </c>
      <c r="AY680" s="9">
        <f>Tabla8[[#This Row],[Precio unitario]]*Tabla8[[#This Row],[Tasa de ingresos cliente]]</f>
        <v>1.0406250000000001E-3</v>
      </c>
      <c r="AZ680" s="21">
        <v>21.6</v>
      </c>
      <c r="BA680" s="11">
        <f>Tabla8[[#This Row],[tasa de cambio]]*Tabla8[[#This Row],[Ingresos netos]]</f>
        <v>2.2477500000000004E-2</v>
      </c>
      <c r="BB680" s="23"/>
      <c r="BD680" s="23"/>
    </row>
    <row r="681" spans="1:56">
      <c r="A681" s="1" t="s">
        <v>24</v>
      </c>
      <c r="B681" s="1" t="s">
        <v>80</v>
      </c>
      <c r="C681" s="1"/>
      <c r="D681" s="1" t="s">
        <v>11</v>
      </c>
      <c r="E681" s="1" t="s">
        <v>12</v>
      </c>
      <c r="F681" s="1" t="s">
        <v>13</v>
      </c>
      <c r="G681" s="8">
        <v>7.05688731E-4</v>
      </c>
      <c r="H681" s="8">
        <v>0.75</v>
      </c>
      <c r="I681" s="9">
        <f>Tabla14[[#This Row],[Precio unitario]]*Tabla14[[#This Row],[Tasa de ingresos cliente]]</f>
        <v>5.2926654825E-4</v>
      </c>
      <c r="J681" s="21">
        <v>21.6</v>
      </c>
      <c r="K681" s="15">
        <f>Tabla14[[#This Row],[tasa de cambio]]*Tabla14[[#This Row],[Ingresos netos]]</f>
        <v>1.1432157442200001E-2</v>
      </c>
      <c r="P681" s="1" t="s">
        <v>81</v>
      </c>
      <c r="Q681" s="1" t="s">
        <v>19</v>
      </c>
      <c r="R681" s="1"/>
      <c r="S681" s="1" t="s">
        <v>11</v>
      </c>
      <c r="T681" s="1" t="s">
        <v>12</v>
      </c>
      <c r="U681" s="1" t="s">
        <v>13</v>
      </c>
      <c r="V681" s="8">
        <v>3.8690136680000001E-3</v>
      </c>
      <c r="W681" s="8">
        <v>0.75</v>
      </c>
      <c r="X681" s="9">
        <f>Tabla12[[#This Row],[Precio unitario]]*Tabla12[[#This Row],[Tasa de ingresos cliente]]</f>
        <v>2.9017602510000001E-3</v>
      </c>
      <c r="Y681" s="21">
        <v>21.6</v>
      </c>
      <c r="Z681" s="11">
        <f>Tabla12[[#This Row],[tasa de cambio]]*Tabla12[[#This Row],[Ingresos netos]]</f>
        <v>6.2678021421600005E-2</v>
      </c>
      <c r="AQ681" s="1" t="s">
        <v>100</v>
      </c>
      <c r="AR681" s="1" t="s">
        <v>53</v>
      </c>
      <c r="AS681" s="1" t="s">
        <v>104</v>
      </c>
      <c r="AT681" s="1" t="s">
        <v>11</v>
      </c>
      <c r="AU681" s="1" t="s">
        <v>12</v>
      </c>
      <c r="AV681" s="1" t="s">
        <v>13</v>
      </c>
      <c r="AW681" s="8">
        <v>1.3872545E-3</v>
      </c>
      <c r="AX681" s="8">
        <v>0.75</v>
      </c>
      <c r="AY681" s="9">
        <f>Tabla8[[#This Row],[Precio unitario]]*Tabla8[[#This Row],[Tasa de ingresos cliente]]</f>
        <v>1.0404408750000001E-3</v>
      </c>
      <c r="AZ681" s="21">
        <v>21.6</v>
      </c>
      <c r="BA681" s="11">
        <f>Tabla8[[#This Row],[tasa de cambio]]*Tabla8[[#This Row],[Ingresos netos]]</f>
        <v>2.2473522900000004E-2</v>
      </c>
      <c r="BB681" s="23"/>
      <c r="BD681" s="23"/>
    </row>
    <row r="682" spans="1:56">
      <c r="A682" s="2" t="s">
        <v>24</v>
      </c>
      <c r="B682" s="2" t="s">
        <v>61</v>
      </c>
      <c r="C682" s="2"/>
      <c r="D682" s="2" t="s">
        <v>11</v>
      </c>
      <c r="E682" s="2" t="s">
        <v>12</v>
      </c>
      <c r="F682" s="2" t="s">
        <v>13</v>
      </c>
      <c r="G682" s="7">
        <v>1.6164109800000001E-4</v>
      </c>
      <c r="H682" s="7">
        <v>0.75</v>
      </c>
      <c r="I682" s="9">
        <f>Tabla14[[#This Row],[Precio unitario]]*Tabla14[[#This Row],[Tasa de ingresos cliente]]</f>
        <v>1.2123082350000001E-4</v>
      </c>
      <c r="J682" s="21">
        <v>21.6</v>
      </c>
      <c r="K682" s="15">
        <f>Tabla14[[#This Row],[tasa de cambio]]*Tabla14[[#This Row],[Ingresos netos]]</f>
        <v>2.6185857876000005E-3</v>
      </c>
      <c r="P682" s="2" t="s">
        <v>81</v>
      </c>
      <c r="Q682" s="2" t="s">
        <v>19</v>
      </c>
      <c r="R682" s="2"/>
      <c r="S682" s="2" t="s">
        <v>11</v>
      </c>
      <c r="T682" s="2" t="s">
        <v>12</v>
      </c>
      <c r="U682" s="2" t="s">
        <v>13</v>
      </c>
      <c r="V682" s="7">
        <v>3.8688316869999999E-3</v>
      </c>
      <c r="W682" s="7">
        <v>0.75</v>
      </c>
      <c r="X682" s="9">
        <f>Tabla12[[#This Row],[Precio unitario]]*Tabla12[[#This Row],[Tasa de ingresos cliente]]</f>
        <v>2.90162376525E-3</v>
      </c>
      <c r="Y682" s="21">
        <v>21.6</v>
      </c>
      <c r="Z682" s="11">
        <f>Tabla12[[#This Row],[tasa de cambio]]*Tabla12[[#This Row],[Ingresos netos]]</f>
        <v>6.2675073329400005E-2</v>
      </c>
      <c r="AQ682" s="2" t="s">
        <v>100</v>
      </c>
      <c r="AR682" s="2" t="s">
        <v>53</v>
      </c>
      <c r="AS682" s="2" t="s">
        <v>104</v>
      </c>
      <c r="AT682" s="2" t="s">
        <v>11</v>
      </c>
      <c r="AU682" s="2" t="s">
        <v>12</v>
      </c>
      <c r="AV682" s="2" t="s">
        <v>13</v>
      </c>
      <c r="AW682" s="7">
        <v>2.5244999999999998E-3</v>
      </c>
      <c r="AX682" s="7">
        <v>0.75</v>
      </c>
      <c r="AY682" s="9">
        <f>Tabla8[[#This Row],[Precio unitario]]*Tabla8[[#This Row],[Tasa de ingresos cliente]]</f>
        <v>1.8933749999999999E-3</v>
      </c>
      <c r="AZ682" s="21">
        <v>21.6</v>
      </c>
      <c r="BA682" s="11">
        <f>Tabla8[[#This Row],[tasa de cambio]]*Tabla8[[#This Row],[Ingresos netos]]</f>
        <v>4.08969E-2</v>
      </c>
      <c r="BB682" s="23"/>
      <c r="BD682" s="23"/>
    </row>
    <row r="683" spans="1:56">
      <c r="A683" s="1" t="s">
        <v>24</v>
      </c>
      <c r="B683" s="1" t="s">
        <v>61</v>
      </c>
      <c r="C683" s="1"/>
      <c r="D683" s="1" t="s">
        <v>11</v>
      </c>
      <c r="E683" s="1" t="s">
        <v>12</v>
      </c>
      <c r="F683" s="1" t="s">
        <v>13</v>
      </c>
      <c r="G683" s="8">
        <v>2.6783769499999998E-4</v>
      </c>
      <c r="H683" s="8">
        <v>0.75</v>
      </c>
      <c r="I683" s="9">
        <f>Tabla14[[#This Row],[Precio unitario]]*Tabla14[[#This Row],[Tasa de ingresos cliente]]</f>
        <v>2.0087827124999998E-4</v>
      </c>
      <c r="J683" s="21">
        <v>21.6</v>
      </c>
      <c r="K683" s="15">
        <f>Tabla14[[#This Row],[tasa de cambio]]*Tabla14[[#This Row],[Ingresos netos]]</f>
        <v>4.3389706589999997E-3</v>
      </c>
      <c r="P683" s="1" t="s">
        <v>81</v>
      </c>
      <c r="Q683" s="1" t="s">
        <v>19</v>
      </c>
      <c r="R683" s="1"/>
      <c r="S683" s="1" t="s">
        <v>11</v>
      </c>
      <c r="T683" s="1" t="s">
        <v>12</v>
      </c>
      <c r="U683" s="1" t="s">
        <v>13</v>
      </c>
      <c r="V683" s="8">
        <v>3.8687716390000001E-3</v>
      </c>
      <c r="W683" s="8">
        <v>0.75</v>
      </c>
      <c r="X683" s="9">
        <f>Tabla12[[#This Row],[Precio unitario]]*Tabla12[[#This Row],[Tasa de ingresos cliente]]</f>
        <v>2.9015787292499999E-3</v>
      </c>
      <c r="Y683" s="21">
        <v>21.6</v>
      </c>
      <c r="Z683" s="11">
        <f>Tabla12[[#This Row],[tasa de cambio]]*Tabla12[[#This Row],[Ingresos netos]]</f>
        <v>6.2674100551800005E-2</v>
      </c>
      <c r="AQ683" s="1" t="s">
        <v>100</v>
      </c>
      <c r="AR683" s="1" t="s">
        <v>53</v>
      </c>
      <c r="AS683" s="1" t="s">
        <v>104</v>
      </c>
      <c r="AT683" s="1" t="s">
        <v>11</v>
      </c>
      <c r="AU683" s="1" t="s">
        <v>12</v>
      </c>
      <c r="AV683" s="1" t="s">
        <v>13</v>
      </c>
      <c r="AW683" s="8">
        <v>2.5249999999999999E-3</v>
      </c>
      <c r="AX683" s="8">
        <v>0.75</v>
      </c>
      <c r="AY683" s="9">
        <f>Tabla8[[#This Row],[Precio unitario]]*Tabla8[[#This Row],[Tasa de ingresos cliente]]</f>
        <v>1.89375E-3</v>
      </c>
      <c r="AZ683" s="21">
        <v>21.6</v>
      </c>
      <c r="BA683" s="11">
        <f>Tabla8[[#This Row],[tasa de cambio]]*Tabla8[[#This Row],[Ingresos netos]]</f>
        <v>4.0905000000000004E-2</v>
      </c>
      <c r="BB683" s="23"/>
      <c r="BD683" s="23"/>
    </row>
    <row r="684" spans="1:56">
      <c r="A684" s="2" t="s">
        <v>24</v>
      </c>
      <c r="B684" s="2" t="s">
        <v>58</v>
      </c>
      <c r="C684" s="2"/>
      <c r="D684" s="2" t="s">
        <v>11</v>
      </c>
      <c r="E684" s="2" t="s">
        <v>12</v>
      </c>
      <c r="F684" s="2" t="s">
        <v>13</v>
      </c>
      <c r="G684" s="7">
        <v>5.4629504900000005E-4</v>
      </c>
      <c r="H684" s="7">
        <v>0.75</v>
      </c>
      <c r="I684" s="9">
        <f>Tabla14[[#This Row],[Precio unitario]]*Tabla14[[#This Row],[Tasa de ingresos cliente]]</f>
        <v>4.0972128675000004E-4</v>
      </c>
      <c r="J684" s="21">
        <v>21.6</v>
      </c>
      <c r="K684" s="15">
        <f>Tabla14[[#This Row],[tasa de cambio]]*Tabla14[[#This Row],[Ingresos netos]]</f>
        <v>8.8499797938000006E-3</v>
      </c>
      <c r="P684" s="2" t="s">
        <v>81</v>
      </c>
      <c r="Q684" s="2" t="s">
        <v>19</v>
      </c>
      <c r="R684" s="2"/>
      <c r="S684" s="2" t="s">
        <v>11</v>
      </c>
      <c r="T684" s="2" t="s">
        <v>12</v>
      </c>
      <c r="U684" s="2" t="s">
        <v>13</v>
      </c>
      <c r="V684" s="7">
        <v>3.8689176200000001E-3</v>
      </c>
      <c r="W684" s="7">
        <v>0.75</v>
      </c>
      <c r="X684" s="9">
        <f>Tabla12[[#This Row],[Precio unitario]]*Tabla12[[#This Row],[Tasa de ingresos cliente]]</f>
        <v>2.9016882149999999E-3</v>
      </c>
      <c r="Y684" s="21">
        <v>21.6</v>
      </c>
      <c r="Z684" s="11">
        <f>Tabla12[[#This Row],[tasa de cambio]]*Tabla12[[#This Row],[Ingresos netos]]</f>
        <v>6.2676465444000004E-2</v>
      </c>
      <c r="AQ684" s="2" t="s">
        <v>100</v>
      </c>
      <c r="AR684" s="2" t="s">
        <v>53</v>
      </c>
      <c r="AS684" s="2" t="s">
        <v>104</v>
      </c>
      <c r="AT684" s="2" t="s">
        <v>11</v>
      </c>
      <c r="AU684" s="2" t="s">
        <v>12</v>
      </c>
      <c r="AV684" s="2" t="s">
        <v>13</v>
      </c>
      <c r="AW684" s="7">
        <v>2.5247999999999998E-3</v>
      </c>
      <c r="AX684" s="7">
        <v>0.75</v>
      </c>
      <c r="AY684" s="9">
        <f>Tabla8[[#This Row],[Precio unitario]]*Tabla8[[#This Row],[Tasa de ingresos cliente]]</f>
        <v>1.8935999999999998E-3</v>
      </c>
      <c r="AZ684" s="21">
        <v>21.6</v>
      </c>
      <c r="BA684" s="11">
        <f>Tabla8[[#This Row],[tasa de cambio]]*Tabla8[[#This Row],[Ingresos netos]]</f>
        <v>4.0901760000000002E-2</v>
      </c>
      <c r="BB684" s="23"/>
      <c r="BD684" s="23"/>
    </row>
    <row r="685" spans="1:56">
      <c r="A685" s="2" t="s">
        <v>24</v>
      </c>
      <c r="B685" s="2" t="s">
        <v>58</v>
      </c>
      <c r="C685" s="2"/>
      <c r="D685" s="2" t="s">
        <v>11</v>
      </c>
      <c r="E685" s="2" t="s">
        <v>12</v>
      </c>
      <c r="F685" s="2" t="s">
        <v>13</v>
      </c>
      <c r="G685" s="7">
        <v>2.41165061E-4</v>
      </c>
      <c r="H685" s="7">
        <v>0.75</v>
      </c>
      <c r="I685" s="9">
        <f>Tabla14[[#This Row],[Precio unitario]]*Tabla14[[#This Row],[Tasa de ingresos cliente]]</f>
        <v>1.8087379575000001E-4</v>
      </c>
      <c r="J685" s="21">
        <v>21.6</v>
      </c>
      <c r="K685" s="15">
        <f>Tabla14[[#This Row],[tasa de cambio]]*Tabla14[[#This Row],[Ingresos netos]]</f>
        <v>3.9068739882000001E-3</v>
      </c>
      <c r="P685" s="1" t="s">
        <v>81</v>
      </c>
      <c r="Q685" s="1" t="s">
        <v>19</v>
      </c>
      <c r="R685" s="1"/>
      <c r="S685" s="1" t="s">
        <v>11</v>
      </c>
      <c r="T685" s="1" t="s">
        <v>12</v>
      </c>
      <c r="U685" s="1" t="s">
        <v>13</v>
      </c>
      <c r="V685" s="8">
        <v>3.868725538E-3</v>
      </c>
      <c r="W685" s="8">
        <v>0.75</v>
      </c>
      <c r="X685" s="9">
        <f>Tabla12[[#This Row],[Precio unitario]]*Tabla12[[#This Row],[Tasa de ingresos cliente]]</f>
        <v>2.9015441534999999E-3</v>
      </c>
      <c r="Y685" s="21">
        <v>21.6</v>
      </c>
      <c r="Z685" s="11">
        <f>Tabla12[[#This Row],[tasa de cambio]]*Tabla12[[#This Row],[Ingresos netos]]</f>
        <v>6.2673353715599997E-2</v>
      </c>
      <c r="AQ685" s="1" t="s">
        <v>100</v>
      </c>
      <c r="AR685" s="1" t="s">
        <v>53</v>
      </c>
      <c r="AS685" s="1" t="s">
        <v>104</v>
      </c>
      <c r="AT685" s="1" t="s">
        <v>11</v>
      </c>
      <c r="AU685" s="1" t="s">
        <v>12</v>
      </c>
      <c r="AV685" s="1" t="s">
        <v>13</v>
      </c>
      <c r="AW685" s="8">
        <v>2.5247179E-3</v>
      </c>
      <c r="AX685" s="8">
        <v>0.75</v>
      </c>
      <c r="AY685" s="9">
        <f>Tabla8[[#This Row],[Precio unitario]]*Tabla8[[#This Row],[Tasa de ingresos cliente]]</f>
        <v>1.893538425E-3</v>
      </c>
      <c r="AZ685" s="21">
        <v>21.6</v>
      </c>
      <c r="BA685" s="11">
        <f>Tabla8[[#This Row],[tasa de cambio]]*Tabla8[[#This Row],[Ingresos netos]]</f>
        <v>4.090042998E-2</v>
      </c>
      <c r="BB685" s="23"/>
      <c r="BD685" s="23"/>
    </row>
    <row r="686" spans="1:56">
      <c r="A686" s="1" t="s">
        <v>24</v>
      </c>
      <c r="B686" s="1" t="s">
        <v>58</v>
      </c>
      <c r="C686" s="1"/>
      <c r="D686" s="1" t="s">
        <v>11</v>
      </c>
      <c r="E686" s="1" t="s">
        <v>12</v>
      </c>
      <c r="F686" s="1" t="s">
        <v>13</v>
      </c>
      <c r="G686" s="8">
        <v>9.6811781000000002E-5</v>
      </c>
      <c r="H686" s="8">
        <v>0.75</v>
      </c>
      <c r="I686" s="9">
        <f>Tabla14[[#This Row],[Precio unitario]]*Tabla14[[#This Row],[Tasa de ingresos cliente]]</f>
        <v>7.2608835750000001E-5</v>
      </c>
      <c r="J686" s="21">
        <v>21.6</v>
      </c>
      <c r="K686" s="15">
        <f>Tabla14[[#This Row],[tasa de cambio]]*Tabla14[[#This Row],[Ingresos netos]]</f>
        <v>1.5683508522000001E-3</v>
      </c>
      <c r="P686" s="2" t="s">
        <v>81</v>
      </c>
      <c r="Q686" s="2" t="s">
        <v>20</v>
      </c>
      <c r="R686" s="2"/>
      <c r="S686" s="2" t="s">
        <v>11</v>
      </c>
      <c r="T686" s="2" t="s">
        <v>12</v>
      </c>
      <c r="U686" s="2" t="s">
        <v>13</v>
      </c>
      <c r="V686" s="7">
        <v>4.0064518219999996E-3</v>
      </c>
      <c r="W686" s="7">
        <v>0.75</v>
      </c>
      <c r="X686" s="9">
        <f>Tabla12[[#This Row],[Precio unitario]]*Tabla12[[#This Row],[Tasa de ingresos cliente]]</f>
        <v>3.0048388664999995E-3</v>
      </c>
      <c r="Y686" s="21">
        <v>21.6</v>
      </c>
      <c r="Z686" s="11">
        <f>Tabla12[[#This Row],[tasa de cambio]]*Tabla12[[#This Row],[Ingresos netos]]</f>
        <v>6.49045195164E-2</v>
      </c>
      <c r="AQ686" s="2" t="s">
        <v>100</v>
      </c>
      <c r="AR686" s="2" t="s">
        <v>53</v>
      </c>
      <c r="AS686" s="2" t="s">
        <v>104</v>
      </c>
      <c r="AT686" s="2" t="s">
        <v>11</v>
      </c>
      <c r="AU686" s="2" t="s">
        <v>12</v>
      </c>
      <c r="AV686" s="2" t="s">
        <v>13</v>
      </c>
      <c r="AW686" s="7">
        <v>2.5246666999999999E-3</v>
      </c>
      <c r="AX686" s="7">
        <v>0.75</v>
      </c>
      <c r="AY686" s="9">
        <f>Tabla8[[#This Row],[Precio unitario]]*Tabla8[[#This Row],[Tasa de ingresos cliente]]</f>
        <v>1.8935000249999999E-3</v>
      </c>
      <c r="AZ686" s="21">
        <v>21.6</v>
      </c>
      <c r="BA686" s="11">
        <f>Tabla8[[#This Row],[tasa de cambio]]*Tabla8[[#This Row],[Ingresos netos]]</f>
        <v>4.0899600539999997E-2</v>
      </c>
      <c r="BB686" s="23"/>
      <c r="BD686" s="23"/>
    </row>
    <row r="687" spans="1:56">
      <c r="A687" s="2" t="s">
        <v>24</v>
      </c>
      <c r="B687" s="2" t="s">
        <v>79</v>
      </c>
      <c r="C687" s="2"/>
      <c r="D687" s="2" t="s">
        <v>11</v>
      </c>
      <c r="E687" s="2" t="s">
        <v>12</v>
      </c>
      <c r="F687" s="2" t="s">
        <v>13</v>
      </c>
      <c r="G687" s="7">
        <v>7.4380837000000003E-4</v>
      </c>
      <c r="H687" s="7">
        <v>0.75</v>
      </c>
      <c r="I687" s="9">
        <f>Tabla14[[#This Row],[Precio unitario]]*Tabla14[[#This Row],[Tasa de ingresos cliente]]</f>
        <v>5.578562775E-4</v>
      </c>
      <c r="J687" s="21">
        <v>21.6</v>
      </c>
      <c r="K687" s="15">
        <f>Tabla14[[#This Row],[tasa de cambio]]*Tabla14[[#This Row],[Ingresos netos]]</f>
        <v>1.2049695594000001E-2</v>
      </c>
      <c r="P687" s="1" t="s">
        <v>81</v>
      </c>
      <c r="Q687" s="1" t="s">
        <v>45</v>
      </c>
      <c r="R687" s="1"/>
      <c r="S687" s="1" t="s">
        <v>11</v>
      </c>
      <c r="T687" s="1" t="s">
        <v>12</v>
      </c>
      <c r="U687" s="1" t="s">
        <v>13</v>
      </c>
      <c r="V687" s="8">
        <v>2.1549265139999998E-3</v>
      </c>
      <c r="W687" s="8">
        <v>0.75</v>
      </c>
      <c r="X687" s="9">
        <f>Tabla12[[#This Row],[Precio unitario]]*Tabla12[[#This Row],[Tasa de ingresos cliente]]</f>
        <v>1.6161948854999998E-3</v>
      </c>
      <c r="Y687" s="21">
        <v>21.6</v>
      </c>
      <c r="Z687" s="11">
        <f>Tabla12[[#This Row],[tasa de cambio]]*Tabla12[[#This Row],[Ingresos netos]]</f>
        <v>3.4909809526799999E-2</v>
      </c>
      <c r="AQ687" s="1" t="s">
        <v>100</v>
      </c>
      <c r="AR687" s="1" t="s">
        <v>53</v>
      </c>
      <c r="AS687" s="1" t="s">
        <v>104</v>
      </c>
      <c r="AT687" s="1" t="s">
        <v>11</v>
      </c>
      <c r="AU687" s="1" t="s">
        <v>12</v>
      </c>
      <c r="AV687" s="1" t="s">
        <v>13</v>
      </c>
      <c r="AW687" s="8">
        <v>2.5247500000000001E-3</v>
      </c>
      <c r="AX687" s="8">
        <v>0.75</v>
      </c>
      <c r="AY687" s="9">
        <f>Tabla8[[#This Row],[Precio unitario]]*Tabla8[[#This Row],[Tasa de ingresos cliente]]</f>
        <v>1.8935625000000001E-3</v>
      </c>
      <c r="AZ687" s="21">
        <v>21.6</v>
      </c>
      <c r="BA687" s="11">
        <f>Tabla8[[#This Row],[tasa de cambio]]*Tabla8[[#This Row],[Ingresos netos]]</f>
        <v>4.0900950000000005E-2</v>
      </c>
      <c r="BB687" s="23"/>
      <c r="BD687" s="23"/>
    </row>
    <row r="688" spans="1:56">
      <c r="A688" s="2" t="s">
        <v>24</v>
      </c>
      <c r="B688" s="2" t="s">
        <v>16</v>
      </c>
      <c r="C688" s="2"/>
      <c r="D688" s="2" t="s">
        <v>11</v>
      </c>
      <c r="E688" s="2" t="s">
        <v>12</v>
      </c>
      <c r="F688" s="2" t="s">
        <v>13</v>
      </c>
      <c r="G688" s="7">
        <v>1.778916472E-3</v>
      </c>
      <c r="H688" s="7">
        <v>0.75</v>
      </c>
      <c r="I688" s="9">
        <f>Tabla14[[#This Row],[Precio unitario]]*Tabla14[[#This Row],[Tasa de ingresos cliente]]</f>
        <v>1.334187354E-3</v>
      </c>
      <c r="J688" s="21">
        <v>21.6</v>
      </c>
      <c r="K688" s="15">
        <f>Tabla14[[#This Row],[tasa de cambio]]*Tabla14[[#This Row],[Ingresos netos]]</f>
        <v>2.8818446846400003E-2</v>
      </c>
      <c r="P688" s="2" t="s">
        <v>81</v>
      </c>
      <c r="Q688" s="2" t="s">
        <v>53</v>
      </c>
      <c r="R688" s="2"/>
      <c r="S688" s="2" t="s">
        <v>11</v>
      </c>
      <c r="T688" s="2" t="s">
        <v>12</v>
      </c>
      <c r="U688" s="2" t="s">
        <v>13</v>
      </c>
      <c r="V688" s="7">
        <v>2.0795804400000001E-3</v>
      </c>
      <c r="W688" s="7">
        <v>0.75</v>
      </c>
      <c r="X688" s="9">
        <f>Tabla12[[#This Row],[Precio unitario]]*Tabla12[[#This Row],[Tasa de ingresos cliente]]</f>
        <v>1.5596853300000001E-3</v>
      </c>
      <c r="Y688" s="21">
        <v>21.6</v>
      </c>
      <c r="Z688" s="11">
        <f>Tabla12[[#This Row],[tasa de cambio]]*Tabla12[[#This Row],[Ingresos netos]]</f>
        <v>3.3689203128000007E-2</v>
      </c>
      <c r="AQ688" s="1" t="s">
        <v>100</v>
      </c>
      <c r="AR688" s="1" t="s">
        <v>53</v>
      </c>
      <c r="AS688" s="1" t="s">
        <v>104</v>
      </c>
      <c r="AT688" s="1" t="s">
        <v>11</v>
      </c>
      <c r="AU688" s="1" t="s">
        <v>12</v>
      </c>
      <c r="AV688" s="1" t="s">
        <v>13</v>
      </c>
      <c r="AW688" s="8">
        <v>2.5246999999999999E-3</v>
      </c>
      <c r="AX688" s="8">
        <v>0.75</v>
      </c>
      <c r="AY688" s="9">
        <f>Tabla8[[#This Row],[Precio unitario]]*Tabla8[[#This Row],[Tasa de ingresos cliente]]</f>
        <v>1.8935250000000001E-3</v>
      </c>
      <c r="AZ688" s="21">
        <v>21.6</v>
      </c>
      <c r="BA688" s="11">
        <f>Tabla8[[#This Row],[tasa de cambio]]*Tabla8[[#This Row],[Ingresos netos]]</f>
        <v>4.0900140000000001E-2</v>
      </c>
      <c r="BB688" s="23"/>
      <c r="BD688" s="23"/>
    </row>
    <row r="689" spans="1:56">
      <c r="A689" s="1" t="s">
        <v>24</v>
      </c>
      <c r="B689" s="1" t="s">
        <v>16</v>
      </c>
      <c r="C689" s="1"/>
      <c r="D689" s="1" t="s">
        <v>11</v>
      </c>
      <c r="E689" s="1" t="s">
        <v>12</v>
      </c>
      <c r="F689" s="1" t="s">
        <v>13</v>
      </c>
      <c r="G689" s="8">
        <v>1.647529055E-3</v>
      </c>
      <c r="H689" s="8">
        <v>0.75</v>
      </c>
      <c r="I689" s="9">
        <f>Tabla14[[#This Row],[Precio unitario]]*Tabla14[[#This Row],[Tasa de ingresos cliente]]</f>
        <v>1.2356467912499999E-3</v>
      </c>
      <c r="J689" s="21">
        <v>21.6</v>
      </c>
      <c r="K689" s="15">
        <f>Tabla14[[#This Row],[tasa de cambio]]*Tabla14[[#This Row],[Ingresos netos]]</f>
        <v>2.6689970691000001E-2</v>
      </c>
      <c r="P689" s="1" t="s">
        <v>81</v>
      </c>
      <c r="Q689" s="1" t="s">
        <v>53</v>
      </c>
      <c r="R689" s="1"/>
      <c r="S689" s="1" t="s">
        <v>11</v>
      </c>
      <c r="T689" s="1" t="s">
        <v>12</v>
      </c>
      <c r="U689" s="1" t="s">
        <v>13</v>
      </c>
      <c r="V689" s="8">
        <v>1.693687529E-3</v>
      </c>
      <c r="W689" s="8">
        <v>0.75</v>
      </c>
      <c r="X689" s="9">
        <f>Tabla12[[#This Row],[Precio unitario]]*Tabla12[[#This Row],[Tasa de ingresos cliente]]</f>
        <v>1.2702656467499999E-3</v>
      </c>
      <c r="Y689" s="21">
        <v>21.6</v>
      </c>
      <c r="Z689" s="11">
        <f>Tabla12[[#This Row],[tasa de cambio]]*Tabla12[[#This Row],[Ingresos netos]]</f>
        <v>2.7437737969800001E-2</v>
      </c>
      <c r="AQ689" s="1" t="s">
        <v>100</v>
      </c>
      <c r="AR689" s="1" t="s">
        <v>53</v>
      </c>
      <c r="AS689" s="1" t="s">
        <v>104</v>
      </c>
      <c r="AT689" s="1" t="s">
        <v>11</v>
      </c>
      <c r="AU689" s="1" t="s">
        <v>12</v>
      </c>
      <c r="AV689" s="1" t="s">
        <v>13</v>
      </c>
      <c r="AW689" s="8">
        <v>3.0564118E-3</v>
      </c>
      <c r="AX689" s="8">
        <v>0.75</v>
      </c>
      <c r="AY689" s="9">
        <f>Tabla8[[#This Row],[Precio unitario]]*Tabla8[[#This Row],[Tasa de ingresos cliente]]</f>
        <v>2.2923088499999999E-3</v>
      </c>
      <c r="AZ689" s="21">
        <v>21.6</v>
      </c>
      <c r="BA689" s="11">
        <f>Tabla8[[#This Row],[tasa de cambio]]*Tabla8[[#This Row],[Ingresos netos]]</f>
        <v>4.951387116E-2</v>
      </c>
      <c r="BB689" s="23"/>
      <c r="BD689" s="23"/>
    </row>
    <row r="690" spans="1:56">
      <c r="A690" s="2" t="s">
        <v>24</v>
      </c>
      <c r="B690" s="2" t="s">
        <v>16</v>
      </c>
      <c r="C690" s="2"/>
      <c r="D690" s="2" t="s">
        <v>11</v>
      </c>
      <c r="E690" s="2" t="s">
        <v>12</v>
      </c>
      <c r="F690" s="2" t="s">
        <v>13</v>
      </c>
      <c r="G690" s="7">
        <v>6.7117792409999997E-3</v>
      </c>
      <c r="H690" s="7">
        <v>0.75</v>
      </c>
      <c r="I690" s="9">
        <f>Tabla14[[#This Row],[Precio unitario]]*Tabla14[[#This Row],[Tasa de ingresos cliente]]</f>
        <v>5.03383443075E-3</v>
      </c>
      <c r="J690" s="21">
        <v>21.6</v>
      </c>
      <c r="K690" s="15">
        <f>Tabla14[[#This Row],[tasa de cambio]]*Tabla14[[#This Row],[Ingresos netos]]</f>
        <v>0.10873082370420001</v>
      </c>
      <c r="P690" s="2" t="s">
        <v>81</v>
      </c>
      <c r="Q690" s="2" t="s">
        <v>53</v>
      </c>
      <c r="R690" s="2"/>
      <c r="S690" s="2" t="s">
        <v>11</v>
      </c>
      <c r="T690" s="2" t="s">
        <v>12</v>
      </c>
      <c r="U690" s="2" t="s">
        <v>13</v>
      </c>
      <c r="V690" s="7">
        <v>1.5859412040000001E-3</v>
      </c>
      <c r="W690" s="7">
        <v>0.75</v>
      </c>
      <c r="X690" s="9">
        <f>Tabla12[[#This Row],[Precio unitario]]*Tabla12[[#This Row],[Tasa de ingresos cliente]]</f>
        <v>1.1894559030000001E-3</v>
      </c>
      <c r="Y690" s="21">
        <v>21.6</v>
      </c>
      <c r="Z690" s="11">
        <f>Tabla12[[#This Row],[tasa de cambio]]*Tabla12[[#This Row],[Ingresos netos]]</f>
        <v>2.5692247504800005E-2</v>
      </c>
      <c r="AQ690" s="2" t="s">
        <v>100</v>
      </c>
      <c r="AR690" s="2" t="s">
        <v>53</v>
      </c>
      <c r="AS690" s="2" t="s">
        <v>104</v>
      </c>
      <c r="AT690" s="2" t="s">
        <v>11</v>
      </c>
      <c r="AU690" s="2" t="s">
        <v>12</v>
      </c>
      <c r="AV690" s="2" t="s">
        <v>13</v>
      </c>
      <c r="AW690" s="7">
        <v>3.0563333000000002E-3</v>
      </c>
      <c r="AX690" s="7">
        <v>0.75</v>
      </c>
      <c r="AY690" s="9">
        <f>Tabla8[[#This Row],[Precio unitario]]*Tabla8[[#This Row],[Tasa de ingresos cliente]]</f>
        <v>2.2922499750000001E-3</v>
      </c>
      <c r="AZ690" s="21">
        <v>21.6</v>
      </c>
      <c r="BA690" s="11">
        <f>Tabla8[[#This Row],[tasa de cambio]]*Tabla8[[#This Row],[Ingresos netos]]</f>
        <v>4.9512599460000008E-2</v>
      </c>
      <c r="BB690" s="23"/>
      <c r="BD690" s="23"/>
    </row>
    <row r="691" spans="1:56">
      <c r="A691" s="2" t="s">
        <v>24</v>
      </c>
      <c r="B691" s="2" t="s">
        <v>16</v>
      </c>
      <c r="C691" s="2"/>
      <c r="D691" s="2" t="s">
        <v>11</v>
      </c>
      <c r="E691" s="2" t="s">
        <v>12</v>
      </c>
      <c r="F691" s="2" t="s">
        <v>13</v>
      </c>
      <c r="G691" s="7">
        <v>6.9669906500000002E-4</v>
      </c>
      <c r="H691" s="7">
        <v>0.75</v>
      </c>
      <c r="I691" s="9">
        <f>Tabla14[[#This Row],[Precio unitario]]*Tabla14[[#This Row],[Tasa de ingresos cliente]]</f>
        <v>5.2252429875000001E-4</v>
      </c>
      <c r="J691" s="21">
        <v>21.6</v>
      </c>
      <c r="K691" s="15">
        <f>Tabla14[[#This Row],[tasa de cambio]]*Tabla14[[#This Row],[Ingresos netos]]</f>
        <v>1.1286524853000001E-2</v>
      </c>
      <c r="P691" s="1" t="s">
        <v>81</v>
      </c>
      <c r="Q691" s="1" t="s">
        <v>10</v>
      </c>
      <c r="R691" s="1"/>
      <c r="S691" s="1" t="s">
        <v>11</v>
      </c>
      <c r="T691" s="1" t="s">
        <v>12</v>
      </c>
      <c r="U691" s="1" t="s">
        <v>13</v>
      </c>
      <c r="V691" s="8">
        <v>1.93047301E-3</v>
      </c>
      <c r="W691" s="8">
        <v>0.75</v>
      </c>
      <c r="X691" s="9">
        <f>Tabla12[[#This Row],[Precio unitario]]*Tabla12[[#This Row],[Tasa de ingresos cliente]]</f>
        <v>1.4478547574999999E-3</v>
      </c>
      <c r="Y691" s="21">
        <v>21.6</v>
      </c>
      <c r="Z691" s="11">
        <f>Tabla12[[#This Row],[tasa de cambio]]*Tabla12[[#This Row],[Ingresos netos]]</f>
        <v>3.1273662761999999E-2</v>
      </c>
      <c r="AQ691" s="1" t="s">
        <v>100</v>
      </c>
      <c r="AR691" s="1" t="s">
        <v>53</v>
      </c>
      <c r="AS691" s="1" t="s">
        <v>104</v>
      </c>
      <c r="AT691" s="1" t="s">
        <v>11</v>
      </c>
      <c r="AU691" s="1" t="s">
        <v>12</v>
      </c>
      <c r="AV691" s="1" t="s">
        <v>13</v>
      </c>
      <c r="AW691" s="8">
        <v>3.0563999999999999E-3</v>
      </c>
      <c r="AX691" s="8">
        <v>0.75</v>
      </c>
      <c r="AY691" s="9">
        <f>Tabla8[[#This Row],[Precio unitario]]*Tabla8[[#This Row],[Tasa de ingresos cliente]]</f>
        <v>2.2922999999999997E-3</v>
      </c>
      <c r="AZ691" s="21">
        <v>21.6</v>
      </c>
      <c r="BA691" s="11">
        <f>Tabla8[[#This Row],[tasa de cambio]]*Tabla8[[#This Row],[Ingresos netos]]</f>
        <v>4.9513679999999997E-2</v>
      </c>
      <c r="BB691" s="23"/>
      <c r="BD691" s="23"/>
    </row>
    <row r="692" spans="1:56">
      <c r="A692" s="1" t="s">
        <v>24</v>
      </c>
      <c r="B692" s="1" t="s">
        <v>16</v>
      </c>
      <c r="C692" s="1"/>
      <c r="D692" s="1" t="s">
        <v>11</v>
      </c>
      <c r="E692" s="1" t="s">
        <v>12</v>
      </c>
      <c r="F692" s="1" t="s">
        <v>13</v>
      </c>
      <c r="G692" s="8">
        <v>3.0525964640000002E-3</v>
      </c>
      <c r="H692" s="8">
        <v>0.75</v>
      </c>
      <c r="I692" s="9">
        <f>Tabla14[[#This Row],[Precio unitario]]*Tabla14[[#This Row],[Tasa de ingresos cliente]]</f>
        <v>2.2894473480000004E-3</v>
      </c>
      <c r="J692" s="21">
        <v>21.6</v>
      </c>
      <c r="K692" s="15">
        <f>Tabla14[[#This Row],[tasa de cambio]]*Tabla14[[#This Row],[Ingresos netos]]</f>
        <v>4.9452062716800013E-2</v>
      </c>
      <c r="P692" s="2" t="s">
        <v>81</v>
      </c>
      <c r="Q692" s="2" t="s">
        <v>10</v>
      </c>
      <c r="R692" s="2"/>
      <c r="S692" s="2" t="s">
        <v>11</v>
      </c>
      <c r="T692" s="2" t="s">
        <v>12</v>
      </c>
      <c r="U692" s="2" t="s">
        <v>13</v>
      </c>
      <c r="V692" s="7">
        <v>1.931049271E-3</v>
      </c>
      <c r="W692" s="7">
        <v>0.75</v>
      </c>
      <c r="X692" s="9">
        <f>Tabla12[[#This Row],[Precio unitario]]*Tabla12[[#This Row],[Tasa de ingresos cliente]]</f>
        <v>1.44828695325E-3</v>
      </c>
      <c r="Y692" s="21">
        <v>21.6</v>
      </c>
      <c r="Z692" s="11">
        <f>Tabla12[[#This Row],[tasa de cambio]]*Tabla12[[#This Row],[Ingresos netos]]</f>
        <v>3.1282998190200001E-2</v>
      </c>
      <c r="AQ692" s="2" t="s">
        <v>100</v>
      </c>
      <c r="AR692" s="2" t="s">
        <v>53</v>
      </c>
      <c r="AS692" s="2" t="s">
        <v>104</v>
      </c>
      <c r="AT692" s="2" t="s">
        <v>11</v>
      </c>
      <c r="AU692" s="2" t="s">
        <v>12</v>
      </c>
      <c r="AV692" s="2" t="s">
        <v>13</v>
      </c>
      <c r="AW692" s="7">
        <v>3.0564286000000001E-3</v>
      </c>
      <c r="AX692" s="7">
        <v>0.75</v>
      </c>
      <c r="AY692" s="9">
        <f>Tabla8[[#This Row],[Precio unitario]]*Tabla8[[#This Row],[Tasa de ingresos cliente]]</f>
        <v>2.2923214499999999E-3</v>
      </c>
      <c r="AZ692" s="21">
        <v>21.6</v>
      </c>
      <c r="BA692" s="11">
        <f>Tabla8[[#This Row],[tasa de cambio]]*Tabla8[[#This Row],[Ingresos netos]]</f>
        <v>4.9514143320000002E-2</v>
      </c>
      <c r="BB692" s="23"/>
      <c r="BD692" s="23"/>
    </row>
    <row r="693" spans="1:56">
      <c r="A693" s="1" t="s">
        <v>24</v>
      </c>
      <c r="B693" s="1" t="s">
        <v>16</v>
      </c>
      <c r="C693" s="1"/>
      <c r="D693" s="1" t="s">
        <v>11</v>
      </c>
      <c r="E693" s="1" t="s">
        <v>12</v>
      </c>
      <c r="F693" s="1" t="s">
        <v>13</v>
      </c>
      <c r="G693" s="8">
        <v>2.6195366230000001E-3</v>
      </c>
      <c r="H693" s="8">
        <v>0.75</v>
      </c>
      <c r="I693" s="9">
        <f>Tabla14[[#This Row],[Precio unitario]]*Tabla14[[#This Row],[Tasa de ingresos cliente]]</f>
        <v>1.9646524672499999E-3</v>
      </c>
      <c r="J693" s="21">
        <v>21.6</v>
      </c>
      <c r="K693" s="15">
        <f>Tabla14[[#This Row],[tasa de cambio]]*Tabla14[[#This Row],[Ingresos netos]]</f>
        <v>4.2436493292599999E-2</v>
      </c>
      <c r="P693" s="1" t="s">
        <v>81</v>
      </c>
      <c r="Q693" s="1" t="s">
        <v>47</v>
      </c>
      <c r="R693" s="1"/>
      <c r="S693" s="1" t="s">
        <v>11</v>
      </c>
      <c r="T693" s="1" t="s">
        <v>12</v>
      </c>
      <c r="U693" s="1" t="s">
        <v>13</v>
      </c>
      <c r="V693" s="8">
        <v>2.7487630620000002E-3</v>
      </c>
      <c r="W693" s="8">
        <v>0.75</v>
      </c>
      <c r="X693" s="9">
        <f>Tabla12[[#This Row],[Precio unitario]]*Tabla12[[#This Row],[Tasa de ingresos cliente]]</f>
        <v>2.0615722965000001E-3</v>
      </c>
      <c r="Y693" s="21">
        <v>21.6</v>
      </c>
      <c r="Z693" s="11">
        <f>Tabla12[[#This Row],[tasa de cambio]]*Tabla12[[#This Row],[Ingresos netos]]</f>
        <v>4.4529961604400009E-2</v>
      </c>
      <c r="AQ693" s="1" t="s">
        <v>100</v>
      </c>
      <c r="AR693" s="1" t="s">
        <v>53</v>
      </c>
      <c r="AS693" s="1" t="s">
        <v>104</v>
      </c>
      <c r="AT693" s="1" t="s">
        <v>11</v>
      </c>
      <c r="AU693" s="1" t="s">
        <v>12</v>
      </c>
      <c r="AV693" s="1" t="s">
        <v>13</v>
      </c>
      <c r="AW693" s="8">
        <v>3.0563845999999999E-3</v>
      </c>
      <c r="AX693" s="8">
        <v>0.75</v>
      </c>
      <c r="AY693" s="9">
        <f>Tabla8[[#This Row],[Precio unitario]]*Tabla8[[#This Row],[Tasa de ingresos cliente]]</f>
        <v>2.2922884499999999E-3</v>
      </c>
      <c r="AZ693" s="21">
        <v>21.6</v>
      </c>
      <c r="BA693" s="11">
        <f>Tabla8[[#This Row],[tasa de cambio]]*Tabla8[[#This Row],[Ingresos netos]]</f>
        <v>4.9513430519999999E-2</v>
      </c>
      <c r="BB693" s="23"/>
      <c r="BD693" s="23"/>
    </row>
    <row r="694" spans="1:56">
      <c r="A694" s="2" t="s">
        <v>24</v>
      </c>
      <c r="B694" s="2" t="s">
        <v>16</v>
      </c>
      <c r="C694" s="2"/>
      <c r="D694" s="2" t="s">
        <v>11</v>
      </c>
      <c r="E694" s="2" t="s">
        <v>12</v>
      </c>
      <c r="F694" s="2" t="s">
        <v>13</v>
      </c>
      <c r="G694" s="7">
        <v>3.1014345500000001E-3</v>
      </c>
      <c r="H694" s="7">
        <v>0.75</v>
      </c>
      <c r="I694" s="9">
        <f>Tabla14[[#This Row],[Precio unitario]]*Tabla14[[#This Row],[Tasa de ingresos cliente]]</f>
        <v>2.3260759125E-3</v>
      </c>
      <c r="J694" s="21">
        <v>21.6</v>
      </c>
      <c r="K694" s="15">
        <f>Tabla14[[#This Row],[tasa de cambio]]*Tabla14[[#This Row],[Ingresos netos]]</f>
        <v>5.0243239710000005E-2</v>
      </c>
      <c r="P694" s="2" t="s">
        <v>81</v>
      </c>
      <c r="Q694" s="2" t="s">
        <v>28</v>
      </c>
      <c r="R694" s="2"/>
      <c r="S694" s="2" t="s">
        <v>11</v>
      </c>
      <c r="T694" s="2" t="s">
        <v>12</v>
      </c>
      <c r="U694" s="2" t="s">
        <v>13</v>
      </c>
      <c r="V694" s="7">
        <v>4.8461458400000002E-4</v>
      </c>
      <c r="W694" s="7">
        <v>0.75</v>
      </c>
      <c r="X694" s="9">
        <f>Tabla12[[#This Row],[Precio unitario]]*Tabla12[[#This Row],[Tasa de ingresos cliente]]</f>
        <v>3.6346093800000001E-4</v>
      </c>
      <c r="Y694" s="21">
        <v>21.6</v>
      </c>
      <c r="Z694" s="11">
        <f>Tabla12[[#This Row],[tasa de cambio]]*Tabla12[[#This Row],[Ingresos netos]]</f>
        <v>7.8507562608000001E-3</v>
      </c>
      <c r="AQ694" s="2" t="s">
        <v>100</v>
      </c>
      <c r="AR694" s="2" t="s">
        <v>53</v>
      </c>
      <c r="AS694" s="2" t="s">
        <v>104</v>
      </c>
      <c r="AT694" s="2" t="s">
        <v>11</v>
      </c>
      <c r="AU694" s="2" t="s">
        <v>12</v>
      </c>
      <c r="AV694" s="2" t="s">
        <v>13</v>
      </c>
      <c r="AW694" s="7">
        <v>3.0564167E-3</v>
      </c>
      <c r="AX694" s="7">
        <v>0.75</v>
      </c>
      <c r="AY694" s="9">
        <f>Tabla8[[#This Row],[Precio unitario]]*Tabla8[[#This Row],[Tasa de ingresos cliente]]</f>
        <v>2.292312525E-3</v>
      </c>
      <c r="AZ694" s="21">
        <v>21.6</v>
      </c>
      <c r="BA694" s="11">
        <f>Tabla8[[#This Row],[tasa de cambio]]*Tabla8[[#This Row],[Ingresos netos]]</f>
        <v>4.9513950540000004E-2</v>
      </c>
      <c r="BB694" s="23"/>
      <c r="BD694" s="23"/>
    </row>
    <row r="695" spans="1:56">
      <c r="A695" s="2" t="s">
        <v>24</v>
      </c>
      <c r="B695" s="2" t="s">
        <v>16</v>
      </c>
      <c r="C695" s="2"/>
      <c r="D695" s="2" t="s">
        <v>11</v>
      </c>
      <c r="E695" s="2" t="s">
        <v>12</v>
      </c>
      <c r="F695" s="2" t="s">
        <v>13</v>
      </c>
      <c r="G695" s="7">
        <v>3.4188821079999998E-3</v>
      </c>
      <c r="H695" s="7">
        <v>0.75</v>
      </c>
      <c r="I695" s="9">
        <f>Tabla14[[#This Row],[Precio unitario]]*Tabla14[[#This Row],[Tasa de ingresos cliente]]</f>
        <v>2.564161581E-3</v>
      </c>
      <c r="J695" s="21">
        <v>21.6</v>
      </c>
      <c r="K695" s="15">
        <f>Tabla14[[#This Row],[tasa de cambio]]*Tabla14[[#This Row],[Ingresos netos]]</f>
        <v>5.5385890149600006E-2</v>
      </c>
      <c r="P695" s="1" t="s">
        <v>81</v>
      </c>
      <c r="Q695" s="1" t="s">
        <v>28</v>
      </c>
      <c r="R695" s="1"/>
      <c r="S695" s="1" t="s">
        <v>11</v>
      </c>
      <c r="T695" s="1" t="s">
        <v>12</v>
      </c>
      <c r="U695" s="1" t="s">
        <v>13</v>
      </c>
      <c r="V695" s="8">
        <v>5.53210176E-4</v>
      </c>
      <c r="W695" s="8">
        <v>0.75</v>
      </c>
      <c r="X695" s="9">
        <f>Tabla12[[#This Row],[Precio unitario]]*Tabla12[[#This Row],[Tasa de ingresos cliente]]</f>
        <v>4.1490763200000003E-4</v>
      </c>
      <c r="Y695" s="21">
        <v>21.6</v>
      </c>
      <c r="Z695" s="11">
        <f>Tabla12[[#This Row],[tasa de cambio]]*Tabla12[[#This Row],[Ingresos netos]]</f>
        <v>8.962004851200002E-3</v>
      </c>
      <c r="AQ695" s="1" t="s">
        <v>100</v>
      </c>
      <c r="AR695" s="1" t="s">
        <v>53</v>
      </c>
      <c r="AS695" s="1" t="s">
        <v>104</v>
      </c>
      <c r="AT695" s="1" t="s">
        <v>11</v>
      </c>
      <c r="AU695" s="1" t="s">
        <v>12</v>
      </c>
      <c r="AV695" s="1" t="s">
        <v>13</v>
      </c>
      <c r="AW695" s="8">
        <v>3.0565000000000002E-3</v>
      </c>
      <c r="AX695" s="8">
        <v>0.75</v>
      </c>
      <c r="AY695" s="9">
        <f>Tabla8[[#This Row],[Precio unitario]]*Tabla8[[#This Row],[Tasa de ingresos cliente]]</f>
        <v>2.2923750000000001E-3</v>
      </c>
      <c r="AZ695" s="21">
        <v>21.6</v>
      </c>
      <c r="BA695" s="11">
        <f>Tabla8[[#This Row],[tasa de cambio]]*Tabla8[[#This Row],[Ingresos netos]]</f>
        <v>4.9515300000000005E-2</v>
      </c>
      <c r="BB695" s="23"/>
      <c r="BD695" s="23"/>
    </row>
    <row r="696" spans="1:56">
      <c r="A696" s="2" t="s">
        <v>24</v>
      </c>
      <c r="B696" s="2" t="s">
        <v>16</v>
      </c>
      <c r="C696" s="2"/>
      <c r="D696" s="2" t="s">
        <v>11</v>
      </c>
      <c r="E696" s="2" t="s">
        <v>12</v>
      </c>
      <c r="F696" s="2" t="s">
        <v>13</v>
      </c>
      <c r="G696" s="7">
        <v>6.2927657520000001E-3</v>
      </c>
      <c r="H696" s="7">
        <v>0.75</v>
      </c>
      <c r="I696" s="9">
        <f>Tabla14[[#This Row],[Precio unitario]]*Tabla14[[#This Row],[Tasa de ingresos cliente]]</f>
        <v>4.7195743140000003E-3</v>
      </c>
      <c r="J696" s="21">
        <v>21.6</v>
      </c>
      <c r="K696" s="15">
        <f>Tabla14[[#This Row],[tasa de cambio]]*Tabla14[[#This Row],[Ingresos netos]]</f>
        <v>0.10194280518240001</v>
      </c>
      <c r="P696" s="2" t="s">
        <v>81</v>
      </c>
      <c r="Q696" s="2" t="s">
        <v>28</v>
      </c>
      <c r="R696" s="2"/>
      <c r="S696" s="2" t="s">
        <v>11</v>
      </c>
      <c r="T696" s="2" t="s">
        <v>12</v>
      </c>
      <c r="U696" s="2" t="s">
        <v>13</v>
      </c>
      <c r="V696" s="7">
        <v>5.5286441999999997E-4</v>
      </c>
      <c r="W696" s="7">
        <v>0.75</v>
      </c>
      <c r="X696" s="9">
        <f>Tabla12[[#This Row],[Precio unitario]]*Tabla12[[#This Row],[Tasa de ingresos cliente]]</f>
        <v>4.1464831499999998E-4</v>
      </c>
      <c r="Y696" s="21">
        <v>21.6</v>
      </c>
      <c r="Z696" s="11">
        <f>Tabla12[[#This Row],[tasa de cambio]]*Tabla12[[#This Row],[Ingresos netos]]</f>
        <v>8.956403604000001E-3</v>
      </c>
      <c r="AQ696" s="2" t="s">
        <v>100</v>
      </c>
      <c r="AR696" s="2" t="s">
        <v>53</v>
      </c>
      <c r="AS696" s="2" t="s">
        <v>104</v>
      </c>
      <c r="AT696" s="2" t="s">
        <v>11</v>
      </c>
      <c r="AU696" s="2" t="s">
        <v>12</v>
      </c>
      <c r="AV696" s="2" t="s">
        <v>13</v>
      </c>
      <c r="AW696" s="7">
        <v>3.0564225000000002E-3</v>
      </c>
      <c r="AX696" s="7">
        <v>0.75</v>
      </c>
      <c r="AY696" s="9">
        <f>Tabla8[[#This Row],[Precio unitario]]*Tabla8[[#This Row],[Tasa de ingresos cliente]]</f>
        <v>2.2923168750000004E-3</v>
      </c>
      <c r="AZ696" s="21">
        <v>21.6</v>
      </c>
      <c r="BA696" s="11">
        <f>Tabla8[[#This Row],[tasa de cambio]]*Tabla8[[#This Row],[Ingresos netos]]</f>
        <v>4.9514044500000014E-2</v>
      </c>
      <c r="BB696" s="23"/>
      <c r="BD696" s="23"/>
    </row>
    <row r="697" spans="1:56">
      <c r="A697" s="2" t="s">
        <v>24</v>
      </c>
      <c r="B697" s="2" t="s">
        <v>16</v>
      </c>
      <c r="C697" s="2"/>
      <c r="D697" s="2" t="s">
        <v>11</v>
      </c>
      <c r="E697" s="2" t="s">
        <v>12</v>
      </c>
      <c r="F697" s="2" t="s">
        <v>13</v>
      </c>
      <c r="G697" s="7">
        <v>2.672264467E-3</v>
      </c>
      <c r="H697" s="7">
        <v>0.75</v>
      </c>
      <c r="I697" s="9">
        <f>Tabla14[[#This Row],[Precio unitario]]*Tabla14[[#This Row],[Tasa de ingresos cliente]]</f>
        <v>2.00419835025E-3</v>
      </c>
      <c r="J697" s="21">
        <v>21.6</v>
      </c>
      <c r="K697" s="15">
        <f>Tabla14[[#This Row],[tasa de cambio]]*Tabla14[[#This Row],[Ingresos netos]]</f>
        <v>4.3290684365400005E-2</v>
      </c>
      <c r="P697" s="1" t="s">
        <v>81</v>
      </c>
      <c r="Q697" s="1" t="s">
        <v>28</v>
      </c>
      <c r="R697" s="1"/>
      <c r="S697" s="1" t="s">
        <v>11</v>
      </c>
      <c r="T697" s="1" t="s">
        <v>12</v>
      </c>
      <c r="U697" s="1" t="s">
        <v>13</v>
      </c>
      <c r="V697" s="8">
        <v>5.5269153300000005E-4</v>
      </c>
      <c r="W697" s="8">
        <v>0.75</v>
      </c>
      <c r="X697" s="9">
        <f>Tabla12[[#This Row],[Precio unitario]]*Tabla12[[#This Row],[Tasa de ingresos cliente]]</f>
        <v>4.1451864975000001E-4</v>
      </c>
      <c r="Y697" s="21">
        <v>21.6</v>
      </c>
      <c r="Z697" s="11">
        <f>Tabla12[[#This Row],[tasa de cambio]]*Tabla12[[#This Row],[Ingresos netos]]</f>
        <v>8.9536028346E-3</v>
      </c>
      <c r="AQ697" s="1" t="s">
        <v>100</v>
      </c>
      <c r="AR697" s="1" t="s">
        <v>53</v>
      </c>
      <c r="AS697" s="1" t="s">
        <v>104</v>
      </c>
      <c r="AT697" s="1" t="s">
        <v>11</v>
      </c>
      <c r="AU697" s="1" t="s">
        <v>12</v>
      </c>
      <c r="AV697" s="1" t="s">
        <v>13</v>
      </c>
      <c r="AW697" s="8">
        <v>3.0564348000000001E-3</v>
      </c>
      <c r="AX697" s="8">
        <v>0.75</v>
      </c>
      <c r="AY697" s="9">
        <f>Tabla8[[#This Row],[Precio unitario]]*Tabla8[[#This Row],[Tasa de ingresos cliente]]</f>
        <v>2.2923260999999999E-3</v>
      </c>
      <c r="AZ697" s="21">
        <v>21.6</v>
      </c>
      <c r="BA697" s="11">
        <f>Tabla8[[#This Row],[tasa de cambio]]*Tabla8[[#This Row],[Ingresos netos]]</f>
        <v>4.951424376E-2</v>
      </c>
      <c r="BB697" s="23"/>
      <c r="BD697" s="23"/>
    </row>
    <row r="698" spans="1:56">
      <c r="A698" s="1" t="s">
        <v>24</v>
      </c>
      <c r="B698" s="1" t="s">
        <v>16</v>
      </c>
      <c r="C698" s="1"/>
      <c r="D698" s="1" t="s">
        <v>11</v>
      </c>
      <c r="E698" s="1" t="s">
        <v>12</v>
      </c>
      <c r="F698" s="1" t="s">
        <v>13</v>
      </c>
      <c r="G698" s="8">
        <v>4.8531227080000003E-3</v>
      </c>
      <c r="H698" s="8">
        <v>0.75</v>
      </c>
      <c r="I698" s="9">
        <f>Tabla14[[#This Row],[Precio unitario]]*Tabla14[[#This Row],[Tasa de ingresos cliente]]</f>
        <v>3.6398420310000002E-3</v>
      </c>
      <c r="J698" s="21">
        <v>21.6</v>
      </c>
      <c r="K698" s="15">
        <f>Tabla14[[#This Row],[tasa de cambio]]*Tabla14[[#This Row],[Ingresos netos]]</f>
        <v>7.8620587869600009E-2</v>
      </c>
      <c r="P698" s="2" t="s">
        <v>81</v>
      </c>
      <c r="Q698" s="2" t="s">
        <v>28</v>
      </c>
      <c r="R698" s="2"/>
      <c r="S698" s="2" t="s">
        <v>11</v>
      </c>
      <c r="T698" s="2" t="s">
        <v>12</v>
      </c>
      <c r="U698" s="2" t="s">
        <v>13</v>
      </c>
      <c r="V698" s="7">
        <v>3.7709053000000001E-4</v>
      </c>
      <c r="W698" s="7">
        <v>0.75</v>
      </c>
      <c r="X698" s="9">
        <f>Tabla12[[#This Row],[Precio unitario]]*Tabla12[[#This Row],[Tasa de ingresos cliente]]</f>
        <v>2.8281789749999998E-4</v>
      </c>
      <c r="Y698" s="21">
        <v>21.6</v>
      </c>
      <c r="Z698" s="11">
        <f>Tabla12[[#This Row],[tasa de cambio]]*Tabla12[[#This Row],[Ingresos netos]]</f>
        <v>6.1088665859999995E-3</v>
      </c>
      <c r="AQ698" s="2" t="s">
        <v>100</v>
      </c>
      <c r="AR698" s="2" t="s">
        <v>53</v>
      </c>
      <c r="AS698" s="2" t="s">
        <v>104</v>
      </c>
      <c r="AT698" s="2" t="s">
        <v>11</v>
      </c>
      <c r="AU698" s="2" t="s">
        <v>12</v>
      </c>
      <c r="AV698" s="2" t="s">
        <v>13</v>
      </c>
      <c r="AW698" s="7">
        <v>3.0564400000000001E-3</v>
      </c>
      <c r="AX698" s="7">
        <v>0.75</v>
      </c>
      <c r="AY698" s="9">
        <f>Tabla8[[#This Row],[Precio unitario]]*Tabla8[[#This Row],[Tasa de ingresos cliente]]</f>
        <v>2.29233E-3</v>
      </c>
      <c r="AZ698" s="21">
        <v>21.6</v>
      </c>
      <c r="BA698" s="11">
        <f>Tabla8[[#This Row],[tasa de cambio]]*Tabla8[[#This Row],[Ingresos netos]]</f>
        <v>4.9514328000000003E-2</v>
      </c>
      <c r="BB698" s="23"/>
      <c r="BD698" s="23"/>
    </row>
    <row r="699" spans="1:56">
      <c r="A699" s="2" t="s">
        <v>24</v>
      </c>
      <c r="B699" s="2" t="s">
        <v>16</v>
      </c>
      <c r="C699" s="2"/>
      <c r="D699" s="2" t="s">
        <v>11</v>
      </c>
      <c r="E699" s="2" t="s">
        <v>12</v>
      </c>
      <c r="F699" s="2" t="s">
        <v>13</v>
      </c>
      <c r="G699" s="7">
        <v>2.416404761E-3</v>
      </c>
      <c r="H699" s="7">
        <v>0.75</v>
      </c>
      <c r="I699" s="9">
        <f>Tabla14[[#This Row],[Precio unitario]]*Tabla14[[#This Row],[Tasa de ingresos cliente]]</f>
        <v>1.8123035707500001E-3</v>
      </c>
      <c r="J699" s="21">
        <v>21.6</v>
      </c>
      <c r="K699" s="15">
        <f>Tabla14[[#This Row],[tasa de cambio]]*Tabla14[[#This Row],[Ingresos netos]]</f>
        <v>3.9145757128200002E-2</v>
      </c>
      <c r="P699" s="1" t="s">
        <v>81</v>
      </c>
      <c r="Q699" s="1" t="s">
        <v>28</v>
      </c>
      <c r="R699" s="1"/>
      <c r="S699" s="1" t="s">
        <v>11</v>
      </c>
      <c r="T699" s="1" t="s">
        <v>12</v>
      </c>
      <c r="U699" s="1" t="s">
        <v>13</v>
      </c>
      <c r="V699" s="8">
        <v>5.1814060200000003E-4</v>
      </c>
      <c r="W699" s="8">
        <v>0.75</v>
      </c>
      <c r="X699" s="9">
        <f>Tabla12[[#This Row],[Precio unitario]]*Tabla12[[#This Row],[Tasa de ingresos cliente]]</f>
        <v>3.8860545150000002E-4</v>
      </c>
      <c r="Y699" s="21">
        <v>21.6</v>
      </c>
      <c r="Z699" s="11">
        <f>Tabla12[[#This Row],[tasa de cambio]]*Tabla12[[#This Row],[Ingresos netos]]</f>
        <v>8.3938777524000009E-3</v>
      </c>
      <c r="AQ699" s="1" t="s">
        <v>100</v>
      </c>
      <c r="AR699" s="1" t="s">
        <v>53</v>
      </c>
      <c r="AS699" s="1" t="s">
        <v>104</v>
      </c>
      <c r="AT699" s="1" t="s">
        <v>11</v>
      </c>
      <c r="AU699" s="1" t="s">
        <v>12</v>
      </c>
      <c r="AV699" s="1" t="s">
        <v>13</v>
      </c>
      <c r="AW699" s="8">
        <v>3.0563750000000001E-3</v>
      </c>
      <c r="AX699" s="8">
        <v>0.75</v>
      </c>
      <c r="AY699" s="9">
        <f>Tabla8[[#This Row],[Precio unitario]]*Tabla8[[#This Row],[Tasa de ingresos cliente]]</f>
        <v>2.29228125E-3</v>
      </c>
      <c r="AZ699" s="21">
        <v>21.6</v>
      </c>
      <c r="BA699" s="11">
        <f>Tabla8[[#This Row],[tasa de cambio]]*Tabla8[[#This Row],[Ingresos netos]]</f>
        <v>4.9513275000000002E-2</v>
      </c>
      <c r="BB699" s="23"/>
      <c r="BD699" s="23"/>
    </row>
    <row r="700" spans="1:56">
      <c r="A700" s="2" t="s">
        <v>24</v>
      </c>
      <c r="B700" s="2" t="s">
        <v>16</v>
      </c>
      <c r="C700" s="2"/>
      <c r="D700" s="2" t="s">
        <v>11</v>
      </c>
      <c r="E700" s="2" t="s">
        <v>12</v>
      </c>
      <c r="F700" s="2" t="s">
        <v>13</v>
      </c>
      <c r="G700" s="7">
        <v>2.7265049960000002E-3</v>
      </c>
      <c r="H700" s="7">
        <v>0.75</v>
      </c>
      <c r="I700" s="9">
        <f>Tabla14[[#This Row],[Precio unitario]]*Tabla14[[#This Row],[Tasa de ingresos cliente]]</f>
        <v>2.044878747E-3</v>
      </c>
      <c r="J700" s="21">
        <v>21.6</v>
      </c>
      <c r="K700" s="15">
        <f>Tabla14[[#This Row],[tasa de cambio]]*Tabla14[[#This Row],[Ingresos netos]]</f>
        <v>4.4169380935200002E-2</v>
      </c>
      <c r="P700" s="2" t="s">
        <v>81</v>
      </c>
      <c r="Q700" s="2" t="s">
        <v>28</v>
      </c>
      <c r="R700" s="2"/>
      <c r="S700" s="2" t="s">
        <v>11</v>
      </c>
      <c r="T700" s="2" t="s">
        <v>12</v>
      </c>
      <c r="U700" s="2" t="s">
        <v>13</v>
      </c>
      <c r="V700" s="7">
        <v>5.5311413299999996E-4</v>
      </c>
      <c r="W700" s="7">
        <v>0.75</v>
      </c>
      <c r="X700" s="9">
        <f>Tabla12[[#This Row],[Precio unitario]]*Tabla12[[#This Row],[Tasa de ingresos cliente]]</f>
        <v>4.1483559975E-4</v>
      </c>
      <c r="Y700" s="21">
        <v>21.6</v>
      </c>
      <c r="Z700" s="11">
        <f>Tabla12[[#This Row],[tasa de cambio]]*Tabla12[[#This Row],[Ingresos netos]]</f>
        <v>8.9604489546000008E-3</v>
      </c>
      <c r="AQ700" s="2" t="s">
        <v>100</v>
      </c>
      <c r="AR700" s="2" t="s">
        <v>53</v>
      </c>
      <c r="AS700" s="2" t="s">
        <v>104</v>
      </c>
      <c r="AT700" s="2" t="s">
        <v>11</v>
      </c>
      <c r="AU700" s="2" t="s">
        <v>12</v>
      </c>
      <c r="AV700" s="2" t="s">
        <v>13</v>
      </c>
      <c r="AW700" s="7">
        <v>3.0560000000000001E-3</v>
      </c>
      <c r="AX700" s="7">
        <v>0.75</v>
      </c>
      <c r="AY700" s="9">
        <f>Tabla8[[#This Row],[Precio unitario]]*Tabla8[[#This Row],[Tasa de ingresos cliente]]</f>
        <v>2.2920000000000002E-3</v>
      </c>
      <c r="AZ700" s="21">
        <v>21.6</v>
      </c>
      <c r="BA700" s="11">
        <f>Tabla8[[#This Row],[tasa de cambio]]*Tabla8[[#This Row],[Ingresos netos]]</f>
        <v>4.9507200000000008E-2</v>
      </c>
      <c r="BB700" s="23"/>
      <c r="BD700" s="23"/>
    </row>
    <row r="701" spans="1:56">
      <c r="A701" s="2" t="s">
        <v>24</v>
      </c>
      <c r="B701" s="2" t="s">
        <v>16</v>
      </c>
      <c r="C701" s="2"/>
      <c r="D701" s="2" t="s">
        <v>11</v>
      </c>
      <c r="E701" s="2" t="s">
        <v>12</v>
      </c>
      <c r="F701" s="2" t="s">
        <v>13</v>
      </c>
      <c r="G701" s="7">
        <v>7.0486138519999996E-3</v>
      </c>
      <c r="H701" s="7">
        <v>0.75</v>
      </c>
      <c r="I701" s="9">
        <f>Tabla14[[#This Row],[Precio unitario]]*Tabla14[[#This Row],[Tasa de ingresos cliente]]</f>
        <v>5.2864603889999995E-3</v>
      </c>
      <c r="J701" s="21">
        <v>21.6</v>
      </c>
      <c r="K701" s="15">
        <f>Tabla14[[#This Row],[tasa de cambio]]*Tabla14[[#This Row],[Ingresos netos]]</f>
        <v>0.11418754440239999</v>
      </c>
      <c r="P701" s="1" t="s">
        <v>81</v>
      </c>
      <c r="Q701" s="1" t="s">
        <v>28</v>
      </c>
      <c r="R701" s="1"/>
      <c r="S701" s="1" t="s">
        <v>11</v>
      </c>
      <c r="T701" s="1" t="s">
        <v>12</v>
      </c>
      <c r="U701" s="1" t="s">
        <v>13</v>
      </c>
      <c r="V701" s="8">
        <v>5.52905087E-4</v>
      </c>
      <c r="W701" s="8">
        <v>0.75</v>
      </c>
      <c r="X701" s="9">
        <f>Tabla12[[#This Row],[Precio unitario]]*Tabla12[[#This Row],[Tasa de ingresos cliente]]</f>
        <v>4.1467881525000003E-4</v>
      </c>
      <c r="Y701" s="21">
        <v>21.6</v>
      </c>
      <c r="Z701" s="11">
        <f>Tabla12[[#This Row],[tasa de cambio]]*Tabla12[[#This Row],[Ingresos netos]]</f>
        <v>8.9570624094000018E-3</v>
      </c>
      <c r="AQ701" s="1" t="s">
        <v>100</v>
      </c>
      <c r="AR701" s="1" t="s">
        <v>53</v>
      </c>
      <c r="AS701" s="1" t="s">
        <v>104</v>
      </c>
      <c r="AT701" s="1" t="s">
        <v>11</v>
      </c>
      <c r="AU701" s="1" t="s">
        <v>12</v>
      </c>
      <c r="AV701" s="1" t="s">
        <v>13</v>
      </c>
      <c r="AW701" s="8">
        <v>1.2713500000000001E-3</v>
      </c>
      <c r="AX701" s="8">
        <v>0.75</v>
      </c>
      <c r="AY701" s="9">
        <f>Tabla8[[#This Row],[Precio unitario]]*Tabla8[[#This Row],[Tasa de ingresos cliente]]</f>
        <v>9.5351250000000006E-4</v>
      </c>
      <c r="AZ701" s="21">
        <v>21.6</v>
      </c>
      <c r="BA701" s="11">
        <f>Tabla8[[#This Row],[tasa de cambio]]*Tabla8[[#This Row],[Ingresos netos]]</f>
        <v>2.0595870000000002E-2</v>
      </c>
      <c r="BB701" s="23"/>
      <c r="BD701" s="23"/>
    </row>
    <row r="702" spans="1:56">
      <c r="A702" s="1" t="s">
        <v>24</v>
      </c>
      <c r="B702" s="1" t="s">
        <v>16</v>
      </c>
      <c r="C702" s="1"/>
      <c r="D702" s="1" t="s">
        <v>11</v>
      </c>
      <c r="E702" s="1" t="s">
        <v>12</v>
      </c>
      <c r="F702" s="1" t="s">
        <v>13</v>
      </c>
      <c r="G702" s="8">
        <v>9.0817229909999995E-3</v>
      </c>
      <c r="H702" s="8">
        <v>0.75</v>
      </c>
      <c r="I702" s="9">
        <f>Tabla14[[#This Row],[Precio unitario]]*Tabla14[[#This Row],[Tasa de ingresos cliente]]</f>
        <v>6.81129224325E-3</v>
      </c>
      <c r="J702" s="21">
        <v>21.6</v>
      </c>
      <c r="K702" s="15">
        <f>Tabla14[[#This Row],[tasa de cambio]]*Tabla14[[#This Row],[Ingresos netos]]</f>
        <v>0.14712391245420001</v>
      </c>
      <c r="P702" s="2" t="s">
        <v>81</v>
      </c>
      <c r="Q702" s="2" t="s">
        <v>28</v>
      </c>
      <c r="R702" s="2"/>
      <c r="S702" s="2" t="s">
        <v>11</v>
      </c>
      <c r="T702" s="2" t="s">
        <v>12</v>
      </c>
      <c r="U702" s="2" t="s">
        <v>13</v>
      </c>
      <c r="V702" s="7">
        <v>4.9788915899999996E-4</v>
      </c>
      <c r="W702" s="7">
        <v>0.75</v>
      </c>
      <c r="X702" s="9">
        <f>Tabla12[[#This Row],[Precio unitario]]*Tabla12[[#This Row],[Tasa de ingresos cliente]]</f>
        <v>3.7341686925E-4</v>
      </c>
      <c r="Y702" s="21">
        <v>21.6</v>
      </c>
      <c r="Z702" s="11">
        <f>Tabla12[[#This Row],[tasa de cambio]]*Tabla12[[#This Row],[Ingresos netos]]</f>
        <v>8.0658043757999998E-3</v>
      </c>
      <c r="AQ702" s="2" t="s">
        <v>100</v>
      </c>
      <c r="AR702" s="2" t="s">
        <v>53</v>
      </c>
      <c r="AS702" s="2" t="s">
        <v>104</v>
      </c>
      <c r="AT702" s="2" t="s">
        <v>11</v>
      </c>
      <c r="AU702" s="2" t="s">
        <v>12</v>
      </c>
      <c r="AV702" s="2" t="s">
        <v>13</v>
      </c>
      <c r="AW702" s="7">
        <v>1.2713478E-3</v>
      </c>
      <c r="AX702" s="7">
        <v>0.75</v>
      </c>
      <c r="AY702" s="9">
        <f>Tabla8[[#This Row],[Precio unitario]]*Tabla8[[#This Row],[Tasa de ingresos cliente]]</f>
        <v>9.5351084999999993E-4</v>
      </c>
      <c r="AZ702" s="21">
        <v>21.6</v>
      </c>
      <c r="BA702" s="11">
        <f>Tabla8[[#This Row],[tasa de cambio]]*Tabla8[[#This Row],[Ingresos netos]]</f>
        <v>2.0595834359999999E-2</v>
      </c>
      <c r="BB702" s="23"/>
      <c r="BD702" s="23"/>
    </row>
    <row r="703" spans="1:56">
      <c r="A703" s="1" t="s">
        <v>24</v>
      </c>
      <c r="B703" s="1" t="s">
        <v>19</v>
      </c>
      <c r="C703" s="1"/>
      <c r="D703" s="1" t="s">
        <v>11</v>
      </c>
      <c r="E703" s="1" t="s">
        <v>12</v>
      </c>
      <c r="F703" s="1" t="s">
        <v>13</v>
      </c>
      <c r="G703" s="8">
        <v>2.259580159E-3</v>
      </c>
      <c r="H703" s="8">
        <v>0.75</v>
      </c>
      <c r="I703" s="9">
        <f>Tabla14[[#This Row],[Precio unitario]]*Tabla14[[#This Row],[Tasa de ingresos cliente]]</f>
        <v>1.6946851192500001E-3</v>
      </c>
      <c r="J703" s="21">
        <v>21.6</v>
      </c>
      <c r="K703" s="15">
        <f>Tabla14[[#This Row],[tasa de cambio]]*Tabla14[[#This Row],[Ingresos netos]]</f>
        <v>3.6605198575800003E-2</v>
      </c>
      <c r="P703" s="1" t="s">
        <v>81</v>
      </c>
      <c r="Q703" s="1" t="s">
        <v>28</v>
      </c>
      <c r="R703" s="1"/>
      <c r="S703" s="1" t="s">
        <v>11</v>
      </c>
      <c r="T703" s="1" t="s">
        <v>12</v>
      </c>
      <c r="U703" s="1" t="s">
        <v>13</v>
      </c>
      <c r="V703" s="8">
        <v>5.5273868199999998E-4</v>
      </c>
      <c r="W703" s="8">
        <v>0.75</v>
      </c>
      <c r="X703" s="9">
        <f>Tabla12[[#This Row],[Precio unitario]]*Tabla12[[#This Row],[Tasa de ingresos cliente]]</f>
        <v>4.1455401149999998E-4</v>
      </c>
      <c r="Y703" s="21">
        <v>21.6</v>
      </c>
      <c r="Z703" s="11">
        <f>Tabla12[[#This Row],[tasa de cambio]]*Tabla12[[#This Row],[Ingresos netos]]</f>
        <v>8.9543666484000004E-3</v>
      </c>
      <c r="AQ703" s="1" t="s">
        <v>100</v>
      </c>
      <c r="AR703" s="1" t="s">
        <v>53</v>
      </c>
      <c r="AS703" s="1" t="s">
        <v>104</v>
      </c>
      <c r="AT703" s="1" t="s">
        <v>11</v>
      </c>
      <c r="AU703" s="1" t="s">
        <v>12</v>
      </c>
      <c r="AV703" s="1" t="s">
        <v>13</v>
      </c>
      <c r="AW703" s="8">
        <v>1.2713462000000001E-3</v>
      </c>
      <c r="AX703" s="8">
        <v>0.75</v>
      </c>
      <c r="AY703" s="9">
        <f>Tabla8[[#This Row],[Precio unitario]]*Tabla8[[#This Row],[Tasa de ingresos cliente]]</f>
        <v>9.5350965000000007E-4</v>
      </c>
      <c r="AZ703" s="21">
        <v>21.6</v>
      </c>
      <c r="BA703" s="11">
        <f>Tabla8[[#This Row],[tasa de cambio]]*Tabla8[[#This Row],[Ingresos netos]]</f>
        <v>2.0595808440000002E-2</v>
      </c>
      <c r="BB703" s="23"/>
      <c r="BD703" s="23"/>
    </row>
    <row r="704" spans="1:56">
      <c r="A704" s="2" t="s">
        <v>24</v>
      </c>
      <c r="B704" s="2" t="s">
        <v>19</v>
      </c>
      <c r="C704" s="2"/>
      <c r="D704" s="2" t="s">
        <v>11</v>
      </c>
      <c r="E704" s="2" t="s">
        <v>12</v>
      </c>
      <c r="F704" s="2" t="s">
        <v>13</v>
      </c>
      <c r="G704" s="7">
        <v>6.5862264639999996E-3</v>
      </c>
      <c r="H704" s="7">
        <v>0.75</v>
      </c>
      <c r="I704" s="9">
        <f>Tabla14[[#This Row],[Precio unitario]]*Tabla14[[#This Row],[Tasa de ingresos cliente]]</f>
        <v>4.9396698479999999E-3</v>
      </c>
      <c r="J704" s="21">
        <v>21.6</v>
      </c>
      <c r="K704" s="15">
        <f>Tabla14[[#This Row],[tasa de cambio]]*Tabla14[[#This Row],[Ingresos netos]]</f>
        <v>0.10669686871680001</v>
      </c>
      <c r="P704" s="2" t="s">
        <v>81</v>
      </c>
      <c r="Q704" s="2" t="s">
        <v>28</v>
      </c>
      <c r="R704" s="2"/>
      <c r="S704" s="2" t="s">
        <v>11</v>
      </c>
      <c r="T704" s="2" t="s">
        <v>12</v>
      </c>
      <c r="U704" s="2" t="s">
        <v>13</v>
      </c>
      <c r="V704" s="7">
        <v>3.6563735099999999E-4</v>
      </c>
      <c r="W704" s="7">
        <v>0.75</v>
      </c>
      <c r="X704" s="9">
        <f>Tabla12[[#This Row],[Precio unitario]]*Tabla12[[#This Row],[Tasa de ingresos cliente]]</f>
        <v>2.7422801325000001E-4</v>
      </c>
      <c r="Y704" s="21">
        <v>21.6</v>
      </c>
      <c r="Z704" s="11">
        <f>Tabla12[[#This Row],[tasa de cambio]]*Tabla12[[#This Row],[Ingresos netos]]</f>
        <v>5.9233250862000004E-3</v>
      </c>
      <c r="AQ704" s="2" t="s">
        <v>100</v>
      </c>
      <c r="AR704" s="2" t="s">
        <v>53</v>
      </c>
      <c r="AS704" s="2" t="s">
        <v>104</v>
      </c>
      <c r="AT704" s="2" t="s">
        <v>11</v>
      </c>
      <c r="AU704" s="2" t="s">
        <v>12</v>
      </c>
      <c r="AV704" s="2" t="s">
        <v>13</v>
      </c>
      <c r="AW704" s="7">
        <v>1.2713333E-3</v>
      </c>
      <c r="AX704" s="7">
        <v>0.75</v>
      </c>
      <c r="AY704" s="9">
        <f>Tabla8[[#This Row],[Precio unitario]]*Tabla8[[#This Row],[Tasa de ingresos cliente]]</f>
        <v>9.5349997500000002E-4</v>
      </c>
      <c r="AZ704" s="21">
        <v>21.6</v>
      </c>
      <c r="BA704" s="11">
        <f>Tabla8[[#This Row],[tasa de cambio]]*Tabla8[[#This Row],[Ingresos netos]]</f>
        <v>2.0595599460000003E-2</v>
      </c>
      <c r="BB704" s="23"/>
      <c r="BD704" s="23"/>
    </row>
    <row r="705" spans="1:56">
      <c r="A705" s="1" t="s">
        <v>24</v>
      </c>
      <c r="B705" s="1" t="s">
        <v>19</v>
      </c>
      <c r="C705" s="1"/>
      <c r="D705" s="1" t="s">
        <v>11</v>
      </c>
      <c r="E705" s="1" t="s">
        <v>12</v>
      </c>
      <c r="F705" s="1" t="s">
        <v>13</v>
      </c>
      <c r="G705" s="8">
        <v>1.896501625E-3</v>
      </c>
      <c r="H705" s="8">
        <v>0.75</v>
      </c>
      <c r="I705" s="9">
        <f>Tabla14[[#This Row],[Precio unitario]]*Tabla14[[#This Row],[Tasa de ingresos cliente]]</f>
        <v>1.42237621875E-3</v>
      </c>
      <c r="J705" s="21">
        <v>21.6</v>
      </c>
      <c r="K705" s="15">
        <f>Tabla14[[#This Row],[tasa de cambio]]*Tabla14[[#This Row],[Ingresos netos]]</f>
        <v>3.0723326325000001E-2</v>
      </c>
      <c r="P705" s="1" t="s">
        <v>81</v>
      </c>
      <c r="Q705" s="1" t="s">
        <v>29</v>
      </c>
      <c r="R705" s="1"/>
      <c r="S705" s="1" t="s">
        <v>11</v>
      </c>
      <c r="T705" s="1" t="s">
        <v>12</v>
      </c>
      <c r="U705" s="1" t="s">
        <v>13</v>
      </c>
      <c r="V705" s="8">
        <v>4.4671721709999999E-3</v>
      </c>
      <c r="W705" s="8">
        <v>0.75</v>
      </c>
      <c r="X705" s="9">
        <f>Tabla12[[#This Row],[Precio unitario]]*Tabla12[[#This Row],[Tasa de ingresos cliente]]</f>
        <v>3.3503791282499997E-3</v>
      </c>
      <c r="Y705" s="21">
        <v>21.6</v>
      </c>
      <c r="Z705" s="11">
        <f>Tabla12[[#This Row],[tasa de cambio]]*Tabla12[[#This Row],[Ingresos netos]]</f>
        <v>7.2368189170199992E-2</v>
      </c>
      <c r="AQ705" s="1" t="s">
        <v>100</v>
      </c>
      <c r="AR705" s="1" t="s">
        <v>53</v>
      </c>
      <c r="AS705" s="1" t="s">
        <v>104</v>
      </c>
      <c r="AT705" s="1" t="s">
        <v>11</v>
      </c>
      <c r="AU705" s="1" t="s">
        <v>12</v>
      </c>
      <c r="AV705" s="1" t="s">
        <v>13</v>
      </c>
      <c r="AW705" s="8">
        <v>1.2713548E-3</v>
      </c>
      <c r="AX705" s="8">
        <v>0.75</v>
      </c>
      <c r="AY705" s="9">
        <f>Tabla8[[#This Row],[Precio unitario]]*Tabla8[[#This Row],[Tasa de ingresos cliente]]</f>
        <v>9.5351609999999999E-4</v>
      </c>
      <c r="AZ705" s="21">
        <v>21.6</v>
      </c>
      <c r="BA705" s="11">
        <f>Tabla8[[#This Row],[tasa de cambio]]*Tabla8[[#This Row],[Ingresos netos]]</f>
        <v>2.059594776E-2</v>
      </c>
      <c r="BB705" s="23"/>
      <c r="BD705" s="23"/>
    </row>
    <row r="706" spans="1:56">
      <c r="A706" s="2" t="s">
        <v>24</v>
      </c>
      <c r="B706" s="2" t="s">
        <v>19</v>
      </c>
      <c r="C706" s="2"/>
      <c r="D706" s="2" t="s">
        <v>11</v>
      </c>
      <c r="E706" s="2" t="s">
        <v>12</v>
      </c>
      <c r="F706" s="2" t="s">
        <v>13</v>
      </c>
      <c r="G706" s="7">
        <v>2.0033511249999999E-3</v>
      </c>
      <c r="H706" s="7">
        <v>0.75</v>
      </c>
      <c r="I706" s="9">
        <f>Tabla14[[#This Row],[Precio unitario]]*Tabla14[[#This Row],[Tasa de ingresos cliente]]</f>
        <v>1.5025133437499998E-3</v>
      </c>
      <c r="J706" s="21">
        <v>21.6</v>
      </c>
      <c r="K706" s="15">
        <f>Tabla14[[#This Row],[tasa de cambio]]*Tabla14[[#This Row],[Ingresos netos]]</f>
        <v>3.2454288224999996E-2</v>
      </c>
      <c r="P706" s="2" t="s">
        <v>81</v>
      </c>
      <c r="Q706" s="2" t="s">
        <v>64</v>
      </c>
      <c r="R706" s="2"/>
      <c r="S706" s="2" t="s">
        <v>11</v>
      </c>
      <c r="T706" s="2" t="s">
        <v>12</v>
      </c>
      <c r="U706" s="2" t="s">
        <v>13</v>
      </c>
      <c r="V706" s="7">
        <v>2.5681053640000001E-3</v>
      </c>
      <c r="W706" s="7">
        <v>0.75</v>
      </c>
      <c r="X706" s="9">
        <f>Tabla12[[#This Row],[Precio unitario]]*Tabla12[[#This Row],[Tasa de ingresos cliente]]</f>
        <v>1.9260790230000002E-3</v>
      </c>
      <c r="Y706" s="21">
        <v>21.6</v>
      </c>
      <c r="Z706" s="11">
        <f>Tabla12[[#This Row],[tasa de cambio]]*Tabla12[[#This Row],[Ingresos netos]]</f>
        <v>4.1603306896800009E-2</v>
      </c>
      <c r="AQ706" s="2" t="s">
        <v>100</v>
      </c>
      <c r="AR706" s="2" t="s">
        <v>53</v>
      </c>
      <c r="AS706" s="2" t="s">
        <v>104</v>
      </c>
      <c r="AT706" s="2" t="s">
        <v>11</v>
      </c>
      <c r="AU706" s="2" t="s">
        <v>12</v>
      </c>
      <c r="AV706" s="2" t="s">
        <v>13</v>
      </c>
      <c r="AW706" s="7">
        <v>1.2713529E-3</v>
      </c>
      <c r="AX706" s="7">
        <v>0.75</v>
      </c>
      <c r="AY706" s="9">
        <f>Tabla8[[#This Row],[Precio unitario]]*Tabla8[[#This Row],[Tasa de ingresos cliente]]</f>
        <v>9.5351467500000005E-4</v>
      </c>
      <c r="AZ706" s="21">
        <v>21.6</v>
      </c>
      <c r="BA706" s="11">
        <f>Tabla8[[#This Row],[tasa de cambio]]*Tabla8[[#This Row],[Ingresos netos]]</f>
        <v>2.0595916980000004E-2</v>
      </c>
      <c r="BB706" s="23"/>
      <c r="BD706" s="23"/>
    </row>
    <row r="707" spans="1:56">
      <c r="A707" s="2" t="s">
        <v>24</v>
      </c>
      <c r="B707" s="2" t="s">
        <v>19</v>
      </c>
      <c r="C707" s="2"/>
      <c r="D707" s="2" t="s">
        <v>11</v>
      </c>
      <c r="E707" s="2" t="s">
        <v>12</v>
      </c>
      <c r="F707" s="2" t="s">
        <v>13</v>
      </c>
      <c r="G707" s="7">
        <v>4.4998029280000004E-3</v>
      </c>
      <c r="H707" s="7">
        <v>0.75</v>
      </c>
      <c r="I707" s="9">
        <f>Tabla14[[#This Row],[Precio unitario]]*Tabla14[[#This Row],[Tasa de ingresos cliente]]</f>
        <v>3.3748521960000003E-3</v>
      </c>
      <c r="J707" s="21">
        <v>21.6</v>
      </c>
      <c r="K707" s="15">
        <f>Tabla14[[#This Row],[tasa de cambio]]*Tabla14[[#This Row],[Ingresos netos]]</f>
        <v>7.2896807433600011E-2</v>
      </c>
      <c r="P707" s="1" t="s">
        <v>81</v>
      </c>
      <c r="Q707" s="1" t="s">
        <v>41</v>
      </c>
      <c r="R707" s="1"/>
      <c r="S707" s="1" t="s">
        <v>11</v>
      </c>
      <c r="T707" s="1" t="s">
        <v>12</v>
      </c>
      <c r="U707" s="1" t="s">
        <v>13</v>
      </c>
      <c r="V707" s="8">
        <v>2.3295334759999998E-3</v>
      </c>
      <c r="W707" s="8">
        <v>0.75</v>
      </c>
      <c r="X707" s="9">
        <f>Tabla12[[#This Row],[Precio unitario]]*Tabla12[[#This Row],[Tasa de ingresos cliente]]</f>
        <v>1.7471501069999998E-3</v>
      </c>
      <c r="Y707" s="21">
        <v>21.6</v>
      </c>
      <c r="Z707" s="11">
        <f>Tabla12[[#This Row],[tasa de cambio]]*Tabla12[[#This Row],[Ingresos netos]]</f>
        <v>3.77384423112E-2</v>
      </c>
      <c r="AQ707" s="1" t="s">
        <v>100</v>
      </c>
      <c r="AR707" s="1" t="s">
        <v>53</v>
      </c>
      <c r="AS707" s="1" t="s">
        <v>104</v>
      </c>
      <c r="AT707" s="1" t="s">
        <v>11</v>
      </c>
      <c r="AU707" s="1" t="s">
        <v>12</v>
      </c>
      <c r="AV707" s="1" t="s">
        <v>13</v>
      </c>
      <c r="AW707" s="8">
        <v>1.2713666999999999E-3</v>
      </c>
      <c r="AX707" s="8">
        <v>0.75</v>
      </c>
      <c r="AY707" s="9">
        <f>Tabla8[[#This Row],[Precio unitario]]*Tabla8[[#This Row],[Tasa de ingresos cliente]]</f>
        <v>9.5352502499999989E-4</v>
      </c>
      <c r="AZ707" s="21">
        <v>21.6</v>
      </c>
      <c r="BA707" s="11">
        <f>Tabla8[[#This Row],[tasa de cambio]]*Tabla8[[#This Row],[Ingresos netos]]</f>
        <v>2.0596140539999998E-2</v>
      </c>
      <c r="BB707" s="23"/>
      <c r="BD707" s="23"/>
    </row>
    <row r="708" spans="1:56">
      <c r="A708" s="2" t="s">
        <v>24</v>
      </c>
      <c r="B708" s="2" t="s">
        <v>19</v>
      </c>
      <c r="C708" s="2"/>
      <c r="D708" s="2" t="s">
        <v>11</v>
      </c>
      <c r="E708" s="2" t="s">
        <v>12</v>
      </c>
      <c r="F708" s="2" t="s">
        <v>13</v>
      </c>
      <c r="G708" s="7">
        <v>2.5897955430000002E-3</v>
      </c>
      <c r="H708" s="7">
        <v>0.75</v>
      </c>
      <c r="I708" s="9">
        <f>Tabla14[[#This Row],[Precio unitario]]*Tabla14[[#This Row],[Tasa de ingresos cliente]]</f>
        <v>1.9423466572500003E-3</v>
      </c>
      <c r="J708" s="21">
        <v>21.6</v>
      </c>
      <c r="K708" s="15">
        <f>Tabla14[[#This Row],[tasa de cambio]]*Tabla14[[#This Row],[Ingresos netos]]</f>
        <v>4.1954687796600006E-2</v>
      </c>
      <c r="P708" s="2" t="s">
        <v>81</v>
      </c>
      <c r="Q708" s="2" t="s">
        <v>14</v>
      </c>
      <c r="R708" s="2"/>
      <c r="S708" s="2" t="s">
        <v>11</v>
      </c>
      <c r="T708" s="2" t="s">
        <v>12</v>
      </c>
      <c r="U708" s="2" t="s">
        <v>13</v>
      </c>
      <c r="V708" s="7">
        <v>1.673460782E-3</v>
      </c>
      <c r="W708" s="7">
        <v>0.75</v>
      </c>
      <c r="X708" s="9">
        <f>Tabla12[[#This Row],[Precio unitario]]*Tabla12[[#This Row],[Tasa de ingresos cliente]]</f>
        <v>1.2550955865E-3</v>
      </c>
      <c r="Y708" s="21">
        <v>21.6</v>
      </c>
      <c r="Z708" s="11">
        <f>Tabla12[[#This Row],[tasa de cambio]]*Tabla12[[#This Row],[Ingresos netos]]</f>
        <v>2.7110064668400002E-2</v>
      </c>
      <c r="AQ708" s="2" t="s">
        <v>100</v>
      </c>
      <c r="AR708" s="2" t="s">
        <v>53</v>
      </c>
      <c r="AS708" s="2" t="s">
        <v>104</v>
      </c>
      <c r="AT708" s="2" t="s">
        <v>11</v>
      </c>
      <c r="AU708" s="2" t="s">
        <v>12</v>
      </c>
      <c r="AV708" s="2" t="s">
        <v>13</v>
      </c>
      <c r="AW708" s="7">
        <v>1.2713636E-3</v>
      </c>
      <c r="AX708" s="7">
        <v>0.75</v>
      </c>
      <c r="AY708" s="9">
        <f>Tabla8[[#This Row],[Precio unitario]]*Tabla8[[#This Row],[Tasa de ingresos cliente]]</f>
        <v>9.5352269999999996E-4</v>
      </c>
      <c r="AZ708" s="21">
        <v>21.6</v>
      </c>
      <c r="BA708" s="11">
        <f>Tabla8[[#This Row],[tasa de cambio]]*Tabla8[[#This Row],[Ingresos netos]]</f>
        <v>2.059609032E-2</v>
      </c>
      <c r="BB708" s="23"/>
      <c r="BD708" s="23"/>
    </row>
    <row r="709" spans="1:56">
      <c r="A709" s="1" t="s">
        <v>24</v>
      </c>
      <c r="B709" s="1" t="s">
        <v>19</v>
      </c>
      <c r="C709" s="1"/>
      <c r="D709" s="1" t="s">
        <v>11</v>
      </c>
      <c r="E709" s="1" t="s">
        <v>12</v>
      </c>
      <c r="F709" s="1" t="s">
        <v>13</v>
      </c>
      <c r="G709" s="8">
        <v>2.2948250650000001E-3</v>
      </c>
      <c r="H709" s="8">
        <v>0.75</v>
      </c>
      <c r="I709" s="9">
        <f>Tabla14[[#This Row],[Precio unitario]]*Tabla14[[#This Row],[Tasa de ingresos cliente]]</f>
        <v>1.7211187987499999E-3</v>
      </c>
      <c r="J709" s="21">
        <v>21.6</v>
      </c>
      <c r="K709" s="15">
        <f>Tabla14[[#This Row],[tasa de cambio]]*Tabla14[[#This Row],[Ingresos netos]]</f>
        <v>3.7176166053000004E-2</v>
      </c>
      <c r="P709" s="1" t="s">
        <v>81</v>
      </c>
      <c r="Q709" s="1" t="s">
        <v>49</v>
      </c>
      <c r="R709" s="1"/>
      <c r="S709" s="1" t="s">
        <v>11</v>
      </c>
      <c r="T709" s="1" t="s">
        <v>12</v>
      </c>
      <c r="U709" s="1" t="s">
        <v>13</v>
      </c>
      <c r="V709" s="8">
        <v>2.0244034879999999E-3</v>
      </c>
      <c r="W709" s="8">
        <v>0.75</v>
      </c>
      <c r="X709" s="9">
        <f>Tabla12[[#This Row],[Precio unitario]]*Tabla12[[#This Row],[Tasa de ingresos cliente]]</f>
        <v>1.5183026159999999E-3</v>
      </c>
      <c r="Y709" s="21">
        <v>21.6</v>
      </c>
      <c r="Z709" s="11">
        <f>Tabla12[[#This Row],[tasa de cambio]]*Tabla12[[#This Row],[Ingresos netos]]</f>
        <v>3.2795336505600001E-2</v>
      </c>
      <c r="AQ709" s="1" t="s">
        <v>100</v>
      </c>
      <c r="AR709" s="1" t="s">
        <v>53</v>
      </c>
      <c r="AS709" s="1" t="s">
        <v>104</v>
      </c>
      <c r="AT709" s="1" t="s">
        <v>11</v>
      </c>
      <c r="AU709" s="1" t="s">
        <v>12</v>
      </c>
      <c r="AV709" s="1" t="s">
        <v>13</v>
      </c>
      <c r="AW709" s="8">
        <v>1.2714E-3</v>
      </c>
      <c r="AX709" s="8">
        <v>0.75</v>
      </c>
      <c r="AY709" s="9">
        <f>Tabla8[[#This Row],[Precio unitario]]*Tabla8[[#This Row],[Tasa de ingresos cliente]]</f>
        <v>9.5355000000000006E-4</v>
      </c>
      <c r="AZ709" s="21">
        <v>21.6</v>
      </c>
      <c r="BA709" s="11">
        <f>Tabla8[[#This Row],[tasa de cambio]]*Tabla8[[#This Row],[Ingresos netos]]</f>
        <v>2.0596680000000003E-2</v>
      </c>
      <c r="BB709" s="23"/>
      <c r="BD709" s="23"/>
    </row>
    <row r="710" spans="1:56">
      <c r="A710" s="1" t="s">
        <v>24</v>
      </c>
      <c r="B710" s="1" t="s">
        <v>19</v>
      </c>
      <c r="C710" s="1"/>
      <c r="D710" s="1" t="s">
        <v>11</v>
      </c>
      <c r="E710" s="1" t="s">
        <v>12</v>
      </c>
      <c r="F710" s="1" t="s">
        <v>13</v>
      </c>
      <c r="G710" s="8">
        <v>2.158488126E-3</v>
      </c>
      <c r="H710" s="8">
        <v>0.75</v>
      </c>
      <c r="I710" s="9">
        <f>Tabla14[[#This Row],[Precio unitario]]*Tabla14[[#This Row],[Tasa de ingresos cliente]]</f>
        <v>1.6188660944999999E-3</v>
      </c>
      <c r="J710" s="21">
        <v>21.6</v>
      </c>
      <c r="K710" s="15">
        <f>Tabla14[[#This Row],[tasa de cambio]]*Tabla14[[#This Row],[Ingresos netos]]</f>
        <v>3.4967507641199998E-2</v>
      </c>
      <c r="P710" s="2" t="s">
        <v>81</v>
      </c>
      <c r="Q710" s="2" t="s">
        <v>49</v>
      </c>
      <c r="R710" s="2"/>
      <c r="S710" s="2" t="s">
        <v>11</v>
      </c>
      <c r="T710" s="2" t="s">
        <v>12</v>
      </c>
      <c r="U710" s="2" t="s">
        <v>13</v>
      </c>
      <c r="V710" s="7">
        <v>2.0242800039999998E-3</v>
      </c>
      <c r="W710" s="7">
        <v>0.75</v>
      </c>
      <c r="X710" s="9">
        <f>Tabla12[[#This Row],[Precio unitario]]*Tabla12[[#This Row],[Tasa de ingresos cliente]]</f>
        <v>1.5182100029999999E-3</v>
      </c>
      <c r="Y710" s="21">
        <v>21.6</v>
      </c>
      <c r="Z710" s="11">
        <f>Tabla12[[#This Row],[tasa de cambio]]*Tabla12[[#This Row],[Ingresos netos]]</f>
        <v>3.2793336064799998E-2</v>
      </c>
      <c r="AQ710" s="2" t="s">
        <v>100</v>
      </c>
      <c r="AR710" s="2" t="s">
        <v>53</v>
      </c>
      <c r="AS710" s="2" t="s">
        <v>104</v>
      </c>
      <c r="AT710" s="2" t="s">
        <v>11</v>
      </c>
      <c r="AU710" s="2" t="s">
        <v>12</v>
      </c>
      <c r="AV710" s="2" t="s">
        <v>13</v>
      </c>
      <c r="AW710" s="7">
        <v>1.2713513999999999E-3</v>
      </c>
      <c r="AX710" s="7">
        <v>0.75</v>
      </c>
      <c r="AY710" s="9">
        <f>Tabla8[[#This Row],[Precio unitario]]*Tabla8[[#This Row],[Tasa de ingresos cliente]]</f>
        <v>9.5351354999999999E-4</v>
      </c>
      <c r="AZ710" s="21">
        <v>21.6</v>
      </c>
      <c r="BA710" s="11">
        <f>Tabla8[[#This Row],[tasa de cambio]]*Tabla8[[#This Row],[Ingresos netos]]</f>
        <v>2.0595892680000002E-2</v>
      </c>
      <c r="BB710" s="23"/>
      <c r="BD710" s="23"/>
    </row>
    <row r="711" spans="1:56">
      <c r="A711" s="2" t="s">
        <v>24</v>
      </c>
      <c r="B711" s="2" t="s">
        <v>19</v>
      </c>
      <c r="C711" s="2"/>
      <c r="D711" s="2" t="s">
        <v>11</v>
      </c>
      <c r="E711" s="2" t="s">
        <v>12</v>
      </c>
      <c r="F711" s="2" t="s">
        <v>13</v>
      </c>
      <c r="G711" s="7">
        <v>3.2906707619999999E-3</v>
      </c>
      <c r="H711" s="7">
        <v>0.75</v>
      </c>
      <c r="I711" s="9">
        <f>Tabla14[[#This Row],[Precio unitario]]*Tabla14[[#This Row],[Tasa de ingresos cliente]]</f>
        <v>2.4680030714999998E-3</v>
      </c>
      <c r="J711" s="21">
        <v>21.6</v>
      </c>
      <c r="K711" s="15">
        <f>Tabla14[[#This Row],[tasa de cambio]]*Tabla14[[#This Row],[Ingresos netos]]</f>
        <v>5.3308866344399998E-2</v>
      </c>
      <c r="P711" s="1" t="s">
        <v>81</v>
      </c>
      <c r="Q711" s="1" t="s">
        <v>15</v>
      </c>
      <c r="R711" s="1"/>
      <c r="S711" s="1" t="s">
        <v>11</v>
      </c>
      <c r="T711" s="1" t="s">
        <v>12</v>
      </c>
      <c r="U711" s="1" t="s">
        <v>13</v>
      </c>
      <c r="V711" s="8">
        <v>4.2683622640000002E-3</v>
      </c>
      <c r="W711" s="8">
        <v>0.75</v>
      </c>
      <c r="X711" s="9">
        <f>Tabla12[[#This Row],[Precio unitario]]*Tabla12[[#This Row],[Tasa de ingresos cliente]]</f>
        <v>3.2012716980000001E-3</v>
      </c>
      <c r="Y711" s="21">
        <v>21.6</v>
      </c>
      <c r="Z711" s="11">
        <f>Tabla12[[#This Row],[tasa de cambio]]*Tabla12[[#This Row],[Ingresos netos]]</f>
        <v>6.9147468676800009E-2</v>
      </c>
      <c r="AQ711" s="1" t="s">
        <v>100</v>
      </c>
      <c r="AR711" s="1" t="s">
        <v>53</v>
      </c>
      <c r="AS711" s="1" t="s">
        <v>104</v>
      </c>
      <c r="AT711" s="1" t="s">
        <v>11</v>
      </c>
      <c r="AU711" s="1" t="s">
        <v>12</v>
      </c>
      <c r="AV711" s="1" t="s">
        <v>13</v>
      </c>
      <c r="AW711" s="8">
        <v>1.2713437999999999E-3</v>
      </c>
      <c r="AX711" s="8">
        <v>0.75</v>
      </c>
      <c r="AY711" s="9">
        <f>Tabla8[[#This Row],[Precio unitario]]*Tabla8[[#This Row],[Tasa de ingresos cliente]]</f>
        <v>9.5350785E-4</v>
      </c>
      <c r="AZ711" s="21">
        <v>21.6</v>
      </c>
      <c r="BA711" s="11">
        <f>Tabla8[[#This Row],[tasa de cambio]]*Tabla8[[#This Row],[Ingresos netos]]</f>
        <v>2.0595769560000001E-2</v>
      </c>
      <c r="BB711" s="23"/>
      <c r="BD711" s="23"/>
    </row>
    <row r="712" spans="1:56">
      <c r="A712" s="1" t="s">
        <v>24</v>
      </c>
      <c r="B712" s="1" t="s">
        <v>19</v>
      </c>
      <c r="C712" s="1"/>
      <c r="D712" s="1" t="s">
        <v>11</v>
      </c>
      <c r="E712" s="1" t="s">
        <v>12</v>
      </c>
      <c r="F712" s="1" t="s">
        <v>13</v>
      </c>
      <c r="G712" s="8">
        <v>3.1814254590000002E-3</v>
      </c>
      <c r="H712" s="8">
        <v>0.75</v>
      </c>
      <c r="I712" s="9">
        <f>Tabla14[[#This Row],[Precio unitario]]*Tabla14[[#This Row],[Tasa de ingresos cliente]]</f>
        <v>2.3860690942500004E-3</v>
      </c>
      <c r="J712" s="21">
        <v>21.6</v>
      </c>
      <c r="K712" s="15">
        <f>Tabla14[[#This Row],[tasa de cambio]]*Tabla14[[#This Row],[Ingresos netos]]</f>
        <v>5.1539092435800009E-2</v>
      </c>
      <c r="P712" s="2" t="s">
        <v>81</v>
      </c>
      <c r="Q712" s="2" t="s">
        <v>43</v>
      </c>
      <c r="R712" s="2"/>
      <c r="S712" s="2" t="s">
        <v>11</v>
      </c>
      <c r="T712" s="2" t="s">
        <v>12</v>
      </c>
      <c r="U712" s="2" t="s">
        <v>13</v>
      </c>
      <c r="V712" s="7">
        <v>2.3597871570000001E-3</v>
      </c>
      <c r="W712" s="7">
        <v>0.75</v>
      </c>
      <c r="X712" s="9">
        <f>Tabla12[[#This Row],[Precio unitario]]*Tabla12[[#This Row],[Tasa de ingresos cliente]]</f>
        <v>1.7698403677500001E-3</v>
      </c>
      <c r="Y712" s="21">
        <v>21.6</v>
      </c>
      <c r="Z712" s="13">
        <f>Tabla12[[#This Row],[tasa de cambio]]*Tabla12[[#This Row],[Ingresos netos]]</f>
        <v>3.8228551943400003E-2</v>
      </c>
      <c r="AQ712" s="2" t="s">
        <v>100</v>
      </c>
      <c r="AR712" s="2" t="s">
        <v>53</v>
      </c>
      <c r="AS712" s="2" t="s">
        <v>104</v>
      </c>
      <c r="AT712" s="2" t="s">
        <v>11</v>
      </c>
      <c r="AU712" s="2" t="s">
        <v>12</v>
      </c>
      <c r="AV712" s="2" t="s">
        <v>13</v>
      </c>
      <c r="AW712" s="7">
        <v>1.2713749999999999E-3</v>
      </c>
      <c r="AX712" s="7">
        <v>0.75</v>
      </c>
      <c r="AY712" s="9">
        <f>Tabla8[[#This Row],[Precio unitario]]*Tabla8[[#This Row],[Tasa de ingresos cliente]]</f>
        <v>9.5353124999999995E-4</v>
      </c>
      <c r="AZ712" s="21">
        <v>21.6</v>
      </c>
      <c r="BA712" s="11">
        <f>Tabla8[[#This Row],[tasa de cambio]]*Tabla8[[#This Row],[Ingresos netos]]</f>
        <v>2.0596275000000001E-2</v>
      </c>
      <c r="BB712" s="23"/>
      <c r="BD712" s="23"/>
    </row>
    <row r="713" spans="1:56">
      <c r="A713" s="1" t="s">
        <v>24</v>
      </c>
      <c r="B713" s="1" t="s">
        <v>19</v>
      </c>
      <c r="C713" s="1"/>
      <c r="D713" s="1" t="s">
        <v>11</v>
      </c>
      <c r="E713" s="1" t="s">
        <v>12</v>
      </c>
      <c r="F713" s="1" t="s">
        <v>13</v>
      </c>
      <c r="G713" s="8">
        <v>3.2432162699999999E-3</v>
      </c>
      <c r="H713" s="8">
        <v>0.75</v>
      </c>
      <c r="I713" s="9">
        <f>Tabla14[[#This Row],[Precio unitario]]*Tabla14[[#This Row],[Tasa de ingresos cliente]]</f>
        <v>2.4324122025E-3</v>
      </c>
      <c r="J713" s="21">
        <v>21.6</v>
      </c>
      <c r="K713" s="15">
        <f>Tabla14[[#This Row],[tasa de cambio]]*Tabla14[[#This Row],[Ingresos netos]]</f>
        <v>5.2540103574000005E-2</v>
      </c>
      <c r="AQ713" s="1" t="s">
        <v>100</v>
      </c>
      <c r="AR713" s="1" t="s">
        <v>53</v>
      </c>
      <c r="AS713" s="1" t="s">
        <v>104</v>
      </c>
      <c r="AT713" s="1" t="s">
        <v>11</v>
      </c>
      <c r="AU713" s="1" t="s">
        <v>12</v>
      </c>
      <c r="AV713" s="1" t="s">
        <v>13</v>
      </c>
      <c r="AW713" s="8">
        <v>1.2713704000000001E-3</v>
      </c>
      <c r="AX713" s="8">
        <v>0.75</v>
      </c>
      <c r="AY713" s="9">
        <f>Tabla8[[#This Row],[Precio unitario]]*Tabla8[[#This Row],[Tasa de ingresos cliente]]</f>
        <v>9.5352780000000008E-4</v>
      </c>
      <c r="AZ713" s="21">
        <v>21.6</v>
      </c>
      <c r="BA713" s="11">
        <f>Tabla8[[#This Row],[tasa de cambio]]*Tabla8[[#This Row],[Ingresos netos]]</f>
        <v>2.0596200480000004E-2</v>
      </c>
      <c r="BB713" s="23"/>
      <c r="BD713" s="23"/>
    </row>
    <row r="714" spans="1:56">
      <c r="A714" s="2" t="s">
        <v>24</v>
      </c>
      <c r="B714" s="2" t="s">
        <v>19</v>
      </c>
      <c r="C714" s="2"/>
      <c r="D714" s="2" t="s">
        <v>11</v>
      </c>
      <c r="E714" s="2" t="s">
        <v>12</v>
      </c>
      <c r="F714" s="2" t="s">
        <v>13</v>
      </c>
      <c r="G714" s="7">
        <v>3.341241879E-3</v>
      </c>
      <c r="H714" s="7">
        <v>0.75</v>
      </c>
      <c r="I714" s="9">
        <f>Tabla14[[#This Row],[Precio unitario]]*Tabla14[[#This Row],[Tasa de ingresos cliente]]</f>
        <v>2.5059314092500001E-3</v>
      </c>
      <c r="J714" s="21">
        <v>21.6</v>
      </c>
      <c r="K714" s="15">
        <f>Tabla14[[#This Row],[tasa de cambio]]*Tabla14[[#This Row],[Ingresos netos]]</f>
        <v>5.4128118439800005E-2</v>
      </c>
      <c r="P714" s="3" t="s">
        <v>0</v>
      </c>
      <c r="Q714" s="3" t="s">
        <v>1</v>
      </c>
      <c r="R714" s="3" t="s">
        <v>2</v>
      </c>
      <c r="S714" s="3" t="s">
        <v>3</v>
      </c>
      <c r="T714" s="3" t="s">
        <v>4</v>
      </c>
      <c r="U714" s="3" t="s">
        <v>5</v>
      </c>
      <c r="V714" s="4" t="s">
        <v>6</v>
      </c>
      <c r="W714" s="4" t="s">
        <v>7</v>
      </c>
      <c r="X714" s="6" t="s">
        <v>8</v>
      </c>
      <c r="Y714" s="10" t="s">
        <v>145</v>
      </c>
      <c r="Z714" s="10" t="s">
        <v>146</v>
      </c>
      <c r="AQ714" s="2" t="s">
        <v>100</v>
      </c>
      <c r="AR714" s="2" t="s">
        <v>53</v>
      </c>
      <c r="AS714" s="2" t="s">
        <v>104</v>
      </c>
      <c r="AT714" s="2" t="s">
        <v>11</v>
      </c>
      <c r="AU714" s="2" t="s">
        <v>12</v>
      </c>
      <c r="AV714" s="2" t="s">
        <v>13</v>
      </c>
      <c r="AW714" s="7">
        <v>1.271E-3</v>
      </c>
      <c r="AX714" s="7">
        <v>0.75</v>
      </c>
      <c r="AY714" s="9">
        <f>Tabla8[[#This Row],[Precio unitario]]*Tabla8[[#This Row],[Tasa de ingresos cliente]]</f>
        <v>9.5325E-4</v>
      </c>
      <c r="AZ714" s="21">
        <v>21.6</v>
      </c>
      <c r="BA714" s="11">
        <f>Tabla8[[#This Row],[tasa de cambio]]*Tabla8[[#This Row],[Ingresos netos]]</f>
        <v>2.0590200000000003E-2</v>
      </c>
      <c r="BB714" s="23"/>
      <c r="BD714" s="23"/>
    </row>
    <row r="715" spans="1:56">
      <c r="A715" s="2" t="s">
        <v>24</v>
      </c>
      <c r="B715" s="2" t="s">
        <v>19</v>
      </c>
      <c r="C715" s="2"/>
      <c r="D715" s="2" t="s">
        <v>11</v>
      </c>
      <c r="E715" s="2" t="s">
        <v>12</v>
      </c>
      <c r="F715" s="2" t="s">
        <v>13</v>
      </c>
      <c r="G715" s="7">
        <v>2.0222778890000002E-3</v>
      </c>
      <c r="H715" s="7">
        <v>0.75</v>
      </c>
      <c r="I715" s="9">
        <f>Tabla14[[#This Row],[Precio unitario]]*Tabla14[[#This Row],[Tasa de ingresos cliente]]</f>
        <v>1.5167084167500003E-3</v>
      </c>
      <c r="J715" s="21">
        <v>21.6</v>
      </c>
      <c r="K715" s="15">
        <f>Tabla14[[#This Row],[tasa de cambio]]*Tabla14[[#This Row],[Ingresos netos]]</f>
        <v>3.276090180180001E-2</v>
      </c>
      <c r="P715" s="2" t="s">
        <v>87</v>
      </c>
      <c r="Q715" s="2" t="s">
        <v>17</v>
      </c>
      <c r="R715" s="2"/>
      <c r="S715" s="2" t="s">
        <v>11</v>
      </c>
      <c r="T715" s="2" t="s">
        <v>12</v>
      </c>
      <c r="U715" s="2" t="s">
        <v>13</v>
      </c>
      <c r="V715" s="7">
        <v>3.1476109899999997E-4</v>
      </c>
      <c r="W715" s="7">
        <v>0.75</v>
      </c>
      <c r="X715" s="9">
        <f>Tabla13[[#This Row],[Precio unitario]]*Tabla13[[#This Row],[Tasa de ingresos cliente]]</f>
        <v>2.3607082424999997E-4</v>
      </c>
      <c r="Y715" s="21">
        <v>22.631540000000001</v>
      </c>
      <c r="Z715" s="16">
        <f>Tabla13[[#This Row],[tasa de cambio]]*Tabla13[[#This Row],[Ingresos netos]]</f>
        <v>5.3426463018468448E-3</v>
      </c>
      <c r="AQ715" s="1" t="s">
        <v>100</v>
      </c>
      <c r="AR715" s="1" t="s">
        <v>53</v>
      </c>
      <c r="AS715" s="1" t="s">
        <v>104</v>
      </c>
      <c r="AT715" s="1" t="s">
        <v>11</v>
      </c>
      <c r="AU715" s="1" t="s">
        <v>12</v>
      </c>
      <c r="AV715" s="1" t="s">
        <v>13</v>
      </c>
      <c r="AW715" s="8">
        <v>1.2713570999999999E-3</v>
      </c>
      <c r="AX715" s="8">
        <v>0.75</v>
      </c>
      <c r="AY715" s="9">
        <f>Tabla8[[#This Row],[Precio unitario]]*Tabla8[[#This Row],[Tasa de ingresos cliente]]</f>
        <v>9.5351782499999993E-4</v>
      </c>
      <c r="AZ715" s="21">
        <v>21.6</v>
      </c>
      <c r="BA715" s="11">
        <f>Tabla8[[#This Row],[tasa de cambio]]*Tabla8[[#This Row],[Ingresos netos]]</f>
        <v>2.0595985019999999E-2</v>
      </c>
      <c r="BB715" s="23"/>
      <c r="BD715" s="23"/>
    </row>
    <row r="716" spans="1:56">
      <c r="A716" s="2" t="s">
        <v>24</v>
      </c>
      <c r="B716" s="2" t="s">
        <v>19</v>
      </c>
      <c r="C716" s="2"/>
      <c r="D716" s="2" t="s">
        <v>11</v>
      </c>
      <c r="E716" s="2" t="s">
        <v>12</v>
      </c>
      <c r="F716" s="2" t="s">
        <v>13</v>
      </c>
      <c r="G716" s="7">
        <v>2.6632921510000001E-3</v>
      </c>
      <c r="H716" s="7">
        <v>0.75</v>
      </c>
      <c r="I716" s="9">
        <f>Tabla14[[#This Row],[Precio unitario]]*Tabla14[[#This Row],[Tasa de ingresos cliente]]</f>
        <v>1.9974691132500001E-3</v>
      </c>
      <c r="J716" s="21">
        <v>21.6</v>
      </c>
      <c r="K716" s="15">
        <f>Tabla14[[#This Row],[tasa de cambio]]*Tabla14[[#This Row],[Ingresos netos]]</f>
        <v>4.3145332846200007E-2</v>
      </c>
      <c r="P716" s="1" t="s">
        <v>87</v>
      </c>
      <c r="Q716" s="1" t="s">
        <v>34</v>
      </c>
      <c r="R716" s="1"/>
      <c r="S716" s="1" t="s">
        <v>11</v>
      </c>
      <c r="T716" s="1" t="s">
        <v>12</v>
      </c>
      <c r="U716" s="1" t="s">
        <v>13</v>
      </c>
      <c r="V716" s="8">
        <v>1.9741358299999999E-4</v>
      </c>
      <c r="W716" s="8">
        <v>0.75</v>
      </c>
      <c r="X716" s="9">
        <f>Tabla13[[#This Row],[Precio unitario]]*Tabla13[[#This Row],[Tasa de ingresos cliente]]</f>
        <v>1.4806018725E-4</v>
      </c>
      <c r="Y716" s="21">
        <v>22.631540000000001</v>
      </c>
      <c r="Z716" s="15">
        <f>Tabla13[[#This Row],[tasa de cambio]]*Tabla13[[#This Row],[Ingresos netos]]</f>
        <v>3.3508300501558651E-3</v>
      </c>
      <c r="AQ716" s="2" t="s">
        <v>100</v>
      </c>
      <c r="AR716" s="2" t="s">
        <v>53</v>
      </c>
      <c r="AS716" s="2" t="s">
        <v>104</v>
      </c>
      <c r="AT716" s="2" t="s">
        <v>11</v>
      </c>
      <c r="AU716" s="2" t="s">
        <v>12</v>
      </c>
      <c r="AV716" s="2" t="s">
        <v>13</v>
      </c>
      <c r="AW716" s="7">
        <v>1.27125E-3</v>
      </c>
      <c r="AX716" s="7">
        <v>0.75</v>
      </c>
      <c r="AY716" s="9">
        <f>Tabla8[[#This Row],[Precio unitario]]*Tabla8[[#This Row],[Tasa de ingresos cliente]]</f>
        <v>9.5343750000000007E-4</v>
      </c>
      <c r="AZ716" s="21">
        <v>21.6</v>
      </c>
      <c r="BA716" s="11">
        <f>Tabla8[[#This Row],[tasa de cambio]]*Tabla8[[#This Row],[Ingresos netos]]</f>
        <v>2.0594250000000001E-2</v>
      </c>
      <c r="BB716" s="23"/>
      <c r="BD716" s="23"/>
    </row>
    <row r="717" spans="1:56">
      <c r="A717" s="1" t="s">
        <v>24</v>
      </c>
      <c r="B717" s="1" t="s">
        <v>19</v>
      </c>
      <c r="C717" s="1"/>
      <c r="D717" s="1" t="s">
        <v>11</v>
      </c>
      <c r="E717" s="1" t="s">
        <v>12</v>
      </c>
      <c r="F717" s="1" t="s">
        <v>13</v>
      </c>
      <c r="G717" s="8">
        <v>2.8060314819999999E-3</v>
      </c>
      <c r="H717" s="8">
        <v>0.75</v>
      </c>
      <c r="I717" s="9">
        <f>Tabla14[[#This Row],[Precio unitario]]*Tabla14[[#This Row],[Tasa de ingresos cliente]]</f>
        <v>2.1045236115E-3</v>
      </c>
      <c r="J717" s="21">
        <v>21.6</v>
      </c>
      <c r="K717" s="15">
        <f>Tabla14[[#This Row],[tasa de cambio]]*Tabla14[[#This Row],[Ingresos netos]]</f>
        <v>4.5457710008400001E-2</v>
      </c>
      <c r="P717" s="2" t="s">
        <v>87</v>
      </c>
      <c r="Q717" s="2" t="s">
        <v>61</v>
      </c>
      <c r="R717" s="2"/>
      <c r="S717" s="2" t="s">
        <v>11</v>
      </c>
      <c r="T717" s="2" t="s">
        <v>12</v>
      </c>
      <c r="U717" s="2" t="s">
        <v>13</v>
      </c>
      <c r="V717" s="7">
        <v>1.32251808E-4</v>
      </c>
      <c r="W717" s="7">
        <v>0.75</v>
      </c>
      <c r="X717" s="9">
        <f>Tabla13[[#This Row],[Precio unitario]]*Tabla13[[#This Row],[Tasa de ingresos cliente]]</f>
        <v>9.9188855999999995E-5</v>
      </c>
      <c r="Y717" s="21">
        <v>22.631540000000001</v>
      </c>
      <c r="Z717" s="15">
        <f>Tabla13[[#This Row],[tasa de cambio]]*Tabla13[[#This Row],[Ingresos netos]]</f>
        <v>2.2447965621182398E-3</v>
      </c>
      <c r="AQ717" s="2" t="s">
        <v>100</v>
      </c>
      <c r="AR717" s="2" t="s">
        <v>53</v>
      </c>
      <c r="AS717" s="2" t="s">
        <v>114</v>
      </c>
      <c r="AT717" s="2" t="s">
        <v>11</v>
      </c>
      <c r="AU717" s="2" t="s">
        <v>12</v>
      </c>
      <c r="AV717" s="2" t="s">
        <v>13</v>
      </c>
      <c r="AW717" s="7">
        <v>5.8523500000000003E-5</v>
      </c>
      <c r="AX717" s="7">
        <v>0.75</v>
      </c>
      <c r="AY717" s="9">
        <f>Tabla8[[#This Row],[Precio unitario]]*Tabla8[[#This Row],[Tasa de ingresos cliente]]</f>
        <v>4.3892625000000002E-5</v>
      </c>
      <c r="AZ717" s="21">
        <v>21.6</v>
      </c>
      <c r="BA717" s="11">
        <f>Tabla8[[#This Row],[tasa de cambio]]*Tabla8[[#This Row],[Ingresos netos]]</f>
        <v>9.4808070000000015E-4</v>
      </c>
      <c r="BB717" s="23"/>
      <c r="BD717" s="23"/>
    </row>
    <row r="718" spans="1:56">
      <c r="A718" s="1" t="s">
        <v>24</v>
      </c>
      <c r="B718" s="1" t="s">
        <v>19</v>
      </c>
      <c r="C718" s="1"/>
      <c r="D718" s="1" t="s">
        <v>11</v>
      </c>
      <c r="E718" s="1" t="s">
        <v>12</v>
      </c>
      <c r="F718" s="1" t="s">
        <v>13</v>
      </c>
      <c r="G718" s="8">
        <v>2.7143019169999999E-3</v>
      </c>
      <c r="H718" s="8">
        <v>0.75</v>
      </c>
      <c r="I718" s="9">
        <f>Tabla14[[#This Row],[Precio unitario]]*Tabla14[[#This Row],[Tasa de ingresos cliente]]</f>
        <v>2.0357264377500002E-3</v>
      </c>
      <c r="J718" s="21">
        <v>21.6</v>
      </c>
      <c r="K718" s="15">
        <f>Tabla14[[#This Row],[tasa de cambio]]*Tabla14[[#This Row],[Ingresos netos]]</f>
        <v>4.3971691055400004E-2</v>
      </c>
      <c r="P718" s="1" t="s">
        <v>87</v>
      </c>
      <c r="Q718" s="1" t="s">
        <v>19</v>
      </c>
      <c r="R718" s="1"/>
      <c r="S718" s="1" t="s">
        <v>11</v>
      </c>
      <c r="T718" s="1" t="s">
        <v>12</v>
      </c>
      <c r="U718" s="1" t="s">
        <v>13</v>
      </c>
      <c r="V718" s="8">
        <v>2.9281700560000001E-3</v>
      </c>
      <c r="W718" s="8">
        <v>0.75</v>
      </c>
      <c r="X718" s="9">
        <f>Tabla13[[#This Row],[Precio unitario]]*Tabla13[[#This Row],[Tasa de ingresos cliente]]</f>
        <v>2.196127542E-3</v>
      </c>
      <c r="Y718" s="21">
        <v>22.631540000000001</v>
      </c>
      <c r="Z718" s="15">
        <f>Tabla13[[#This Row],[tasa de cambio]]*Tabla13[[#This Row],[Ingresos netos]]</f>
        <v>4.9701748311874683E-2</v>
      </c>
      <c r="AQ718" s="1" t="s">
        <v>100</v>
      </c>
      <c r="AR718" s="1" t="s">
        <v>53</v>
      </c>
      <c r="AS718" s="1" t="s">
        <v>114</v>
      </c>
      <c r="AT718" s="1" t="s">
        <v>11</v>
      </c>
      <c r="AU718" s="1" t="s">
        <v>12</v>
      </c>
      <c r="AV718" s="1" t="s">
        <v>13</v>
      </c>
      <c r="AW718" s="8">
        <v>5.85192E-5</v>
      </c>
      <c r="AX718" s="8">
        <v>0.75</v>
      </c>
      <c r="AY718" s="9">
        <f>Tabla8[[#This Row],[Precio unitario]]*Tabla8[[#This Row],[Tasa de ingresos cliente]]</f>
        <v>4.38894E-5</v>
      </c>
      <c r="AZ718" s="21">
        <v>21.6</v>
      </c>
      <c r="BA718" s="11">
        <f>Tabla8[[#This Row],[tasa de cambio]]*Tabla8[[#This Row],[Ingresos netos]]</f>
        <v>9.4801104000000007E-4</v>
      </c>
      <c r="BB718" s="23"/>
      <c r="BD718" s="23"/>
    </row>
    <row r="719" spans="1:56">
      <c r="A719" s="1" t="s">
        <v>24</v>
      </c>
      <c r="B719" s="1" t="s">
        <v>19</v>
      </c>
      <c r="C719" s="1"/>
      <c r="D719" s="1" t="s">
        <v>11</v>
      </c>
      <c r="E719" s="1" t="s">
        <v>12</v>
      </c>
      <c r="F719" s="1" t="s">
        <v>13</v>
      </c>
      <c r="G719" s="8">
        <v>3.4175907619999999E-3</v>
      </c>
      <c r="H719" s="8">
        <v>0.75</v>
      </c>
      <c r="I719" s="9">
        <f>Tabla14[[#This Row],[Precio unitario]]*Tabla14[[#This Row],[Tasa de ingresos cliente]]</f>
        <v>2.5631930715E-3</v>
      </c>
      <c r="J719" s="21">
        <v>21.6</v>
      </c>
      <c r="K719" s="15">
        <f>Tabla14[[#This Row],[tasa de cambio]]*Tabla14[[#This Row],[Ingresos netos]]</f>
        <v>5.5364970344400001E-2</v>
      </c>
      <c r="P719" s="2" t="s">
        <v>87</v>
      </c>
      <c r="Q719" s="2" t="s">
        <v>22</v>
      </c>
      <c r="R719" s="2"/>
      <c r="S719" s="2" t="s">
        <v>11</v>
      </c>
      <c r="T719" s="2" t="s">
        <v>12</v>
      </c>
      <c r="U719" s="2" t="s">
        <v>13</v>
      </c>
      <c r="V719" s="7">
        <v>1.414719773E-3</v>
      </c>
      <c r="W719" s="7">
        <v>0.75</v>
      </c>
      <c r="X719" s="9">
        <f>Tabla13[[#This Row],[Precio unitario]]*Tabla13[[#This Row],[Tasa de ingresos cliente]]</f>
        <v>1.06103982975E-3</v>
      </c>
      <c r="Y719" s="21">
        <v>22.631540000000001</v>
      </c>
      <c r="Z719" s="15">
        <f>Tabla13[[#This Row],[tasa de cambio]]*Tabla13[[#This Row],[Ingresos netos]]</f>
        <v>2.4012965348580315E-2</v>
      </c>
      <c r="AQ719" s="2" t="s">
        <v>100</v>
      </c>
      <c r="AR719" s="2" t="s">
        <v>53</v>
      </c>
      <c r="AS719" s="2" t="s">
        <v>114</v>
      </c>
      <c r="AT719" s="2" t="s">
        <v>11</v>
      </c>
      <c r="AU719" s="2" t="s">
        <v>12</v>
      </c>
      <c r="AV719" s="2" t="s">
        <v>13</v>
      </c>
      <c r="AW719" s="7">
        <v>5.8523000000000002E-5</v>
      </c>
      <c r="AX719" s="7">
        <v>0.75</v>
      </c>
      <c r="AY719" s="9">
        <f>Tabla8[[#This Row],[Precio unitario]]*Tabla8[[#This Row],[Tasa de ingresos cliente]]</f>
        <v>4.3892250000000003E-5</v>
      </c>
      <c r="AZ719" s="21">
        <v>21.6</v>
      </c>
      <c r="BA719" s="11">
        <f>Tabla8[[#This Row],[tasa de cambio]]*Tabla8[[#This Row],[Ingresos netos]]</f>
        <v>9.480726000000001E-4</v>
      </c>
      <c r="BB719" s="23"/>
      <c r="BD719" s="23"/>
    </row>
    <row r="720" spans="1:56">
      <c r="A720" s="1" t="s">
        <v>24</v>
      </c>
      <c r="B720" s="1" t="s">
        <v>19</v>
      </c>
      <c r="C720" s="1"/>
      <c r="D720" s="1" t="s">
        <v>11</v>
      </c>
      <c r="E720" s="1" t="s">
        <v>12</v>
      </c>
      <c r="F720" s="1" t="s">
        <v>13</v>
      </c>
      <c r="G720" s="8">
        <v>2.390213102E-3</v>
      </c>
      <c r="H720" s="8">
        <v>0.75</v>
      </c>
      <c r="I720" s="9">
        <f>Tabla14[[#This Row],[Precio unitario]]*Tabla14[[#This Row],[Tasa de ingresos cliente]]</f>
        <v>1.7926598265E-3</v>
      </c>
      <c r="J720" s="21">
        <v>21.6</v>
      </c>
      <c r="K720" s="15">
        <f>Tabla14[[#This Row],[tasa de cambio]]*Tabla14[[#This Row],[Ingresos netos]]</f>
        <v>3.87214522524E-2</v>
      </c>
      <c r="P720" s="1" t="s">
        <v>87</v>
      </c>
      <c r="Q720" s="1" t="s">
        <v>10</v>
      </c>
      <c r="R720" s="1"/>
      <c r="S720" s="1" t="s">
        <v>11</v>
      </c>
      <c r="T720" s="1" t="s">
        <v>12</v>
      </c>
      <c r="U720" s="1" t="s">
        <v>13</v>
      </c>
      <c r="V720" s="8">
        <v>3.9537133500000001E-4</v>
      </c>
      <c r="W720" s="8">
        <v>0.75</v>
      </c>
      <c r="X720" s="9">
        <f>Tabla13[[#This Row],[Precio unitario]]*Tabla13[[#This Row],[Tasa de ingresos cliente]]</f>
        <v>2.9652850125000001E-4</v>
      </c>
      <c r="Y720" s="21">
        <v>22.631540000000001</v>
      </c>
      <c r="Z720" s="15">
        <f>Tabla13[[#This Row],[tasa de cambio]]*Tabla13[[#This Row],[Ingresos netos]]</f>
        <v>6.7108966371794256E-3</v>
      </c>
      <c r="AQ720" s="1" t="s">
        <v>100</v>
      </c>
      <c r="AR720" s="1" t="s">
        <v>53</v>
      </c>
      <c r="AS720" s="1" t="s">
        <v>114</v>
      </c>
      <c r="AT720" s="1" t="s">
        <v>11</v>
      </c>
      <c r="AU720" s="1" t="s">
        <v>12</v>
      </c>
      <c r="AV720" s="1" t="s">
        <v>13</v>
      </c>
      <c r="AW720" s="8">
        <v>5.8525600000000001E-5</v>
      </c>
      <c r="AX720" s="8">
        <v>0.75</v>
      </c>
      <c r="AY720" s="9">
        <f>Tabla8[[#This Row],[Precio unitario]]*Tabla8[[#This Row],[Tasa de ingresos cliente]]</f>
        <v>4.3894199999999997E-5</v>
      </c>
      <c r="AZ720" s="21">
        <v>21.6</v>
      </c>
      <c r="BA720" s="11">
        <f>Tabla8[[#This Row],[tasa de cambio]]*Tabla8[[#This Row],[Ingresos netos]]</f>
        <v>9.4811471999999995E-4</v>
      </c>
      <c r="BB720" s="23"/>
      <c r="BD720" s="23"/>
    </row>
    <row r="721" spans="1:56">
      <c r="A721" s="2" t="s">
        <v>24</v>
      </c>
      <c r="B721" s="2" t="s">
        <v>19</v>
      </c>
      <c r="C721" s="2"/>
      <c r="D721" s="2" t="s">
        <v>11</v>
      </c>
      <c r="E721" s="2" t="s">
        <v>12</v>
      </c>
      <c r="F721" s="2" t="s">
        <v>13</v>
      </c>
      <c r="G721" s="7">
        <v>2.945911171E-3</v>
      </c>
      <c r="H721" s="7">
        <v>0.75</v>
      </c>
      <c r="I721" s="9">
        <f>Tabla14[[#This Row],[Precio unitario]]*Tabla14[[#This Row],[Tasa de ingresos cliente]]</f>
        <v>2.2094333782500001E-3</v>
      </c>
      <c r="J721" s="21">
        <v>21.6</v>
      </c>
      <c r="K721" s="15">
        <f>Tabla14[[#This Row],[tasa de cambio]]*Tabla14[[#This Row],[Ingresos netos]]</f>
        <v>4.7723760970200008E-2</v>
      </c>
      <c r="P721" s="2" t="s">
        <v>87</v>
      </c>
      <c r="Q721" s="2" t="s">
        <v>28</v>
      </c>
      <c r="R721" s="2"/>
      <c r="S721" s="2" t="s">
        <v>11</v>
      </c>
      <c r="T721" s="2" t="s">
        <v>12</v>
      </c>
      <c r="U721" s="2" t="s">
        <v>13</v>
      </c>
      <c r="V721" s="7">
        <v>1.16325182E-4</v>
      </c>
      <c r="W721" s="7">
        <v>0.75</v>
      </c>
      <c r="X721" s="9">
        <f>Tabla13[[#This Row],[Precio unitario]]*Tabla13[[#This Row],[Tasa de ingresos cliente]]</f>
        <v>8.72438865E-5</v>
      </c>
      <c r="Y721" s="21">
        <v>22.631540000000001</v>
      </c>
      <c r="Z721" s="15">
        <f>Tabla13[[#This Row],[tasa de cambio]]*Tabla13[[#This Row],[Ingresos netos]]</f>
        <v>1.9744635070802099E-3</v>
      </c>
      <c r="AQ721" s="2" t="s">
        <v>100</v>
      </c>
      <c r="AR721" s="2" t="s">
        <v>53</v>
      </c>
      <c r="AS721" s="2" t="s">
        <v>114</v>
      </c>
      <c r="AT721" s="2" t="s">
        <v>11</v>
      </c>
      <c r="AU721" s="2" t="s">
        <v>12</v>
      </c>
      <c r="AV721" s="2" t="s">
        <v>13</v>
      </c>
      <c r="AW721" s="7">
        <v>5.8526000000000002E-5</v>
      </c>
      <c r="AX721" s="7">
        <v>0.75</v>
      </c>
      <c r="AY721" s="9">
        <f>Tabla8[[#This Row],[Precio unitario]]*Tabla8[[#This Row],[Tasa de ingresos cliente]]</f>
        <v>4.3894500000000005E-5</v>
      </c>
      <c r="AZ721" s="21">
        <v>21.6</v>
      </c>
      <c r="BA721" s="11">
        <f>Tabla8[[#This Row],[tasa de cambio]]*Tabla8[[#This Row],[Ingresos netos]]</f>
        <v>9.4812120000000019E-4</v>
      </c>
      <c r="BB721" s="23"/>
      <c r="BD721" s="23"/>
    </row>
    <row r="722" spans="1:56">
      <c r="A722" s="1" t="s">
        <v>24</v>
      </c>
      <c r="B722" s="1" t="s">
        <v>19</v>
      </c>
      <c r="C722" s="1"/>
      <c r="D722" s="1" t="s">
        <v>11</v>
      </c>
      <c r="E722" s="1" t="s">
        <v>12</v>
      </c>
      <c r="F722" s="1" t="s">
        <v>13</v>
      </c>
      <c r="G722" s="8">
        <v>2.6512409199999998E-3</v>
      </c>
      <c r="H722" s="8">
        <v>0.75</v>
      </c>
      <c r="I722" s="9">
        <f>Tabla14[[#This Row],[Precio unitario]]*Tabla14[[#This Row],[Tasa de ingresos cliente]]</f>
        <v>1.9884306900000001E-3</v>
      </c>
      <c r="J722" s="21">
        <v>21.6</v>
      </c>
      <c r="K722" s="15">
        <f>Tabla14[[#This Row],[tasa de cambio]]*Tabla14[[#This Row],[Ingresos netos]]</f>
        <v>4.2950102904000004E-2</v>
      </c>
      <c r="P722" s="1" t="s">
        <v>87</v>
      </c>
      <c r="Q722" s="1" t="s">
        <v>55</v>
      </c>
      <c r="R722" s="1"/>
      <c r="S722" s="1" t="s">
        <v>11</v>
      </c>
      <c r="T722" s="1" t="s">
        <v>12</v>
      </c>
      <c r="U722" s="1" t="s">
        <v>13</v>
      </c>
      <c r="V722" s="8">
        <v>2.2227812000000001E-3</v>
      </c>
      <c r="W722" s="8">
        <v>0.75</v>
      </c>
      <c r="X722" s="9">
        <f>Tabla13[[#This Row],[Precio unitario]]*Tabla13[[#This Row],[Tasa de ingresos cliente]]</f>
        <v>1.6670859000000001E-3</v>
      </c>
      <c r="Y722" s="21">
        <v>22.631540000000001</v>
      </c>
      <c r="Z722" s="15">
        <f>Tabla13[[#This Row],[tasa de cambio]]*Tabla13[[#This Row],[Ingresos netos]]</f>
        <v>3.7728721229286007E-2</v>
      </c>
      <c r="AQ722" s="1" t="s">
        <v>100</v>
      </c>
      <c r="AR722" s="1" t="s">
        <v>53</v>
      </c>
      <c r="AS722" s="1" t="s">
        <v>114</v>
      </c>
      <c r="AT722" s="1" t="s">
        <v>11</v>
      </c>
      <c r="AU722" s="1" t="s">
        <v>12</v>
      </c>
      <c r="AV722" s="1" t="s">
        <v>13</v>
      </c>
      <c r="AW722" s="8">
        <v>5.8522600000000001E-5</v>
      </c>
      <c r="AX722" s="8">
        <v>0.75</v>
      </c>
      <c r="AY722" s="9">
        <f>Tabla8[[#This Row],[Precio unitario]]*Tabla8[[#This Row],[Tasa de ingresos cliente]]</f>
        <v>4.3891950000000002E-5</v>
      </c>
      <c r="AZ722" s="21">
        <v>21.6</v>
      </c>
      <c r="BA722" s="11">
        <f>Tabla8[[#This Row],[tasa de cambio]]*Tabla8[[#This Row],[Ingresos netos]]</f>
        <v>9.4806612000000008E-4</v>
      </c>
      <c r="BB722" s="23"/>
      <c r="BD722" s="23"/>
    </row>
    <row r="723" spans="1:56">
      <c r="A723" s="2" t="s">
        <v>24</v>
      </c>
      <c r="B723" s="2" t="s">
        <v>19</v>
      </c>
      <c r="C723" s="2"/>
      <c r="D723" s="2" t="s">
        <v>11</v>
      </c>
      <c r="E723" s="2" t="s">
        <v>12</v>
      </c>
      <c r="F723" s="2" t="s">
        <v>13</v>
      </c>
      <c r="G723" s="7">
        <v>2.9196629140000002E-3</v>
      </c>
      <c r="H723" s="7">
        <v>0.75</v>
      </c>
      <c r="I723" s="9">
        <f>Tabla14[[#This Row],[Precio unitario]]*Tabla14[[#This Row],[Tasa de ingresos cliente]]</f>
        <v>2.1897471855E-3</v>
      </c>
      <c r="J723" s="21">
        <v>21.6</v>
      </c>
      <c r="K723" s="15">
        <f>Tabla14[[#This Row],[tasa de cambio]]*Tabla14[[#This Row],[Ingresos netos]]</f>
        <v>4.7298539206800001E-2</v>
      </c>
      <c r="P723" s="2" t="s">
        <v>87</v>
      </c>
      <c r="Q723" s="2" t="s">
        <v>43</v>
      </c>
      <c r="R723" s="2"/>
      <c r="S723" s="2" t="s">
        <v>11</v>
      </c>
      <c r="T723" s="2" t="s">
        <v>12</v>
      </c>
      <c r="U723" s="2" t="s">
        <v>13</v>
      </c>
      <c r="V723" s="7">
        <v>1.4835012100000001E-4</v>
      </c>
      <c r="W723" s="7">
        <v>0.75</v>
      </c>
      <c r="X723" s="9">
        <f>Tabla13[[#This Row],[Precio unitario]]*Tabla13[[#This Row],[Tasa de ingresos cliente]]</f>
        <v>1.1126259075E-4</v>
      </c>
      <c r="Y723" s="21">
        <v>22.631540000000001</v>
      </c>
      <c r="Z723" s="15">
        <f>Tabla13[[#This Row],[tasa de cambio]]*Tabla13[[#This Row],[Ingresos netos]]</f>
        <v>2.518043773062255E-3</v>
      </c>
      <c r="AQ723" s="2" t="s">
        <v>100</v>
      </c>
      <c r="AR723" s="2" t="s">
        <v>53</v>
      </c>
      <c r="AS723" s="2" t="s">
        <v>114</v>
      </c>
      <c r="AT723" s="2" t="s">
        <v>11</v>
      </c>
      <c r="AU723" s="2" t="s">
        <v>12</v>
      </c>
      <c r="AV723" s="2" t="s">
        <v>13</v>
      </c>
      <c r="AW723" s="7">
        <v>5.8524399999999998E-5</v>
      </c>
      <c r="AX723" s="7">
        <v>0.75</v>
      </c>
      <c r="AY723" s="9">
        <f>Tabla8[[#This Row],[Precio unitario]]*Tabla8[[#This Row],[Tasa de ingresos cliente]]</f>
        <v>4.3893300000000002E-5</v>
      </c>
      <c r="AZ723" s="21">
        <v>21.6</v>
      </c>
      <c r="BA723" s="11">
        <f>Tabla8[[#This Row],[tasa de cambio]]*Tabla8[[#This Row],[Ingresos netos]]</f>
        <v>9.4809528000000011E-4</v>
      </c>
      <c r="BB723" s="23"/>
      <c r="BD723" s="23"/>
    </row>
    <row r="724" spans="1:56">
      <c r="A724" s="2" t="s">
        <v>24</v>
      </c>
      <c r="B724" s="2" t="s">
        <v>19</v>
      </c>
      <c r="C724" s="2"/>
      <c r="D724" s="2" t="s">
        <v>11</v>
      </c>
      <c r="E724" s="2" t="s">
        <v>12</v>
      </c>
      <c r="F724" s="2" t="s">
        <v>13</v>
      </c>
      <c r="G724" s="7">
        <v>3.0850500100000002E-3</v>
      </c>
      <c r="H724" s="7">
        <v>0.75</v>
      </c>
      <c r="I724" s="9">
        <f>Tabla14[[#This Row],[Precio unitario]]*Tabla14[[#This Row],[Tasa de ingresos cliente]]</f>
        <v>2.3137875075000002E-3</v>
      </c>
      <c r="J724" s="21">
        <v>21.6</v>
      </c>
      <c r="K724" s="15">
        <f>Tabla14[[#This Row],[tasa de cambio]]*Tabla14[[#This Row],[Ingresos netos]]</f>
        <v>4.9977810162000008E-2</v>
      </c>
      <c r="P724" s="1" t="s">
        <v>87</v>
      </c>
      <c r="Q724" s="1" t="s">
        <v>17</v>
      </c>
      <c r="R724" s="1"/>
      <c r="S724" s="1" t="s">
        <v>11</v>
      </c>
      <c r="T724" s="1" t="s">
        <v>12</v>
      </c>
      <c r="U724" s="1" t="s">
        <v>13</v>
      </c>
      <c r="V724" s="8">
        <v>7.0421261699999999E-4</v>
      </c>
      <c r="W724" s="8">
        <v>0.75</v>
      </c>
      <c r="X724" s="9">
        <f>Tabla13[[#This Row],[Precio unitario]]*Tabla13[[#This Row],[Tasa de ingresos cliente]]</f>
        <v>5.2815946275000004E-4</v>
      </c>
      <c r="Y724" s="21">
        <v>22.631540000000001</v>
      </c>
      <c r="Z724" s="15">
        <f>Tabla13[[#This Row],[tasa de cambio]]*Tabla13[[#This Row],[Ingresos netos]]</f>
        <v>1.1953062007605137E-2</v>
      </c>
      <c r="AQ724" s="1" t="s">
        <v>100</v>
      </c>
      <c r="AR724" s="1" t="s">
        <v>53</v>
      </c>
      <c r="AS724" s="1" t="s">
        <v>114</v>
      </c>
      <c r="AT724" s="1" t="s">
        <v>11</v>
      </c>
      <c r="AU724" s="1" t="s">
        <v>12</v>
      </c>
      <c r="AV724" s="1" t="s">
        <v>13</v>
      </c>
      <c r="AW724" s="8">
        <v>5.8521299999999998E-5</v>
      </c>
      <c r="AX724" s="8">
        <v>0.75</v>
      </c>
      <c r="AY724" s="9">
        <f>Tabla8[[#This Row],[Precio unitario]]*Tabla8[[#This Row],[Tasa de ingresos cliente]]</f>
        <v>4.3890974999999995E-5</v>
      </c>
      <c r="AZ724" s="21">
        <v>21.6</v>
      </c>
      <c r="BA724" s="11">
        <f>Tabla8[[#This Row],[tasa de cambio]]*Tabla8[[#This Row],[Ingresos netos]]</f>
        <v>9.4804505999999998E-4</v>
      </c>
      <c r="BB724" s="23"/>
      <c r="BD724" s="23"/>
    </row>
    <row r="725" spans="1:56">
      <c r="A725" s="2" t="s">
        <v>24</v>
      </c>
      <c r="B725" s="2" t="s">
        <v>19</v>
      </c>
      <c r="C725" s="2"/>
      <c r="D725" s="2" t="s">
        <v>11</v>
      </c>
      <c r="E725" s="2" t="s">
        <v>12</v>
      </c>
      <c r="F725" s="2" t="s">
        <v>13</v>
      </c>
      <c r="G725" s="7">
        <v>2.8413531960000001E-3</v>
      </c>
      <c r="H725" s="7">
        <v>0.75</v>
      </c>
      <c r="I725" s="9">
        <f>Tabla14[[#This Row],[Precio unitario]]*Tabla14[[#This Row],[Tasa de ingresos cliente]]</f>
        <v>2.131014897E-3</v>
      </c>
      <c r="J725" s="21">
        <v>21.6</v>
      </c>
      <c r="K725" s="15">
        <f>Tabla14[[#This Row],[tasa de cambio]]*Tabla14[[#This Row],[Ingresos netos]]</f>
        <v>4.6029921775200003E-2</v>
      </c>
      <c r="P725" s="2" t="s">
        <v>87</v>
      </c>
      <c r="Q725" s="2" t="s">
        <v>17</v>
      </c>
      <c r="R725" s="2"/>
      <c r="S725" s="2" t="s">
        <v>11</v>
      </c>
      <c r="T725" s="2" t="s">
        <v>12</v>
      </c>
      <c r="U725" s="2" t="s">
        <v>13</v>
      </c>
      <c r="V725" s="7">
        <v>3.8033199600000001E-4</v>
      </c>
      <c r="W725" s="7">
        <v>0.75</v>
      </c>
      <c r="X725" s="9">
        <f>Tabla13[[#This Row],[Precio unitario]]*Tabla13[[#This Row],[Tasa de ingresos cliente]]</f>
        <v>2.8524899700000002E-4</v>
      </c>
      <c r="Y725" s="21">
        <v>22.631540000000001</v>
      </c>
      <c r="Z725" s="15">
        <f>Tabla13[[#This Row],[tasa de cambio]]*Tabla13[[#This Row],[Ingresos netos]]</f>
        <v>6.4556240855653804E-3</v>
      </c>
      <c r="AQ725" s="2" t="s">
        <v>100</v>
      </c>
      <c r="AR725" s="2" t="s">
        <v>53</v>
      </c>
      <c r="AS725" s="2" t="s">
        <v>114</v>
      </c>
      <c r="AT725" s="2" t="s">
        <v>11</v>
      </c>
      <c r="AU725" s="2" t="s">
        <v>12</v>
      </c>
      <c r="AV725" s="2" t="s">
        <v>13</v>
      </c>
      <c r="AW725" s="7">
        <v>5.8521699999999999E-5</v>
      </c>
      <c r="AX725" s="7">
        <v>0.75</v>
      </c>
      <c r="AY725" s="9">
        <f>Tabla8[[#This Row],[Precio unitario]]*Tabla8[[#This Row],[Tasa de ingresos cliente]]</f>
        <v>4.3891275000000003E-5</v>
      </c>
      <c r="AZ725" s="21">
        <v>21.6</v>
      </c>
      <c r="BA725" s="11">
        <f>Tabla8[[#This Row],[tasa de cambio]]*Tabla8[[#This Row],[Ingresos netos]]</f>
        <v>9.4805154000000011E-4</v>
      </c>
      <c r="BB725" s="23"/>
      <c r="BD725" s="23"/>
    </row>
    <row r="726" spans="1:56">
      <c r="A726" s="2" t="s">
        <v>24</v>
      </c>
      <c r="B726" s="2" t="s">
        <v>52</v>
      </c>
      <c r="C726" s="2"/>
      <c r="D726" s="2" t="s">
        <v>11</v>
      </c>
      <c r="E726" s="2" t="s">
        <v>12</v>
      </c>
      <c r="F726" s="2" t="s">
        <v>13</v>
      </c>
      <c r="G726" s="7">
        <v>2.9339895599999997E-4</v>
      </c>
      <c r="H726" s="7">
        <v>0.75</v>
      </c>
      <c r="I726" s="9">
        <f>Tabla14[[#This Row],[Precio unitario]]*Tabla14[[#This Row],[Tasa de ingresos cliente]]</f>
        <v>2.2004921699999999E-4</v>
      </c>
      <c r="J726" s="21">
        <v>21.6</v>
      </c>
      <c r="K726" s="15">
        <f>Tabla14[[#This Row],[tasa de cambio]]*Tabla14[[#This Row],[Ingresos netos]]</f>
        <v>4.7530630871999999E-3</v>
      </c>
      <c r="P726" s="1" t="s">
        <v>87</v>
      </c>
      <c r="Q726" s="1" t="s">
        <v>18</v>
      </c>
      <c r="R726" s="1"/>
      <c r="S726" s="1" t="s">
        <v>11</v>
      </c>
      <c r="T726" s="1" t="s">
        <v>12</v>
      </c>
      <c r="U726" s="1" t="s">
        <v>13</v>
      </c>
      <c r="V726" s="8">
        <v>1.63610553E-4</v>
      </c>
      <c r="W726" s="8">
        <v>0.75</v>
      </c>
      <c r="X726" s="9">
        <f>Tabla13[[#This Row],[Precio unitario]]*Tabla13[[#This Row],[Tasa de ingresos cliente]]</f>
        <v>1.2270791475000001E-4</v>
      </c>
      <c r="Y726" s="21">
        <v>22.631540000000001</v>
      </c>
      <c r="Z726" s="15">
        <f>Tabla13[[#This Row],[tasa de cambio]]*Tabla13[[#This Row],[Ingresos netos]]</f>
        <v>2.7770690809812153E-3</v>
      </c>
      <c r="AQ726" s="1" t="s">
        <v>100</v>
      </c>
      <c r="AR726" s="1" t="s">
        <v>53</v>
      </c>
      <c r="AS726" s="1" t="s">
        <v>114</v>
      </c>
      <c r="AT726" s="1" t="s">
        <v>11</v>
      </c>
      <c r="AU726" s="1" t="s">
        <v>12</v>
      </c>
      <c r="AV726" s="1" t="s">
        <v>13</v>
      </c>
      <c r="AW726" s="8">
        <v>5.8526600000000003E-5</v>
      </c>
      <c r="AX726" s="8">
        <v>0.75</v>
      </c>
      <c r="AY726" s="9">
        <f>Tabla8[[#This Row],[Precio unitario]]*Tabla8[[#This Row],[Tasa de ingresos cliente]]</f>
        <v>4.3894950000000002E-5</v>
      </c>
      <c r="AZ726" s="21">
        <v>21.6</v>
      </c>
      <c r="BA726" s="11">
        <f>Tabla8[[#This Row],[tasa de cambio]]*Tabla8[[#This Row],[Ingresos netos]]</f>
        <v>9.4813092000000016E-4</v>
      </c>
      <c r="BB726" s="23"/>
      <c r="BD726" s="23"/>
    </row>
    <row r="727" spans="1:56">
      <c r="A727" s="2" t="s">
        <v>24</v>
      </c>
      <c r="B727" s="2" t="s">
        <v>52</v>
      </c>
      <c r="C727" s="2"/>
      <c r="D727" s="2" t="s">
        <v>11</v>
      </c>
      <c r="E727" s="2" t="s">
        <v>12</v>
      </c>
      <c r="F727" s="2" t="s">
        <v>13</v>
      </c>
      <c r="G727" s="7">
        <v>1.5199529200000001E-4</v>
      </c>
      <c r="H727" s="7">
        <v>0.75</v>
      </c>
      <c r="I727" s="9">
        <f>Tabla14[[#This Row],[Precio unitario]]*Tabla14[[#This Row],[Tasa de ingresos cliente]]</f>
        <v>1.1399646900000001E-4</v>
      </c>
      <c r="J727" s="21">
        <v>21.6</v>
      </c>
      <c r="K727" s="15">
        <f>Tabla14[[#This Row],[tasa de cambio]]*Tabla14[[#This Row],[Ingresos netos]]</f>
        <v>2.4623237304000002E-3</v>
      </c>
      <c r="P727" s="2" t="s">
        <v>87</v>
      </c>
      <c r="Q727" s="2" t="s">
        <v>18</v>
      </c>
      <c r="R727" s="2"/>
      <c r="S727" s="2" t="s">
        <v>11</v>
      </c>
      <c r="T727" s="2" t="s">
        <v>12</v>
      </c>
      <c r="U727" s="2" t="s">
        <v>13</v>
      </c>
      <c r="V727" s="7">
        <v>2.7126704699999998E-4</v>
      </c>
      <c r="W727" s="7">
        <v>0.75</v>
      </c>
      <c r="X727" s="9">
        <f>Tabla13[[#This Row],[Precio unitario]]*Tabla13[[#This Row],[Tasa de ingresos cliente]]</f>
        <v>2.0345028524999998E-4</v>
      </c>
      <c r="Y727" s="21">
        <v>22.631540000000001</v>
      </c>
      <c r="Z727" s="15">
        <f>Tabla13[[#This Row],[tasa de cambio]]*Tabla13[[#This Row],[Ingresos netos]]</f>
        <v>4.6043932686467845E-3</v>
      </c>
      <c r="AQ727" s="2" t="s">
        <v>100</v>
      </c>
      <c r="AR727" s="2" t="s">
        <v>53</v>
      </c>
      <c r="AS727" s="2" t="s">
        <v>114</v>
      </c>
      <c r="AT727" s="2" t="s">
        <v>11</v>
      </c>
      <c r="AU727" s="2" t="s">
        <v>12</v>
      </c>
      <c r="AV727" s="2" t="s">
        <v>13</v>
      </c>
      <c r="AW727" s="7">
        <v>5.8525900000000002E-5</v>
      </c>
      <c r="AX727" s="7">
        <v>0.75</v>
      </c>
      <c r="AY727" s="9">
        <f>Tabla8[[#This Row],[Precio unitario]]*Tabla8[[#This Row],[Tasa de ingresos cliente]]</f>
        <v>4.3894424999999999E-5</v>
      </c>
      <c r="AZ727" s="21">
        <v>21.6</v>
      </c>
      <c r="BA727" s="11">
        <f>Tabla8[[#This Row],[tasa de cambio]]*Tabla8[[#This Row],[Ingresos netos]]</f>
        <v>9.4811958000000005E-4</v>
      </c>
      <c r="BB727" s="23"/>
      <c r="BD727" s="23"/>
    </row>
    <row r="728" spans="1:56">
      <c r="A728" s="2" t="s">
        <v>24</v>
      </c>
      <c r="B728" s="2" t="s">
        <v>52</v>
      </c>
      <c r="C728" s="2"/>
      <c r="D728" s="2" t="s">
        <v>11</v>
      </c>
      <c r="E728" s="2" t="s">
        <v>12</v>
      </c>
      <c r="F728" s="2" t="s">
        <v>13</v>
      </c>
      <c r="G728" s="7">
        <v>1.51501131E-4</v>
      </c>
      <c r="H728" s="7">
        <v>0.75</v>
      </c>
      <c r="I728" s="9">
        <f>Tabla14[[#This Row],[Precio unitario]]*Tabla14[[#This Row],[Tasa de ingresos cliente]]</f>
        <v>1.1362584825000001E-4</v>
      </c>
      <c r="J728" s="21">
        <v>21.6</v>
      </c>
      <c r="K728" s="15">
        <f>Tabla14[[#This Row],[tasa de cambio]]*Tabla14[[#This Row],[Ingresos netos]]</f>
        <v>2.4543183222000002E-3</v>
      </c>
      <c r="P728" s="1" t="s">
        <v>87</v>
      </c>
      <c r="Q728" s="1" t="s">
        <v>45</v>
      </c>
      <c r="R728" s="1"/>
      <c r="S728" s="1" t="s">
        <v>11</v>
      </c>
      <c r="T728" s="1" t="s">
        <v>12</v>
      </c>
      <c r="U728" s="1" t="s">
        <v>13</v>
      </c>
      <c r="V728" s="8">
        <v>2.3150773400000001E-4</v>
      </c>
      <c r="W728" s="8">
        <v>0.75</v>
      </c>
      <c r="X728" s="9">
        <f>Tabla13[[#This Row],[Precio unitario]]*Tabla13[[#This Row],[Tasa de ingresos cliente]]</f>
        <v>1.736308005E-4</v>
      </c>
      <c r="Y728" s="21">
        <v>22.631540000000001</v>
      </c>
      <c r="Z728" s="15">
        <f>Tabla13[[#This Row],[tasa de cambio]]*Tabla13[[#This Row],[Ingresos netos]]</f>
        <v>3.9295324067477704E-3</v>
      </c>
      <c r="AQ728" s="1" t="s">
        <v>100</v>
      </c>
      <c r="AR728" s="1" t="s">
        <v>53</v>
      </c>
      <c r="AS728" s="1" t="s">
        <v>114</v>
      </c>
      <c r="AT728" s="1" t="s">
        <v>11</v>
      </c>
      <c r="AU728" s="1" t="s">
        <v>12</v>
      </c>
      <c r="AV728" s="1" t="s">
        <v>13</v>
      </c>
      <c r="AW728" s="8">
        <v>5.8527299999999998E-5</v>
      </c>
      <c r="AX728" s="8">
        <v>0.75</v>
      </c>
      <c r="AY728" s="9">
        <f>Tabla8[[#This Row],[Precio unitario]]*Tabla8[[#This Row],[Tasa de ingresos cliente]]</f>
        <v>4.3895474999999998E-5</v>
      </c>
      <c r="AZ728" s="21">
        <v>21.6</v>
      </c>
      <c r="BA728" s="11">
        <f>Tabla8[[#This Row],[tasa de cambio]]*Tabla8[[#This Row],[Ingresos netos]]</f>
        <v>9.4814226000000006E-4</v>
      </c>
      <c r="BB728" s="23"/>
      <c r="BD728" s="23"/>
    </row>
    <row r="729" spans="1:56">
      <c r="A729" s="1" t="s">
        <v>24</v>
      </c>
      <c r="B729" s="1" t="s">
        <v>52</v>
      </c>
      <c r="C729" s="1"/>
      <c r="D729" s="1" t="s">
        <v>11</v>
      </c>
      <c r="E729" s="1" t="s">
        <v>12</v>
      </c>
      <c r="F729" s="1" t="s">
        <v>13</v>
      </c>
      <c r="G729" s="8">
        <v>1.80657698E-4</v>
      </c>
      <c r="H729" s="8">
        <v>0.75</v>
      </c>
      <c r="I729" s="9">
        <f>Tabla14[[#This Row],[Precio unitario]]*Tabla14[[#This Row],[Tasa de ingresos cliente]]</f>
        <v>1.354932735E-4</v>
      </c>
      <c r="J729" s="21">
        <v>21.6</v>
      </c>
      <c r="K729" s="15">
        <f>Tabla14[[#This Row],[tasa de cambio]]*Tabla14[[#This Row],[Ingresos netos]]</f>
        <v>2.9266547076000002E-3</v>
      </c>
      <c r="P729" s="2" t="s">
        <v>87</v>
      </c>
      <c r="Q729" s="2" t="s">
        <v>57</v>
      </c>
      <c r="R729" s="2"/>
      <c r="S729" s="2" t="s">
        <v>11</v>
      </c>
      <c r="T729" s="2" t="s">
        <v>12</v>
      </c>
      <c r="U729" s="2" t="s">
        <v>13</v>
      </c>
      <c r="V729" s="7">
        <v>1.3271858050000001E-3</v>
      </c>
      <c r="W729" s="7">
        <v>0.75</v>
      </c>
      <c r="X729" s="9">
        <f>Tabla13[[#This Row],[Precio unitario]]*Tabla13[[#This Row],[Tasa de ingresos cliente]]</f>
        <v>9.9538935374999995E-4</v>
      </c>
      <c r="Y729" s="21">
        <v>22.631540000000001</v>
      </c>
      <c r="Z729" s="15">
        <f>Tabla13[[#This Row],[tasa de cambio]]*Tabla13[[#This Row],[Ingresos netos]]</f>
        <v>2.2527193974967274E-2</v>
      </c>
      <c r="AQ729" s="2" t="s">
        <v>100</v>
      </c>
      <c r="AR729" s="2" t="s">
        <v>53</v>
      </c>
      <c r="AS729" s="2" t="s">
        <v>114</v>
      </c>
      <c r="AT729" s="2" t="s">
        <v>11</v>
      </c>
      <c r="AU729" s="2" t="s">
        <v>12</v>
      </c>
      <c r="AV729" s="2" t="s">
        <v>13</v>
      </c>
      <c r="AW729" s="7">
        <v>5.8522800000000002E-5</v>
      </c>
      <c r="AX729" s="7">
        <v>0.75</v>
      </c>
      <c r="AY729" s="9">
        <f>Tabla8[[#This Row],[Precio unitario]]*Tabla8[[#This Row],[Tasa de ingresos cliente]]</f>
        <v>4.3892099999999999E-5</v>
      </c>
      <c r="AZ729" s="21">
        <v>21.6</v>
      </c>
      <c r="BA729" s="11">
        <f>Tabla8[[#This Row],[tasa de cambio]]*Tabla8[[#This Row],[Ingresos netos]]</f>
        <v>9.4806936000000003E-4</v>
      </c>
      <c r="BB729" s="23"/>
      <c r="BD729" s="23"/>
    </row>
    <row r="730" spans="1:56">
      <c r="A730" s="1" t="s">
        <v>24</v>
      </c>
      <c r="B730" s="1" t="s">
        <v>52</v>
      </c>
      <c r="C730" s="1"/>
      <c r="D730" s="1" t="s">
        <v>11</v>
      </c>
      <c r="E730" s="1" t="s">
        <v>12</v>
      </c>
      <c r="F730" s="1" t="s">
        <v>13</v>
      </c>
      <c r="G730" s="8">
        <v>1.53025073E-4</v>
      </c>
      <c r="H730" s="8">
        <v>0.75</v>
      </c>
      <c r="I730" s="9">
        <f>Tabla14[[#This Row],[Precio unitario]]*Tabla14[[#This Row],[Tasa de ingresos cliente]]</f>
        <v>1.1476880474999999E-4</v>
      </c>
      <c r="J730" s="21">
        <v>21.6</v>
      </c>
      <c r="K730" s="15">
        <f>Tabla14[[#This Row],[tasa de cambio]]*Tabla14[[#This Row],[Ingresos netos]]</f>
        <v>2.4790061826E-3</v>
      </c>
      <c r="P730" s="1" t="s">
        <v>87</v>
      </c>
      <c r="Q730" s="1" t="s">
        <v>23</v>
      </c>
      <c r="R730" s="1"/>
      <c r="S730" s="1" t="s">
        <v>11</v>
      </c>
      <c r="T730" s="1" t="s">
        <v>12</v>
      </c>
      <c r="U730" s="1" t="s">
        <v>13</v>
      </c>
      <c r="V730" s="8">
        <v>8.8670790899999998E-4</v>
      </c>
      <c r="W730" s="8">
        <v>0.75</v>
      </c>
      <c r="X730" s="9">
        <f>Tabla13[[#This Row],[Precio unitario]]*Tabla13[[#This Row],[Tasa de ingresos cliente]]</f>
        <v>6.6503093175000001E-4</v>
      </c>
      <c r="Y730" s="21">
        <v>22.631540000000001</v>
      </c>
      <c r="Z730" s="15">
        <f>Tabla13[[#This Row],[tasa de cambio]]*Tabla13[[#This Row],[Ingresos netos]]</f>
        <v>1.5050674133137395E-2</v>
      </c>
      <c r="AQ730" s="1" t="s">
        <v>100</v>
      </c>
      <c r="AR730" s="1" t="s">
        <v>53</v>
      </c>
      <c r="AS730" s="1" t="s">
        <v>114</v>
      </c>
      <c r="AT730" s="1" t="s">
        <v>11</v>
      </c>
      <c r="AU730" s="1" t="s">
        <v>12</v>
      </c>
      <c r="AV730" s="1" t="s">
        <v>13</v>
      </c>
      <c r="AW730" s="8">
        <v>5.8523999999999997E-5</v>
      </c>
      <c r="AX730" s="8">
        <v>0.75</v>
      </c>
      <c r="AY730" s="9">
        <f>Tabla8[[#This Row],[Precio unitario]]*Tabla8[[#This Row],[Tasa de ingresos cliente]]</f>
        <v>4.3892999999999995E-5</v>
      </c>
      <c r="AZ730" s="21">
        <v>21.6</v>
      </c>
      <c r="BA730" s="11">
        <f>Tabla8[[#This Row],[tasa de cambio]]*Tabla8[[#This Row],[Ingresos netos]]</f>
        <v>9.4808879999999998E-4</v>
      </c>
      <c r="BB730" s="23"/>
      <c r="BD730" s="23"/>
    </row>
    <row r="731" spans="1:56">
      <c r="A731" s="1" t="s">
        <v>24</v>
      </c>
      <c r="B731" s="1" t="s">
        <v>52</v>
      </c>
      <c r="C731" s="1"/>
      <c r="D731" s="1" t="s">
        <v>11</v>
      </c>
      <c r="E731" s="1" t="s">
        <v>12</v>
      </c>
      <c r="F731" s="1" t="s">
        <v>13</v>
      </c>
      <c r="G731" s="8">
        <v>2.73854753E-4</v>
      </c>
      <c r="H731" s="8">
        <v>0.75</v>
      </c>
      <c r="I731" s="9">
        <f>Tabla14[[#This Row],[Precio unitario]]*Tabla14[[#This Row],[Tasa de ingresos cliente]]</f>
        <v>2.0539106474999998E-4</v>
      </c>
      <c r="J731" s="21">
        <v>21.6</v>
      </c>
      <c r="K731" s="15">
        <f>Tabla14[[#This Row],[tasa de cambio]]*Tabla14[[#This Row],[Ingresos netos]]</f>
        <v>4.4364469985999997E-3</v>
      </c>
      <c r="P731" s="2" t="s">
        <v>87</v>
      </c>
      <c r="Q731" s="2" t="s">
        <v>88</v>
      </c>
      <c r="R731" s="2"/>
      <c r="S731" s="2" t="s">
        <v>11</v>
      </c>
      <c r="T731" s="2" t="s">
        <v>12</v>
      </c>
      <c r="U731" s="2" t="s">
        <v>13</v>
      </c>
      <c r="V731" s="7">
        <v>3.3826497199999998E-4</v>
      </c>
      <c r="W731" s="7">
        <v>0.75</v>
      </c>
      <c r="X731" s="9">
        <f>Tabla13[[#This Row],[Precio unitario]]*Tabla13[[#This Row],[Tasa de ingresos cliente]]</f>
        <v>2.5369872899999997E-4</v>
      </c>
      <c r="Y731" s="21">
        <v>22.631540000000001</v>
      </c>
      <c r="Z731" s="15">
        <f>Tabla13[[#This Row],[tasa de cambio]]*Tabla13[[#This Row],[Ingresos netos]]</f>
        <v>5.74159293331266E-3</v>
      </c>
      <c r="AQ731" s="2" t="s">
        <v>100</v>
      </c>
      <c r="AR731" s="2" t="s">
        <v>53</v>
      </c>
      <c r="AS731" s="2" t="s">
        <v>114</v>
      </c>
      <c r="AT731" s="2" t="s">
        <v>11</v>
      </c>
      <c r="AU731" s="2" t="s">
        <v>12</v>
      </c>
      <c r="AV731" s="2" t="s">
        <v>13</v>
      </c>
      <c r="AW731" s="7">
        <v>5.8525500000000001E-5</v>
      </c>
      <c r="AX731" s="7">
        <v>0.75</v>
      </c>
      <c r="AY731" s="9">
        <f>Tabla8[[#This Row],[Precio unitario]]*Tabla8[[#This Row],[Tasa de ingresos cliente]]</f>
        <v>4.3894124999999999E-5</v>
      </c>
      <c r="AZ731" s="21">
        <v>21.6</v>
      </c>
      <c r="BA731" s="11">
        <f>Tabla8[[#This Row],[tasa de cambio]]*Tabla8[[#This Row],[Ingresos netos]]</f>
        <v>9.4811310000000003E-4</v>
      </c>
      <c r="BB731" s="23"/>
      <c r="BD731" s="23"/>
    </row>
    <row r="732" spans="1:56">
      <c r="A732" s="1" t="s">
        <v>24</v>
      </c>
      <c r="B732" s="1" t="s">
        <v>52</v>
      </c>
      <c r="C732" s="1"/>
      <c r="D732" s="1" t="s">
        <v>11</v>
      </c>
      <c r="E732" s="1" t="s">
        <v>12</v>
      </c>
      <c r="F732" s="1" t="s">
        <v>13</v>
      </c>
      <c r="G732" s="8">
        <v>2.3655497599999999E-4</v>
      </c>
      <c r="H732" s="8">
        <v>0.75</v>
      </c>
      <c r="I732" s="9">
        <f>Tabla14[[#This Row],[Precio unitario]]*Tabla14[[#This Row],[Tasa de ingresos cliente]]</f>
        <v>1.77416232E-4</v>
      </c>
      <c r="J732" s="21">
        <v>21.6</v>
      </c>
      <c r="K732" s="15">
        <f>Tabla14[[#This Row],[tasa de cambio]]*Tabla14[[#This Row],[Ingresos netos]]</f>
        <v>3.8321906112000004E-3</v>
      </c>
      <c r="P732" s="1" t="s">
        <v>87</v>
      </c>
      <c r="Q732" s="1" t="s">
        <v>22</v>
      </c>
      <c r="R732" s="1"/>
      <c r="S732" s="1" t="s">
        <v>11</v>
      </c>
      <c r="T732" s="1" t="s">
        <v>12</v>
      </c>
      <c r="U732" s="1" t="s">
        <v>13</v>
      </c>
      <c r="V732" s="8">
        <v>2.1400157709999998E-3</v>
      </c>
      <c r="W732" s="8">
        <v>0.75</v>
      </c>
      <c r="X732" s="9">
        <f>Tabla13[[#This Row],[Precio unitario]]*Tabla13[[#This Row],[Tasa de ingresos cliente]]</f>
        <v>1.6050118282499998E-3</v>
      </c>
      <c r="Y732" s="21">
        <v>22.631540000000001</v>
      </c>
      <c r="Z732" s="15">
        <f>Tabla13[[#This Row],[tasa de cambio]]*Tabla13[[#This Row],[Ingresos netos]]</f>
        <v>3.6323889391513001E-2</v>
      </c>
      <c r="AQ732" s="1" t="s">
        <v>100</v>
      </c>
      <c r="AR732" s="1" t="s">
        <v>53</v>
      </c>
      <c r="AS732" s="1" t="s">
        <v>114</v>
      </c>
      <c r="AT732" s="1" t="s">
        <v>11</v>
      </c>
      <c r="AU732" s="1" t="s">
        <v>12</v>
      </c>
      <c r="AV732" s="1" t="s">
        <v>13</v>
      </c>
      <c r="AW732" s="8">
        <v>5.8522700000000001E-5</v>
      </c>
      <c r="AX732" s="8">
        <v>0.75</v>
      </c>
      <c r="AY732" s="9">
        <f>Tabla8[[#This Row],[Precio unitario]]*Tabla8[[#This Row],[Tasa de ingresos cliente]]</f>
        <v>4.3892025000000001E-5</v>
      </c>
      <c r="AZ732" s="21">
        <v>21.6</v>
      </c>
      <c r="BA732" s="11">
        <f>Tabla8[[#This Row],[tasa de cambio]]*Tabla8[[#This Row],[Ingresos netos]]</f>
        <v>9.4806774000000011E-4</v>
      </c>
      <c r="BB732" s="23"/>
      <c r="BD732" s="23"/>
    </row>
    <row r="733" spans="1:56">
      <c r="A733" s="2" t="s">
        <v>24</v>
      </c>
      <c r="B733" s="2" t="s">
        <v>52</v>
      </c>
      <c r="C733" s="2"/>
      <c r="D733" s="2" t="s">
        <v>11</v>
      </c>
      <c r="E733" s="2" t="s">
        <v>12</v>
      </c>
      <c r="F733" s="2" t="s">
        <v>13</v>
      </c>
      <c r="G733" s="7">
        <v>1.56915769E-4</v>
      </c>
      <c r="H733" s="7">
        <v>0.75</v>
      </c>
      <c r="I733" s="9">
        <f>Tabla14[[#This Row],[Precio unitario]]*Tabla14[[#This Row],[Tasa de ingresos cliente]]</f>
        <v>1.1768682675E-4</v>
      </c>
      <c r="J733" s="21">
        <v>21.6</v>
      </c>
      <c r="K733" s="15">
        <f>Tabla14[[#This Row],[tasa de cambio]]*Tabla14[[#This Row],[Ingresos netos]]</f>
        <v>2.5420354578000004E-3</v>
      </c>
      <c r="P733" s="2" t="s">
        <v>87</v>
      </c>
      <c r="Q733" s="2" t="s">
        <v>72</v>
      </c>
      <c r="R733" s="2"/>
      <c r="S733" s="2" t="s">
        <v>11</v>
      </c>
      <c r="T733" s="2" t="s">
        <v>12</v>
      </c>
      <c r="U733" s="2" t="s">
        <v>13</v>
      </c>
      <c r="V733" s="7">
        <v>4.6849986799999999E-4</v>
      </c>
      <c r="W733" s="7">
        <v>0.75</v>
      </c>
      <c r="X733" s="9">
        <f>Tabla13[[#This Row],[Precio unitario]]*Tabla13[[#This Row],[Tasa de ingresos cliente]]</f>
        <v>3.5137490099999998E-4</v>
      </c>
      <c r="Y733" s="21">
        <v>22.631540000000001</v>
      </c>
      <c r="Z733" s="15">
        <f>Tabla13[[#This Row],[tasa de cambio]]*Tabla13[[#This Row],[Ingresos netos]]</f>
        <v>7.9521551269775403E-3</v>
      </c>
      <c r="AQ733" s="2" t="s">
        <v>100</v>
      </c>
      <c r="AR733" s="2" t="s">
        <v>53</v>
      </c>
      <c r="AS733" s="2" t="s">
        <v>114</v>
      </c>
      <c r="AT733" s="2" t="s">
        <v>11</v>
      </c>
      <c r="AU733" s="2" t="s">
        <v>12</v>
      </c>
      <c r="AV733" s="2" t="s">
        <v>13</v>
      </c>
      <c r="AW733" s="7">
        <v>5.8520000000000002E-5</v>
      </c>
      <c r="AX733" s="7">
        <v>0.75</v>
      </c>
      <c r="AY733" s="9">
        <f>Tabla8[[#This Row],[Precio unitario]]*Tabla8[[#This Row],[Tasa de ingresos cliente]]</f>
        <v>4.3890000000000002E-5</v>
      </c>
      <c r="AZ733" s="21">
        <v>21.6</v>
      </c>
      <c r="BA733" s="11">
        <f>Tabla8[[#This Row],[tasa de cambio]]*Tabla8[[#This Row],[Ingresos netos]]</f>
        <v>9.4802400000000011E-4</v>
      </c>
      <c r="BB733" s="23"/>
      <c r="BD733" s="23"/>
    </row>
    <row r="734" spans="1:56">
      <c r="A734" s="2" t="s">
        <v>24</v>
      </c>
      <c r="B734" s="2" t="s">
        <v>52</v>
      </c>
      <c r="C734" s="2"/>
      <c r="D734" s="2" t="s">
        <v>11</v>
      </c>
      <c r="E734" s="2" t="s">
        <v>12</v>
      </c>
      <c r="F734" s="2" t="s">
        <v>13</v>
      </c>
      <c r="G734" s="7">
        <v>9.3210152000000005E-4</v>
      </c>
      <c r="H734" s="7">
        <v>0.75</v>
      </c>
      <c r="I734" s="9">
        <f>Tabla14[[#This Row],[Precio unitario]]*Tabla14[[#This Row],[Tasa de ingresos cliente]]</f>
        <v>6.9907614000000006E-4</v>
      </c>
      <c r="J734" s="21">
        <v>21.6</v>
      </c>
      <c r="K734" s="15">
        <f>Tabla14[[#This Row],[tasa de cambio]]*Tabla14[[#This Row],[Ingresos netos]]</f>
        <v>1.5100044624000003E-2</v>
      </c>
      <c r="P734" s="1" t="s">
        <v>87</v>
      </c>
      <c r="Q734" s="1" t="s">
        <v>43</v>
      </c>
      <c r="R734" s="1"/>
      <c r="S734" s="1" t="s">
        <v>11</v>
      </c>
      <c r="T734" s="1" t="s">
        <v>12</v>
      </c>
      <c r="U734" s="1" t="s">
        <v>13</v>
      </c>
      <c r="V734" s="8">
        <v>1.8002078199999999E-4</v>
      </c>
      <c r="W734" s="8">
        <v>0.75</v>
      </c>
      <c r="X734" s="9">
        <f>Tabla13[[#This Row],[Precio unitario]]*Tabla13[[#This Row],[Tasa de ingresos cliente]]</f>
        <v>1.3501558649999998E-4</v>
      </c>
      <c r="Y734" s="21">
        <v>22.631540000000001</v>
      </c>
      <c r="Z734" s="15">
        <f>Tabla13[[#This Row],[tasa de cambio]]*Tabla13[[#This Row],[Ingresos netos]]</f>
        <v>3.0556106464982098E-3</v>
      </c>
      <c r="AQ734" s="2" t="s">
        <v>100</v>
      </c>
      <c r="AR734" s="2" t="s">
        <v>53</v>
      </c>
      <c r="AS734" s="2" t="s">
        <v>114</v>
      </c>
      <c r="AT734" s="2" t="s">
        <v>11</v>
      </c>
      <c r="AU734" s="2" t="s">
        <v>12</v>
      </c>
      <c r="AV734" s="2" t="s">
        <v>13</v>
      </c>
      <c r="AW734" s="7">
        <v>5.85161E-5</v>
      </c>
      <c r="AX734" s="7">
        <v>0.75</v>
      </c>
      <c r="AY734" s="9">
        <f>Tabla8[[#This Row],[Precio unitario]]*Tabla8[[#This Row],[Tasa de ingresos cliente]]</f>
        <v>4.3887075E-5</v>
      </c>
      <c r="AZ734" s="21">
        <v>21.6</v>
      </c>
      <c r="BA734" s="11">
        <f>Tabla8[[#This Row],[tasa de cambio]]*Tabla8[[#This Row],[Ingresos netos]]</f>
        <v>9.4796082000000005E-4</v>
      </c>
      <c r="BB734" s="23"/>
      <c r="BD734" s="23"/>
    </row>
    <row r="735" spans="1:56">
      <c r="A735" s="1" t="s">
        <v>24</v>
      </c>
      <c r="B735" s="1" t="s">
        <v>52</v>
      </c>
      <c r="C735" s="1"/>
      <c r="D735" s="1" t="s">
        <v>11</v>
      </c>
      <c r="E735" s="1" t="s">
        <v>12</v>
      </c>
      <c r="F735" s="1" t="s">
        <v>13</v>
      </c>
      <c r="G735" s="8">
        <v>1.8885212900000001E-4</v>
      </c>
      <c r="H735" s="8">
        <v>0.75</v>
      </c>
      <c r="I735" s="9">
        <f>Tabla14[[#This Row],[Precio unitario]]*Tabla14[[#This Row],[Tasa de ingresos cliente]]</f>
        <v>1.4163909675000001E-4</v>
      </c>
      <c r="J735" s="21">
        <v>21.6</v>
      </c>
      <c r="K735" s="15">
        <f>Tabla14[[#This Row],[tasa de cambio]]*Tabla14[[#This Row],[Ingresos netos]]</f>
        <v>3.0594044898000004E-3</v>
      </c>
      <c r="P735" s="2" t="s">
        <v>87</v>
      </c>
      <c r="Q735" s="2" t="s">
        <v>43</v>
      </c>
      <c r="R735" s="2"/>
      <c r="S735" s="2" t="s">
        <v>11</v>
      </c>
      <c r="T735" s="2" t="s">
        <v>12</v>
      </c>
      <c r="U735" s="2" t="s">
        <v>13</v>
      </c>
      <c r="V735" s="7">
        <v>5.2451239800000002E-4</v>
      </c>
      <c r="W735" s="7">
        <v>0.75</v>
      </c>
      <c r="X735" s="9">
        <f>Tabla13[[#This Row],[Precio unitario]]*Tabla13[[#This Row],[Tasa de ingresos cliente]]</f>
        <v>3.9338429849999999E-4</v>
      </c>
      <c r="Y735" s="21">
        <v>22.631540000000001</v>
      </c>
      <c r="Z735" s="15">
        <f>Tabla13[[#This Row],[tasa de cambio]]*Tabla13[[#This Row],[Ingresos netos]]</f>
        <v>8.9028924868746907E-3</v>
      </c>
      <c r="AQ735" s="1" t="s">
        <v>100</v>
      </c>
      <c r="AR735" s="1" t="s">
        <v>53</v>
      </c>
      <c r="AS735" s="1" t="s">
        <v>114</v>
      </c>
      <c r="AT735" s="1" t="s">
        <v>11</v>
      </c>
      <c r="AU735" s="1" t="s">
        <v>12</v>
      </c>
      <c r="AV735" s="1" t="s">
        <v>13</v>
      </c>
      <c r="AW735" s="8">
        <v>5.8499999999999999E-5</v>
      </c>
      <c r="AX735" s="8">
        <v>0.75</v>
      </c>
      <c r="AY735" s="9">
        <f>Tabla8[[#This Row],[Precio unitario]]*Tabla8[[#This Row],[Tasa de ingresos cliente]]</f>
        <v>4.3874999999999996E-5</v>
      </c>
      <c r="AZ735" s="21">
        <v>21.6</v>
      </c>
      <c r="BA735" s="11">
        <f>Tabla8[[#This Row],[tasa de cambio]]*Tabla8[[#This Row],[Ingresos netos]]</f>
        <v>9.477E-4</v>
      </c>
      <c r="BB735" s="23"/>
      <c r="BD735" s="23"/>
    </row>
    <row r="736" spans="1:56">
      <c r="A736" s="2" t="s">
        <v>24</v>
      </c>
      <c r="B736" s="2" t="s">
        <v>52</v>
      </c>
      <c r="C736" s="2"/>
      <c r="D736" s="2" t="s">
        <v>11</v>
      </c>
      <c r="E736" s="2" t="s">
        <v>12</v>
      </c>
      <c r="F736" s="2" t="s">
        <v>13</v>
      </c>
      <c r="G736" s="7">
        <v>2.42656834E-4</v>
      </c>
      <c r="H736" s="7">
        <v>0.75</v>
      </c>
      <c r="I736" s="9">
        <f>Tabla14[[#This Row],[Precio unitario]]*Tabla14[[#This Row],[Tasa de ingresos cliente]]</f>
        <v>1.8199262550000001E-4</v>
      </c>
      <c r="J736" s="21">
        <v>21.6</v>
      </c>
      <c r="K736" s="15">
        <f>Tabla14[[#This Row],[tasa de cambio]]*Tabla14[[#This Row],[Ingresos netos]]</f>
        <v>3.9310407108000007E-3</v>
      </c>
      <c r="P736" s="1" t="s">
        <v>87</v>
      </c>
      <c r="Q736" s="1" t="s">
        <v>16</v>
      </c>
      <c r="R736" s="1"/>
      <c r="S736" s="1" t="s">
        <v>11</v>
      </c>
      <c r="T736" s="1" t="s">
        <v>12</v>
      </c>
      <c r="U736" s="1" t="s">
        <v>13</v>
      </c>
      <c r="V736" s="8">
        <v>1.0211625962000001E-2</v>
      </c>
      <c r="W736" s="8">
        <v>0.75</v>
      </c>
      <c r="X736" s="9">
        <f>Tabla13[[#This Row],[Precio unitario]]*Tabla13[[#This Row],[Tasa de ingresos cliente]]</f>
        <v>7.6587194715000001E-3</v>
      </c>
      <c r="Y736" s="21">
        <v>22.631540000000001</v>
      </c>
      <c r="Z736" s="15">
        <f>Tabla13[[#This Row],[tasa de cambio]]*Tabla13[[#This Row],[Ingresos netos]]</f>
        <v>0.17332861606803113</v>
      </c>
      <c r="AQ736" s="2" t="s">
        <v>100</v>
      </c>
      <c r="AR736" s="2" t="s">
        <v>53</v>
      </c>
      <c r="AS736" s="2" t="s">
        <v>114</v>
      </c>
      <c r="AT736" s="2" t="s">
        <v>11</v>
      </c>
      <c r="AU736" s="2" t="s">
        <v>12</v>
      </c>
      <c r="AV736" s="2" t="s">
        <v>13</v>
      </c>
      <c r="AW736" s="7">
        <v>5.8513500000000001E-5</v>
      </c>
      <c r="AX736" s="7">
        <v>0.75</v>
      </c>
      <c r="AY736" s="9">
        <f>Tabla8[[#This Row],[Precio unitario]]*Tabla8[[#This Row],[Tasa de ingresos cliente]]</f>
        <v>4.3885124999999999E-5</v>
      </c>
      <c r="AZ736" s="21">
        <v>21.6</v>
      </c>
      <c r="BA736" s="11">
        <f>Tabla8[[#This Row],[tasa de cambio]]*Tabla8[[#This Row],[Ingresos netos]]</f>
        <v>9.4791870000000009E-4</v>
      </c>
      <c r="BB736" s="23"/>
      <c r="BD736" s="23"/>
    </row>
    <row r="737" spans="1:56">
      <c r="A737" s="2" t="s">
        <v>24</v>
      </c>
      <c r="B737" s="2" t="s">
        <v>52</v>
      </c>
      <c r="C737" s="2"/>
      <c r="D737" s="2" t="s">
        <v>11</v>
      </c>
      <c r="E737" s="2" t="s">
        <v>12</v>
      </c>
      <c r="F737" s="2" t="s">
        <v>13</v>
      </c>
      <c r="G737" s="7">
        <v>1.3112210599999999E-4</v>
      </c>
      <c r="H737" s="7">
        <v>0.75</v>
      </c>
      <c r="I737" s="9">
        <f>Tabla14[[#This Row],[Precio unitario]]*Tabla14[[#This Row],[Tasa de ingresos cliente]]</f>
        <v>9.8341579499999988E-5</v>
      </c>
      <c r="J737" s="21">
        <v>21.6</v>
      </c>
      <c r="K737" s="15">
        <f>Tabla14[[#This Row],[tasa de cambio]]*Tabla14[[#This Row],[Ingresos netos]]</f>
        <v>2.1241781171999997E-3</v>
      </c>
      <c r="P737" s="2" t="s">
        <v>87</v>
      </c>
      <c r="Q737" s="2" t="s">
        <v>35</v>
      </c>
      <c r="R737" s="2"/>
      <c r="S737" s="2" t="s">
        <v>11</v>
      </c>
      <c r="T737" s="2" t="s">
        <v>12</v>
      </c>
      <c r="U737" s="2" t="s">
        <v>13</v>
      </c>
      <c r="V737" s="7">
        <v>3.1896024199999998E-4</v>
      </c>
      <c r="W737" s="7">
        <v>0.75</v>
      </c>
      <c r="X737" s="9">
        <f>Tabla13[[#This Row],[Precio unitario]]*Tabla13[[#This Row],[Tasa de ingresos cliente]]</f>
        <v>2.3922018149999998E-4</v>
      </c>
      <c r="Y737" s="21">
        <v>22.631540000000001</v>
      </c>
      <c r="Z737" s="15">
        <f>Tabla13[[#This Row],[tasa de cambio]]*Tabla13[[#This Row],[Ingresos netos]]</f>
        <v>5.4139211064245102E-3</v>
      </c>
      <c r="AQ737" s="2" t="s">
        <v>100</v>
      </c>
      <c r="AR737" s="2" t="s">
        <v>53</v>
      </c>
      <c r="AS737" s="2" t="s">
        <v>104</v>
      </c>
      <c r="AT737" s="2" t="s">
        <v>11</v>
      </c>
      <c r="AU737" s="2" t="s">
        <v>129</v>
      </c>
      <c r="AV737" s="2" t="s">
        <v>13</v>
      </c>
      <c r="AW737" s="7">
        <v>-5.7636000000000005E-4</v>
      </c>
      <c r="AX737" s="7">
        <v>0.75</v>
      </c>
      <c r="AY737" s="9">
        <f>Tabla8[[#This Row],[Precio unitario]]*Tabla8[[#This Row],[Tasa de ingresos cliente]]</f>
        <v>-4.3227000000000001E-4</v>
      </c>
      <c r="AZ737" s="21">
        <v>21.6</v>
      </c>
      <c r="BA737" s="11">
        <f>Tabla8[[#This Row],[tasa de cambio]]*Tabla8[[#This Row],[Ingresos netos]]</f>
        <v>-9.3370320000000003E-3</v>
      </c>
      <c r="BB737" s="23"/>
      <c r="BD737" s="23"/>
    </row>
    <row r="738" spans="1:56">
      <c r="A738" s="2" t="s">
        <v>24</v>
      </c>
      <c r="B738" s="2" t="s">
        <v>52</v>
      </c>
      <c r="C738" s="2"/>
      <c r="D738" s="2" t="s">
        <v>11</v>
      </c>
      <c r="E738" s="2" t="s">
        <v>12</v>
      </c>
      <c r="F738" s="2" t="s">
        <v>13</v>
      </c>
      <c r="G738" s="7">
        <v>2.1359553200000001E-4</v>
      </c>
      <c r="H738" s="7">
        <v>0.75</v>
      </c>
      <c r="I738" s="9">
        <f>Tabla14[[#This Row],[Precio unitario]]*Tabla14[[#This Row],[Tasa de ingresos cliente]]</f>
        <v>1.6019664899999999E-4</v>
      </c>
      <c r="J738" s="21">
        <v>21.6</v>
      </c>
      <c r="K738" s="15">
        <f>Tabla14[[#This Row],[tasa de cambio]]*Tabla14[[#This Row],[Ingresos netos]]</f>
        <v>3.4602476184000001E-3</v>
      </c>
      <c r="P738" s="1" t="s">
        <v>87</v>
      </c>
      <c r="Q738" s="1" t="s">
        <v>33</v>
      </c>
      <c r="R738" s="1"/>
      <c r="S738" s="1" t="s">
        <v>11</v>
      </c>
      <c r="T738" s="1" t="s">
        <v>12</v>
      </c>
      <c r="U738" s="1" t="s">
        <v>13</v>
      </c>
      <c r="V738" s="8">
        <v>1.224841905E-3</v>
      </c>
      <c r="W738" s="8">
        <v>0.75</v>
      </c>
      <c r="X738" s="9">
        <f>Tabla13[[#This Row],[Precio unitario]]*Tabla13[[#This Row],[Tasa de ingresos cliente]]</f>
        <v>9.1863142874999996E-4</v>
      </c>
      <c r="Y738" s="21">
        <v>22.631540000000001</v>
      </c>
      <c r="Z738" s="15">
        <f>Tabla13[[#This Row],[tasa de cambio]]*Tabla13[[#This Row],[Ingresos netos]]</f>
        <v>2.0790043925012776E-2</v>
      </c>
      <c r="AQ738" s="2" t="s">
        <v>100</v>
      </c>
      <c r="AR738" s="2" t="s">
        <v>53</v>
      </c>
      <c r="AS738" s="2" t="s">
        <v>114</v>
      </c>
      <c r="AT738" s="2" t="s">
        <v>11</v>
      </c>
      <c r="AU738" s="2" t="s">
        <v>129</v>
      </c>
      <c r="AV738" s="2" t="s">
        <v>13</v>
      </c>
      <c r="AW738" s="7">
        <v>-1.7557199999999999E-5</v>
      </c>
      <c r="AX738" s="7">
        <v>0.75</v>
      </c>
      <c r="AY738" s="9">
        <f>Tabla8[[#This Row],[Precio unitario]]*Tabla8[[#This Row],[Tasa de ingresos cliente]]</f>
        <v>-1.31679E-5</v>
      </c>
      <c r="AZ738" s="21">
        <v>21.6</v>
      </c>
      <c r="BA738" s="11">
        <f>Tabla8[[#This Row],[tasa de cambio]]*Tabla8[[#This Row],[Ingresos netos]]</f>
        <v>-2.8442663999999999E-4</v>
      </c>
      <c r="BB738" s="23"/>
      <c r="BD738" s="23"/>
    </row>
    <row r="739" spans="1:56">
      <c r="A739" s="1" t="s">
        <v>24</v>
      </c>
      <c r="B739" s="1" t="s">
        <v>52</v>
      </c>
      <c r="C739" s="1"/>
      <c r="D739" s="1" t="s">
        <v>11</v>
      </c>
      <c r="E739" s="1" t="s">
        <v>12</v>
      </c>
      <c r="F739" s="1" t="s">
        <v>13</v>
      </c>
      <c r="G739" s="8">
        <v>4.6989617800000002E-4</v>
      </c>
      <c r="H739" s="8">
        <v>0.75</v>
      </c>
      <c r="I739" s="9">
        <f>Tabla14[[#This Row],[Precio unitario]]*Tabla14[[#This Row],[Tasa de ingresos cliente]]</f>
        <v>3.5242213350000003E-4</v>
      </c>
      <c r="J739" s="21">
        <v>21.6</v>
      </c>
      <c r="K739" s="15">
        <f>Tabla14[[#This Row],[tasa de cambio]]*Tabla14[[#This Row],[Ingresos netos]]</f>
        <v>7.6123180836000009E-3</v>
      </c>
      <c r="P739" s="2" t="s">
        <v>87</v>
      </c>
      <c r="Q739" s="2" t="s">
        <v>34</v>
      </c>
      <c r="R739" s="2"/>
      <c r="S739" s="2" t="s">
        <v>11</v>
      </c>
      <c r="T739" s="2" t="s">
        <v>12</v>
      </c>
      <c r="U739" s="2" t="s">
        <v>13</v>
      </c>
      <c r="V739" s="7">
        <v>1.3763256499999999E-4</v>
      </c>
      <c r="W739" s="7">
        <v>0.75</v>
      </c>
      <c r="X739" s="9">
        <f>Tabla13[[#This Row],[Precio unitario]]*Tabla13[[#This Row],[Tasa de ingresos cliente]]</f>
        <v>1.0322442375E-4</v>
      </c>
      <c r="Y739" s="21">
        <v>22.631540000000001</v>
      </c>
      <c r="Z739" s="15">
        <f>Tabla13[[#This Row],[tasa de cambio]]*Tabla13[[#This Row],[Ingresos netos]]</f>
        <v>2.3361276750750752E-3</v>
      </c>
      <c r="AQ739" s="1" t="s">
        <v>100</v>
      </c>
      <c r="AR739" s="1" t="s">
        <v>53</v>
      </c>
      <c r="AS739" s="1" t="s">
        <v>114</v>
      </c>
      <c r="AT739" s="1" t="s">
        <v>11</v>
      </c>
      <c r="AU739" s="1" t="s">
        <v>129</v>
      </c>
      <c r="AV739" s="1" t="s">
        <v>13</v>
      </c>
      <c r="AW739" s="8">
        <v>-1.7557000000000001E-5</v>
      </c>
      <c r="AX739" s="8">
        <v>0.75</v>
      </c>
      <c r="AY739" s="9">
        <f>Tabla8[[#This Row],[Precio unitario]]*Tabla8[[#This Row],[Tasa de ingresos cliente]]</f>
        <v>-1.3167750000000001E-5</v>
      </c>
      <c r="AZ739" s="21">
        <v>21.6</v>
      </c>
      <c r="BA739" s="11">
        <f>Tabla8[[#This Row],[tasa de cambio]]*Tabla8[[#This Row],[Ingresos netos]]</f>
        <v>-2.8442340000000004E-4</v>
      </c>
      <c r="BB739" s="23"/>
      <c r="BD739" s="23"/>
    </row>
    <row r="740" spans="1:56">
      <c r="A740" s="1" t="s">
        <v>24</v>
      </c>
      <c r="B740" s="1" t="s">
        <v>52</v>
      </c>
      <c r="C740" s="1"/>
      <c r="D740" s="1" t="s">
        <v>11</v>
      </c>
      <c r="E740" s="1" t="s">
        <v>12</v>
      </c>
      <c r="F740" s="1" t="s">
        <v>13</v>
      </c>
      <c r="G740" s="8">
        <v>6.3100536000000002E-5</v>
      </c>
      <c r="H740" s="8">
        <v>0.75</v>
      </c>
      <c r="I740" s="9">
        <f>Tabla14[[#This Row],[Precio unitario]]*Tabla14[[#This Row],[Tasa de ingresos cliente]]</f>
        <v>4.7325402000000005E-5</v>
      </c>
      <c r="J740" s="21">
        <v>21.6</v>
      </c>
      <c r="K740" s="15">
        <f>Tabla14[[#This Row],[tasa de cambio]]*Tabla14[[#This Row],[Ingresos netos]]</f>
        <v>1.0222286832000001E-3</v>
      </c>
      <c r="P740" s="1" t="s">
        <v>87</v>
      </c>
      <c r="Q740" s="1" t="s">
        <v>19</v>
      </c>
      <c r="R740" s="1"/>
      <c r="S740" s="1" t="s">
        <v>11</v>
      </c>
      <c r="T740" s="1" t="s">
        <v>12</v>
      </c>
      <c r="U740" s="1" t="s">
        <v>13</v>
      </c>
      <c r="V740" s="8">
        <v>2.7371535930000002E-3</v>
      </c>
      <c r="W740" s="8">
        <v>0.75</v>
      </c>
      <c r="X740" s="9">
        <f>Tabla13[[#This Row],[Precio unitario]]*Tabla13[[#This Row],[Tasa de ingresos cliente]]</f>
        <v>2.0528651947500001E-3</v>
      </c>
      <c r="Y740" s="21">
        <v>22.631540000000001</v>
      </c>
      <c r="Z740" s="15">
        <f>Tabla13[[#This Row],[tasa de cambio]]*Tabla13[[#This Row],[Ingresos netos]]</f>
        <v>4.6459500769592418E-2</v>
      </c>
      <c r="AQ740" s="1" t="s">
        <v>100</v>
      </c>
      <c r="AR740" s="1" t="s">
        <v>53</v>
      </c>
      <c r="AS740" s="1" t="s">
        <v>101</v>
      </c>
      <c r="AT740" s="1" t="s">
        <v>11</v>
      </c>
      <c r="AU740" s="1" t="s">
        <v>12</v>
      </c>
      <c r="AV740" s="1" t="s">
        <v>13</v>
      </c>
      <c r="AW740" s="8">
        <v>1.0248636E-3</v>
      </c>
      <c r="AX740" s="8">
        <v>0.75</v>
      </c>
      <c r="AY740" s="9">
        <f>Tabla8[[#This Row],[Precio unitario]]*Tabla8[[#This Row],[Tasa de ingresos cliente]]</f>
        <v>7.6864769999999993E-4</v>
      </c>
      <c r="AZ740" s="21">
        <v>21.6</v>
      </c>
      <c r="BA740" s="11">
        <f>Tabla8[[#This Row],[tasa de cambio]]*Tabla8[[#This Row],[Ingresos netos]]</f>
        <v>1.6602790319999998E-2</v>
      </c>
      <c r="BB740" s="23"/>
      <c r="BD740" s="23"/>
    </row>
    <row r="741" spans="1:56">
      <c r="A741" s="1" t="s">
        <v>24</v>
      </c>
      <c r="B741" s="1" t="s">
        <v>52</v>
      </c>
      <c r="C741" s="1"/>
      <c r="D741" s="1" t="s">
        <v>11</v>
      </c>
      <c r="E741" s="1" t="s">
        <v>12</v>
      </c>
      <c r="F741" s="1" t="s">
        <v>13</v>
      </c>
      <c r="G741" s="8">
        <v>1.02300663E-3</v>
      </c>
      <c r="H741" s="8">
        <v>0.75</v>
      </c>
      <c r="I741" s="9">
        <f>Tabla14[[#This Row],[Precio unitario]]*Tabla14[[#This Row],[Tasa de ingresos cliente]]</f>
        <v>7.672549725E-4</v>
      </c>
      <c r="J741" s="21">
        <v>21.6</v>
      </c>
      <c r="K741" s="15">
        <f>Tabla14[[#This Row],[tasa de cambio]]*Tabla14[[#This Row],[Ingresos netos]]</f>
        <v>1.6572707406E-2</v>
      </c>
      <c r="P741" s="2" t="s">
        <v>87</v>
      </c>
      <c r="Q741" s="2" t="s">
        <v>19</v>
      </c>
      <c r="R741" s="2"/>
      <c r="S741" s="2" t="s">
        <v>11</v>
      </c>
      <c r="T741" s="2" t="s">
        <v>12</v>
      </c>
      <c r="U741" s="2" t="s">
        <v>13</v>
      </c>
      <c r="V741" s="7">
        <v>1.859994753E-3</v>
      </c>
      <c r="W741" s="7">
        <v>0.75</v>
      </c>
      <c r="X741" s="9">
        <f>Tabla13[[#This Row],[Precio unitario]]*Tabla13[[#This Row],[Tasa de ingresos cliente]]</f>
        <v>1.39499606475E-3</v>
      </c>
      <c r="Y741" s="21">
        <v>22.631540000000001</v>
      </c>
      <c r="Z741" s="15">
        <f>Tabla13[[#This Row],[tasa de cambio]]*Tabla13[[#This Row],[Ingresos netos]]</f>
        <v>3.1570909239232219E-2</v>
      </c>
      <c r="AQ741" s="2" t="s">
        <v>100</v>
      </c>
      <c r="AR741" s="2" t="s">
        <v>53</v>
      </c>
      <c r="AS741" s="2" t="s">
        <v>101</v>
      </c>
      <c r="AT741" s="2" t="s">
        <v>11</v>
      </c>
      <c r="AU741" s="2" t="s">
        <v>12</v>
      </c>
      <c r="AV741" s="2" t="s">
        <v>13</v>
      </c>
      <c r="AW741" s="7">
        <v>1.0249091000000001E-3</v>
      </c>
      <c r="AX741" s="7">
        <v>0.75</v>
      </c>
      <c r="AY741" s="9">
        <f>Tabla8[[#This Row],[Precio unitario]]*Tabla8[[#This Row],[Tasa de ingresos cliente]]</f>
        <v>7.6868182500000007E-4</v>
      </c>
      <c r="AZ741" s="21">
        <v>21.6</v>
      </c>
      <c r="BA741" s="11">
        <f>Tabla8[[#This Row],[tasa de cambio]]*Tabla8[[#This Row],[Ingresos netos]]</f>
        <v>1.6603527420000003E-2</v>
      </c>
      <c r="BB741" s="23"/>
      <c r="BD741" s="23"/>
    </row>
    <row r="742" spans="1:56">
      <c r="A742" s="1" t="s">
        <v>24</v>
      </c>
      <c r="B742" s="1" t="s">
        <v>52</v>
      </c>
      <c r="C742" s="1"/>
      <c r="D742" s="1" t="s">
        <v>11</v>
      </c>
      <c r="E742" s="1" t="s">
        <v>12</v>
      </c>
      <c r="F742" s="1" t="s">
        <v>13</v>
      </c>
      <c r="G742" s="8">
        <v>1.1348219699999999E-4</v>
      </c>
      <c r="H742" s="8">
        <v>0.75</v>
      </c>
      <c r="I742" s="9">
        <f>Tabla14[[#This Row],[Precio unitario]]*Tabla14[[#This Row],[Tasa de ingresos cliente]]</f>
        <v>8.5111647749999992E-5</v>
      </c>
      <c r="J742" s="21">
        <v>21.6</v>
      </c>
      <c r="K742" s="15">
        <f>Tabla14[[#This Row],[tasa de cambio]]*Tabla14[[#This Row],[Ingresos netos]]</f>
        <v>1.8384115914E-3</v>
      </c>
      <c r="P742" s="1" t="s">
        <v>87</v>
      </c>
      <c r="Q742" s="1" t="s">
        <v>53</v>
      </c>
      <c r="R742" s="1"/>
      <c r="S742" s="1" t="s">
        <v>11</v>
      </c>
      <c r="T742" s="1" t="s">
        <v>12</v>
      </c>
      <c r="U742" s="1" t="s">
        <v>13</v>
      </c>
      <c r="V742" s="8">
        <v>1.82704931E-4</v>
      </c>
      <c r="W742" s="8">
        <v>0.75</v>
      </c>
      <c r="X742" s="9">
        <f>Tabla13[[#This Row],[Precio unitario]]*Tabla13[[#This Row],[Tasa de ingresos cliente]]</f>
        <v>1.3702869825000001E-4</v>
      </c>
      <c r="Y742" s="21">
        <v>22.631540000000001</v>
      </c>
      <c r="Z742" s="15">
        <f>Tabla13[[#This Row],[tasa de cambio]]*Tabla13[[#This Row],[Ingresos netos]]</f>
        <v>3.1011704655928051E-3</v>
      </c>
      <c r="AQ742" s="1" t="s">
        <v>100</v>
      </c>
      <c r="AR742" s="1" t="s">
        <v>53</v>
      </c>
      <c r="AS742" s="1" t="s">
        <v>101</v>
      </c>
      <c r="AT742" s="1" t="s">
        <v>11</v>
      </c>
      <c r="AU742" s="1" t="s">
        <v>12</v>
      </c>
      <c r="AV742" s="1" t="s">
        <v>13</v>
      </c>
      <c r="AW742" s="8">
        <v>1.0250000000000001E-3</v>
      </c>
      <c r="AX742" s="8">
        <v>0.75</v>
      </c>
      <c r="AY742" s="9">
        <f>Tabla8[[#This Row],[Precio unitario]]*Tabla8[[#This Row],[Tasa de ingresos cliente]]</f>
        <v>7.6875000000000012E-4</v>
      </c>
      <c r="AZ742" s="21">
        <v>21.6</v>
      </c>
      <c r="BA742" s="11">
        <f>Tabla8[[#This Row],[tasa de cambio]]*Tabla8[[#This Row],[Ingresos netos]]</f>
        <v>1.6605000000000005E-2</v>
      </c>
      <c r="BB742" s="23"/>
      <c r="BD742" s="23"/>
    </row>
    <row r="743" spans="1:56">
      <c r="A743" s="1" t="s">
        <v>24</v>
      </c>
      <c r="B743" s="1" t="s">
        <v>52</v>
      </c>
      <c r="C743" s="1"/>
      <c r="D743" s="1" t="s">
        <v>11</v>
      </c>
      <c r="E743" s="1" t="s">
        <v>12</v>
      </c>
      <c r="F743" s="1" t="s">
        <v>13</v>
      </c>
      <c r="G743" s="8">
        <v>5.0040717199999999E-4</v>
      </c>
      <c r="H743" s="8">
        <v>0.75</v>
      </c>
      <c r="I743" s="9">
        <f>Tabla14[[#This Row],[Precio unitario]]*Tabla14[[#This Row],[Tasa de ingresos cliente]]</f>
        <v>3.7530537899999999E-4</v>
      </c>
      <c r="J743" s="21">
        <v>21.6</v>
      </c>
      <c r="K743" s="15">
        <f>Tabla14[[#This Row],[tasa de cambio]]*Tabla14[[#This Row],[Ingresos netos]]</f>
        <v>8.1065961864000002E-3</v>
      </c>
      <c r="P743" s="2" t="s">
        <v>87</v>
      </c>
      <c r="Q743" s="2" t="s">
        <v>37</v>
      </c>
      <c r="R743" s="2"/>
      <c r="S743" s="2" t="s">
        <v>11</v>
      </c>
      <c r="T743" s="2" t="s">
        <v>12</v>
      </c>
      <c r="U743" s="2" t="s">
        <v>13</v>
      </c>
      <c r="V743" s="7">
        <v>3.3178204099999997E-4</v>
      </c>
      <c r="W743" s="7">
        <v>0.75</v>
      </c>
      <c r="X743" s="9">
        <f>Tabla13[[#This Row],[Precio unitario]]*Tabla13[[#This Row],[Tasa de ingresos cliente]]</f>
        <v>2.4883653074999999E-4</v>
      </c>
      <c r="Y743" s="21">
        <v>22.631540000000001</v>
      </c>
      <c r="Z743" s="15">
        <f>Tabla13[[#This Row],[tasa de cambio]]*Tabla13[[#This Row],[Ingresos netos]]</f>
        <v>5.6315538991298549E-3</v>
      </c>
      <c r="AQ743" s="2" t="s">
        <v>100</v>
      </c>
      <c r="AR743" s="2" t="s">
        <v>53</v>
      </c>
      <c r="AS743" s="2" t="s">
        <v>101</v>
      </c>
      <c r="AT743" s="2" t="s">
        <v>11</v>
      </c>
      <c r="AU743" s="2" t="s">
        <v>12</v>
      </c>
      <c r="AV743" s="2" t="s">
        <v>13</v>
      </c>
      <c r="AW743" s="7">
        <v>1.024875E-3</v>
      </c>
      <c r="AX743" s="7">
        <v>0.75</v>
      </c>
      <c r="AY743" s="9">
        <f>Tabla8[[#This Row],[Precio unitario]]*Tabla8[[#This Row],[Tasa de ingresos cliente]]</f>
        <v>7.6865625000000003E-4</v>
      </c>
      <c r="AZ743" s="21">
        <v>21.6</v>
      </c>
      <c r="BA743" s="11">
        <f>Tabla8[[#This Row],[tasa de cambio]]*Tabla8[[#This Row],[Ingresos netos]]</f>
        <v>1.6602975000000002E-2</v>
      </c>
      <c r="BB743" s="23"/>
      <c r="BD743" s="23"/>
    </row>
    <row r="744" spans="1:56">
      <c r="A744" s="2" t="s">
        <v>24</v>
      </c>
      <c r="B744" s="2" t="s">
        <v>52</v>
      </c>
      <c r="C744" s="2"/>
      <c r="D744" s="2" t="s">
        <v>11</v>
      </c>
      <c r="E744" s="2" t="s">
        <v>12</v>
      </c>
      <c r="F744" s="2" t="s">
        <v>13</v>
      </c>
      <c r="G744" s="7">
        <v>2.78159541E-4</v>
      </c>
      <c r="H744" s="7">
        <v>0.75</v>
      </c>
      <c r="I744" s="9">
        <f>Tabla14[[#This Row],[Precio unitario]]*Tabla14[[#This Row],[Tasa de ingresos cliente]]</f>
        <v>2.0861965574999998E-4</v>
      </c>
      <c r="J744" s="21">
        <v>21.6</v>
      </c>
      <c r="K744" s="15">
        <f>Tabla14[[#This Row],[tasa de cambio]]*Tabla14[[#This Row],[Ingresos netos]]</f>
        <v>4.5061845642E-3</v>
      </c>
      <c r="P744" s="1" t="s">
        <v>87</v>
      </c>
      <c r="Q744" s="1" t="s">
        <v>37</v>
      </c>
      <c r="R744" s="1"/>
      <c r="S744" s="1" t="s">
        <v>11</v>
      </c>
      <c r="T744" s="1" t="s">
        <v>12</v>
      </c>
      <c r="U744" s="1" t="s">
        <v>13</v>
      </c>
      <c r="V744" s="8">
        <v>2.5096148099999999E-4</v>
      </c>
      <c r="W744" s="8">
        <v>0.75</v>
      </c>
      <c r="X744" s="9">
        <f>Tabla13[[#This Row],[Precio unitario]]*Tabla13[[#This Row],[Tasa de ingresos cliente]]</f>
        <v>1.8822111074999999E-4</v>
      </c>
      <c r="Y744" s="21">
        <v>22.631540000000001</v>
      </c>
      <c r="Z744" s="15">
        <f>Tabla13[[#This Row],[tasa de cambio]]*Tabla13[[#This Row],[Ingresos netos]]</f>
        <v>4.2597335967830552E-3</v>
      </c>
      <c r="AQ744" s="1" t="s">
        <v>100</v>
      </c>
      <c r="AR744" s="1" t="s">
        <v>69</v>
      </c>
      <c r="AS744" s="1" t="s">
        <v>114</v>
      </c>
      <c r="AT744" s="1" t="s">
        <v>11</v>
      </c>
      <c r="AU744" s="1" t="s">
        <v>12</v>
      </c>
      <c r="AV744" s="1" t="s">
        <v>13</v>
      </c>
      <c r="AW744" s="8">
        <v>5.5000000000000002E-5</v>
      </c>
      <c r="AX744" s="8">
        <v>0.75</v>
      </c>
      <c r="AY744" s="9">
        <f>Tabla8[[#This Row],[Precio unitario]]*Tabla8[[#This Row],[Tasa de ingresos cliente]]</f>
        <v>4.125E-5</v>
      </c>
      <c r="AZ744" s="21">
        <v>21.6</v>
      </c>
      <c r="BA744" s="11">
        <f>Tabla8[[#This Row],[tasa de cambio]]*Tabla8[[#This Row],[Ingresos netos]]</f>
        <v>8.9100000000000008E-4</v>
      </c>
      <c r="BB744" s="23"/>
      <c r="BD744" s="23"/>
    </row>
    <row r="745" spans="1:56">
      <c r="A745" s="1" t="s">
        <v>24</v>
      </c>
      <c r="B745" s="1" t="s">
        <v>52</v>
      </c>
      <c r="C745" s="1"/>
      <c r="D745" s="1" t="s">
        <v>11</v>
      </c>
      <c r="E745" s="1" t="s">
        <v>12</v>
      </c>
      <c r="F745" s="1" t="s">
        <v>13</v>
      </c>
      <c r="G745" s="8">
        <v>1.8400001499999999E-4</v>
      </c>
      <c r="H745" s="8">
        <v>0.75</v>
      </c>
      <c r="I745" s="9">
        <f>Tabla14[[#This Row],[Precio unitario]]*Tabla14[[#This Row],[Tasa de ingresos cliente]]</f>
        <v>1.3800001125E-4</v>
      </c>
      <c r="J745" s="21">
        <v>21.6</v>
      </c>
      <c r="K745" s="15">
        <f>Tabla14[[#This Row],[tasa de cambio]]*Tabla14[[#This Row],[Ingresos netos]]</f>
        <v>2.9808002430000004E-3</v>
      </c>
      <c r="P745" s="2" t="s">
        <v>87</v>
      </c>
      <c r="Q745" s="2" t="s">
        <v>22</v>
      </c>
      <c r="R745" s="2"/>
      <c r="S745" s="2" t="s">
        <v>11</v>
      </c>
      <c r="T745" s="2" t="s">
        <v>12</v>
      </c>
      <c r="U745" s="2" t="s">
        <v>13</v>
      </c>
      <c r="V745" s="7">
        <v>1.606902684E-3</v>
      </c>
      <c r="W745" s="7">
        <v>0.75</v>
      </c>
      <c r="X745" s="9">
        <f>Tabla13[[#This Row],[Precio unitario]]*Tabla13[[#This Row],[Tasa de ingresos cliente]]</f>
        <v>1.2051770129999999E-3</v>
      </c>
      <c r="Y745" s="21">
        <v>22.631540000000001</v>
      </c>
      <c r="Z745" s="15">
        <f>Tabla13[[#This Row],[tasa de cambio]]*Tabla13[[#This Row],[Ingresos netos]]</f>
        <v>2.727501177679002E-2</v>
      </c>
      <c r="AQ745" s="1" t="s">
        <v>100</v>
      </c>
      <c r="AR745" s="1" t="s">
        <v>43</v>
      </c>
      <c r="AS745" s="1" t="s">
        <v>101</v>
      </c>
      <c r="AT745" s="1" t="s">
        <v>11</v>
      </c>
      <c r="AU745" s="1" t="s">
        <v>12</v>
      </c>
      <c r="AV745" s="1" t="s">
        <v>13</v>
      </c>
      <c r="AW745" s="8">
        <v>9.8400000000000007E-4</v>
      </c>
      <c r="AX745" s="8">
        <v>0.75</v>
      </c>
      <c r="AY745" s="9">
        <f>Tabla8[[#This Row],[Precio unitario]]*Tabla8[[#This Row],[Tasa de ingresos cliente]]</f>
        <v>7.3800000000000005E-4</v>
      </c>
      <c r="AZ745" s="21">
        <v>21.6</v>
      </c>
      <c r="BA745" s="11">
        <f>Tabla8[[#This Row],[tasa de cambio]]*Tabla8[[#This Row],[Ingresos netos]]</f>
        <v>1.5940800000000001E-2</v>
      </c>
      <c r="BB745" s="23"/>
      <c r="BD745" s="23"/>
    </row>
    <row r="746" spans="1:56">
      <c r="A746" s="2" t="s">
        <v>24</v>
      </c>
      <c r="B746" s="2" t="s">
        <v>52</v>
      </c>
      <c r="C746" s="2"/>
      <c r="D746" s="2" t="s">
        <v>11</v>
      </c>
      <c r="E746" s="2" t="s">
        <v>12</v>
      </c>
      <c r="F746" s="2" t="s">
        <v>13</v>
      </c>
      <c r="G746" s="7">
        <v>3.6315691299999999E-4</v>
      </c>
      <c r="H746" s="7">
        <v>0.75</v>
      </c>
      <c r="I746" s="9">
        <f>Tabla14[[#This Row],[Precio unitario]]*Tabla14[[#This Row],[Tasa de ingresos cliente]]</f>
        <v>2.7236768475E-4</v>
      </c>
      <c r="J746" s="21">
        <v>21.6</v>
      </c>
      <c r="K746" s="15">
        <f>Tabla14[[#This Row],[tasa de cambio]]*Tabla14[[#This Row],[Ingresos netos]]</f>
        <v>5.8831419906000002E-3</v>
      </c>
      <c r="P746" s="1" t="s">
        <v>87</v>
      </c>
      <c r="Q746" s="1" t="s">
        <v>23</v>
      </c>
      <c r="R746" s="1"/>
      <c r="S746" s="1" t="s">
        <v>11</v>
      </c>
      <c r="T746" s="1" t="s">
        <v>12</v>
      </c>
      <c r="U746" s="1" t="s">
        <v>13</v>
      </c>
      <c r="V746" s="8">
        <v>6.7462828999999996E-4</v>
      </c>
      <c r="W746" s="8">
        <v>0.75</v>
      </c>
      <c r="X746" s="9">
        <f>Tabla13[[#This Row],[Precio unitario]]*Tabla13[[#This Row],[Tasa de ingresos cliente]]</f>
        <v>5.0597121750000002E-4</v>
      </c>
      <c r="Y746" s="21">
        <v>22.631540000000001</v>
      </c>
      <c r="Z746" s="15">
        <f>Tabla13[[#This Row],[tasa de cambio]]*Tabla13[[#This Row],[Ingresos netos]]</f>
        <v>1.1450907847699952E-2</v>
      </c>
      <c r="AQ746" s="2" t="s">
        <v>100</v>
      </c>
      <c r="AR746" s="2" t="s">
        <v>43</v>
      </c>
      <c r="AS746" s="2" t="s">
        <v>104</v>
      </c>
      <c r="AT746" s="2" t="s">
        <v>11</v>
      </c>
      <c r="AU746" s="2" t="s">
        <v>12</v>
      </c>
      <c r="AV746" s="2" t="s">
        <v>13</v>
      </c>
      <c r="AW746" s="7">
        <v>1.317E-3</v>
      </c>
      <c r="AX746" s="7">
        <v>0.75</v>
      </c>
      <c r="AY746" s="9">
        <f>Tabla8[[#This Row],[Precio unitario]]*Tabla8[[#This Row],[Tasa de ingresos cliente]]</f>
        <v>9.8774999999999991E-4</v>
      </c>
      <c r="AZ746" s="21">
        <v>21.6</v>
      </c>
      <c r="BA746" s="11">
        <f>Tabla8[[#This Row],[tasa de cambio]]*Tabla8[[#This Row],[Ingresos netos]]</f>
        <v>2.1335400000000001E-2</v>
      </c>
      <c r="BB746" s="23"/>
      <c r="BD746" s="23"/>
    </row>
    <row r="747" spans="1:56">
      <c r="A747" s="2" t="s">
        <v>24</v>
      </c>
      <c r="B747" s="2" t="s">
        <v>57</v>
      </c>
      <c r="C747" s="2"/>
      <c r="D747" s="2" t="s">
        <v>11</v>
      </c>
      <c r="E747" s="2" t="s">
        <v>12</v>
      </c>
      <c r="F747" s="2" t="s">
        <v>13</v>
      </c>
      <c r="G747" s="7">
        <v>6.7746637000000001E-5</v>
      </c>
      <c r="H747" s="7">
        <v>0.75</v>
      </c>
      <c r="I747" s="9">
        <f>Tabla14[[#This Row],[Precio unitario]]*Tabla14[[#This Row],[Tasa de ingresos cliente]]</f>
        <v>5.0809977750000004E-5</v>
      </c>
      <c r="J747" s="21">
        <v>21.6</v>
      </c>
      <c r="K747" s="15">
        <f>Tabla14[[#This Row],[tasa de cambio]]*Tabla14[[#This Row],[Ingresos netos]]</f>
        <v>1.0974955194000002E-3</v>
      </c>
      <c r="P747" s="2" t="s">
        <v>87</v>
      </c>
      <c r="Q747" s="2" t="s">
        <v>25</v>
      </c>
      <c r="R747" s="2"/>
      <c r="S747" s="2" t="s">
        <v>11</v>
      </c>
      <c r="T747" s="2" t="s">
        <v>12</v>
      </c>
      <c r="U747" s="2" t="s">
        <v>13</v>
      </c>
      <c r="V747" s="7">
        <v>2.1064000299999999E-4</v>
      </c>
      <c r="W747" s="7">
        <v>0.75</v>
      </c>
      <c r="X747" s="9">
        <f>Tabla13[[#This Row],[Precio unitario]]*Tabla13[[#This Row],[Tasa de ingresos cliente]]</f>
        <v>1.5798000224999999E-4</v>
      </c>
      <c r="Y747" s="21">
        <v>22.631540000000001</v>
      </c>
      <c r="Z747" s="15">
        <f>Tabla13[[#This Row],[tasa de cambio]]*Tabla13[[#This Row],[Ingresos netos]]</f>
        <v>3.5753307401209652E-3</v>
      </c>
      <c r="AQ747" s="1" t="s">
        <v>100</v>
      </c>
      <c r="AR747" s="1" t="s">
        <v>43</v>
      </c>
      <c r="AS747" s="1" t="s">
        <v>104</v>
      </c>
      <c r="AT747" s="1" t="s">
        <v>11</v>
      </c>
      <c r="AU747" s="1" t="s">
        <v>12</v>
      </c>
      <c r="AV747" s="1" t="s">
        <v>13</v>
      </c>
      <c r="AW747" s="8">
        <v>1.3170282000000001E-3</v>
      </c>
      <c r="AX747" s="8">
        <v>0.75</v>
      </c>
      <c r="AY747" s="9">
        <f>Tabla8[[#This Row],[Precio unitario]]*Tabla8[[#This Row],[Tasa de ingresos cliente]]</f>
        <v>9.8777114999999997E-4</v>
      </c>
      <c r="AZ747" s="21">
        <v>21.6</v>
      </c>
      <c r="BA747" s="11">
        <f>Tabla8[[#This Row],[tasa de cambio]]*Tabla8[[#This Row],[Ingresos netos]]</f>
        <v>2.133585684E-2</v>
      </c>
      <c r="BB747" s="23"/>
      <c r="BD747" s="23"/>
    </row>
    <row r="748" spans="1:56">
      <c r="A748" s="1" t="s">
        <v>24</v>
      </c>
      <c r="B748" s="1" t="s">
        <v>57</v>
      </c>
      <c r="C748" s="1"/>
      <c r="D748" s="1" t="s">
        <v>11</v>
      </c>
      <c r="E748" s="1" t="s">
        <v>12</v>
      </c>
      <c r="F748" s="1" t="s">
        <v>13</v>
      </c>
      <c r="G748" s="8">
        <v>1.91160035E-4</v>
      </c>
      <c r="H748" s="8">
        <v>0.75</v>
      </c>
      <c r="I748" s="9">
        <f>Tabla14[[#This Row],[Precio unitario]]*Tabla14[[#This Row],[Tasa de ingresos cliente]]</f>
        <v>1.4337002625000001E-4</v>
      </c>
      <c r="J748" s="21">
        <v>21.6</v>
      </c>
      <c r="K748" s="15">
        <f>Tabla14[[#This Row],[tasa de cambio]]*Tabla14[[#This Row],[Ingresos netos]]</f>
        <v>3.0967925670000005E-3</v>
      </c>
      <c r="P748" s="1" t="s">
        <v>87</v>
      </c>
      <c r="Q748" s="1" t="s">
        <v>19</v>
      </c>
      <c r="R748" s="1"/>
      <c r="S748" s="1" t="s">
        <v>11</v>
      </c>
      <c r="T748" s="1" t="s">
        <v>12</v>
      </c>
      <c r="U748" s="1" t="s">
        <v>13</v>
      </c>
      <c r="V748" s="8">
        <v>4.1164914E-3</v>
      </c>
      <c r="W748" s="8">
        <v>0.75</v>
      </c>
      <c r="X748" s="9">
        <f>Tabla13[[#This Row],[Precio unitario]]*Tabla13[[#This Row],[Tasa de ingresos cliente]]</f>
        <v>3.08736855E-3</v>
      </c>
      <c r="Y748" s="21">
        <v>22.631540000000001</v>
      </c>
      <c r="Z748" s="15">
        <f>Tabla13[[#This Row],[tasa de cambio]]*Tabla13[[#This Row],[Ingresos netos]]</f>
        <v>6.9871904834067008E-2</v>
      </c>
      <c r="AQ748" s="1" t="s">
        <v>100</v>
      </c>
      <c r="AR748" s="1" t="s">
        <v>43</v>
      </c>
      <c r="AS748" s="1" t="s">
        <v>104</v>
      </c>
      <c r="AT748" s="1" t="s">
        <v>11</v>
      </c>
      <c r="AU748" s="1" t="s">
        <v>12</v>
      </c>
      <c r="AV748" s="1" t="s">
        <v>13</v>
      </c>
      <c r="AW748" s="8">
        <v>2.3661250000000002E-3</v>
      </c>
      <c r="AX748" s="8">
        <v>0.75</v>
      </c>
      <c r="AY748" s="9">
        <f>Tabla8[[#This Row],[Precio unitario]]*Tabla8[[#This Row],[Tasa de ingresos cliente]]</f>
        <v>1.7745937500000001E-3</v>
      </c>
      <c r="AZ748" s="21">
        <v>21.6</v>
      </c>
      <c r="BA748" s="11">
        <f>Tabla8[[#This Row],[tasa de cambio]]*Tabla8[[#This Row],[Ingresos netos]]</f>
        <v>3.8331225000000003E-2</v>
      </c>
      <c r="BB748" s="23"/>
      <c r="BD748" s="23"/>
    </row>
    <row r="749" spans="1:56">
      <c r="A749" s="1" t="s">
        <v>24</v>
      </c>
      <c r="B749" s="1" t="s">
        <v>57</v>
      </c>
      <c r="C749" s="1"/>
      <c r="D749" s="1" t="s">
        <v>11</v>
      </c>
      <c r="E749" s="1" t="s">
        <v>12</v>
      </c>
      <c r="F749" s="1" t="s">
        <v>13</v>
      </c>
      <c r="G749" s="8">
        <v>4.6579864599999998E-4</v>
      </c>
      <c r="H749" s="8">
        <v>0.75</v>
      </c>
      <c r="I749" s="9">
        <f>Tabla14[[#This Row],[Precio unitario]]*Tabla14[[#This Row],[Tasa de ingresos cliente]]</f>
        <v>3.493489845E-4</v>
      </c>
      <c r="J749" s="21">
        <v>21.6</v>
      </c>
      <c r="K749" s="15">
        <f>Tabla14[[#This Row],[tasa de cambio]]*Tabla14[[#This Row],[Ingresos netos]]</f>
        <v>7.5459380652000002E-3</v>
      </c>
      <c r="P749" s="2" t="s">
        <v>87</v>
      </c>
      <c r="Q749" s="2" t="s">
        <v>20</v>
      </c>
      <c r="R749" s="2"/>
      <c r="S749" s="2" t="s">
        <v>11</v>
      </c>
      <c r="T749" s="2" t="s">
        <v>12</v>
      </c>
      <c r="U749" s="2" t="s">
        <v>13</v>
      </c>
      <c r="V749" s="7">
        <v>3.4376826089999998E-3</v>
      </c>
      <c r="W749" s="7">
        <v>0.75</v>
      </c>
      <c r="X749" s="9">
        <f>Tabla13[[#This Row],[Precio unitario]]*Tabla13[[#This Row],[Tasa de ingresos cliente]]</f>
        <v>2.5782619567499996E-3</v>
      </c>
      <c r="Y749" s="21">
        <v>22.631540000000001</v>
      </c>
      <c r="Z749" s="15">
        <f>Tabla13[[#This Row],[tasa de cambio]]*Tabla13[[#This Row],[Ingresos netos]]</f>
        <v>5.8350038604665887E-2</v>
      </c>
      <c r="AQ749" s="2" t="s">
        <v>100</v>
      </c>
      <c r="AR749" s="2" t="s">
        <v>43</v>
      </c>
      <c r="AS749" s="2" t="s">
        <v>104</v>
      </c>
      <c r="AT749" s="2" t="s">
        <v>11</v>
      </c>
      <c r="AU749" s="2" t="s">
        <v>12</v>
      </c>
      <c r="AV749" s="2" t="s">
        <v>13</v>
      </c>
      <c r="AW749" s="7">
        <v>2.3660832999999998E-3</v>
      </c>
      <c r="AX749" s="7">
        <v>0.75</v>
      </c>
      <c r="AY749" s="9">
        <f>Tabla8[[#This Row],[Precio unitario]]*Tabla8[[#This Row],[Tasa de ingresos cliente]]</f>
        <v>1.7745624749999998E-3</v>
      </c>
      <c r="AZ749" s="21">
        <v>21.6</v>
      </c>
      <c r="BA749" s="11">
        <f>Tabla8[[#This Row],[tasa de cambio]]*Tabla8[[#This Row],[Ingresos netos]]</f>
        <v>3.8330549459999995E-2</v>
      </c>
      <c r="BB749" s="23"/>
      <c r="BD749" s="23"/>
    </row>
    <row r="750" spans="1:56">
      <c r="A750" s="2" t="s">
        <v>24</v>
      </c>
      <c r="B750" s="2" t="s">
        <v>57</v>
      </c>
      <c r="C750" s="2"/>
      <c r="D750" s="2" t="s">
        <v>11</v>
      </c>
      <c r="E750" s="2" t="s">
        <v>12</v>
      </c>
      <c r="F750" s="2" t="s">
        <v>13</v>
      </c>
      <c r="G750" s="7">
        <v>1.7511119700000001E-4</v>
      </c>
      <c r="H750" s="7">
        <v>0.75</v>
      </c>
      <c r="I750" s="9">
        <f>Tabla14[[#This Row],[Precio unitario]]*Tabla14[[#This Row],[Tasa de ingresos cliente]]</f>
        <v>1.3133339775000001E-4</v>
      </c>
      <c r="J750" s="21">
        <v>21.6</v>
      </c>
      <c r="K750" s="15">
        <f>Tabla14[[#This Row],[tasa de cambio]]*Tabla14[[#This Row],[Ingresos netos]]</f>
        <v>2.8368013914000004E-3</v>
      </c>
      <c r="P750" s="1" t="s">
        <v>87</v>
      </c>
      <c r="Q750" s="1" t="s">
        <v>57</v>
      </c>
      <c r="R750" s="1"/>
      <c r="S750" s="1" t="s">
        <v>11</v>
      </c>
      <c r="T750" s="1" t="s">
        <v>12</v>
      </c>
      <c r="U750" s="1" t="s">
        <v>13</v>
      </c>
      <c r="V750" s="8">
        <v>4.8521143499999998E-4</v>
      </c>
      <c r="W750" s="8">
        <v>0.75</v>
      </c>
      <c r="X750" s="9">
        <f>Tabla13[[#This Row],[Precio unitario]]*Tabla13[[#This Row],[Tasa de ingresos cliente]]</f>
        <v>3.6390857625E-4</v>
      </c>
      <c r="Y750" s="21">
        <v>22.631540000000001</v>
      </c>
      <c r="Z750" s="15">
        <f>Tabla13[[#This Row],[tasa de cambio]]*Tabla13[[#This Row],[Ingresos netos]]</f>
        <v>8.2358114997449251E-3</v>
      </c>
      <c r="AQ750" s="1" t="s">
        <v>100</v>
      </c>
      <c r="AR750" s="1" t="s">
        <v>43</v>
      </c>
      <c r="AS750" s="1" t="s">
        <v>104</v>
      </c>
      <c r="AT750" s="1" t="s">
        <v>11</v>
      </c>
      <c r="AU750" s="1" t="s">
        <v>12</v>
      </c>
      <c r="AV750" s="1" t="s">
        <v>13</v>
      </c>
      <c r="AW750" s="8">
        <v>2.366E-3</v>
      </c>
      <c r="AX750" s="8">
        <v>0.75</v>
      </c>
      <c r="AY750" s="9">
        <f>Tabla8[[#This Row],[Precio unitario]]*Tabla8[[#This Row],[Tasa de ingresos cliente]]</f>
        <v>1.7745E-3</v>
      </c>
      <c r="AZ750" s="21">
        <v>21.6</v>
      </c>
      <c r="BA750" s="11">
        <f>Tabla8[[#This Row],[tasa de cambio]]*Tabla8[[#This Row],[Ingresos netos]]</f>
        <v>3.8329200000000001E-2</v>
      </c>
      <c r="BB750" s="23"/>
      <c r="BD750" s="23"/>
    </row>
    <row r="751" spans="1:56">
      <c r="A751" s="2" t="s">
        <v>24</v>
      </c>
      <c r="B751" s="2" t="s">
        <v>57</v>
      </c>
      <c r="C751" s="2"/>
      <c r="D751" s="2" t="s">
        <v>11</v>
      </c>
      <c r="E751" s="2" t="s">
        <v>12</v>
      </c>
      <c r="F751" s="2" t="s">
        <v>13</v>
      </c>
      <c r="G751" s="7">
        <v>7.5202004E-5</v>
      </c>
      <c r="H751" s="7">
        <v>0.75</v>
      </c>
      <c r="I751" s="9">
        <f>Tabla14[[#This Row],[Precio unitario]]*Tabla14[[#This Row],[Tasa de ingresos cliente]]</f>
        <v>5.6401503E-5</v>
      </c>
      <c r="J751" s="21">
        <v>21.6</v>
      </c>
      <c r="K751" s="15">
        <f>Tabla14[[#This Row],[tasa de cambio]]*Tabla14[[#This Row],[Ingresos netos]]</f>
        <v>1.2182724648E-3</v>
      </c>
      <c r="P751" s="2" t="s">
        <v>87</v>
      </c>
      <c r="Q751" s="2" t="s">
        <v>39</v>
      </c>
      <c r="R751" s="2"/>
      <c r="S751" s="2" t="s">
        <v>11</v>
      </c>
      <c r="T751" s="2" t="s">
        <v>12</v>
      </c>
      <c r="U751" s="2" t="s">
        <v>13</v>
      </c>
      <c r="V751" s="7">
        <v>3.350379128E-3</v>
      </c>
      <c r="W751" s="7">
        <v>0.75</v>
      </c>
      <c r="X751" s="9">
        <f>Tabla13[[#This Row],[Precio unitario]]*Tabla13[[#This Row],[Tasa de ingresos cliente]]</f>
        <v>2.512784346E-3</v>
      </c>
      <c r="Y751" s="21">
        <v>22.631540000000001</v>
      </c>
      <c r="Z751" s="15">
        <f>Tabla13[[#This Row],[tasa de cambio]]*Tabla13[[#This Row],[Ingresos netos]]</f>
        <v>5.686817943787284E-2</v>
      </c>
      <c r="AQ751" s="2" t="s">
        <v>100</v>
      </c>
      <c r="AR751" s="2" t="s">
        <v>43</v>
      </c>
      <c r="AS751" s="2" t="s">
        <v>104</v>
      </c>
      <c r="AT751" s="2" t="s">
        <v>11</v>
      </c>
      <c r="AU751" s="2" t="s">
        <v>12</v>
      </c>
      <c r="AV751" s="2" t="s">
        <v>13</v>
      </c>
      <c r="AW751" s="7">
        <v>2.3661429000000002E-3</v>
      </c>
      <c r="AX751" s="7">
        <v>0.75</v>
      </c>
      <c r="AY751" s="9">
        <f>Tabla8[[#This Row],[Precio unitario]]*Tabla8[[#This Row],[Tasa de ingresos cliente]]</f>
        <v>1.7746071750000003E-3</v>
      </c>
      <c r="AZ751" s="21">
        <v>21.6</v>
      </c>
      <c r="BA751" s="11">
        <f>Tabla8[[#This Row],[tasa de cambio]]*Tabla8[[#This Row],[Ingresos netos]]</f>
        <v>3.8331514980000009E-2</v>
      </c>
      <c r="BB751" s="23"/>
      <c r="BD751" s="23"/>
    </row>
    <row r="752" spans="1:56">
      <c r="A752" s="1" t="s">
        <v>24</v>
      </c>
      <c r="B752" s="1" t="s">
        <v>57</v>
      </c>
      <c r="C752" s="1"/>
      <c r="D752" s="1" t="s">
        <v>11</v>
      </c>
      <c r="E752" s="1" t="s">
        <v>12</v>
      </c>
      <c r="F752" s="1" t="s">
        <v>13</v>
      </c>
      <c r="G752" s="8">
        <v>4.8744130000000002E-5</v>
      </c>
      <c r="H752" s="8">
        <v>0.75</v>
      </c>
      <c r="I752" s="9">
        <f>Tabla14[[#This Row],[Precio unitario]]*Tabla14[[#This Row],[Tasa de ingresos cliente]]</f>
        <v>3.6558097500000001E-5</v>
      </c>
      <c r="J752" s="21">
        <v>21.6</v>
      </c>
      <c r="K752" s="15">
        <f>Tabla14[[#This Row],[tasa de cambio]]*Tabla14[[#This Row],[Ingresos netos]]</f>
        <v>7.8965490600000005E-4</v>
      </c>
      <c r="P752" s="1" t="s">
        <v>87</v>
      </c>
      <c r="Q752" s="1" t="s">
        <v>25</v>
      </c>
      <c r="R752" s="1"/>
      <c r="S752" s="1" t="s">
        <v>11</v>
      </c>
      <c r="T752" s="1" t="s">
        <v>12</v>
      </c>
      <c r="U752" s="1" t="s">
        <v>13</v>
      </c>
      <c r="V752" s="8">
        <v>3.5007831099999998E-4</v>
      </c>
      <c r="W752" s="8">
        <v>0.75</v>
      </c>
      <c r="X752" s="9">
        <f>Tabla13[[#This Row],[Precio unitario]]*Tabla13[[#This Row],[Tasa de ingresos cliente]]</f>
        <v>2.6255873324999997E-4</v>
      </c>
      <c r="Y752" s="21">
        <v>22.631540000000001</v>
      </c>
      <c r="Z752" s="15">
        <f>Tabla13[[#This Row],[tasa de cambio]]*Tabla13[[#This Row],[Ingresos netos]]</f>
        <v>5.9421084738967046E-3</v>
      </c>
      <c r="AQ752" s="1" t="s">
        <v>100</v>
      </c>
      <c r="AR752" s="1" t="s">
        <v>43</v>
      </c>
      <c r="AS752" s="1" t="s">
        <v>104</v>
      </c>
      <c r="AT752" s="1" t="s">
        <v>11</v>
      </c>
      <c r="AU752" s="1" t="s">
        <v>12</v>
      </c>
      <c r="AV752" s="1" t="s">
        <v>13</v>
      </c>
      <c r="AW752" s="8">
        <v>2.3661333E-3</v>
      </c>
      <c r="AX752" s="8">
        <v>0.75</v>
      </c>
      <c r="AY752" s="9">
        <f>Tabla8[[#This Row],[Precio unitario]]*Tabla8[[#This Row],[Tasa de ingresos cliente]]</f>
        <v>1.774599975E-3</v>
      </c>
      <c r="AZ752" s="21">
        <v>21.6</v>
      </c>
      <c r="BA752" s="11">
        <f>Tabla8[[#This Row],[tasa de cambio]]*Tabla8[[#This Row],[Ingresos netos]]</f>
        <v>3.8331359459999999E-2</v>
      </c>
      <c r="BB752" s="23"/>
      <c r="BD752" s="23"/>
    </row>
    <row r="753" spans="1:56">
      <c r="A753" s="2" t="s">
        <v>24</v>
      </c>
      <c r="B753" s="2" t="s">
        <v>57</v>
      </c>
      <c r="C753" s="2"/>
      <c r="D753" s="2" t="s">
        <v>11</v>
      </c>
      <c r="E753" s="2" t="s">
        <v>12</v>
      </c>
      <c r="F753" s="2" t="s">
        <v>13</v>
      </c>
      <c r="G753" s="7">
        <v>1.5109552899999999E-4</v>
      </c>
      <c r="H753" s="7">
        <v>0.75</v>
      </c>
      <c r="I753" s="9">
        <f>Tabla14[[#This Row],[Precio unitario]]*Tabla14[[#This Row],[Tasa de ingresos cliente]]</f>
        <v>1.1332164674999999E-4</v>
      </c>
      <c r="J753" s="21">
        <v>21.6</v>
      </c>
      <c r="K753" s="15">
        <f>Tabla14[[#This Row],[tasa de cambio]]*Tabla14[[#This Row],[Ingresos netos]]</f>
        <v>2.4477475697999998E-3</v>
      </c>
      <c r="P753" s="2" t="s">
        <v>87</v>
      </c>
      <c r="Q753" s="2" t="s">
        <v>25</v>
      </c>
      <c r="R753" s="2"/>
      <c r="S753" s="2" t="s">
        <v>11</v>
      </c>
      <c r="T753" s="2" t="s">
        <v>12</v>
      </c>
      <c r="U753" s="2" t="s">
        <v>13</v>
      </c>
      <c r="V753" s="7">
        <v>3.8781230699999999E-4</v>
      </c>
      <c r="W753" s="7">
        <v>0.75</v>
      </c>
      <c r="X753" s="9">
        <f>Tabla13[[#This Row],[Precio unitario]]*Tabla13[[#This Row],[Tasa de ingresos cliente]]</f>
        <v>2.9085923024999998E-4</v>
      </c>
      <c r="Y753" s="21">
        <v>22.631540000000001</v>
      </c>
      <c r="Z753" s="15">
        <f>Tabla13[[#This Row],[tasa de cambio]]*Tabla13[[#This Row],[Ingresos netos]]</f>
        <v>6.5825923037720847E-3</v>
      </c>
      <c r="AQ753" s="2" t="s">
        <v>100</v>
      </c>
      <c r="AR753" s="2" t="s">
        <v>43</v>
      </c>
      <c r="AS753" s="2" t="s">
        <v>104</v>
      </c>
      <c r="AT753" s="2" t="s">
        <v>11</v>
      </c>
      <c r="AU753" s="2" t="s">
        <v>12</v>
      </c>
      <c r="AV753" s="2" t="s">
        <v>13</v>
      </c>
      <c r="AW753" s="7">
        <v>2.3661111000000002E-3</v>
      </c>
      <c r="AX753" s="7">
        <v>0.75</v>
      </c>
      <c r="AY753" s="9">
        <f>Tabla8[[#This Row],[Precio unitario]]*Tabla8[[#This Row],[Tasa de ingresos cliente]]</f>
        <v>1.7745833250000002E-3</v>
      </c>
      <c r="AZ753" s="21">
        <v>21.6</v>
      </c>
      <c r="BA753" s="11">
        <f>Tabla8[[#This Row],[tasa de cambio]]*Tabla8[[#This Row],[Ingresos netos]]</f>
        <v>3.8330999820000003E-2</v>
      </c>
      <c r="BB753" s="23"/>
      <c r="BD753" s="23"/>
    </row>
    <row r="754" spans="1:56">
      <c r="A754" s="1" t="s">
        <v>24</v>
      </c>
      <c r="B754" s="1" t="s">
        <v>57</v>
      </c>
      <c r="C754" s="1"/>
      <c r="D754" s="1" t="s">
        <v>11</v>
      </c>
      <c r="E754" s="1" t="s">
        <v>12</v>
      </c>
      <c r="F754" s="1" t="s">
        <v>13</v>
      </c>
      <c r="G754" s="8">
        <v>2.9691827400000001E-4</v>
      </c>
      <c r="H754" s="8">
        <v>0.75</v>
      </c>
      <c r="I754" s="9">
        <f>Tabla14[[#This Row],[Precio unitario]]*Tabla14[[#This Row],[Tasa de ingresos cliente]]</f>
        <v>2.2268870550000002E-4</v>
      </c>
      <c r="J754" s="21">
        <v>21.6</v>
      </c>
      <c r="K754" s="15">
        <f>Tabla14[[#This Row],[tasa de cambio]]*Tabla14[[#This Row],[Ingresos netos]]</f>
        <v>4.8100760388000005E-3</v>
      </c>
      <c r="P754" s="1" t="s">
        <v>87</v>
      </c>
      <c r="Q754" s="1" t="s">
        <v>40</v>
      </c>
      <c r="R754" s="1"/>
      <c r="S754" s="1" t="s">
        <v>11</v>
      </c>
      <c r="T754" s="1" t="s">
        <v>12</v>
      </c>
      <c r="U754" s="1" t="s">
        <v>13</v>
      </c>
      <c r="V754" s="8">
        <v>2.3770749799999999E-4</v>
      </c>
      <c r="W754" s="8">
        <v>0.75</v>
      </c>
      <c r="X754" s="9">
        <f>Tabla13[[#This Row],[Precio unitario]]*Tabla13[[#This Row],[Tasa de ingresos cliente]]</f>
        <v>1.7828062350000001E-4</v>
      </c>
      <c r="Y754" s="21">
        <v>22.631540000000001</v>
      </c>
      <c r="Z754" s="15">
        <f>Tabla13[[#This Row],[tasa de cambio]]*Tabla13[[#This Row],[Ingresos netos]]</f>
        <v>4.0347650619651908E-3</v>
      </c>
      <c r="AQ754" s="1" t="s">
        <v>100</v>
      </c>
      <c r="AR754" s="1" t="s">
        <v>43</v>
      </c>
      <c r="AS754" s="1" t="s">
        <v>104</v>
      </c>
      <c r="AT754" s="1" t="s">
        <v>11</v>
      </c>
      <c r="AU754" s="1" t="s">
        <v>12</v>
      </c>
      <c r="AV754" s="1" t="s">
        <v>13</v>
      </c>
      <c r="AW754" s="8">
        <v>2.3662000000000002E-3</v>
      </c>
      <c r="AX754" s="8">
        <v>0.75</v>
      </c>
      <c r="AY754" s="9">
        <f>Tabla8[[#This Row],[Precio unitario]]*Tabla8[[#This Row],[Tasa de ingresos cliente]]</f>
        <v>1.77465E-3</v>
      </c>
      <c r="AZ754" s="21">
        <v>21.6</v>
      </c>
      <c r="BA754" s="11">
        <f>Tabla8[[#This Row],[tasa de cambio]]*Tabla8[[#This Row],[Ingresos netos]]</f>
        <v>3.8332440000000002E-2</v>
      </c>
      <c r="BB754" s="23"/>
      <c r="BD754" s="23"/>
    </row>
    <row r="755" spans="1:56">
      <c r="A755" s="1" t="s">
        <v>24</v>
      </c>
      <c r="B755" s="1" t="s">
        <v>57</v>
      </c>
      <c r="C755" s="1"/>
      <c r="D755" s="1" t="s">
        <v>11</v>
      </c>
      <c r="E755" s="1" t="s">
        <v>12</v>
      </c>
      <c r="F755" s="1" t="s">
        <v>13</v>
      </c>
      <c r="G755" s="8">
        <v>1.6734607800000001E-4</v>
      </c>
      <c r="H755" s="8">
        <v>0.75</v>
      </c>
      <c r="I755" s="9">
        <f>Tabla14[[#This Row],[Precio unitario]]*Tabla14[[#This Row],[Tasa de ingresos cliente]]</f>
        <v>1.2550955850000001E-4</v>
      </c>
      <c r="J755" s="21">
        <v>21.6</v>
      </c>
      <c r="K755" s="15">
        <f>Tabla14[[#This Row],[tasa de cambio]]*Tabla14[[#This Row],[Ingresos netos]]</f>
        <v>2.7110064636000006E-3</v>
      </c>
      <c r="P755" s="2" t="s">
        <v>87</v>
      </c>
      <c r="Q755" s="2" t="s">
        <v>40</v>
      </c>
      <c r="R755" s="2"/>
      <c r="S755" s="2" t="s">
        <v>11</v>
      </c>
      <c r="T755" s="2" t="s">
        <v>12</v>
      </c>
      <c r="U755" s="2" t="s">
        <v>13</v>
      </c>
      <c r="V755" s="7">
        <v>1.6324926499999999E-4</v>
      </c>
      <c r="W755" s="7">
        <v>0.75</v>
      </c>
      <c r="X755" s="9">
        <f>Tabla13[[#This Row],[Precio unitario]]*Tabla13[[#This Row],[Tasa de ingresos cliente]]</f>
        <v>1.2243694874999999E-4</v>
      </c>
      <c r="Y755" s="21">
        <v>22.631540000000001</v>
      </c>
      <c r="Z755" s="15">
        <f>Tabla13[[#This Row],[tasa de cambio]]*Tabla13[[#This Row],[Ingresos netos]]</f>
        <v>2.7709367031135751E-3</v>
      </c>
      <c r="AQ755" s="2" t="s">
        <v>100</v>
      </c>
      <c r="AR755" s="2" t="s">
        <v>43</v>
      </c>
      <c r="AS755" s="2" t="s">
        <v>104</v>
      </c>
      <c r="AT755" s="2" t="s">
        <v>11</v>
      </c>
      <c r="AU755" s="2" t="s">
        <v>12</v>
      </c>
      <c r="AV755" s="2" t="s">
        <v>13</v>
      </c>
      <c r="AW755" s="7">
        <v>2.3661667000000001E-3</v>
      </c>
      <c r="AX755" s="7">
        <v>0.75</v>
      </c>
      <c r="AY755" s="9">
        <f>Tabla8[[#This Row],[Precio unitario]]*Tabla8[[#This Row],[Tasa de ingresos cliente]]</f>
        <v>1.7746250250000001E-3</v>
      </c>
      <c r="AZ755" s="21">
        <v>21.6</v>
      </c>
      <c r="BA755" s="11">
        <f>Tabla8[[#This Row],[tasa de cambio]]*Tabla8[[#This Row],[Ingresos netos]]</f>
        <v>3.8331900540000005E-2</v>
      </c>
      <c r="BB755" s="23"/>
      <c r="BD755" s="23"/>
    </row>
    <row r="756" spans="1:56">
      <c r="A756" s="2" t="s">
        <v>24</v>
      </c>
      <c r="B756" s="2" t="s">
        <v>57</v>
      </c>
      <c r="C756" s="2"/>
      <c r="D756" s="2" t="s">
        <v>11</v>
      </c>
      <c r="E756" s="2" t="s">
        <v>12</v>
      </c>
      <c r="F756" s="2" t="s">
        <v>13</v>
      </c>
      <c r="G756" s="7">
        <v>9.4132169000000002E-5</v>
      </c>
      <c r="H756" s="7">
        <v>0.75</v>
      </c>
      <c r="I756" s="9">
        <f>Tabla14[[#This Row],[Precio unitario]]*Tabla14[[#This Row],[Tasa de ingresos cliente]]</f>
        <v>7.0599126750000001E-5</v>
      </c>
      <c r="J756" s="21">
        <v>21.6</v>
      </c>
      <c r="K756" s="15">
        <f>Tabla14[[#This Row],[tasa de cambio]]*Tabla14[[#This Row],[Ingresos netos]]</f>
        <v>1.5249411378000001E-3</v>
      </c>
      <c r="P756" s="1" t="s">
        <v>87</v>
      </c>
      <c r="Q756" s="1" t="s">
        <v>10</v>
      </c>
      <c r="R756" s="1"/>
      <c r="S756" s="1" t="s">
        <v>11</v>
      </c>
      <c r="T756" s="1" t="s">
        <v>12</v>
      </c>
      <c r="U756" s="1" t="s">
        <v>13</v>
      </c>
      <c r="V756" s="8">
        <v>3.8006396299999998E-4</v>
      </c>
      <c r="W756" s="8">
        <v>0.75</v>
      </c>
      <c r="X756" s="9">
        <f>Tabla13[[#This Row],[Precio unitario]]*Tabla13[[#This Row],[Tasa de ingresos cliente]]</f>
        <v>2.8504797224999999E-4</v>
      </c>
      <c r="Y756" s="21">
        <v>22.631540000000001</v>
      </c>
      <c r="Z756" s="15">
        <f>Tabla13[[#This Row],[tasa de cambio]]*Tabla13[[#This Row],[Ingresos netos]]</f>
        <v>6.4510745858947652E-3</v>
      </c>
      <c r="AQ756" s="2" t="s">
        <v>100</v>
      </c>
      <c r="AR756" s="2" t="s">
        <v>43</v>
      </c>
      <c r="AS756" s="2" t="s">
        <v>104</v>
      </c>
      <c r="AT756" s="2" t="s">
        <v>11</v>
      </c>
      <c r="AU756" s="2" t="s">
        <v>12</v>
      </c>
      <c r="AV756" s="2" t="s">
        <v>13</v>
      </c>
      <c r="AW756" s="7">
        <v>2.9299999999999999E-3</v>
      </c>
      <c r="AX756" s="7">
        <v>0.75</v>
      </c>
      <c r="AY756" s="9">
        <f>Tabla8[[#This Row],[Precio unitario]]*Tabla8[[#This Row],[Tasa de ingresos cliente]]</f>
        <v>2.1974999999999998E-3</v>
      </c>
      <c r="AZ756" s="21">
        <v>21.6</v>
      </c>
      <c r="BA756" s="11">
        <f>Tabla8[[#This Row],[tasa de cambio]]*Tabla8[[#This Row],[Ingresos netos]]</f>
        <v>4.7466000000000001E-2</v>
      </c>
      <c r="BB756" s="23"/>
      <c r="BD756" s="23"/>
    </row>
    <row r="757" spans="1:56">
      <c r="A757" s="1" t="s">
        <v>24</v>
      </c>
      <c r="B757" s="1" t="s">
        <v>57</v>
      </c>
      <c r="C757" s="1"/>
      <c r="D757" s="1" t="s">
        <v>11</v>
      </c>
      <c r="E757" s="1" t="s">
        <v>12</v>
      </c>
      <c r="F757" s="1" t="s">
        <v>13</v>
      </c>
      <c r="G757" s="8">
        <v>2.44190429E-4</v>
      </c>
      <c r="H757" s="8">
        <v>0.75</v>
      </c>
      <c r="I757" s="9">
        <f>Tabla14[[#This Row],[Precio unitario]]*Tabla14[[#This Row],[Tasa de ingresos cliente]]</f>
        <v>1.8314282174999999E-4</v>
      </c>
      <c r="J757" s="21">
        <v>21.6</v>
      </c>
      <c r="K757" s="15">
        <f>Tabla14[[#This Row],[tasa de cambio]]*Tabla14[[#This Row],[Ingresos netos]]</f>
        <v>3.9558849497999997E-3</v>
      </c>
      <c r="P757" s="2" t="s">
        <v>87</v>
      </c>
      <c r="Q757" s="2" t="s">
        <v>28</v>
      </c>
      <c r="R757" s="2"/>
      <c r="S757" s="2" t="s">
        <v>11</v>
      </c>
      <c r="T757" s="2" t="s">
        <v>12</v>
      </c>
      <c r="U757" s="2" t="s">
        <v>13</v>
      </c>
      <c r="V757" s="7">
        <v>1.89870726E-4</v>
      </c>
      <c r="W757" s="7">
        <v>0.75</v>
      </c>
      <c r="X757" s="9">
        <f>Tabla13[[#This Row],[Precio unitario]]*Tabla13[[#This Row],[Tasa de ingresos cliente]]</f>
        <v>1.424030445E-4</v>
      </c>
      <c r="Y757" s="21">
        <v>22.631540000000001</v>
      </c>
      <c r="Z757" s="15">
        <f>Tabla13[[#This Row],[tasa de cambio]]*Tabla13[[#This Row],[Ingresos netos]]</f>
        <v>3.2228001977235299E-3</v>
      </c>
      <c r="AQ757" s="2" t="s">
        <v>100</v>
      </c>
      <c r="AR757" s="2" t="s">
        <v>43</v>
      </c>
      <c r="AS757" s="2" t="s">
        <v>114</v>
      </c>
      <c r="AT757" s="2" t="s">
        <v>11</v>
      </c>
      <c r="AU757" s="2" t="s">
        <v>12</v>
      </c>
      <c r="AV757" s="2" t="s">
        <v>13</v>
      </c>
      <c r="AW757" s="7">
        <v>5.0785699999999997E-5</v>
      </c>
      <c r="AX757" s="7">
        <v>0.75</v>
      </c>
      <c r="AY757" s="9">
        <f>Tabla8[[#This Row],[Precio unitario]]*Tabla8[[#This Row],[Tasa de ingresos cliente]]</f>
        <v>3.8089275E-5</v>
      </c>
      <c r="AZ757" s="21">
        <v>21.6</v>
      </c>
      <c r="BA757" s="11">
        <f>Tabla8[[#This Row],[tasa de cambio]]*Tabla8[[#This Row],[Ingresos netos]]</f>
        <v>8.2272834000000005E-4</v>
      </c>
      <c r="BB757" s="23"/>
      <c r="BD757" s="23"/>
    </row>
    <row r="758" spans="1:56">
      <c r="A758" s="1" t="s">
        <v>24</v>
      </c>
      <c r="B758" s="1" t="s">
        <v>57</v>
      </c>
      <c r="C758" s="1"/>
      <c r="D758" s="1" t="s">
        <v>11</v>
      </c>
      <c r="E758" s="1" t="s">
        <v>12</v>
      </c>
      <c r="F758" s="1" t="s">
        <v>13</v>
      </c>
      <c r="G758" s="8">
        <v>2.06088995E-4</v>
      </c>
      <c r="H758" s="8">
        <v>0.75</v>
      </c>
      <c r="I758" s="9">
        <f>Tabla14[[#This Row],[Precio unitario]]*Tabla14[[#This Row],[Tasa de ingresos cliente]]</f>
        <v>1.5456674625E-4</v>
      </c>
      <c r="J758" s="21">
        <v>21.6</v>
      </c>
      <c r="K758" s="15">
        <f>Tabla14[[#This Row],[tasa de cambio]]*Tabla14[[#This Row],[Ingresos netos]]</f>
        <v>3.338641719E-3</v>
      </c>
      <c r="P758" s="1" t="s">
        <v>87</v>
      </c>
      <c r="Q758" s="1" t="s">
        <v>28</v>
      </c>
      <c r="R758" s="1"/>
      <c r="S758" s="1" t="s">
        <v>11</v>
      </c>
      <c r="T758" s="1" t="s">
        <v>12</v>
      </c>
      <c r="U758" s="1" t="s">
        <v>13</v>
      </c>
      <c r="V758" s="8">
        <v>1.6260824999999999E-4</v>
      </c>
      <c r="W758" s="8">
        <v>0.75</v>
      </c>
      <c r="X758" s="9">
        <f>Tabla13[[#This Row],[Precio unitario]]*Tabla13[[#This Row],[Tasa de ingresos cliente]]</f>
        <v>1.2195618749999999E-4</v>
      </c>
      <c r="Y758" s="21">
        <v>22.631540000000001</v>
      </c>
      <c r="Z758" s="15">
        <f>Tabla13[[#This Row],[tasa de cambio]]*Tabla13[[#This Row],[Ingresos netos]]</f>
        <v>2.7600563356537499E-3</v>
      </c>
      <c r="AQ758" s="1" t="s">
        <v>100</v>
      </c>
      <c r="AR758" s="1" t="s">
        <v>43</v>
      </c>
      <c r="AS758" s="1" t="s">
        <v>114</v>
      </c>
      <c r="AT758" s="1" t="s">
        <v>11</v>
      </c>
      <c r="AU758" s="1" t="s">
        <v>12</v>
      </c>
      <c r="AV758" s="1" t="s">
        <v>13</v>
      </c>
      <c r="AW758" s="8">
        <v>5.0666700000000001E-5</v>
      </c>
      <c r="AX758" s="8">
        <v>0.75</v>
      </c>
      <c r="AY758" s="9">
        <f>Tabla8[[#This Row],[Precio unitario]]*Tabla8[[#This Row],[Tasa de ingresos cliente]]</f>
        <v>3.8000024999999997E-5</v>
      </c>
      <c r="AZ758" s="21">
        <v>21.6</v>
      </c>
      <c r="BA758" s="11">
        <f>Tabla8[[#This Row],[tasa de cambio]]*Tabla8[[#This Row],[Ingresos netos]]</f>
        <v>8.2080054000000001E-4</v>
      </c>
      <c r="BB758" s="23"/>
      <c r="BD758" s="23"/>
    </row>
    <row r="759" spans="1:56">
      <c r="A759" s="2" t="s">
        <v>24</v>
      </c>
      <c r="B759" s="2" t="s">
        <v>75</v>
      </c>
      <c r="C759" s="2"/>
      <c r="D759" s="2" t="s">
        <v>11</v>
      </c>
      <c r="E759" s="2" t="s">
        <v>12</v>
      </c>
      <c r="F759" s="2" t="s">
        <v>13</v>
      </c>
      <c r="G759" s="7">
        <v>1.5991231699999999E-4</v>
      </c>
      <c r="H759" s="7">
        <v>0.75</v>
      </c>
      <c r="I759" s="9">
        <f>Tabla14[[#This Row],[Precio unitario]]*Tabla14[[#This Row],[Tasa de ingresos cliente]]</f>
        <v>1.1993423774999999E-4</v>
      </c>
      <c r="J759" s="21">
        <v>21.6</v>
      </c>
      <c r="K759" s="17">
        <f>Tabla14[[#This Row],[tasa de cambio]]*Tabla14[[#This Row],[Ingresos netos]]</f>
        <v>2.5905795353999999E-3</v>
      </c>
      <c r="P759" s="2" t="s">
        <v>87</v>
      </c>
      <c r="Q759" s="2" t="s">
        <v>44</v>
      </c>
      <c r="R759" s="2"/>
      <c r="S759" s="2" t="s">
        <v>11</v>
      </c>
      <c r="T759" s="2" t="s">
        <v>12</v>
      </c>
      <c r="U759" s="2" t="s">
        <v>13</v>
      </c>
      <c r="V759" s="7">
        <v>1.9528657500000001E-4</v>
      </c>
      <c r="W759" s="7">
        <v>0.75</v>
      </c>
      <c r="X759" s="9">
        <f>Tabla13[[#This Row],[Precio unitario]]*Tabla13[[#This Row],[Tasa de ingresos cliente]]</f>
        <v>1.4646493125E-4</v>
      </c>
      <c r="Y759" s="21">
        <v>22.631540000000001</v>
      </c>
      <c r="Z759" s="15">
        <f>Tabla13[[#This Row],[tasa de cambio]]*Tabla13[[#This Row],[Ingresos netos]]</f>
        <v>3.3147269501816253E-3</v>
      </c>
      <c r="AQ759" s="2" t="s">
        <v>100</v>
      </c>
      <c r="AR759" s="2" t="s">
        <v>43</v>
      </c>
      <c r="AS759" s="2" t="s">
        <v>114</v>
      </c>
      <c r="AT759" s="2" t="s">
        <v>11</v>
      </c>
      <c r="AU759" s="2" t="s">
        <v>12</v>
      </c>
      <c r="AV759" s="2" t="s">
        <v>13</v>
      </c>
      <c r="AW759" s="7">
        <v>5.0798199999999998E-5</v>
      </c>
      <c r="AX759" s="7">
        <v>0.75</v>
      </c>
      <c r="AY759" s="9">
        <f>Tabla8[[#This Row],[Precio unitario]]*Tabla8[[#This Row],[Tasa de ingresos cliente]]</f>
        <v>3.8098649999999998E-5</v>
      </c>
      <c r="AZ759" s="21">
        <v>21.6</v>
      </c>
      <c r="BA759" s="11">
        <f>Tabla8[[#This Row],[tasa de cambio]]*Tabla8[[#This Row],[Ingresos netos]]</f>
        <v>8.2293084000000004E-4</v>
      </c>
      <c r="BB759" s="23"/>
      <c r="BD759" s="23"/>
    </row>
    <row r="760" spans="1:56">
      <c r="P760" s="1" t="s">
        <v>87</v>
      </c>
      <c r="Q760" s="1" t="s">
        <v>50</v>
      </c>
      <c r="R760" s="1"/>
      <c r="S760" s="1" t="s">
        <v>11</v>
      </c>
      <c r="T760" s="1" t="s">
        <v>12</v>
      </c>
      <c r="U760" s="1" t="s">
        <v>13</v>
      </c>
      <c r="V760" s="8">
        <v>9.8972758099999999E-4</v>
      </c>
      <c r="W760" s="8">
        <v>0.75</v>
      </c>
      <c r="X760" s="9">
        <f>Tabla13[[#This Row],[Precio unitario]]*Tabla13[[#This Row],[Tasa de ingresos cliente]]</f>
        <v>7.4229568574999999E-4</v>
      </c>
      <c r="Y760" s="21">
        <v>22.631540000000001</v>
      </c>
      <c r="Z760" s="15">
        <f>Tabla13[[#This Row],[tasa de cambio]]*Tabla13[[#This Row],[Ingresos netos]]</f>
        <v>1.6799294503878556E-2</v>
      </c>
      <c r="AQ760" s="1" t="s">
        <v>100</v>
      </c>
      <c r="AR760" s="1" t="s">
        <v>43</v>
      </c>
      <c r="AS760" s="1" t="s">
        <v>114</v>
      </c>
      <c r="AT760" s="1" t="s">
        <v>11</v>
      </c>
      <c r="AU760" s="1" t="s">
        <v>12</v>
      </c>
      <c r="AV760" s="1" t="s">
        <v>13</v>
      </c>
      <c r="AW760" s="8">
        <v>5.0800000000000002E-5</v>
      </c>
      <c r="AX760" s="8">
        <v>0.75</v>
      </c>
      <c r="AY760" s="9">
        <f>Tabla8[[#This Row],[Precio unitario]]*Tabla8[[#This Row],[Tasa de ingresos cliente]]</f>
        <v>3.8100000000000005E-5</v>
      </c>
      <c r="AZ760" s="21">
        <v>21.6</v>
      </c>
      <c r="BA760" s="11">
        <f>Tabla8[[#This Row],[tasa de cambio]]*Tabla8[[#This Row],[Ingresos netos]]</f>
        <v>8.2296000000000018E-4</v>
      </c>
      <c r="BB760" s="23"/>
      <c r="BD760" s="23"/>
    </row>
    <row r="761" spans="1:56">
      <c r="P761" s="2" t="s">
        <v>87</v>
      </c>
      <c r="Q761" s="2" t="s">
        <v>16</v>
      </c>
      <c r="R761" s="2"/>
      <c r="S761" s="2" t="s">
        <v>11</v>
      </c>
      <c r="T761" s="2" t="s">
        <v>12</v>
      </c>
      <c r="U761" s="2" t="s">
        <v>13</v>
      </c>
      <c r="V761" s="7">
        <v>3.31321032E-3</v>
      </c>
      <c r="W761" s="7">
        <v>0.75</v>
      </c>
      <c r="X761" s="9">
        <f>Tabla13[[#This Row],[Precio unitario]]*Tabla13[[#This Row],[Tasa de ingresos cliente]]</f>
        <v>2.4849077400000003E-3</v>
      </c>
      <c r="Y761" s="21">
        <v>22.631540000000001</v>
      </c>
      <c r="Z761" s="15">
        <f>Tabla13[[#This Row],[tasa de cambio]]*Tabla13[[#This Row],[Ingresos netos]]</f>
        <v>5.623728891411961E-2</v>
      </c>
      <c r="AQ761" s="2" t="s">
        <v>100</v>
      </c>
      <c r="AR761" s="2" t="s">
        <v>43</v>
      </c>
      <c r="AS761" s="2" t="s">
        <v>114</v>
      </c>
      <c r="AT761" s="2" t="s">
        <v>11</v>
      </c>
      <c r="AU761" s="2" t="s">
        <v>12</v>
      </c>
      <c r="AV761" s="2" t="s">
        <v>13</v>
      </c>
      <c r="AW761" s="7">
        <v>5.0801699999999998E-5</v>
      </c>
      <c r="AX761" s="7">
        <v>0.75</v>
      </c>
      <c r="AY761" s="9">
        <f>Tabla8[[#This Row],[Precio unitario]]*Tabla8[[#This Row],[Tasa de ingresos cliente]]</f>
        <v>3.8101274999999999E-5</v>
      </c>
      <c r="AZ761" s="21">
        <v>21.6</v>
      </c>
      <c r="BA761" s="11">
        <f>Tabla8[[#This Row],[tasa de cambio]]*Tabla8[[#This Row],[Ingresos netos]]</f>
        <v>8.2298754000000008E-4</v>
      </c>
      <c r="BB761" s="23"/>
      <c r="BD761" s="23"/>
    </row>
    <row r="762" spans="1:56">
      <c r="P762" s="1" t="s">
        <v>87</v>
      </c>
      <c r="Q762" s="1" t="s">
        <v>62</v>
      </c>
      <c r="R762" s="1"/>
      <c r="S762" s="1" t="s">
        <v>11</v>
      </c>
      <c r="T762" s="1" t="s">
        <v>12</v>
      </c>
      <c r="U762" s="1" t="s">
        <v>13</v>
      </c>
      <c r="V762" s="8">
        <v>2.16097725E-3</v>
      </c>
      <c r="W762" s="8">
        <v>0.75</v>
      </c>
      <c r="X762" s="9">
        <f>Tabla13[[#This Row],[Precio unitario]]*Tabla13[[#This Row],[Tasa de ingresos cliente]]</f>
        <v>1.6207329375000001E-3</v>
      </c>
      <c r="Y762" s="21">
        <v>22.631540000000001</v>
      </c>
      <c r="Z762" s="15">
        <f>Tabla13[[#This Row],[tasa de cambio]]*Tabla13[[#This Row],[Ingresos netos]]</f>
        <v>3.6679682304348753E-2</v>
      </c>
      <c r="AQ762" s="1" t="s">
        <v>100</v>
      </c>
      <c r="AR762" s="1" t="s">
        <v>43</v>
      </c>
      <c r="AS762" s="1" t="s">
        <v>114</v>
      </c>
      <c r="AT762" s="1" t="s">
        <v>11</v>
      </c>
      <c r="AU762" s="1" t="s">
        <v>12</v>
      </c>
      <c r="AV762" s="1" t="s">
        <v>13</v>
      </c>
      <c r="AW762" s="8">
        <v>5.0798099999999997E-5</v>
      </c>
      <c r="AX762" s="8">
        <v>0.75</v>
      </c>
      <c r="AY762" s="9">
        <f>Tabla8[[#This Row],[Precio unitario]]*Tabla8[[#This Row],[Tasa de ingresos cliente]]</f>
        <v>3.8098575E-5</v>
      </c>
      <c r="AZ762" s="21">
        <v>21.6</v>
      </c>
      <c r="BA762" s="11">
        <f>Tabla8[[#This Row],[tasa de cambio]]*Tabla8[[#This Row],[Ingresos netos]]</f>
        <v>8.2292922000000001E-4</v>
      </c>
      <c r="BB762" s="23"/>
      <c r="BD762" s="23"/>
    </row>
    <row r="763" spans="1:56">
      <c r="P763" s="2" t="s">
        <v>87</v>
      </c>
      <c r="Q763" s="2" t="s">
        <v>45</v>
      </c>
      <c r="R763" s="2"/>
      <c r="S763" s="2" t="s">
        <v>11</v>
      </c>
      <c r="T763" s="2" t="s">
        <v>12</v>
      </c>
      <c r="U763" s="2" t="s">
        <v>13</v>
      </c>
      <c r="V763" s="7">
        <v>4.6446604899999999E-4</v>
      </c>
      <c r="W763" s="7">
        <v>0.75</v>
      </c>
      <c r="X763" s="9">
        <f>Tabla13[[#This Row],[Precio unitario]]*Tabla13[[#This Row],[Tasa de ingresos cliente]]</f>
        <v>3.4834953674999999E-4</v>
      </c>
      <c r="Y763" s="21">
        <v>22.631540000000001</v>
      </c>
      <c r="Z763" s="15">
        <f>Tabla13[[#This Row],[tasa de cambio]]*Tabla13[[#This Row],[Ingresos netos]]</f>
        <v>7.8836864749390959E-3</v>
      </c>
      <c r="AQ763" s="2" t="s">
        <v>100</v>
      </c>
      <c r="AR763" s="2" t="s">
        <v>43</v>
      </c>
      <c r="AS763" s="2" t="s">
        <v>114</v>
      </c>
      <c r="AT763" s="2" t="s">
        <v>11</v>
      </c>
      <c r="AU763" s="2" t="s">
        <v>12</v>
      </c>
      <c r="AV763" s="2" t="s">
        <v>13</v>
      </c>
      <c r="AW763" s="7">
        <v>5.0798899999999999E-5</v>
      </c>
      <c r="AX763" s="7">
        <v>0.75</v>
      </c>
      <c r="AY763" s="9">
        <f>Tabla8[[#This Row],[Precio unitario]]*Tabla8[[#This Row],[Tasa de ingresos cliente]]</f>
        <v>3.8099175000000001E-5</v>
      </c>
      <c r="AZ763" s="21">
        <v>21.6</v>
      </c>
      <c r="BA763" s="11">
        <f>Tabla8[[#This Row],[tasa de cambio]]*Tabla8[[#This Row],[Ingresos netos]]</f>
        <v>8.2294218000000005E-4</v>
      </c>
      <c r="BB763" s="23"/>
      <c r="BD763" s="23"/>
    </row>
    <row r="764" spans="1:56">
      <c r="P764" s="1" t="s">
        <v>87</v>
      </c>
      <c r="Q764" s="1" t="s">
        <v>21</v>
      </c>
      <c r="R764" s="1"/>
      <c r="S764" s="1" t="s">
        <v>11</v>
      </c>
      <c r="T764" s="1" t="s">
        <v>12</v>
      </c>
      <c r="U764" s="1" t="s">
        <v>13</v>
      </c>
      <c r="V764" s="8">
        <v>1.1628717340000001E-3</v>
      </c>
      <c r="W764" s="8">
        <v>0.75</v>
      </c>
      <c r="X764" s="9">
        <f>Tabla13[[#This Row],[Precio unitario]]*Tabla13[[#This Row],[Tasa de ingresos cliente]]</f>
        <v>8.7215380050000013E-4</v>
      </c>
      <c r="Y764" s="21">
        <v>22.631540000000001</v>
      </c>
      <c r="Z764" s="15">
        <f>Tabla13[[#This Row],[tasa de cambio]]*Tabla13[[#This Row],[Ingresos netos]]</f>
        <v>1.9738183622167775E-2</v>
      </c>
      <c r="AQ764" s="1" t="s">
        <v>100</v>
      </c>
      <c r="AR764" s="1" t="s">
        <v>43</v>
      </c>
      <c r="AS764" s="1" t="s">
        <v>114</v>
      </c>
      <c r="AT764" s="1" t="s">
        <v>11</v>
      </c>
      <c r="AU764" s="1" t="s">
        <v>12</v>
      </c>
      <c r="AV764" s="1" t="s">
        <v>13</v>
      </c>
      <c r="AW764" s="8">
        <v>5.0798599999999998E-5</v>
      </c>
      <c r="AX764" s="8">
        <v>0.75</v>
      </c>
      <c r="AY764" s="9">
        <f>Tabla8[[#This Row],[Precio unitario]]*Tabla8[[#This Row],[Tasa de ingresos cliente]]</f>
        <v>3.8098949999999999E-5</v>
      </c>
      <c r="AZ764" s="21">
        <v>21.6</v>
      </c>
      <c r="BA764" s="11">
        <f>Tabla8[[#This Row],[tasa de cambio]]*Tabla8[[#This Row],[Ingresos netos]]</f>
        <v>8.2293732000000006E-4</v>
      </c>
      <c r="BB764" s="23"/>
      <c r="BD764" s="23"/>
    </row>
    <row r="765" spans="1:56">
      <c r="P765" s="2" t="s">
        <v>87</v>
      </c>
      <c r="Q765" s="2" t="s">
        <v>47</v>
      </c>
      <c r="R765" s="2"/>
      <c r="S765" s="2" t="s">
        <v>11</v>
      </c>
      <c r="T765" s="2" t="s">
        <v>12</v>
      </c>
      <c r="U765" s="2" t="s">
        <v>13</v>
      </c>
      <c r="V765" s="7">
        <v>5.5666774000000003E-4</v>
      </c>
      <c r="W765" s="7">
        <v>0.75</v>
      </c>
      <c r="X765" s="9">
        <f>Tabla13[[#This Row],[Precio unitario]]*Tabla13[[#This Row],[Tasa de ingresos cliente]]</f>
        <v>4.1750080500000005E-4</v>
      </c>
      <c r="Y765" s="21">
        <v>22.631540000000001</v>
      </c>
      <c r="Z765" s="15">
        <f>Tabla13[[#This Row],[tasa de cambio]]*Tabla13[[#This Row],[Ingresos netos]]</f>
        <v>9.448686168389701E-3</v>
      </c>
      <c r="AQ765" s="2" t="s">
        <v>100</v>
      </c>
      <c r="AR765" s="2" t="s">
        <v>43</v>
      </c>
      <c r="AS765" s="2" t="s">
        <v>114</v>
      </c>
      <c r="AT765" s="2" t="s">
        <v>11</v>
      </c>
      <c r="AU765" s="2" t="s">
        <v>12</v>
      </c>
      <c r="AV765" s="2" t="s">
        <v>13</v>
      </c>
      <c r="AW765" s="7">
        <v>5.0798799999999999E-5</v>
      </c>
      <c r="AX765" s="7">
        <v>0.75</v>
      </c>
      <c r="AY765" s="9">
        <f>Tabla8[[#This Row],[Precio unitario]]*Tabla8[[#This Row],[Tasa de ingresos cliente]]</f>
        <v>3.8099099999999996E-5</v>
      </c>
      <c r="AZ765" s="21">
        <v>21.6</v>
      </c>
      <c r="BA765" s="11">
        <f>Tabla8[[#This Row],[tasa de cambio]]*Tabla8[[#This Row],[Ingresos netos]]</f>
        <v>8.2294055999999991E-4</v>
      </c>
      <c r="BB765" s="23"/>
      <c r="BD765" s="23"/>
    </row>
    <row r="766" spans="1:56">
      <c r="P766" s="1" t="s">
        <v>87</v>
      </c>
      <c r="Q766" s="1" t="s">
        <v>31</v>
      </c>
      <c r="R766" s="1"/>
      <c r="S766" s="1" t="s">
        <v>11</v>
      </c>
      <c r="T766" s="1" t="s">
        <v>12</v>
      </c>
      <c r="U766" s="1" t="s">
        <v>13</v>
      </c>
      <c r="V766" s="8">
        <v>1.8457627019999999E-3</v>
      </c>
      <c r="W766" s="8">
        <v>0.75</v>
      </c>
      <c r="X766" s="9">
        <f>Tabla13[[#This Row],[Precio unitario]]*Tabla13[[#This Row],[Tasa de ingresos cliente]]</f>
        <v>1.3843220265E-3</v>
      </c>
      <c r="Y766" s="21">
        <v>22.631540000000001</v>
      </c>
      <c r="Z766" s="15">
        <f>Tabla13[[#This Row],[tasa de cambio]]*Tabla13[[#This Row],[Ingresos netos]]</f>
        <v>3.1329339315615809E-2</v>
      </c>
      <c r="AQ766" s="1" t="s">
        <v>100</v>
      </c>
      <c r="AR766" s="1" t="s">
        <v>43</v>
      </c>
      <c r="AS766" s="1" t="s">
        <v>114</v>
      </c>
      <c r="AT766" s="1" t="s">
        <v>11</v>
      </c>
      <c r="AU766" s="1" t="s">
        <v>12</v>
      </c>
      <c r="AV766" s="1" t="s">
        <v>13</v>
      </c>
      <c r="AW766" s="8">
        <v>5.0798399999999998E-5</v>
      </c>
      <c r="AX766" s="8">
        <v>0.75</v>
      </c>
      <c r="AY766" s="9">
        <f>Tabla8[[#This Row],[Precio unitario]]*Tabla8[[#This Row],[Tasa de ingresos cliente]]</f>
        <v>3.8098800000000002E-5</v>
      </c>
      <c r="AZ766" s="21">
        <v>21.6</v>
      </c>
      <c r="BA766" s="11">
        <f>Tabla8[[#This Row],[tasa de cambio]]*Tabla8[[#This Row],[Ingresos netos]]</f>
        <v>8.2293408000000011E-4</v>
      </c>
      <c r="BB766" s="23"/>
      <c r="BD766" s="23"/>
    </row>
    <row r="767" spans="1:56">
      <c r="P767" s="2" t="s">
        <v>87</v>
      </c>
      <c r="Q767" s="2" t="s">
        <v>14</v>
      </c>
      <c r="R767" s="2"/>
      <c r="S767" s="2" t="s">
        <v>11</v>
      </c>
      <c r="T767" s="2" t="s">
        <v>12</v>
      </c>
      <c r="U767" s="2" t="s">
        <v>13</v>
      </c>
      <c r="V767" s="7">
        <v>3.9626821800000002E-4</v>
      </c>
      <c r="W767" s="7">
        <v>0.75</v>
      </c>
      <c r="X767" s="9">
        <f>Tabla13[[#This Row],[Precio unitario]]*Tabla13[[#This Row],[Tasa de ingresos cliente]]</f>
        <v>2.9720116350000003E-4</v>
      </c>
      <c r="Y767" s="21">
        <v>22.631540000000001</v>
      </c>
      <c r="Z767" s="15">
        <f>Tabla13[[#This Row],[tasa de cambio]]*Tabla13[[#This Row],[Ingresos netos]]</f>
        <v>6.7261200197967913E-3</v>
      </c>
      <c r="AQ767" s="2" t="s">
        <v>100</v>
      </c>
      <c r="AR767" s="2" t="s">
        <v>43</v>
      </c>
      <c r="AS767" s="2" t="s">
        <v>114</v>
      </c>
      <c r="AT767" s="2" t="s">
        <v>11</v>
      </c>
      <c r="AU767" s="2" t="s">
        <v>12</v>
      </c>
      <c r="AV767" s="2" t="s">
        <v>13</v>
      </c>
      <c r="AW767" s="7">
        <v>5.0803900000000003E-5</v>
      </c>
      <c r="AX767" s="7">
        <v>0.75</v>
      </c>
      <c r="AY767" s="9">
        <f>Tabla8[[#This Row],[Precio unitario]]*Tabla8[[#This Row],[Tasa de ingresos cliente]]</f>
        <v>3.8102924999999999E-5</v>
      </c>
      <c r="AZ767" s="21">
        <v>21.6</v>
      </c>
      <c r="BA767" s="11">
        <f>Tabla8[[#This Row],[tasa de cambio]]*Tabla8[[#This Row],[Ingresos netos]]</f>
        <v>8.2302318000000002E-4</v>
      </c>
      <c r="BB767" s="23"/>
      <c r="BD767" s="23"/>
    </row>
    <row r="768" spans="1:56">
      <c r="P768" s="1" t="s">
        <v>87</v>
      </c>
      <c r="Q768" s="1" t="s">
        <v>14</v>
      </c>
      <c r="R768" s="1"/>
      <c r="S768" s="1" t="s">
        <v>11</v>
      </c>
      <c r="T768" s="1" t="s">
        <v>12</v>
      </c>
      <c r="U768" s="1" t="s">
        <v>13</v>
      </c>
      <c r="V768" s="8">
        <v>3.2993849900000001E-4</v>
      </c>
      <c r="W768" s="8">
        <v>0.75</v>
      </c>
      <c r="X768" s="9">
        <f>Tabla13[[#This Row],[Precio unitario]]*Tabla13[[#This Row],[Tasa de ingresos cliente]]</f>
        <v>2.4745387424999999E-4</v>
      </c>
      <c r="Y768" s="21">
        <v>22.631540000000001</v>
      </c>
      <c r="Z768" s="15">
        <f>Tabla13[[#This Row],[tasa de cambio]]*Tabla13[[#This Row],[Ingresos netos]]</f>
        <v>5.6002622532438451E-3</v>
      </c>
      <c r="AQ768" s="1" t="s">
        <v>100</v>
      </c>
      <c r="AR768" s="1" t="s">
        <v>43</v>
      </c>
      <c r="AS768" s="1" t="s">
        <v>114</v>
      </c>
      <c r="AT768" s="1" t="s">
        <v>11</v>
      </c>
      <c r="AU768" s="1" t="s">
        <v>12</v>
      </c>
      <c r="AV768" s="1" t="s">
        <v>13</v>
      </c>
      <c r="AW768" s="8">
        <v>5.0799600000000001E-5</v>
      </c>
      <c r="AX768" s="8">
        <v>0.75</v>
      </c>
      <c r="AY768" s="9">
        <f>Tabla8[[#This Row],[Precio unitario]]*Tabla8[[#This Row],[Tasa de ingresos cliente]]</f>
        <v>3.8099699999999997E-5</v>
      </c>
      <c r="AZ768" s="21">
        <v>21.6</v>
      </c>
      <c r="BA768" s="11">
        <f>Tabla8[[#This Row],[tasa de cambio]]*Tabla8[[#This Row],[Ingresos netos]]</f>
        <v>8.2295351999999995E-4</v>
      </c>
      <c r="BB768" s="23"/>
      <c r="BD768" s="23"/>
    </row>
    <row r="769" spans="16:56">
      <c r="P769" s="2" t="s">
        <v>87</v>
      </c>
      <c r="Q769" s="2" t="s">
        <v>55</v>
      </c>
      <c r="R769" s="2"/>
      <c r="S769" s="2" t="s">
        <v>11</v>
      </c>
      <c r="T769" s="2" t="s">
        <v>12</v>
      </c>
      <c r="U769" s="2" t="s">
        <v>13</v>
      </c>
      <c r="V769" s="7">
        <v>8.2030696399999997E-4</v>
      </c>
      <c r="W769" s="7">
        <v>0.75</v>
      </c>
      <c r="X769" s="9">
        <f>Tabla13[[#This Row],[Precio unitario]]*Tabla13[[#This Row],[Tasa de ingresos cliente]]</f>
        <v>6.1523022300000001E-4</v>
      </c>
      <c r="Y769" s="21">
        <v>22.631540000000001</v>
      </c>
      <c r="Z769" s="15">
        <f>Tabla13[[#This Row],[tasa de cambio]]*Tabla13[[#This Row],[Ingresos netos]]</f>
        <v>1.3923607401033421E-2</v>
      </c>
      <c r="AQ769" s="2" t="s">
        <v>100</v>
      </c>
      <c r="AR769" s="2" t="s">
        <v>43</v>
      </c>
      <c r="AS769" s="2" t="s">
        <v>114</v>
      </c>
      <c r="AT769" s="2" t="s">
        <v>11</v>
      </c>
      <c r="AU769" s="2" t="s">
        <v>12</v>
      </c>
      <c r="AV769" s="2" t="s">
        <v>13</v>
      </c>
      <c r="AW769" s="7">
        <v>5.0797300000000002E-5</v>
      </c>
      <c r="AX769" s="7">
        <v>0.75</v>
      </c>
      <c r="AY769" s="9">
        <f>Tabla8[[#This Row],[Precio unitario]]*Tabla8[[#This Row],[Tasa de ingresos cliente]]</f>
        <v>3.8097975000000005E-5</v>
      </c>
      <c r="AZ769" s="21">
        <v>21.6</v>
      </c>
      <c r="BA769" s="11">
        <f>Tabla8[[#This Row],[tasa de cambio]]*Tabla8[[#This Row],[Ingresos netos]]</f>
        <v>8.2291626000000019E-4</v>
      </c>
      <c r="BB769" s="23"/>
      <c r="BD769" s="23"/>
    </row>
    <row r="770" spans="16:56">
      <c r="P770" s="1" t="s">
        <v>87</v>
      </c>
      <c r="Q770" s="1" t="s">
        <v>43</v>
      </c>
      <c r="R770" s="1"/>
      <c r="S770" s="1" t="s">
        <v>11</v>
      </c>
      <c r="T770" s="1" t="s">
        <v>12</v>
      </c>
      <c r="U770" s="1" t="s">
        <v>13</v>
      </c>
      <c r="V770" s="8">
        <v>9.9421633000000001E-5</v>
      </c>
      <c r="W770" s="8">
        <v>0.75</v>
      </c>
      <c r="X770" s="9">
        <f>Tabla13[[#This Row],[Precio unitario]]*Tabla13[[#This Row],[Tasa de ingresos cliente]]</f>
        <v>7.456622475E-5</v>
      </c>
      <c r="Y770" s="21">
        <v>22.631540000000001</v>
      </c>
      <c r="Z770" s="15">
        <f>Tabla13[[#This Row],[tasa de cambio]]*Tabla13[[#This Row],[Ingresos netos]]</f>
        <v>1.6875484980786151E-3</v>
      </c>
      <c r="AQ770" s="1" t="s">
        <v>100</v>
      </c>
      <c r="AR770" s="1" t="s">
        <v>43</v>
      </c>
      <c r="AS770" s="1" t="s">
        <v>114</v>
      </c>
      <c r="AT770" s="1" t="s">
        <v>11</v>
      </c>
      <c r="AU770" s="1" t="s">
        <v>12</v>
      </c>
      <c r="AV770" s="1" t="s">
        <v>13</v>
      </c>
      <c r="AW770" s="8">
        <v>5.0801099999999997E-5</v>
      </c>
      <c r="AX770" s="8">
        <v>0.75</v>
      </c>
      <c r="AY770" s="9">
        <f>Tabla8[[#This Row],[Precio unitario]]*Tabla8[[#This Row],[Tasa de ingresos cliente]]</f>
        <v>3.8100825000000001E-5</v>
      </c>
      <c r="AZ770" s="21">
        <v>21.6</v>
      </c>
      <c r="BA770" s="11">
        <f>Tabla8[[#This Row],[tasa de cambio]]*Tabla8[[#This Row],[Ingresos netos]]</f>
        <v>8.229778200000001E-4</v>
      </c>
      <c r="BB770" s="23"/>
      <c r="BD770" s="23"/>
    </row>
    <row r="771" spans="16:56">
      <c r="P771" s="2" t="s">
        <v>87</v>
      </c>
      <c r="Q771" s="2" t="s">
        <v>18</v>
      </c>
      <c r="R771" s="2"/>
      <c r="S771" s="2" t="s">
        <v>11</v>
      </c>
      <c r="T771" s="2" t="s">
        <v>12</v>
      </c>
      <c r="U771" s="2" t="s">
        <v>13</v>
      </c>
      <c r="V771" s="7">
        <v>2.4802676099999998E-4</v>
      </c>
      <c r="W771" s="7">
        <v>0.75</v>
      </c>
      <c r="X771" s="9">
        <f>Tabla13[[#This Row],[Precio unitario]]*Tabla13[[#This Row],[Tasa de ingresos cliente]]</f>
        <v>1.8602007075E-4</v>
      </c>
      <c r="Y771" s="21">
        <v>22.631540000000001</v>
      </c>
      <c r="Z771" s="15">
        <f>Tabla13[[#This Row],[tasa de cambio]]*Tabla13[[#This Row],[Ingresos netos]]</f>
        <v>4.2099206719814555E-3</v>
      </c>
      <c r="AQ771" s="2" t="s">
        <v>100</v>
      </c>
      <c r="AR771" s="2" t="s">
        <v>43</v>
      </c>
      <c r="AS771" s="2" t="s">
        <v>114</v>
      </c>
      <c r="AT771" s="2" t="s">
        <v>11</v>
      </c>
      <c r="AU771" s="2" t="s">
        <v>12</v>
      </c>
      <c r="AV771" s="2" t="s">
        <v>13</v>
      </c>
      <c r="AW771" s="7">
        <v>5.0801899999999999E-5</v>
      </c>
      <c r="AX771" s="7">
        <v>0.75</v>
      </c>
      <c r="AY771" s="9">
        <f>Tabla8[[#This Row],[Precio unitario]]*Tabla8[[#This Row],[Tasa de ingresos cliente]]</f>
        <v>3.8101425000000003E-5</v>
      </c>
      <c r="AZ771" s="21">
        <v>21.6</v>
      </c>
      <c r="BA771" s="11">
        <f>Tabla8[[#This Row],[tasa de cambio]]*Tabla8[[#This Row],[Ingresos netos]]</f>
        <v>8.2299078000000014E-4</v>
      </c>
      <c r="BB771" s="23"/>
      <c r="BD771" s="23"/>
    </row>
    <row r="772" spans="16:56">
      <c r="P772" s="1" t="s">
        <v>87</v>
      </c>
      <c r="Q772" s="1" t="s">
        <v>34</v>
      </c>
      <c r="R772" s="1"/>
      <c r="S772" s="1" t="s">
        <v>11</v>
      </c>
      <c r="T772" s="1" t="s">
        <v>12</v>
      </c>
      <c r="U772" s="1" t="s">
        <v>13</v>
      </c>
      <c r="V772" s="8">
        <v>3.3617602000000002E-4</v>
      </c>
      <c r="W772" s="8">
        <v>0.75</v>
      </c>
      <c r="X772" s="9">
        <f>Tabla13[[#This Row],[Precio unitario]]*Tabla13[[#This Row],[Tasa de ingresos cliente]]</f>
        <v>2.5213201500000001E-4</v>
      </c>
      <c r="Y772" s="21">
        <v>22.631540000000001</v>
      </c>
      <c r="Z772" s="15">
        <f>Tabla13[[#This Row],[tasa de cambio]]*Tabla13[[#This Row],[Ingresos netos]]</f>
        <v>5.7061357827531004E-3</v>
      </c>
      <c r="AQ772" s="1" t="s">
        <v>100</v>
      </c>
      <c r="AR772" s="1" t="s">
        <v>43</v>
      </c>
      <c r="AS772" s="1" t="s">
        <v>114</v>
      </c>
      <c r="AT772" s="1" t="s">
        <v>11</v>
      </c>
      <c r="AU772" s="1" t="s">
        <v>12</v>
      </c>
      <c r="AV772" s="1" t="s">
        <v>13</v>
      </c>
      <c r="AW772" s="8">
        <v>5.0800999999999997E-5</v>
      </c>
      <c r="AX772" s="8">
        <v>0.75</v>
      </c>
      <c r="AY772" s="9">
        <f>Tabla8[[#This Row],[Precio unitario]]*Tabla8[[#This Row],[Tasa de ingresos cliente]]</f>
        <v>3.8100749999999996E-5</v>
      </c>
      <c r="AZ772" s="21">
        <v>21.6</v>
      </c>
      <c r="BA772" s="11">
        <f>Tabla8[[#This Row],[tasa de cambio]]*Tabla8[[#This Row],[Ingresos netos]]</f>
        <v>8.2297619999999996E-4</v>
      </c>
      <c r="BB772" s="23"/>
      <c r="BD772" s="23"/>
    </row>
    <row r="773" spans="16:56">
      <c r="P773" s="2" t="s">
        <v>87</v>
      </c>
      <c r="Q773" s="2" t="s">
        <v>53</v>
      </c>
      <c r="R773" s="2"/>
      <c r="S773" s="2" t="s">
        <v>11</v>
      </c>
      <c r="T773" s="2" t="s">
        <v>12</v>
      </c>
      <c r="U773" s="2" t="s">
        <v>13</v>
      </c>
      <c r="V773" s="7">
        <v>4.50347659E-4</v>
      </c>
      <c r="W773" s="7">
        <v>0.75</v>
      </c>
      <c r="X773" s="9">
        <f>Tabla13[[#This Row],[Precio unitario]]*Tabla13[[#This Row],[Tasa de ingresos cliente]]</f>
        <v>3.3776074425E-4</v>
      </c>
      <c r="Y773" s="21">
        <v>22.631540000000001</v>
      </c>
      <c r="Z773" s="15">
        <f>Tabla13[[#This Row],[tasa de cambio]]*Tabla13[[#This Row],[Ingresos netos]]</f>
        <v>7.6440457939236451E-3</v>
      </c>
      <c r="AQ773" s="2" t="s">
        <v>100</v>
      </c>
      <c r="AR773" s="2" t="s">
        <v>43</v>
      </c>
      <c r="AS773" s="2" t="s">
        <v>114</v>
      </c>
      <c r="AT773" s="2" t="s">
        <v>11</v>
      </c>
      <c r="AU773" s="2" t="s">
        <v>12</v>
      </c>
      <c r="AV773" s="2" t="s">
        <v>13</v>
      </c>
      <c r="AW773" s="7">
        <v>5.0794100000000002E-5</v>
      </c>
      <c r="AX773" s="7">
        <v>0.75</v>
      </c>
      <c r="AY773" s="9">
        <f>Tabla8[[#This Row],[Precio unitario]]*Tabla8[[#This Row],[Tasa de ingresos cliente]]</f>
        <v>3.8095575E-5</v>
      </c>
      <c r="AZ773" s="21">
        <v>21.6</v>
      </c>
      <c r="BA773" s="11">
        <f>Tabla8[[#This Row],[tasa de cambio]]*Tabla8[[#This Row],[Ingresos netos]]</f>
        <v>8.2286442000000003E-4</v>
      </c>
      <c r="BB773" s="23"/>
      <c r="BD773" s="23"/>
    </row>
    <row r="774" spans="16:56">
      <c r="P774" s="1" t="s">
        <v>87</v>
      </c>
      <c r="Q774" s="1" t="s">
        <v>53</v>
      </c>
      <c r="R774" s="1"/>
      <c r="S774" s="1" t="s">
        <v>11</v>
      </c>
      <c r="T774" s="1" t="s">
        <v>12</v>
      </c>
      <c r="U774" s="1" t="s">
        <v>13</v>
      </c>
      <c r="V774" s="8">
        <v>2.4283622299999999E-4</v>
      </c>
      <c r="W774" s="8">
        <v>0.75</v>
      </c>
      <c r="X774" s="9">
        <f>Tabla13[[#This Row],[Precio unitario]]*Tabla13[[#This Row],[Tasa de ingresos cliente]]</f>
        <v>1.8212716725000001E-4</v>
      </c>
      <c r="Y774" s="21">
        <v>22.631540000000001</v>
      </c>
      <c r="Z774" s="15">
        <f>Tabla13[[#This Row],[tasa de cambio]]*Tabla13[[#This Row],[Ingresos netos]]</f>
        <v>4.1218182707050653E-3</v>
      </c>
      <c r="AQ774" s="1" t="s">
        <v>100</v>
      </c>
      <c r="AR774" s="1" t="s">
        <v>43</v>
      </c>
      <c r="AS774" s="1" t="s">
        <v>114</v>
      </c>
      <c r="AT774" s="1" t="s">
        <v>11</v>
      </c>
      <c r="AU774" s="1" t="s">
        <v>12</v>
      </c>
      <c r="AV774" s="1" t="s">
        <v>13</v>
      </c>
      <c r="AW774" s="8">
        <v>5.0796900000000001E-5</v>
      </c>
      <c r="AX774" s="8">
        <v>0.75</v>
      </c>
      <c r="AY774" s="9">
        <f>Tabla8[[#This Row],[Precio unitario]]*Tabla8[[#This Row],[Tasa de ingresos cliente]]</f>
        <v>3.8097674999999998E-5</v>
      </c>
      <c r="AZ774" s="21">
        <v>21.6</v>
      </c>
      <c r="BA774" s="11">
        <f>Tabla8[[#This Row],[tasa de cambio]]*Tabla8[[#This Row],[Ingresos netos]]</f>
        <v>8.2290977999999995E-4</v>
      </c>
      <c r="BB774" s="23"/>
      <c r="BD774" s="23"/>
    </row>
    <row r="775" spans="16:56">
      <c r="P775" s="2" t="s">
        <v>87</v>
      </c>
      <c r="Q775" s="2" t="s">
        <v>37</v>
      </c>
      <c r="R775" s="2"/>
      <c r="S775" s="2" t="s">
        <v>11</v>
      </c>
      <c r="T775" s="2" t="s">
        <v>12</v>
      </c>
      <c r="U775" s="2" t="s">
        <v>13</v>
      </c>
      <c r="V775" s="7">
        <v>1.3889774799999999E-4</v>
      </c>
      <c r="W775" s="7">
        <v>0.75</v>
      </c>
      <c r="X775" s="9">
        <f>Tabla13[[#This Row],[Precio unitario]]*Tabla13[[#This Row],[Tasa de ingresos cliente]]</f>
        <v>1.04173311E-4</v>
      </c>
      <c r="Y775" s="21">
        <v>22.631540000000001</v>
      </c>
      <c r="Z775" s="15">
        <f>Tabla13[[#This Row],[tasa de cambio]]*Tabla13[[#This Row],[Ingresos netos]]</f>
        <v>2.35760245482894E-3</v>
      </c>
      <c r="AQ775" s="2" t="s">
        <v>100</v>
      </c>
      <c r="AR775" s="2" t="s">
        <v>43</v>
      </c>
      <c r="AS775" s="2" t="s">
        <v>114</v>
      </c>
      <c r="AT775" s="2" t="s">
        <v>11</v>
      </c>
      <c r="AU775" s="2" t="s">
        <v>12</v>
      </c>
      <c r="AV775" s="2" t="s">
        <v>13</v>
      </c>
      <c r="AW775" s="7">
        <v>5.0804299999999997E-5</v>
      </c>
      <c r="AX775" s="7">
        <v>0.75</v>
      </c>
      <c r="AY775" s="9">
        <f>Tabla8[[#This Row],[Precio unitario]]*Tabla8[[#This Row],[Tasa de ingresos cliente]]</f>
        <v>3.8103225E-5</v>
      </c>
      <c r="AZ775" s="21">
        <v>21.6</v>
      </c>
      <c r="BA775" s="11">
        <f>Tabla8[[#This Row],[tasa de cambio]]*Tabla8[[#This Row],[Ingresos netos]]</f>
        <v>8.2302966000000004E-4</v>
      </c>
      <c r="BB775" s="23"/>
      <c r="BD775" s="23"/>
    </row>
    <row r="776" spans="16:56">
      <c r="P776" s="1" t="s">
        <v>87</v>
      </c>
      <c r="Q776" s="1" t="s">
        <v>23</v>
      </c>
      <c r="R776" s="1"/>
      <c r="S776" s="1" t="s">
        <v>11</v>
      </c>
      <c r="T776" s="1" t="s">
        <v>12</v>
      </c>
      <c r="U776" s="1" t="s">
        <v>13</v>
      </c>
      <c r="V776" s="8">
        <v>8.3284063200000002E-4</v>
      </c>
      <c r="W776" s="8">
        <v>0.75</v>
      </c>
      <c r="X776" s="9">
        <f>Tabla13[[#This Row],[Precio unitario]]*Tabla13[[#This Row],[Tasa de ingresos cliente]]</f>
        <v>6.2463047399999999E-4</v>
      </c>
      <c r="Y776" s="21">
        <v>22.631540000000001</v>
      </c>
      <c r="Z776" s="15">
        <f>Tabla13[[#This Row],[tasa de cambio]]*Tabla13[[#This Row],[Ingresos netos]]</f>
        <v>1.4136349557549961E-2</v>
      </c>
      <c r="AQ776" s="1" t="s">
        <v>100</v>
      </c>
      <c r="AR776" s="1" t="s">
        <v>43</v>
      </c>
      <c r="AS776" s="1" t="s">
        <v>114</v>
      </c>
      <c r="AT776" s="1" t="s">
        <v>11</v>
      </c>
      <c r="AU776" s="1" t="s">
        <v>12</v>
      </c>
      <c r="AV776" s="1" t="s">
        <v>13</v>
      </c>
      <c r="AW776" s="8">
        <v>5.0802099999999999E-5</v>
      </c>
      <c r="AX776" s="8">
        <v>0.75</v>
      </c>
      <c r="AY776" s="9">
        <f>Tabla8[[#This Row],[Precio unitario]]*Tabla8[[#This Row],[Tasa de ingresos cliente]]</f>
        <v>3.8101575E-5</v>
      </c>
      <c r="AZ776" s="21">
        <v>21.6</v>
      </c>
      <c r="BA776" s="11">
        <f>Tabla8[[#This Row],[tasa de cambio]]*Tabla8[[#This Row],[Ingresos netos]]</f>
        <v>8.2299401999999999E-4</v>
      </c>
      <c r="BB776" s="23"/>
      <c r="BD776" s="23"/>
    </row>
    <row r="777" spans="16:56">
      <c r="P777" s="2" t="s">
        <v>87</v>
      </c>
      <c r="Q777" s="2" t="s">
        <v>16</v>
      </c>
      <c r="R777" s="2"/>
      <c r="S777" s="2" t="s">
        <v>11</v>
      </c>
      <c r="T777" s="2" t="s">
        <v>12</v>
      </c>
      <c r="U777" s="2" t="s">
        <v>13</v>
      </c>
      <c r="V777" s="7">
        <v>5.0830506880000003E-3</v>
      </c>
      <c r="W777" s="7">
        <v>0.75</v>
      </c>
      <c r="X777" s="9">
        <f>Tabla13[[#This Row],[Precio unitario]]*Tabla13[[#This Row],[Tasa de ingresos cliente]]</f>
        <v>3.8122880160000004E-3</v>
      </c>
      <c r="Y777" s="21">
        <v>22.631540000000001</v>
      </c>
      <c r="Z777" s="15">
        <f>Tabla13[[#This Row],[tasa de cambio]]*Tabla13[[#This Row],[Ingresos netos]]</f>
        <v>8.6277948725624651E-2</v>
      </c>
      <c r="AQ777" s="1" t="s">
        <v>100</v>
      </c>
      <c r="AR777" s="1" t="s">
        <v>43</v>
      </c>
      <c r="AS777" s="1" t="s">
        <v>104</v>
      </c>
      <c r="AT777" s="1" t="s">
        <v>11</v>
      </c>
      <c r="AU777" s="1" t="s">
        <v>129</v>
      </c>
      <c r="AV777" s="1" t="s">
        <v>13</v>
      </c>
      <c r="AW777" s="8">
        <v>-5.4098500000000001E-4</v>
      </c>
      <c r="AX777" s="8">
        <v>0.75</v>
      </c>
      <c r="AY777" s="9">
        <f>Tabla8[[#This Row],[Precio unitario]]*Tabla8[[#This Row],[Tasa de ingresos cliente]]</f>
        <v>-4.0573875000000004E-4</v>
      </c>
      <c r="AZ777" s="21">
        <v>21.6</v>
      </c>
      <c r="BA777" s="11">
        <f>Tabla8[[#This Row],[tasa de cambio]]*Tabla8[[#This Row],[Ingresos netos]]</f>
        <v>-8.763957000000001E-3</v>
      </c>
      <c r="BB777" s="23"/>
      <c r="BD777" s="23"/>
    </row>
    <row r="778" spans="16:56">
      <c r="P778" s="1" t="s">
        <v>87</v>
      </c>
      <c r="Q778" s="1" t="s">
        <v>17</v>
      </c>
      <c r="R778" s="1"/>
      <c r="S778" s="1" t="s">
        <v>11</v>
      </c>
      <c r="T778" s="1" t="s">
        <v>12</v>
      </c>
      <c r="U778" s="1" t="s">
        <v>13</v>
      </c>
      <c r="V778" s="8">
        <v>2.4831746999999998E-4</v>
      </c>
      <c r="W778" s="8">
        <v>0.75</v>
      </c>
      <c r="X778" s="9">
        <f>Tabla13[[#This Row],[Precio unitario]]*Tabla13[[#This Row],[Tasa de ingresos cliente]]</f>
        <v>1.862381025E-4</v>
      </c>
      <c r="Y778" s="21">
        <v>22.631540000000001</v>
      </c>
      <c r="Z778" s="15">
        <f>Tabla13[[#This Row],[tasa de cambio]]*Tabla13[[#This Row],[Ingresos netos]]</f>
        <v>4.2148550662528504E-3</v>
      </c>
      <c r="AQ778" s="2" t="s">
        <v>100</v>
      </c>
      <c r="AR778" s="2" t="s">
        <v>43</v>
      </c>
      <c r="AS778" s="2" t="s">
        <v>104</v>
      </c>
      <c r="AT778" s="2" t="s">
        <v>11</v>
      </c>
      <c r="AU778" s="2" t="s">
        <v>129</v>
      </c>
      <c r="AV778" s="2" t="s">
        <v>13</v>
      </c>
      <c r="AW778" s="7">
        <v>-5.4098489999999998E-4</v>
      </c>
      <c r="AX778" s="7">
        <v>0.75</v>
      </c>
      <c r="AY778" s="9">
        <f>Tabla8[[#This Row],[Precio unitario]]*Tabla8[[#This Row],[Tasa de ingresos cliente]]</f>
        <v>-4.0573867500000001E-4</v>
      </c>
      <c r="AZ778" s="21">
        <v>21.6</v>
      </c>
      <c r="BA778" s="11">
        <f>Tabla8[[#This Row],[tasa de cambio]]*Tabla8[[#This Row],[Ingresos netos]]</f>
        <v>-8.7639553800000006E-3</v>
      </c>
      <c r="BB778" s="23"/>
      <c r="BD778" s="23"/>
    </row>
    <row r="779" spans="16:56">
      <c r="P779" s="2" t="s">
        <v>87</v>
      </c>
      <c r="Q779" s="2" t="s">
        <v>17</v>
      </c>
      <c r="R779" s="2"/>
      <c r="S779" s="2" t="s">
        <v>11</v>
      </c>
      <c r="T779" s="2" t="s">
        <v>12</v>
      </c>
      <c r="U779" s="2" t="s">
        <v>13</v>
      </c>
      <c r="V779" s="7">
        <v>3.8660385600000001E-4</v>
      </c>
      <c r="W779" s="7">
        <v>0.75</v>
      </c>
      <c r="X779" s="9">
        <f>Tabla13[[#This Row],[Precio unitario]]*Tabla13[[#This Row],[Tasa de ingresos cliente]]</f>
        <v>2.8995289200000002E-4</v>
      </c>
      <c r="Y779" s="21">
        <v>22.631540000000001</v>
      </c>
      <c r="Z779" s="15">
        <f>Tabla13[[#This Row],[tasa de cambio]]*Tabla13[[#This Row],[Ingresos netos]]</f>
        <v>6.5620804734136812E-3</v>
      </c>
      <c r="AQ779" s="2" t="s">
        <v>100</v>
      </c>
      <c r="AR779" s="2" t="s">
        <v>43</v>
      </c>
      <c r="AS779" s="2" t="s">
        <v>114</v>
      </c>
      <c r="AT779" s="2" t="s">
        <v>11</v>
      </c>
      <c r="AU779" s="2" t="s">
        <v>129</v>
      </c>
      <c r="AV779" s="2" t="s">
        <v>13</v>
      </c>
      <c r="AW779" s="7">
        <v>-1.524E-5</v>
      </c>
      <c r="AX779" s="7">
        <v>0.75</v>
      </c>
      <c r="AY779" s="9">
        <f>Tabla8[[#This Row],[Precio unitario]]*Tabla8[[#This Row],[Tasa de ingresos cliente]]</f>
        <v>-1.1430000000000001E-5</v>
      </c>
      <c r="AZ779" s="21">
        <v>21.6</v>
      </c>
      <c r="BA779" s="11">
        <f>Tabla8[[#This Row],[tasa de cambio]]*Tabla8[[#This Row],[Ingresos netos]]</f>
        <v>-2.4688800000000001E-4</v>
      </c>
      <c r="BB779" s="23"/>
      <c r="BD779" s="23"/>
    </row>
    <row r="780" spans="16:56">
      <c r="P780" s="1" t="s">
        <v>87</v>
      </c>
      <c r="Q780" s="1" t="s">
        <v>19</v>
      </c>
      <c r="R780" s="1"/>
      <c r="S780" s="1" t="s">
        <v>11</v>
      </c>
      <c r="T780" s="1" t="s">
        <v>12</v>
      </c>
      <c r="U780" s="1" t="s">
        <v>13</v>
      </c>
      <c r="V780" s="8">
        <v>2.7754975040000002E-3</v>
      </c>
      <c r="W780" s="8">
        <v>0.75</v>
      </c>
      <c r="X780" s="9">
        <f>Tabla13[[#This Row],[Precio unitario]]*Tabla13[[#This Row],[Tasa de ingresos cliente]]</f>
        <v>2.0816231280000002E-3</v>
      </c>
      <c r="Y780" s="21">
        <v>22.631540000000001</v>
      </c>
      <c r="Z780" s="15">
        <f>Tabla13[[#This Row],[tasa de cambio]]*Tabla13[[#This Row],[Ingresos netos]]</f>
        <v>4.7110337086257129E-2</v>
      </c>
      <c r="AQ780" s="1" t="s">
        <v>100</v>
      </c>
      <c r="AR780" s="1" t="s">
        <v>43</v>
      </c>
      <c r="AS780" s="1" t="s">
        <v>101</v>
      </c>
      <c r="AT780" s="1" t="s">
        <v>11</v>
      </c>
      <c r="AU780" s="1" t="s">
        <v>12</v>
      </c>
      <c r="AV780" s="1" t="s">
        <v>13</v>
      </c>
      <c r="AW780" s="8">
        <v>1.0794999999999999E-3</v>
      </c>
      <c r="AX780" s="8">
        <v>0.75</v>
      </c>
      <c r="AY780" s="9">
        <f>Tabla8[[#This Row],[Precio unitario]]*Tabla8[[#This Row],[Tasa de ingresos cliente]]</f>
        <v>8.0962500000000001E-4</v>
      </c>
      <c r="AZ780" s="21">
        <v>21.6</v>
      </c>
      <c r="BA780" s="11">
        <f>Tabla8[[#This Row],[tasa de cambio]]*Tabla8[[#This Row],[Ingresos netos]]</f>
        <v>1.7487900000000001E-2</v>
      </c>
      <c r="BB780" s="23"/>
      <c r="BD780" s="23"/>
    </row>
    <row r="781" spans="16:56">
      <c r="P781" s="2" t="s">
        <v>87</v>
      </c>
      <c r="Q781" s="2" t="s">
        <v>45</v>
      </c>
      <c r="R781" s="2"/>
      <c r="S781" s="2" t="s">
        <v>11</v>
      </c>
      <c r="T781" s="2" t="s">
        <v>12</v>
      </c>
      <c r="U781" s="2" t="s">
        <v>13</v>
      </c>
      <c r="V781" s="7">
        <v>4.0064518200000002E-4</v>
      </c>
      <c r="W781" s="7">
        <v>0.75</v>
      </c>
      <c r="X781" s="9">
        <f>Tabla13[[#This Row],[Precio unitario]]*Tabla13[[#This Row],[Tasa de ingresos cliente]]</f>
        <v>3.0048388650000002E-4</v>
      </c>
      <c r="Y781" s="21">
        <v>22.631540000000001</v>
      </c>
      <c r="Z781" s="15">
        <f>Tabla13[[#This Row],[tasa de cambio]]*Tabla13[[#This Row],[Ingresos netos]]</f>
        <v>6.8004130966802107E-3</v>
      </c>
      <c r="AQ781" s="2" t="s">
        <v>100</v>
      </c>
      <c r="AR781" s="2" t="s">
        <v>43</v>
      </c>
      <c r="AS781" s="2" t="s">
        <v>101</v>
      </c>
      <c r="AT781" s="2" t="s">
        <v>11</v>
      </c>
      <c r="AU781" s="2" t="s">
        <v>12</v>
      </c>
      <c r="AV781" s="2" t="s">
        <v>13</v>
      </c>
      <c r="AW781" s="7">
        <v>1.08E-3</v>
      </c>
      <c r="AX781" s="7">
        <v>0.75</v>
      </c>
      <c r="AY781" s="9">
        <f>Tabla8[[#This Row],[Precio unitario]]*Tabla8[[#This Row],[Tasa de ingresos cliente]]</f>
        <v>8.0999999999999996E-4</v>
      </c>
      <c r="AZ781" s="21">
        <v>21.6</v>
      </c>
      <c r="BA781" s="11">
        <f>Tabla8[[#This Row],[tasa de cambio]]*Tabla8[[#This Row],[Ingresos netos]]</f>
        <v>1.7496000000000001E-2</v>
      </c>
      <c r="BB781" s="23"/>
      <c r="BD781" s="23"/>
    </row>
    <row r="782" spans="16:56">
      <c r="P782" s="1" t="s">
        <v>87</v>
      </c>
      <c r="Q782" s="1" t="s">
        <v>89</v>
      </c>
      <c r="R782" s="1"/>
      <c r="S782" s="1" t="s">
        <v>11</v>
      </c>
      <c r="T782" s="1" t="s">
        <v>12</v>
      </c>
      <c r="U782" s="1" t="s">
        <v>13</v>
      </c>
      <c r="V782" s="8">
        <v>3.2086190210000001E-3</v>
      </c>
      <c r="W782" s="8">
        <v>0.75</v>
      </c>
      <c r="X782" s="9">
        <f>Tabla13[[#This Row],[Precio unitario]]*Tabla13[[#This Row],[Tasa de ingresos cliente]]</f>
        <v>2.4064642657500002E-3</v>
      </c>
      <c r="Y782" s="21">
        <v>22.631540000000001</v>
      </c>
      <c r="Z782" s="15">
        <f>Tabla13[[#This Row],[tasa de cambio]]*Tabla13[[#This Row],[Ingresos netos]]</f>
        <v>5.4461992288891765E-2</v>
      </c>
      <c r="AQ782" s="2" t="s">
        <v>100</v>
      </c>
      <c r="AR782" s="2" t="s">
        <v>89</v>
      </c>
      <c r="AS782" s="2" t="s">
        <v>104</v>
      </c>
      <c r="AT782" s="2" t="s">
        <v>11</v>
      </c>
      <c r="AU782" s="2" t="s">
        <v>12</v>
      </c>
      <c r="AV782" s="2" t="s">
        <v>13</v>
      </c>
      <c r="AW782" s="7">
        <v>1.786E-3</v>
      </c>
      <c r="AX782" s="7">
        <v>0.75</v>
      </c>
      <c r="AY782" s="9">
        <f>Tabla8[[#This Row],[Precio unitario]]*Tabla8[[#This Row],[Tasa de ingresos cliente]]</f>
        <v>1.3395E-3</v>
      </c>
      <c r="AZ782" s="21">
        <v>21.6</v>
      </c>
      <c r="BA782" s="11">
        <f>Tabla8[[#This Row],[tasa de cambio]]*Tabla8[[#This Row],[Ingresos netos]]</f>
        <v>2.8933200000000003E-2</v>
      </c>
      <c r="BB782" s="23"/>
      <c r="BD782" s="23"/>
    </row>
    <row r="783" spans="16:56">
      <c r="P783" s="2" t="s">
        <v>87</v>
      </c>
      <c r="Q783" s="2" t="s">
        <v>21</v>
      </c>
      <c r="R783" s="2"/>
      <c r="S783" s="2" t="s">
        <v>11</v>
      </c>
      <c r="T783" s="2" t="s">
        <v>12</v>
      </c>
      <c r="U783" s="2" t="s">
        <v>13</v>
      </c>
      <c r="V783" s="7">
        <v>9.5860950800000005E-4</v>
      </c>
      <c r="W783" s="7">
        <v>0.75</v>
      </c>
      <c r="X783" s="9">
        <f>Tabla13[[#This Row],[Precio unitario]]*Tabla13[[#This Row],[Tasa de ingresos cliente]]</f>
        <v>7.1895713100000001E-4</v>
      </c>
      <c r="Y783" s="21">
        <v>22.631540000000001</v>
      </c>
      <c r="Z783" s="15">
        <f>Tabla13[[#This Row],[tasa de cambio]]*Tabla13[[#This Row],[Ingresos netos]]</f>
        <v>1.6271107068511741E-2</v>
      </c>
      <c r="AQ783" s="1" t="s">
        <v>100</v>
      </c>
      <c r="AR783" s="1" t="s">
        <v>89</v>
      </c>
      <c r="AS783" s="1" t="s">
        <v>104</v>
      </c>
      <c r="AT783" s="1" t="s">
        <v>11</v>
      </c>
      <c r="AU783" s="1" t="s">
        <v>12</v>
      </c>
      <c r="AV783" s="1" t="s">
        <v>13</v>
      </c>
      <c r="AW783" s="8">
        <v>3.6305E-3</v>
      </c>
      <c r="AX783" s="8">
        <v>0.75</v>
      </c>
      <c r="AY783" s="9">
        <f>Tabla8[[#This Row],[Precio unitario]]*Tabla8[[#This Row],[Tasa de ingresos cliente]]</f>
        <v>2.722875E-3</v>
      </c>
      <c r="AZ783" s="21">
        <v>21.6</v>
      </c>
      <c r="BA783" s="11">
        <f>Tabla8[[#This Row],[tasa de cambio]]*Tabla8[[#This Row],[Ingresos netos]]</f>
        <v>5.8814100000000008E-2</v>
      </c>
      <c r="BB783" s="23"/>
      <c r="BD783" s="23"/>
    </row>
    <row r="784" spans="16:56">
      <c r="P784" s="1" t="s">
        <v>87</v>
      </c>
      <c r="Q784" s="1" t="s">
        <v>37</v>
      </c>
      <c r="R784" s="1"/>
      <c r="S784" s="1" t="s">
        <v>11</v>
      </c>
      <c r="T784" s="1" t="s">
        <v>12</v>
      </c>
      <c r="U784" s="1" t="s">
        <v>13</v>
      </c>
      <c r="V784" s="8">
        <v>1.54496776E-4</v>
      </c>
      <c r="W784" s="8">
        <v>0.75</v>
      </c>
      <c r="X784" s="9">
        <f>Tabla13[[#This Row],[Precio unitario]]*Tabla13[[#This Row],[Tasa de ingresos cliente]]</f>
        <v>1.15872582E-4</v>
      </c>
      <c r="Y784" s="21">
        <v>22.631540000000001</v>
      </c>
      <c r="Z784" s="15">
        <f>Tabla13[[#This Row],[tasa de cambio]]*Tabla13[[#This Row],[Ingresos netos]]</f>
        <v>2.6223749744362802E-3</v>
      </c>
      <c r="AQ784" s="1" t="s">
        <v>100</v>
      </c>
      <c r="AR784" s="1" t="s">
        <v>89</v>
      </c>
      <c r="AS784" s="1" t="s">
        <v>114</v>
      </c>
      <c r="AT784" s="1" t="s">
        <v>11</v>
      </c>
      <c r="AU784" s="1" t="s">
        <v>12</v>
      </c>
      <c r="AV784" s="1" t="s">
        <v>13</v>
      </c>
      <c r="AW784" s="8">
        <v>6.1500000000000004E-5</v>
      </c>
      <c r="AX784" s="8">
        <v>0.75</v>
      </c>
      <c r="AY784" s="9">
        <f>Tabla8[[#This Row],[Precio unitario]]*Tabla8[[#This Row],[Tasa de ingresos cliente]]</f>
        <v>4.6125000000000003E-5</v>
      </c>
      <c r="AZ784" s="21">
        <v>21.6</v>
      </c>
      <c r="BA784" s="11">
        <f>Tabla8[[#This Row],[tasa de cambio]]*Tabla8[[#This Row],[Ingresos netos]]</f>
        <v>9.9630000000000009E-4</v>
      </c>
      <c r="BB784" s="23"/>
      <c r="BD784" s="23"/>
    </row>
    <row r="785" spans="16:56">
      <c r="P785" s="2" t="s">
        <v>87</v>
      </c>
      <c r="Q785" s="2" t="s">
        <v>59</v>
      </c>
      <c r="R785" s="2"/>
      <c r="S785" s="2" t="s">
        <v>11</v>
      </c>
      <c r="T785" s="2" t="s">
        <v>12</v>
      </c>
      <c r="U785" s="2" t="s">
        <v>13</v>
      </c>
      <c r="V785" s="7">
        <v>2.5184028869999998E-3</v>
      </c>
      <c r="W785" s="7">
        <v>0.75</v>
      </c>
      <c r="X785" s="9">
        <f>Tabla13[[#This Row],[Precio unitario]]*Tabla13[[#This Row],[Tasa de ingresos cliente]]</f>
        <v>1.8888021652499999E-3</v>
      </c>
      <c r="Y785" s="21">
        <v>22.631540000000001</v>
      </c>
      <c r="Z785" s="15">
        <f>Tabla13[[#This Row],[tasa de cambio]]*Tabla13[[#This Row],[Ingresos netos]]</f>
        <v>4.2746501754941983E-2</v>
      </c>
      <c r="AQ785" s="1" t="s">
        <v>100</v>
      </c>
      <c r="AR785" s="1" t="s">
        <v>89</v>
      </c>
      <c r="AS785" s="1" t="s">
        <v>114</v>
      </c>
      <c r="AT785" s="1" t="s">
        <v>11</v>
      </c>
      <c r="AU785" s="1" t="s">
        <v>129</v>
      </c>
      <c r="AV785" s="1" t="s">
        <v>13</v>
      </c>
      <c r="AW785" s="8">
        <v>-1.84125E-5</v>
      </c>
      <c r="AX785" s="8">
        <v>0.75</v>
      </c>
      <c r="AY785" s="9">
        <f>Tabla8[[#This Row],[Precio unitario]]*Tabla8[[#This Row],[Tasa de ingresos cliente]]</f>
        <v>-1.3809375E-5</v>
      </c>
      <c r="AZ785" s="21">
        <v>21.6</v>
      </c>
      <c r="BA785" s="11">
        <f>Tabla8[[#This Row],[tasa de cambio]]*Tabla8[[#This Row],[Ingresos netos]]</f>
        <v>-2.9828250000000004E-4</v>
      </c>
      <c r="BB785" s="23"/>
      <c r="BD785" s="23"/>
    </row>
    <row r="786" spans="16:56">
      <c r="P786" s="1" t="s">
        <v>87</v>
      </c>
      <c r="Q786" s="1" t="s">
        <v>47</v>
      </c>
      <c r="R786" s="1"/>
      <c r="S786" s="1" t="s">
        <v>11</v>
      </c>
      <c r="T786" s="1" t="s">
        <v>12</v>
      </c>
      <c r="U786" s="1" t="s">
        <v>13</v>
      </c>
      <c r="V786" s="8">
        <v>9.6120268099999997E-4</v>
      </c>
      <c r="W786" s="8">
        <v>0.75</v>
      </c>
      <c r="X786" s="9">
        <f>Tabla13[[#This Row],[Precio unitario]]*Tabla13[[#This Row],[Tasa de ingresos cliente]]</f>
        <v>7.2090201075E-4</v>
      </c>
      <c r="Y786" s="21">
        <v>22.631540000000001</v>
      </c>
      <c r="Z786" s="15">
        <f>Tabla13[[#This Row],[tasa de cambio]]*Tabla13[[#This Row],[Ingresos netos]]</f>
        <v>1.6315122692369056E-2</v>
      </c>
      <c r="AQ786" s="2" t="s">
        <v>100</v>
      </c>
      <c r="AR786" s="2" t="s">
        <v>84</v>
      </c>
      <c r="AS786" s="2" t="s">
        <v>101</v>
      </c>
      <c r="AT786" s="2" t="s">
        <v>11</v>
      </c>
      <c r="AU786" s="2" t="s">
        <v>12</v>
      </c>
      <c r="AV786" s="2" t="s">
        <v>13</v>
      </c>
      <c r="AW786" s="7">
        <v>2.0400000000000001E-3</v>
      </c>
      <c r="AX786" s="7">
        <v>0.75</v>
      </c>
      <c r="AY786" s="9">
        <f>Tabla8[[#This Row],[Precio unitario]]*Tabla8[[#This Row],[Tasa de ingresos cliente]]</f>
        <v>1.5300000000000001E-3</v>
      </c>
      <c r="AZ786" s="21">
        <v>21.6</v>
      </c>
      <c r="BA786" s="11">
        <f>Tabla8[[#This Row],[tasa de cambio]]*Tabla8[[#This Row],[Ingresos netos]]</f>
        <v>3.3048000000000008E-2</v>
      </c>
      <c r="BB786" s="23"/>
      <c r="BD786" s="23"/>
    </row>
    <row r="787" spans="16:56">
      <c r="P787" s="2" t="s">
        <v>87</v>
      </c>
      <c r="Q787" s="2" t="s">
        <v>41</v>
      </c>
      <c r="R787" s="2"/>
      <c r="S787" s="2" t="s">
        <v>11</v>
      </c>
      <c r="T787" s="2" t="s">
        <v>12</v>
      </c>
      <c r="U787" s="2" t="s">
        <v>13</v>
      </c>
      <c r="V787" s="7">
        <v>1.00473101E-4</v>
      </c>
      <c r="W787" s="7">
        <v>0.75</v>
      </c>
      <c r="X787" s="9">
        <f>Tabla13[[#This Row],[Precio unitario]]*Tabla13[[#This Row],[Tasa de ingresos cliente]]</f>
        <v>7.5354825750000004E-5</v>
      </c>
      <c r="Y787" s="21">
        <v>22.631540000000001</v>
      </c>
      <c r="Z787" s="15">
        <f>Tabla13[[#This Row],[tasa de cambio]]*Tabla13[[#This Row],[Ingresos netos]]</f>
        <v>1.7053957531541551E-3</v>
      </c>
      <c r="AQ787" s="2" t="s">
        <v>100</v>
      </c>
      <c r="AR787" s="2" t="s">
        <v>84</v>
      </c>
      <c r="AS787" s="2" t="s">
        <v>104</v>
      </c>
      <c r="AT787" s="2" t="s">
        <v>11</v>
      </c>
      <c r="AU787" s="2" t="s">
        <v>12</v>
      </c>
      <c r="AV787" s="2" t="s">
        <v>13</v>
      </c>
      <c r="AW787" s="7">
        <v>3.947E-3</v>
      </c>
      <c r="AX787" s="7">
        <v>0.75</v>
      </c>
      <c r="AY787" s="9">
        <f>Tabla8[[#This Row],[Precio unitario]]*Tabla8[[#This Row],[Tasa de ingresos cliente]]</f>
        <v>2.9602500000000002E-3</v>
      </c>
      <c r="AZ787" s="21">
        <v>21.6</v>
      </c>
      <c r="BA787" s="11">
        <f>Tabla8[[#This Row],[tasa de cambio]]*Tabla8[[#This Row],[Ingresos netos]]</f>
        <v>6.3941400000000009E-2</v>
      </c>
      <c r="BB787" s="23"/>
      <c r="BD787" s="23"/>
    </row>
    <row r="788" spans="16:56">
      <c r="P788" s="1" t="s">
        <v>87</v>
      </c>
      <c r="Q788" s="1" t="s">
        <v>15</v>
      </c>
      <c r="R788" s="1"/>
      <c r="S788" s="1" t="s">
        <v>11</v>
      </c>
      <c r="T788" s="1" t="s">
        <v>12</v>
      </c>
      <c r="U788" s="1" t="s">
        <v>13</v>
      </c>
      <c r="V788" s="8">
        <v>8.99283479E-4</v>
      </c>
      <c r="W788" s="8">
        <v>0.75</v>
      </c>
      <c r="X788" s="9">
        <f>Tabla13[[#This Row],[Precio unitario]]*Tabla13[[#This Row],[Tasa de ingresos cliente]]</f>
        <v>6.7446260924999997E-4</v>
      </c>
      <c r="Y788" s="21">
        <v>22.631540000000001</v>
      </c>
      <c r="Z788" s="15">
        <f>Tabla13[[#This Row],[tasa de cambio]]*Tabla13[[#This Row],[Ingresos netos]]</f>
        <v>1.5264127519745745E-2</v>
      </c>
      <c r="AQ788" s="2" t="s">
        <v>100</v>
      </c>
      <c r="AR788" s="2" t="s">
        <v>84</v>
      </c>
      <c r="AS788" s="2" t="s">
        <v>104</v>
      </c>
      <c r="AT788" s="2" t="s">
        <v>11</v>
      </c>
      <c r="AU788" s="2" t="s">
        <v>12</v>
      </c>
      <c r="AV788" s="2" t="s">
        <v>13</v>
      </c>
      <c r="AW788" s="7">
        <v>5.87675E-3</v>
      </c>
      <c r="AX788" s="7">
        <v>0.75</v>
      </c>
      <c r="AY788" s="9">
        <f>Tabla8[[#This Row],[Precio unitario]]*Tabla8[[#This Row],[Tasa de ingresos cliente]]</f>
        <v>4.4075625E-3</v>
      </c>
      <c r="AZ788" s="21">
        <v>21.6</v>
      </c>
      <c r="BA788" s="11">
        <f>Tabla8[[#This Row],[tasa de cambio]]*Tabla8[[#This Row],[Ingresos netos]]</f>
        <v>9.5203350000000006E-2</v>
      </c>
      <c r="BB788" s="23"/>
      <c r="BD788" s="23"/>
    </row>
    <row r="789" spans="16:56">
      <c r="P789" s="2" t="s">
        <v>87</v>
      </c>
      <c r="Q789" s="2" t="s">
        <v>34</v>
      </c>
      <c r="R789" s="2"/>
      <c r="S789" s="2" t="s">
        <v>11</v>
      </c>
      <c r="T789" s="2" t="s">
        <v>12</v>
      </c>
      <c r="U789" s="2" t="s">
        <v>13</v>
      </c>
      <c r="V789" s="7">
        <v>1.99202812E-4</v>
      </c>
      <c r="W789" s="7">
        <v>0.75</v>
      </c>
      <c r="X789" s="9">
        <f>Tabla13[[#This Row],[Precio unitario]]*Tabla13[[#This Row],[Tasa de ingresos cliente]]</f>
        <v>1.49402109E-4</v>
      </c>
      <c r="Y789" s="21">
        <v>22.631540000000001</v>
      </c>
      <c r="Z789" s="15">
        <f>Tabla13[[#This Row],[tasa de cambio]]*Tabla13[[#This Row],[Ingresos netos]]</f>
        <v>3.3811998059178603E-3</v>
      </c>
      <c r="AQ789" s="1" t="s">
        <v>100</v>
      </c>
      <c r="AR789" s="1" t="s">
        <v>84</v>
      </c>
      <c r="AS789" s="1" t="s">
        <v>104</v>
      </c>
      <c r="AT789" s="1" t="s">
        <v>11</v>
      </c>
      <c r="AU789" s="1" t="s">
        <v>12</v>
      </c>
      <c r="AV789" s="1" t="s">
        <v>13</v>
      </c>
      <c r="AW789" s="8">
        <v>6.7670357E-3</v>
      </c>
      <c r="AX789" s="8">
        <v>0.75</v>
      </c>
      <c r="AY789" s="9">
        <f>Tabla8[[#This Row],[Precio unitario]]*Tabla8[[#This Row],[Tasa de ingresos cliente]]</f>
        <v>5.075276775E-3</v>
      </c>
      <c r="AZ789" s="21">
        <v>21.6</v>
      </c>
      <c r="BA789" s="11">
        <f>Tabla8[[#This Row],[tasa de cambio]]*Tabla8[[#This Row],[Ingresos netos]]</f>
        <v>0.10962597834000001</v>
      </c>
      <c r="BB789" s="23"/>
      <c r="BD789" s="23"/>
    </row>
    <row r="790" spans="16:56">
      <c r="P790" s="1" t="s">
        <v>87</v>
      </c>
      <c r="Q790" s="1" t="s">
        <v>36</v>
      </c>
      <c r="R790" s="1"/>
      <c r="S790" s="1" t="s">
        <v>11</v>
      </c>
      <c r="T790" s="1" t="s">
        <v>12</v>
      </c>
      <c r="U790" s="1" t="s">
        <v>13</v>
      </c>
      <c r="V790" s="8">
        <v>4.2614471400000001E-4</v>
      </c>
      <c r="W790" s="8">
        <v>0.75</v>
      </c>
      <c r="X790" s="9">
        <f>Tabla13[[#This Row],[Precio unitario]]*Tabla13[[#This Row],[Tasa de ingresos cliente]]</f>
        <v>3.1960853550000001E-4</v>
      </c>
      <c r="Y790" s="21">
        <v>22.631540000000001</v>
      </c>
      <c r="Z790" s="15">
        <f>Tabla13[[#This Row],[tasa de cambio]]*Tabla13[[#This Row],[Ingresos netos]]</f>
        <v>7.2332333555096707E-3</v>
      </c>
      <c r="AQ790" s="1" t="s">
        <v>100</v>
      </c>
      <c r="AR790" s="1" t="s">
        <v>84</v>
      </c>
      <c r="AS790" s="1" t="s">
        <v>104</v>
      </c>
      <c r="AT790" s="1" t="s">
        <v>11</v>
      </c>
      <c r="AU790" s="1" t="s">
        <v>12</v>
      </c>
      <c r="AV790" s="1" t="s">
        <v>13</v>
      </c>
      <c r="AW790" s="8">
        <v>3.5014999999999998E-3</v>
      </c>
      <c r="AX790" s="8">
        <v>0.75</v>
      </c>
      <c r="AY790" s="9">
        <f>Tabla8[[#This Row],[Precio unitario]]*Tabla8[[#This Row],[Tasa de ingresos cliente]]</f>
        <v>2.626125E-3</v>
      </c>
      <c r="AZ790" s="21">
        <v>21.6</v>
      </c>
      <c r="BA790" s="11">
        <f>Tabla8[[#This Row],[tasa de cambio]]*Tabla8[[#This Row],[Ingresos netos]]</f>
        <v>5.6724300000000005E-2</v>
      </c>
      <c r="BB790" s="23"/>
      <c r="BD790" s="23"/>
    </row>
    <row r="791" spans="16:56">
      <c r="P791" s="2" t="s">
        <v>87</v>
      </c>
      <c r="Q791" s="2" t="s">
        <v>53</v>
      </c>
      <c r="R791" s="2"/>
      <c r="S791" s="2" t="s">
        <v>11</v>
      </c>
      <c r="T791" s="2" t="s">
        <v>12</v>
      </c>
      <c r="U791" s="2" t="s">
        <v>13</v>
      </c>
      <c r="V791" s="7">
        <v>1.21548084E-4</v>
      </c>
      <c r="W791" s="7">
        <v>0.75</v>
      </c>
      <c r="X791" s="9">
        <f>Tabla13[[#This Row],[Precio unitario]]*Tabla13[[#This Row],[Tasa de ingresos cliente]]</f>
        <v>9.1161062999999996E-5</v>
      </c>
      <c r="Y791" s="21">
        <v>22.631540000000001</v>
      </c>
      <c r="Z791" s="15">
        <f>Tabla13[[#This Row],[tasa de cambio]]*Tabla13[[#This Row],[Ingresos netos]]</f>
        <v>2.0631152437270198E-3</v>
      </c>
      <c r="AQ791" s="2" t="s">
        <v>100</v>
      </c>
      <c r="AR791" s="2" t="s">
        <v>84</v>
      </c>
      <c r="AS791" s="2" t="s">
        <v>114</v>
      </c>
      <c r="AT791" s="2" t="s">
        <v>11</v>
      </c>
      <c r="AU791" s="2" t="s">
        <v>12</v>
      </c>
      <c r="AV791" s="2" t="s">
        <v>13</v>
      </c>
      <c r="AW791" s="7">
        <v>5.4533330000000005E-4</v>
      </c>
      <c r="AX791" s="7">
        <v>0.75</v>
      </c>
      <c r="AY791" s="9">
        <f>Tabla8[[#This Row],[Precio unitario]]*Tabla8[[#This Row],[Tasa de ingresos cliente]]</f>
        <v>4.0899997500000007E-4</v>
      </c>
      <c r="AZ791" s="21">
        <v>21.6</v>
      </c>
      <c r="BA791" s="11">
        <f>Tabla8[[#This Row],[tasa de cambio]]*Tabla8[[#This Row],[Ingresos netos]]</f>
        <v>8.8343994600000014E-3</v>
      </c>
      <c r="BB791" s="23"/>
      <c r="BD791" s="23"/>
    </row>
    <row r="792" spans="16:56">
      <c r="P792" s="1" t="s">
        <v>87</v>
      </c>
      <c r="Q792" s="1" t="s">
        <v>38</v>
      </c>
      <c r="R792" s="1"/>
      <c r="S792" s="1" t="s">
        <v>11</v>
      </c>
      <c r="T792" s="1" t="s">
        <v>12</v>
      </c>
      <c r="U792" s="1" t="s">
        <v>13</v>
      </c>
      <c r="V792" s="8">
        <v>3.1924837199999998E-4</v>
      </c>
      <c r="W792" s="8">
        <v>0.75</v>
      </c>
      <c r="X792" s="9">
        <f>Tabla13[[#This Row],[Precio unitario]]*Tabla13[[#This Row],[Tasa de ingresos cliente]]</f>
        <v>2.3943627899999999E-4</v>
      </c>
      <c r="Y792" s="21">
        <v>22.631540000000001</v>
      </c>
      <c r="Z792" s="15">
        <f>Tabla13[[#This Row],[tasa de cambio]]*Tabla13[[#This Row],[Ingresos netos]]</f>
        <v>5.4188117256396603E-3</v>
      </c>
      <c r="AQ792" s="1" t="s">
        <v>100</v>
      </c>
      <c r="AR792" s="1" t="s">
        <v>84</v>
      </c>
      <c r="AS792" s="1" t="s">
        <v>114</v>
      </c>
      <c r="AT792" s="1" t="s">
        <v>11</v>
      </c>
      <c r="AU792" s="1" t="s">
        <v>12</v>
      </c>
      <c r="AV792" s="1" t="s">
        <v>13</v>
      </c>
      <c r="AW792" s="8">
        <v>5.4518749999999999E-4</v>
      </c>
      <c r="AX792" s="8">
        <v>0.75</v>
      </c>
      <c r="AY792" s="9">
        <f>Tabla8[[#This Row],[Precio unitario]]*Tabla8[[#This Row],[Tasa de ingresos cliente]]</f>
        <v>4.0889062499999997E-4</v>
      </c>
      <c r="AZ792" s="21">
        <v>21.6</v>
      </c>
      <c r="BA792" s="11">
        <f>Tabla8[[#This Row],[tasa de cambio]]*Tabla8[[#This Row],[Ingresos netos]]</f>
        <v>8.8320375000000007E-3</v>
      </c>
      <c r="BB792" s="23"/>
      <c r="BD792" s="23"/>
    </row>
    <row r="793" spans="16:56">
      <c r="P793" s="2" t="s">
        <v>87</v>
      </c>
      <c r="Q793" s="2" t="s">
        <v>39</v>
      </c>
      <c r="R793" s="2"/>
      <c r="S793" s="2" t="s">
        <v>11</v>
      </c>
      <c r="T793" s="2" t="s">
        <v>12</v>
      </c>
      <c r="U793" s="2" t="s">
        <v>13</v>
      </c>
      <c r="V793" s="7">
        <v>2.965292983E-3</v>
      </c>
      <c r="W793" s="7">
        <v>0.75</v>
      </c>
      <c r="X793" s="9">
        <f>Tabla13[[#This Row],[Precio unitario]]*Tabla13[[#This Row],[Tasa de ingresos cliente]]</f>
        <v>2.2239697372499999E-3</v>
      </c>
      <c r="Y793" s="21">
        <v>22.631540000000001</v>
      </c>
      <c r="Z793" s="15">
        <f>Tabla13[[#This Row],[tasa de cambio]]*Tabla13[[#This Row],[Ingresos netos]]</f>
        <v>5.0331860067362864E-2</v>
      </c>
      <c r="AQ793" s="2" t="s">
        <v>100</v>
      </c>
      <c r="AR793" s="2" t="s">
        <v>84</v>
      </c>
      <c r="AS793" s="2" t="s">
        <v>114</v>
      </c>
      <c r="AT793" s="2" t="s">
        <v>11</v>
      </c>
      <c r="AU793" s="2" t="s">
        <v>12</v>
      </c>
      <c r="AV793" s="2" t="s">
        <v>13</v>
      </c>
      <c r="AW793" s="7">
        <v>5.4525000000000005E-4</v>
      </c>
      <c r="AX793" s="7">
        <v>0.75</v>
      </c>
      <c r="AY793" s="9">
        <f>Tabla8[[#This Row],[Precio unitario]]*Tabla8[[#This Row],[Tasa de ingresos cliente]]</f>
        <v>4.0893750000000001E-4</v>
      </c>
      <c r="AZ793" s="21">
        <v>21.6</v>
      </c>
      <c r="BA793" s="11">
        <f>Tabla8[[#This Row],[tasa de cambio]]*Tabla8[[#This Row],[Ingresos netos]]</f>
        <v>8.8330500000000003E-3</v>
      </c>
      <c r="BB793" s="23"/>
      <c r="BD793" s="23"/>
    </row>
    <row r="794" spans="16:56">
      <c r="P794" s="1" t="s">
        <v>87</v>
      </c>
      <c r="Q794" s="1" t="s">
        <v>25</v>
      </c>
      <c r="R794" s="1"/>
      <c r="S794" s="1" t="s">
        <v>11</v>
      </c>
      <c r="T794" s="1" t="s">
        <v>12</v>
      </c>
      <c r="U794" s="1" t="s">
        <v>13</v>
      </c>
      <c r="V794" s="8">
        <v>4.6158475E-4</v>
      </c>
      <c r="W794" s="8">
        <v>0.75</v>
      </c>
      <c r="X794" s="9">
        <f>Tabla13[[#This Row],[Precio unitario]]*Tabla13[[#This Row],[Tasa de ingresos cliente]]</f>
        <v>3.4618856250000002E-4</v>
      </c>
      <c r="Y794" s="21">
        <v>22.631540000000001</v>
      </c>
      <c r="Z794" s="15">
        <f>Tabla13[[#This Row],[tasa de cambio]]*Tabla13[[#This Row],[Ingresos netos]]</f>
        <v>7.8347802997612501E-3</v>
      </c>
      <c r="AQ794" s="2" t="s">
        <v>100</v>
      </c>
      <c r="AR794" s="2" t="s">
        <v>84</v>
      </c>
      <c r="AS794" s="2" t="s">
        <v>104</v>
      </c>
      <c r="AT794" s="2" t="s">
        <v>11</v>
      </c>
      <c r="AU794" s="2" t="s">
        <v>129</v>
      </c>
      <c r="AV794" s="2" t="s">
        <v>13</v>
      </c>
      <c r="AW794" s="7">
        <v>-1.6418868E-3</v>
      </c>
      <c r="AX794" s="7">
        <v>0.75</v>
      </c>
      <c r="AY794" s="9">
        <f>Tabla8[[#This Row],[Precio unitario]]*Tabla8[[#This Row],[Tasa de ingresos cliente]]</f>
        <v>-1.2314151000000001E-3</v>
      </c>
      <c r="AZ794" s="21">
        <v>21.6</v>
      </c>
      <c r="BA794" s="11">
        <f>Tabla8[[#This Row],[tasa de cambio]]*Tabla8[[#This Row],[Ingresos netos]]</f>
        <v>-2.6598566160000003E-2</v>
      </c>
      <c r="BB794" s="23"/>
      <c r="BD794" s="23"/>
    </row>
    <row r="795" spans="16:56">
      <c r="P795" s="2" t="s">
        <v>87</v>
      </c>
      <c r="Q795" s="2" t="s">
        <v>25</v>
      </c>
      <c r="R795" s="2"/>
      <c r="S795" s="2" t="s">
        <v>11</v>
      </c>
      <c r="T795" s="2" t="s">
        <v>12</v>
      </c>
      <c r="U795" s="2" t="s">
        <v>13</v>
      </c>
      <c r="V795" s="7">
        <v>2.7228313400000002E-4</v>
      </c>
      <c r="W795" s="7">
        <v>0.75</v>
      </c>
      <c r="X795" s="9">
        <f>Tabla13[[#This Row],[Precio unitario]]*Tabla13[[#This Row],[Tasa de ingresos cliente]]</f>
        <v>2.0421235050000001E-4</v>
      </c>
      <c r="Y795" s="21">
        <v>22.631540000000001</v>
      </c>
      <c r="Z795" s="15">
        <f>Tabla13[[#This Row],[tasa de cambio]]*Tabla13[[#This Row],[Ingresos netos]]</f>
        <v>4.6216399788347705E-3</v>
      </c>
      <c r="AQ795" s="2" t="s">
        <v>100</v>
      </c>
      <c r="AR795" s="2" t="s">
        <v>84</v>
      </c>
      <c r="AS795" s="2" t="s">
        <v>114</v>
      </c>
      <c r="AT795" s="2" t="s">
        <v>11</v>
      </c>
      <c r="AU795" s="2" t="s">
        <v>129</v>
      </c>
      <c r="AV795" s="2" t="s">
        <v>13</v>
      </c>
      <c r="AW795" s="7">
        <v>-1.635575E-4</v>
      </c>
      <c r="AX795" s="7">
        <v>0.75</v>
      </c>
      <c r="AY795" s="9">
        <f>Tabla8[[#This Row],[Precio unitario]]*Tabla8[[#This Row],[Tasa de ingresos cliente]]</f>
        <v>-1.22668125E-4</v>
      </c>
      <c r="AZ795" s="21">
        <v>21.6</v>
      </c>
      <c r="BA795" s="11">
        <f>Tabla8[[#This Row],[tasa de cambio]]*Tabla8[[#This Row],[Ingresos netos]]</f>
        <v>-2.6496315000000001E-3</v>
      </c>
      <c r="BB795" s="23"/>
      <c r="BD795" s="23"/>
    </row>
    <row r="796" spans="16:56">
      <c r="P796" s="1" t="s">
        <v>87</v>
      </c>
      <c r="Q796" s="1" t="s">
        <v>10</v>
      </c>
      <c r="R796" s="1"/>
      <c r="S796" s="1" t="s">
        <v>11</v>
      </c>
      <c r="T796" s="1" t="s">
        <v>12</v>
      </c>
      <c r="U796" s="1" t="s">
        <v>13</v>
      </c>
      <c r="V796" s="8">
        <v>3.9323612E-4</v>
      </c>
      <c r="W796" s="8">
        <v>0.75</v>
      </c>
      <c r="X796" s="9">
        <f>Tabla13[[#This Row],[Precio unitario]]*Tabla13[[#This Row],[Tasa de ingresos cliente]]</f>
        <v>2.9492709000000002E-4</v>
      </c>
      <c r="Y796" s="21">
        <v>22.631540000000001</v>
      </c>
      <c r="Z796" s="15">
        <f>Tabla13[[#This Row],[tasa de cambio]]*Tabla13[[#This Row],[Ingresos netos]]</f>
        <v>6.6746542344186012E-3</v>
      </c>
      <c r="AQ796" s="1" t="s">
        <v>100</v>
      </c>
      <c r="AR796" s="1" t="s">
        <v>84</v>
      </c>
      <c r="AS796" s="1" t="s">
        <v>114</v>
      </c>
      <c r="AT796" s="1" t="s">
        <v>11</v>
      </c>
      <c r="AU796" s="1" t="s">
        <v>129</v>
      </c>
      <c r="AV796" s="1" t="s">
        <v>13</v>
      </c>
      <c r="AW796" s="8">
        <v>-1.6355760000000001E-4</v>
      </c>
      <c r="AX796" s="8">
        <v>0.75</v>
      </c>
      <c r="AY796" s="9">
        <f>Tabla8[[#This Row],[Precio unitario]]*Tabla8[[#This Row],[Tasa de ingresos cliente]]</f>
        <v>-1.226682E-4</v>
      </c>
      <c r="AZ796" s="21">
        <v>21.6</v>
      </c>
      <c r="BA796" s="11">
        <f>Tabla8[[#This Row],[tasa de cambio]]*Tabla8[[#This Row],[Ingresos netos]]</f>
        <v>-2.6496331200000002E-3</v>
      </c>
      <c r="BB796" s="23"/>
      <c r="BD796" s="23"/>
    </row>
    <row r="797" spans="16:56">
      <c r="P797" s="2" t="s">
        <v>87</v>
      </c>
      <c r="Q797" s="2" t="s">
        <v>66</v>
      </c>
      <c r="R797" s="2"/>
      <c r="S797" s="2" t="s">
        <v>11</v>
      </c>
      <c r="T797" s="2" t="s">
        <v>12</v>
      </c>
      <c r="U797" s="2" t="s">
        <v>13</v>
      </c>
      <c r="V797" s="7">
        <v>1.2040965240000001E-3</v>
      </c>
      <c r="W797" s="7">
        <v>0.75</v>
      </c>
      <c r="X797" s="9">
        <f>Tabla13[[#This Row],[Precio unitario]]*Tabla13[[#This Row],[Tasa de ingresos cliente]]</f>
        <v>9.0307239300000005E-4</v>
      </c>
      <c r="Y797" s="21">
        <v>22.631540000000001</v>
      </c>
      <c r="Z797" s="15">
        <f>Tabla13[[#This Row],[tasa de cambio]]*Tabla13[[#This Row],[Ingresos netos]]</f>
        <v>2.0437918985075222E-2</v>
      </c>
      <c r="AQ797" s="1" t="s">
        <v>100</v>
      </c>
      <c r="AR797" s="1" t="s">
        <v>21</v>
      </c>
      <c r="AS797" s="1" t="s">
        <v>101</v>
      </c>
      <c r="AT797" s="1" t="s">
        <v>11</v>
      </c>
      <c r="AU797" s="1" t="s">
        <v>12</v>
      </c>
      <c r="AV797" s="1" t="s">
        <v>13</v>
      </c>
      <c r="AW797" s="8">
        <v>1.6379038000000001E-3</v>
      </c>
      <c r="AX797" s="8">
        <v>0.75</v>
      </c>
      <c r="AY797" s="9">
        <f>Tabla8[[#This Row],[Precio unitario]]*Tabla8[[#This Row],[Tasa de ingresos cliente]]</f>
        <v>1.2284278500000001E-3</v>
      </c>
      <c r="AZ797" s="21">
        <v>21.6</v>
      </c>
      <c r="BA797" s="11">
        <f>Tabla8[[#This Row],[tasa de cambio]]*Tabla8[[#This Row],[Ingresos netos]]</f>
        <v>2.6534041560000002E-2</v>
      </c>
      <c r="BB797" s="23"/>
      <c r="BD797" s="23"/>
    </row>
    <row r="798" spans="16:56">
      <c r="P798" s="1" t="s">
        <v>87</v>
      </c>
      <c r="Q798" s="1" t="s">
        <v>55</v>
      </c>
      <c r="R798" s="1"/>
      <c r="S798" s="1" t="s">
        <v>11</v>
      </c>
      <c r="T798" s="1" t="s">
        <v>12</v>
      </c>
      <c r="U798" s="1" t="s">
        <v>13</v>
      </c>
      <c r="V798" s="8">
        <v>3.8119638700000001E-4</v>
      </c>
      <c r="W798" s="8">
        <v>0.75</v>
      </c>
      <c r="X798" s="9">
        <f>Tabla13[[#This Row],[Precio unitario]]*Tabla13[[#This Row],[Tasa de ingresos cliente]]</f>
        <v>2.8589729025E-4</v>
      </c>
      <c r="Y798" s="21">
        <v>22.631540000000001</v>
      </c>
      <c r="Z798" s="15">
        <f>Tabla13[[#This Row],[tasa de cambio]]*Tabla13[[#This Row],[Ingresos netos]]</f>
        <v>6.4702959601844849E-3</v>
      </c>
      <c r="AQ798" s="1" t="s">
        <v>100</v>
      </c>
      <c r="AR798" s="1" t="s">
        <v>21</v>
      </c>
      <c r="AS798" s="1" t="s">
        <v>104</v>
      </c>
      <c r="AT798" s="1" t="s">
        <v>11</v>
      </c>
      <c r="AU798" s="1" t="s">
        <v>12</v>
      </c>
      <c r="AV798" s="1" t="s">
        <v>13</v>
      </c>
      <c r="AW798" s="8">
        <v>2.5206410000000001E-3</v>
      </c>
      <c r="AX798" s="8">
        <v>0.75</v>
      </c>
      <c r="AY798" s="9">
        <f>Tabla8[[#This Row],[Precio unitario]]*Tabla8[[#This Row],[Tasa de ingresos cliente]]</f>
        <v>1.89048075E-3</v>
      </c>
      <c r="AZ798" s="21">
        <v>21.6</v>
      </c>
      <c r="BA798" s="11">
        <f>Tabla8[[#This Row],[tasa de cambio]]*Tabla8[[#This Row],[Ingresos netos]]</f>
        <v>4.0834384200000004E-2</v>
      </c>
      <c r="BB798" s="23"/>
      <c r="BD798" s="23"/>
    </row>
    <row r="799" spans="16:56">
      <c r="P799" s="2" t="s">
        <v>87</v>
      </c>
      <c r="Q799" s="2" t="s">
        <v>43</v>
      </c>
      <c r="R799" s="2"/>
      <c r="S799" s="2" t="s">
        <v>11</v>
      </c>
      <c r="T799" s="2" t="s">
        <v>12</v>
      </c>
      <c r="U799" s="2" t="s">
        <v>13</v>
      </c>
      <c r="V799" s="7">
        <v>2.2465708300000001E-4</v>
      </c>
      <c r="W799" s="7">
        <v>0.75</v>
      </c>
      <c r="X799" s="9">
        <f>Tabla13[[#This Row],[Precio unitario]]*Tabla13[[#This Row],[Tasa de ingresos cliente]]</f>
        <v>1.6849281225000002E-4</v>
      </c>
      <c r="Y799" s="21">
        <v>22.631540000000001</v>
      </c>
      <c r="Z799" s="15">
        <f>Tabla13[[#This Row],[tasa de cambio]]*Tabla13[[#This Row],[Ingresos netos]]</f>
        <v>3.8132518201483656E-3</v>
      </c>
      <c r="AQ799" s="2" t="s">
        <v>100</v>
      </c>
      <c r="AR799" s="2" t="s">
        <v>21</v>
      </c>
      <c r="AS799" s="2" t="s">
        <v>104</v>
      </c>
      <c r="AT799" s="2" t="s">
        <v>11</v>
      </c>
      <c r="AU799" s="2" t="s">
        <v>12</v>
      </c>
      <c r="AV799" s="2" t="s">
        <v>13</v>
      </c>
      <c r="AW799" s="7">
        <v>2.5209999999999998E-3</v>
      </c>
      <c r="AX799" s="7">
        <v>0.75</v>
      </c>
      <c r="AY799" s="9">
        <f>Tabla8[[#This Row],[Precio unitario]]*Tabla8[[#This Row],[Tasa de ingresos cliente]]</f>
        <v>1.8907499999999999E-3</v>
      </c>
      <c r="AZ799" s="21">
        <v>21.6</v>
      </c>
      <c r="BA799" s="11">
        <f>Tabla8[[#This Row],[tasa de cambio]]*Tabla8[[#This Row],[Ingresos netos]]</f>
        <v>4.08402E-2</v>
      </c>
      <c r="BB799" s="23"/>
      <c r="BD799" s="23"/>
    </row>
    <row r="800" spans="16:56">
      <c r="P800" s="1" t="s">
        <v>87</v>
      </c>
      <c r="Q800" s="1" t="s">
        <v>14</v>
      </c>
      <c r="R800" s="1"/>
      <c r="S800" s="1" t="s">
        <v>11</v>
      </c>
      <c r="T800" s="1" t="s">
        <v>12</v>
      </c>
      <c r="U800" s="1" t="s">
        <v>13</v>
      </c>
      <c r="V800" s="8">
        <v>6.5088634799999995E-4</v>
      </c>
      <c r="W800" s="8">
        <v>0.75</v>
      </c>
      <c r="X800" s="9">
        <f>Tabla13[[#This Row],[Precio unitario]]*Tabla13[[#This Row],[Tasa de ingresos cliente]]</f>
        <v>4.8816476099999996E-4</v>
      </c>
      <c r="Y800" s="21">
        <v>22.631540000000001</v>
      </c>
      <c r="Z800" s="15">
        <f>Tabla13[[#This Row],[tasa de cambio]]*Tabla13[[#This Row],[Ingresos netos]]</f>
        <v>1.1047920315161939E-2</v>
      </c>
      <c r="AQ800" s="1" t="s">
        <v>100</v>
      </c>
      <c r="AR800" s="1" t="s">
        <v>21</v>
      </c>
      <c r="AS800" s="1" t="s">
        <v>104</v>
      </c>
      <c r="AT800" s="1" t="s">
        <v>11</v>
      </c>
      <c r="AU800" s="1" t="s">
        <v>12</v>
      </c>
      <c r="AV800" s="1" t="s">
        <v>13</v>
      </c>
      <c r="AW800" s="8">
        <v>2.5206E-3</v>
      </c>
      <c r="AX800" s="8">
        <v>0.75</v>
      </c>
      <c r="AY800" s="9">
        <f>Tabla8[[#This Row],[Precio unitario]]*Tabla8[[#This Row],[Tasa de ingresos cliente]]</f>
        <v>1.8904500000000001E-3</v>
      </c>
      <c r="AZ800" s="21">
        <v>21.6</v>
      </c>
      <c r="BA800" s="11">
        <f>Tabla8[[#This Row],[tasa de cambio]]*Tabla8[[#This Row],[Ingresos netos]]</f>
        <v>4.0833720000000004E-2</v>
      </c>
      <c r="BB800" s="23"/>
      <c r="BD800" s="23"/>
    </row>
    <row r="801" spans="16:56">
      <c r="P801" s="2" t="s">
        <v>87</v>
      </c>
      <c r="Q801" s="2" t="s">
        <v>55</v>
      </c>
      <c r="R801" s="2"/>
      <c r="S801" s="2" t="s">
        <v>11</v>
      </c>
      <c r="T801" s="2" t="s">
        <v>12</v>
      </c>
      <c r="U801" s="2" t="s">
        <v>13</v>
      </c>
      <c r="V801" s="7">
        <v>5.5782026100000004E-4</v>
      </c>
      <c r="W801" s="7">
        <v>0.75</v>
      </c>
      <c r="X801" s="9">
        <f>Tabla13[[#This Row],[Precio unitario]]*Tabla13[[#This Row],[Tasa de ingresos cliente]]</f>
        <v>4.1836519575000005E-4</v>
      </c>
      <c r="Y801" s="21">
        <v>22.631540000000001</v>
      </c>
      <c r="Z801" s="15">
        <f>Tabla13[[#This Row],[tasa de cambio]]*Tabla13[[#This Row],[Ingresos netos]]</f>
        <v>9.4682486622239565E-3</v>
      </c>
      <c r="AQ801" s="2" t="s">
        <v>100</v>
      </c>
      <c r="AR801" s="2" t="s">
        <v>21</v>
      </c>
      <c r="AS801" s="2" t="s">
        <v>104</v>
      </c>
      <c r="AT801" s="2" t="s">
        <v>11</v>
      </c>
      <c r="AU801" s="2" t="s">
        <v>12</v>
      </c>
      <c r="AV801" s="2" t="s">
        <v>13</v>
      </c>
      <c r="AW801" s="7">
        <v>2.5206667000000002E-3</v>
      </c>
      <c r="AX801" s="7">
        <v>0.75</v>
      </c>
      <c r="AY801" s="9">
        <f>Tabla8[[#This Row],[Precio unitario]]*Tabla8[[#This Row],[Tasa de ingresos cliente]]</f>
        <v>1.8905000250000002E-3</v>
      </c>
      <c r="AZ801" s="21">
        <v>21.6</v>
      </c>
      <c r="BA801" s="11">
        <f>Tabla8[[#This Row],[tasa de cambio]]*Tabla8[[#This Row],[Ingresos netos]]</f>
        <v>4.0834800540000007E-2</v>
      </c>
      <c r="BB801" s="23"/>
      <c r="BD801" s="23"/>
    </row>
    <row r="802" spans="16:56">
      <c r="P802" s="1" t="s">
        <v>87</v>
      </c>
      <c r="Q802" s="1" t="s">
        <v>16</v>
      </c>
      <c r="R802" s="1"/>
      <c r="S802" s="1" t="s">
        <v>11</v>
      </c>
      <c r="T802" s="1" t="s">
        <v>12</v>
      </c>
      <c r="U802" s="1" t="s">
        <v>13</v>
      </c>
      <c r="V802" s="8">
        <v>3.2841091600000001E-3</v>
      </c>
      <c r="W802" s="8">
        <v>0.75</v>
      </c>
      <c r="X802" s="9">
        <f>Tabla13[[#This Row],[Precio unitario]]*Tabla13[[#This Row],[Tasa de ingresos cliente]]</f>
        <v>2.4630818700000002E-3</v>
      </c>
      <c r="Y802" s="21">
        <v>22.631540000000001</v>
      </c>
      <c r="Z802" s="15">
        <f>Tabla13[[#This Row],[tasa de cambio]]*Tabla13[[#This Row],[Ingresos netos]]</f>
        <v>5.5743335864179809E-2</v>
      </c>
      <c r="AQ802" s="1" t="s">
        <v>100</v>
      </c>
      <c r="AR802" s="1" t="s">
        <v>21</v>
      </c>
      <c r="AS802" s="1" t="s">
        <v>104</v>
      </c>
      <c r="AT802" s="1" t="s">
        <v>11</v>
      </c>
      <c r="AU802" s="1" t="s">
        <v>12</v>
      </c>
      <c r="AV802" s="1" t="s">
        <v>13</v>
      </c>
      <c r="AW802" s="8">
        <v>2.5206363999999998E-3</v>
      </c>
      <c r="AX802" s="8">
        <v>0.75</v>
      </c>
      <c r="AY802" s="9">
        <f>Tabla8[[#This Row],[Precio unitario]]*Tabla8[[#This Row],[Tasa de ingresos cliente]]</f>
        <v>1.8904772999999999E-3</v>
      </c>
      <c r="AZ802" s="21">
        <v>21.6</v>
      </c>
      <c r="BA802" s="11">
        <f>Tabla8[[#This Row],[tasa de cambio]]*Tabla8[[#This Row],[Ingresos netos]]</f>
        <v>4.083430968E-2</v>
      </c>
      <c r="BB802" s="23"/>
      <c r="BD802" s="23"/>
    </row>
    <row r="803" spans="16:56">
      <c r="P803" s="2" t="s">
        <v>87</v>
      </c>
      <c r="Q803" s="2" t="s">
        <v>18</v>
      </c>
      <c r="R803" s="2"/>
      <c r="S803" s="2" t="s">
        <v>11</v>
      </c>
      <c r="T803" s="2" t="s">
        <v>12</v>
      </c>
      <c r="U803" s="2" t="s">
        <v>13</v>
      </c>
      <c r="V803" s="7">
        <v>2.6826953000000001E-4</v>
      </c>
      <c r="W803" s="7">
        <v>0.75</v>
      </c>
      <c r="X803" s="9">
        <f>Tabla13[[#This Row],[Precio unitario]]*Tabla13[[#This Row],[Tasa de ingresos cliente]]</f>
        <v>2.012021475E-4</v>
      </c>
      <c r="Y803" s="21">
        <v>22.631540000000001</v>
      </c>
      <c r="Z803" s="15">
        <f>Tabla13[[#This Row],[tasa de cambio]]*Tabla13[[#This Row],[Ingresos netos]]</f>
        <v>4.5535144492321504E-3</v>
      </c>
      <c r="AQ803" s="2" t="s">
        <v>100</v>
      </c>
      <c r="AR803" s="2" t="s">
        <v>21</v>
      </c>
      <c r="AS803" s="2" t="s">
        <v>104</v>
      </c>
      <c r="AT803" s="2" t="s">
        <v>11</v>
      </c>
      <c r="AU803" s="2" t="s">
        <v>12</v>
      </c>
      <c r="AV803" s="2" t="s">
        <v>13</v>
      </c>
      <c r="AW803" s="7">
        <v>2.5206333000000001E-3</v>
      </c>
      <c r="AX803" s="7">
        <v>0.75</v>
      </c>
      <c r="AY803" s="9">
        <f>Tabla8[[#This Row],[Precio unitario]]*Tabla8[[#This Row],[Tasa de ingresos cliente]]</f>
        <v>1.8904749750000001E-3</v>
      </c>
      <c r="AZ803" s="21">
        <v>21.6</v>
      </c>
      <c r="BA803" s="11">
        <f>Tabla8[[#This Row],[tasa de cambio]]*Tabla8[[#This Row],[Ingresos netos]]</f>
        <v>4.0834259460000001E-2</v>
      </c>
      <c r="BB803" s="23"/>
      <c r="BD803" s="23"/>
    </row>
    <row r="804" spans="16:56">
      <c r="P804" s="1" t="s">
        <v>87</v>
      </c>
      <c r="Q804" s="1" t="s">
        <v>19</v>
      </c>
      <c r="R804" s="1"/>
      <c r="S804" s="1" t="s">
        <v>11</v>
      </c>
      <c r="T804" s="1" t="s">
        <v>12</v>
      </c>
      <c r="U804" s="1" t="s">
        <v>13</v>
      </c>
      <c r="V804" s="8">
        <v>2.6999854139999999E-3</v>
      </c>
      <c r="W804" s="8">
        <v>0.75</v>
      </c>
      <c r="X804" s="9">
        <f>Tabla13[[#This Row],[Precio unitario]]*Tabla13[[#This Row],[Tasa de ingresos cliente]]</f>
        <v>2.0249890605E-3</v>
      </c>
      <c r="Y804" s="21">
        <v>22.631540000000001</v>
      </c>
      <c r="Z804" s="15">
        <f>Tabla13[[#This Row],[tasa de cambio]]*Tabla13[[#This Row],[Ingresos netos]]</f>
        <v>4.5828620922268172E-2</v>
      </c>
      <c r="AQ804" s="1" t="s">
        <v>100</v>
      </c>
      <c r="AR804" s="1" t="s">
        <v>21</v>
      </c>
      <c r="AS804" s="1" t="s">
        <v>104</v>
      </c>
      <c r="AT804" s="1" t="s">
        <v>11</v>
      </c>
      <c r="AU804" s="1" t="s">
        <v>12</v>
      </c>
      <c r="AV804" s="1" t="s">
        <v>13</v>
      </c>
      <c r="AW804" s="8">
        <v>2.5205000000000002E-3</v>
      </c>
      <c r="AX804" s="8">
        <v>0.75</v>
      </c>
      <c r="AY804" s="9">
        <f>Tabla8[[#This Row],[Precio unitario]]*Tabla8[[#This Row],[Tasa de ingresos cliente]]</f>
        <v>1.8903750000000001E-3</v>
      </c>
      <c r="AZ804" s="21">
        <v>21.6</v>
      </c>
      <c r="BA804" s="11">
        <f>Tabla8[[#This Row],[tasa de cambio]]*Tabla8[[#This Row],[Ingresos netos]]</f>
        <v>4.0832100000000003E-2</v>
      </c>
      <c r="BB804" s="23"/>
      <c r="BD804" s="23"/>
    </row>
    <row r="805" spans="16:56">
      <c r="P805" s="2" t="s">
        <v>87</v>
      </c>
      <c r="Q805" s="2" t="s">
        <v>19</v>
      </c>
      <c r="R805" s="2"/>
      <c r="S805" s="2" t="s">
        <v>11</v>
      </c>
      <c r="T805" s="2" t="s">
        <v>12</v>
      </c>
      <c r="U805" s="2" t="s">
        <v>13</v>
      </c>
      <c r="V805" s="7">
        <v>3.9211974580000003E-3</v>
      </c>
      <c r="W805" s="7">
        <v>0.75</v>
      </c>
      <c r="X805" s="9">
        <f>Tabla13[[#This Row],[Precio unitario]]*Tabla13[[#This Row],[Tasa de ingresos cliente]]</f>
        <v>2.9408980935000002E-3</v>
      </c>
      <c r="Y805" s="21">
        <v>22.631540000000001</v>
      </c>
      <c r="Z805" s="15">
        <f>Tabla13[[#This Row],[tasa de cambio]]*Tabla13[[#This Row],[Ingresos netos]]</f>
        <v>6.6557052838968997E-2</v>
      </c>
      <c r="AQ805" s="2" t="s">
        <v>100</v>
      </c>
      <c r="AR805" s="2" t="s">
        <v>21</v>
      </c>
      <c r="AS805" s="2" t="s">
        <v>104</v>
      </c>
      <c r="AT805" s="2" t="s">
        <v>11</v>
      </c>
      <c r="AU805" s="2" t="s">
        <v>12</v>
      </c>
      <c r="AV805" s="2" t="s">
        <v>13</v>
      </c>
      <c r="AW805" s="7">
        <v>2.52075E-3</v>
      </c>
      <c r="AX805" s="7">
        <v>0.75</v>
      </c>
      <c r="AY805" s="9">
        <f>Tabla8[[#This Row],[Precio unitario]]*Tabla8[[#This Row],[Tasa de ingresos cliente]]</f>
        <v>1.8905624999999999E-3</v>
      </c>
      <c r="AZ805" s="21">
        <v>21.6</v>
      </c>
      <c r="BA805" s="11">
        <f>Tabla8[[#This Row],[tasa de cambio]]*Tabla8[[#This Row],[Ingresos netos]]</f>
        <v>4.0836150000000002E-2</v>
      </c>
      <c r="BB805" s="23"/>
      <c r="BD805" s="23"/>
    </row>
    <row r="806" spans="16:56">
      <c r="P806" s="1" t="s">
        <v>87</v>
      </c>
      <c r="Q806" s="1" t="s">
        <v>45</v>
      </c>
      <c r="R806" s="1"/>
      <c r="S806" s="1" t="s">
        <v>11</v>
      </c>
      <c r="T806" s="1" t="s">
        <v>12</v>
      </c>
      <c r="U806" s="1" t="s">
        <v>13</v>
      </c>
      <c r="V806" s="8">
        <v>5.1388039000000005E-4</v>
      </c>
      <c r="W806" s="8">
        <v>0.75</v>
      </c>
      <c r="X806" s="9">
        <f>Tabla13[[#This Row],[Precio unitario]]*Tabla13[[#This Row],[Tasa de ingresos cliente]]</f>
        <v>3.8541029250000001E-4</v>
      </c>
      <c r="Y806" s="21">
        <v>22.631540000000001</v>
      </c>
      <c r="Z806" s="15">
        <f>Tabla13[[#This Row],[tasa de cambio]]*Tabla13[[#This Row],[Ingresos netos]]</f>
        <v>8.7224284511254503E-3</v>
      </c>
      <c r="AQ806" s="1" t="s">
        <v>100</v>
      </c>
      <c r="AR806" s="1" t="s">
        <v>21</v>
      </c>
      <c r="AS806" s="1" t="s">
        <v>101</v>
      </c>
      <c r="AT806" s="1" t="s">
        <v>11</v>
      </c>
      <c r="AU806" s="1" t="s">
        <v>12</v>
      </c>
      <c r="AV806" s="1" t="s">
        <v>13</v>
      </c>
      <c r="AW806" s="8">
        <v>3.0990000000000002E-3</v>
      </c>
      <c r="AX806" s="8">
        <v>0.75</v>
      </c>
      <c r="AY806" s="9">
        <f>Tabla8[[#This Row],[Precio unitario]]*Tabla8[[#This Row],[Tasa de ingresos cliente]]</f>
        <v>2.3242499999999999E-3</v>
      </c>
      <c r="AZ806" s="21">
        <v>21.6</v>
      </c>
      <c r="BA806" s="11">
        <f>Tabla8[[#This Row],[tasa de cambio]]*Tabla8[[#This Row],[Ingresos netos]]</f>
        <v>5.02038E-2</v>
      </c>
      <c r="BB806" s="23"/>
      <c r="BD806" s="23"/>
    </row>
    <row r="807" spans="16:56">
      <c r="P807" s="2" t="s">
        <v>87</v>
      </c>
      <c r="Q807" s="2" t="s">
        <v>73</v>
      </c>
      <c r="R807" s="2"/>
      <c r="S807" s="2" t="s">
        <v>11</v>
      </c>
      <c r="T807" s="2" t="s">
        <v>12</v>
      </c>
      <c r="U807" s="2" t="s">
        <v>13</v>
      </c>
      <c r="V807" s="7">
        <v>2.67745082E-4</v>
      </c>
      <c r="W807" s="7">
        <v>0.75</v>
      </c>
      <c r="X807" s="9">
        <f>Tabla13[[#This Row],[Precio unitario]]*Tabla13[[#This Row],[Tasa de ingresos cliente]]</f>
        <v>2.008088115E-4</v>
      </c>
      <c r="Y807" s="21">
        <v>22.631540000000001</v>
      </c>
      <c r="Z807" s="15">
        <f>Tabla13[[#This Row],[tasa de cambio]]*Tabla13[[#This Row],[Ingresos netos]]</f>
        <v>4.5446126498147107E-3</v>
      </c>
      <c r="AQ807" s="2" t="s">
        <v>100</v>
      </c>
      <c r="AR807" s="2" t="s">
        <v>21</v>
      </c>
      <c r="AS807" s="2" t="s">
        <v>104</v>
      </c>
      <c r="AT807" s="2" t="s">
        <v>11</v>
      </c>
      <c r="AU807" s="2" t="s">
        <v>12</v>
      </c>
      <c r="AV807" s="2" t="s">
        <v>13</v>
      </c>
      <c r="AW807" s="7">
        <v>4.3759999999999997E-3</v>
      </c>
      <c r="AX807" s="7">
        <v>0.75</v>
      </c>
      <c r="AY807" s="9">
        <f>Tabla8[[#This Row],[Precio unitario]]*Tabla8[[#This Row],[Tasa de ingresos cliente]]</f>
        <v>3.2819999999999998E-3</v>
      </c>
      <c r="AZ807" s="21">
        <v>21.6</v>
      </c>
      <c r="BA807" s="11">
        <f>Tabla8[[#This Row],[tasa de cambio]]*Tabla8[[#This Row],[Ingresos netos]]</f>
        <v>7.0891200000000001E-2</v>
      </c>
      <c r="BB807" s="23"/>
      <c r="BD807" s="23"/>
    </row>
    <row r="808" spans="16:56">
      <c r="P808" s="1" t="s">
        <v>87</v>
      </c>
      <c r="Q808" s="1" t="s">
        <v>39</v>
      </c>
      <c r="R808" s="1"/>
      <c r="S808" s="1" t="s">
        <v>11</v>
      </c>
      <c r="T808" s="1" t="s">
        <v>12</v>
      </c>
      <c r="U808" s="1" t="s">
        <v>13</v>
      </c>
      <c r="V808" s="8">
        <v>2.76605088E-4</v>
      </c>
      <c r="W808" s="8">
        <v>0.75</v>
      </c>
      <c r="X808" s="9">
        <f>Tabla13[[#This Row],[Precio unitario]]*Tabla13[[#This Row],[Tasa de ingresos cliente]]</f>
        <v>2.0745381600000001E-4</v>
      </c>
      <c r="Y808" s="21">
        <v>22.631540000000001</v>
      </c>
      <c r="Z808" s="15">
        <f>Tabla13[[#This Row],[tasa de cambio]]*Tabla13[[#This Row],[Ingresos netos]]</f>
        <v>4.6949993349566406E-3</v>
      </c>
      <c r="AQ808" s="2" t="s">
        <v>100</v>
      </c>
      <c r="AR808" s="2" t="s">
        <v>21</v>
      </c>
      <c r="AS808" s="2" t="s">
        <v>104</v>
      </c>
      <c r="AT808" s="2" t="s">
        <v>11</v>
      </c>
      <c r="AU808" s="2" t="s">
        <v>12</v>
      </c>
      <c r="AV808" s="2" t="s">
        <v>13</v>
      </c>
      <c r="AW808" s="7">
        <v>5.1545000000000002E-3</v>
      </c>
      <c r="AX808" s="7">
        <v>0.75</v>
      </c>
      <c r="AY808" s="9">
        <f>Tabla8[[#This Row],[Precio unitario]]*Tabla8[[#This Row],[Tasa de ingresos cliente]]</f>
        <v>3.8658750000000004E-3</v>
      </c>
      <c r="AZ808" s="21">
        <v>21.6</v>
      </c>
      <c r="BA808" s="11">
        <f>Tabla8[[#This Row],[tasa de cambio]]*Tabla8[[#This Row],[Ingresos netos]]</f>
        <v>8.3502900000000019E-2</v>
      </c>
      <c r="BB808" s="23"/>
      <c r="BD808" s="23"/>
    </row>
    <row r="809" spans="16:56">
      <c r="P809" s="2" t="s">
        <v>87</v>
      </c>
      <c r="Q809" s="2" t="s">
        <v>40</v>
      </c>
      <c r="R809" s="2"/>
      <c r="S809" s="2" t="s">
        <v>11</v>
      </c>
      <c r="T809" s="2" t="s">
        <v>12</v>
      </c>
      <c r="U809" s="2" t="s">
        <v>13</v>
      </c>
      <c r="V809" s="7">
        <v>3.9706755700000002E-4</v>
      </c>
      <c r="W809" s="7">
        <v>0.75</v>
      </c>
      <c r="X809" s="9">
        <f>Tabla13[[#This Row],[Precio unitario]]*Tabla13[[#This Row],[Tasa de ingresos cliente]]</f>
        <v>2.9780066775000002E-4</v>
      </c>
      <c r="Y809" s="21">
        <v>22.631540000000001</v>
      </c>
      <c r="Z809" s="15">
        <f>Tabla13[[#This Row],[tasa de cambio]]*Tabla13[[#This Row],[Ingresos netos]]</f>
        <v>6.7396877242108357E-3</v>
      </c>
      <c r="AQ809" s="1" t="s">
        <v>100</v>
      </c>
      <c r="AR809" s="1" t="s">
        <v>21</v>
      </c>
      <c r="AS809" s="1" t="s">
        <v>104</v>
      </c>
      <c r="AT809" s="1" t="s">
        <v>11</v>
      </c>
      <c r="AU809" s="1" t="s">
        <v>12</v>
      </c>
      <c r="AV809" s="1" t="s">
        <v>13</v>
      </c>
      <c r="AW809" s="8">
        <v>5.1545832999999996E-3</v>
      </c>
      <c r="AX809" s="8">
        <v>0.75</v>
      </c>
      <c r="AY809" s="9">
        <f>Tabla8[[#This Row],[Precio unitario]]*Tabla8[[#This Row],[Tasa de ingresos cliente]]</f>
        <v>3.8659374749999997E-3</v>
      </c>
      <c r="AZ809" s="21">
        <v>21.6</v>
      </c>
      <c r="BA809" s="11">
        <f>Tabla8[[#This Row],[tasa de cambio]]*Tabla8[[#This Row],[Ingresos netos]]</f>
        <v>8.3504249459999999E-2</v>
      </c>
      <c r="BB809" s="23"/>
      <c r="BD809" s="23"/>
    </row>
    <row r="810" spans="16:56">
      <c r="P810" s="1" t="s">
        <v>87</v>
      </c>
      <c r="Q810" s="1" t="s">
        <v>72</v>
      </c>
      <c r="R810" s="1"/>
      <c r="S810" s="1" t="s">
        <v>11</v>
      </c>
      <c r="T810" s="1" t="s">
        <v>12</v>
      </c>
      <c r="U810" s="1" t="s">
        <v>13</v>
      </c>
      <c r="V810" s="8">
        <v>3.6909491400000002E-4</v>
      </c>
      <c r="W810" s="8">
        <v>0.75</v>
      </c>
      <c r="X810" s="9">
        <f>Tabla13[[#This Row],[Precio unitario]]*Tabla13[[#This Row],[Tasa de ingresos cliente]]</f>
        <v>2.7682118550000003E-4</v>
      </c>
      <c r="Y810" s="21">
        <v>22.631540000000001</v>
      </c>
      <c r="Z810" s="15">
        <f>Tabla13[[#This Row],[tasa de cambio]]*Tabla13[[#This Row],[Ingresos netos]]</f>
        <v>6.2648897324906706E-3</v>
      </c>
      <c r="AQ810" s="2" t="s">
        <v>100</v>
      </c>
      <c r="AR810" s="2" t="s">
        <v>21</v>
      </c>
      <c r="AS810" s="2" t="s">
        <v>104</v>
      </c>
      <c r="AT810" s="2" t="s">
        <v>11</v>
      </c>
      <c r="AU810" s="2" t="s">
        <v>12</v>
      </c>
      <c r="AV810" s="2" t="s">
        <v>13</v>
      </c>
      <c r="AW810" s="7">
        <v>5.0487173999999996E-3</v>
      </c>
      <c r="AX810" s="7">
        <v>0.75</v>
      </c>
      <c r="AY810" s="9">
        <f>Tabla8[[#This Row],[Precio unitario]]*Tabla8[[#This Row],[Tasa de ingresos cliente]]</f>
        <v>3.7865380499999997E-3</v>
      </c>
      <c r="AZ810" s="21">
        <v>21.6</v>
      </c>
      <c r="BA810" s="11">
        <f>Tabla8[[#This Row],[tasa de cambio]]*Tabla8[[#This Row],[Ingresos netos]]</f>
        <v>8.1789221879999999E-2</v>
      </c>
      <c r="BB810" s="23"/>
      <c r="BD810" s="23"/>
    </row>
    <row r="811" spans="16:56">
      <c r="P811" s="2" t="s">
        <v>87</v>
      </c>
      <c r="Q811" s="2" t="s">
        <v>28</v>
      </c>
      <c r="R811" s="2"/>
      <c r="S811" s="2" t="s">
        <v>11</v>
      </c>
      <c r="T811" s="2" t="s">
        <v>12</v>
      </c>
      <c r="U811" s="2" t="s">
        <v>13</v>
      </c>
      <c r="V811" s="7">
        <v>3.3884123299999998E-4</v>
      </c>
      <c r="W811" s="7">
        <v>0.75</v>
      </c>
      <c r="X811" s="9">
        <f>Tabla13[[#This Row],[Precio unitario]]*Tabla13[[#This Row],[Tasa de ingresos cliente]]</f>
        <v>2.5413092474999997E-4</v>
      </c>
      <c r="Y811" s="21">
        <v>22.631540000000001</v>
      </c>
      <c r="Z811" s="15">
        <f>Tabla13[[#This Row],[tasa de cambio]]*Tabla13[[#This Row],[Ingresos netos]]</f>
        <v>5.7513741887166145E-3</v>
      </c>
      <c r="AQ811" s="1" t="s">
        <v>100</v>
      </c>
      <c r="AR811" s="1" t="s">
        <v>21</v>
      </c>
      <c r="AS811" s="1" t="s">
        <v>104</v>
      </c>
      <c r="AT811" s="1" t="s">
        <v>11</v>
      </c>
      <c r="AU811" s="1" t="s">
        <v>12</v>
      </c>
      <c r="AV811" s="1" t="s">
        <v>13</v>
      </c>
      <c r="AW811" s="8">
        <v>5.0487500000000003E-3</v>
      </c>
      <c r="AX811" s="8">
        <v>0.75</v>
      </c>
      <c r="AY811" s="9">
        <f>Tabla8[[#This Row],[Precio unitario]]*Tabla8[[#This Row],[Tasa de ingresos cliente]]</f>
        <v>3.7865625E-3</v>
      </c>
      <c r="AZ811" s="21">
        <v>21.6</v>
      </c>
      <c r="BA811" s="11">
        <f>Tabla8[[#This Row],[tasa de cambio]]*Tabla8[[#This Row],[Ingresos netos]]</f>
        <v>8.1789750000000008E-2</v>
      </c>
      <c r="BB811" s="23"/>
      <c r="BD811" s="23"/>
    </row>
    <row r="812" spans="16:56">
      <c r="P812" s="1" t="s">
        <v>87</v>
      </c>
      <c r="Q812" s="1" t="s">
        <v>14</v>
      </c>
      <c r="R812" s="1"/>
      <c r="S812" s="1" t="s">
        <v>11</v>
      </c>
      <c r="T812" s="1" t="s">
        <v>12</v>
      </c>
      <c r="U812" s="1" t="s">
        <v>13</v>
      </c>
      <c r="V812" s="8">
        <v>4.4069529500000002E-4</v>
      </c>
      <c r="W812" s="8">
        <v>0.75</v>
      </c>
      <c r="X812" s="9">
        <f>Tabla13[[#This Row],[Precio unitario]]*Tabla13[[#This Row],[Tasa de ingresos cliente]]</f>
        <v>3.3052147125000003E-4</v>
      </c>
      <c r="Y812" s="21">
        <v>22.631540000000001</v>
      </c>
      <c r="Z812" s="15">
        <f>Tabla13[[#This Row],[tasa de cambio]]*Tabla13[[#This Row],[Ingresos netos]]</f>
        <v>7.4802098974532261E-3</v>
      </c>
      <c r="AQ812" s="2" t="s">
        <v>100</v>
      </c>
      <c r="AR812" s="2" t="s">
        <v>21</v>
      </c>
      <c r="AS812" s="2" t="s">
        <v>104</v>
      </c>
      <c r="AT812" s="2" t="s">
        <v>11</v>
      </c>
      <c r="AU812" s="2" t="s">
        <v>12</v>
      </c>
      <c r="AV812" s="2" t="s">
        <v>13</v>
      </c>
      <c r="AW812" s="7">
        <v>5.0485E-3</v>
      </c>
      <c r="AX812" s="7">
        <v>0.75</v>
      </c>
      <c r="AY812" s="9">
        <f>Tabla8[[#This Row],[Precio unitario]]*Tabla8[[#This Row],[Tasa de ingresos cliente]]</f>
        <v>3.7863749999999998E-3</v>
      </c>
      <c r="AZ812" s="21">
        <v>21.6</v>
      </c>
      <c r="BA812" s="11">
        <f>Tabla8[[#This Row],[tasa de cambio]]*Tabla8[[#This Row],[Ingresos netos]]</f>
        <v>8.1785700000000003E-2</v>
      </c>
      <c r="BB812" s="23"/>
      <c r="BD812" s="23"/>
    </row>
    <row r="813" spans="16:56">
      <c r="P813" s="2" t="s">
        <v>87</v>
      </c>
      <c r="Q813" s="2" t="s">
        <v>17</v>
      </c>
      <c r="R813" s="2"/>
      <c r="S813" s="2" t="s">
        <v>11</v>
      </c>
      <c r="T813" s="2" t="s">
        <v>12</v>
      </c>
      <c r="U813" s="2" t="s">
        <v>13</v>
      </c>
      <c r="V813" s="7">
        <v>2.5665009800000002E-4</v>
      </c>
      <c r="W813" s="7">
        <v>0.75</v>
      </c>
      <c r="X813" s="9">
        <f>Tabla13[[#This Row],[Precio unitario]]*Tabla13[[#This Row],[Tasa de ingresos cliente]]</f>
        <v>1.9248757350000001E-4</v>
      </c>
      <c r="Y813" s="21">
        <v>22.631540000000001</v>
      </c>
      <c r="Z813" s="15">
        <f>Tabla13[[#This Row],[tasa de cambio]]*Tabla13[[#This Row],[Ingresos netos]]</f>
        <v>4.3562902191681902E-3</v>
      </c>
      <c r="AQ813" s="1" t="s">
        <v>100</v>
      </c>
      <c r="AR813" s="1" t="s">
        <v>21</v>
      </c>
      <c r="AS813" s="1" t="s">
        <v>104</v>
      </c>
      <c r="AT813" s="1" t="s">
        <v>11</v>
      </c>
      <c r="AU813" s="1" t="s">
        <v>12</v>
      </c>
      <c r="AV813" s="1" t="s">
        <v>13</v>
      </c>
      <c r="AW813" s="8">
        <v>5.0489999999999997E-3</v>
      </c>
      <c r="AX813" s="8">
        <v>0.75</v>
      </c>
      <c r="AY813" s="9">
        <f>Tabla8[[#This Row],[Precio unitario]]*Tabla8[[#This Row],[Tasa de ingresos cliente]]</f>
        <v>3.7867499999999998E-3</v>
      </c>
      <c r="AZ813" s="21">
        <v>21.6</v>
      </c>
      <c r="BA813" s="11">
        <f>Tabla8[[#This Row],[tasa de cambio]]*Tabla8[[#This Row],[Ingresos netos]]</f>
        <v>8.17938E-2</v>
      </c>
      <c r="BB813" s="23"/>
      <c r="BD813" s="23"/>
    </row>
    <row r="814" spans="16:56">
      <c r="P814" s="1" t="s">
        <v>87</v>
      </c>
      <c r="Q814" s="1" t="s">
        <v>20</v>
      </c>
      <c r="R814" s="1"/>
      <c r="S814" s="1" t="s">
        <v>11</v>
      </c>
      <c r="T814" s="1" t="s">
        <v>12</v>
      </c>
      <c r="U814" s="1" t="s">
        <v>13</v>
      </c>
      <c r="V814" s="8">
        <v>3.1334170129999998E-3</v>
      </c>
      <c r="W814" s="8">
        <v>0.75</v>
      </c>
      <c r="X814" s="9">
        <f>Tabla13[[#This Row],[Precio unitario]]*Tabla13[[#This Row],[Tasa de ingresos cliente]]</f>
        <v>2.3500627597499999E-3</v>
      </c>
      <c r="Y814" s="21">
        <v>22.631540000000001</v>
      </c>
      <c r="Z814" s="15">
        <f>Tabla13[[#This Row],[tasa de cambio]]*Tabla13[[#This Row],[Ingresos netos]]</f>
        <v>5.3185539349792511E-2</v>
      </c>
      <c r="AQ814" s="2" t="s">
        <v>100</v>
      </c>
      <c r="AR814" s="2" t="s">
        <v>21</v>
      </c>
      <c r="AS814" s="2" t="s">
        <v>104</v>
      </c>
      <c r="AT814" s="2" t="s">
        <v>11</v>
      </c>
      <c r="AU814" s="2" t="s">
        <v>12</v>
      </c>
      <c r="AV814" s="2" t="s">
        <v>13</v>
      </c>
      <c r="AW814" s="7">
        <v>5.0486667000000001E-3</v>
      </c>
      <c r="AX814" s="7">
        <v>0.75</v>
      </c>
      <c r="AY814" s="9">
        <f>Tabla8[[#This Row],[Precio unitario]]*Tabla8[[#This Row],[Tasa de ingresos cliente]]</f>
        <v>3.7865000250000003E-3</v>
      </c>
      <c r="AZ814" s="21">
        <v>21.6</v>
      </c>
      <c r="BA814" s="11">
        <f>Tabla8[[#This Row],[tasa de cambio]]*Tabla8[[#This Row],[Ingresos netos]]</f>
        <v>8.1788400540000014E-2</v>
      </c>
      <c r="BB814" s="23"/>
      <c r="BD814" s="23"/>
    </row>
    <row r="815" spans="16:56">
      <c r="P815" s="2" t="s">
        <v>87</v>
      </c>
      <c r="Q815" s="2" t="s">
        <v>21</v>
      </c>
      <c r="R815" s="2"/>
      <c r="S815" s="2" t="s">
        <v>11</v>
      </c>
      <c r="T815" s="2" t="s">
        <v>12</v>
      </c>
      <c r="U815" s="2" t="s">
        <v>13</v>
      </c>
      <c r="V815" s="7">
        <v>8.7485003000000003E-4</v>
      </c>
      <c r="W815" s="7">
        <v>0.75</v>
      </c>
      <c r="X815" s="9">
        <f>Tabla13[[#This Row],[Precio unitario]]*Tabla13[[#This Row],[Tasa de ingresos cliente]]</f>
        <v>6.5613752250000008E-4</v>
      </c>
      <c r="Y815" s="21">
        <v>22.631540000000001</v>
      </c>
      <c r="Z815" s="15">
        <f>Tabla13[[#This Row],[tasa de cambio]]*Tabla13[[#This Row],[Ingresos netos]]</f>
        <v>1.4849402585959652E-2</v>
      </c>
      <c r="AQ815" s="1" t="s">
        <v>100</v>
      </c>
      <c r="AR815" s="1" t="s">
        <v>21</v>
      </c>
      <c r="AS815" s="1" t="s">
        <v>104</v>
      </c>
      <c r="AT815" s="1" t="s">
        <v>11</v>
      </c>
      <c r="AU815" s="1" t="s">
        <v>12</v>
      </c>
      <c r="AV815" s="1" t="s">
        <v>13</v>
      </c>
      <c r="AW815" s="8">
        <v>1.9954999999999999E-3</v>
      </c>
      <c r="AX815" s="8">
        <v>0.75</v>
      </c>
      <c r="AY815" s="9">
        <f>Tabla8[[#This Row],[Precio unitario]]*Tabla8[[#This Row],[Tasa de ingresos cliente]]</f>
        <v>1.4966249999999999E-3</v>
      </c>
      <c r="AZ815" s="21">
        <v>21.6</v>
      </c>
      <c r="BA815" s="11">
        <f>Tabla8[[#This Row],[tasa de cambio]]*Tabla8[[#This Row],[Ingresos netos]]</f>
        <v>3.2327099999999998E-2</v>
      </c>
      <c r="BB815" s="23"/>
      <c r="BD815" s="23"/>
    </row>
    <row r="816" spans="16:56">
      <c r="P816" s="1" t="s">
        <v>87</v>
      </c>
      <c r="Q816" s="1" t="s">
        <v>37</v>
      </c>
      <c r="R816" s="1"/>
      <c r="S816" s="1" t="s">
        <v>11</v>
      </c>
      <c r="T816" s="1" t="s">
        <v>12</v>
      </c>
      <c r="U816" s="1" t="s">
        <v>13</v>
      </c>
      <c r="V816" s="8">
        <v>1.50224853E-4</v>
      </c>
      <c r="W816" s="8">
        <v>0.75</v>
      </c>
      <c r="X816" s="9">
        <f>Tabla13[[#This Row],[Precio unitario]]*Tabla13[[#This Row],[Tasa de ingresos cliente]]</f>
        <v>1.1266863975E-4</v>
      </c>
      <c r="Y816" s="21">
        <v>22.631540000000001</v>
      </c>
      <c r="Z816" s="15">
        <f>Tabla13[[#This Row],[tasa de cambio]]*Tabla13[[#This Row],[Ingresos netos]]</f>
        <v>2.5498648272477154E-3</v>
      </c>
      <c r="AQ816" s="2" t="s">
        <v>100</v>
      </c>
      <c r="AR816" s="2" t="s">
        <v>21</v>
      </c>
      <c r="AS816" s="2" t="s">
        <v>104</v>
      </c>
      <c r="AT816" s="2" t="s">
        <v>11</v>
      </c>
      <c r="AU816" s="2" t="s">
        <v>12</v>
      </c>
      <c r="AV816" s="2" t="s">
        <v>13</v>
      </c>
      <c r="AW816" s="7">
        <v>1.9949999999999998E-3</v>
      </c>
      <c r="AX816" s="7">
        <v>0.75</v>
      </c>
      <c r="AY816" s="9">
        <f>Tabla8[[#This Row],[Precio unitario]]*Tabla8[[#This Row],[Tasa de ingresos cliente]]</f>
        <v>1.4962499999999998E-3</v>
      </c>
      <c r="AZ816" s="21">
        <v>21.6</v>
      </c>
      <c r="BA816" s="11">
        <f>Tabla8[[#This Row],[tasa de cambio]]*Tabla8[[#This Row],[Ingresos netos]]</f>
        <v>3.2318999999999994E-2</v>
      </c>
      <c r="BB816" s="23"/>
      <c r="BD816" s="23"/>
    </row>
    <row r="817" spans="16:56">
      <c r="P817" s="2" t="s">
        <v>87</v>
      </c>
      <c r="Q817" s="2" t="s">
        <v>23</v>
      </c>
      <c r="R817" s="2"/>
      <c r="S817" s="2" t="s">
        <v>11</v>
      </c>
      <c r="T817" s="2" t="s">
        <v>12</v>
      </c>
      <c r="U817" s="2" t="s">
        <v>13</v>
      </c>
      <c r="V817" s="7">
        <v>4.54641634E-4</v>
      </c>
      <c r="W817" s="7">
        <v>0.75</v>
      </c>
      <c r="X817" s="9">
        <f>Tabla13[[#This Row],[Precio unitario]]*Tabla13[[#This Row],[Tasa de ingresos cliente]]</f>
        <v>3.4098122549999999E-4</v>
      </c>
      <c r="Y817" s="21">
        <v>22.631540000000001</v>
      </c>
      <c r="Z817" s="15">
        <f>Tabla13[[#This Row],[tasa de cambio]]*Tabla13[[#This Row],[Ingresos netos]]</f>
        <v>7.7169302441522699E-3</v>
      </c>
      <c r="AQ817" s="1" t="s">
        <v>100</v>
      </c>
      <c r="AR817" s="1" t="s">
        <v>21</v>
      </c>
      <c r="AS817" s="1" t="s">
        <v>104</v>
      </c>
      <c r="AT817" s="1" t="s">
        <v>11</v>
      </c>
      <c r="AU817" s="1" t="s">
        <v>12</v>
      </c>
      <c r="AV817" s="1" t="s">
        <v>13</v>
      </c>
      <c r="AW817" s="8">
        <v>1.9954E-3</v>
      </c>
      <c r="AX817" s="8">
        <v>0.75</v>
      </c>
      <c r="AY817" s="9">
        <f>Tabla8[[#This Row],[Precio unitario]]*Tabla8[[#This Row],[Tasa de ingresos cliente]]</f>
        <v>1.4965500000000001E-3</v>
      </c>
      <c r="AZ817" s="21">
        <v>21.6</v>
      </c>
      <c r="BA817" s="11">
        <f>Tabla8[[#This Row],[tasa de cambio]]*Tabla8[[#This Row],[Ingresos netos]]</f>
        <v>3.2325480000000004E-2</v>
      </c>
      <c r="BB817" s="23"/>
      <c r="BD817" s="23"/>
    </row>
    <row r="818" spans="16:56">
      <c r="P818" s="1" t="s">
        <v>87</v>
      </c>
      <c r="Q818" s="1" t="s">
        <v>14</v>
      </c>
      <c r="R818" s="1"/>
      <c r="S818" s="1" t="s">
        <v>11</v>
      </c>
      <c r="T818" s="1" t="s">
        <v>12</v>
      </c>
      <c r="U818" s="1" t="s">
        <v>13</v>
      </c>
      <c r="V818" s="8">
        <v>4.3542751999999999E-4</v>
      </c>
      <c r="W818" s="8">
        <v>0.75</v>
      </c>
      <c r="X818" s="9">
        <f>Tabla13[[#This Row],[Precio unitario]]*Tabla13[[#This Row],[Tasa de ingresos cliente]]</f>
        <v>3.2657063999999998E-4</v>
      </c>
      <c r="Y818" s="21">
        <v>22.631540000000001</v>
      </c>
      <c r="Z818" s="15">
        <f>Tabla13[[#This Row],[tasa de cambio]]*Tabla13[[#This Row],[Ingresos netos]]</f>
        <v>7.3907965019855996E-3</v>
      </c>
      <c r="AQ818" s="2" t="s">
        <v>100</v>
      </c>
      <c r="AR818" s="2" t="s">
        <v>21</v>
      </c>
      <c r="AS818" s="2" t="s">
        <v>104</v>
      </c>
      <c r="AT818" s="2" t="s">
        <v>11</v>
      </c>
      <c r="AU818" s="2" t="s">
        <v>12</v>
      </c>
      <c r="AV818" s="2" t="s">
        <v>13</v>
      </c>
      <c r="AW818" s="7">
        <v>1.9953332999999998E-3</v>
      </c>
      <c r="AX818" s="7">
        <v>0.75</v>
      </c>
      <c r="AY818" s="9">
        <f>Tabla8[[#This Row],[Precio unitario]]*Tabla8[[#This Row],[Tasa de ingresos cliente]]</f>
        <v>1.4964999749999999E-3</v>
      </c>
      <c r="AZ818" s="21">
        <v>21.6</v>
      </c>
      <c r="BA818" s="11">
        <f>Tabla8[[#This Row],[tasa de cambio]]*Tabla8[[#This Row],[Ingresos netos]]</f>
        <v>3.232439946E-2</v>
      </c>
      <c r="BB818" s="23"/>
      <c r="BD818" s="23"/>
    </row>
    <row r="819" spans="16:56">
      <c r="P819" s="2" t="s">
        <v>87</v>
      </c>
      <c r="Q819" s="2" t="s">
        <v>45</v>
      </c>
      <c r="R819" s="2"/>
      <c r="S819" s="2" t="s">
        <v>11</v>
      </c>
      <c r="T819" s="2" t="s">
        <v>12</v>
      </c>
      <c r="U819" s="2" t="s">
        <v>13</v>
      </c>
      <c r="V819" s="7">
        <v>3.78462091E-4</v>
      </c>
      <c r="W819" s="7">
        <v>0.75</v>
      </c>
      <c r="X819" s="9">
        <f>Tabla13[[#This Row],[Precio unitario]]*Tabla13[[#This Row],[Tasa de ingresos cliente]]</f>
        <v>2.8384656824999999E-4</v>
      </c>
      <c r="Y819" s="21">
        <v>22.631540000000001</v>
      </c>
      <c r="Z819" s="15">
        <f>Tabla13[[#This Row],[tasa de cambio]]*Tabla13[[#This Row],[Ingresos netos]]</f>
        <v>6.4238849632126047E-3</v>
      </c>
      <c r="AQ819" s="2" t="s">
        <v>100</v>
      </c>
      <c r="AR819" s="2" t="s">
        <v>21</v>
      </c>
      <c r="AS819" s="2" t="s">
        <v>104</v>
      </c>
      <c r="AT819" s="2" t="s">
        <v>11</v>
      </c>
      <c r="AU819" s="2" t="s">
        <v>12</v>
      </c>
      <c r="AV819" s="2" t="s">
        <v>13</v>
      </c>
      <c r="AW819" s="7">
        <v>3.3605000000000002E-3</v>
      </c>
      <c r="AX819" s="7">
        <v>0.75</v>
      </c>
      <c r="AY819" s="9">
        <f>Tabla8[[#This Row],[Precio unitario]]*Tabla8[[#This Row],[Tasa de ingresos cliente]]</f>
        <v>2.520375E-3</v>
      </c>
      <c r="AZ819" s="21">
        <v>21.6</v>
      </c>
      <c r="BA819" s="11">
        <f>Tabla8[[#This Row],[tasa de cambio]]*Tabla8[[#This Row],[Ingresos netos]]</f>
        <v>5.4440100000000005E-2</v>
      </c>
      <c r="BB819" s="23"/>
      <c r="BD819" s="23"/>
    </row>
    <row r="820" spans="16:56">
      <c r="P820" s="1" t="s">
        <v>87</v>
      </c>
      <c r="Q820" s="1" t="s">
        <v>14</v>
      </c>
      <c r="R820" s="1"/>
      <c r="S820" s="1" t="s">
        <v>11</v>
      </c>
      <c r="T820" s="1" t="s">
        <v>12</v>
      </c>
      <c r="U820" s="1" t="s">
        <v>13</v>
      </c>
      <c r="V820" s="8">
        <v>3.2168639799999999E-4</v>
      </c>
      <c r="W820" s="8">
        <v>0.75</v>
      </c>
      <c r="X820" s="9">
        <f>Tabla13[[#This Row],[Precio unitario]]*Tabla13[[#This Row],[Tasa de ingresos cliente]]</f>
        <v>2.4126479849999999E-4</v>
      </c>
      <c r="Y820" s="21">
        <v>22.631540000000001</v>
      </c>
      <c r="Z820" s="15">
        <f>Tabla13[[#This Row],[tasa de cambio]]*Tabla13[[#This Row],[Ingresos netos]]</f>
        <v>5.4601939378446903E-3</v>
      </c>
      <c r="AQ820" s="2" t="s">
        <v>100</v>
      </c>
      <c r="AR820" s="2" t="s">
        <v>21</v>
      </c>
      <c r="AS820" s="2" t="s">
        <v>114</v>
      </c>
      <c r="AT820" s="2" t="s">
        <v>11</v>
      </c>
      <c r="AU820" s="2" t="s">
        <v>12</v>
      </c>
      <c r="AV820" s="2" t="s">
        <v>13</v>
      </c>
      <c r="AW820" s="7">
        <v>3.1500000000000001E-4</v>
      </c>
      <c r="AX820" s="7">
        <v>0.75</v>
      </c>
      <c r="AY820" s="9">
        <f>Tabla8[[#This Row],[Precio unitario]]*Tabla8[[#This Row],[Tasa de ingresos cliente]]</f>
        <v>2.3625000000000002E-4</v>
      </c>
      <c r="AZ820" s="21">
        <v>21.6</v>
      </c>
      <c r="BA820" s="11">
        <f>Tabla8[[#This Row],[tasa de cambio]]*Tabla8[[#This Row],[Ingresos netos]]</f>
        <v>5.1030000000000008E-3</v>
      </c>
      <c r="BB820" s="23"/>
      <c r="BD820" s="23"/>
    </row>
    <row r="821" spans="16:56">
      <c r="P821" s="2" t="s">
        <v>87</v>
      </c>
      <c r="Q821" s="2" t="s">
        <v>42</v>
      </c>
      <c r="R821" s="2"/>
      <c r="S821" s="2" t="s">
        <v>11</v>
      </c>
      <c r="T821" s="2" t="s">
        <v>12</v>
      </c>
      <c r="U821" s="2" t="s">
        <v>13</v>
      </c>
      <c r="V821" s="7">
        <v>9.0466463000000004E-5</v>
      </c>
      <c r="W821" s="7">
        <v>0.75</v>
      </c>
      <c r="X821" s="9">
        <f>Tabla13[[#This Row],[Precio unitario]]*Tabla13[[#This Row],[Tasa de ingresos cliente]]</f>
        <v>6.784984725000001E-5</v>
      </c>
      <c r="Y821" s="21">
        <v>22.631540000000001</v>
      </c>
      <c r="Z821" s="15">
        <f>Tabla13[[#This Row],[tasa de cambio]]*Tabla13[[#This Row],[Ingresos netos]]</f>
        <v>1.5355465320322653E-3</v>
      </c>
      <c r="AQ821" s="1" t="s">
        <v>100</v>
      </c>
      <c r="AR821" s="1" t="s">
        <v>21</v>
      </c>
      <c r="AS821" s="1" t="s">
        <v>114</v>
      </c>
      <c r="AT821" s="1" t="s">
        <v>11</v>
      </c>
      <c r="AU821" s="1" t="s">
        <v>12</v>
      </c>
      <c r="AV821" s="1" t="s">
        <v>13</v>
      </c>
      <c r="AW821" s="8">
        <v>3.1485710000000002E-4</v>
      </c>
      <c r="AX821" s="8">
        <v>0.75</v>
      </c>
      <c r="AY821" s="9">
        <f>Tabla8[[#This Row],[Precio unitario]]*Tabla8[[#This Row],[Tasa de ingresos cliente]]</f>
        <v>2.3614282500000001E-4</v>
      </c>
      <c r="AZ821" s="21">
        <v>21.6</v>
      </c>
      <c r="BA821" s="11">
        <f>Tabla8[[#This Row],[tasa de cambio]]*Tabla8[[#This Row],[Ingresos netos]]</f>
        <v>5.1006850200000006E-3</v>
      </c>
      <c r="BB821" s="23"/>
      <c r="BD821" s="23"/>
    </row>
    <row r="822" spans="16:56">
      <c r="P822" s="1" t="s">
        <v>87</v>
      </c>
      <c r="Q822" s="1" t="s">
        <v>42</v>
      </c>
      <c r="R822" s="1"/>
      <c r="S822" s="1" t="s">
        <v>11</v>
      </c>
      <c r="T822" s="1" t="s">
        <v>12</v>
      </c>
      <c r="U822" s="1" t="s">
        <v>13</v>
      </c>
      <c r="V822" s="8">
        <v>1.0408891700000001E-4</v>
      </c>
      <c r="W822" s="8">
        <v>0.75</v>
      </c>
      <c r="X822" s="9">
        <f>Tabla13[[#This Row],[Precio unitario]]*Tabla13[[#This Row],[Tasa de ingresos cliente]]</f>
        <v>7.8066687749999997E-5</v>
      </c>
      <c r="Y822" s="21">
        <v>22.631540000000001</v>
      </c>
      <c r="Z822" s="15">
        <f>Tabla13[[#This Row],[tasa de cambio]]*Tabla13[[#This Row],[Ingresos netos]]</f>
        <v>1.766769366481635E-3</v>
      </c>
      <c r="AQ822" s="2" t="s">
        <v>100</v>
      </c>
      <c r="AR822" s="2" t="s">
        <v>21</v>
      </c>
      <c r="AS822" s="2" t="s">
        <v>114</v>
      </c>
      <c r="AT822" s="2" t="s">
        <v>11</v>
      </c>
      <c r="AU822" s="2" t="s">
        <v>12</v>
      </c>
      <c r="AV822" s="2" t="s">
        <v>13</v>
      </c>
      <c r="AW822" s="7">
        <v>3.1488890000000002E-4</v>
      </c>
      <c r="AX822" s="7">
        <v>0.75</v>
      </c>
      <c r="AY822" s="9">
        <f>Tabla8[[#This Row],[Precio unitario]]*Tabla8[[#This Row],[Tasa de ingresos cliente]]</f>
        <v>2.3616667500000002E-4</v>
      </c>
      <c r="AZ822" s="21">
        <v>21.6</v>
      </c>
      <c r="BA822" s="11">
        <f>Tabla8[[#This Row],[tasa de cambio]]*Tabla8[[#This Row],[Ingresos netos]]</f>
        <v>5.1012001800000003E-3</v>
      </c>
      <c r="BB822" s="23"/>
      <c r="BD822" s="23"/>
    </row>
    <row r="823" spans="16:56">
      <c r="P823" s="2" t="s">
        <v>87</v>
      </c>
      <c r="Q823" s="2" t="s">
        <v>90</v>
      </c>
      <c r="R823" s="2"/>
      <c r="S823" s="2" t="s">
        <v>11</v>
      </c>
      <c r="T823" s="2" t="s">
        <v>12</v>
      </c>
      <c r="U823" s="2" t="s">
        <v>13</v>
      </c>
      <c r="V823" s="7">
        <v>5.2641405799999999E-4</v>
      </c>
      <c r="W823" s="7">
        <v>0.75</v>
      </c>
      <c r="X823" s="9">
        <f>Tabla13[[#This Row],[Precio unitario]]*Tabla13[[#This Row],[Tasa de ingresos cliente]]</f>
        <v>3.9481054349999999E-4</v>
      </c>
      <c r="Y823" s="21">
        <v>22.631540000000001</v>
      </c>
      <c r="Z823" s="15">
        <f>Tabla13[[#This Row],[tasa de cambio]]*Tabla13[[#This Row],[Ingresos netos]]</f>
        <v>8.9351706076419898E-3</v>
      </c>
      <c r="AQ823" s="1" t="s">
        <v>100</v>
      </c>
      <c r="AR823" s="1" t="s">
        <v>21</v>
      </c>
      <c r="AS823" s="1" t="s">
        <v>114</v>
      </c>
      <c r="AT823" s="1" t="s">
        <v>11</v>
      </c>
      <c r="AU823" s="1" t="s">
        <v>12</v>
      </c>
      <c r="AV823" s="1" t="s">
        <v>13</v>
      </c>
      <c r="AW823" s="8">
        <v>3.1485999999999998E-4</v>
      </c>
      <c r="AX823" s="8">
        <v>0.75</v>
      </c>
      <c r="AY823" s="9">
        <f>Tabla8[[#This Row],[Precio unitario]]*Tabla8[[#This Row],[Tasa de ingresos cliente]]</f>
        <v>2.36145E-4</v>
      </c>
      <c r="AZ823" s="21">
        <v>21.6</v>
      </c>
      <c r="BA823" s="11">
        <f>Tabla8[[#This Row],[tasa de cambio]]*Tabla8[[#This Row],[Ingresos netos]]</f>
        <v>5.1007320000000002E-3</v>
      </c>
      <c r="BB823" s="23"/>
      <c r="BD823" s="23"/>
    </row>
    <row r="824" spans="16:56">
      <c r="P824" s="1" t="s">
        <v>87</v>
      </c>
      <c r="Q824" s="1" t="s">
        <v>17</v>
      </c>
      <c r="R824" s="1"/>
      <c r="S824" s="1" t="s">
        <v>11</v>
      </c>
      <c r="T824" s="1" t="s">
        <v>12</v>
      </c>
      <c r="U824" s="1" t="s">
        <v>13</v>
      </c>
      <c r="V824" s="8">
        <v>2.5172697499999998E-4</v>
      </c>
      <c r="W824" s="8">
        <v>0.75</v>
      </c>
      <c r="X824" s="9">
        <f>Tabla13[[#This Row],[Precio unitario]]*Tabla13[[#This Row],[Tasa de ingresos cliente]]</f>
        <v>1.8879523124999998E-4</v>
      </c>
      <c r="Y824" s="21">
        <v>22.631540000000001</v>
      </c>
      <c r="Z824" s="15">
        <f>Tabla13[[#This Row],[tasa de cambio]]*Tabla13[[#This Row],[Ingresos netos]]</f>
        <v>4.2727268278436245E-3</v>
      </c>
      <c r="AQ824" s="2" t="s">
        <v>100</v>
      </c>
      <c r="AR824" s="2" t="s">
        <v>21</v>
      </c>
      <c r="AS824" s="2" t="s">
        <v>114</v>
      </c>
      <c r="AT824" s="2" t="s">
        <v>11</v>
      </c>
      <c r="AU824" s="2" t="s">
        <v>12</v>
      </c>
      <c r="AV824" s="2" t="s">
        <v>13</v>
      </c>
      <c r="AW824" s="7">
        <v>3.1480000000000001E-4</v>
      </c>
      <c r="AX824" s="7">
        <v>0.75</v>
      </c>
      <c r="AY824" s="9">
        <f>Tabla8[[#This Row],[Precio unitario]]*Tabla8[[#This Row],[Tasa de ingresos cliente]]</f>
        <v>2.3609999999999999E-4</v>
      </c>
      <c r="AZ824" s="21">
        <v>21.6</v>
      </c>
      <c r="BA824" s="11">
        <f>Tabla8[[#This Row],[tasa de cambio]]*Tabla8[[#This Row],[Ingresos netos]]</f>
        <v>5.0997600000000001E-3</v>
      </c>
      <c r="BB824" s="23"/>
      <c r="BD824" s="23"/>
    </row>
    <row r="825" spans="16:56">
      <c r="P825" s="2" t="s">
        <v>87</v>
      </c>
      <c r="Q825" s="2" t="s">
        <v>35</v>
      </c>
      <c r="R825" s="2"/>
      <c r="S825" s="2" t="s">
        <v>11</v>
      </c>
      <c r="T825" s="2" t="s">
        <v>12</v>
      </c>
      <c r="U825" s="2" t="s">
        <v>13</v>
      </c>
      <c r="V825" s="7">
        <v>1.10161818E-4</v>
      </c>
      <c r="W825" s="7">
        <v>0.75</v>
      </c>
      <c r="X825" s="9">
        <f>Tabla13[[#This Row],[Precio unitario]]*Tabla13[[#This Row],[Tasa de ingresos cliente]]</f>
        <v>8.2621363500000005E-5</v>
      </c>
      <c r="Y825" s="21">
        <v>22.631540000000001</v>
      </c>
      <c r="Z825" s="15">
        <f>Tabla13[[#This Row],[tasa de cambio]]*Tabla13[[#This Row],[Ingresos netos]]</f>
        <v>1.8698486929047903E-3</v>
      </c>
      <c r="AQ825" s="1" t="s">
        <v>100</v>
      </c>
      <c r="AR825" s="1" t="s">
        <v>21</v>
      </c>
      <c r="AS825" s="1" t="s">
        <v>114</v>
      </c>
      <c r="AT825" s="1" t="s">
        <v>11</v>
      </c>
      <c r="AU825" s="1" t="s">
        <v>12</v>
      </c>
      <c r="AV825" s="1" t="s">
        <v>13</v>
      </c>
      <c r="AW825" s="8">
        <v>3.1490000000000001E-4</v>
      </c>
      <c r="AX825" s="8">
        <v>0.75</v>
      </c>
      <c r="AY825" s="9">
        <f>Tabla8[[#This Row],[Precio unitario]]*Tabla8[[#This Row],[Tasa de ingresos cliente]]</f>
        <v>2.3617500000000001E-4</v>
      </c>
      <c r="AZ825" s="21">
        <v>21.6</v>
      </c>
      <c r="BA825" s="11">
        <f>Tabla8[[#This Row],[tasa de cambio]]*Tabla8[[#This Row],[Ingresos netos]]</f>
        <v>5.1013800000000008E-3</v>
      </c>
      <c r="BB825" s="23"/>
      <c r="BD825" s="23"/>
    </row>
    <row r="826" spans="16:56">
      <c r="P826" s="1" t="s">
        <v>87</v>
      </c>
      <c r="Q826" s="1" t="s">
        <v>19</v>
      </c>
      <c r="R826" s="1"/>
      <c r="S826" s="1" t="s">
        <v>11</v>
      </c>
      <c r="T826" s="1" t="s">
        <v>12</v>
      </c>
      <c r="U826" s="1" t="s">
        <v>13</v>
      </c>
      <c r="V826" s="8">
        <v>3.4489388979999998E-3</v>
      </c>
      <c r="W826" s="8">
        <v>0.75</v>
      </c>
      <c r="X826" s="9">
        <f>Tabla13[[#This Row],[Precio unitario]]*Tabla13[[#This Row],[Tasa de ingresos cliente]]</f>
        <v>2.5867041735E-3</v>
      </c>
      <c r="Y826" s="21">
        <v>22.631540000000001</v>
      </c>
      <c r="Z826" s="15">
        <f>Tabla13[[#This Row],[tasa de cambio]]*Tabla13[[#This Row],[Ingresos netos]]</f>
        <v>5.8541098970732189E-2</v>
      </c>
      <c r="AQ826" s="2" t="s">
        <v>100</v>
      </c>
      <c r="AR826" s="2" t="s">
        <v>21</v>
      </c>
      <c r="AS826" s="2" t="s">
        <v>114</v>
      </c>
      <c r="AT826" s="2" t="s">
        <v>11</v>
      </c>
      <c r="AU826" s="2" t="s">
        <v>12</v>
      </c>
      <c r="AV826" s="2" t="s">
        <v>13</v>
      </c>
      <c r="AW826" s="7">
        <v>3.14875E-4</v>
      </c>
      <c r="AX826" s="7">
        <v>0.75</v>
      </c>
      <c r="AY826" s="9">
        <f>Tabla8[[#This Row],[Precio unitario]]*Tabla8[[#This Row],[Tasa de ingresos cliente]]</f>
        <v>2.3615624999999998E-4</v>
      </c>
      <c r="AZ826" s="21">
        <v>21.6</v>
      </c>
      <c r="BA826" s="11">
        <f>Tabla8[[#This Row],[tasa de cambio]]*Tabla8[[#This Row],[Ingresos netos]]</f>
        <v>5.1009749999999998E-3</v>
      </c>
      <c r="BB826" s="23"/>
      <c r="BD826" s="23"/>
    </row>
    <row r="827" spans="16:56">
      <c r="P827" s="2" t="s">
        <v>87</v>
      </c>
      <c r="Q827" s="2" t="s">
        <v>52</v>
      </c>
      <c r="R827" s="2"/>
      <c r="S827" s="2" t="s">
        <v>11</v>
      </c>
      <c r="T827" s="2" t="s">
        <v>12</v>
      </c>
      <c r="U827" s="2" t="s">
        <v>13</v>
      </c>
      <c r="V827" s="7">
        <v>3.4934042200000001E-4</v>
      </c>
      <c r="W827" s="7">
        <v>0.75</v>
      </c>
      <c r="X827" s="9">
        <f>Tabla13[[#This Row],[Precio unitario]]*Tabla13[[#This Row],[Tasa de ingresos cliente]]</f>
        <v>2.6200531649999998E-4</v>
      </c>
      <c r="Y827" s="21">
        <v>22.631540000000001</v>
      </c>
      <c r="Z827" s="15">
        <f>Tabla13[[#This Row],[tasa de cambio]]*Tabla13[[#This Row],[Ingresos netos]]</f>
        <v>5.9295838005824098E-3</v>
      </c>
      <c r="AQ827" s="1" t="s">
        <v>100</v>
      </c>
      <c r="AR827" s="1" t="s">
        <v>21</v>
      </c>
      <c r="AS827" s="1" t="s">
        <v>114</v>
      </c>
      <c r="AT827" s="1" t="s">
        <v>11</v>
      </c>
      <c r="AU827" s="1" t="s">
        <v>12</v>
      </c>
      <c r="AV827" s="1" t="s">
        <v>13</v>
      </c>
      <c r="AW827" s="8">
        <v>3.1485950000000002E-4</v>
      </c>
      <c r="AX827" s="8">
        <v>0.75</v>
      </c>
      <c r="AY827" s="9">
        <f>Tabla8[[#This Row],[Precio unitario]]*Tabla8[[#This Row],[Tasa de ingresos cliente]]</f>
        <v>2.3614462500000003E-4</v>
      </c>
      <c r="AZ827" s="21">
        <v>21.6</v>
      </c>
      <c r="BA827" s="11">
        <f>Tabla8[[#This Row],[tasa de cambio]]*Tabla8[[#This Row],[Ingresos netos]]</f>
        <v>5.1007239000000013E-3</v>
      </c>
      <c r="BB827" s="23"/>
      <c r="BD827" s="23"/>
    </row>
    <row r="828" spans="16:56">
      <c r="P828" s="1" t="s">
        <v>87</v>
      </c>
      <c r="Q828" s="1" t="s">
        <v>38</v>
      </c>
      <c r="R828" s="1"/>
      <c r="S828" s="1" t="s">
        <v>11</v>
      </c>
      <c r="T828" s="1" t="s">
        <v>12</v>
      </c>
      <c r="U828" s="1" t="s">
        <v>13</v>
      </c>
      <c r="V828" s="8">
        <v>6.7076733800000002E-4</v>
      </c>
      <c r="W828" s="8">
        <v>0.75</v>
      </c>
      <c r="X828" s="9">
        <f>Tabla13[[#This Row],[Precio unitario]]*Tabla13[[#This Row],[Tasa de ingresos cliente]]</f>
        <v>5.0307550350000001E-4</v>
      </c>
      <c r="Y828" s="21">
        <v>22.631540000000001</v>
      </c>
      <c r="Z828" s="15">
        <f>Tabla13[[#This Row],[tasa de cambio]]*Tabla13[[#This Row],[Ingresos netos]]</f>
        <v>1.1385373380480391E-2</v>
      </c>
      <c r="AQ828" s="2" t="s">
        <v>100</v>
      </c>
      <c r="AR828" s="2" t="s">
        <v>21</v>
      </c>
      <c r="AS828" s="2" t="s">
        <v>114</v>
      </c>
      <c r="AT828" s="2" t="s">
        <v>11</v>
      </c>
      <c r="AU828" s="2" t="s">
        <v>12</v>
      </c>
      <c r="AV828" s="2" t="s">
        <v>13</v>
      </c>
      <c r="AW828" s="7">
        <v>3.1474999999999998E-4</v>
      </c>
      <c r="AX828" s="7">
        <v>0.75</v>
      </c>
      <c r="AY828" s="9">
        <f>Tabla8[[#This Row],[Precio unitario]]*Tabla8[[#This Row],[Tasa de ingresos cliente]]</f>
        <v>2.360625E-4</v>
      </c>
      <c r="AZ828" s="21">
        <v>21.6</v>
      </c>
      <c r="BA828" s="11">
        <f>Tabla8[[#This Row],[tasa de cambio]]*Tabla8[[#This Row],[Ingresos netos]]</f>
        <v>5.0989500000000005E-3</v>
      </c>
      <c r="BB828" s="23"/>
      <c r="BD828" s="23"/>
    </row>
    <row r="829" spans="16:56">
      <c r="P829" s="2" t="s">
        <v>87</v>
      </c>
      <c r="Q829" s="2" t="s">
        <v>91</v>
      </c>
      <c r="R829" s="2"/>
      <c r="S829" s="2" t="s">
        <v>11</v>
      </c>
      <c r="T829" s="2" t="s">
        <v>12</v>
      </c>
      <c r="U829" s="2" t="s">
        <v>13</v>
      </c>
      <c r="V829" s="7">
        <v>1.243858505E-3</v>
      </c>
      <c r="W829" s="7">
        <v>0.75</v>
      </c>
      <c r="X829" s="9">
        <f>Tabla13[[#This Row],[Precio unitario]]*Tabla13[[#This Row],[Tasa de ingresos cliente]]</f>
        <v>9.3289387875000003E-4</v>
      </c>
      <c r="Y829" s="21">
        <v>22.631540000000001</v>
      </c>
      <c r="Z829" s="15">
        <f>Tabla13[[#This Row],[tasa de cambio]]*Tabla13[[#This Row],[Ingresos netos]]</f>
        <v>2.1112825132685777E-2</v>
      </c>
      <c r="AQ829" s="1" t="s">
        <v>100</v>
      </c>
      <c r="AR829" s="1" t="s">
        <v>21</v>
      </c>
      <c r="AS829" s="1" t="s">
        <v>114</v>
      </c>
      <c r="AT829" s="1" t="s">
        <v>11</v>
      </c>
      <c r="AU829" s="1" t="s">
        <v>12</v>
      </c>
      <c r="AV829" s="1" t="s">
        <v>13</v>
      </c>
      <c r="AW829" s="8">
        <v>3.1486490000000002E-4</v>
      </c>
      <c r="AX829" s="8">
        <v>0.75</v>
      </c>
      <c r="AY829" s="9">
        <f>Tabla8[[#This Row],[Precio unitario]]*Tabla8[[#This Row],[Tasa de ingresos cliente]]</f>
        <v>2.36148675E-4</v>
      </c>
      <c r="AZ829" s="21">
        <v>21.6</v>
      </c>
      <c r="BA829" s="11">
        <f>Tabla8[[#This Row],[tasa de cambio]]*Tabla8[[#This Row],[Ingresos netos]]</f>
        <v>5.1008113800000005E-3</v>
      </c>
      <c r="BB829" s="23"/>
      <c r="BD829" s="23"/>
    </row>
    <row r="830" spans="16:56">
      <c r="P830" s="1" t="s">
        <v>87</v>
      </c>
      <c r="Q830" s="1" t="s">
        <v>39</v>
      </c>
      <c r="R830" s="1"/>
      <c r="S830" s="1" t="s">
        <v>11</v>
      </c>
      <c r="T830" s="1" t="s">
        <v>12</v>
      </c>
      <c r="U830" s="1" t="s">
        <v>13</v>
      </c>
      <c r="V830" s="8">
        <v>1.0728603753000001E-2</v>
      </c>
      <c r="W830" s="8">
        <v>0.75</v>
      </c>
      <c r="X830" s="9">
        <f>Tabla13[[#This Row],[Precio unitario]]*Tabla13[[#This Row],[Tasa de ingresos cliente]]</f>
        <v>8.0464528147500009E-3</v>
      </c>
      <c r="Y830" s="21">
        <v>22.631540000000001</v>
      </c>
      <c r="Z830" s="15">
        <f>Tabla13[[#This Row],[tasa de cambio]]*Tabla13[[#This Row],[Ingresos netos]]</f>
        <v>0.18210361873512723</v>
      </c>
      <c r="AQ830" s="2" t="s">
        <v>100</v>
      </c>
      <c r="AR830" s="2" t="s">
        <v>21</v>
      </c>
      <c r="AS830" s="2" t="s">
        <v>114</v>
      </c>
      <c r="AT830" s="2" t="s">
        <v>11</v>
      </c>
      <c r="AU830" s="2" t="s">
        <v>12</v>
      </c>
      <c r="AV830" s="2" t="s">
        <v>13</v>
      </c>
      <c r="AW830" s="7">
        <v>3.148696E-4</v>
      </c>
      <c r="AX830" s="7">
        <v>0.75</v>
      </c>
      <c r="AY830" s="9">
        <f>Tabla8[[#This Row],[Precio unitario]]*Tabla8[[#This Row],[Tasa de ingresos cliente]]</f>
        <v>2.3615220000000001E-4</v>
      </c>
      <c r="AZ830" s="21">
        <v>21.6</v>
      </c>
      <c r="BA830" s="11">
        <f>Tabla8[[#This Row],[tasa de cambio]]*Tabla8[[#This Row],[Ingresos netos]]</f>
        <v>5.1008875200000007E-3</v>
      </c>
      <c r="BB830" s="23"/>
      <c r="BD830" s="23"/>
    </row>
    <row r="831" spans="16:56">
      <c r="P831" s="2" t="s">
        <v>87</v>
      </c>
      <c r="Q831" s="2" t="s">
        <v>25</v>
      </c>
      <c r="R831" s="2"/>
      <c r="S831" s="2" t="s">
        <v>11</v>
      </c>
      <c r="T831" s="2" t="s">
        <v>12</v>
      </c>
      <c r="U831" s="2" t="s">
        <v>13</v>
      </c>
      <c r="V831" s="7">
        <v>6.6846230000000006E-5</v>
      </c>
      <c r="W831" s="7">
        <v>0.75</v>
      </c>
      <c r="X831" s="9">
        <f>Tabla13[[#This Row],[Precio unitario]]*Tabla13[[#This Row],[Tasa de ingresos cliente]]</f>
        <v>5.0134672500000001E-5</v>
      </c>
      <c r="Y831" s="21">
        <v>22.631540000000001</v>
      </c>
      <c r="Z831" s="15">
        <f>Tabla13[[#This Row],[tasa de cambio]]*Tabla13[[#This Row],[Ingresos netos]]</f>
        <v>1.13462484607065E-3</v>
      </c>
      <c r="AQ831" s="1" t="s">
        <v>100</v>
      </c>
      <c r="AR831" s="1" t="s">
        <v>21</v>
      </c>
      <c r="AS831" s="1" t="s">
        <v>114</v>
      </c>
      <c r="AT831" s="1" t="s">
        <v>11</v>
      </c>
      <c r="AU831" s="1" t="s">
        <v>12</v>
      </c>
      <c r="AV831" s="1" t="s">
        <v>13</v>
      </c>
      <c r="AW831" s="8">
        <v>3.1484999999999998E-4</v>
      </c>
      <c r="AX831" s="8">
        <v>0.75</v>
      </c>
      <c r="AY831" s="9">
        <f>Tabla8[[#This Row],[Precio unitario]]*Tabla8[[#This Row],[Tasa de ingresos cliente]]</f>
        <v>2.3613749999999999E-4</v>
      </c>
      <c r="AZ831" s="21">
        <v>21.6</v>
      </c>
      <c r="BA831" s="11">
        <f>Tabla8[[#This Row],[tasa de cambio]]*Tabla8[[#This Row],[Ingresos netos]]</f>
        <v>5.1005700000000005E-3</v>
      </c>
      <c r="BB831" s="23"/>
      <c r="BD831" s="23"/>
    </row>
    <row r="832" spans="16:56">
      <c r="P832" s="1" t="s">
        <v>87</v>
      </c>
      <c r="Q832" s="1" t="s">
        <v>10</v>
      </c>
      <c r="R832" s="1"/>
      <c r="S832" s="1" t="s">
        <v>11</v>
      </c>
      <c r="T832" s="1" t="s">
        <v>12</v>
      </c>
      <c r="U832" s="1" t="s">
        <v>13</v>
      </c>
      <c r="V832" s="8">
        <v>5.5775960199999999E-4</v>
      </c>
      <c r="W832" s="8">
        <v>0.75</v>
      </c>
      <c r="X832" s="9">
        <f>Tabla13[[#This Row],[Precio unitario]]*Tabla13[[#This Row],[Tasa de ingresos cliente]]</f>
        <v>4.1831970150000002E-4</v>
      </c>
      <c r="Y832" s="21">
        <v>22.631540000000001</v>
      </c>
      <c r="Z832" s="15">
        <f>Tabla13[[#This Row],[tasa de cambio]]*Tabla13[[#This Row],[Ingresos netos]]</f>
        <v>9.4672190572853109E-3</v>
      </c>
      <c r="AQ832" s="2" t="s">
        <v>100</v>
      </c>
      <c r="AR832" s="2" t="s">
        <v>21</v>
      </c>
      <c r="AS832" s="2" t="s">
        <v>114</v>
      </c>
      <c r="AT832" s="2" t="s">
        <v>11</v>
      </c>
      <c r="AU832" s="2" t="s">
        <v>12</v>
      </c>
      <c r="AV832" s="2" t="s">
        <v>13</v>
      </c>
      <c r="AW832" s="7">
        <v>3.1484619999999999E-4</v>
      </c>
      <c r="AX832" s="7">
        <v>0.75</v>
      </c>
      <c r="AY832" s="9">
        <f>Tabla8[[#This Row],[Precio unitario]]*Tabla8[[#This Row],[Tasa de ingresos cliente]]</f>
        <v>2.3613464999999999E-4</v>
      </c>
      <c r="AZ832" s="21">
        <v>21.6</v>
      </c>
      <c r="BA832" s="11">
        <f>Tabla8[[#This Row],[tasa de cambio]]*Tabla8[[#This Row],[Ingresos netos]]</f>
        <v>5.1005084400000001E-3</v>
      </c>
      <c r="BB832" s="23"/>
      <c r="BD832" s="23"/>
    </row>
    <row r="833" spans="16:56">
      <c r="P833" s="2" t="s">
        <v>87</v>
      </c>
      <c r="Q833" s="2" t="s">
        <v>28</v>
      </c>
      <c r="R833" s="2"/>
      <c r="S833" s="2" t="s">
        <v>11</v>
      </c>
      <c r="T833" s="2" t="s">
        <v>12</v>
      </c>
      <c r="U833" s="2" t="s">
        <v>13</v>
      </c>
      <c r="V833" s="7">
        <v>1.3805698699999999E-4</v>
      </c>
      <c r="W833" s="7">
        <v>0.75</v>
      </c>
      <c r="X833" s="9">
        <f>Tabla13[[#This Row],[Precio unitario]]*Tabla13[[#This Row],[Tasa de ingresos cliente]]</f>
        <v>1.0354274025E-4</v>
      </c>
      <c r="Y833" s="21">
        <v>22.631540000000001</v>
      </c>
      <c r="Z833" s="15">
        <f>Tabla13[[#This Row],[tasa de cambio]]*Tabla13[[#This Row],[Ingresos netos]]</f>
        <v>2.3433316676774851E-3</v>
      </c>
      <c r="AQ833" s="2" t="s">
        <v>100</v>
      </c>
      <c r="AR833" s="2" t="s">
        <v>21</v>
      </c>
      <c r="AS833" s="2" t="s">
        <v>101</v>
      </c>
      <c r="AT833" s="2" t="s">
        <v>11</v>
      </c>
      <c r="AU833" s="2" t="s">
        <v>12</v>
      </c>
      <c r="AV833" s="2" t="s">
        <v>13</v>
      </c>
      <c r="AW833" s="7">
        <v>2.0165000000000001E-3</v>
      </c>
      <c r="AX833" s="7">
        <v>0.75</v>
      </c>
      <c r="AY833" s="9">
        <f>Tabla8[[#This Row],[Precio unitario]]*Tabla8[[#This Row],[Tasa de ingresos cliente]]</f>
        <v>1.512375E-3</v>
      </c>
      <c r="AZ833" s="21">
        <v>21.6</v>
      </c>
      <c r="BA833" s="11">
        <f>Tabla8[[#This Row],[tasa de cambio]]*Tabla8[[#This Row],[Ingresos netos]]</f>
        <v>3.2667300000000003E-2</v>
      </c>
      <c r="BB833" s="23"/>
      <c r="BD833" s="23"/>
    </row>
    <row r="834" spans="16:56">
      <c r="P834" s="1" t="s">
        <v>87</v>
      </c>
      <c r="Q834" s="1" t="s">
        <v>32</v>
      </c>
      <c r="R834" s="1"/>
      <c r="S834" s="1" t="s">
        <v>11</v>
      </c>
      <c r="T834" s="1" t="s">
        <v>12</v>
      </c>
      <c r="U834" s="1" t="s">
        <v>13</v>
      </c>
      <c r="V834" s="8">
        <v>2.251162034E-3</v>
      </c>
      <c r="W834" s="8">
        <v>0.75</v>
      </c>
      <c r="X834" s="9">
        <f>Tabla13[[#This Row],[Precio unitario]]*Tabla13[[#This Row],[Tasa de ingresos cliente]]</f>
        <v>1.6883715255E-3</v>
      </c>
      <c r="Y834" s="21">
        <v>22.631540000000001</v>
      </c>
      <c r="Z834" s="15">
        <f>Tabla13[[#This Row],[tasa de cambio]]*Tabla13[[#This Row],[Ingresos netos]]</f>
        <v>3.8210447714214273E-2</v>
      </c>
      <c r="AQ834" s="1" t="s">
        <v>100</v>
      </c>
      <c r="AR834" s="1" t="s">
        <v>21</v>
      </c>
      <c r="AS834" s="1" t="s">
        <v>104</v>
      </c>
      <c r="AT834" s="1" t="s">
        <v>11</v>
      </c>
      <c r="AU834" s="1" t="s">
        <v>129</v>
      </c>
      <c r="AV834" s="1" t="s">
        <v>13</v>
      </c>
      <c r="AW834" s="8">
        <v>-1.1146655999999999E-3</v>
      </c>
      <c r="AX834" s="8">
        <v>0.75</v>
      </c>
      <c r="AY834" s="9">
        <f>Tabla8[[#This Row],[Precio unitario]]*Tabla8[[#This Row],[Tasa de ingresos cliente]]</f>
        <v>-8.3599919999999988E-4</v>
      </c>
      <c r="AZ834" s="21">
        <v>21.6</v>
      </c>
      <c r="BA834" s="11">
        <f>Tabla8[[#This Row],[tasa de cambio]]*Tabla8[[#This Row],[Ingresos netos]]</f>
        <v>-1.805758272E-2</v>
      </c>
      <c r="BB834" s="23"/>
      <c r="BD834" s="23"/>
    </row>
    <row r="835" spans="16:56">
      <c r="P835" s="2" t="s">
        <v>87</v>
      </c>
      <c r="Q835" s="2" t="s">
        <v>14</v>
      </c>
      <c r="R835" s="2"/>
      <c r="S835" s="2" t="s">
        <v>11</v>
      </c>
      <c r="T835" s="2" t="s">
        <v>12</v>
      </c>
      <c r="U835" s="2" t="s">
        <v>13</v>
      </c>
      <c r="V835" s="7">
        <v>3.1192916100000002E-4</v>
      </c>
      <c r="W835" s="7">
        <v>0.75</v>
      </c>
      <c r="X835" s="9">
        <f>Tabla13[[#This Row],[Precio unitario]]*Tabla13[[#This Row],[Tasa de ingresos cliente]]</f>
        <v>2.3394687075E-4</v>
      </c>
      <c r="Y835" s="21">
        <v>22.631540000000001</v>
      </c>
      <c r="Z835" s="15">
        <f>Tabla13[[#This Row],[tasa de cambio]]*Tabla13[[#This Row],[Ingresos netos]]</f>
        <v>5.2945779632534553E-3</v>
      </c>
      <c r="AQ835" s="2" t="s">
        <v>100</v>
      </c>
      <c r="AR835" s="2" t="s">
        <v>21</v>
      </c>
      <c r="AS835" s="2" t="s">
        <v>114</v>
      </c>
      <c r="AT835" s="2" t="s">
        <v>11</v>
      </c>
      <c r="AU835" s="2" t="s">
        <v>129</v>
      </c>
      <c r="AV835" s="2" t="s">
        <v>13</v>
      </c>
      <c r="AW835" s="7">
        <v>-9.4457999999999996E-5</v>
      </c>
      <c r="AX835" s="7">
        <v>0.75</v>
      </c>
      <c r="AY835" s="9">
        <f>Tabla8[[#This Row],[Precio unitario]]*Tabla8[[#This Row],[Tasa de ingresos cliente]]</f>
        <v>-7.0843499999999993E-5</v>
      </c>
      <c r="AZ835" s="21">
        <v>21.6</v>
      </c>
      <c r="BA835" s="11">
        <f>Tabla8[[#This Row],[tasa de cambio]]*Tabla8[[#This Row],[Ingresos netos]]</f>
        <v>-1.5302196E-3</v>
      </c>
      <c r="BB835" s="23"/>
      <c r="BD835" s="23"/>
    </row>
    <row r="836" spans="16:56">
      <c r="P836" s="1" t="s">
        <v>87</v>
      </c>
      <c r="Q836" s="1" t="s">
        <v>42</v>
      </c>
      <c r="R836" s="1"/>
      <c r="S836" s="1" t="s">
        <v>11</v>
      </c>
      <c r="T836" s="1" t="s">
        <v>12</v>
      </c>
      <c r="U836" s="1" t="s">
        <v>13</v>
      </c>
      <c r="V836" s="8">
        <v>1.3578140400000001E-4</v>
      </c>
      <c r="W836" s="8">
        <v>0.75</v>
      </c>
      <c r="X836" s="9">
        <f>Tabla13[[#This Row],[Precio unitario]]*Tabla13[[#This Row],[Tasa de ingresos cliente]]</f>
        <v>1.0183605300000001E-4</v>
      </c>
      <c r="Y836" s="21">
        <v>22.631540000000001</v>
      </c>
      <c r="Z836" s="15">
        <f>Tabla13[[#This Row],[tasa de cambio]]*Tabla13[[#This Row],[Ingresos netos]]</f>
        <v>2.3047067069116205E-3</v>
      </c>
      <c r="AQ836" s="2" t="s">
        <v>100</v>
      </c>
      <c r="AR836" s="2" t="s">
        <v>115</v>
      </c>
      <c r="AS836" s="2" t="s">
        <v>114</v>
      </c>
      <c r="AT836" s="2" t="s">
        <v>11</v>
      </c>
      <c r="AU836" s="2" t="s">
        <v>12</v>
      </c>
      <c r="AV836" s="2" t="s">
        <v>13</v>
      </c>
      <c r="AW836" s="7">
        <v>3.0000000000000001E-6</v>
      </c>
      <c r="AX836" s="7">
        <v>0.75</v>
      </c>
      <c r="AY836" s="9">
        <f>Tabla8[[#This Row],[Precio unitario]]*Tabla8[[#This Row],[Tasa de ingresos cliente]]</f>
        <v>2.2500000000000001E-6</v>
      </c>
      <c r="AZ836" s="21">
        <v>21.6</v>
      </c>
      <c r="BA836" s="11">
        <f>Tabla8[[#This Row],[tasa de cambio]]*Tabla8[[#This Row],[Ingresos netos]]</f>
        <v>4.8600000000000002E-5</v>
      </c>
      <c r="BB836" s="23"/>
      <c r="BD836" s="23"/>
    </row>
    <row r="837" spans="16:56">
      <c r="P837" s="2" t="s">
        <v>87</v>
      </c>
      <c r="Q837" s="2" t="s">
        <v>60</v>
      </c>
      <c r="R837" s="2"/>
      <c r="S837" s="2" t="s">
        <v>11</v>
      </c>
      <c r="T837" s="2" t="s">
        <v>12</v>
      </c>
      <c r="U837" s="2" t="s">
        <v>13</v>
      </c>
      <c r="V837" s="7">
        <v>9.5947389899999995E-4</v>
      </c>
      <c r="W837" s="7">
        <v>0.75</v>
      </c>
      <c r="X837" s="9">
        <f>Tabla13[[#This Row],[Precio unitario]]*Tabla13[[#This Row],[Tasa de ingresos cliente]]</f>
        <v>7.1960542424999994E-4</v>
      </c>
      <c r="Y837" s="21">
        <v>22.631540000000001</v>
      </c>
      <c r="Z837" s="15">
        <f>Tabla13[[#This Row],[tasa de cambio]]*Tabla13[[#This Row],[Ingresos netos]]</f>
        <v>1.6285778943130845E-2</v>
      </c>
      <c r="AQ837" s="2" t="s">
        <v>100</v>
      </c>
      <c r="AR837" s="2" t="s">
        <v>22</v>
      </c>
      <c r="AS837" s="2" t="s">
        <v>101</v>
      </c>
      <c r="AT837" s="2" t="s">
        <v>11</v>
      </c>
      <c r="AU837" s="2" t="s">
        <v>12</v>
      </c>
      <c r="AV837" s="2" t="s">
        <v>13</v>
      </c>
      <c r="AW837" s="7">
        <v>1.8116E-3</v>
      </c>
      <c r="AX837" s="7">
        <v>0.75</v>
      </c>
      <c r="AY837" s="9">
        <f>Tabla8[[#This Row],[Precio unitario]]*Tabla8[[#This Row],[Tasa de ingresos cliente]]</f>
        <v>1.3587E-3</v>
      </c>
      <c r="AZ837" s="21">
        <v>21.6</v>
      </c>
      <c r="BA837" s="11">
        <f>Tabla8[[#This Row],[tasa de cambio]]*Tabla8[[#This Row],[Ingresos netos]]</f>
        <v>2.9347920000000003E-2</v>
      </c>
      <c r="BB837" s="23"/>
      <c r="BD837" s="23"/>
    </row>
    <row r="838" spans="16:56">
      <c r="P838" s="1" t="s">
        <v>87</v>
      </c>
      <c r="Q838" s="1" t="s">
        <v>25</v>
      </c>
      <c r="R838" s="1"/>
      <c r="S838" s="1" t="s">
        <v>11</v>
      </c>
      <c r="T838" s="1" t="s">
        <v>12</v>
      </c>
      <c r="U838" s="1" t="s">
        <v>13</v>
      </c>
      <c r="V838" s="8">
        <v>3.3133467800000002E-4</v>
      </c>
      <c r="W838" s="8">
        <v>0.75</v>
      </c>
      <c r="X838" s="9">
        <f>Tabla13[[#This Row],[Precio unitario]]*Tabla13[[#This Row],[Tasa de ingresos cliente]]</f>
        <v>2.485010085E-4</v>
      </c>
      <c r="Y838" s="21">
        <v>22.631540000000001</v>
      </c>
      <c r="Z838" s="15">
        <f>Tabla13[[#This Row],[tasa de cambio]]*Tabla13[[#This Row],[Ingresos netos]]</f>
        <v>5.6239605139080905E-3</v>
      </c>
      <c r="AQ838" s="1" t="s">
        <v>100</v>
      </c>
      <c r="AR838" s="1" t="s">
        <v>22</v>
      </c>
      <c r="AS838" s="1" t="s">
        <v>101</v>
      </c>
      <c r="AT838" s="1" t="s">
        <v>11</v>
      </c>
      <c r="AU838" s="1" t="s">
        <v>12</v>
      </c>
      <c r="AV838" s="1" t="s">
        <v>13</v>
      </c>
      <c r="AW838" s="8">
        <v>1.812E-3</v>
      </c>
      <c r="AX838" s="8">
        <v>0.75</v>
      </c>
      <c r="AY838" s="9">
        <f>Tabla8[[#This Row],[Precio unitario]]*Tabla8[[#This Row],[Tasa de ingresos cliente]]</f>
        <v>1.359E-3</v>
      </c>
      <c r="AZ838" s="21">
        <v>21.6</v>
      </c>
      <c r="BA838" s="11">
        <f>Tabla8[[#This Row],[tasa de cambio]]*Tabla8[[#This Row],[Ingresos netos]]</f>
        <v>2.9354400000000003E-2</v>
      </c>
      <c r="BB838" s="23"/>
      <c r="BD838" s="23"/>
    </row>
    <row r="839" spans="16:56">
      <c r="P839" s="2" t="s">
        <v>87</v>
      </c>
      <c r="Q839" s="2" t="s">
        <v>40</v>
      </c>
      <c r="R839" s="2"/>
      <c r="S839" s="2" t="s">
        <v>11</v>
      </c>
      <c r="T839" s="2" t="s">
        <v>12</v>
      </c>
      <c r="U839" s="2" t="s">
        <v>13</v>
      </c>
      <c r="V839" s="7">
        <v>1.37529151E-4</v>
      </c>
      <c r="W839" s="7">
        <v>0.75</v>
      </c>
      <c r="X839" s="9">
        <f>Tabla13[[#This Row],[Precio unitario]]*Tabla13[[#This Row],[Tasa de ingresos cliente]]</f>
        <v>1.0314686325E-4</v>
      </c>
      <c r="Y839" s="21">
        <v>22.631540000000001</v>
      </c>
      <c r="Z839" s="15">
        <f>Tabla13[[#This Row],[tasa de cambio]]*Tabla13[[#This Row],[Ingresos netos]]</f>
        <v>2.3343723615169049E-3</v>
      </c>
      <c r="AQ839" s="1" t="s">
        <v>100</v>
      </c>
      <c r="AR839" s="1" t="s">
        <v>22</v>
      </c>
      <c r="AS839" s="1" t="s">
        <v>104</v>
      </c>
      <c r="AT839" s="1" t="s">
        <v>11</v>
      </c>
      <c r="AU839" s="1" t="s">
        <v>12</v>
      </c>
      <c r="AV839" s="1" t="s">
        <v>13</v>
      </c>
      <c r="AW839" s="8">
        <v>2.31E-3</v>
      </c>
      <c r="AX839" s="8">
        <v>0.75</v>
      </c>
      <c r="AY839" s="9">
        <f>Tabla8[[#This Row],[Precio unitario]]*Tabla8[[#This Row],[Tasa de ingresos cliente]]</f>
        <v>1.7325000000000001E-3</v>
      </c>
      <c r="AZ839" s="21">
        <v>21.6</v>
      </c>
      <c r="BA839" s="11">
        <f>Tabla8[[#This Row],[tasa de cambio]]*Tabla8[[#This Row],[Ingresos netos]]</f>
        <v>3.7422000000000004E-2</v>
      </c>
      <c r="BB839" s="23"/>
      <c r="BD839" s="23"/>
    </row>
    <row r="840" spans="16:56">
      <c r="P840" s="1" t="s">
        <v>87</v>
      </c>
      <c r="Q840" s="1" t="s">
        <v>47</v>
      </c>
      <c r="R840" s="1"/>
      <c r="S840" s="1" t="s">
        <v>11</v>
      </c>
      <c r="T840" s="1" t="s">
        <v>12</v>
      </c>
      <c r="U840" s="1" t="s">
        <v>13</v>
      </c>
      <c r="V840" s="8">
        <v>1.27411209E-4</v>
      </c>
      <c r="W840" s="8">
        <v>0.75</v>
      </c>
      <c r="X840" s="9">
        <f>Tabla13[[#This Row],[Precio unitario]]*Tabla13[[#This Row],[Tasa de ingresos cliente]]</f>
        <v>9.5558406749999996E-5</v>
      </c>
      <c r="Y840" s="21">
        <v>22.631540000000001</v>
      </c>
      <c r="Z840" s="15">
        <f>Tabla13[[#This Row],[tasa de cambio]]*Tabla13[[#This Row],[Ingresos netos]]</f>
        <v>2.162633904698895E-3</v>
      </c>
      <c r="AQ840" s="2" t="s">
        <v>100</v>
      </c>
      <c r="AR840" s="2" t="s">
        <v>22</v>
      </c>
      <c r="AS840" s="2" t="s">
        <v>104</v>
      </c>
      <c r="AT840" s="2" t="s">
        <v>11</v>
      </c>
      <c r="AU840" s="2" t="s">
        <v>12</v>
      </c>
      <c r="AV840" s="2" t="s">
        <v>13</v>
      </c>
      <c r="AW840" s="7">
        <v>2.3102999999999999E-3</v>
      </c>
      <c r="AX840" s="7">
        <v>0.75</v>
      </c>
      <c r="AY840" s="9">
        <f>Tabla8[[#This Row],[Precio unitario]]*Tabla8[[#This Row],[Tasa de ingresos cliente]]</f>
        <v>1.7327250000000001E-3</v>
      </c>
      <c r="AZ840" s="21">
        <v>21.6</v>
      </c>
      <c r="BA840" s="11">
        <f>Tabla8[[#This Row],[tasa de cambio]]*Tabla8[[#This Row],[Ingresos netos]]</f>
        <v>3.7426860000000006E-2</v>
      </c>
      <c r="BB840" s="23"/>
      <c r="BD840" s="23"/>
    </row>
    <row r="841" spans="16:56">
      <c r="P841" s="2" t="s">
        <v>87</v>
      </c>
      <c r="Q841" s="2" t="s">
        <v>47</v>
      </c>
      <c r="R841" s="2"/>
      <c r="S841" s="2" t="s">
        <v>11</v>
      </c>
      <c r="T841" s="2" t="s">
        <v>12</v>
      </c>
      <c r="U841" s="2" t="s">
        <v>13</v>
      </c>
      <c r="V841" s="7">
        <v>1.058014462E-3</v>
      </c>
      <c r="W841" s="7">
        <v>0.75</v>
      </c>
      <c r="X841" s="9">
        <f>Tabla13[[#This Row],[Precio unitario]]*Tabla13[[#This Row],[Tasa de ingresos cliente]]</f>
        <v>7.9351084649999996E-4</v>
      </c>
      <c r="Y841" s="21">
        <v>22.631540000000001</v>
      </c>
      <c r="Z841" s="15">
        <f>Tabla13[[#This Row],[tasa de cambio]]*Tabla13[[#This Row],[Ingresos netos]]</f>
        <v>1.7958372462998608E-2</v>
      </c>
      <c r="AQ841" s="1" t="s">
        <v>100</v>
      </c>
      <c r="AR841" s="1" t="s">
        <v>22</v>
      </c>
      <c r="AS841" s="1" t="s">
        <v>104</v>
      </c>
      <c r="AT841" s="1" t="s">
        <v>11</v>
      </c>
      <c r="AU841" s="1" t="s">
        <v>12</v>
      </c>
      <c r="AV841" s="1" t="s">
        <v>13</v>
      </c>
      <c r="AW841" s="8">
        <v>2.3102856999999998E-3</v>
      </c>
      <c r="AX841" s="8">
        <v>0.75</v>
      </c>
      <c r="AY841" s="9">
        <f>Tabla8[[#This Row],[Precio unitario]]*Tabla8[[#This Row],[Tasa de ingresos cliente]]</f>
        <v>1.732714275E-3</v>
      </c>
      <c r="AZ841" s="21">
        <v>21.6</v>
      </c>
      <c r="BA841" s="11">
        <f>Tabla8[[#This Row],[tasa de cambio]]*Tabla8[[#This Row],[Ingresos netos]]</f>
        <v>3.7426628340000004E-2</v>
      </c>
      <c r="BB841" s="23"/>
      <c r="BD841" s="23"/>
    </row>
    <row r="842" spans="16:56">
      <c r="P842" s="1" t="s">
        <v>87</v>
      </c>
      <c r="Q842" s="1" t="s">
        <v>31</v>
      </c>
      <c r="R842" s="1"/>
      <c r="S842" s="1" t="s">
        <v>11</v>
      </c>
      <c r="T842" s="1" t="s">
        <v>12</v>
      </c>
      <c r="U842" s="1" t="s">
        <v>13</v>
      </c>
      <c r="V842" s="8">
        <v>2.0831820699999999E-4</v>
      </c>
      <c r="W842" s="8">
        <v>0.75</v>
      </c>
      <c r="X842" s="9">
        <f>Tabla13[[#This Row],[Precio unitario]]*Tabla13[[#This Row],[Tasa de ingresos cliente]]</f>
        <v>1.5623865524999999E-4</v>
      </c>
      <c r="Y842" s="21">
        <v>22.631540000000001</v>
      </c>
      <c r="Z842" s="15">
        <f>Tabla13[[#This Row],[tasa de cambio]]*Tabla13[[#This Row],[Ingresos netos]]</f>
        <v>3.535921375836585E-3</v>
      </c>
      <c r="AQ842" s="2" t="s">
        <v>100</v>
      </c>
      <c r="AR842" s="2" t="s">
        <v>22</v>
      </c>
      <c r="AS842" s="2" t="s">
        <v>104</v>
      </c>
      <c r="AT842" s="2" t="s">
        <v>11</v>
      </c>
      <c r="AU842" s="2" t="s">
        <v>12</v>
      </c>
      <c r="AV842" s="2" t="s">
        <v>13</v>
      </c>
      <c r="AW842" s="7">
        <v>2.3105000000000001E-3</v>
      </c>
      <c r="AX842" s="7">
        <v>0.75</v>
      </c>
      <c r="AY842" s="9">
        <f>Tabla8[[#This Row],[Precio unitario]]*Tabla8[[#This Row],[Tasa de ingresos cliente]]</f>
        <v>1.732875E-3</v>
      </c>
      <c r="AZ842" s="21">
        <v>21.6</v>
      </c>
      <c r="BA842" s="11">
        <f>Tabla8[[#This Row],[tasa de cambio]]*Tabla8[[#This Row],[Ingresos netos]]</f>
        <v>3.7430100000000001E-2</v>
      </c>
      <c r="BB842" s="23"/>
      <c r="BD842" s="23"/>
    </row>
    <row r="843" spans="16:56">
      <c r="P843" s="2" t="s">
        <v>87</v>
      </c>
      <c r="Q843" s="2" t="s">
        <v>41</v>
      </c>
      <c r="R843" s="2"/>
      <c r="S843" s="2" t="s">
        <v>11</v>
      </c>
      <c r="T843" s="2" t="s">
        <v>12</v>
      </c>
      <c r="U843" s="2" t="s">
        <v>13</v>
      </c>
      <c r="V843" s="7">
        <v>9.8291612000000006E-5</v>
      </c>
      <c r="W843" s="7">
        <v>0.75</v>
      </c>
      <c r="X843" s="9">
        <f>Tabla13[[#This Row],[Precio unitario]]*Tabla13[[#This Row],[Tasa de ingresos cliente]]</f>
        <v>7.3718709000000001E-5</v>
      </c>
      <c r="Y843" s="21">
        <v>22.631540000000001</v>
      </c>
      <c r="Z843" s="15">
        <f>Tabla13[[#This Row],[tasa de cambio]]*Tabla13[[#This Row],[Ingresos netos]]</f>
        <v>1.6683679114818601E-3</v>
      </c>
      <c r="AQ843" s="1" t="s">
        <v>100</v>
      </c>
      <c r="AR843" s="1" t="s">
        <v>22</v>
      </c>
      <c r="AS843" s="1" t="s">
        <v>104</v>
      </c>
      <c r="AT843" s="1" t="s">
        <v>11</v>
      </c>
      <c r="AU843" s="1" t="s">
        <v>12</v>
      </c>
      <c r="AV843" s="1" t="s">
        <v>13</v>
      </c>
      <c r="AW843" s="8">
        <v>2.3102932999999998E-3</v>
      </c>
      <c r="AX843" s="8">
        <v>0.75</v>
      </c>
      <c r="AY843" s="9">
        <f>Tabla8[[#This Row],[Precio unitario]]*Tabla8[[#This Row],[Tasa de ingresos cliente]]</f>
        <v>1.7327199749999998E-3</v>
      </c>
      <c r="AZ843" s="21">
        <v>21.6</v>
      </c>
      <c r="BA843" s="11">
        <f>Tabla8[[#This Row],[tasa de cambio]]*Tabla8[[#This Row],[Ingresos netos]]</f>
        <v>3.7426751459999998E-2</v>
      </c>
      <c r="BB843" s="23"/>
      <c r="BD843" s="23"/>
    </row>
    <row r="844" spans="16:56">
      <c r="P844" s="1" t="s">
        <v>87</v>
      </c>
      <c r="Q844" s="1" t="s">
        <v>41</v>
      </c>
      <c r="R844" s="1"/>
      <c r="S844" s="1" t="s">
        <v>11</v>
      </c>
      <c r="T844" s="1" t="s">
        <v>12</v>
      </c>
      <c r="U844" s="1" t="s">
        <v>13</v>
      </c>
      <c r="V844" s="8">
        <v>1.2469204600000001E-4</v>
      </c>
      <c r="W844" s="8">
        <v>0.75</v>
      </c>
      <c r="X844" s="9">
        <f>Tabla13[[#This Row],[Precio unitario]]*Tabla13[[#This Row],[Tasa de ingresos cliente]]</f>
        <v>9.3519034500000008E-5</v>
      </c>
      <c r="Y844" s="21">
        <v>22.631540000000001</v>
      </c>
      <c r="Z844" s="15">
        <f>Tabla13[[#This Row],[tasa de cambio]]*Tabla13[[#This Row],[Ingresos netos]]</f>
        <v>2.1164797700481304E-3</v>
      </c>
      <c r="AQ844" s="2" t="s">
        <v>100</v>
      </c>
      <c r="AR844" s="2" t="s">
        <v>22</v>
      </c>
      <c r="AS844" s="2" t="s">
        <v>104</v>
      </c>
      <c r="AT844" s="2" t="s">
        <v>11</v>
      </c>
      <c r="AU844" s="2" t="s">
        <v>12</v>
      </c>
      <c r="AV844" s="2" t="s">
        <v>13</v>
      </c>
      <c r="AW844" s="7">
        <v>2.3103333E-3</v>
      </c>
      <c r="AX844" s="7">
        <v>0.75</v>
      </c>
      <c r="AY844" s="9">
        <f>Tabla8[[#This Row],[Precio unitario]]*Tabla8[[#This Row],[Tasa de ingresos cliente]]</f>
        <v>1.732749975E-3</v>
      </c>
      <c r="AZ844" s="21">
        <v>21.6</v>
      </c>
      <c r="BA844" s="11">
        <f>Tabla8[[#This Row],[tasa de cambio]]*Tabla8[[#This Row],[Ingresos netos]]</f>
        <v>3.7427399460000003E-2</v>
      </c>
      <c r="BB844" s="23"/>
      <c r="BD844" s="23"/>
    </row>
    <row r="845" spans="16:56">
      <c r="P845" s="2" t="s">
        <v>87</v>
      </c>
      <c r="Q845" s="2" t="s">
        <v>14</v>
      </c>
      <c r="R845" s="2"/>
      <c r="S845" s="2" t="s">
        <v>11</v>
      </c>
      <c r="T845" s="2" t="s">
        <v>12</v>
      </c>
      <c r="U845" s="2" t="s">
        <v>13</v>
      </c>
      <c r="V845" s="7">
        <v>4.50325613E-4</v>
      </c>
      <c r="W845" s="7">
        <v>0.75</v>
      </c>
      <c r="X845" s="9">
        <f>Tabla13[[#This Row],[Precio unitario]]*Tabla13[[#This Row],[Tasa de ingresos cliente]]</f>
        <v>3.3774420974999999E-4</v>
      </c>
      <c r="Y845" s="21">
        <v>22.631540000000001</v>
      </c>
      <c r="Z845" s="15">
        <f>Tabla13[[#This Row],[tasa de cambio]]*Tabla13[[#This Row],[Ingresos netos]]</f>
        <v>7.6436715927255148E-3</v>
      </c>
      <c r="AQ845" s="1" t="s">
        <v>100</v>
      </c>
      <c r="AR845" s="1" t="s">
        <v>22</v>
      </c>
      <c r="AS845" s="1" t="s">
        <v>104</v>
      </c>
      <c r="AT845" s="1" t="s">
        <v>11</v>
      </c>
      <c r="AU845" s="1" t="s">
        <v>12</v>
      </c>
      <c r="AV845" s="1" t="s">
        <v>13</v>
      </c>
      <c r="AW845" s="8">
        <v>2.3102000000000001E-3</v>
      </c>
      <c r="AX845" s="8">
        <v>0.75</v>
      </c>
      <c r="AY845" s="9">
        <f>Tabla8[[#This Row],[Precio unitario]]*Tabla8[[#This Row],[Tasa de ingresos cliente]]</f>
        <v>1.7326500000000001E-3</v>
      </c>
      <c r="AZ845" s="21">
        <v>21.6</v>
      </c>
      <c r="BA845" s="11">
        <f>Tabla8[[#This Row],[tasa de cambio]]*Tabla8[[#This Row],[Ingresos netos]]</f>
        <v>3.7425240000000005E-2</v>
      </c>
      <c r="BB845" s="23"/>
      <c r="BD845" s="23"/>
    </row>
    <row r="846" spans="16:56">
      <c r="P846" s="1" t="s">
        <v>87</v>
      </c>
      <c r="Q846" s="1" t="s">
        <v>49</v>
      </c>
      <c r="R846" s="1"/>
      <c r="S846" s="1" t="s">
        <v>11</v>
      </c>
      <c r="T846" s="1" t="s">
        <v>12</v>
      </c>
      <c r="U846" s="1" t="s">
        <v>13</v>
      </c>
      <c r="V846" s="8">
        <v>6.2279364399999999E-4</v>
      </c>
      <c r="W846" s="8">
        <v>0.75</v>
      </c>
      <c r="X846" s="9">
        <f>Tabla13[[#This Row],[Precio unitario]]*Tabla13[[#This Row],[Tasa de ingresos cliente]]</f>
        <v>4.6709523299999999E-4</v>
      </c>
      <c r="Y846" s="21">
        <v>22.631540000000001</v>
      </c>
      <c r="Z846" s="15">
        <f>Tabla13[[#This Row],[tasa de cambio]]*Tabla13[[#This Row],[Ingresos netos]]</f>
        <v>1.057108444944882E-2</v>
      </c>
      <c r="AQ846" s="1" t="s">
        <v>100</v>
      </c>
      <c r="AR846" s="1" t="s">
        <v>22</v>
      </c>
      <c r="AS846" s="1" t="s">
        <v>104</v>
      </c>
      <c r="AT846" s="1" t="s">
        <v>11</v>
      </c>
      <c r="AU846" s="1" t="s">
        <v>12</v>
      </c>
      <c r="AV846" s="1" t="s">
        <v>13</v>
      </c>
      <c r="AW846" s="8">
        <v>3.2429999999999998E-3</v>
      </c>
      <c r="AX846" s="8">
        <v>0.75</v>
      </c>
      <c r="AY846" s="9">
        <f>Tabla8[[#This Row],[Precio unitario]]*Tabla8[[#This Row],[Tasa de ingresos cliente]]</f>
        <v>2.43225E-3</v>
      </c>
      <c r="AZ846" s="21">
        <v>21.6</v>
      </c>
      <c r="BA846" s="11">
        <f>Tabla8[[#This Row],[tasa de cambio]]*Tabla8[[#This Row],[Ingresos netos]]</f>
        <v>5.2536600000000003E-2</v>
      </c>
      <c r="BB846" s="23"/>
      <c r="BD846" s="23"/>
    </row>
    <row r="847" spans="16:56">
      <c r="P847" s="2" t="s">
        <v>87</v>
      </c>
      <c r="Q847" s="2" t="s">
        <v>49</v>
      </c>
      <c r="R847" s="2"/>
      <c r="S847" s="2" t="s">
        <v>11</v>
      </c>
      <c r="T847" s="2" t="s">
        <v>12</v>
      </c>
      <c r="U847" s="2" t="s">
        <v>13</v>
      </c>
      <c r="V847" s="7">
        <v>2.2647041600000001E-4</v>
      </c>
      <c r="W847" s="7">
        <v>0.75</v>
      </c>
      <c r="X847" s="9">
        <f>Tabla13[[#This Row],[Precio unitario]]*Tabla13[[#This Row],[Tasa de ingresos cliente]]</f>
        <v>1.6985281200000002E-4</v>
      </c>
      <c r="Y847" s="21">
        <v>22.631540000000001</v>
      </c>
      <c r="Z847" s="15">
        <f>Tabla13[[#This Row],[tasa de cambio]]*Tabla13[[#This Row],[Ingresos netos]]</f>
        <v>3.8440307088904806E-3</v>
      </c>
      <c r="AQ847" s="1" t="s">
        <v>100</v>
      </c>
      <c r="AR847" s="1" t="s">
        <v>22</v>
      </c>
      <c r="AS847" s="1" t="s">
        <v>104</v>
      </c>
      <c r="AT847" s="1" t="s">
        <v>11</v>
      </c>
      <c r="AU847" s="1" t="s">
        <v>12</v>
      </c>
      <c r="AV847" s="1" t="s">
        <v>13</v>
      </c>
      <c r="AW847" s="8">
        <v>4.1254999999999998E-3</v>
      </c>
      <c r="AX847" s="8">
        <v>0.75</v>
      </c>
      <c r="AY847" s="9">
        <f>Tabla8[[#This Row],[Precio unitario]]*Tabla8[[#This Row],[Tasa de ingresos cliente]]</f>
        <v>3.0941249999999997E-3</v>
      </c>
      <c r="AZ847" s="21">
        <v>21.6</v>
      </c>
      <c r="BA847" s="11">
        <f>Tabla8[[#This Row],[tasa de cambio]]*Tabla8[[#This Row],[Ingresos netos]]</f>
        <v>6.6833099999999993E-2</v>
      </c>
      <c r="BB847" s="23"/>
      <c r="BD847" s="23"/>
    </row>
    <row r="848" spans="16:56">
      <c r="P848" s="1" t="s">
        <v>87</v>
      </c>
      <c r="Q848" s="1" t="s">
        <v>50</v>
      </c>
      <c r="R848" s="1"/>
      <c r="S848" s="1" t="s">
        <v>11</v>
      </c>
      <c r="T848" s="1" t="s">
        <v>12</v>
      </c>
      <c r="U848" s="1" t="s">
        <v>13</v>
      </c>
      <c r="V848" s="8">
        <v>1.098640834E-3</v>
      </c>
      <c r="W848" s="8">
        <v>0.75</v>
      </c>
      <c r="X848" s="9">
        <f>Tabla13[[#This Row],[Precio unitario]]*Tabla13[[#This Row],[Tasa de ingresos cliente]]</f>
        <v>8.2398062550000008E-4</v>
      </c>
      <c r="Y848" s="21">
        <v>22.631540000000001</v>
      </c>
      <c r="Z848" s="15">
        <f>Tabla13[[#This Row],[tasa de cambio]]*Tabla13[[#This Row],[Ingresos netos]]</f>
        <v>1.8647950485228274E-2</v>
      </c>
      <c r="AQ848" s="2" t="s">
        <v>100</v>
      </c>
      <c r="AR848" s="2" t="s">
        <v>22</v>
      </c>
      <c r="AS848" s="2" t="s">
        <v>104</v>
      </c>
      <c r="AT848" s="2" t="s">
        <v>11</v>
      </c>
      <c r="AU848" s="2" t="s">
        <v>12</v>
      </c>
      <c r="AV848" s="2" t="s">
        <v>13</v>
      </c>
      <c r="AW848" s="7">
        <v>4.1253888999999997E-3</v>
      </c>
      <c r="AX848" s="7">
        <v>0.75</v>
      </c>
      <c r="AY848" s="9">
        <f>Tabla8[[#This Row],[Precio unitario]]*Tabla8[[#This Row],[Tasa de ingresos cliente]]</f>
        <v>3.094041675E-3</v>
      </c>
      <c r="AZ848" s="21">
        <v>21.6</v>
      </c>
      <c r="BA848" s="11">
        <f>Tabla8[[#This Row],[tasa de cambio]]*Tabla8[[#This Row],[Ingresos netos]]</f>
        <v>6.6831300179999997E-2</v>
      </c>
      <c r="BB848" s="23"/>
      <c r="BD848" s="23"/>
    </row>
    <row r="849" spans="16:56">
      <c r="P849" s="2" t="s">
        <v>87</v>
      </c>
      <c r="Q849" s="2" t="s">
        <v>34</v>
      </c>
      <c r="R849" s="2"/>
      <c r="S849" s="2" t="s">
        <v>11</v>
      </c>
      <c r="T849" s="2" t="s">
        <v>12</v>
      </c>
      <c r="U849" s="2" t="s">
        <v>13</v>
      </c>
      <c r="V849" s="7">
        <v>2.4048858299999999E-4</v>
      </c>
      <c r="W849" s="7">
        <v>0.75</v>
      </c>
      <c r="X849" s="9">
        <f>Tabla13[[#This Row],[Precio unitario]]*Tabla13[[#This Row],[Tasa de ingresos cliente]]</f>
        <v>1.8036643724999999E-4</v>
      </c>
      <c r="Y849" s="21">
        <v>22.631540000000001</v>
      </c>
      <c r="Z849" s="15">
        <f>Tabla13[[#This Row],[tasa de cambio]]*Tabla13[[#This Row],[Ingresos netos]]</f>
        <v>4.081970239280865E-3</v>
      </c>
      <c r="AQ849" s="1" t="s">
        <v>100</v>
      </c>
      <c r="AR849" s="1" t="s">
        <v>22</v>
      </c>
      <c r="AS849" s="1" t="s">
        <v>104</v>
      </c>
      <c r="AT849" s="1" t="s">
        <v>11</v>
      </c>
      <c r="AU849" s="1" t="s">
        <v>12</v>
      </c>
      <c r="AV849" s="1" t="s">
        <v>13</v>
      </c>
      <c r="AW849" s="8">
        <v>4.1250000000000002E-3</v>
      </c>
      <c r="AX849" s="8">
        <v>0.75</v>
      </c>
      <c r="AY849" s="9">
        <f>Tabla8[[#This Row],[Precio unitario]]*Tabla8[[#This Row],[Tasa de ingresos cliente]]</f>
        <v>3.0937500000000001E-3</v>
      </c>
      <c r="AZ849" s="21">
        <v>21.6</v>
      </c>
      <c r="BA849" s="11">
        <f>Tabla8[[#This Row],[tasa de cambio]]*Tabla8[[#This Row],[Ingresos netos]]</f>
        <v>6.6825000000000009E-2</v>
      </c>
      <c r="BB849" s="23"/>
      <c r="BD849" s="23"/>
    </row>
    <row r="850" spans="16:56">
      <c r="P850" s="1" t="s">
        <v>87</v>
      </c>
      <c r="Q850" s="1" t="s">
        <v>36</v>
      </c>
      <c r="R850" s="1"/>
      <c r="S850" s="1" t="s">
        <v>11</v>
      </c>
      <c r="T850" s="1" t="s">
        <v>12</v>
      </c>
      <c r="U850" s="1" t="s">
        <v>13</v>
      </c>
      <c r="V850" s="8">
        <v>1.3681579170000001E-3</v>
      </c>
      <c r="W850" s="8">
        <v>0.75</v>
      </c>
      <c r="X850" s="9">
        <f>Tabla13[[#This Row],[Precio unitario]]*Tabla13[[#This Row],[Tasa de ingresos cliente]]</f>
        <v>1.02611843775E-3</v>
      </c>
      <c r="Y850" s="21">
        <v>22.631540000000001</v>
      </c>
      <c r="Z850" s="15">
        <f>Tabla13[[#This Row],[tasa de cambio]]*Tabla13[[#This Row],[Ingresos netos]]</f>
        <v>2.3222640468676635E-2</v>
      </c>
      <c r="AQ850" s="1" t="s">
        <v>100</v>
      </c>
      <c r="AR850" s="1" t="s">
        <v>22</v>
      </c>
      <c r="AS850" s="1" t="s">
        <v>104</v>
      </c>
      <c r="AT850" s="1" t="s">
        <v>11</v>
      </c>
      <c r="AU850" s="1" t="s">
        <v>12</v>
      </c>
      <c r="AV850" s="1" t="s">
        <v>13</v>
      </c>
      <c r="AW850" s="8">
        <v>5.1590000000000004E-3</v>
      </c>
      <c r="AX850" s="8">
        <v>0.75</v>
      </c>
      <c r="AY850" s="9">
        <f>Tabla8[[#This Row],[Precio unitario]]*Tabla8[[#This Row],[Tasa de ingresos cliente]]</f>
        <v>3.8692500000000003E-3</v>
      </c>
      <c r="AZ850" s="21">
        <v>21.6</v>
      </c>
      <c r="BA850" s="11">
        <f>Tabla8[[#This Row],[tasa de cambio]]*Tabla8[[#This Row],[Ingresos netos]]</f>
        <v>8.3575800000000006E-2</v>
      </c>
      <c r="BB850" s="23"/>
      <c r="BD850" s="23"/>
    </row>
    <row r="851" spans="16:56">
      <c r="P851" s="2" t="s">
        <v>87</v>
      </c>
      <c r="Q851" s="2" t="s">
        <v>36</v>
      </c>
      <c r="R851" s="2"/>
      <c r="S851" s="2" t="s">
        <v>11</v>
      </c>
      <c r="T851" s="2" t="s">
        <v>12</v>
      </c>
      <c r="U851" s="2" t="s">
        <v>13</v>
      </c>
      <c r="V851" s="7">
        <v>2.4323959929999999E-3</v>
      </c>
      <c r="W851" s="7">
        <v>0.75</v>
      </c>
      <c r="X851" s="9">
        <f>Tabla13[[#This Row],[Precio unitario]]*Tabla13[[#This Row],[Tasa de ingresos cliente]]</f>
        <v>1.8242969947499998E-3</v>
      </c>
      <c r="Y851" s="21">
        <v>22.631540000000001</v>
      </c>
      <c r="Z851" s="15">
        <f>Tabla13[[#This Row],[tasa de cambio]]*Tabla13[[#This Row],[Ingresos netos]]</f>
        <v>4.1286650408564413E-2</v>
      </c>
      <c r="AQ851" s="2" t="s">
        <v>100</v>
      </c>
      <c r="AR851" s="2" t="s">
        <v>22</v>
      </c>
      <c r="AS851" s="2" t="s">
        <v>104</v>
      </c>
      <c r="AT851" s="2" t="s">
        <v>11</v>
      </c>
      <c r="AU851" s="2" t="s">
        <v>12</v>
      </c>
      <c r="AV851" s="2" t="s">
        <v>13</v>
      </c>
      <c r="AW851" s="7">
        <v>4.1660000000000004E-3</v>
      </c>
      <c r="AX851" s="7">
        <v>0.75</v>
      </c>
      <c r="AY851" s="9">
        <f>Tabla8[[#This Row],[Precio unitario]]*Tabla8[[#This Row],[Tasa de ingresos cliente]]</f>
        <v>3.1245000000000005E-3</v>
      </c>
      <c r="AZ851" s="21">
        <v>21.6</v>
      </c>
      <c r="BA851" s="11">
        <f>Tabla8[[#This Row],[tasa de cambio]]*Tabla8[[#This Row],[Ingresos netos]]</f>
        <v>6.7489200000000013E-2</v>
      </c>
      <c r="BB851" s="23"/>
      <c r="BD851" s="23"/>
    </row>
    <row r="852" spans="16:56">
      <c r="P852" s="1" t="s">
        <v>87</v>
      </c>
      <c r="Q852" s="1" t="s">
        <v>19</v>
      </c>
      <c r="R852" s="1"/>
      <c r="S852" s="1" t="s">
        <v>11</v>
      </c>
      <c r="T852" s="1" t="s">
        <v>12</v>
      </c>
      <c r="U852" s="1" t="s">
        <v>13</v>
      </c>
      <c r="V852" s="8">
        <v>2.775164565E-3</v>
      </c>
      <c r="W852" s="8">
        <v>0.75</v>
      </c>
      <c r="X852" s="9">
        <f>Tabla13[[#This Row],[Precio unitario]]*Tabla13[[#This Row],[Tasa de ingresos cliente]]</f>
        <v>2.08137342375E-3</v>
      </c>
      <c r="Y852" s="21">
        <v>22.631540000000001</v>
      </c>
      <c r="Z852" s="15">
        <f>Tabla13[[#This Row],[tasa de cambio]]*Tabla13[[#This Row],[Ingresos netos]]</f>
        <v>4.7104685894535078E-2</v>
      </c>
      <c r="AQ852" s="1" t="s">
        <v>100</v>
      </c>
      <c r="AR852" s="1" t="s">
        <v>22</v>
      </c>
      <c r="AS852" s="1" t="s">
        <v>104</v>
      </c>
      <c r="AT852" s="1" t="s">
        <v>11</v>
      </c>
      <c r="AU852" s="1" t="s">
        <v>12</v>
      </c>
      <c r="AV852" s="1" t="s">
        <v>13</v>
      </c>
      <c r="AW852" s="8">
        <v>4.1656773999999997E-3</v>
      </c>
      <c r="AX852" s="8">
        <v>0.75</v>
      </c>
      <c r="AY852" s="9">
        <f>Tabla8[[#This Row],[Precio unitario]]*Tabla8[[#This Row],[Tasa de ingresos cliente]]</f>
        <v>3.1242580499999998E-3</v>
      </c>
      <c r="AZ852" s="21">
        <v>21.6</v>
      </c>
      <c r="BA852" s="11">
        <f>Tabla8[[#This Row],[tasa de cambio]]*Tabla8[[#This Row],[Ingresos netos]]</f>
        <v>6.7483973880000006E-2</v>
      </c>
      <c r="BB852" s="23"/>
      <c r="BD852" s="23"/>
    </row>
    <row r="853" spans="16:56">
      <c r="P853" s="2" t="s">
        <v>87</v>
      </c>
      <c r="Q853" s="2" t="s">
        <v>19</v>
      </c>
      <c r="R853" s="2"/>
      <c r="S853" s="2" t="s">
        <v>11</v>
      </c>
      <c r="T853" s="2" t="s">
        <v>12</v>
      </c>
      <c r="U853" s="2" t="s">
        <v>13</v>
      </c>
      <c r="V853" s="7">
        <v>3.788742188E-3</v>
      </c>
      <c r="W853" s="7">
        <v>0.75</v>
      </c>
      <c r="X853" s="9">
        <f>Tabla13[[#This Row],[Precio unitario]]*Tabla13[[#This Row],[Tasa de ingresos cliente]]</f>
        <v>2.8415566409999999E-3</v>
      </c>
      <c r="Y853" s="21">
        <v>22.631540000000001</v>
      </c>
      <c r="Z853" s="15">
        <f>Tabla13[[#This Row],[tasa de cambio]]*Tabla13[[#This Row],[Ingresos netos]]</f>
        <v>6.4308802783057145E-2</v>
      </c>
      <c r="AQ853" s="2" t="s">
        <v>100</v>
      </c>
      <c r="AR853" s="2" t="s">
        <v>22</v>
      </c>
      <c r="AS853" s="2" t="s">
        <v>104</v>
      </c>
      <c r="AT853" s="2" t="s">
        <v>11</v>
      </c>
      <c r="AU853" s="2" t="s">
        <v>12</v>
      </c>
      <c r="AV853" s="2" t="s">
        <v>13</v>
      </c>
      <c r="AW853" s="7">
        <v>4.9540000000000001E-3</v>
      </c>
      <c r="AX853" s="7">
        <v>0.75</v>
      </c>
      <c r="AY853" s="9">
        <f>Tabla8[[#This Row],[Precio unitario]]*Tabla8[[#This Row],[Tasa de ingresos cliente]]</f>
        <v>3.7155000000000001E-3</v>
      </c>
      <c r="AZ853" s="21">
        <v>21.6</v>
      </c>
      <c r="BA853" s="11">
        <f>Tabla8[[#This Row],[tasa de cambio]]*Tabla8[[#This Row],[Ingresos netos]]</f>
        <v>8.0254800000000001E-2</v>
      </c>
      <c r="BB853" s="23"/>
      <c r="BD853" s="23"/>
    </row>
    <row r="854" spans="16:56">
      <c r="P854" s="1" t="s">
        <v>87</v>
      </c>
      <c r="Q854" s="1" t="s">
        <v>52</v>
      </c>
      <c r="R854" s="1"/>
      <c r="S854" s="1" t="s">
        <v>11</v>
      </c>
      <c r="T854" s="1" t="s">
        <v>12</v>
      </c>
      <c r="U854" s="1" t="s">
        <v>13</v>
      </c>
      <c r="V854" s="8">
        <v>2.8017638500000002E-4</v>
      </c>
      <c r="W854" s="8">
        <v>0.75</v>
      </c>
      <c r="X854" s="9">
        <f>Tabla13[[#This Row],[Precio unitario]]*Tabla13[[#This Row],[Tasa de ingresos cliente]]</f>
        <v>2.1013228875000001E-4</v>
      </c>
      <c r="Y854" s="21">
        <v>22.631540000000001</v>
      </c>
      <c r="Z854" s="15">
        <f>Tabla13[[#This Row],[tasa de cambio]]*Tabla13[[#This Row],[Ingresos netos]]</f>
        <v>4.7556172981371757E-3</v>
      </c>
      <c r="AQ854" s="1" t="s">
        <v>100</v>
      </c>
      <c r="AR854" s="1" t="s">
        <v>22</v>
      </c>
      <c r="AS854" s="1" t="s">
        <v>104</v>
      </c>
      <c r="AT854" s="1" t="s">
        <v>11</v>
      </c>
      <c r="AU854" s="1" t="s">
        <v>12</v>
      </c>
      <c r="AV854" s="1" t="s">
        <v>13</v>
      </c>
      <c r="AW854" s="8">
        <v>4.9540844999999998E-3</v>
      </c>
      <c r="AX854" s="8">
        <v>0.75</v>
      </c>
      <c r="AY854" s="9">
        <f>Tabla8[[#This Row],[Precio unitario]]*Tabla8[[#This Row],[Tasa de ingresos cliente]]</f>
        <v>3.7155633749999997E-3</v>
      </c>
      <c r="AZ854" s="21">
        <v>21.6</v>
      </c>
      <c r="BA854" s="11">
        <f>Tabla8[[#This Row],[tasa de cambio]]*Tabla8[[#This Row],[Ingresos netos]]</f>
        <v>8.0256168899999994E-2</v>
      </c>
      <c r="BB854" s="23"/>
      <c r="BD854" s="23"/>
    </row>
    <row r="855" spans="16:56">
      <c r="P855" s="2" t="s">
        <v>87</v>
      </c>
      <c r="Q855" s="2" t="s">
        <v>20</v>
      </c>
      <c r="R855" s="2"/>
      <c r="S855" s="2" t="s">
        <v>11</v>
      </c>
      <c r="T855" s="2" t="s">
        <v>12</v>
      </c>
      <c r="U855" s="2" t="s">
        <v>13</v>
      </c>
      <c r="V855" s="7">
        <v>4.3532886709999998E-3</v>
      </c>
      <c r="W855" s="7">
        <v>0.75</v>
      </c>
      <c r="X855" s="9">
        <f>Tabla13[[#This Row],[Precio unitario]]*Tabla13[[#This Row],[Tasa de ingresos cliente]]</f>
        <v>3.2649665032500001E-3</v>
      </c>
      <c r="Y855" s="21">
        <v>22.631540000000001</v>
      </c>
      <c r="Z855" s="15">
        <f>Tabla13[[#This Row],[tasa de cambio]]*Tabla13[[#This Row],[Ingresos netos]]</f>
        <v>7.3891220016962508E-2</v>
      </c>
      <c r="AQ855" s="2" t="s">
        <v>100</v>
      </c>
      <c r="AR855" s="2" t="s">
        <v>22</v>
      </c>
      <c r="AS855" s="2" t="s">
        <v>104</v>
      </c>
      <c r="AT855" s="2" t="s">
        <v>11</v>
      </c>
      <c r="AU855" s="2" t="s">
        <v>12</v>
      </c>
      <c r="AV855" s="2" t="s">
        <v>13</v>
      </c>
      <c r="AW855" s="7">
        <v>2.0919443999999998E-3</v>
      </c>
      <c r="AX855" s="7">
        <v>0.75</v>
      </c>
      <c r="AY855" s="9">
        <f>Tabla8[[#This Row],[Precio unitario]]*Tabla8[[#This Row],[Tasa de ingresos cliente]]</f>
        <v>1.5689582999999997E-3</v>
      </c>
      <c r="AZ855" s="21">
        <v>21.6</v>
      </c>
      <c r="BA855" s="11">
        <f>Tabla8[[#This Row],[tasa de cambio]]*Tabla8[[#This Row],[Ingresos netos]]</f>
        <v>3.3889499279999999E-2</v>
      </c>
      <c r="BB855" s="23"/>
      <c r="BD855" s="23"/>
    </row>
    <row r="856" spans="16:56">
      <c r="P856" s="1" t="s">
        <v>87</v>
      </c>
      <c r="Q856" s="1" t="s">
        <v>45</v>
      </c>
      <c r="R856" s="1"/>
      <c r="S856" s="1" t="s">
        <v>11</v>
      </c>
      <c r="T856" s="1" t="s">
        <v>12</v>
      </c>
      <c r="U856" s="1" t="s">
        <v>13</v>
      </c>
      <c r="V856" s="8">
        <v>2.7433606199999999E-4</v>
      </c>
      <c r="W856" s="8">
        <v>0.75</v>
      </c>
      <c r="X856" s="9">
        <f>Tabla13[[#This Row],[Precio unitario]]*Tabla13[[#This Row],[Tasa de ingresos cliente]]</f>
        <v>2.057520465E-4</v>
      </c>
      <c r="Y856" s="21">
        <v>22.631540000000001</v>
      </c>
      <c r="Z856" s="15">
        <f>Tabla13[[#This Row],[tasa de cambio]]*Tabla13[[#This Row],[Ingresos netos]]</f>
        <v>4.6564856704466098E-3</v>
      </c>
      <c r="AQ856" s="1" t="s">
        <v>100</v>
      </c>
      <c r="AR856" s="1" t="s">
        <v>22</v>
      </c>
      <c r="AS856" s="1" t="s">
        <v>104</v>
      </c>
      <c r="AT856" s="1" t="s">
        <v>11</v>
      </c>
      <c r="AU856" s="1" t="s">
        <v>12</v>
      </c>
      <c r="AV856" s="1" t="s">
        <v>13</v>
      </c>
      <c r="AW856" s="8">
        <v>2.0920000000000001E-3</v>
      </c>
      <c r="AX856" s="8">
        <v>0.75</v>
      </c>
      <c r="AY856" s="9">
        <f>Tabla8[[#This Row],[Precio unitario]]*Tabla8[[#This Row],[Tasa de ingresos cliente]]</f>
        <v>1.5690000000000001E-3</v>
      </c>
      <c r="AZ856" s="21">
        <v>21.6</v>
      </c>
      <c r="BA856" s="11">
        <f>Tabla8[[#This Row],[tasa de cambio]]*Tabla8[[#This Row],[Ingresos netos]]</f>
        <v>3.3890400000000001E-2</v>
      </c>
      <c r="BB856" s="23"/>
      <c r="BD856" s="23"/>
    </row>
    <row r="857" spans="16:56">
      <c r="P857" s="2" t="s">
        <v>87</v>
      </c>
      <c r="Q857" s="2" t="s">
        <v>53</v>
      </c>
      <c r="R857" s="2"/>
      <c r="S857" s="2" t="s">
        <v>11</v>
      </c>
      <c r="T857" s="2" t="s">
        <v>12</v>
      </c>
      <c r="U857" s="2" t="s">
        <v>13</v>
      </c>
      <c r="V857" s="7">
        <v>1.2391507599999999E-4</v>
      </c>
      <c r="W857" s="7">
        <v>0.75</v>
      </c>
      <c r="X857" s="9">
        <f>Tabla13[[#This Row],[Precio unitario]]*Tabla13[[#This Row],[Tasa de ingresos cliente]]</f>
        <v>9.2936306999999999E-5</v>
      </c>
      <c r="Y857" s="21">
        <v>22.631540000000001</v>
      </c>
      <c r="Z857" s="15">
        <f>Tabla13[[#This Row],[tasa de cambio]]*Tabla13[[#This Row],[Ingresos netos]]</f>
        <v>2.1032917493227802E-3</v>
      </c>
      <c r="AQ857" s="2" t="s">
        <v>100</v>
      </c>
      <c r="AR857" s="2" t="s">
        <v>22</v>
      </c>
      <c r="AS857" s="2" t="s">
        <v>114</v>
      </c>
      <c r="AT857" s="2" t="s">
        <v>11</v>
      </c>
      <c r="AU857" s="2" t="s">
        <v>12</v>
      </c>
      <c r="AV857" s="2" t="s">
        <v>13</v>
      </c>
      <c r="AW857" s="7">
        <v>7.7300000000000003E-4</v>
      </c>
      <c r="AX857" s="7">
        <v>0.75</v>
      </c>
      <c r="AY857" s="9">
        <f>Tabla8[[#This Row],[Precio unitario]]*Tabla8[[#This Row],[Tasa de ingresos cliente]]</f>
        <v>5.7974999999999997E-4</v>
      </c>
      <c r="AZ857" s="21">
        <v>21.6</v>
      </c>
      <c r="BA857" s="11">
        <f>Tabla8[[#This Row],[tasa de cambio]]*Tabla8[[#This Row],[Ingresos netos]]</f>
        <v>1.25226E-2</v>
      </c>
      <c r="BB857" s="23"/>
      <c r="BD857" s="23"/>
    </row>
    <row r="858" spans="16:56">
      <c r="P858" s="1" t="s">
        <v>87</v>
      </c>
      <c r="Q858" s="1" t="s">
        <v>22</v>
      </c>
      <c r="R858" s="1"/>
      <c r="S858" s="1" t="s">
        <v>11</v>
      </c>
      <c r="T858" s="1" t="s">
        <v>12</v>
      </c>
      <c r="U858" s="1" t="s">
        <v>13</v>
      </c>
      <c r="V858" s="8">
        <v>1.6241905009999999E-3</v>
      </c>
      <c r="W858" s="8">
        <v>0.75</v>
      </c>
      <c r="X858" s="9">
        <f>Tabla13[[#This Row],[Precio unitario]]*Tabla13[[#This Row],[Tasa de ingresos cliente]]</f>
        <v>1.21814287575E-3</v>
      </c>
      <c r="Y858" s="21">
        <v>22.631540000000001</v>
      </c>
      <c r="Z858" s="15">
        <f>Tabla13[[#This Row],[tasa de cambio]]*Tabla13[[#This Row],[Ingresos netos]]</f>
        <v>2.7568449218251159E-2</v>
      </c>
      <c r="AQ858" s="1" t="s">
        <v>100</v>
      </c>
      <c r="AR858" s="1" t="s">
        <v>22</v>
      </c>
      <c r="AS858" s="1" t="s">
        <v>114</v>
      </c>
      <c r="AT858" s="1" t="s">
        <v>11</v>
      </c>
      <c r="AU858" s="1" t="s">
        <v>12</v>
      </c>
      <c r="AV858" s="1" t="s">
        <v>13</v>
      </c>
      <c r="AW858" s="8">
        <v>7.7291670000000003E-4</v>
      </c>
      <c r="AX858" s="8">
        <v>0.75</v>
      </c>
      <c r="AY858" s="9">
        <f>Tabla8[[#This Row],[Precio unitario]]*Tabla8[[#This Row],[Tasa de ingresos cliente]]</f>
        <v>5.7968752500000002E-4</v>
      </c>
      <c r="AZ858" s="21">
        <v>21.6</v>
      </c>
      <c r="BA858" s="11">
        <f>Tabla8[[#This Row],[tasa de cambio]]*Tabla8[[#This Row],[Ingresos netos]]</f>
        <v>1.2521250540000001E-2</v>
      </c>
      <c r="BB858" s="23"/>
      <c r="BD858" s="23"/>
    </row>
    <row r="859" spans="16:56">
      <c r="P859" s="2" t="s">
        <v>87</v>
      </c>
      <c r="Q859" s="2" t="s">
        <v>45</v>
      </c>
      <c r="R859" s="2"/>
      <c r="S859" s="2" t="s">
        <v>11</v>
      </c>
      <c r="T859" s="2" t="s">
        <v>12</v>
      </c>
      <c r="U859" s="2" t="s">
        <v>13</v>
      </c>
      <c r="V859" s="7">
        <v>2.6050926799999998E-4</v>
      </c>
      <c r="W859" s="7">
        <v>0.75</v>
      </c>
      <c r="X859" s="9">
        <f>Tabla13[[#This Row],[Precio unitario]]*Tabla13[[#This Row],[Tasa de ingresos cliente]]</f>
        <v>1.95381951E-4</v>
      </c>
      <c r="Y859" s="21">
        <v>22.631540000000001</v>
      </c>
      <c r="Z859" s="15">
        <f>Tabla13[[#This Row],[tasa de cambio]]*Tabla13[[#This Row],[Ingresos netos]]</f>
        <v>4.4217944393345398E-3</v>
      </c>
      <c r="AQ859" s="2" t="s">
        <v>100</v>
      </c>
      <c r="AR859" s="2" t="s">
        <v>22</v>
      </c>
      <c r="AS859" s="2" t="s">
        <v>114</v>
      </c>
      <c r="AT859" s="2" t="s">
        <v>11</v>
      </c>
      <c r="AU859" s="2" t="s">
        <v>12</v>
      </c>
      <c r="AV859" s="2" t="s">
        <v>13</v>
      </c>
      <c r="AW859" s="7">
        <v>7.7295E-4</v>
      </c>
      <c r="AX859" s="7">
        <v>0.75</v>
      </c>
      <c r="AY859" s="9">
        <f>Tabla8[[#This Row],[Precio unitario]]*Tabla8[[#This Row],[Tasa de ingresos cliente]]</f>
        <v>5.7971249999999998E-4</v>
      </c>
      <c r="AZ859" s="21">
        <v>21.6</v>
      </c>
      <c r="BA859" s="11">
        <f>Tabla8[[#This Row],[tasa de cambio]]*Tabla8[[#This Row],[Ingresos netos]]</f>
        <v>1.252179E-2</v>
      </c>
      <c r="BB859" s="23"/>
      <c r="BD859" s="23"/>
    </row>
    <row r="860" spans="16:56">
      <c r="P860" s="1" t="s">
        <v>87</v>
      </c>
      <c r="Q860" s="1" t="s">
        <v>39</v>
      </c>
      <c r="R860" s="1"/>
      <c r="S860" s="1" t="s">
        <v>11</v>
      </c>
      <c r="T860" s="1" t="s">
        <v>12</v>
      </c>
      <c r="U860" s="1" t="s">
        <v>13</v>
      </c>
      <c r="V860" s="8">
        <v>2.18690898E-4</v>
      </c>
      <c r="W860" s="8">
        <v>0.75</v>
      </c>
      <c r="X860" s="9">
        <f>Tabla13[[#This Row],[Precio unitario]]*Tabla13[[#This Row],[Tasa de ingresos cliente]]</f>
        <v>1.640181735E-4</v>
      </c>
      <c r="Y860" s="21">
        <v>22.631540000000001</v>
      </c>
      <c r="Z860" s="15">
        <f>Tabla13[[#This Row],[tasa de cambio]]*Tabla13[[#This Row],[Ingresos netos]]</f>
        <v>3.7119838542921902E-3</v>
      </c>
      <c r="AQ860" s="1" t="s">
        <v>100</v>
      </c>
      <c r="AR860" s="1" t="s">
        <v>22</v>
      </c>
      <c r="AS860" s="1" t="s">
        <v>114</v>
      </c>
      <c r="AT860" s="1" t="s">
        <v>11</v>
      </c>
      <c r="AU860" s="1" t="s">
        <v>12</v>
      </c>
      <c r="AV860" s="1" t="s">
        <v>13</v>
      </c>
      <c r="AW860" s="8">
        <v>7.7292310000000005E-4</v>
      </c>
      <c r="AX860" s="8">
        <v>0.75</v>
      </c>
      <c r="AY860" s="9">
        <f>Tabla8[[#This Row],[Precio unitario]]*Tabla8[[#This Row],[Tasa de ingresos cliente]]</f>
        <v>5.7969232500000004E-4</v>
      </c>
      <c r="AZ860" s="21">
        <v>21.6</v>
      </c>
      <c r="BA860" s="11">
        <f>Tabla8[[#This Row],[tasa de cambio]]*Tabla8[[#This Row],[Ingresos netos]]</f>
        <v>1.2521354220000001E-2</v>
      </c>
      <c r="BB860" s="23"/>
      <c r="BD860" s="23"/>
    </row>
    <row r="861" spans="16:56">
      <c r="P861" s="2" t="s">
        <v>87</v>
      </c>
      <c r="Q861" s="2" t="s">
        <v>23</v>
      </c>
      <c r="R861" s="2"/>
      <c r="S861" s="2" t="s">
        <v>11</v>
      </c>
      <c r="T861" s="2" t="s">
        <v>12</v>
      </c>
      <c r="U861" s="2" t="s">
        <v>13</v>
      </c>
      <c r="V861" s="7">
        <v>8.7713061999999996E-4</v>
      </c>
      <c r="W861" s="7">
        <v>0.75</v>
      </c>
      <c r="X861" s="9">
        <f>Tabla13[[#This Row],[Precio unitario]]*Tabla13[[#This Row],[Tasa de ingresos cliente]]</f>
        <v>6.5784796499999997E-4</v>
      </c>
      <c r="Y861" s="21">
        <v>22.631540000000001</v>
      </c>
      <c r="Z861" s="15">
        <f>Tabla13[[#This Row],[tasa de cambio]]*Tabla13[[#This Row],[Ingresos netos]]</f>
        <v>1.4888112533816101E-2</v>
      </c>
      <c r="AQ861" s="2" t="s">
        <v>100</v>
      </c>
      <c r="AR861" s="2" t="s">
        <v>22</v>
      </c>
      <c r="AS861" s="2" t="s">
        <v>114</v>
      </c>
      <c r="AT861" s="2" t="s">
        <v>11</v>
      </c>
      <c r="AU861" s="2" t="s">
        <v>12</v>
      </c>
      <c r="AV861" s="2" t="s">
        <v>13</v>
      </c>
      <c r="AW861" s="7">
        <v>7.7289999999999998E-4</v>
      </c>
      <c r="AX861" s="7">
        <v>0.75</v>
      </c>
      <c r="AY861" s="9">
        <f>Tabla8[[#This Row],[Precio unitario]]*Tabla8[[#This Row],[Tasa de ingresos cliente]]</f>
        <v>5.7967499999999998E-4</v>
      </c>
      <c r="AZ861" s="21">
        <v>21.6</v>
      </c>
      <c r="BA861" s="11">
        <f>Tabla8[[#This Row],[tasa de cambio]]*Tabla8[[#This Row],[Ingresos netos]]</f>
        <v>1.2520980000000001E-2</v>
      </c>
      <c r="BB861" s="23"/>
      <c r="BD861" s="23"/>
    </row>
    <row r="862" spans="16:56">
      <c r="P862" s="1" t="s">
        <v>87</v>
      </c>
      <c r="Q862" s="1" t="s">
        <v>40</v>
      </c>
      <c r="R862" s="1"/>
      <c r="S862" s="1" t="s">
        <v>11</v>
      </c>
      <c r="T862" s="1" t="s">
        <v>12</v>
      </c>
      <c r="U862" s="1" t="s">
        <v>13</v>
      </c>
      <c r="V862" s="8">
        <v>3.8436581999999999E-4</v>
      </c>
      <c r="W862" s="8">
        <v>0.75</v>
      </c>
      <c r="X862" s="9">
        <f>Tabla13[[#This Row],[Precio unitario]]*Tabla13[[#This Row],[Tasa de ingresos cliente]]</f>
        <v>2.8827436499999999E-4</v>
      </c>
      <c r="Y862" s="21">
        <v>22.631540000000001</v>
      </c>
      <c r="Z862" s="15">
        <f>Tabla13[[#This Row],[tasa de cambio]]*Tabla13[[#This Row],[Ingresos netos]]</f>
        <v>6.5240928224721004E-3</v>
      </c>
      <c r="AQ862" s="1" t="s">
        <v>100</v>
      </c>
      <c r="AR862" s="1" t="s">
        <v>22</v>
      </c>
      <c r="AS862" s="1" t="s">
        <v>114</v>
      </c>
      <c r="AT862" s="1" t="s">
        <v>11</v>
      </c>
      <c r="AU862" s="1" t="s">
        <v>12</v>
      </c>
      <c r="AV862" s="1" t="s">
        <v>13</v>
      </c>
      <c r="AW862" s="8">
        <v>7.7295290000000002E-4</v>
      </c>
      <c r="AX862" s="8">
        <v>0.75</v>
      </c>
      <c r="AY862" s="9">
        <f>Tabla8[[#This Row],[Precio unitario]]*Tabla8[[#This Row],[Tasa de ingresos cliente]]</f>
        <v>5.7971467499999996E-4</v>
      </c>
      <c r="AZ862" s="21">
        <v>21.6</v>
      </c>
      <c r="BA862" s="11">
        <f>Tabla8[[#This Row],[tasa de cambio]]*Tabla8[[#This Row],[Ingresos netos]]</f>
        <v>1.2521836979999999E-2</v>
      </c>
      <c r="BB862" s="23"/>
      <c r="BD862" s="23"/>
    </row>
    <row r="863" spans="16:56">
      <c r="P863" s="2" t="s">
        <v>87</v>
      </c>
      <c r="Q863" s="2" t="s">
        <v>47</v>
      </c>
      <c r="R863" s="2"/>
      <c r="S863" s="2" t="s">
        <v>11</v>
      </c>
      <c r="T863" s="2" t="s">
        <v>12</v>
      </c>
      <c r="U863" s="2" t="s">
        <v>13</v>
      </c>
      <c r="V863" s="7">
        <v>2.9293247199999999E-4</v>
      </c>
      <c r="W863" s="7">
        <v>0.75</v>
      </c>
      <c r="X863" s="9">
        <f>Tabla13[[#This Row],[Precio unitario]]*Tabla13[[#This Row],[Tasa de ingresos cliente]]</f>
        <v>2.1969935400000001E-4</v>
      </c>
      <c r="Y863" s="21">
        <v>22.631540000000001</v>
      </c>
      <c r="Z863" s="15">
        <f>Tabla13[[#This Row],[tasa de cambio]]*Tabla13[[#This Row],[Ingresos netos]]</f>
        <v>4.9721347180251606E-3</v>
      </c>
      <c r="AQ863" s="2" t="s">
        <v>100</v>
      </c>
      <c r="AR863" s="2" t="s">
        <v>22</v>
      </c>
      <c r="AS863" s="2" t="s">
        <v>114</v>
      </c>
      <c r="AT863" s="2" t="s">
        <v>11</v>
      </c>
      <c r="AU863" s="2" t="s">
        <v>12</v>
      </c>
      <c r="AV863" s="2" t="s">
        <v>13</v>
      </c>
      <c r="AW863" s="7">
        <v>7.7293329999999995E-4</v>
      </c>
      <c r="AX863" s="7">
        <v>0.75</v>
      </c>
      <c r="AY863" s="9">
        <f>Tabla8[[#This Row],[Precio unitario]]*Tabla8[[#This Row],[Tasa de ingresos cliente]]</f>
        <v>5.7969997499999993E-4</v>
      </c>
      <c r="AZ863" s="21">
        <v>21.6</v>
      </c>
      <c r="BA863" s="11">
        <f>Tabla8[[#This Row],[tasa de cambio]]*Tabla8[[#This Row],[Ingresos netos]]</f>
        <v>1.252151946E-2</v>
      </c>
      <c r="BB863" s="23"/>
      <c r="BD863" s="23"/>
    </row>
    <row r="864" spans="16:56">
      <c r="P864" s="1" t="s">
        <v>87</v>
      </c>
      <c r="Q864" s="1" t="s">
        <v>54</v>
      </c>
      <c r="R864" s="1"/>
      <c r="S864" s="1" t="s">
        <v>11</v>
      </c>
      <c r="T864" s="1" t="s">
        <v>12</v>
      </c>
      <c r="U864" s="1" t="s">
        <v>13</v>
      </c>
      <c r="V864" s="8">
        <v>1.0612060520000001E-3</v>
      </c>
      <c r="W864" s="8">
        <v>0.75</v>
      </c>
      <c r="X864" s="9">
        <f>Tabla13[[#This Row],[Precio unitario]]*Tabla13[[#This Row],[Tasa de ingresos cliente]]</f>
        <v>7.9590453900000007E-4</v>
      </c>
      <c r="Y864" s="21">
        <v>22.631540000000001</v>
      </c>
      <c r="Z864" s="15">
        <f>Tabla13[[#This Row],[tasa de cambio]]*Tabla13[[#This Row],[Ingresos netos]]</f>
        <v>1.8012545410560063E-2</v>
      </c>
      <c r="AQ864" s="1" t="s">
        <v>100</v>
      </c>
      <c r="AR864" s="1" t="s">
        <v>22</v>
      </c>
      <c r="AS864" s="1" t="s">
        <v>114</v>
      </c>
      <c r="AT864" s="1" t="s">
        <v>11</v>
      </c>
      <c r="AU864" s="1" t="s">
        <v>12</v>
      </c>
      <c r="AV864" s="1" t="s">
        <v>13</v>
      </c>
      <c r="AW864" s="8">
        <v>7.7290910000000004E-4</v>
      </c>
      <c r="AX864" s="8">
        <v>0.75</v>
      </c>
      <c r="AY864" s="9">
        <f>Tabla8[[#This Row],[Precio unitario]]*Tabla8[[#This Row],[Tasa de ingresos cliente]]</f>
        <v>5.7968182500000003E-4</v>
      </c>
      <c r="AZ864" s="21">
        <v>21.6</v>
      </c>
      <c r="BA864" s="11">
        <f>Tabla8[[#This Row],[tasa de cambio]]*Tabla8[[#This Row],[Ingresos netos]]</f>
        <v>1.2521127420000002E-2</v>
      </c>
      <c r="BB864" s="23"/>
      <c r="BD864" s="23"/>
    </row>
    <row r="865" spans="16:56">
      <c r="P865" s="2" t="s">
        <v>87</v>
      </c>
      <c r="Q865" s="2" t="s">
        <v>32</v>
      </c>
      <c r="R865" s="2"/>
      <c r="S865" s="2" t="s">
        <v>11</v>
      </c>
      <c r="T865" s="2" t="s">
        <v>12</v>
      </c>
      <c r="U865" s="2" t="s">
        <v>13</v>
      </c>
      <c r="V865" s="7">
        <v>8.0129036400000003E-4</v>
      </c>
      <c r="W865" s="7">
        <v>0.75</v>
      </c>
      <c r="X865" s="9">
        <f>Tabla13[[#This Row],[Precio unitario]]*Tabla13[[#This Row],[Tasa de ingresos cliente]]</f>
        <v>6.0096777300000005E-4</v>
      </c>
      <c r="Y865" s="21">
        <v>22.631540000000001</v>
      </c>
      <c r="Z865" s="15">
        <f>Tabla13[[#This Row],[tasa de cambio]]*Tabla13[[#This Row],[Ingresos netos]]</f>
        <v>1.3600826193360421E-2</v>
      </c>
      <c r="AQ865" s="2" t="s">
        <v>100</v>
      </c>
      <c r="AR865" s="2" t="s">
        <v>22</v>
      </c>
      <c r="AS865" s="2" t="s">
        <v>104</v>
      </c>
      <c r="AT865" s="2" t="s">
        <v>11</v>
      </c>
      <c r="AU865" s="2" t="s">
        <v>129</v>
      </c>
      <c r="AV865" s="2" t="s">
        <v>13</v>
      </c>
      <c r="AW865" s="7">
        <v>-9.9631200000000007E-4</v>
      </c>
      <c r="AX865" s="7">
        <v>0.75</v>
      </c>
      <c r="AY865" s="9">
        <f>Tabla8[[#This Row],[Precio unitario]]*Tabla8[[#This Row],[Tasa de ingresos cliente]]</f>
        <v>-7.4723400000000005E-4</v>
      </c>
      <c r="AZ865" s="21">
        <v>21.6</v>
      </c>
      <c r="BA865" s="11">
        <f>Tabla8[[#This Row],[tasa de cambio]]*Tabla8[[#This Row],[Ingresos netos]]</f>
        <v>-1.6140254400000002E-2</v>
      </c>
      <c r="BB865" s="23"/>
      <c r="BD865" s="23"/>
    </row>
    <row r="866" spans="16:56">
      <c r="P866" s="1" t="s">
        <v>87</v>
      </c>
      <c r="Q866" s="1" t="s">
        <v>41</v>
      </c>
      <c r="R866" s="1"/>
      <c r="S866" s="1" t="s">
        <v>11</v>
      </c>
      <c r="T866" s="1" t="s">
        <v>12</v>
      </c>
      <c r="U866" s="1" t="s">
        <v>13</v>
      </c>
      <c r="V866" s="8">
        <v>9.6284174999999994E-5</v>
      </c>
      <c r="W866" s="8">
        <v>0.75</v>
      </c>
      <c r="X866" s="9">
        <f>Tabla13[[#This Row],[Precio unitario]]*Tabla13[[#This Row],[Tasa de ingresos cliente]]</f>
        <v>7.2213131249999999E-5</v>
      </c>
      <c r="Y866" s="21">
        <v>22.631540000000001</v>
      </c>
      <c r="Z866" s="15">
        <f>Tabla13[[#This Row],[tasa de cambio]]*Tabla13[[#This Row],[Ingresos netos]]</f>
        <v>1.634294368409625E-3</v>
      </c>
      <c r="AQ866" s="1" t="s">
        <v>100</v>
      </c>
      <c r="AR866" s="1" t="s">
        <v>22</v>
      </c>
      <c r="AS866" s="1" t="s">
        <v>114</v>
      </c>
      <c r="AT866" s="1" t="s">
        <v>11</v>
      </c>
      <c r="AU866" s="1" t="s">
        <v>129</v>
      </c>
      <c r="AV866" s="1" t="s">
        <v>13</v>
      </c>
      <c r="AW866" s="8">
        <v>-2.3188500000000001E-4</v>
      </c>
      <c r="AX866" s="8">
        <v>0.75</v>
      </c>
      <c r="AY866" s="9">
        <f>Tabla8[[#This Row],[Precio unitario]]*Tabla8[[#This Row],[Tasa de ingresos cliente]]</f>
        <v>-1.7391375E-4</v>
      </c>
      <c r="AZ866" s="21">
        <v>21.6</v>
      </c>
      <c r="BA866" s="11">
        <f>Tabla8[[#This Row],[tasa de cambio]]*Tabla8[[#This Row],[Ingresos netos]]</f>
        <v>-3.7565370000000003E-3</v>
      </c>
      <c r="BB866" s="23"/>
      <c r="BD866" s="23"/>
    </row>
    <row r="867" spans="16:56">
      <c r="P867" s="2" t="s">
        <v>87</v>
      </c>
      <c r="Q867" s="2" t="s">
        <v>41</v>
      </c>
      <c r="R867" s="2"/>
      <c r="S867" s="2" t="s">
        <v>11</v>
      </c>
      <c r="T867" s="2" t="s">
        <v>12</v>
      </c>
      <c r="U867" s="2" t="s">
        <v>13</v>
      </c>
      <c r="V867" s="7">
        <v>6.6763637999999996E-5</v>
      </c>
      <c r="W867" s="7">
        <v>0.75</v>
      </c>
      <c r="X867" s="9">
        <f>Tabla13[[#This Row],[Precio unitario]]*Tabla13[[#This Row],[Tasa de ingresos cliente]]</f>
        <v>5.0072728499999994E-5</v>
      </c>
      <c r="Y867" s="21">
        <v>22.631540000000001</v>
      </c>
      <c r="Z867" s="15">
        <f>Tabla13[[#This Row],[tasa de cambio]]*Tabla13[[#This Row],[Ingresos netos]]</f>
        <v>1.1332229579568899E-3</v>
      </c>
      <c r="AQ867" s="1" t="s">
        <v>100</v>
      </c>
      <c r="AR867" s="1" t="s">
        <v>22</v>
      </c>
      <c r="AS867" s="1" t="s">
        <v>101</v>
      </c>
      <c r="AT867" s="1" t="s">
        <v>11</v>
      </c>
      <c r="AU867" s="1" t="s">
        <v>12</v>
      </c>
      <c r="AV867" s="1" t="s">
        <v>13</v>
      </c>
      <c r="AW867" s="8">
        <v>2.0890000000000001E-3</v>
      </c>
      <c r="AX867" s="8">
        <v>0.75</v>
      </c>
      <c r="AY867" s="9">
        <f>Tabla8[[#This Row],[Precio unitario]]*Tabla8[[#This Row],[Tasa de ingresos cliente]]</f>
        <v>1.56675E-3</v>
      </c>
      <c r="AZ867" s="21">
        <v>21.6</v>
      </c>
      <c r="BA867" s="11">
        <f>Tabla8[[#This Row],[tasa de cambio]]*Tabla8[[#This Row],[Ingresos netos]]</f>
        <v>3.3841800000000005E-2</v>
      </c>
      <c r="BB867" s="23"/>
      <c r="BD867" s="23"/>
    </row>
    <row r="868" spans="16:56">
      <c r="P868" s="1" t="s">
        <v>87</v>
      </c>
      <c r="Q868" s="1" t="s">
        <v>49</v>
      </c>
      <c r="R868" s="1"/>
      <c r="S868" s="1" t="s">
        <v>11</v>
      </c>
      <c r="T868" s="1" t="s">
        <v>12</v>
      </c>
      <c r="U868" s="1" t="s">
        <v>13</v>
      </c>
      <c r="V868" s="8">
        <v>6.0795492999999998E-5</v>
      </c>
      <c r="W868" s="8">
        <v>0.75</v>
      </c>
      <c r="X868" s="9">
        <f>Tabla13[[#This Row],[Precio unitario]]*Tabla13[[#This Row],[Tasa de ingresos cliente]]</f>
        <v>4.5596619749999999E-5</v>
      </c>
      <c r="Y868" s="21">
        <v>22.631540000000001</v>
      </c>
      <c r="Z868" s="15">
        <f>Tabla13[[#This Row],[tasa de cambio]]*Tabla13[[#This Row],[Ingresos netos]]</f>
        <v>1.0319217237369151E-3</v>
      </c>
      <c r="AQ868" s="1" t="s">
        <v>100</v>
      </c>
      <c r="AR868" s="1" t="s">
        <v>88</v>
      </c>
      <c r="AS868" s="1" t="s">
        <v>114</v>
      </c>
      <c r="AT868" s="1" t="s">
        <v>11</v>
      </c>
      <c r="AU868" s="1" t="s">
        <v>12</v>
      </c>
      <c r="AV868" s="1" t="s">
        <v>13</v>
      </c>
      <c r="AW868" s="8">
        <v>2.1500000000000001E-5</v>
      </c>
      <c r="AX868" s="8">
        <v>0.75</v>
      </c>
      <c r="AY868" s="9">
        <f>Tabla8[[#This Row],[Precio unitario]]*Tabla8[[#This Row],[Tasa de ingresos cliente]]</f>
        <v>1.6124999999999999E-5</v>
      </c>
      <c r="AZ868" s="21">
        <v>21.6</v>
      </c>
      <c r="BA868" s="11">
        <f>Tabla8[[#This Row],[tasa de cambio]]*Tabla8[[#This Row],[Ingresos netos]]</f>
        <v>3.4830000000000001E-4</v>
      </c>
      <c r="BB868" s="23"/>
      <c r="BD868" s="23"/>
    </row>
    <row r="869" spans="16:56">
      <c r="P869" s="2" t="s">
        <v>87</v>
      </c>
      <c r="Q869" s="2" t="s">
        <v>43</v>
      </c>
      <c r="R869" s="2"/>
      <c r="S869" s="2" t="s">
        <v>11</v>
      </c>
      <c r="T869" s="2" t="s">
        <v>12</v>
      </c>
      <c r="U869" s="2" t="s">
        <v>13</v>
      </c>
      <c r="V869" s="7">
        <v>2.5240214300000001E-4</v>
      </c>
      <c r="W869" s="7">
        <v>0.75</v>
      </c>
      <c r="X869" s="9">
        <f>Tabla13[[#This Row],[Precio unitario]]*Tabla13[[#This Row],[Tasa de ingresos cliente]]</f>
        <v>1.8930160725000002E-4</v>
      </c>
      <c r="Y869" s="21">
        <v>22.631540000000001</v>
      </c>
      <c r="Z869" s="15">
        <f>Tabla13[[#This Row],[tasa de cambio]]*Tabla13[[#This Row],[Ingresos netos]]</f>
        <v>4.2841868965426654E-3</v>
      </c>
      <c r="AQ869" s="2" t="s">
        <v>100</v>
      </c>
      <c r="AR869" s="2" t="s">
        <v>54</v>
      </c>
      <c r="AS869" s="2" t="s">
        <v>104</v>
      </c>
      <c r="AT869" s="2" t="s">
        <v>11</v>
      </c>
      <c r="AU869" s="2" t="s">
        <v>12</v>
      </c>
      <c r="AV869" s="2" t="s">
        <v>13</v>
      </c>
      <c r="AW869" s="7">
        <v>1.647E-3</v>
      </c>
      <c r="AX869" s="7">
        <v>0.75</v>
      </c>
      <c r="AY869" s="9">
        <f>Tabla8[[#This Row],[Precio unitario]]*Tabla8[[#This Row],[Tasa de ingresos cliente]]</f>
        <v>1.23525E-3</v>
      </c>
      <c r="AZ869" s="21">
        <v>21.6</v>
      </c>
      <c r="BA869" s="11">
        <f>Tabla8[[#This Row],[tasa de cambio]]*Tabla8[[#This Row],[Ingresos netos]]</f>
        <v>2.6681400000000001E-2</v>
      </c>
      <c r="BB869" s="23"/>
      <c r="BD869" s="23"/>
    </row>
    <row r="870" spans="16:56">
      <c r="P870" s="1" t="s">
        <v>87</v>
      </c>
      <c r="Q870" s="1" t="s">
        <v>44</v>
      </c>
      <c r="R870" s="1"/>
      <c r="S870" s="1" t="s">
        <v>11</v>
      </c>
      <c r="T870" s="1" t="s">
        <v>12</v>
      </c>
      <c r="U870" s="1" t="s">
        <v>13</v>
      </c>
      <c r="V870" s="8">
        <v>2.2933844E-4</v>
      </c>
      <c r="W870" s="8">
        <v>0.75</v>
      </c>
      <c r="X870" s="9">
        <f>Tabla13[[#This Row],[Precio unitario]]*Tabla13[[#This Row],[Tasa de ingresos cliente]]</f>
        <v>1.7200382999999999E-4</v>
      </c>
      <c r="Y870" s="21">
        <v>22.631540000000001</v>
      </c>
      <c r="Z870" s="15">
        <f>Tabla13[[#This Row],[tasa de cambio]]*Tabla13[[#This Row],[Ingresos netos]]</f>
        <v>3.8927115587982001E-3</v>
      </c>
      <c r="AQ870" s="1" t="s">
        <v>100</v>
      </c>
      <c r="AR870" s="1" t="s">
        <v>54</v>
      </c>
      <c r="AS870" s="1" t="s">
        <v>104</v>
      </c>
      <c r="AT870" s="1" t="s">
        <v>11</v>
      </c>
      <c r="AU870" s="1" t="s">
        <v>12</v>
      </c>
      <c r="AV870" s="1" t="s">
        <v>13</v>
      </c>
      <c r="AW870" s="8">
        <v>1.6475000000000001E-3</v>
      </c>
      <c r="AX870" s="8">
        <v>0.75</v>
      </c>
      <c r="AY870" s="9">
        <f>Tabla8[[#This Row],[Precio unitario]]*Tabla8[[#This Row],[Tasa de ingresos cliente]]</f>
        <v>1.2356250000000002E-3</v>
      </c>
      <c r="AZ870" s="21">
        <v>21.6</v>
      </c>
      <c r="BA870" s="11">
        <f>Tabla8[[#This Row],[tasa de cambio]]*Tabla8[[#This Row],[Ingresos netos]]</f>
        <v>2.6689500000000005E-2</v>
      </c>
      <c r="BB870" s="23"/>
      <c r="BD870" s="23"/>
    </row>
    <row r="871" spans="16:56">
      <c r="P871" s="2" t="s">
        <v>87</v>
      </c>
      <c r="Q871" s="2" t="s">
        <v>44</v>
      </c>
      <c r="R871" s="2"/>
      <c r="S871" s="2" t="s">
        <v>11</v>
      </c>
      <c r="T871" s="2" t="s">
        <v>12</v>
      </c>
      <c r="U871" s="2" t="s">
        <v>13</v>
      </c>
      <c r="V871" s="7">
        <v>4.919248601E-3</v>
      </c>
      <c r="W871" s="7">
        <v>0.75</v>
      </c>
      <c r="X871" s="9">
        <f>Tabla13[[#This Row],[Precio unitario]]*Tabla13[[#This Row],[Tasa de ingresos cliente]]</f>
        <v>3.6894364507499998E-3</v>
      </c>
      <c r="Y871" s="21">
        <v>22.631540000000001</v>
      </c>
      <c r="Z871" s="15">
        <f>Tabla13[[#This Row],[tasa de cambio]]*Tabla13[[#This Row],[Ingresos netos]]</f>
        <v>8.349762861260665E-2</v>
      </c>
      <c r="AQ871" s="2" t="s">
        <v>100</v>
      </c>
      <c r="AR871" s="2" t="s">
        <v>54</v>
      </c>
      <c r="AS871" s="2" t="s">
        <v>104</v>
      </c>
      <c r="AT871" s="2" t="s">
        <v>11</v>
      </c>
      <c r="AU871" s="2" t="s">
        <v>12</v>
      </c>
      <c r="AV871" s="2" t="s">
        <v>13</v>
      </c>
      <c r="AW871" s="7">
        <v>1.6473333000000001E-3</v>
      </c>
      <c r="AX871" s="7">
        <v>0.75</v>
      </c>
      <c r="AY871" s="9">
        <f>Tabla8[[#This Row],[Precio unitario]]*Tabla8[[#This Row],[Tasa de ingresos cliente]]</f>
        <v>1.2354999750000002E-3</v>
      </c>
      <c r="AZ871" s="21">
        <v>21.6</v>
      </c>
      <c r="BA871" s="11">
        <f>Tabla8[[#This Row],[tasa de cambio]]*Tabla8[[#This Row],[Ingresos netos]]</f>
        <v>2.6686799460000004E-2</v>
      </c>
      <c r="BB871" s="23"/>
      <c r="BD871" s="23"/>
    </row>
    <row r="872" spans="16:56">
      <c r="P872" s="1" t="s">
        <v>87</v>
      </c>
      <c r="Q872" s="1" t="s">
        <v>16</v>
      </c>
      <c r="R872" s="1"/>
      <c r="S872" s="1" t="s">
        <v>11</v>
      </c>
      <c r="T872" s="1" t="s">
        <v>12</v>
      </c>
      <c r="U872" s="1" t="s">
        <v>13</v>
      </c>
      <c r="V872" s="8">
        <v>3.1290950579999999E-3</v>
      </c>
      <c r="W872" s="8">
        <v>0.75</v>
      </c>
      <c r="X872" s="9">
        <f>Tabla13[[#This Row],[Precio unitario]]*Tabla13[[#This Row],[Tasa de ingresos cliente]]</f>
        <v>2.3468212935000001E-3</v>
      </c>
      <c r="Y872" s="21">
        <v>22.631540000000001</v>
      </c>
      <c r="Z872" s="15">
        <f>Tabla13[[#This Row],[tasa de cambio]]*Tabla13[[#This Row],[Ingresos netos]]</f>
        <v>5.3112179976696997E-2</v>
      </c>
      <c r="AQ872" s="1" t="s">
        <v>100</v>
      </c>
      <c r="AR872" s="1" t="s">
        <v>54</v>
      </c>
      <c r="AS872" s="1" t="s">
        <v>104</v>
      </c>
      <c r="AT872" s="1" t="s">
        <v>11</v>
      </c>
      <c r="AU872" s="1" t="s">
        <v>12</v>
      </c>
      <c r="AV872" s="1" t="s">
        <v>13</v>
      </c>
      <c r="AW872" s="8">
        <v>3.9379999999999997E-3</v>
      </c>
      <c r="AX872" s="8">
        <v>0.75</v>
      </c>
      <c r="AY872" s="9">
        <f>Tabla8[[#This Row],[Precio unitario]]*Tabla8[[#This Row],[Tasa de ingresos cliente]]</f>
        <v>2.9534999999999995E-3</v>
      </c>
      <c r="AZ872" s="21">
        <v>21.6</v>
      </c>
      <c r="BA872" s="11">
        <f>Tabla8[[#This Row],[tasa de cambio]]*Tabla8[[#This Row],[Ingresos netos]]</f>
        <v>6.3795599999999994E-2</v>
      </c>
      <c r="BB872" s="23"/>
      <c r="BD872" s="23"/>
    </row>
    <row r="873" spans="16:56">
      <c r="P873" s="2" t="s">
        <v>87</v>
      </c>
      <c r="Q873" s="2" t="s">
        <v>17</v>
      </c>
      <c r="R873" s="2"/>
      <c r="S873" s="2" t="s">
        <v>11</v>
      </c>
      <c r="T873" s="2" t="s">
        <v>12</v>
      </c>
      <c r="U873" s="2" t="s">
        <v>13</v>
      </c>
      <c r="V873" s="7">
        <v>3.1118072400000002E-4</v>
      </c>
      <c r="W873" s="7">
        <v>0.75</v>
      </c>
      <c r="X873" s="9">
        <f>Tabla13[[#This Row],[Precio unitario]]*Tabla13[[#This Row],[Tasa de ingresos cliente]]</f>
        <v>2.3338554300000001E-4</v>
      </c>
      <c r="Y873" s="21">
        <v>22.631540000000001</v>
      </c>
      <c r="Z873" s="15">
        <f>Tabla13[[#This Row],[tasa de cambio]]*Tabla13[[#This Row],[Ingresos netos]]</f>
        <v>5.2818742518262202E-3</v>
      </c>
      <c r="AQ873" s="1" t="s">
        <v>100</v>
      </c>
      <c r="AR873" s="1" t="s">
        <v>54</v>
      </c>
      <c r="AS873" s="1" t="s">
        <v>104</v>
      </c>
      <c r="AT873" s="1" t="s">
        <v>11</v>
      </c>
      <c r="AU873" s="1" t="s">
        <v>12</v>
      </c>
      <c r="AV873" s="1" t="s">
        <v>13</v>
      </c>
      <c r="AW873" s="8">
        <v>1.557E-3</v>
      </c>
      <c r="AX873" s="8">
        <v>0.75</v>
      </c>
      <c r="AY873" s="9">
        <f>Tabla8[[#This Row],[Precio unitario]]*Tabla8[[#This Row],[Tasa de ingresos cliente]]</f>
        <v>1.16775E-3</v>
      </c>
      <c r="AZ873" s="21">
        <v>21.6</v>
      </c>
      <c r="BA873" s="11">
        <f>Tabla8[[#This Row],[tasa de cambio]]*Tabla8[[#This Row],[Ingresos netos]]</f>
        <v>2.52234E-2</v>
      </c>
      <c r="BB873" s="23"/>
      <c r="BD873" s="23"/>
    </row>
    <row r="874" spans="16:56">
      <c r="P874" s="1" t="s">
        <v>87</v>
      </c>
      <c r="Q874" s="1" t="s">
        <v>17</v>
      </c>
      <c r="R874" s="1"/>
      <c r="S874" s="1" t="s">
        <v>11</v>
      </c>
      <c r="T874" s="1" t="s">
        <v>12</v>
      </c>
      <c r="U874" s="1" t="s">
        <v>13</v>
      </c>
      <c r="V874" s="8">
        <v>2.4911378099999999E-4</v>
      </c>
      <c r="W874" s="8">
        <v>0.75</v>
      </c>
      <c r="X874" s="9">
        <f>Tabla13[[#This Row],[Precio unitario]]*Tabla13[[#This Row],[Tasa de ingresos cliente]]</f>
        <v>1.8683533575000001E-4</v>
      </c>
      <c r="Y874" s="21">
        <v>22.631540000000001</v>
      </c>
      <c r="Z874" s="15">
        <f>Tabla13[[#This Row],[tasa de cambio]]*Tabla13[[#This Row],[Ingresos netos]]</f>
        <v>4.2283713744395556E-3</v>
      </c>
      <c r="AQ874" s="1" t="s">
        <v>100</v>
      </c>
      <c r="AR874" s="1" t="s">
        <v>54</v>
      </c>
      <c r="AS874" s="1" t="s">
        <v>114</v>
      </c>
      <c r="AT874" s="1" t="s">
        <v>11</v>
      </c>
      <c r="AU874" s="1" t="s">
        <v>12</v>
      </c>
      <c r="AV874" s="1" t="s">
        <v>13</v>
      </c>
      <c r="AW874" s="8">
        <v>3.1000000000000001E-5</v>
      </c>
      <c r="AX874" s="8">
        <v>0.75</v>
      </c>
      <c r="AY874" s="9">
        <f>Tabla8[[#This Row],[Precio unitario]]*Tabla8[[#This Row],[Tasa de ingresos cliente]]</f>
        <v>2.3250000000000003E-5</v>
      </c>
      <c r="AZ874" s="21">
        <v>21.6</v>
      </c>
      <c r="BA874" s="11">
        <f>Tabla8[[#This Row],[tasa de cambio]]*Tabla8[[#This Row],[Ingresos netos]]</f>
        <v>5.0220000000000006E-4</v>
      </c>
      <c r="BB874" s="23"/>
      <c r="BD874" s="23"/>
    </row>
    <row r="875" spans="16:56">
      <c r="P875" s="2" t="s">
        <v>87</v>
      </c>
      <c r="Q875" s="2" t="s">
        <v>61</v>
      </c>
      <c r="R875" s="2"/>
      <c r="S875" s="2" t="s">
        <v>11</v>
      </c>
      <c r="T875" s="2" t="s">
        <v>12</v>
      </c>
      <c r="U875" s="2" t="s">
        <v>13</v>
      </c>
      <c r="V875" s="7">
        <v>2.305064E-6</v>
      </c>
      <c r="W875" s="7">
        <v>0.75</v>
      </c>
      <c r="X875" s="9">
        <f>Tabla13[[#This Row],[Precio unitario]]*Tabla13[[#This Row],[Tasa de ingresos cliente]]</f>
        <v>1.728798E-6</v>
      </c>
      <c r="Y875" s="21">
        <v>22.631540000000001</v>
      </c>
      <c r="Z875" s="15">
        <f>Tabla13[[#This Row],[tasa de cambio]]*Tabla13[[#This Row],[Ingresos netos]]</f>
        <v>3.9125361088920004E-5</v>
      </c>
      <c r="AQ875" s="2" t="s">
        <v>100</v>
      </c>
      <c r="AR875" s="2" t="s">
        <v>54</v>
      </c>
      <c r="AS875" s="2" t="s">
        <v>114</v>
      </c>
      <c r="AT875" s="2" t="s">
        <v>11</v>
      </c>
      <c r="AU875" s="2" t="s">
        <v>12</v>
      </c>
      <c r="AV875" s="2" t="s">
        <v>13</v>
      </c>
      <c r="AW875" s="7">
        <v>3.15E-5</v>
      </c>
      <c r="AX875" s="7">
        <v>0.75</v>
      </c>
      <c r="AY875" s="9">
        <f>Tabla8[[#This Row],[Precio unitario]]*Tabla8[[#This Row],[Tasa de ingresos cliente]]</f>
        <v>2.3624999999999998E-5</v>
      </c>
      <c r="AZ875" s="21">
        <v>21.6</v>
      </c>
      <c r="BA875" s="11">
        <f>Tabla8[[#This Row],[tasa de cambio]]*Tabla8[[#This Row],[Ingresos netos]]</f>
        <v>5.1029999999999999E-4</v>
      </c>
      <c r="BB875" s="23"/>
      <c r="BD875" s="23"/>
    </row>
    <row r="876" spans="16:56">
      <c r="P876" s="1" t="s">
        <v>87</v>
      </c>
      <c r="Q876" s="1" t="s">
        <v>19</v>
      </c>
      <c r="R876" s="1"/>
      <c r="S876" s="1" t="s">
        <v>11</v>
      </c>
      <c r="T876" s="1" t="s">
        <v>12</v>
      </c>
      <c r="U876" s="1" t="s">
        <v>13</v>
      </c>
      <c r="V876" s="8">
        <v>2.89746503E-3</v>
      </c>
      <c r="W876" s="8">
        <v>0.75</v>
      </c>
      <c r="X876" s="9">
        <f>Tabla13[[#This Row],[Precio unitario]]*Tabla13[[#This Row],[Tasa de ingresos cliente]]</f>
        <v>2.1730987724999998E-3</v>
      </c>
      <c r="Y876" s="21">
        <v>22.631540000000001</v>
      </c>
      <c r="Z876" s="15">
        <f>Tabla13[[#This Row],[tasa de cambio]]*Tabla13[[#This Row],[Ingresos netos]]</f>
        <v>4.9180571793784648E-2</v>
      </c>
      <c r="AQ876" s="1" t="s">
        <v>100</v>
      </c>
      <c r="AR876" s="1" t="s">
        <v>54</v>
      </c>
      <c r="AS876" s="1" t="s">
        <v>114</v>
      </c>
      <c r="AT876" s="1" t="s">
        <v>11</v>
      </c>
      <c r="AU876" s="1" t="s">
        <v>12</v>
      </c>
      <c r="AV876" s="1" t="s">
        <v>13</v>
      </c>
      <c r="AW876" s="8">
        <v>3.1285699999999998E-5</v>
      </c>
      <c r="AX876" s="8">
        <v>0.75</v>
      </c>
      <c r="AY876" s="9">
        <f>Tabla8[[#This Row],[Precio unitario]]*Tabla8[[#This Row],[Tasa de ingresos cliente]]</f>
        <v>2.3464274999999997E-5</v>
      </c>
      <c r="AZ876" s="21">
        <v>21.6</v>
      </c>
      <c r="BA876" s="11">
        <f>Tabla8[[#This Row],[tasa de cambio]]*Tabla8[[#This Row],[Ingresos netos]]</f>
        <v>5.0682833999999991E-4</v>
      </c>
      <c r="BB876" s="23"/>
      <c r="BD876" s="23"/>
    </row>
    <row r="877" spans="16:56">
      <c r="P877" s="2" t="s">
        <v>87</v>
      </c>
      <c r="Q877" s="2" t="s">
        <v>37</v>
      </c>
      <c r="R877" s="2"/>
      <c r="S877" s="2" t="s">
        <v>11</v>
      </c>
      <c r="T877" s="2" t="s">
        <v>12</v>
      </c>
      <c r="U877" s="2" t="s">
        <v>13</v>
      </c>
      <c r="V877" s="7">
        <v>8.4698242999999999E-5</v>
      </c>
      <c r="W877" s="7">
        <v>0.75</v>
      </c>
      <c r="X877" s="9">
        <f>Tabla13[[#This Row],[Precio unitario]]*Tabla13[[#This Row],[Tasa de ingresos cliente]]</f>
        <v>6.3523682249999993E-5</v>
      </c>
      <c r="Y877" s="21">
        <v>22.631540000000001</v>
      </c>
      <c r="Z877" s="15">
        <f>Tabla13[[#This Row],[tasa de cambio]]*Tabla13[[#This Row],[Ingresos netos]]</f>
        <v>1.4376387557881649E-3</v>
      </c>
      <c r="AQ877" s="2" t="s">
        <v>100</v>
      </c>
      <c r="AR877" s="2" t="s">
        <v>54</v>
      </c>
      <c r="AS877" s="2" t="s">
        <v>114</v>
      </c>
      <c r="AT877" s="2" t="s">
        <v>11</v>
      </c>
      <c r="AU877" s="2" t="s">
        <v>12</v>
      </c>
      <c r="AV877" s="2" t="s">
        <v>13</v>
      </c>
      <c r="AW877" s="7">
        <v>3.13333E-5</v>
      </c>
      <c r="AX877" s="7">
        <v>0.75</v>
      </c>
      <c r="AY877" s="9">
        <f>Tabla8[[#This Row],[Precio unitario]]*Tabla8[[#This Row],[Tasa de ingresos cliente]]</f>
        <v>2.3499975E-5</v>
      </c>
      <c r="AZ877" s="21">
        <v>21.6</v>
      </c>
      <c r="BA877" s="11">
        <f>Tabla8[[#This Row],[tasa de cambio]]*Tabla8[[#This Row],[Ingresos netos]]</f>
        <v>5.0759946000000008E-4</v>
      </c>
      <c r="BB877" s="23"/>
      <c r="BD877" s="23"/>
    </row>
    <row r="878" spans="16:56">
      <c r="P878" s="1" t="s">
        <v>87</v>
      </c>
      <c r="Q878" s="1" t="s">
        <v>40</v>
      </c>
      <c r="R878" s="1"/>
      <c r="S878" s="1" t="s">
        <v>11</v>
      </c>
      <c r="T878" s="1" t="s">
        <v>12</v>
      </c>
      <c r="U878" s="1" t="s">
        <v>13</v>
      </c>
      <c r="V878" s="8">
        <v>3.0685878399999998E-4</v>
      </c>
      <c r="W878" s="8">
        <v>0.75</v>
      </c>
      <c r="X878" s="9">
        <f>Tabla13[[#This Row],[Precio unitario]]*Tabla13[[#This Row],[Tasa de ingresos cliente]]</f>
        <v>2.3014408799999997E-4</v>
      </c>
      <c r="Y878" s="21">
        <v>22.631540000000001</v>
      </c>
      <c r="Z878" s="15">
        <f>Tabla13[[#This Row],[tasa de cambio]]*Tabla13[[#This Row],[Ingresos netos]]</f>
        <v>5.2085151333355192E-3</v>
      </c>
      <c r="AQ878" s="2" t="s">
        <v>100</v>
      </c>
      <c r="AR878" s="2" t="s">
        <v>54</v>
      </c>
      <c r="AS878" s="2" t="s">
        <v>104</v>
      </c>
      <c r="AT878" s="2" t="s">
        <v>11</v>
      </c>
      <c r="AU878" s="2" t="s">
        <v>129</v>
      </c>
      <c r="AV878" s="2" t="s">
        <v>13</v>
      </c>
      <c r="AW878" s="7">
        <v>-8.18486E-4</v>
      </c>
      <c r="AX878" s="7">
        <v>0.75</v>
      </c>
      <c r="AY878" s="9">
        <f>Tabla8[[#This Row],[Precio unitario]]*Tabla8[[#This Row],[Tasa de ingresos cliente]]</f>
        <v>-6.1386449999999994E-4</v>
      </c>
      <c r="AZ878" s="21">
        <v>21.6</v>
      </c>
      <c r="BA878" s="11">
        <f>Tabla8[[#This Row],[tasa de cambio]]*Tabla8[[#This Row],[Ingresos netos]]</f>
        <v>-1.32594732E-2</v>
      </c>
      <c r="BB878" s="23"/>
      <c r="BD878" s="23"/>
    </row>
    <row r="879" spans="16:56">
      <c r="P879" s="2" t="s">
        <v>87</v>
      </c>
      <c r="Q879" s="2" t="s">
        <v>40</v>
      </c>
      <c r="R879" s="2"/>
      <c r="S879" s="2" t="s">
        <v>11</v>
      </c>
      <c r="T879" s="2" t="s">
        <v>12</v>
      </c>
      <c r="U879" s="2" t="s">
        <v>13</v>
      </c>
      <c r="V879" s="7">
        <v>4.8816476100000002E-4</v>
      </c>
      <c r="W879" s="7">
        <v>0.75</v>
      </c>
      <c r="X879" s="9">
        <f>Tabla13[[#This Row],[Precio unitario]]*Tabla13[[#This Row],[Tasa de ingresos cliente]]</f>
        <v>3.6612357074999999E-4</v>
      </c>
      <c r="Y879" s="21">
        <v>22.631540000000001</v>
      </c>
      <c r="Z879" s="15">
        <f>Tabla13[[#This Row],[tasa de cambio]]*Tabla13[[#This Row],[Ingresos netos]]</f>
        <v>8.2859402363714557E-3</v>
      </c>
      <c r="AQ879" s="1" t="s">
        <v>100</v>
      </c>
      <c r="AR879" s="1" t="s">
        <v>54</v>
      </c>
      <c r="AS879" s="1" t="s">
        <v>104</v>
      </c>
      <c r="AT879" s="1" t="s">
        <v>11</v>
      </c>
      <c r="AU879" s="1" t="s">
        <v>129</v>
      </c>
      <c r="AV879" s="1" t="s">
        <v>13</v>
      </c>
      <c r="AW879" s="8">
        <v>-8.1848629999999999E-4</v>
      </c>
      <c r="AX879" s="8">
        <v>0.75</v>
      </c>
      <c r="AY879" s="9">
        <f>Tabla8[[#This Row],[Precio unitario]]*Tabla8[[#This Row],[Tasa de ingresos cliente]]</f>
        <v>-6.1386472500000002E-4</v>
      </c>
      <c r="AZ879" s="21">
        <v>21.6</v>
      </c>
      <c r="BA879" s="11">
        <f>Tabla8[[#This Row],[tasa de cambio]]*Tabla8[[#This Row],[Ingresos netos]]</f>
        <v>-1.3259478060000001E-2</v>
      </c>
      <c r="BB879" s="23"/>
      <c r="BD879" s="23"/>
    </row>
    <row r="880" spans="16:56">
      <c r="P880" s="1" t="s">
        <v>87</v>
      </c>
      <c r="Q880" s="1" t="s">
        <v>10</v>
      </c>
      <c r="R880" s="1"/>
      <c r="S880" s="1" t="s">
        <v>11</v>
      </c>
      <c r="T880" s="1" t="s">
        <v>12</v>
      </c>
      <c r="U880" s="1" t="s">
        <v>13</v>
      </c>
      <c r="V880" s="8">
        <v>9.5793419999999998E-4</v>
      </c>
      <c r="W880" s="8">
        <v>0.75</v>
      </c>
      <c r="X880" s="9">
        <f>Tabla13[[#This Row],[Precio unitario]]*Tabla13[[#This Row],[Tasa de ingresos cliente]]</f>
        <v>7.1845065000000004E-4</v>
      </c>
      <c r="Y880" s="21">
        <v>22.631540000000001</v>
      </c>
      <c r="Z880" s="15">
        <f>Tabla13[[#This Row],[tasa de cambio]]*Tabla13[[#This Row],[Ingresos netos]]</f>
        <v>1.6259644623501001E-2</v>
      </c>
      <c r="AQ880" s="2" t="s">
        <v>100</v>
      </c>
      <c r="AR880" s="2" t="s">
        <v>54</v>
      </c>
      <c r="AS880" s="2" t="s">
        <v>114</v>
      </c>
      <c r="AT880" s="2" t="s">
        <v>11</v>
      </c>
      <c r="AU880" s="2" t="s">
        <v>129</v>
      </c>
      <c r="AV880" s="2" t="s">
        <v>13</v>
      </c>
      <c r="AW880" s="7">
        <v>-9.3950000000000007E-6</v>
      </c>
      <c r="AX880" s="7">
        <v>0.75</v>
      </c>
      <c r="AY880" s="9">
        <f>Tabla8[[#This Row],[Precio unitario]]*Tabla8[[#This Row],[Tasa de ingresos cliente]]</f>
        <v>-7.0462500000000005E-6</v>
      </c>
      <c r="AZ880" s="21">
        <v>21.6</v>
      </c>
      <c r="BA880" s="11">
        <f>Tabla8[[#This Row],[tasa de cambio]]*Tabla8[[#This Row],[Ingresos netos]]</f>
        <v>-1.5219900000000002E-4</v>
      </c>
      <c r="BB880" s="23"/>
      <c r="BD880" s="23"/>
    </row>
    <row r="881" spans="16:56">
      <c r="P881" s="2" t="s">
        <v>87</v>
      </c>
      <c r="Q881" s="2" t="s">
        <v>32</v>
      </c>
      <c r="R881" s="2"/>
      <c r="S881" s="2" t="s">
        <v>11</v>
      </c>
      <c r="T881" s="2" t="s">
        <v>12</v>
      </c>
      <c r="U881" s="2" t="s">
        <v>13</v>
      </c>
      <c r="V881" s="7">
        <v>5.3505796699999995E-4</v>
      </c>
      <c r="W881" s="7">
        <v>0.75</v>
      </c>
      <c r="X881" s="9">
        <f>Tabla13[[#This Row],[Precio unitario]]*Tabla13[[#This Row],[Tasa de ingresos cliente]]</f>
        <v>4.0129347524999999E-4</v>
      </c>
      <c r="Y881" s="21">
        <v>22.631540000000001</v>
      </c>
      <c r="Z881" s="15">
        <f>Tabla13[[#This Row],[tasa de cambio]]*Tabla13[[#This Row],[Ingresos netos]]</f>
        <v>9.0818893368593851E-3</v>
      </c>
      <c r="AQ881" s="2" t="s">
        <v>100</v>
      </c>
      <c r="AR881" s="2" t="s">
        <v>37</v>
      </c>
      <c r="AS881" s="2" t="s">
        <v>101</v>
      </c>
      <c r="AT881" s="2" t="s">
        <v>11</v>
      </c>
      <c r="AU881" s="2" t="s">
        <v>12</v>
      </c>
      <c r="AV881" s="2" t="s">
        <v>13</v>
      </c>
      <c r="AW881" s="7">
        <v>8.0422220000000001E-4</v>
      </c>
      <c r="AX881" s="7">
        <v>0.75</v>
      </c>
      <c r="AY881" s="9">
        <f>Tabla8[[#This Row],[Precio unitario]]*Tabla8[[#This Row],[Tasa de ingresos cliente]]</f>
        <v>6.0316665000000004E-4</v>
      </c>
      <c r="AZ881" s="21">
        <v>21.6</v>
      </c>
      <c r="BA881" s="11">
        <f>Tabla8[[#This Row],[tasa de cambio]]*Tabla8[[#This Row],[Ingresos netos]]</f>
        <v>1.3028399640000002E-2</v>
      </c>
      <c r="BB881" s="23"/>
      <c r="BD881" s="23"/>
    </row>
    <row r="882" spans="16:56">
      <c r="P882" s="1" t="s">
        <v>87</v>
      </c>
      <c r="Q882" s="1" t="s">
        <v>49</v>
      </c>
      <c r="R882" s="1"/>
      <c r="S882" s="1" t="s">
        <v>11</v>
      </c>
      <c r="T882" s="1" t="s">
        <v>12</v>
      </c>
      <c r="U882" s="1" t="s">
        <v>13</v>
      </c>
      <c r="V882" s="8">
        <v>9.6494094000000005E-5</v>
      </c>
      <c r="W882" s="8">
        <v>0.75</v>
      </c>
      <c r="X882" s="9">
        <f>Tabla13[[#This Row],[Precio unitario]]*Tabla13[[#This Row],[Tasa de ingresos cliente]]</f>
        <v>7.2370570500000011E-5</v>
      </c>
      <c r="Y882" s="21">
        <v>22.631540000000001</v>
      </c>
      <c r="Z882" s="15">
        <f>Tabla13[[#This Row],[tasa de cambio]]*Tabla13[[#This Row],[Ingresos netos]]</f>
        <v>1.6378574610935704E-3</v>
      </c>
      <c r="AQ882" s="1" t="s">
        <v>100</v>
      </c>
      <c r="AR882" s="1" t="s">
        <v>37</v>
      </c>
      <c r="AS882" s="1" t="s">
        <v>101</v>
      </c>
      <c r="AT882" s="1" t="s">
        <v>11</v>
      </c>
      <c r="AU882" s="1" t="s">
        <v>12</v>
      </c>
      <c r="AV882" s="1" t="s">
        <v>13</v>
      </c>
      <c r="AW882" s="8">
        <v>8.0418180000000001E-4</v>
      </c>
      <c r="AX882" s="8">
        <v>0.75</v>
      </c>
      <c r="AY882" s="9">
        <f>Tabla8[[#This Row],[Precio unitario]]*Tabla8[[#This Row],[Tasa de ingresos cliente]]</f>
        <v>6.0313635E-4</v>
      </c>
      <c r="AZ882" s="21">
        <v>21.6</v>
      </c>
      <c r="BA882" s="11">
        <f>Tabla8[[#This Row],[tasa de cambio]]*Tabla8[[#This Row],[Ingresos netos]]</f>
        <v>1.3027745160000001E-2</v>
      </c>
      <c r="BB882" s="23"/>
      <c r="BD882" s="23"/>
    </row>
    <row r="883" spans="16:56">
      <c r="P883" s="2" t="s">
        <v>87</v>
      </c>
      <c r="Q883" s="2" t="s">
        <v>21</v>
      </c>
      <c r="R883" s="2"/>
      <c r="S883" s="2" t="s">
        <v>11</v>
      </c>
      <c r="T883" s="2" t="s">
        <v>12</v>
      </c>
      <c r="U883" s="2" t="s">
        <v>13</v>
      </c>
      <c r="V883" s="7">
        <v>9.0285629599999996E-4</v>
      </c>
      <c r="W883" s="7">
        <v>0.75</v>
      </c>
      <c r="X883" s="9">
        <f>Tabla13[[#This Row],[Precio unitario]]*Tabla13[[#This Row],[Tasa de ingresos cliente]]</f>
        <v>6.7714222199999992E-4</v>
      </c>
      <c r="Y883" s="21">
        <v>22.631540000000001</v>
      </c>
      <c r="Z883" s="15">
        <f>Tabla13[[#This Row],[tasa de cambio]]*Tabla13[[#This Row],[Ingresos netos]]</f>
        <v>1.5324771282881879E-2</v>
      </c>
      <c r="AQ883" s="2" t="s">
        <v>100</v>
      </c>
      <c r="AR883" s="2" t="s">
        <v>37</v>
      </c>
      <c r="AS883" s="2" t="s">
        <v>101</v>
      </c>
      <c r="AT883" s="2" t="s">
        <v>11</v>
      </c>
      <c r="AU883" s="2" t="s">
        <v>12</v>
      </c>
      <c r="AV883" s="2" t="s">
        <v>13</v>
      </c>
      <c r="AW883" s="7">
        <v>8.0400000000000003E-4</v>
      </c>
      <c r="AX883" s="7">
        <v>0.75</v>
      </c>
      <c r="AY883" s="9">
        <f>Tabla8[[#This Row],[Precio unitario]]*Tabla8[[#This Row],[Tasa de ingresos cliente]]</f>
        <v>6.0300000000000002E-4</v>
      </c>
      <c r="AZ883" s="21">
        <v>21.6</v>
      </c>
      <c r="BA883" s="11">
        <f>Tabla8[[#This Row],[tasa de cambio]]*Tabla8[[#This Row],[Ingresos netos]]</f>
        <v>1.3024800000000001E-2</v>
      </c>
      <c r="BB883" s="23"/>
      <c r="BD883" s="23"/>
    </row>
    <row r="884" spans="16:56">
      <c r="P884" s="1" t="s">
        <v>87</v>
      </c>
      <c r="Q884" s="1" t="s">
        <v>23</v>
      </c>
      <c r="R884" s="1"/>
      <c r="S884" s="1" t="s">
        <v>11</v>
      </c>
      <c r="T884" s="1" t="s">
        <v>12</v>
      </c>
      <c r="U884" s="1" t="s">
        <v>13</v>
      </c>
      <c r="V884" s="8">
        <v>1.516489268E-3</v>
      </c>
      <c r="W884" s="8">
        <v>0.75</v>
      </c>
      <c r="X884" s="9">
        <f>Tabla13[[#This Row],[Precio unitario]]*Tabla13[[#This Row],[Tasa de ingresos cliente]]</f>
        <v>1.137366951E-3</v>
      </c>
      <c r="Y884" s="21">
        <v>22.631540000000001</v>
      </c>
      <c r="Z884" s="15">
        <f>Tabla13[[#This Row],[tasa de cambio]]*Tabla13[[#This Row],[Ingresos netos]]</f>
        <v>2.5740365646234543E-2</v>
      </c>
      <c r="AQ884" s="1" t="s">
        <v>100</v>
      </c>
      <c r="AR884" s="1" t="s">
        <v>37</v>
      </c>
      <c r="AS884" s="1" t="s">
        <v>101</v>
      </c>
      <c r="AT884" s="1" t="s">
        <v>11</v>
      </c>
      <c r="AU884" s="1" t="s">
        <v>12</v>
      </c>
      <c r="AV884" s="1" t="s">
        <v>13</v>
      </c>
      <c r="AW884" s="8">
        <v>8.0414289999999997E-4</v>
      </c>
      <c r="AX884" s="8">
        <v>0.75</v>
      </c>
      <c r="AY884" s="9">
        <f>Tabla8[[#This Row],[Precio unitario]]*Tabla8[[#This Row],[Tasa de ingresos cliente]]</f>
        <v>6.0310717500000003E-4</v>
      </c>
      <c r="AZ884" s="21">
        <v>21.6</v>
      </c>
      <c r="BA884" s="11">
        <f>Tabla8[[#This Row],[tasa de cambio]]*Tabla8[[#This Row],[Ingresos netos]]</f>
        <v>1.3027114980000001E-2</v>
      </c>
      <c r="BB884" s="23"/>
      <c r="BD884" s="23"/>
    </row>
    <row r="885" spans="16:56">
      <c r="P885" s="2" t="s">
        <v>87</v>
      </c>
      <c r="Q885" s="2" t="s">
        <v>92</v>
      </c>
      <c r="R885" s="2"/>
      <c r="S885" s="2" t="s">
        <v>11</v>
      </c>
      <c r="T885" s="2" t="s">
        <v>12</v>
      </c>
      <c r="U885" s="2" t="s">
        <v>13</v>
      </c>
      <c r="V885" s="7">
        <v>2.5240214300000001E-4</v>
      </c>
      <c r="W885" s="7">
        <v>0.75</v>
      </c>
      <c r="X885" s="9">
        <f>Tabla13[[#This Row],[Precio unitario]]*Tabla13[[#This Row],[Tasa de ingresos cliente]]</f>
        <v>1.8930160725000002E-4</v>
      </c>
      <c r="Y885" s="21">
        <v>22.631540000000001</v>
      </c>
      <c r="Z885" s="15">
        <f>Tabla13[[#This Row],[tasa de cambio]]*Tabla13[[#This Row],[Ingresos netos]]</f>
        <v>4.2841868965426654E-3</v>
      </c>
      <c r="AQ885" s="2" t="s">
        <v>100</v>
      </c>
      <c r="AR885" s="2" t="s">
        <v>37</v>
      </c>
      <c r="AS885" s="2" t="s">
        <v>101</v>
      </c>
      <c r="AT885" s="2" t="s">
        <v>11</v>
      </c>
      <c r="AU885" s="2" t="s">
        <v>12</v>
      </c>
      <c r="AV885" s="2" t="s">
        <v>13</v>
      </c>
      <c r="AW885" s="7">
        <v>8.0424999999999995E-4</v>
      </c>
      <c r="AX885" s="7">
        <v>0.75</v>
      </c>
      <c r="AY885" s="9">
        <f>Tabla8[[#This Row],[Precio unitario]]*Tabla8[[#This Row],[Tasa de ingresos cliente]]</f>
        <v>6.0318749999999999E-4</v>
      </c>
      <c r="AZ885" s="21">
        <v>21.6</v>
      </c>
      <c r="BA885" s="11">
        <f>Tabla8[[#This Row],[tasa de cambio]]*Tabla8[[#This Row],[Ingresos netos]]</f>
        <v>1.302885E-2</v>
      </c>
      <c r="BB885" s="23"/>
      <c r="BD885" s="23"/>
    </row>
    <row r="886" spans="16:56">
      <c r="P886" s="1" t="s">
        <v>87</v>
      </c>
      <c r="Q886" s="1" t="s">
        <v>15</v>
      </c>
      <c r="R886" s="1"/>
      <c r="S886" s="1" t="s">
        <v>11</v>
      </c>
      <c r="T886" s="1" t="s">
        <v>12</v>
      </c>
      <c r="U886" s="1" t="s">
        <v>13</v>
      </c>
      <c r="V886" s="8">
        <v>1.130623297E-3</v>
      </c>
      <c r="W886" s="8">
        <v>0.75</v>
      </c>
      <c r="X886" s="9">
        <f>Tabla13[[#This Row],[Precio unitario]]*Tabla13[[#This Row],[Tasa de ingresos cliente]]</f>
        <v>8.4796747274999999E-4</v>
      </c>
      <c r="Y886" s="21">
        <v>22.631540000000001</v>
      </c>
      <c r="Z886" s="15">
        <f>Tabla13[[#This Row],[tasa de cambio]]*Tabla13[[#This Row],[Ingresos netos]]</f>
        <v>1.9190809778240534E-2</v>
      </c>
      <c r="AQ886" s="1" t="s">
        <v>100</v>
      </c>
      <c r="AR886" s="1" t="s">
        <v>37</v>
      </c>
      <c r="AS886" s="1" t="s">
        <v>101</v>
      </c>
      <c r="AT886" s="1" t="s">
        <v>11</v>
      </c>
      <c r="AU886" s="1" t="s">
        <v>12</v>
      </c>
      <c r="AV886" s="1" t="s">
        <v>13</v>
      </c>
      <c r="AW886" s="8">
        <v>8.0433329999999995E-4</v>
      </c>
      <c r="AX886" s="8">
        <v>0.75</v>
      </c>
      <c r="AY886" s="9">
        <f>Tabla8[[#This Row],[Precio unitario]]*Tabla8[[#This Row],[Tasa de ingresos cliente]]</f>
        <v>6.0324997499999994E-4</v>
      </c>
      <c r="AZ886" s="21">
        <v>21.6</v>
      </c>
      <c r="BA886" s="11">
        <f>Tabla8[[#This Row],[tasa de cambio]]*Tabla8[[#This Row],[Ingresos netos]]</f>
        <v>1.3030199459999999E-2</v>
      </c>
      <c r="BB886" s="23"/>
      <c r="BD886" s="23"/>
    </row>
    <row r="887" spans="16:56">
      <c r="P887" s="2" t="s">
        <v>87</v>
      </c>
      <c r="Q887" s="2" t="s">
        <v>57</v>
      </c>
      <c r="R887" s="2"/>
      <c r="S887" s="2" t="s">
        <v>11</v>
      </c>
      <c r="T887" s="2" t="s">
        <v>12</v>
      </c>
      <c r="U887" s="2" t="s">
        <v>13</v>
      </c>
      <c r="V887" s="7">
        <v>1.5387922600000001E-4</v>
      </c>
      <c r="W887" s="7">
        <v>0.75</v>
      </c>
      <c r="X887" s="9">
        <f>Tabla13[[#This Row],[Precio unitario]]*Tabla13[[#This Row],[Tasa de ingresos cliente]]</f>
        <v>1.1540941950000001E-4</v>
      </c>
      <c r="Y887" s="21">
        <v>22.631540000000001</v>
      </c>
      <c r="Z887" s="15">
        <f>Tabla13[[#This Row],[tasa de cambio]]*Tabla13[[#This Row],[Ingresos netos]]</f>
        <v>2.6118928937910305E-3</v>
      </c>
      <c r="AQ887" s="2" t="s">
        <v>100</v>
      </c>
      <c r="AR887" s="2" t="s">
        <v>37</v>
      </c>
      <c r="AS887" s="2" t="s">
        <v>101</v>
      </c>
      <c r="AT887" s="2" t="s">
        <v>11</v>
      </c>
      <c r="AU887" s="2" t="s">
        <v>12</v>
      </c>
      <c r="AV887" s="2" t="s">
        <v>13</v>
      </c>
      <c r="AW887" s="7">
        <v>8.0420000000000003E-4</v>
      </c>
      <c r="AX887" s="7">
        <v>0.75</v>
      </c>
      <c r="AY887" s="9">
        <f>Tabla8[[#This Row],[Precio unitario]]*Tabla8[[#This Row],[Tasa de ingresos cliente]]</f>
        <v>6.0315E-4</v>
      </c>
      <c r="AZ887" s="21">
        <v>21.6</v>
      </c>
      <c r="BA887" s="11">
        <f>Tabla8[[#This Row],[tasa de cambio]]*Tabla8[[#This Row],[Ingresos netos]]</f>
        <v>1.3028040000000001E-2</v>
      </c>
      <c r="BB887" s="23"/>
      <c r="BD887" s="23"/>
    </row>
    <row r="888" spans="16:56">
      <c r="P888" s="1" t="s">
        <v>87</v>
      </c>
      <c r="Q888" s="1" t="s">
        <v>49</v>
      </c>
      <c r="R888" s="1"/>
      <c r="S888" s="1" t="s">
        <v>11</v>
      </c>
      <c r="T888" s="1" t="s">
        <v>12</v>
      </c>
      <c r="U888" s="1" t="s">
        <v>13</v>
      </c>
      <c r="V888" s="8">
        <v>4.3508933999999999E-5</v>
      </c>
      <c r="W888" s="8">
        <v>0.75</v>
      </c>
      <c r="X888" s="9">
        <f>Tabla13[[#This Row],[Precio unitario]]*Tabla13[[#This Row],[Tasa de ingresos cliente]]</f>
        <v>3.2631700499999999E-5</v>
      </c>
      <c r="Y888" s="21">
        <v>22.631540000000001</v>
      </c>
      <c r="Z888" s="15">
        <f>Tabla13[[#This Row],[tasa de cambio]]*Tabla13[[#This Row],[Ingresos netos]]</f>
        <v>7.3850563513376999E-4</v>
      </c>
      <c r="AQ888" s="1" t="s">
        <v>100</v>
      </c>
      <c r="AR888" s="1" t="s">
        <v>37</v>
      </c>
      <c r="AS888" s="1" t="s">
        <v>104</v>
      </c>
      <c r="AT888" s="1" t="s">
        <v>11</v>
      </c>
      <c r="AU888" s="1" t="s">
        <v>12</v>
      </c>
      <c r="AV888" s="1" t="s">
        <v>13</v>
      </c>
      <c r="AW888" s="8">
        <v>8.0424999999999995E-4</v>
      </c>
      <c r="AX888" s="8">
        <v>0.75</v>
      </c>
      <c r="AY888" s="9">
        <f>Tabla8[[#This Row],[Precio unitario]]*Tabla8[[#This Row],[Tasa de ingresos cliente]]</f>
        <v>6.0318749999999999E-4</v>
      </c>
      <c r="AZ888" s="21">
        <v>21.6</v>
      </c>
      <c r="BA888" s="11">
        <f>Tabla8[[#This Row],[tasa de cambio]]*Tabla8[[#This Row],[Ingresos netos]]</f>
        <v>1.302885E-2</v>
      </c>
      <c r="BB888" s="23"/>
      <c r="BD888" s="23"/>
    </row>
    <row r="889" spans="16:56">
      <c r="P889" s="2" t="s">
        <v>87</v>
      </c>
      <c r="Q889" s="2" t="s">
        <v>44</v>
      </c>
      <c r="R889" s="2"/>
      <c r="S889" s="2" t="s">
        <v>11</v>
      </c>
      <c r="T889" s="2" t="s">
        <v>12</v>
      </c>
      <c r="U889" s="2" t="s">
        <v>13</v>
      </c>
      <c r="V889" s="7">
        <v>2.3979395799999999E-4</v>
      </c>
      <c r="W889" s="7">
        <v>0.75</v>
      </c>
      <c r="X889" s="9">
        <f>Tabla13[[#This Row],[Precio unitario]]*Tabla13[[#This Row],[Tasa de ingresos cliente]]</f>
        <v>1.7984546850000001E-4</v>
      </c>
      <c r="Y889" s="21">
        <v>22.631540000000001</v>
      </c>
      <c r="Z889" s="15">
        <f>Tabla13[[#This Row],[tasa de cambio]]*Tabla13[[#This Row],[Ingresos netos]]</f>
        <v>4.0701799141764907E-3</v>
      </c>
      <c r="AQ889" s="2" t="s">
        <v>100</v>
      </c>
      <c r="AR889" s="2" t="s">
        <v>37</v>
      </c>
      <c r="AS889" s="2" t="s">
        <v>104</v>
      </c>
      <c r="AT889" s="2" t="s">
        <v>11</v>
      </c>
      <c r="AU889" s="2" t="s">
        <v>12</v>
      </c>
      <c r="AV889" s="2" t="s">
        <v>13</v>
      </c>
      <c r="AW889" s="7">
        <v>8.0420000000000003E-4</v>
      </c>
      <c r="AX889" s="7">
        <v>0.75</v>
      </c>
      <c r="AY889" s="9">
        <f>Tabla8[[#This Row],[Precio unitario]]*Tabla8[[#This Row],[Tasa de ingresos cliente]]</f>
        <v>6.0315E-4</v>
      </c>
      <c r="AZ889" s="21">
        <v>21.6</v>
      </c>
      <c r="BA889" s="11">
        <f>Tabla8[[#This Row],[tasa de cambio]]*Tabla8[[#This Row],[Ingresos netos]]</f>
        <v>1.3028040000000001E-2</v>
      </c>
      <c r="BB889" s="23"/>
      <c r="BD889" s="23"/>
    </row>
    <row r="890" spans="16:56">
      <c r="P890" s="1" t="s">
        <v>87</v>
      </c>
      <c r="Q890" s="1" t="s">
        <v>17</v>
      </c>
      <c r="R890" s="1"/>
      <c r="S890" s="1" t="s">
        <v>11</v>
      </c>
      <c r="T890" s="1" t="s">
        <v>12</v>
      </c>
      <c r="U890" s="1" t="s">
        <v>13</v>
      </c>
      <c r="V890" s="8">
        <v>2.0236009199999999E-4</v>
      </c>
      <c r="W890" s="8">
        <v>0.75</v>
      </c>
      <c r="X890" s="9">
        <f>Tabla13[[#This Row],[Precio unitario]]*Tabla13[[#This Row],[Tasa de ingresos cliente]]</f>
        <v>1.5177006899999999E-4</v>
      </c>
      <c r="Y890" s="21">
        <v>22.631540000000001</v>
      </c>
      <c r="Z890" s="15">
        <f>Tabla13[[#This Row],[tasa de cambio]]*Tabla13[[#This Row],[Ingresos netos]]</f>
        <v>3.43479038737626E-3</v>
      </c>
      <c r="AQ890" s="1" t="s">
        <v>100</v>
      </c>
      <c r="AR890" s="1" t="s">
        <v>37</v>
      </c>
      <c r="AS890" s="1" t="s">
        <v>104</v>
      </c>
      <c r="AT890" s="1" t="s">
        <v>11</v>
      </c>
      <c r="AU890" s="1" t="s">
        <v>12</v>
      </c>
      <c r="AV890" s="1" t="s">
        <v>13</v>
      </c>
      <c r="AW890" s="8">
        <v>8.0421050000000003E-4</v>
      </c>
      <c r="AX890" s="8">
        <v>0.75</v>
      </c>
      <c r="AY890" s="9">
        <f>Tabla8[[#This Row],[Precio unitario]]*Tabla8[[#This Row],[Tasa de ingresos cliente]]</f>
        <v>6.0315787499999997E-4</v>
      </c>
      <c r="AZ890" s="21">
        <v>21.6</v>
      </c>
      <c r="BA890" s="11">
        <f>Tabla8[[#This Row],[tasa de cambio]]*Tabla8[[#This Row],[Ingresos netos]]</f>
        <v>1.30282101E-2</v>
      </c>
      <c r="BB890" s="23"/>
      <c r="BD890" s="23"/>
    </row>
    <row r="891" spans="16:56">
      <c r="P891" s="2" t="s">
        <v>87</v>
      </c>
      <c r="Q891" s="2" t="s">
        <v>33</v>
      </c>
      <c r="R891" s="2"/>
      <c r="S891" s="2" t="s">
        <v>11</v>
      </c>
      <c r="T891" s="2" t="s">
        <v>12</v>
      </c>
      <c r="U891" s="2" t="s">
        <v>13</v>
      </c>
      <c r="V891" s="7">
        <v>2.9475729689999999E-3</v>
      </c>
      <c r="W891" s="7">
        <v>0.75</v>
      </c>
      <c r="X891" s="9">
        <f>Tabla13[[#This Row],[Precio unitario]]*Tabla13[[#This Row],[Tasa de ingresos cliente]]</f>
        <v>2.2106797267499997E-3</v>
      </c>
      <c r="Y891" s="21">
        <v>22.631540000000001</v>
      </c>
      <c r="Z891" s="15">
        <f>Tabla13[[#This Row],[tasa de cambio]]*Tabla13[[#This Row],[Ingresos netos]]</f>
        <v>5.0031086663131691E-2</v>
      </c>
      <c r="AQ891" s="2" t="s">
        <v>100</v>
      </c>
      <c r="AR891" s="2" t="s">
        <v>37</v>
      </c>
      <c r="AS891" s="2" t="s">
        <v>104</v>
      </c>
      <c r="AT891" s="2" t="s">
        <v>11</v>
      </c>
      <c r="AU891" s="2" t="s">
        <v>12</v>
      </c>
      <c r="AV891" s="2" t="s">
        <v>13</v>
      </c>
      <c r="AW891" s="7">
        <v>8.0418180000000001E-4</v>
      </c>
      <c r="AX891" s="7">
        <v>0.75</v>
      </c>
      <c r="AY891" s="9">
        <f>Tabla8[[#This Row],[Precio unitario]]*Tabla8[[#This Row],[Tasa de ingresos cliente]]</f>
        <v>6.0313635E-4</v>
      </c>
      <c r="AZ891" s="21">
        <v>21.6</v>
      </c>
      <c r="BA891" s="11">
        <f>Tabla8[[#This Row],[tasa de cambio]]*Tabla8[[#This Row],[Ingresos netos]]</f>
        <v>1.3027745160000001E-2</v>
      </c>
      <c r="BB891" s="23"/>
      <c r="BD891" s="23"/>
    </row>
    <row r="892" spans="16:56">
      <c r="P892" s="1" t="s">
        <v>87</v>
      </c>
      <c r="Q892" s="1" t="s">
        <v>18</v>
      </c>
      <c r="R892" s="1"/>
      <c r="S892" s="1" t="s">
        <v>11</v>
      </c>
      <c r="T892" s="1" t="s">
        <v>12</v>
      </c>
      <c r="U892" s="1" t="s">
        <v>13</v>
      </c>
      <c r="V892" s="8">
        <v>1.9630654199999999E-4</v>
      </c>
      <c r="W892" s="8">
        <v>0.75</v>
      </c>
      <c r="X892" s="9">
        <f>Tabla13[[#This Row],[Precio unitario]]*Tabla13[[#This Row],[Tasa de ingresos cliente]]</f>
        <v>1.4722990649999998E-4</v>
      </c>
      <c r="Y892" s="21">
        <v>22.631540000000001</v>
      </c>
      <c r="Z892" s="15">
        <f>Tabla13[[#This Row],[tasa de cambio]]*Tabla13[[#This Row],[Ingresos netos]]</f>
        <v>3.3320395181510097E-3</v>
      </c>
      <c r="AQ892" s="1" t="s">
        <v>100</v>
      </c>
      <c r="AR892" s="1" t="s">
        <v>37</v>
      </c>
      <c r="AS892" s="1" t="s">
        <v>104</v>
      </c>
      <c r="AT892" s="1" t="s">
        <v>11</v>
      </c>
      <c r="AU892" s="1" t="s">
        <v>12</v>
      </c>
      <c r="AV892" s="1" t="s">
        <v>13</v>
      </c>
      <c r="AW892" s="8">
        <v>8.0423080000000002E-4</v>
      </c>
      <c r="AX892" s="8">
        <v>0.75</v>
      </c>
      <c r="AY892" s="9">
        <f>Tabla8[[#This Row],[Precio unitario]]*Tabla8[[#This Row],[Tasa de ingresos cliente]]</f>
        <v>6.0317310000000007E-4</v>
      </c>
      <c r="AZ892" s="21">
        <v>21.6</v>
      </c>
      <c r="BA892" s="11">
        <f>Tabla8[[#This Row],[tasa de cambio]]*Tabla8[[#This Row],[Ingresos netos]]</f>
        <v>1.3028538960000002E-2</v>
      </c>
      <c r="BB892" s="23"/>
      <c r="BD892" s="23"/>
    </row>
    <row r="893" spans="16:56">
      <c r="P893" s="2" t="s">
        <v>87</v>
      </c>
      <c r="Q893" s="2" t="s">
        <v>34</v>
      </c>
      <c r="R893" s="2"/>
      <c r="S893" s="2" t="s">
        <v>11</v>
      </c>
      <c r="T893" s="2" t="s">
        <v>12</v>
      </c>
      <c r="U893" s="2" t="s">
        <v>13</v>
      </c>
      <c r="V893" s="7">
        <v>1.36297159E-4</v>
      </c>
      <c r="W893" s="7">
        <v>0.75</v>
      </c>
      <c r="X893" s="9">
        <f>Tabla13[[#This Row],[Precio unitario]]*Tabla13[[#This Row],[Tasa de ingresos cliente]]</f>
        <v>1.0222286925000001E-4</v>
      </c>
      <c r="Y893" s="21">
        <v>22.631540000000001</v>
      </c>
      <c r="Z893" s="15">
        <f>Tabla13[[#This Row],[tasa de cambio]]*Tabla13[[#This Row],[Ingresos netos]]</f>
        <v>2.3134609543461453E-3</v>
      </c>
      <c r="AQ893" s="2" t="s">
        <v>100</v>
      </c>
      <c r="AR893" s="2" t="s">
        <v>37</v>
      </c>
      <c r="AS893" s="2" t="s">
        <v>104</v>
      </c>
      <c r="AT893" s="2" t="s">
        <v>11</v>
      </c>
      <c r="AU893" s="2" t="s">
        <v>12</v>
      </c>
      <c r="AV893" s="2" t="s">
        <v>13</v>
      </c>
      <c r="AW893" s="7">
        <v>8.0420589999999998E-4</v>
      </c>
      <c r="AX893" s="7">
        <v>0.75</v>
      </c>
      <c r="AY893" s="9">
        <f>Tabla8[[#This Row],[Precio unitario]]*Tabla8[[#This Row],[Tasa de ingresos cliente]]</f>
        <v>6.0315442499999999E-4</v>
      </c>
      <c r="AZ893" s="21">
        <v>21.6</v>
      </c>
      <c r="BA893" s="11">
        <f>Tabla8[[#This Row],[tasa de cambio]]*Tabla8[[#This Row],[Ingresos netos]]</f>
        <v>1.3028135580000001E-2</v>
      </c>
      <c r="BB893" s="23"/>
      <c r="BD893" s="23"/>
    </row>
    <row r="894" spans="16:56">
      <c r="P894" s="1" t="s">
        <v>87</v>
      </c>
      <c r="Q894" s="1" t="s">
        <v>69</v>
      </c>
      <c r="R894" s="1"/>
      <c r="S894" s="1" t="s">
        <v>11</v>
      </c>
      <c r="T894" s="1" t="s">
        <v>12</v>
      </c>
      <c r="U894" s="1" t="s">
        <v>13</v>
      </c>
      <c r="V894" s="8">
        <v>5.3160040400000003E-4</v>
      </c>
      <c r="W894" s="8">
        <v>0.75</v>
      </c>
      <c r="X894" s="9">
        <f>Tabla13[[#This Row],[Precio unitario]]*Tabla13[[#This Row],[Tasa de ingresos cliente]]</f>
        <v>3.9870030300000002E-4</v>
      </c>
      <c r="Y894" s="21">
        <v>22.631540000000001</v>
      </c>
      <c r="Z894" s="15">
        <f>Tabla13[[#This Row],[tasa de cambio]]*Tabla13[[#This Row],[Ingresos netos]]</f>
        <v>9.0232018553566204E-3</v>
      </c>
      <c r="AQ894" s="1" t="s">
        <v>100</v>
      </c>
      <c r="AR894" s="1" t="s">
        <v>37</v>
      </c>
      <c r="AS894" s="1" t="s">
        <v>104</v>
      </c>
      <c r="AT894" s="1" t="s">
        <v>11</v>
      </c>
      <c r="AU894" s="1" t="s">
        <v>12</v>
      </c>
      <c r="AV894" s="1" t="s">
        <v>13</v>
      </c>
      <c r="AW894" s="8">
        <v>8.0419539999999998E-4</v>
      </c>
      <c r="AX894" s="8">
        <v>0.75</v>
      </c>
      <c r="AY894" s="9">
        <f>Tabla8[[#This Row],[Precio unitario]]*Tabla8[[#This Row],[Tasa de ingresos cliente]]</f>
        <v>6.0314655000000001E-4</v>
      </c>
      <c r="AZ894" s="21">
        <v>21.6</v>
      </c>
      <c r="BA894" s="11">
        <f>Tabla8[[#This Row],[tasa de cambio]]*Tabla8[[#This Row],[Ingresos netos]]</f>
        <v>1.3027965480000001E-2</v>
      </c>
      <c r="BB894" s="23"/>
      <c r="BD894" s="23"/>
    </row>
    <row r="895" spans="16:56">
      <c r="P895" s="2" t="s">
        <v>87</v>
      </c>
      <c r="Q895" s="2" t="s">
        <v>22</v>
      </c>
      <c r="R895" s="2"/>
      <c r="S895" s="2" t="s">
        <v>11</v>
      </c>
      <c r="T895" s="2" t="s">
        <v>12</v>
      </c>
      <c r="U895" s="2" t="s">
        <v>13</v>
      </c>
      <c r="V895" s="7">
        <v>1.4556342759999999E-3</v>
      </c>
      <c r="W895" s="7">
        <v>0.75</v>
      </c>
      <c r="X895" s="9">
        <f>Tabla13[[#This Row],[Precio unitario]]*Tabla13[[#This Row],[Tasa de ingresos cliente]]</f>
        <v>1.091725707E-3</v>
      </c>
      <c r="Y895" s="21">
        <v>22.631540000000001</v>
      </c>
      <c r="Z895" s="15">
        <f>Tabla13[[#This Row],[tasa de cambio]]*Tabla13[[#This Row],[Ingresos netos]]</f>
        <v>2.470743400699878E-2</v>
      </c>
      <c r="AQ895" s="2" t="s">
        <v>100</v>
      </c>
      <c r="AR895" s="2" t="s">
        <v>37</v>
      </c>
      <c r="AS895" s="2" t="s">
        <v>104</v>
      </c>
      <c r="AT895" s="2" t="s">
        <v>11</v>
      </c>
      <c r="AU895" s="2" t="s">
        <v>12</v>
      </c>
      <c r="AV895" s="2" t="s">
        <v>13</v>
      </c>
      <c r="AW895" s="7">
        <v>8.0420510000000004E-4</v>
      </c>
      <c r="AX895" s="7">
        <v>0.75</v>
      </c>
      <c r="AY895" s="9">
        <f>Tabla8[[#This Row],[Precio unitario]]*Tabla8[[#This Row],[Tasa de ingresos cliente]]</f>
        <v>6.03153825E-4</v>
      </c>
      <c r="AZ895" s="21">
        <v>21.6</v>
      </c>
      <c r="BA895" s="11">
        <f>Tabla8[[#This Row],[tasa de cambio]]*Tabla8[[#This Row],[Ingresos netos]]</f>
        <v>1.3028122620000001E-2</v>
      </c>
      <c r="BB895" s="23"/>
      <c r="BD895" s="23"/>
    </row>
    <row r="896" spans="16:56">
      <c r="P896" s="1" t="s">
        <v>87</v>
      </c>
      <c r="Q896" s="1" t="s">
        <v>10</v>
      </c>
      <c r="R896" s="1"/>
      <c r="S896" s="1" t="s">
        <v>11</v>
      </c>
      <c r="T896" s="1" t="s">
        <v>12</v>
      </c>
      <c r="U896" s="1" t="s">
        <v>13</v>
      </c>
      <c r="V896" s="8">
        <v>6.7534468200000002E-4</v>
      </c>
      <c r="W896" s="8">
        <v>0.75</v>
      </c>
      <c r="X896" s="9">
        <f>Tabla13[[#This Row],[Precio unitario]]*Tabla13[[#This Row],[Tasa de ingresos cliente]]</f>
        <v>5.0650851150000004E-4</v>
      </c>
      <c r="Y896" s="21">
        <v>22.631540000000001</v>
      </c>
      <c r="Z896" s="15">
        <f>Tabla13[[#This Row],[tasa de cambio]]*Tabla13[[#This Row],[Ingresos netos]]</f>
        <v>1.1463067638352711E-2</v>
      </c>
      <c r="AQ896" s="1" t="s">
        <v>100</v>
      </c>
      <c r="AR896" s="1" t="s">
        <v>37</v>
      </c>
      <c r="AS896" s="1" t="s">
        <v>104</v>
      </c>
      <c r="AT896" s="1" t="s">
        <v>11</v>
      </c>
      <c r="AU896" s="1" t="s">
        <v>12</v>
      </c>
      <c r="AV896" s="1" t="s">
        <v>13</v>
      </c>
      <c r="AW896" s="8">
        <v>8.0419119999999996E-4</v>
      </c>
      <c r="AX896" s="8">
        <v>0.75</v>
      </c>
      <c r="AY896" s="9">
        <f>Tabla8[[#This Row],[Precio unitario]]*Tabla8[[#This Row],[Tasa de ingresos cliente]]</f>
        <v>6.0314339999999991E-4</v>
      </c>
      <c r="AZ896" s="21">
        <v>21.6</v>
      </c>
      <c r="BA896" s="11">
        <f>Tabla8[[#This Row],[tasa de cambio]]*Tabla8[[#This Row],[Ingresos netos]]</f>
        <v>1.3027897439999998E-2</v>
      </c>
      <c r="BB896" s="23"/>
      <c r="BD896" s="23"/>
    </row>
    <row r="897" spans="16:56">
      <c r="P897" s="2" t="s">
        <v>87</v>
      </c>
      <c r="Q897" s="2" t="s">
        <v>28</v>
      </c>
      <c r="R897" s="2"/>
      <c r="S897" s="2" t="s">
        <v>11</v>
      </c>
      <c r="T897" s="2" t="s">
        <v>12</v>
      </c>
      <c r="U897" s="2" t="s">
        <v>13</v>
      </c>
      <c r="V897" s="7">
        <v>1.8814908000000001E-4</v>
      </c>
      <c r="W897" s="7">
        <v>0.75</v>
      </c>
      <c r="X897" s="9">
        <f>Tabla13[[#This Row],[Precio unitario]]*Tabla13[[#This Row],[Tasa de ingresos cliente]]</f>
        <v>1.4111181000000001E-4</v>
      </c>
      <c r="Y897" s="21">
        <v>22.631540000000001</v>
      </c>
      <c r="Z897" s="15">
        <f>Tabla13[[#This Row],[tasa de cambio]]*Tabla13[[#This Row],[Ingresos netos]]</f>
        <v>3.1935775724874003E-3</v>
      </c>
      <c r="AQ897" s="2" t="s">
        <v>100</v>
      </c>
      <c r="AR897" s="2" t="s">
        <v>37</v>
      </c>
      <c r="AS897" s="2" t="s">
        <v>104</v>
      </c>
      <c r="AT897" s="2" t="s">
        <v>11</v>
      </c>
      <c r="AU897" s="2" t="s">
        <v>12</v>
      </c>
      <c r="AV897" s="2" t="s">
        <v>13</v>
      </c>
      <c r="AW897" s="7">
        <v>8.0418869999999997E-4</v>
      </c>
      <c r="AX897" s="7">
        <v>0.75</v>
      </c>
      <c r="AY897" s="9">
        <f>Tabla8[[#This Row],[Precio unitario]]*Tabla8[[#This Row],[Tasa de ingresos cliente]]</f>
        <v>6.0314152500000003E-4</v>
      </c>
      <c r="AZ897" s="21">
        <v>21.6</v>
      </c>
      <c r="BA897" s="11">
        <f>Tabla8[[#This Row],[tasa de cambio]]*Tabla8[[#This Row],[Ingresos netos]]</f>
        <v>1.3027856940000002E-2</v>
      </c>
      <c r="BB897" s="23"/>
      <c r="BD897" s="23"/>
    </row>
    <row r="898" spans="16:56">
      <c r="P898" s="1" t="s">
        <v>87</v>
      </c>
      <c r="Q898" s="1" t="s">
        <v>16</v>
      </c>
      <c r="R898" s="1"/>
      <c r="S898" s="1" t="s">
        <v>11</v>
      </c>
      <c r="T898" s="1" t="s">
        <v>12</v>
      </c>
      <c r="U898" s="1" t="s">
        <v>13</v>
      </c>
      <c r="V898" s="8">
        <v>2.8006265200000003E-4</v>
      </c>
      <c r="W898" s="8">
        <v>0.75</v>
      </c>
      <c r="X898" s="9">
        <f>Tabla13[[#This Row],[Precio unitario]]*Tabla13[[#This Row],[Tasa de ingresos cliente]]</f>
        <v>2.1004698900000003E-4</v>
      </c>
      <c r="Y898" s="21">
        <v>22.631540000000001</v>
      </c>
      <c r="Z898" s="15">
        <f>Tabla13[[#This Row],[tasa de cambio]]*Tabla13[[#This Row],[Ingresos netos]]</f>
        <v>4.7536868334330613E-3</v>
      </c>
      <c r="AQ898" s="1" t="s">
        <v>100</v>
      </c>
      <c r="AR898" s="1" t="s">
        <v>37</v>
      </c>
      <c r="AS898" s="1" t="s">
        <v>104</v>
      </c>
      <c r="AT898" s="1" t="s">
        <v>11</v>
      </c>
      <c r="AU898" s="1" t="s">
        <v>12</v>
      </c>
      <c r="AV898" s="1" t="s">
        <v>13</v>
      </c>
      <c r="AW898" s="8">
        <v>8.0419149999999995E-4</v>
      </c>
      <c r="AX898" s="8">
        <v>0.75</v>
      </c>
      <c r="AY898" s="9">
        <f>Tabla8[[#This Row],[Precio unitario]]*Tabla8[[#This Row],[Tasa de ingresos cliente]]</f>
        <v>6.0314362499999999E-4</v>
      </c>
      <c r="AZ898" s="21">
        <v>21.6</v>
      </c>
      <c r="BA898" s="11">
        <f>Tabla8[[#This Row],[tasa de cambio]]*Tabla8[[#This Row],[Ingresos netos]]</f>
        <v>1.3027902300000001E-2</v>
      </c>
      <c r="BB898" s="23"/>
      <c r="BD898" s="23"/>
    </row>
    <row r="899" spans="16:56">
      <c r="P899" s="2" t="s">
        <v>87</v>
      </c>
      <c r="Q899" s="2" t="s">
        <v>33</v>
      </c>
      <c r="R899" s="2"/>
      <c r="S899" s="2" t="s">
        <v>11</v>
      </c>
      <c r="T899" s="2" t="s">
        <v>12</v>
      </c>
      <c r="U899" s="2" t="s">
        <v>13</v>
      </c>
      <c r="V899" s="7">
        <v>1.0517908649999999E-3</v>
      </c>
      <c r="W899" s="7">
        <v>0.75</v>
      </c>
      <c r="X899" s="9">
        <f>Tabla13[[#This Row],[Precio unitario]]*Tabla13[[#This Row],[Tasa de ingresos cliente]]</f>
        <v>7.8884314874999996E-4</v>
      </c>
      <c r="Y899" s="21">
        <v>22.631540000000001</v>
      </c>
      <c r="Z899" s="15">
        <f>Tabla13[[#This Row],[tasa de cambio]]*Tabla13[[#This Row],[Ingresos netos]]</f>
        <v>1.7852735274661576E-2</v>
      </c>
      <c r="AQ899" s="2" t="s">
        <v>100</v>
      </c>
      <c r="AR899" s="2" t="s">
        <v>37</v>
      </c>
      <c r="AS899" s="2" t="s">
        <v>104</v>
      </c>
      <c r="AT899" s="2" t="s">
        <v>11</v>
      </c>
      <c r="AU899" s="2" t="s">
        <v>12</v>
      </c>
      <c r="AV899" s="2" t="s">
        <v>13</v>
      </c>
      <c r="AW899" s="7">
        <v>8.0419230000000001E-4</v>
      </c>
      <c r="AX899" s="7">
        <v>0.75</v>
      </c>
      <c r="AY899" s="9">
        <f>Tabla8[[#This Row],[Precio unitario]]*Tabla8[[#This Row],[Tasa de ingresos cliente]]</f>
        <v>6.0314422499999998E-4</v>
      </c>
      <c r="AZ899" s="21">
        <v>21.6</v>
      </c>
      <c r="BA899" s="11">
        <f>Tabla8[[#This Row],[tasa de cambio]]*Tabla8[[#This Row],[Ingresos netos]]</f>
        <v>1.302791526E-2</v>
      </c>
      <c r="BB899" s="23"/>
      <c r="BD899" s="23"/>
    </row>
    <row r="900" spans="16:56">
      <c r="P900" s="1" t="s">
        <v>87</v>
      </c>
      <c r="Q900" s="1" t="s">
        <v>18</v>
      </c>
      <c r="R900" s="1"/>
      <c r="S900" s="1" t="s">
        <v>11</v>
      </c>
      <c r="T900" s="1" t="s">
        <v>12</v>
      </c>
      <c r="U900" s="1" t="s">
        <v>13</v>
      </c>
      <c r="V900" s="8">
        <v>2.6312547099999997E-4</v>
      </c>
      <c r="W900" s="8">
        <v>0.75</v>
      </c>
      <c r="X900" s="9">
        <f>Tabla13[[#This Row],[Precio unitario]]*Tabla13[[#This Row],[Tasa de ingresos cliente]]</f>
        <v>1.9734410324999998E-4</v>
      </c>
      <c r="Y900" s="21">
        <v>22.631540000000001</v>
      </c>
      <c r="Z900" s="15">
        <f>Tabla13[[#This Row],[tasa de cambio]]*Tabla13[[#This Row],[Ingresos netos]]</f>
        <v>4.4662009664665049E-3</v>
      </c>
      <c r="AQ900" s="1" t="s">
        <v>100</v>
      </c>
      <c r="AR900" s="1" t="s">
        <v>37</v>
      </c>
      <c r="AS900" s="1" t="s">
        <v>104</v>
      </c>
      <c r="AT900" s="1" t="s">
        <v>11</v>
      </c>
      <c r="AU900" s="1" t="s">
        <v>12</v>
      </c>
      <c r="AV900" s="1" t="s">
        <v>13</v>
      </c>
      <c r="AW900" s="8">
        <v>8.0419569999999998E-4</v>
      </c>
      <c r="AX900" s="8">
        <v>0.75</v>
      </c>
      <c r="AY900" s="9">
        <f>Tabla8[[#This Row],[Precio unitario]]*Tabla8[[#This Row],[Tasa de ingresos cliente]]</f>
        <v>6.0314677499999998E-4</v>
      </c>
      <c r="AZ900" s="21">
        <v>21.6</v>
      </c>
      <c r="BA900" s="11">
        <f>Tabla8[[#This Row],[tasa de cambio]]*Tabla8[[#This Row],[Ingresos netos]]</f>
        <v>1.302797034E-2</v>
      </c>
      <c r="BB900" s="23"/>
      <c r="BD900" s="23"/>
    </row>
    <row r="901" spans="16:56">
      <c r="P901" s="2" t="s">
        <v>87</v>
      </c>
      <c r="Q901" s="2" t="s">
        <v>34</v>
      </c>
      <c r="R901" s="2"/>
      <c r="S901" s="2" t="s">
        <v>11</v>
      </c>
      <c r="T901" s="2" t="s">
        <v>12</v>
      </c>
      <c r="U901" s="2" t="s">
        <v>13</v>
      </c>
      <c r="V901" s="7">
        <v>4.7707112300000002E-4</v>
      </c>
      <c r="W901" s="7">
        <v>0.75</v>
      </c>
      <c r="X901" s="9">
        <f>Tabla13[[#This Row],[Precio unitario]]*Tabla13[[#This Row],[Tasa de ingresos cliente]]</f>
        <v>3.5780334225E-4</v>
      </c>
      <c r="Y901" s="21">
        <v>22.631540000000001</v>
      </c>
      <c r="Z901" s="15">
        <f>Tabla13[[#This Row],[tasa de cambio]]*Tabla13[[#This Row],[Ingresos netos]]</f>
        <v>8.097640652264565E-3</v>
      </c>
      <c r="AQ901" s="2" t="s">
        <v>100</v>
      </c>
      <c r="AR901" s="2" t="s">
        <v>37</v>
      </c>
      <c r="AS901" s="2" t="s">
        <v>104</v>
      </c>
      <c r="AT901" s="2" t="s">
        <v>11</v>
      </c>
      <c r="AU901" s="2" t="s">
        <v>12</v>
      </c>
      <c r="AV901" s="2" t="s">
        <v>13</v>
      </c>
      <c r="AW901" s="7">
        <v>8.0420199999999996E-4</v>
      </c>
      <c r="AX901" s="7">
        <v>0.75</v>
      </c>
      <c r="AY901" s="9">
        <f>Tabla8[[#This Row],[Precio unitario]]*Tabla8[[#This Row],[Tasa de ingresos cliente]]</f>
        <v>6.0315149999999997E-4</v>
      </c>
      <c r="AZ901" s="21">
        <v>21.6</v>
      </c>
      <c r="BA901" s="11">
        <f>Tabla8[[#This Row],[tasa de cambio]]*Tabla8[[#This Row],[Ingresos netos]]</f>
        <v>1.30280724E-2</v>
      </c>
      <c r="BB901" s="23"/>
      <c r="BD901" s="23"/>
    </row>
    <row r="902" spans="16:56">
      <c r="P902" s="1" t="s">
        <v>87</v>
      </c>
      <c r="Q902" s="1" t="s">
        <v>52</v>
      </c>
      <c r="R902" s="1"/>
      <c r="S902" s="1" t="s">
        <v>11</v>
      </c>
      <c r="T902" s="1" t="s">
        <v>12</v>
      </c>
      <c r="U902" s="1" t="s">
        <v>13</v>
      </c>
      <c r="V902" s="8">
        <v>3.2933293300000001E-4</v>
      </c>
      <c r="W902" s="8">
        <v>0.75</v>
      </c>
      <c r="X902" s="9">
        <f>Tabla13[[#This Row],[Precio unitario]]*Tabla13[[#This Row],[Tasa de ingresos cliente]]</f>
        <v>2.4699969974999999E-4</v>
      </c>
      <c r="Y902" s="21">
        <v>22.631540000000001</v>
      </c>
      <c r="Z902" s="15">
        <f>Tabla13[[#This Row],[tasa de cambio]]*Tabla13[[#This Row],[Ingresos netos]]</f>
        <v>5.5899835848801155E-3</v>
      </c>
      <c r="AQ902" s="1" t="s">
        <v>100</v>
      </c>
      <c r="AR902" s="1" t="s">
        <v>37</v>
      </c>
      <c r="AS902" s="1" t="s">
        <v>104</v>
      </c>
      <c r="AT902" s="1" t="s">
        <v>11</v>
      </c>
      <c r="AU902" s="1" t="s">
        <v>12</v>
      </c>
      <c r="AV902" s="1" t="s">
        <v>13</v>
      </c>
      <c r="AW902" s="8">
        <v>8.0419699999999998E-4</v>
      </c>
      <c r="AX902" s="8">
        <v>0.75</v>
      </c>
      <c r="AY902" s="9">
        <f>Tabla8[[#This Row],[Precio unitario]]*Tabla8[[#This Row],[Tasa de ingresos cliente]]</f>
        <v>6.0314774999999999E-4</v>
      </c>
      <c r="AZ902" s="21">
        <v>21.6</v>
      </c>
      <c r="BA902" s="11">
        <f>Tabla8[[#This Row],[tasa de cambio]]*Tabla8[[#This Row],[Ingresos netos]]</f>
        <v>1.3027991400000001E-2</v>
      </c>
      <c r="BB902" s="23"/>
      <c r="BD902" s="23"/>
    </row>
    <row r="903" spans="16:56">
      <c r="P903" s="2" t="s">
        <v>87</v>
      </c>
      <c r="Q903" s="2" t="s">
        <v>73</v>
      </c>
      <c r="R903" s="2"/>
      <c r="S903" s="2" t="s">
        <v>11</v>
      </c>
      <c r="T903" s="2" t="s">
        <v>12</v>
      </c>
      <c r="U903" s="2" t="s">
        <v>13</v>
      </c>
      <c r="V903" s="7">
        <v>2.7919826100000002E-4</v>
      </c>
      <c r="W903" s="7">
        <v>0.75</v>
      </c>
      <c r="X903" s="9">
        <f>Tabla13[[#This Row],[Precio unitario]]*Tabla13[[#This Row],[Tasa de ingresos cliente]]</f>
        <v>2.0939869575E-4</v>
      </c>
      <c r="Y903" s="21">
        <v>22.631540000000001</v>
      </c>
      <c r="Z903" s="15">
        <f>Tabla13[[#This Row],[tasa de cambio]]*Tabla13[[#This Row],[Ingresos netos]]</f>
        <v>4.739014958813955E-3</v>
      </c>
      <c r="AQ903" s="2" t="s">
        <v>100</v>
      </c>
      <c r="AR903" s="2" t="s">
        <v>37</v>
      </c>
      <c r="AS903" s="2" t="s">
        <v>104</v>
      </c>
      <c r="AT903" s="2" t="s">
        <v>11</v>
      </c>
      <c r="AU903" s="2" t="s">
        <v>12</v>
      </c>
      <c r="AV903" s="2" t="s">
        <v>13</v>
      </c>
      <c r="AW903" s="7">
        <v>8.0419300000000003E-4</v>
      </c>
      <c r="AX903" s="7">
        <v>0.75</v>
      </c>
      <c r="AY903" s="9">
        <f>Tabla8[[#This Row],[Precio unitario]]*Tabla8[[#This Row],[Tasa de ingresos cliente]]</f>
        <v>6.0314475000000005E-4</v>
      </c>
      <c r="AZ903" s="21">
        <v>21.6</v>
      </c>
      <c r="BA903" s="11">
        <f>Tabla8[[#This Row],[tasa de cambio]]*Tabla8[[#This Row],[Ingresos netos]]</f>
        <v>1.3027926600000002E-2</v>
      </c>
      <c r="BB903" s="23"/>
      <c r="BD903" s="23"/>
    </row>
    <row r="904" spans="16:56">
      <c r="P904" s="1" t="s">
        <v>87</v>
      </c>
      <c r="Q904" s="1" t="s">
        <v>23</v>
      </c>
      <c r="R904" s="1"/>
      <c r="S904" s="1" t="s">
        <v>11</v>
      </c>
      <c r="T904" s="1" t="s">
        <v>12</v>
      </c>
      <c r="U904" s="1" t="s">
        <v>13</v>
      </c>
      <c r="V904" s="8">
        <v>9.9434209499999989E-4</v>
      </c>
      <c r="W904" s="8">
        <v>0.75</v>
      </c>
      <c r="X904" s="9">
        <f>Tabla13[[#This Row],[Precio unitario]]*Tabla13[[#This Row],[Tasa de ingresos cliente]]</f>
        <v>7.4575657124999997E-4</v>
      </c>
      <c r="Y904" s="21">
        <v>22.631540000000001</v>
      </c>
      <c r="Z904" s="15">
        <f>Tabla13[[#This Row],[tasa de cambio]]*Tabla13[[#This Row],[Ingresos netos]]</f>
        <v>1.6877619672507227E-2</v>
      </c>
      <c r="AQ904" s="1" t="s">
        <v>100</v>
      </c>
      <c r="AR904" s="1" t="s">
        <v>37</v>
      </c>
      <c r="AS904" s="1" t="s">
        <v>104</v>
      </c>
      <c r="AT904" s="1" t="s">
        <v>11</v>
      </c>
      <c r="AU904" s="1" t="s">
        <v>12</v>
      </c>
      <c r="AV904" s="1" t="s">
        <v>13</v>
      </c>
      <c r="AW904" s="8">
        <v>8.0419710000000002E-4</v>
      </c>
      <c r="AX904" s="8">
        <v>0.75</v>
      </c>
      <c r="AY904" s="9">
        <f>Tabla8[[#This Row],[Precio unitario]]*Tabla8[[#This Row],[Tasa de ingresos cliente]]</f>
        <v>6.0314782500000001E-4</v>
      </c>
      <c r="AZ904" s="21">
        <v>21.6</v>
      </c>
      <c r="BA904" s="11">
        <f>Tabla8[[#This Row],[tasa de cambio]]*Tabla8[[#This Row],[Ingresos netos]]</f>
        <v>1.3027993020000002E-2</v>
      </c>
      <c r="BB904" s="23"/>
      <c r="BD904" s="23"/>
    </row>
    <row r="905" spans="16:56">
      <c r="P905" s="2" t="s">
        <v>87</v>
      </c>
      <c r="Q905" s="2" t="s">
        <v>41</v>
      </c>
      <c r="R905" s="2"/>
      <c r="S905" s="2" t="s">
        <v>11</v>
      </c>
      <c r="T905" s="2" t="s">
        <v>12</v>
      </c>
      <c r="U905" s="2" t="s">
        <v>13</v>
      </c>
      <c r="V905" s="7">
        <v>3.2713870299999999E-4</v>
      </c>
      <c r="W905" s="7">
        <v>0.75</v>
      </c>
      <c r="X905" s="9">
        <f>Tabla13[[#This Row],[Precio unitario]]*Tabla13[[#This Row],[Tasa de ingresos cliente]]</f>
        <v>2.4535402724999998E-4</v>
      </c>
      <c r="Y905" s="21">
        <v>22.631540000000001</v>
      </c>
      <c r="Z905" s="15">
        <f>Tabla13[[#This Row],[tasa de cambio]]*Tabla13[[#This Row],[Ingresos netos]]</f>
        <v>5.5527394818694646E-3</v>
      </c>
      <c r="AQ905" s="2" t="s">
        <v>100</v>
      </c>
      <c r="AR905" s="2" t="s">
        <v>37</v>
      </c>
      <c r="AS905" s="2" t="s">
        <v>104</v>
      </c>
      <c r="AT905" s="2" t="s">
        <v>11</v>
      </c>
      <c r="AU905" s="2" t="s">
        <v>12</v>
      </c>
      <c r="AV905" s="2" t="s">
        <v>13</v>
      </c>
      <c r="AW905" s="7">
        <v>8.0417650000000004E-4</v>
      </c>
      <c r="AX905" s="7">
        <v>0.75</v>
      </c>
      <c r="AY905" s="9">
        <f>Tabla8[[#This Row],[Precio unitario]]*Tabla8[[#This Row],[Tasa de ingresos cliente]]</f>
        <v>6.0313237500000006E-4</v>
      </c>
      <c r="AZ905" s="21">
        <v>21.6</v>
      </c>
      <c r="BA905" s="11">
        <f>Tabla8[[#This Row],[tasa de cambio]]*Tabla8[[#This Row],[Ingresos netos]]</f>
        <v>1.3027659300000003E-2</v>
      </c>
      <c r="BB905" s="23"/>
      <c r="BD905" s="23"/>
    </row>
    <row r="906" spans="16:56">
      <c r="P906" s="1" t="s">
        <v>87</v>
      </c>
      <c r="Q906" s="1" t="s">
        <v>42</v>
      </c>
      <c r="R906" s="1"/>
      <c r="S906" s="1" t="s">
        <v>11</v>
      </c>
      <c r="T906" s="1" t="s">
        <v>12</v>
      </c>
      <c r="U906" s="1" t="s">
        <v>13</v>
      </c>
      <c r="V906" s="8">
        <v>5.3116820899999997E-4</v>
      </c>
      <c r="W906" s="8">
        <v>0.75</v>
      </c>
      <c r="X906" s="9">
        <f>Tabla13[[#This Row],[Precio unitario]]*Tabla13[[#This Row],[Tasa de ingresos cliente]]</f>
        <v>3.9837615675000001E-4</v>
      </c>
      <c r="Y906" s="21">
        <v>22.631540000000001</v>
      </c>
      <c r="Z906" s="15">
        <f>Tabla13[[#This Row],[tasa de cambio]]*Tabla13[[#This Row],[Ingresos netos]]</f>
        <v>9.0158659265338961E-3</v>
      </c>
      <c r="AQ906" s="1" t="s">
        <v>100</v>
      </c>
      <c r="AR906" s="1" t="s">
        <v>37</v>
      </c>
      <c r="AS906" s="1" t="s">
        <v>104</v>
      </c>
      <c r="AT906" s="1" t="s">
        <v>11</v>
      </c>
      <c r="AU906" s="1" t="s">
        <v>12</v>
      </c>
      <c r="AV906" s="1" t="s">
        <v>13</v>
      </c>
      <c r="AW906" s="8">
        <v>8.0416669999999995E-4</v>
      </c>
      <c r="AX906" s="8">
        <v>0.75</v>
      </c>
      <c r="AY906" s="9">
        <f>Tabla8[[#This Row],[Precio unitario]]*Tabla8[[#This Row],[Tasa de ingresos cliente]]</f>
        <v>6.0312502499999994E-4</v>
      </c>
      <c r="AZ906" s="21">
        <v>21.6</v>
      </c>
      <c r="BA906" s="11">
        <f>Tabla8[[#This Row],[tasa de cambio]]*Tabla8[[#This Row],[Ingresos netos]]</f>
        <v>1.3027500539999999E-2</v>
      </c>
      <c r="BB906" s="23"/>
      <c r="BD906" s="23"/>
    </row>
    <row r="907" spans="16:56">
      <c r="P907" s="2" t="s">
        <v>87</v>
      </c>
      <c r="Q907" s="2" t="s">
        <v>42</v>
      </c>
      <c r="R907" s="2"/>
      <c r="S907" s="2" t="s">
        <v>11</v>
      </c>
      <c r="T907" s="2" t="s">
        <v>12</v>
      </c>
      <c r="U907" s="2" t="s">
        <v>13</v>
      </c>
      <c r="V907" s="7">
        <v>1.4806831800000001E-4</v>
      </c>
      <c r="W907" s="7">
        <v>0.75</v>
      </c>
      <c r="X907" s="9">
        <f>Tabla13[[#This Row],[Precio unitario]]*Tabla13[[#This Row],[Tasa de ingresos cliente]]</f>
        <v>1.110512385E-4</v>
      </c>
      <c r="Y907" s="21">
        <v>22.631540000000001</v>
      </c>
      <c r="Z907" s="15">
        <f>Tabla13[[#This Row],[tasa de cambio]]*Tabla13[[#This Row],[Ingresos netos]]</f>
        <v>2.5132605461622901E-3</v>
      </c>
      <c r="AQ907" s="2" t="s">
        <v>100</v>
      </c>
      <c r="AR907" s="2" t="s">
        <v>37</v>
      </c>
      <c r="AS907" s="2" t="s">
        <v>104</v>
      </c>
      <c r="AT907" s="2" t="s">
        <v>11</v>
      </c>
      <c r="AU907" s="2" t="s">
        <v>12</v>
      </c>
      <c r="AV907" s="2" t="s">
        <v>13</v>
      </c>
      <c r="AW907" s="7">
        <v>8.0433329999999995E-4</v>
      </c>
      <c r="AX907" s="7">
        <v>0.75</v>
      </c>
      <c r="AY907" s="9">
        <f>Tabla8[[#This Row],[Precio unitario]]*Tabla8[[#This Row],[Tasa de ingresos cliente]]</f>
        <v>6.0324997499999994E-4</v>
      </c>
      <c r="AZ907" s="21">
        <v>21.6</v>
      </c>
      <c r="BA907" s="11">
        <f>Tabla8[[#This Row],[tasa de cambio]]*Tabla8[[#This Row],[Ingresos netos]]</f>
        <v>1.3030199459999999E-2</v>
      </c>
      <c r="BB907" s="23"/>
      <c r="BD907" s="23"/>
    </row>
    <row r="908" spans="16:56">
      <c r="P908" s="1" t="s">
        <v>87</v>
      </c>
      <c r="Q908" s="1" t="s">
        <v>42</v>
      </c>
      <c r="R908" s="1"/>
      <c r="S908" s="1" t="s">
        <v>11</v>
      </c>
      <c r="T908" s="1" t="s">
        <v>12</v>
      </c>
      <c r="U908" s="1" t="s">
        <v>13</v>
      </c>
      <c r="V908" s="8">
        <v>1.0656047E-4</v>
      </c>
      <c r="W908" s="8">
        <v>0.75</v>
      </c>
      <c r="X908" s="9">
        <f>Tabla13[[#This Row],[Precio unitario]]*Tabla13[[#This Row],[Tasa de ingresos cliente]]</f>
        <v>7.9920352500000008E-5</v>
      </c>
      <c r="Y908" s="21">
        <v>22.631540000000001</v>
      </c>
      <c r="Z908" s="15">
        <f>Tabla13[[#This Row],[tasa de cambio]]*Tabla13[[#This Row],[Ingresos netos]]</f>
        <v>1.8087206544178502E-3</v>
      </c>
      <c r="AQ908" s="1" t="s">
        <v>100</v>
      </c>
      <c r="AR908" s="1" t="s">
        <v>37</v>
      </c>
      <c r="AS908" s="1" t="s">
        <v>104</v>
      </c>
      <c r="AT908" s="1" t="s">
        <v>11</v>
      </c>
      <c r="AU908" s="1" t="s">
        <v>12</v>
      </c>
      <c r="AV908" s="1" t="s">
        <v>13</v>
      </c>
      <c r="AW908" s="8">
        <v>8.0400000000000003E-4</v>
      </c>
      <c r="AX908" s="8">
        <v>0.75</v>
      </c>
      <c r="AY908" s="9">
        <f>Tabla8[[#This Row],[Precio unitario]]*Tabla8[[#This Row],[Tasa de ingresos cliente]]</f>
        <v>6.0300000000000002E-4</v>
      </c>
      <c r="AZ908" s="21">
        <v>21.6</v>
      </c>
      <c r="BA908" s="11">
        <f>Tabla8[[#This Row],[tasa de cambio]]*Tabla8[[#This Row],[Ingresos netos]]</f>
        <v>1.3024800000000001E-2</v>
      </c>
      <c r="BB908" s="23"/>
      <c r="BD908" s="23"/>
    </row>
    <row r="909" spans="16:56">
      <c r="P909" s="2" t="s">
        <v>87</v>
      </c>
      <c r="Q909" s="2" t="s">
        <v>15</v>
      </c>
      <c r="R909" s="2"/>
      <c r="S909" s="2" t="s">
        <v>11</v>
      </c>
      <c r="T909" s="2" t="s">
        <v>12</v>
      </c>
      <c r="U909" s="2" t="s">
        <v>13</v>
      </c>
      <c r="V909" s="7">
        <v>4.3277171100000001E-4</v>
      </c>
      <c r="W909" s="7">
        <v>0.75</v>
      </c>
      <c r="X909" s="9">
        <f>Tabla13[[#This Row],[Precio unitario]]*Tabla13[[#This Row],[Tasa de ingresos cliente]]</f>
        <v>3.2457878325000002E-4</v>
      </c>
      <c r="Y909" s="21">
        <v>22.631540000000001</v>
      </c>
      <c r="Z909" s="15">
        <f>Tabla13[[#This Row],[tasa de cambio]]*Tabla13[[#This Row],[Ingresos netos]]</f>
        <v>7.345717716273706E-3</v>
      </c>
      <c r="AQ909" s="1" t="s">
        <v>100</v>
      </c>
      <c r="AR909" s="1" t="s">
        <v>37</v>
      </c>
      <c r="AS909" s="1" t="s">
        <v>104</v>
      </c>
      <c r="AT909" s="1" t="s">
        <v>11</v>
      </c>
      <c r="AU909" s="1" t="s">
        <v>12</v>
      </c>
      <c r="AV909" s="1" t="s">
        <v>13</v>
      </c>
      <c r="AW909" s="8">
        <v>8.042174E-4</v>
      </c>
      <c r="AX909" s="8">
        <v>0.75</v>
      </c>
      <c r="AY909" s="9">
        <f>Tabla8[[#This Row],[Precio unitario]]*Tabla8[[#This Row],[Tasa de ingresos cliente]]</f>
        <v>6.0316305E-4</v>
      </c>
      <c r="AZ909" s="21">
        <v>21.6</v>
      </c>
      <c r="BA909" s="11">
        <f>Tabla8[[#This Row],[tasa de cambio]]*Tabla8[[#This Row],[Ingresos netos]]</f>
        <v>1.3028321880000001E-2</v>
      </c>
      <c r="BB909" s="23"/>
      <c r="BD909" s="23"/>
    </row>
    <row r="910" spans="16:56">
      <c r="P910" s="1" t="s">
        <v>87</v>
      </c>
      <c r="Q910" s="1" t="s">
        <v>55</v>
      </c>
      <c r="R910" s="1"/>
      <c r="S910" s="1" t="s">
        <v>11</v>
      </c>
      <c r="T910" s="1" t="s">
        <v>12</v>
      </c>
      <c r="U910" s="1" t="s">
        <v>13</v>
      </c>
      <c r="V910" s="8">
        <v>5.1258380399999998E-4</v>
      </c>
      <c r="W910" s="8">
        <v>0.75</v>
      </c>
      <c r="X910" s="9">
        <f>Tabla13[[#This Row],[Precio unitario]]*Tabla13[[#This Row],[Tasa de ingresos cliente]]</f>
        <v>3.8443785300000001E-4</v>
      </c>
      <c r="Y910" s="21">
        <v>22.631540000000001</v>
      </c>
      <c r="Z910" s="15">
        <f>Tabla13[[#This Row],[tasa de cambio]]*Tabla13[[#This Row],[Ingresos netos]]</f>
        <v>8.7004206476836207E-3</v>
      </c>
      <c r="AQ910" s="2" t="s">
        <v>100</v>
      </c>
      <c r="AR910" s="2" t="s">
        <v>37</v>
      </c>
      <c r="AS910" s="2" t="s">
        <v>104</v>
      </c>
      <c r="AT910" s="2" t="s">
        <v>11</v>
      </c>
      <c r="AU910" s="2" t="s">
        <v>12</v>
      </c>
      <c r="AV910" s="2" t="s">
        <v>13</v>
      </c>
      <c r="AW910" s="7">
        <v>8.0421430000000003E-4</v>
      </c>
      <c r="AX910" s="7">
        <v>0.75</v>
      </c>
      <c r="AY910" s="9">
        <f>Tabla8[[#This Row],[Precio unitario]]*Tabla8[[#This Row],[Tasa de ingresos cliente]]</f>
        <v>6.0316072500000008E-4</v>
      </c>
      <c r="AZ910" s="21">
        <v>21.6</v>
      </c>
      <c r="BA910" s="11">
        <f>Tabla8[[#This Row],[tasa de cambio]]*Tabla8[[#This Row],[Ingresos netos]]</f>
        <v>1.3028271660000002E-2</v>
      </c>
      <c r="BB910" s="23"/>
      <c r="BD910" s="23"/>
    </row>
    <row r="911" spans="16:56">
      <c r="P911" s="2" t="s">
        <v>87</v>
      </c>
      <c r="Q911" s="2" t="s">
        <v>55</v>
      </c>
      <c r="R911" s="2"/>
      <c r="S911" s="2" t="s">
        <v>11</v>
      </c>
      <c r="T911" s="2" t="s">
        <v>12</v>
      </c>
      <c r="U911" s="2" t="s">
        <v>13</v>
      </c>
      <c r="V911" s="7">
        <v>1.15896297E-3</v>
      </c>
      <c r="W911" s="7">
        <v>0.75</v>
      </c>
      <c r="X911" s="9">
        <f>Tabla13[[#This Row],[Precio unitario]]*Tabla13[[#This Row],[Tasa de ingresos cliente]]</f>
        <v>8.6922222749999997E-4</v>
      </c>
      <c r="Y911" s="21">
        <v>22.631540000000001</v>
      </c>
      <c r="Z911" s="15">
        <f>Tabla13[[#This Row],[tasa de cambio]]*Tabla13[[#This Row],[Ingresos netos]]</f>
        <v>1.967183761055535E-2</v>
      </c>
      <c r="AQ911" s="1" t="s">
        <v>100</v>
      </c>
      <c r="AR911" s="1" t="s">
        <v>37</v>
      </c>
      <c r="AS911" s="1" t="s">
        <v>104</v>
      </c>
      <c r="AT911" s="1" t="s">
        <v>11</v>
      </c>
      <c r="AU911" s="1" t="s">
        <v>12</v>
      </c>
      <c r="AV911" s="1" t="s">
        <v>13</v>
      </c>
      <c r="AW911" s="8">
        <v>8.0419279999999996E-4</v>
      </c>
      <c r="AX911" s="8">
        <v>0.75</v>
      </c>
      <c r="AY911" s="9">
        <f>Tabla8[[#This Row],[Precio unitario]]*Tabla8[[#This Row],[Tasa de ingresos cliente]]</f>
        <v>6.031446E-4</v>
      </c>
      <c r="AZ911" s="21">
        <v>21.6</v>
      </c>
      <c r="BA911" s="11">
        <f>Tabla8[[#This Row],[tasa de cambio]]*Tabla8[[#This Row],[Ingresos netos]]</f>
        <v>1.3027923360000001E-2</v>
      </c>
      <c r="BB911" s="23"/>
      <c r="BD911" s="23"/>
    </row>
    <row r="912" spans="16:56">
      <c r="P912" s="1" t="s">
        <v>87</v>
      </c>
      <c r="Q912" s="1" t="s">
        <v>56</v>
      </c>
      <c r="R912" s="1"/>
      <c r="S912" s="1" t="s">
        <v>11</v>
      </c>
      <c r="T912" s="1" t="s">
        <v>12</v>
      </c>
      <c r="U912" s="1" t="s">
        <v>13</v>
      </c>
      <c r="V912" s="8">
        <v>3.0694520859999999E-3</v>
      </c>
      <c r="W912" s="8">
        <v>0.75</v>
      </c>
      <c r="X912" s="9">
        <f>Tabla13[[#This Row],[Precio unitario]]*Tabla13[[#This Row],[Tasa de ingresos cliente]]</f>
        <v>2.3020890645000002E-3</v>
      </c>
      <c r="Y912" s="21">
        <v>22.631540000000001</v>
      </c>
      <c r="Z912" s="15">
        <f>Tabla13[[#This Row],[tasa de cambio]]*Tabla13[[#This Row],[Ingresos netos]]</f>
        <v>5.209982074679434E-2</v>
      </c>
      <c r="AQ912" s="2" t="s">
        <v>100</v>
      </c>
      <c r="AR912" s="2" t="s">
        <v>37</v>
      </c>
      <c r="AS912" s="2" t="s">
        <v>104</v>
      </c>
      <c r="AT912" s="2" t="s">
        <v>11</v>
      </c>
      <c r="AU912" s="2" t="s">
        <v>12</v>
      </c>
      <c r="AV912" s="2" t="s">
        <v>13</v>
      </c>
      <c r="AW912" s="7">
        <v>8.0422220000000001E-4</v>
      </c>
      <c r="AX912" s="7">
        <v>0.75</v>
      </c>
      <c r="AY912" s="9">
        <f>Tabla8[[#This Row],[Precio unitario]]*Tabla8[[#This Row],[Tasa de ingresos cliente]]</f>
        <v>6.0316665000000004E-4</v>
      </c>
      <c r="AZ912" s="21">
        <v>21.6</v>
      </c>
      <c r="BA912" s="11">
        <f>Tabla8[[#This Row],[tasa de cambio]]*Tabla8[[#This Row],[Ingresos netos]]</f>
        <v>1.3028399640000002E-2</v>
      </c>
      <c r="BB912" s="23"/>
      <c r="BD912" s="23"/>
    </row>
    <row r="913" spans="16:56">
      <c r="P913" s="2" t="s">
        <v>87</v>
      </c>
      <c r="Q913" s="2" t="s">
        <v>44</v>
      </c>
      <c r="R913" s="2"/>
      <c r="S913" s="2" t="s">
        <v>11</v>
      </c>
      <c r="T913" s="2" t="s">
        <v>12</v>
      </c>
      <c r="U913" s="2" t="s">
        <v>13</v>
      </c>
      <c r="V913" s="7">
        <v>3.6198031199999997E-4</v>
      </c>
      <c r="W913" s="7">
        <v>0.75</v>
      </c>
      <c r="X913" s="9">
        <f>Tabla13[[#This Row],[Precio unitario]]*Tabla13[[#This Row],[Tasa de ingresos cliente]]</f>
        <v>2.7148523399999995E-4</v>
      </c>
      <c r="Y913" s="21">
        <v>22.631540000000001</v>
      </c>
      <c r="Z913" s="15">
        <f>Tabla13[[#This Row],[tasa de cambio]]*Tabla13[[#This Row],[Ingresos netos]]</f>
        <v>6.1441289326803596E-3</v>
      </c>
      <c r="AQ913" s="1" t="s">
        <v>100</v>
      </c>
      <c r="AR913" s="1" t="s">
        <v>37</v>
      </c>
      <c r="AS913" s="1" t="s">
        <v>104</v>
      </c>
      <c r="AT913" s="1" t="s">
        <v>11</v>
      </c>
      <c r="AU913" s="1" t="s">
        <v>12</v>
      </c>
      <c r="AV913" s="1" t="s">
        <v>13</v>
      </c>
      <c r="AW913" s="8">
        <v>8.0414289999999997E-4</v>
      </c>
      <c r="AX913" s="8">
        <v>0.75</v>
      </c>
      <c r="AY913" s="9">
        <f>Tabla8[[#This Row],[Precio unitario]]*Tabla8[[#This Row],[Tasa de ingresos cliente]]</f>
        <v>6.0310717500000003E-4</v>
      </c>
      <c r="AZ913" s="21">
        <v>21.6</v>
      </c>
      <c r="BA913" s="11">
        <f>Tabla8[[#This Row],[tasa de cambio]]*Tabla8[[#This Row],[Ingresos netos]]</f>
        <v>1.3027114980000001E-2</v>
      </c>
      <c r="BB913" s="23"/>
      <c r="BD913" s="23"/>
    </row>
    <row r="914" spans="16:56">
      <c r="P914" s="1" t="s">
        <v>87</v>
      </c>
      <c r="Q914" s="1" t="s">
        <v>50</v>
      </c>
      <c r="R914" s="1"/>
      <c r="S914" s="1" t="s">
        <v>11</v>
      </c>
      <c r="T914" s="1" t="s">
        <v>12</v>
      </c>
      <c r="U914" s="1" t="s">
        <v>13</v>
      </c>
      <c r="V914" s="8">
        <v>8.0114629919999999E-3</v>
      </c>
      <c r="W914" s="8">
        <v>0.75</v>
      </c>
      <c r="X914" s="9">
        <f>Tabla13[[#This Row],[Precio unitario]]*Tabla13[[#This Row],[Tasa de ingresos cliente]]</f>
        <v>6.008597244E-3</v>
      </c>
      <c r="Y914" s="21">
        <v>22.631540000000001</v>
      </c>
      <c r="Z914" s="15">
        <f>Tabla13[[#This Row],[tasa de cambio]]*Tabla13[[#This Row],[Ingresos netos]]</f>
        <v>0.13598380887147576</v>
      </c>
      <c r="AQ914" s="1" t="s">
        <v>100</v>
      </c>
      <c r="AR914" s="1" t="s">
        <v>37</v>
      </c>
      <c r="AS914" s="1" t="s">
        <v>114</v>
      </c>
      <c r="AT914" s="1" t="s">
        <v>11</v>
      </c>
      <c r="AU914" s="1" t="s">
        <v>12</v>
      </c>
      <c r="AV914" s="1" t="s">
        <v>13</v>
      </c>
      <c r="AW914" s="8">
        <v>8.0419680000000002E-4</v>
      </c>
      <c r="AX914" s="8">
        <v>0.75</v>
      </c>
      <c r="AY914" s="9">
        <f>Tabla8[[#This Row],[Precio unitario]]*Tabla8[[#This Row],[Tasa de ingresos cliente]]</f>
        <v>6.0314760000000005E-4</v>
      </c>
      <c r="AZ914" s="21">
        <v>21.6</v>
      </c>
      <c r="BA914" s="11">
        <f>Tabla8[[#This Row],[tasa de cambio]]*Tabla8[[#This Row],[Ingresos netos]]</f>
        <v>1.3027988160000002E-2</v>
      </c>
      <c r="BB914" s="23"/>
      <c r="BD914" s="23"/>
    </row>
    <row r="915" spans="16:56">
      <c r="P915" s="2" t="s">
        <v>87</v>
      </c>
      <c r="Q915" s="2" t="s">
        <v>16</v>
      </c>
      <c r="R915" s="2"/>
      <c r="S915" s="2" t="s">
        <v>11</v>
      </c>
      <c r="T915" s="2" t="s">
        <v>12</v>
      </c>
      <c r="U915" s="2" t="s">
        <v>13</v>
      </c>
      <c r="V915" s="7">
        <v>4.9114690940000004E-3</v>
      </c>
      <c r="W915" s="7">
        <v>0.75</v>
      </c>
      <c r="X915" s="9">
        <f>Tabla13[[#This Row],[Precio unitario]]*Tabla13[[#This Row],[Tasa de ingresos cliente]]</f>
        <v>3.6836018205000003E-3</v>
      </c>
      <c r="Y915" s="21">
        <v>22.631540000000001</v>
      </c>
      <c r="Z915" s="15">
        <f>Tabla13[[#This Row],[tasa de cambio]]*Tabla13[[#This Row],[Ingresos netos]]</f>
        <v>8.3365581944718575E-2</v>
      </c>
      <c r="AQ915" s="2" t="s">
        <v>100</v>
      </c>
      <c r="AR915" s="2" t="s">
        <v>37</v>
      </c>
      <c r="AS915" s="2" t="s">
        <v>114</v>
      </c>
      <c r="AT915" s="2" t="s">
        <v>11</v>
      </c>
      <c r="AU915" s="2" t="s">
        <v>12</v>
      </c>
      <c r="AV915" s="2" t="s">
        <v>13</v>
      </c>
      <c r="AW915" s="7">
        <v>8.0419479999999999E-4</v>
      </c>
      <c r="AX915" s="7">
        <v>0.75</v>
      </c>
      <c r="AY915" s="9">
        <f>Tabla8[[#This Row],[Precio unitario]]*Tabla8[[#This Row],[Tasa de ingresos cliente]]</f>
        <v>6.0314609999999997E-4</v>
      </c>
      <c r="AZ915" s="21">
        <v>21.6</v>
      </c>
      <c r="BA915" s="11">
        <f>Tabla8[[#This Row],[tasa de cambio]]*Tabla8[[#This Row],[Ingresos netos]]</f>
        <v>1.3027955759999999E-2</v>
      </c>
      <c r="BB915" s="23"/>
      <c r="BD915" s="23"/>
    </row>
    <row r="916" spans="16:56">
      <c r="P916" s="1" t="s">
        <v>87</v>
      </c>
      <c r="Q916" s="1" t="s">
        <v>18</v>
      </c>
      <c r="R916" s="1"/>
      <c r="S916" s="1" t="s">
        <v>11</v>
      </c>
      <c r="T916" s="1" t="s">
        <v>12</v>
      </c>
      <c r="U916" s="1" t="s">
        <v>13</v>
      </c>
      <c r="V916" s="8">
        <v>3.309579878E-3</v>
      </c>
      <c r="W916" s="8">
        <v>0.75</v>
      </c>
      <c r="X916" s="9">
        <f>Tabla13[[#This Row],[Precio unitario]]*Tabla13[[#This Row],[Tasa de ingresos cliente]]</f>
        <v>2.4821849085000002E-3</v>
      </c>
      <c r="Y916" s="21">
        <v>22.631540000000001</v>
      </c>
      <c r="Z916" s="15">
        <f>Tabla13[[#This Row],[tasa de cambio]]*Tabla13[[#This Row],[Ingresos netos]]</f>
        <v>5.61756670441141E-2</v>
      </c>
      <c r="AQ916" s="1" t="s">
        <v>100</v>
      </c>
      <c r="AR916" s="1" t="s">
        <v>37</v>
      </c>
      <c r="AS916" s="1" t="s">
        <v>114</v>
      </c>
      <c r="AT916" s="1" t="s">
        <v>11</v>
      </c>
      <c r="AU916" s="1" t="s">
        <v>12</v>
      </c>
      <c r="AV916" s="1" t="s">
        <v>13</v>
      </c>
      <c r="AW916" s="8">
        <v>8.0419629999999996E-4</v>
      </c>
      <c r="AX916" s="8">
        <v>0.75</v>
      </c>
      <c r="AY916" s="9">
        <f>Tabla8[[#This Row],[Precio unitario]]*Tabla8[[#This Row],[Tasa de ingresos cliente]]</f>
        <v>6.0314722500000003E-4</v>
      </c>
      <c r="AZ916" s="21">
        <v>21.6</v>
      </c>
      <c r="BA916" s="11">
        <f>Tabla8[[#This Row],[tasa de cambio]]*Tabla8[[#This Row],[Ingresos netos]]</f>
        <v>1.3027980060000001E-2</v>
      </c>
      <c r="BB916" s="23"/>
      <c r="BD916" s="23"/>
    </row>
    <row r="917" spans="16:56">
      <c r="P917" s="2" t="s">
        <v>87</v>
      </c>
      <c r="Q917" s="2" t="s">
        <v>36</v>
      </c>
      <c r="R917" s="2"/>
      <c r="S917" s="2" t="s">
        <v>11</v>
      </c>
      <c r="T917" s="2" t="s">
        <v>12</v>
      </c>
      <c r="U917" s="2" t="s">
        <v>13</v>
      </c>
      <c r="V917" s="7">
        <v>3.8819795319999999E-3</v>
      </c>
      <c r="W917" s="7">
        <v>0.75</v>
      </c>
      <c r="X917" s="9">
        <f>Tabla13[[#This Row],[Precio unitario]]*Tabla13[[#This Row],[Tasa de ingresos cliente]]</f>
        <v>2.9114846489999998E-3</v>
      </c>
      <c r="Y917" s="21">
        <v>22.631540000000001</v>
      </c>
      <c r="Z917" s="15">
        <f>Tabla13[[#This Row],[tasa de cambio]]*Tabla13[[#This Row],[Ingresos netos]]</f>
        <v>6.5891381293229453E-2</v>
      </c>
      <c r="AQ917" s="2" t="s">
        <v>100</v>
      </c>
      <c r="AR917" s="2" t="s">
        <v>37</v>
      </c>
      <c r="AS917" s="2" t="s">
        <v>114</v>
      </c>
      <c r="AT917" s="2" t="s">
        <v>11</v>
      </c>
      <c r="AU917" s="2" t="s">
        <v>12</v>
      </c>
      <c r="AV917" s="2" t="s">
        <v>13</v>
      </c>
      <c r="AW917" s="7">
        <v>8.0424999999999995E-4</v>
      </c>
      <c r="AX917" s="7">
        <v>0.75</v>
      </c>
      <c r="AY917" s="9">
        <f>Tabla8[[#This Row],[Precio unitario]]*Tabla8[[#This Row],[Tasa de ingresos cliente]]</f>
        <v>6.0318749999999999E-4</v>
      </c>
      <c r="AZ917" s="21">
        <v>21.6</v>
      </c>
      <c r="BA917" s="11">
        <f>Tabla8[[#This Row],[tasa de cambio]]*Tabla8[[#This Row],[Ingresos netos]]</f>
        <v>1.302885E-2</v>
      </c>
      <c r="BB917" s="23"/>
      <c r="BD917" s="23"/>
    </row>
    <row r="918" spans="16:56">
      <c r="P918" s="1" t="s">
        <v>87</v>
      </c>
      <c r="Q918" s="1" t="s">
        <v>19</v>
      </c>
      <c r="R918" s="1"/>
      <c r="S918" s="1" t="s">
        <v>11</v>
      </c>
      <c r="T918" s="1" t="s">
        <v>12</v>
      </c>
      <c r="U918" s="1" t="s">
        <v>13</v>
      </c>
      <c r="V918" s="8">
        <v>3.10964627E-3</v>
      </c>
      <c r="W918" s="8">
        <v>0.75</v>
      </c>
      <c r="X918" s="9">
        <f>Tabla13[[#This Row],[Precio unitario]]*Tabla13[[#This Row],[Tasa de ingresos cliente]]</f>
        <v>2.3322347024999999E-3</v>
      </c>
      <c r="Y918" s="21">
        <v>22.631540000000001</v>
      </c>
      <c r="Z918" s="15">
        <f>Tabla13[[#This Row],[tasa de cambio]]*Tabla13[[#This Row],[Ingresos netos]]</f>
        <v>5.278206295901685E-2</v>
      </c>
      <c r="AQ918" s="1" t="s">
        <v>100</v>
      </c>
      <c r="AR918" s="1" t="s">
        <v>37</v>
      </c>
      <c r="AS918" s="1" t="s">
        <v>114</v>
      </c>
      <c r="AT918" s="1" t="s">
        <v>11</v>
      </c>
      <c r="AU918" s="1" t="s">
        <v>12</v>
      </c>
      <c r="AV918" s="1" t="s">
        <v>13</v>
      </c>
      <c r="AW918" s="8">
        <v>8.0420000000000003E-4</v>
      </c>
      <c r="AX918" s="8">
        <v>0.75</v>
      </c>
      <c r="AY918" s="9">
        <f>Tabla8[[#This Row],[Precio unitario]]*Tabla8[[#This Row],[Tasa de ingresos cliente]]</f>
        <v>6.0315E-4</v>
      </c>
      <c r="AZ918" s="21">
        <v>21.6</v>
      </c>
      <c r="BA918" s="11">
        <f>Tabla8[[#This Row],[tasa de cambio]]*Tabla8[[#This Row],[Ingresos netos]]</f>
        <v>1.3028040000000001E-2</v>
      </c>
      <c r="BB918" s="23"/>
      <c r="BD918" s="23"/>
    </row>
    <row r="919" spans="16:56">
      <c r="P919" s="2" t="s">
        <v>87</v>
      </c>
      <c r="Q919" s="2" t="s">
        <v>19</v>
      </c>
      <c r="R919" s="2"/>
      <c r="S919" s="2" t="s">
        <v>11</v>
      </c>
      <c r="T919" s="2" t="s">
        <v>12</v>
      </c>
      <c r="U919" s="2" t="s">
        <v>13</v>
      </c>
      <c r="V919" s="7">
        <v>5.4748358630000004E-3</v>
      </c>
      <c r="W919" s="7">
        <v>0.75</v>
      </c>
      <c r="X919" s="9">
        <f>Tabla13[[#This Row],[Precio unitario]]*Tabla13[[#This Row],[Tasa de ingresos cliente]]</f>
        <v>4.1061268972499999E-3</v>
      </c>
      <c r="Y919" s="21">
        <v>22.631540000000001</v>
      </c>
      <c r="Z919" s="15">
        <f>Tabla13[[#This Row],[tasa de cambio]]*Tabla13[[#This Row],[Ingresos netos]]</f>
        <v>9.2927975120189271E-2</v>
      </c>
      <c r="AQ919" s="2" t="s">
        <v>100</v>
      </c>
      <c r="AR919" s="2" t="s">
        <v>37</v>
      </c>
      <c r="AS919" s="2" t="s">
        <v>114</v>
      </c>
      <c r="AT919" s="2" t="s">
        <v>11</v>
      </c>
      <c r="AU919" s="2" t="s">
        <v>12</v>
      </c>
      <c r="AV919" s="2" t="s">
        <v>13</v>
      </c>
      <c r="AW919" s="7">
        <v>8.0419759999999997E-4</v>
      </c>
      <c r="AX919" s="7">
        <v>0.75</v>
      </c>
      <c r="AY919" s="9">
        <f>Tabla8[[#This Row],[Precio unitario]]*Tabla8[[#This Row],[Tasa de ingresos cliente]]</f>
        <v>6.0314820000000003E-4</v>
      </c>
      <c r="AZ919" s="21">
        <v>21.6</v>
      </c>
      <c r="BA919" s="11">
        <f>Tabla8[[#This Row],[tasa de cambio]]*Tabla8[[#This Row],[Ingresos netos]]</f>
        <v>1.3028001120000002E-2</v>
      </c>
      <c r="BB919" s="23"/>
      <c r="BD919" s="23"/>
    </row>
    <row r="920" spans="16:56">
      <c r="P920" s="1" t="s">
        <v>87</v>
      </c>
      <c r="Q920" s="1" t="s">
        <v>52</v>
      </c>
      <c r="R920" s="1"/>
      <c r="S920" s="1" t="s">
        <v>11</v>
      </c>
      <c r="T920" s="1" t="s">
        <v>12</v>
      </c>
      <c r="U920" s="1" t="s">
        <v>13</v>
      </c>
      <c r="V920" s="8">
        <v>1.70230983E-4</v>
      </c>
      <c r="W920" s="8">
        <v>0.75</v>
      </c>
      <c r="X920" s="9">
        <f>Tabla13[[#This Row],[Precio unitario]]*Tabla13[[#This Row],[Tasa de ingresos cliente]]</f>
        <v>1.2767323725E-4</v>
      </c>
      <c r="Y920" s="21">
        <v>22.631540000000001</v>
      </c>
      <c r="Z920" s="15">
        <f>Tabla13[[#This Row],[tasa de cambio]]*Tabla13[[#This Row],[Ingresos netos]]</f>
        <v>2.8894419757528652E-3</v>
      </c>
      <c r="AQ920" s="1" t="s">
        <v>100</v>
      </c>
      <c r="AR920" s="1" t="s">
        <v>37</v>
      </c>
      <c r="AS920" s="1" t="s">
        <v>114</v>
      </c>
      <c r="AT920" s="1" t="s">
        <v>11</v>
      </c>
      <c r="AU920" s="1" t="s">
        <v>12</v>
      </c>
      <c r="AV920" s="1" t="s">
        <v>13</v>
      </c>
      <c r="AW920" s="8">
        <v>8.0419789999999997E-4</v>
      </c>
      <c r="AX920" s="8">
        <v>0.75</v>
      </c>
      <c r="AY920" s="9">
        <f>Tabla8[[#This Row],[Precio unitario]]*Tabla8[[#This Row],[Tasa de ingresos cliente]]</f>
        <v>6.03148425E-4</v>
      </c>
      <c r="AZ920" s="21">
        <v>21.6</v>
      </c>
      <c r="BA920" s="11">
        <f>Tabla8[[#This Row],[tasa de cambio]]*Tabla8[[#This Row],[Ingresos netos]]</f>
        <v>1.302800598E-2</v>
      </c>
      <c r="BB920" s="23"/>
      <c r="BD920" s="23"/>
    </row>
    <row r="921" spans="16:56">
      <c r="P921" s="2" t="s">
        <v>87</v>
      </c>
      <c r="Q921" s="2" t="s">
        <v>45</v>
      </c>
      <c r="R921" s="2"/>
      <c r="S921" s="2" t="s">
        <v>11</v>
      </c>
      <c r="T921" s="2" t="s">
        <v>12</v>
      </c>
      <c r="U921" s="2" t="s">
        <v>13</v>
      </c>
      <c r="V921" s="7">
        <v>1.4923708889999999E-3</v>
      </c>
      <c r="W921" s="7">
        <v>0.75</v>
      </c>
      <c r="X921" s="9">
        <f>Tabla13[[#This Row],[Precio unitario]]*Tabla13[[#This Row],[Tasa de ingresos cliente]]</f>
        <v>1.1192781667499999E-3</v>
      </c>
      <c r="Y921" s="21">
        <v>22.631540000000001</v>
      </c>
      <c r="Z921" s="15">
        <f>Tabla13[[#This Row],[tasa de cambio]]*Tabla13[[#This Row],[Ingresos netos]]</f>
        <v>2.5330988601929293E-2</v>
      </c>
      <c r="AQ921" s="2" t="s">
        <v>100</v>
      </c>
      <c r="AR921" s="2" t="s">
        <v>37</v>
      </c>
      <c r="AS921" s="2" t="s">
        <v>114</v>
      </c>
      <c r="AT921" s="2" t="s">
        <v>11</v>
      </c>
      <c r="AU921" s="2" t="s">
        <v>12</v>
      </c>
      <c r="AV921" s="2" t="s">
        <v>13</v>
      </c>
      <c r="AW921" s="7">
        <v>8.0419740000000001E-4</v>
      </c>
      <c r="AX921" s="7">
        <v>0.75</v>
      </c>
      <c r="AY921" s="9">
        <f>Tabla8[[#This Row],[Precio unitario]]*Tabla8[[#This Row],[Tasa de ingresos cliente]]</f>
        <v>6.0314804999999998E-4</v>
      </c>
      <c r="AZ921" s="21">
        <v>21.6</v>
      </c>
      <c r="BA921" s="11">
        <f>Tabla8[[#This Row],[tasa de cambio]]*Tabla8[[#This Row],[Ingresos netos]]</f>
        <v>1.3027997880000001E-2</v>
      </c>
      <c r="BB921" s="23"/>
      <c r="BD921" s="23"/>
    </row>
    <row r="922" spans="16:56">
      <c r="P922" s="1" t="s">
        <v>87</v>
      </c>
      <c r="Q922" s="1" t="s">
        <v>23</v>
      </c>
      <c r="R922" s="1"/>
      <c r="S922" s="1" t="s">
        <v>11</v>
      </c>
      <c r="T922" s="1" t="s">
        <v>12</v>
      </c>
      <c r="U922" s="1" t="s">
        <v>13</v>
      </c>
      <c r="V922" s="8">
        <v>7.58024718E-4</v>
      </c>
      <c r="W922" s="8">
        <v>0.75</v>
      </c>
      <c r="X922" s="9">
        <f>Tabla13[[#This Row],[Precio unitario]]*Tabla13[[#This Row],[Tasa de ingresos cliente]]</f>
        <v>5.6851853849999997E-4</v>
      </c>
      <c r="Y922" s="21">
        <v>22.631540000000001</v>
      </c>
      <c r="Z922" s="15">
        <f>Tabla13[[#This Row],[tasa de cambio]]*Tabla13[[#This Row],[Ingresos netos]]</f>
        <v>1.286645004480429E-2</v>
      </c>
      <c r="AQ922" s="1" t="s">
        <v>100</v>
      </c>
      <c r="AR922" s="1" t="s">
        <v>37</v>
      </c>
      <c r="AS922" s="1" t="s">
        <v>114</v>
      </c>
      <c r="AT922" s="1" t="s">
        <v>11</v>
      </c>
      <c r="AU922" s="1" t="s">
        <v>12</v>
      </c>
      <c r="AV922" s="1" t="s">
        <v>13</v>
      </c>
      <c r="AW922" s="8">
        <v>8.0419699999999998E-4</v>
      </c>
      <c r="AX922" s="8">
        <v>0.75</v>
      </c>
      <c r="AY922" s="9">
        <f>Tabla8[[#This Row],[Precio unitario]]*Tabla8[[#This Row],[Tasa de ingresos cliente]]</f>
        <v>6.0314774999999999E-4</v>
      </c>
      <c r="AZ922" s="21">
        <v>21.6</v>
      </c>
      <c r="BA922" s="11">
        <f>Tabla8[[#This Row],[tasa de cambio]]*Tabla8[[#This Row],[Ingresos netos]]</f>
        <v>1.3027991400000001E-2</v>
      </c>
      <c r="BB922" s="23"/>
      <c r="BD922" s="23"/>
    </row>
    <row r="923" spans="16:56">
      <c r="P923" s="2" t="s">
        <v>87</v>
      </c>
      <c r="Q923" s="2" t="s">
        <v>25</v>
      </c>
      <c r="R923" s="2"/>
      <c r="S923" s="2" t="s">
        <v>11</v>
      </c>
      <c r="T923" s="2" t="s">
        <v>12</v>
      </c>
      <c r="U923" s="2" t="s">
        <v>13</v>
      </c>
      <c r="V923" s="7">
        <v>5.2353275499999997E-4</v>
      </c>
      <c r="W923" s="7">
        <v>0.75</v>
      </c>
      <c r="X923" s="9">
        <f>Tabla13[[#This Row],[Precio unitario]]*Tabla13[[#This Row],[Tasa de ingresos cliente]]</f>
        <v>3.9264956624999997E-4</v>
      </c>
      <c r="Y923" s="21">
        <v>22.631540000000001</v>
      </c>
      <c r="Z923" s="15">
        <f>Tabla13[[#This Row],[tasa de cambio]]*Tabla13[[#This Row],[Ingresos netos]]</f>
        <v>8.8862643645695252E-3</v>
      </c>
      <c r="AQ923" s="2" t="s">
        <v>100</v>
      </c>
      <c r="AR923" s="2" t="s">
        <v>37</v>
      </c>
      <c r="AS923" s="2" t="s">
        <v>114</v>
      </c>
      <c r="AT923" s="2" t="s">
        <v>11</v>
      </c>
      <c r="AU923" s="2" t="s">
        <v>12</v>
      </c>
      <c r="AV923" s="2" t="s">
        <v>13</v>
      </c>
      <c r="AW923" s="7">
        <v>8.0419919999999998E-4</v>
      </c>
      <c r="AX923" s="7">
        <v>0.75</v>
      </c>
      <c r="AY923" s="9">
        <f>Tabla8[[#This Row],[Precio unitario]]*Tabla8[[#This Row],[Tasa de ingresos cliente]]</f>
        <v>6.0314940000000001E-4</v>
      </c>
      <c r="AZ923" s="21">
        <v>21.6</v>
      </c>
      <c r="BA923" s="11">
        <f>Tabla8[[#This Row],[tasa de cambio]]*Tabla8[[#This Row],[Ingresos netos]]</f>
        <v>1.3028027040000001E-2</v>
      </c>
      <c r="BB923" s="23"/>
      <c r="BD923" s="23"/>
    </row>
    <row r="924" spans="16:56">
      <c r="P924" s="1" t="s">
        <v>87</v>
      </c>
      <c r="Q924" s="1" t="s">
        <v>28</v>
      </c>
      <c r="R924" s="1"/>
      <c r="S924" s="1" t="s">
        <v>11</v>
      </c>
      <c r="T924" s="1" t="s">
        <v>12</v>
      </c>
      <c r="U924" s="1" t="s">
        <v>13</v>
      </c>
      <c r="V924" s="8">
        <v>3.70803557E-4</v>
      </c>
      <c r="W924" s="8">
        <v>0.75</v>
      </c>
      <c r="X924" s="9">
        <f>Tabla13[[#This Row],[Precio unitario]]*Tabla13[[#This Row],[Tasa de ingresos cliente]]</f>
        <v>2.7810266775E-4</v>
      </c>
      <c r="Y924" s="21">
        <v>22.631540000000001</v>
      </c>
      <c r="Z924" s="15">
        <f>Tabla13[[#This Row],[tasa de cambio]]*Tabla13[[#This Row],[Ingresos netos]]</f>
        <v>6.2938916492908357E-3</v>
      </c>
      <c r="AQ924" s="1" t="s">
        <v>100</v>
      </c>
      <c r="AR924" s="1" t="s">
        <v>37</v>
      </c>
      <c r="AS924" s="1" t="s">
        <v>114</v>
      </c>
      <c r="AT924" s="1" t="s">
        <v>11</v>
      </c>
      <c r="AU924" s="1" t="s">
        <v>12</v>
      </c>
      <c r="AV924" s="1" t="s">
        <v>13</v>
      </c>
      <c r="AW924" s="8">
        <v>8.0419829999999999E-4</v>
      </c>
      <c r="AX924" s="8">
        <v>0.75</v>
      </c>
      <c r="AY924" s="9">
        <f>Tabla8[[#This Row],[Precio unitario]]*Tabla8[[#This Row],[Tasa de ingresos cliente]]</f>
        <v>6.03148725E-4</v>
      </c>
      <c r="AZ924" s="21">
        <v>21.6</v>
      </c>
      <c r="BA924" s="11">
        <f>Tabla8[[#This Row],[tasa de cambio]]*Tabla8[[#This Row],[Ingresos netos]]</f>
        <v>1.302801246E-2</v>
      </c>
      <c r="BB924" s="23"/>
      <c r="BD924" s="23"/>
    </row>
    <row r="925" spans="16:56">
      <c r="P925" s="2" t="s">
        <v>87</v>
      </c>
      <c r="Q925" s="2" t="s">
        <v>29</v>
      </c>
      <c r="R925" s="2"/>
      <c r="S925" s="2" t="s">
        <v>11</v>
      </c>
      <c r="T925" s="2" t="s">
        <v>12</v>
      </c>
      <c r="U925" s="2" t="s">
        <v>13</v>
      </c>
      <c r="V925" s="7">
        <v>6.7336051100000004E-4</v>
      </c>
      <c r="W925" s="7">
        <v>0.75</v>
      </c>
      <c r="X925" s="9">
        <f>Tabla13[[#This Row],[Precio unitario]]*Tabla13[[#This Row],[Tasa de ingresos cliente]]</f>
        <v>5.0502038325E-4</v>
      </c>
      <c r="Y925" s="21">
        <v>22.631540000000001</v>
      </c>
      <c r="Z925" s="15">
        <f>Tabla13[[#This Row],[tasa de cambio]]*Tabla13[[#This Row],[Ingresos netos]]</f>
        <v>1.1429389004337705E-2</v>
      </c>
      <c r="AQ925" s="2" t="s">
        <v>100</v>
      </c>
      <c r="AR925" s="2" t="s">
        <v>37</v>
      </c>
      <c r="AS925" s="2" t="s">
        <v>114</v>
      </c>
      <c r="AT925" s="2" t="s">
        <v>11</v>
      </c>
      <c r="AU925" s="2" t="s">
        <v>12</v>
      </c>
      <c r="AV925" s="2" t="s">
        <v>13</v>
      </c>
      <c r="AW925" s="7">
        <v>8.0419720000000005E-4</v>
      </c>
      <c r="AX925" s="7">
        <v>0.75</v>
      </c>
      <c r="AY925" s="9">
        <f>Tabla8[[#This Row],[Precio unitario]]*Tabla8[[#This Row],[Tasa de ingresos cliente]]</f>
        <v>6.0314790000000004E-4</v>
      </c>
      <c r="AZ925" s="21">
        <v>21.6</v>
      </c>
      <c r="BA925" s="11">
        <f>Tabla8[[#This Row],[tasa de cambio]]*Tabla8[[#This Row],[Ingresos netos]]</f>
        <v>1.3027994640000002E-2</v>
      </c>
      <c r="BB925" s="23"/>
      <c r="BD925" s="23"/>
    </row>
    <row r="926" spans="16:56">
      <c r="P926" s="1" t="s">
        <v>87</v>
      </c>
      <c r="Q926" s="1" t="s">
        <v>32</v>
      </c>
      <c r="R926" s="1"/>
      <c r="S926" s="1" t="s">
        <v>11</v>
      </c>
      <c r="T926" s="1" t="s">
        <v>12</v>
      </c>
      <c r="U926" s="1" t="s">
        <v>13</v>
      </c>
      <c r="V926" s="8">
        <v>5.6271847599999997E-4</v>
      </c>
      <c r="W926" s="8">
        <v>0.75</v>
      </c>
      <c r="X926" s="9">
        <f>Tabla13[[#This Row],[Precio unitario]]*Tabla13[[#This Row],[Tasa de ingresos cliente]]</f>
        <v>4.2203885699999995E-4</v>
      </c>
      <c r="Y926" s="21">
        <v>22.631540000000001</v>
      </c>
      <c r="Z926" s="15">
        <f>Tabla13[[#This Row],[tasa de cambio]]*Tabla13[[#This Row],[Ingresos netos]]</f>
        <v>9.5513892737497802E-3</v>
      </c>
      <c r="AQ926" s="1" t="s">
        <v>100</v>
      </c>
      <c r="AR926" s="1" t="s">
        <v>37</v>
      </c>
      <c r="AS926" s="1" t="s">
        <v>114</v>
      </c>
      <c r="AT926" s="1" t="s">
        <v>11</v>
      </c>
      <c r="AU926" s="1" t="s">
        <v>12</v>
      </c>
      <c r="AV926" s="1" t="s">
        <v>13</v>
      </c>
      <c r="AW926" s="8">
        <v>8.0419859999999999E-4</v>
      </c>
      <c r="AX926" s="8">
        <v>0.75</v>
      </c>
      <c r="AY926" s="9">
        <f>Tabla8[[#This Row],[Precio unitario]]*Tabla8[[#This Row],[Tasa de ingresos cliente]]</f>
        <v>6.0314894999999996E-4</v>
      </c>
      <c r="AZ926" s="21">
        <v>21.6</v>
      </c>
      <c r="BA926" s="11">
        <f>Tabla8[[#This Row],[tasa de cambio]]*Tabla8[[#This Row],[Ingresos netos]]</f>
        <v>1.302801732E-2</v>
      </c>
      <c r="BB926" s="23"/>
      <c r="BD926" s="23"/>
    </row>
    <row r="927" spans="16:56">
      <c r="P927" s="2" t="s">
        <v>87</v>
      </c>
      <c r="Q927" s="2" t="s">
        <v>41</v>
      </c>
      <c r="R927" s="2"/>
      <c r="S927" s="2" t="s">
        <v>11</v>
      </c>
      <c r="T927" s="2" t="s">
        <v>12</v>
      </c>
      <c r="U927" s="2" t="s">
        <v>13</v>
      </c>
      <c r="V927" s="7">
        <v>6.7790736E-5</v>
      </c>
      <c r="W927" s="7">
        <v>0.75</v>
      </c>
      <c r="X927" s="9">
        <f>Tabla13[[#This Row],[Precio unitario]]*Tabla13[[#This Row],[Tasa de ingresos cliente]]</f>
        <v>5.0843051999999996E-5</v>
      </c>
      <c r="Y927" s="21">
        <v>22.631540000000001</v>
      </c>
      <c r="Z927" s="15">
        <f>Tabla13[[#This Row],[tasa de cambio]]*Tabla13[[#This Row],[Ingresos netos]]</f>
        <v>1.15065656506008E-3</v>
      </c>
      <c r="AQ927" s="2" t="s">
        <v>100</v>
      </c>
      <c r="AR927" s="2" t="s">
        <v>37</v>
      </c>
      <c r="AS927" s="2" t="s">
        <v>114</v>
      </c>
      <c r="AT927" s="2" t="s">
        <v>11</v>
      </c>
      <c r="AU927" s="2" t="s">
        <v>12</v>
      </c>
      <c r="AV927" s="2" t="s">
        <v>13</v>
      </c>
      <c r="AW927" s="7">
        <v>8.0419770000000001E-4</v>
      </c>
      <c r="AX927" s="7">
        <v>0.75</v>
      </c>
      <c r="AY927" s="9">
        <f>Tabla8[[#This Row],[Precio unitario]]*Tabla8[[#This Row],[Tasa de ingresos cliente]]</f>
        <v>6.0314827499999995E-4</v>
      </c>
      <c r="AZ927" s="21">
        <v>21.6</v>
      </c>
      <c r="BA927" s="11">
        <f>Tabla8[[#This Row],[tasa de cambio]]*Tabla8[[#This Row],[Ingresos netos]]</f>
        <v>1.3028002739999999E-2</v>
      </c>
      <c r="BB927" s="23"/>
      <c r="BD927" s="23"/>
    </row>
    <row r="928" spans="16:56">
      <c r="P928" s="1" t="s">
        <v>87</v>
      </c>
      <c r="Q928" s="1" t="s">
        <v>14</v>
      </c>
      <c r="R928" s="1"/>
      <c r="S928" s="1" t="s">
        <v>11</v>
      </c>
      <c r="T928" s="1" t="s">
        <v>12</v>
      </c>
      <c r="U928" s="1" t="s">
        <v>13</v>
      </c>
      <c r="V928" s="8">
        <v>6.0773329399999997E-4</v>
      </c>
      <c r="W928" s="8">
        <v>0.75</v>
      </c>
      <c r="X928" s="9">
        <f>Tabla13[[#This Row],[Precio unitario]]*Tabla13[[#This Row],[Tasa de ingresos cliente]]</f>
        <v>4.5579997049999998E-4</v>
      </c>
      <c r="Y928" s="21">
        <v>22.631540000000001</v>
      </c>
      <c r="Z928" s="15">
        <f>Tabla13[[#This Row],[tasa de cambio]]*Tabla13[[#This Row],[Ingresos netos]]</f>
        <v>1.0315455264369571E-2</v>
      </c>
      <c r="AQ928" s="1" t="s">
        <v>100</v>
      </c>
      <c r="AR928" s="1" t="s">
        <v>37</v>
      </c>
      <c r="AS928" s="1" t="s">
        <v>114</v>
      </c>
      <c r="AT928" s="1" t="s">
        <v>11</v>
      </c>
      <c r="AU928" s="1" t="s">
        <v>12</v>
      </c>
      <c r="AV928" s="1" t="s">
        <v>13</v>
      </c>
      <c r="AW928" s="8">
        <v>8.0419569999999998E-4</v>
      </c>
      <c r="AX928" s="8">
        <v>0.75</v>
      </c>
      <c r="AY928" s="9">
        <f>Tabla8[[#This Row],[Precio unitario]]*Tabla8[[#This Row],[Tasa de ingresos cliente]]</f>
        <v>6.0314677499999998E-4</v>
      </c>
      <c r="AZ928" s="21">
        <v>21.6</v>
      </c>
      <c r="BA928" s="11">
        <f>Tabla8[[#This Row],[tasa de cambio]]*Tabla8[[#This Row],[Ingresos netos]]</f>
        <v>1.302797034E-2</v>
      </c>
      <c r="BB928" s="23"/>
      <c r="BD928" s="23"/>
    </row>
    <row r="929" spans="16:56">
      <c r="P929" s="2" t="s">
        <v>87</v>
      </c>
      <c r="Q929" s="2" t="s">
        <v>42</v>
      </c>
      <c r="R929" s="2"/>
      <c r="S929" s="2" t="s">
        <v>11</v>
      </c>
      <c r="T929" s="2" t="s">
        <v>12</v>
      </c>
      <c r="U929" s="2" t="s">
        <v>13</v>
      </c>
      <c r="V929" s="7">
        <v>2.8596932600000001E-4</v>
      </c>
      <c r="W929" s="7">
        <v>0.75</v>
      </c>
      <c r="X929" s="9">
        <f>Tabla13[[#This Row],[Precio unitario]]*Tabla13[[#This Row],[Tasa de ingresos cliente]]</f>
        <v>2.1447699449999999E-4</v>
      </c>
      <c r="Y929" s="21">
        <v>22.631540000000001</v>
      </c>
      <c r="Z929" s="15">
        <f>Tabla13[[#This Row],[tasa de cambio]]*Tabla13[[#This Row],[Ingresos netos]]</f>
        <v>4.8539446801065299E-3</v>
      </c>
      <c r="AQ929" s="2" t="s">
        <v>100</v>
      </c>
      <c r="AR929" s="2" t="s">
        <v>37</v>
      </c>
      <c r="AS929" s="2" t="s">
        <v>114</v>
      </c>
      <c r="AT929" s="2" t="s">
        <v>11</v>
      </c>
      <c r="AU929" s="2" t="s">
        <v>12</v>
      </c>
      <c r="AV929" s="2" t="s">
        <v>13</v>
      </c>
      <c r="AW929" s="7">
        <v>8.0419780000000004E-4</v>
      </c>
      <c r="AX929" s="7">
        <v>0.75</v>
      </c>
      <c r="AY929" s="9">
        <f>Tabla8[[#This Row],[Precio unitario]]*Tabla8[[#This Row],[Tasa de ingresos cliente]]</f>
        <v>6.0314835000000008E-4</v>
      </c>
      <c r="AZ929" s="21">
        <v>21.6</v>
      </c>
      <c r="BA929" s="11">
        <f>Tabla8[[#This Row],[tasa de cambio]]*Tabla8[[#This Row],[Ingresos netos]]</f>
        <v>1.3028004360000003E-2</v>
      </c>
      <c r="BB929" s="23"/>
      <c r="BD929" s="23"/>
    </row>
    <row r="930" spans="16:56">
      <c r="P930" s="1" t="s">
        <v>87</v>
      </c>
      <c r="Q930" s="1" t="s">
        <v>49</v>
      </c>
      <c r="R930" s="1"/>
      <c r="S930" s="1" t="s">
        <v>11</v>
      </c>
      <c r="T930" s="1" t="s">
        <v>12</v>
      </c>
      <c r="U930" s="1" t="s">
        <v>13</v>
      </c>
      <c r="V930" s="8">
        <v>1.9042531200000001E-4</v>
      </c>
      <c r="W930" s="8">
        <v>0.75</v>
      </c>
      <c r="X930" s="9">
        <f>Tabla13[[#This Row],[Precio unitario]]*Tabla13[[#This Row],[Tasa de ingresos cliente]]</f>
        <v>1.4281898400000001E-4</v>
      </c>
      <c r="Y930" s="21">
        <v>22.631540000000001</v>
      </c>
      <c r="Z930" s="15">
        <f>Tabla13[[#This Row],[tasa de cambio]]*Tabla13[[#This Row],[Ingresos netos]]</f>
        <v>3.2322135491553603E-3</v>
      </c>
      <c r="AQ930" s="1" t="s">
        <v>100</v>
      </c>
      <c r="AR930" s="1" t="s">
        <v>37</v>
      </c>
      <c r="AS930" s="1" t="s">
        <v>114</v>
      </c>
      <c r="AT930" s="1" t="s">
        <v>11</v>
      </c>
      <c r="AU930" s="1" t="s">
        <v>12</v>
      </c>
      <c r="AV930" s="1" t="s">
        <v>13</v>
      </c>
      <c r="AW930" s="8">
        <v>8.0419849999999995E-4</v>
      </c>
      <c r="AX930" s="8">
        <v>0.75</v>
      </c>
      <c r="AY930" s="9">
        <f>Tabla8[[#This Row],[Precio unitario]]*Tabla8[[#This Row],[Tasa de ingresos cliente]]</f>
        <v>6.0314887499999994E-4</v>
      </c>
      <c r="AZ930" s="21">
        <v>21.6</v>
      </c>
      <c r="BA930" s="11">
        <f>Tabla8[[#This Row],[tasa de cambio]]*Tabla8[[#This Row],[Ingresos netos]]</f>
        <v>1.3028015699999999E-2</v>
      </c>
      <c r="BB930" s="23"/>
      <c r="BD930" s="23"/>
    </row>
    <row r="931" spans="16:56">
      <c r="P931" s="2" t="s">
        <v>87</v>
      </c>
      <c r="Q931" s="2" t="s">
        <v>49</v>
      </c>
      <c r="R931" s="2"/>
      <c r="S931" s="2" t="s">
        <v>11</v>
      </c>
      <c r="T931" s="2" t="s">
        <v>12</v>
      </c>
      <c r="U931" s="2" t="s">
        <v>13</v>
      </c>
      <c r="V931" s="7">
        <v>2.84314605E-4</v>
      </c>
      <c r="W931" s="7">
        <v>0.75</v>
      </c>
      <c r="X931" s="9">
        <f>Tabla13[[#This Row],[Precio unitario]]*Tabla13[[#This Row],[Tasa de ingresos cliente]]</f>
        <v>2.1323595375E-4</v>
      </c>
      <c r="Y931" s="21">
        <v>22.631540000000001</v>
      </c>
      <c r="Z931" s="15">
        <f>Tabla13[[#This Row],[tasa de cambio]]*Tabla13[[#This Row],[Ingresos netos]]</f>
        <v>4.8258580167312749E-3</v>
      </c>
      <c r="AQ931" s="2" t="s">
        <v>100</v>
      </c>
      <c r="AR931" s="2" t="s">
        <v>37</v>
      </c>
      <c r="AS931" s="2" t="s">
        <v>114</v>
      </c>
      <c r="AT931" s="2" t="s">
        <v>11</v>
      </c>
      <c r="AU931" s="2" t="s">
        <v>12</v>
      </c>
      <c r="AV931" s="2" t="s">
        <v>13</v>
      </c>
      <c r="AW931" s="7">
        <v>8.0419810000000003E-4</v>
      </c>
      <c r="AX931" s="7">
        <v>0.75</v>
      </c>
      <c r="AY931" s="9">
        <f>Tabla8[[#This Row],[Precio unitario]]*Tabla8[[#This Row],[Tasa de ingresos cliente]]</f>
        <v>6.0314857500000005E-4</v>
      </c>
      <c r="AZ931" s="21">
        <v>21.6</v>
      </c>
      <c r="BA931" s="11">
        <f>Tabla8[[#This Row],[tasa de cambio]]*Tabla8[[#This Row],[Ingresos netos]]</f>
        <v>1.3028009220000003E-2</v>
      </c>
      <c r="BB931" s="23"/>
      <c r="BD931" s="23"/>
    </row>
    <row r="932" spans="16:56">
      <c r="P932" s="1" t="s">
        <v>87</v>
      </c>
      <c r="Q932" s="1" t="s">
        <v>15</v>
      </c>
      <c r="R932" s="1"/>
      <c r="S932" s="1" t="s">
        <v>11</v>
      </c>
      <c r="T932" s="1" t="s">
        <v>12</v>
      </c>
      <c r="U932" s="1" t="s">
        <v>13</v>
      </c>
      <c r="V932" s="8">
        <v>4.6037459330000004E-3</v>
      </c>
      <c r="W932" s="8">
        <v>0.75</v>
      </c>
      <c r="X932" s="9">
        <f>Tabla13[[#This Row],[Precio unitario]]*Tabla13[[#This Row],[Tasa de ingresos cliente]]</f>
        <v>3.4528094497500005E-3</v>
      </c>
      <c r="Y932" s="21">
        <v>22.631540000000001</v>
      </c>
      <c r="Z932" s="15">
        <f>Tabla13[[#This Row],[tasa de cambio]]*Tabla13[[#This Row],[Ingresos netos]]</f>
        <v>7.8142395174395127E-2</v>
      </c>
      <c r="AQ932" s="1" t="s">
        <v>100</v>
      </c>
      <c r="AR932" s="1" t="s">
        <v>37</v>
      </c>
      <c r="AS932" s="1" t="s">
        <v>114</v>
      </c>
      <c r="AT932" s="1" t="s">
        <v>11</v>
      </c>
      <c r="AU932" s="1" t="s">
        <v>12</v>
      </c>
      <c r="AV932" s="1" t="s">
        <v>13</v>
      </c>
      <c r="AW932" s="8">
        <v>8.041961E-4</v>
      </c>
      <c r="AX932" s="8">
        <v>0.75</v>
      </c>
      <c r="AY932" s="9">
        <f>Tabla8[[#This Row],[Precio unitario]]*Tabla8[[#This Row],[Tasa de ingresos cliente]]</f>
        <v>6.0314707499999998E-4</v>
      </c>
      <c r="AZ932" s="21">
        <v>21.6</v>
      </c>
      <c r="BA932" s="11">
        <f>Tabla8[[#This Row],[tasa de cambio]]*Tabla8[[#This Row],[Ingresos netos]]</f>
        <v>1.302797682E-2</v>
      </c>
      <c r="BB932" s="23"/>
      <c r="BD932" s="23"/>
    </row>
    <row r="933" spans="16:56">
      <c r="P933" s="2" t="s">
        <v>87</v>
      </c>
      <c r="Q933" s="2" t="s">
        <v>55</v>
      </c>
      <c r="R933" s="2"/>
      <c r="S933" s="2" t="s">
        <v>11</v>
      </c>
      <c r="T933" s="2" t="s">
        <v>12</v>
      </c>
      <c r="U933" s="2" t="s">
        <v>13</v>
      </c>
      <c r="V933" s="7">
        <v>1.19559668E-3</v>
      </c>
      <c r="W933" s="7">
        <v>0.75</v>
      </c>
      <c r="X933" s="9">
        <f>Tabla13[[#This Row],[Precio unitario]]*Tabla13[[#This Row],[Tasa de ingresos cliente]]</f>
        <v>8.9669751000000003E-4</v>
      </c>
      <c r="Y933" s="21">
        <v>22.631540000000001</v>
      </c>
      <c r="Z933" s="15">
        <f>Tabla13[[#This Row],[tasa de cambio]]*Tabla13[[#This Row],[Ingresos netos]]</f>
        <v>2.0293645565465403E-2</v>
      </c>
      <c r="AQ933" s="2" t="s">
        <v>100</v>
      </c>
      <c r="AR933" s="2" t="s">
        <v>37</v>
      </c>
      <c r="AS933" s="2" t="s">
        <v>114</v>
      </c>
      <c r="AT933" s="2" t="s">
        <v>11</v>
      </c>
      <c r="AU933" s="2" t="s">
        <v>12</v>
      </c>
      <c r="AV933" s="2" t="s">
        <v>13</v>
      </c>
      <c r="AW933" s="7">
        <v>8.0419659999999996E-4</v>
      </c>
      <c r="AX933" s="7">
        <v>0.75</v>
      </c>
      <c r="AY933" s="9">
        <f>Tabla8[[#This Row],[Precio unitario]]*Tabla8[[#This Row],[Tasa de ingresos cliente]]</f>
        <v>6.0314744999999999E-4</v>
      </c>
      <c r="AZ933" s="21">
        <v>21.6</v>
      </c>
      <c r="BA933" s="11">
        <f>Tabla8[[#This Row],[tasa de cambio]]*Tabla8[[#This Row],[Ingresos netos]]</f>
        <v>1.3027984920000001E-2</v>
      </c>
      <c r="BB933" s="23"/>
      <c r="BD933" s="23"/>
    </row>
    <row r="934" spans="16:56">
      <c r="P934" s="1" t="s">
        <v>87</v>
      </c>
      <c r="Q934" s="1" t="s">
        <v>44</v>
      </c>
      <c r="R934" s="1"/>
      <c r="S934" s="1" t="s">
        <v>11</v>
      </c>
      <c r="T934" s="1" t="s">
        <v>12</v>
      </c>
      <c r="U934" s="1" t="s">
        <v>13</v>
      </c>
      <c r="V934" s="8">
        <v>1.3213468799999999E-4</v>
      </c>
      <c r="W934" s="8">
        <v>0.75</v>
      </c>
      <c r="X934" s="9">
        <f>Tabla13[[#This Row],[Precio unitario]]*Tabla13[[#This Row],[Tasa de ingresos cliente]]</f>
        <v>9.9101016000000002E-5</v>
      </c>
      <c r="Y934" s="21">
        <v>22.631540000000001</v>
      </c>
      <c r="Z934" s="15">
        <f>Tabla13[[#This Row],[tasa de cambio]]*Tabla13[[#This Row],[Ingresos netos]]</f>
        <v>2.2428086076446401E-3</v>
      </c>
      <c r="AQ934" s="2" t="s">
        <v>100</v>
      </c>
      <c r="AR934" s="2" t="s">
        <v>37</v>
      </c>
      <c r="AS934" s="2" t="s">
        <v>104</v>
      </c>
      <c r="AT934" s="2" t="s">
        <v>11</v>
      </c>
      <c r="AU934" s="2" t="s">
        <v>129</v>
      </c>
      <c r="AV934" s="2" t="s">
        <v>13</v>
      </c>
      <c r="AW934" s="7">
        <v>-5.1608999999999997E-4</v>
      </c>
      <c r="AX934" s="7">
        <v>0.75</v>
      </c>
      <c r="AY934" s="9">
        <f>Tabla8[[#This Row],[Precio unitario]]*Tabla8[[#This Row],[Tasa de ingresos cliente]]</f>
        <v>-3.8706750000000001E-4</v>
      </c>
      <c r="AZ934" s="21">
        <v>21.6</v>
      </c>
      <c r="BA934" s="11">
        <f>Tabla8[[#This Row],[tasa de cambio]]*Tabla8[[#This Row],[Ingresos netos]]</f>
        <v>-8.360658E-3</v>
      </c>
      <c r="BB934" s="23"/>
      <c r="BD934" s="23"/>
    </row>
    <row r="935" spans="16:56">
      <c r="P935" s="2" t="s">
        <v>87</v>
      </c>
      <c r="Q935" s="2" t="s">
        <v>50</v>
      </c>
      <c r="R935" s="2"/>
      <c r="S935" s="2" t="s">
        <v>11</v>
      </c>
      <c r="T935" s="2" t="s">
        <v>12</v>
      </c>
      <c r="U935" s="2" t="s">
        <v>13</v>
      </c>
      <c r="V935" s="7">
        <v>1.6579017460000001E-3</v>
      </c>
      <c r="W935" s="7">
        <v>0.75</v>
      </c>
      <c r="X935" s="9">
        <f>Tabla13[[#This Row],[Precio unitario]]*Tabla13[[#This Row],[Tasa de ingresos cliente]]</f>
        <v>1.2434263095E-3</v>
      </c>
      <c r="Y935" s="21">
        <v>22.631540000000001</v>
      </c>
      <c r="Z935" s="15">
        <f>Tabla13[[#This Row],[tasa de cambio]]*Tabla13[[#This Row],[Ingresos netos]]</f>
        <v>2.8140652260501633E-2</v>
      </c>
      <c r="AQ935" s="1" t="s">
        <v>100</v>
      </c>
      <c r="AR935" s="1" t="s">
        <v>37</v>
      </c>
      <c r="AS935" s="1" t="s">
        <v>114</v>
      </c>
      <c r="AT935" s="1" t="s">
        <v>11</v>
      </c>
      <c r="AU935" s="1" t="s">
        <v>129</v>
      </c>
      <c r="AV935" s="1" t="s">
        <v>13</v>
      </c>
      <c r="AW935" s="8">
        <v>-1.6198500000000001E-5</v>
      </c>
      <c r="AX935" s="8">
        <v>0.75</v>
      </c>
      <c r="AY935" s="9">
        <f>Tabla8[[#This Row],[Precio unitario]]*Tabla8[[#This Row],[Tasa de ingresos cliente]]</f>
        <v>-1.2148875E-5</v>
      </c>
      <c r="AZ935" s="21">
        <v>21.6</v>
      </c>
      <c r="BA935" s="11">
        <f>Tabla8[[#This Row],[tasa de cambio]]*Tabla8[[#This Row],[Ingresos netos]]</f>
        <v>-2.6241570000000002E-4</v>
      </c>
      <c r="BB935" s="23"/>
      <c r="BD935" s="23"/>
    </row>
    <row r="936" spans="16:56">
      <c r="P936" s="1" t="s">
        <v>87</v>
      </c>
      <c r="Q936" s="1" t="s">
        <v>18</v>
      </c>
      <c r="R936" s="1"/>
      <c r="S936" s="1" t="s">
        <v>11</v>
      </c>
      <c r="T936" s="1" t="s">
        <v>12</v>
      </c>
      <c r="U936" s="1" t="s">
        <v>13</v>
      </c>
      <c r="V936" s="8">
        <v>1.89546044E-4</v>
      </c>
      <c r="W936" s="8">
        <v>0.75</v>
      </c>
      <c r="X936" s="9">
        <f>Tabla13[[#This Row],[Precio unitario]]*Tabla13[[#This Row],[Tasa de ingresos cliente]]</f>
        <v>1.42159533E-4</v>
      </c>
      <c r="Y936" s="21">
        <v>22.631540000000001</v>
      </c>
      <c r="Z936" s="15">
        <f>Tabla13[[#This Row],[tasa de cambio]]*Tabla13[[#This Row],[Ingresos netos]]</f>
        <v>3.2172891574708202E-3</v>
      </c>
      <c r="AQ936" s="1" t="s">
        <v>100</v>
      </c>
      <c r="AR936" s="1" t="s">
        <v>37</v>
      </c>
      <c r="AS936" s="1" t="s">
        <v>101</v>
      </c>
      <c r="AT936" s="1" t="s">
        <v>11</v>
      </c>
      <c r="AU936" s="1" t="s">
        <v>12</v>
      </c>
      <c r="AV936" s="1" t="s">
        <v>13</v>
      </c>
      <c r="AW936" s="8">
        <v>8.0416669999999995E-4</v>
      </c>
      <c r="AX936" s="8">
        <v>0.75</v>
      </c>
      <c r="AY936" s="9">
        <f>Tabla8[[#This Row],[Precio unitario]]*Tabla8[[#This Row],[Tasa de ingresos cliente]]</f>
        <v>6.0312502499999994E-4</v>
      </c>
      <c r="AZ936" s="21">
        <v>21.6</v>
      </c>
      <c r="BA936" s="11">
        <f>Tabla8[[#This Row],[tasa de cambio]]*Tabla8[[#This Row],[Ingresos netos]]</f>
        <v>1.3027500539999999E-2</v>
      </c>
      <c r="BB936" s="23"/>
      <c r="BD936" s="23"/>
    </row>
    <row r="937" spans="16:56">
      <c r="P937" s="2" t="s">
        <v>87</v>
      </c>
      <c r="Q937" s="2" t="s">
        <v>19</v>
      </c>
      <c r="R937" s="2"/>
      <c r="S937" s="2" t="s">
        <v>11</v>
      </c>
      <c r="T937" s="2" t="s">
        <v>12</v>
      </c>
      <c r="U937" s="2" t="s">
        <v>13</v>
      </c>
      <c r="V937" s="7">
        <v>2.6635665909999998E-3</v>
      </c>
      <c r="W937" s="7">
        <v>0.75</v>
      </c>
      <c r="X937" s="9">
        <f>Tabla13[[#This Row],[Precio unitario]]*Tabla13[[#This Row],[Tasa de ingresos cliente]]</f>
        <v>1.9976749432499999E-3</v>
      </c>
      <c r="Y937" s="21">
        <v>22.631540000000001</v>
      </c>
      <c r="Z937" s="15">
        <f>Tabla13[[#This Row],[tasa de cambio]]*Tabla13[[#This Row],[Ingresos netos]]</f>
        <v>4.5210460385160106E-2</v>
      </c>
      <c r="AQ937" s="1" t="s">
        <v>100</v>
      </c>
      <c r="AR937" s="1" t="s">
        <v>49</v>
      </c>
      <c r="AS937" s="1" t="s">
        <v>101</v>
      </c>
      <c r="AT937" s="1" t="s">
        <v>11</v>
      </c>
      <c r="AU937" s="1" t="s">
        <v>12</v>
      </c>
      <c r="AV937" s="1" t="s">
        <v>13</v>
      </c>
      <c r="AW937" s="8">
        <v>1.007125E-3</v>
      </c>
      <c r="AX937" s="8">
        <v>0.75</v>
      </c>
      <c r="AY937" s="9">
        <f>Tabla8[[#This Row],[Precio unitario]]*Tabla8[[#This Row],[Tasa de ingresos cliente]]</f>
        <v>7.5534374999999994E-4</v>
      </c>
      <c r="AZ937" s="21">
        <v>21.6</v>
      </c>
      <c r="BA937" s="11">
        <f>Tabla8[[#This Row],[tasa de cambio]]*Tabla8[[#This Row],[Ingresos netos]]</f>
        <v>1.6315425000000001E-2</v>
      </c>
      <c r="BB937" s="23"/>
      <c r="BD937" s="23"/>
    </row>
    <row r="938" spans="16:56">
      <c r="P938" s="1" t="s">
        <v>87</v>
      </c>
      <c r="Q938" s="1" t="s">
        <v>53</v>
      </c>
      <c r="R938" s="1"/>
      <c r="S938" s="1" t="s">
        <v>11</v>
      </c>
      <c r="T938" s="1" t="s">
        <v>12</v>
      </c>
      <c r="U938" s="1" t="s">
        <v>13</v>
      </c>
      <c r="V938" s="8">
        <v>9.8038311000000003E-5</v>
      </c>
      <c r="W938" s="8">
        <v>0.75</v>
      </c>
      <c r="X938" s="9">
        <f>Tabla13[[#This Row],[Precio unitario]]*Tabla13[[#This Row],[Tasa de ingresos cliente]]</f>
        <v>7.3528733250000002E-5</v>
      </c>
      <c r="Y938" s="21">
        <v>22.631540000000001</v>
      </c>
      <c r="Z938" s="15">
        <f>Tabla13[[#This Row],[tasa de cambio]]*Tabla13[[#This Row],[Ingresos netos]]</f>
        <v>1.664068467696705E-3</v>
      </c>
      <c r="AQ938" s="2" t="s">
        <v>100</v>
      </c>
      <c r="AR938" s="2" t="s">
        <v>49</v>
      </c>
      <c r="AS938" s="2" t="s">
        <v>101</v>
      </c>
      <c r="AT938" s="2" t="s">
        <v>11</v>
      </c>
      <c r="AU938" s="2" t="s">
        <v>12</v>
      </c>
      <c r="AV938" s="2" t="s">
        <v>13</v>
      </c>
      <c r="AW938" s="7">
        <v>1.0071379000000001E-3</v>
      </c>
      <c r="AX938" s="7">
        <v>0.75</v>
      </c>
      <c r="AY938" s="9">
        <f>Tabla8[[#This Row],[Precio unitario]]*Tabla8[[#This Row],[Tasa de ingresos cliente]]</f>
        <v>7.5535342500000009E-4</v>
      </c>
      <c r="AZ938" s="21">
        <v>21.6</v>
      </c>
      <c r="BA938" s="11">
        <f>Tabla8[[#This Row],[tasa de cambio]]*Tabla8[[#This Row],[Ingresos netos]]</f>
        <v>1.6315633980000004E-2</v>
      </c>
      <c r="BB938" s="23"/>
      <c r="BD938" s="23"/>
    </row>
    <row r="939" spans="16:56">
      <c r="P939" s="2" t="s">
        <v>87</v>
      </c>
      <c r="Q939" s="2" t="s">
        <v>21</v>
      </c>
      <c r="R939" s="2"/>
      <c r="S939" s="2" t="s">
        <v>11</v>
      </c>
      <c r="T939" s="2" t="s">
        <v>12</v>
      </c>
      <c r="U939" s="2" t="s">
        <v>13</v>
      </c>
      <c r="V939" s="7">
        <v>3.5980271200000002E-4</v>
      </c>
      <c r="W939" s="7">
        <v>0.75</v>
      </c>
      <c r="X939" s="9">
        <f>Tabla13[[#This Row],[Precio unitario]]*Tabla13[[#This Row],[Tasa de ingresos cliente]]</f>
        <v>2.6985203400000003E-4</v>
      </c>
      <c r="Y939" s="21">
        <v>22.631540000000001</v>
      </c>
      <c r="Z939" s="15">
        <f>Tabla13[[#This Row],[tasa de cambio]]*Tabla13[[#This Row],[Ingresos netos]]</f>
        <v>6.1071671015523613E-3</v>
      </c>
      <c r="AQ939" s="1" t="s">
        <v>100</v>
      </c>
      <c r="AR939" s="1" t="s">
        <v>49</v>
      </c>
      <c r="AS939" s="1" t="s">
        <v>101</v>
      </c>
      <c r="AT939" s="1" t="s">
        <v>11</v>
      </c>
      <c r="AU939" s="1" t="s">
        <v>12</v>
      </c>
      <c r="AV939" s="1" t="s">
        <v>13</v>
      </c>
      <c r="AW939" s="8">
        <v>1.0071282E-3</v>
      </c>
      <c r="AX939" s="8">
        <v>0.75</v>
      </c>
      <c r="AY939" s="9">
        <f>Tabla8[[#This Row],[Precio unitario]]*Tabla8[[#This Row],[Tasa de ingresos cliente]]</f>
        <v>7.5534615E-4</v>
      </c>
      <c r="AZ939" s="21">
        <v>21.6</v>
      </c>
      <c r="BA939" s="11">
        <f>Tabla8[[#This Row],[tasa de cambio]]*Tabla8[[#This Row],[Ingresos netos]]</f>
        <v>1.6315476840000002E-2</v>
      </c>
      <c r="BB939" s="23"/>
      <c r="BD939" s="23"/>
    </row>
    <row r="940" spans="16:56">
      <c r="P940" s="1" t="s">
        <v>87</v>
      </c>
      <c r="Q940" s="1" t="s">
        <v>37</v>
      </c>
      <c r="R940" s="1"/>
      <c r="S940" s="1" t="s">
        <v>11</v>
      </c>
      <c r="T940" s="1" t="s">
        <v>12</v>
      </c>
      <c r="U940" s="1" t="s">
        <v>13</v>
      </c>
      <c r="V940" s="8">
        <v>1.059743243E-3</v>
      </c>
      <c r="W940" s="8">
        <v>0.75</v>
      </c>
      <c r="X940" s="9">
        <f>Tabla13[[#This Row],[Precio unitario]]*Tabla13[[#This Row],[Tasa de ingresos cliente]]</f>
        <v>7.9480743225000003E-4</v>
      </c>
      <c r="Y940" s="21">
        <v>22.631540000000001</v>
      </c>
      <c r="Z940" s="15">
        <f>Tabla13[[#This Row],[tasa de cambio]]*Tabla13[[#This Row],[Ingresos netos]]</f>
        <v>1.7987716195263168E-2</v>
      </c>
      <c r="AQ940" s="2" t="s">
        <v>100</v>
      </c>
      <c r="AR940" s="2" t="s">
        <v>49</v>
      </c>
      <c r="AS940" s="2" t="s">
        <v>101</v>
      </c>
      <c r="AT940" s="2" t="s">
        <v>11</v>
      </c>
      <c r="AU940" s="2" t="s">
        <v>12</v>
      </c>
      <c r="AV940" s="2" t="s">
        <v>13</v>
      </c>
      <c r="AW940" s="7">
        <v>1.0070000000000001E-3</v>
      </c>
      <c r="AX940" s="7">
        <v>0.75</v>
      </c>
      <c r="AY940" s="9">
        <f>Tabla8[[#This Row],[Precio unitario]]*Tabla8[[#This Row],[Tasa de ingresos cliente]]</f>
        <v>7.5525000000000006E-4</v>
      </c>
      <c r="AZ940" s="21">
        <v>21.6</v>
      </c>
      <c r="BA940" s="11">
        <f>Tabla8[[#This Row],[tasa de cambio]]*Tabla8[[#This Row],[Ingresos netos]]</f>
        <v>1.6313400000000002E-2</v>
      </c>
      <c r="BB940" s="23"/>
      <c r="BD940" s="23"/>
    </row>
    <row r="941" spans="16:56">
      <c r="P941" s="2" t="s">
        <v>87</v>
      </c>
      <c r="Q941" s="2" t="s">
        <v>22</v>
      </c>
      <c r="R941" s="2"/>
      <c r="S941" s="2" t="s">
        <v>11</v>
      </c>
      <c r="T941" s="2" t="s">
        <v>12</v>
      </c>
      <c r="U941" s="2" t="s">
        <v>13</v>
      </c>
      <c r="V941" s="7">
        <v>7.8573132800000001E-4</v>
      </c>
      <c r="W941" s="7">
        <v>0.75</v>
      </c>
      <c r="X941" s="9">
        <f>Tabla13[[#This Row],[Precio unitario]]*Tabla13[[#This Row],[Tasa de ingresos cliente]]</f>
        <v>5.89298496E-4</v>
      </c>
      <c r="Y941" s="21">
        <v>22.631540000000001</v>
      </c>
      <c r="Z941" s="15">
        <f>Tabla13[[#This Row],[tasa de cambio]]*Tabla13[[#This Row],[Ingresos netos]]</f>
        <v>1.3336732484163841E-2</v>
      </c>
      <c r="AQ941" s="1" t="s">
        <v>100</v>
      </c>
      <c r="AR941" s="1" t="s">
        <v>49</v>
      </c>
      <c r="AS941" s="1" t="s">
        <v>101</v>
      </c>
      <c r="AT941" s="1" t="s">
        <v>11</v>
      </c>
      <c r="AU941" s="1" t="s">
        <v>12</v>
      </c>
      <c r="AV941" s="1" t="s">
        <v>13</v>
      </c>
      <c r="AW941" s="8">
        <v>1.0071304000000001E-3</v>
      </c>
      <c r="AX941" s="8">
        <v>0.75</v>
      </c>
      <c r="AY941" s="9">
        <f>Tabla8[[#This Row],[Precio unitario]]*Tabla8[[#This Row],[Tasa de ingresos cliente]]</f>
        <v>7.5534780000000002E-4</v>
      </c>
      <c r="AZ941" s="21">
        <v>21.6</v>
      </c>
      <c r="BA941" s="11">
        <f>Tabla8[[#This Row],[tasa de cambio]]*Tabla8[[#This Row],[Ingresos netos]]</f>
        <v>1.6315512480000002E-2</v>
      </c>
      <c r="BB941" s="23"/>
      <c r="BD941" s="23"/>
    </row>
    <row r="942" spans="16:56">
      <c r="P942" s="1" t="s">
        <v>87</v>
      </c>
      <c r="Q942" s="1" t="s">
        <v>39</v>
      </c>
      <c r="R942" s="1"/>
      <c r="S942" s="1" t="s">
        <v>11</v>
      </c>
      <c r="T942" s="1" t="s">
        <v>12</v>
      </c>
      <c r="U942" s="1" t="s">
        <v>13</v>
      </c>
      <c r="V942" s="8">
        <v>1.5221923749999999E-3</v>
      </c>
      <c r="W942" s="8">
        <v>0.75</v>
      </c>
      <c r="X942" s="9">
        <f>Tabla13[[#This Row],[Precio unitario]]*Tabla13[[#This Row],[Tasa de ingresos cliente]]</f>
        <v>1.1416442812499999E-3</v>
      </c>
      <c r="Y942" s="21">
        <v>22.631540000000001</v>
      </c>
      <c r="Z942" s="15">
        <f>Tabla13[[#This Row],[tasa de cambio]]*Tabla13[[#This Row],[Ingresos netos]]</f>
        <v>2.5837168216880625E-2</v>
      </c>
      <c r="AQ942" s="2" t="s">
        <v>100</v>
      </c>
      <c r="AR942" s="2" t="s">
        <v>49</v>
      </c>
      <c r="AS942" s="2" t="s">
        <v>101</v>
      </c>
      <c r="AT942" s="2" t="s">
        <v>11</v>
      </c>
      <c r="AU942" s="2" t="s">
        <v>12</v>
      </c>
      <c r="AV942" s="2" t="s">
        <v>13</v>
      </c>
      <c r="AW942" s="7">
        <v>1.0071285999999999E-3</v>
      </c>
      <c r="AX942" s="7">
        <v>0.75</v>
      </c>
      <c r="AY942" s="9">
        <f>Tabla8[[#This Row],[Precio unitario]]*Tabla8[[#This Row],[Tasa de ingresos cliente]]</f>
        <v>7.5534644999999999E-4</v>
      </c>
      <c r="AZ942" s="21">
        <v>21.6</v>
      </c>
      <c r="BA942" s="11">
        <f>Tabla8[[#This Row],[tasa de cambio]]*Tabla8[[#This Row],[Ingresos netos]]</f>
        <v>1.6315483320000001E-2</v>
      </c>
      <c r="BB942" s="23"/>
      <c r="BD942" s="23"/>
    </row>
    <row r="943" spans="16:56">
      <c r="P943" s="2" t="s">
        <v>87</v>
      </c>
      <c r="Q943" s="2" t="s">
        <v>23</v>
      </c>
      <c r="R943" s="2"/>
      <c r="S943" s="2" t="s">
        <v>11</v>
      </c>
      <c r="T943" s="2" t="s">
        <v>12</v>
      </c>
      <c r="U943" s="2" t="s">
        <v>13</v>
      </c>
      <c r="V943" s="7">
        <v>8.4369061600000005E-4</v>
      </c>
      <c r="W943" s="7">
        <v>0.75</v>
      </c>
      <c r="X943" s="9">
        <f>Tabla13[[#This Row],[Precio unitario]]*Tabla13[[#This Row],[Tasa de ingresos cliente]]</f>
        <v>6.3276796200000007E-4</v>
      </c>
      <c r="Y943" s="21">
        <v>22.631540000000001</v>
      </c>
      <c r="Z943" s="15">
        <f>Tabla13[[#This Row],[tasa de cambio]]*Tabla13[[#This Row],[Ingresos netos]]</f>
        <v>1.4320513442721483E-2</v>
      </c>
      <c r="AQ943" s="1" t="s">
        <v>100</v>
      </c>
      <c r="AR943" s="1" t="s">
        <v>49</v>
      </c>
      <c r="AS943" s="1" t="s">
        <v>101</v>
      </c>
      <c r="AT943" s="1" t="s">
        <v>11</v>
      </c>
      <c r="AU943" s="1" t="s">
        <v>12</v>
      </c>
      <c r="AV943" s="1" t="s">
        <v>13</v>
      </c>
      <c r="AW943" s="8">
        <v>1.0071111E-3</v>
      </c>
      <c r="AX943" s="8">
        <v>0.75</v>
      </c>
      <c r="AY943" s="9">
        <f>Tabla8[[#This Row],[Precio unitario]]*Tabla8[[#This Row],[Tasa de ingresos cliente]]</f>
        <v>7.5533332499999996E-4</v>
      </c>
      <c r="AZ943" s="21">
        <v>21.6</v>
      </c>
      <c r="BA943" s="11">
        <f>Tabla8[[#This Row],[tasa de cambio]]*Tabla8[[#This Row],[Ingresos netos]]</f>
        <v>1.6315199820000001E-2</v>
      </c>
      <c r="BB943" s="23"/>
      <c r="BD943" s="23"/>
    </row>
    <row r="944" spans="16:56">
      <c r="P944" s="1" t="s">
        <v>87</v>
      </c>
      <c r="Q944" s="1" t="s">
        <v>25</v>
      </c>
      <c r="R944" s="1"/>
      <c r="S944" s="1" t="s">
        <v>11</v>
      </c>
      <c r="T944" s="1" t="s">
        <v>12</v>
      </c>
      <c r="U944" s="1" t="s">
        <v>13</v>
      </c>
      <c r="V944" s="8">
        <v>2.78918602E-4</v>
      </c>
      <c r="W944" s="8">
        <v>0.75</v>
      </c>
      <c r="X944" s="9">
        <f>Tabla13[[#This Row],[Precio unitario]]*Tabla13[[#This Row],[Tasa de ingresos cliente]]</f>
        <v>2.0918895150000001E-4</v>
      </c>
      <c r="Y944" s="21">
        <v>22.631540000000001</v>
      </c>
      <c r="Z944" s="15">
        <f>Tabla13[[#This Row],[tasa de cambio]]*Tabla13[[#This Row],[Ingresos netos]]</f>
        <v>4.7342681234303101E-3</v>
      </c>
      <c r="AQ944" s="2" t="s">
        <v>100</v>
      </c>
      <c r="AR944" s="2" t="s">
        <v>49</v>
      </c>
      <c r="AS944" s="2" t="s">
        <v>101</v>
      </c>
      <c r="AT944" s="2" t="s">
        <v>11</v>
      </c>
      <c r="AU944" s="2" t="s">
        <v>12</v>
      </c>
      <c r="AV944" s="2" t="s">
        <v>13</v>
      </c>
      <c r="AW944" s="7">
        <v>1.0071136E-3</v>
      </c>
      <c r="AX944" s="7">
        <v>0.75</v>
      </c>
      <c r="AY944" s="9">
        <f>Tabla8[[#This Row],[Precio unitario]]*Tabla8[[#This Row],[Tasa de ingresos cliente]]</f>
        <v>7.5533520000000006E-4</v>
      </c>
      <c r="AZ944" s="21">
        <v>21.6</v>
      </c>
      <c r="BA944" s="11">
        <f>Tabla8[[#This Row],[tasa de cambio]]*Tabla8[[#This Row],[Ingresos netos]]</f>
        <v>1.6315240320000004E-2</v>
      </c>
      <c r="BB944" s="23"/>
      <c r="BD944" s="23"/>
    </row>
    <row r="945" spans="16:56">
      <c r="P945" s="2" t="s">
        <v>87</v>
      </c>
      <c r="Q945" s="2" t="s">
        <v>32</v>
      </c>
      <c r="R945" s="2"/>
      <c r="S945" s="2" t="s">
        <v>11</v>
      </c>
      <c r="T945" s="2" t="s">
        <v>12</v>
      </c>
      <c r="U945" s="2" t="s">
        <v>13</v>
      </c>
      <c r="V945" s="7">
        <v>1.1742750380000001E-3</v>
      </c>
      <c r="W945" s="7">
        <v>0.75</v>
      </c>
      <c r="X945" s="9">
        <f>Tabla13[[#This Row],[Precio unitario]]*Tabla13[[#This Row],[Tasa de ingresos cliente]]</f>
        <v>8.8070627850000006E-4</v>
      </c>
      <c r="Y945" s="21">
        <v>22.631540000000001</v>
      </c>
      <c r="Z945" s="15">
        <f>Tabla13[[#This Row],[tasa de cambio]]*Tabla13[[#This Row],[Ingresos netos]]</f>
        <v>1.9931739370123894E-2</v>
      </c>
      <c r="AQ945" s="1" t="s">
        <v>100</v>
      </c>
      <c r="AR945" s="1" t="s">
        <v>49</v>
      </c>
      <c r="AS945" s="1" t="s">
        <v>104</v>
      </c>
      <c r="AT945" s="1" t="s">
        <v>11</v>
      </c>
      <c r="AU945" s="1" t="s">
        <v>12</v>
      </c>
      <c r="AV945" s="1" t="s">
        <v>13</v>
      </c>
      <c r="AW945" s="8">
        <v>1.256E-3</v>
      </c>
      <c r="AX945" s="8">
        <v>0.75</v>
      </c>
      <c r="AY945" s="9">
        <f>Tabla8[[#This Row],[Precio unitario]]*Tabla8[[#This Row],[Tasa de ingresos cliente]]</f>
        <v>9.4199999999999991E-4</v>
      </c>
      <c r="AZ945" s="21">
        <v>21.6</v>
      </c>
      <c r="BA945" s="11">
        <f>Tabla8[[#This Row],[tasa de cambio]]*Tabla8[[#This Row],[Ingresos netos]]</f>
        <v>2.0347199999999999E-2</v>
      </c>
      <c r="BB945" s="23"/>
      <c r="BD945" s="23"/>
    </row>
    <row r="946" spans="16:56">
      <c r="P946" s="1" t="s">
        <v>87</v>
      </c>
      <c r="Q946" s="1" t="s">
        <v>14</v>
      </c>
      <c r="R946" s="1"/>
      <c r="S946" s="1" t="s">
        <v>11</v>
      </c>
      <c r="T946" s="1" t="s">
        <v>12</v>
      </c>
      <c r="U946" s="1" t="s">
        <v>13</v>
      </c>
      <c r="V946" s="8">
        <v>2.3394896E-4</v>
      </c>
      <c r="W946" s="8">
        <v>0.75</v>
      </c>
      <c r="X946" s="9">
        <f>Tabla13[[#This Row],[Precio unitario]]*Tabla13[[#This Row],[Tasa de ingresos cliente]]</f>
        <v>1.7546172000000002E-4</v>
      </c>
      <c r="Y946" s="21">
        <v>22.631540000000001</v>
      </c>
      <c r="Z946" s="15">
        <f>Tabla13[[#This Row],[tasa de cambio]]*Tabla13[[#This Row],[Ingresos netos]]</f>
        <v>3.9709689346488003E-3</v>
      </c>
      <c r="AQ946" s="2" t="s">
        <v>100</v>
      </c>
      <c r="AR946" s="2" t="s">
        <v>49</v>
      </c>
      <c r="AS946" s="2" t="s">
        <v>104</v>
      </c>
      <c r="AT946" s="2" t="s">
        <v>11</v>
      </c>
      <c r="AU946" s="2" t="s">
        <v>12</v>
      </c>
      <c r="AV946" s="2" t="s">
        <v>13</v>
      </c>
      <c r="AW946" s="7">
        <v>1.2555000000000001E-3</v>
      </c>
      <c r="AX946" s="7">
        <v>0.75</v>
      </c>
      <c r="AY946" s="9">
        <f>Tabla8[[#This Row],[Precio unitario]]*Tabla8[[#This Row],[Tasa de ingresos cliente]]</f>
        <v>9.4162500000000008E-4</v>
      </c>
      <c r="AZ946" s="21">
        <v>21.6</v>
      </c>
      <c r="BA946" s="11">
        <f>Tabla8[[#This Row],[tasa de cambio]]*Tabla8[[#This Row],[Ingresos netos]]</f>
        <v>2.0339100000000002E-2</v>
      </c>
      <c r="BB946" s="23"/>
      <c r="BD946" s="23"/>
    </row>
    <row r="947" spans="16:56">
      <c r="P947" s="2" t="s">
        <v>87</v>
      </c>
      <c r="Q947" s="2" t="s">
        <v>55</v>
      </c>
      <c r="R947" s="2"/>
      <c r="S947" s="2" t="s">
        <v>11</v>
      </c>
      <c r="T947" s="2" t="s">
        <v>12</v>
      </c>
      <c r="U947" s="2" t="s">
        <v>13</v>
      </c>
      <c r="V947" s="7">
        <v>6.6644538399999998E-4</v>
      </c>
      <c r="W947" s="7">
        <v>0.75</v>
      </c>
      <c r="X947" s="9">
        <f>Tabla13[[#This Row],[Precio unitario]]*Tabla13[[#This Row],[Tasa de ingresos cliente]]</f>
        <v>4.9983403799999996E-4</v>
      </c>
      <c r="Y947" s="21">
        <v>22.631540000000001</v>
      </c>
      <c r="Z947" s="15">
        <f>Tabla13[[#This Row],[tasa de cambio]]*Tabla13[[#This Row],[Ingresos netos]]</f>
        <v>1.1312014024358519E-2</v>
      </c>
      <c r="AQ947" s="1" t="s">
        <v>100</v>
      </c>
      <c r="AR947" s="1" t="s">
        <v>49</v>
      </c>
      <c r="AS947" s="1" t="s">
        <v>104</v>
      </c>
      <c r="AT947" s="1" t="s">
        <v>11</v>
      </c>
      <c r="AU947" s="1" t="s">
        <v>12</v>
      </c>
      <c r="AV947" s="1" t="s">
        <v>13</v>
      </c>
      <c r="AW947" s="8">
        <v>1.2555184999999999E-3</v>
      </c>
      <c r="AX947" s="8">
        <v>0.75</v>
      </c>
      <c r="AY947" s="9">
        <f>Tabla8[[#This Row],[Precio unitario]]*Tabla8[[#This Row],[Tasa de ingresos cliente]]</f>
        <v>9.4163887499999993E-4</v>
      </c>
      <c r="AZ947" s="21">
        <v>21.6</v>
      </c>
      <c r="BA947" s="11">
        <f>Tabla8[[#This Row],[tasa de cambio]]*Tabla8[[#This Row],[Ingresos netos]]</f>
        <v>2.03393997E-2</v>
      </c>
      <c r="BB947" s="23"/>
      <c r="BD947" s="23"/>
    </row>
    <row r="948" spans="16:56">
      <c r="P948" s="1" t="s">
        <v>87</v>
      </c>
      <c r="Q948" s="1" t="s">
        <v>43</v>
      </c>
      <c r="R948" s="1"/>
      <c r="S948" s="1" t="s">
        <v>11</v>
      </c>
      <c r="T948" s="1" t="s">
        <v>12</v>
      </c>
      <c r="U948" s="1" t="s">
        <v>13</v>
      </c>
      <c r="V948" s="8">
        <v>2.6003759600000002E-4</v>
      </c>
      <c r="W948" s="8">
        <v>0.75</v>
      </c>
      <c r="X948" s="9">
        <f>Tabla13[[#This Row],[Precio unitario]]*Tabla13[[#This Row],[Tasa de ingresos cliente]]</f>
        <v>1.95028197E-4</v>
      </c>
      <c r="Y948" s="21">
        <v>22.631540000000001</v>
      </c>
      <c r="Z948" s="15">
        <f>Tabla13[[#This Row],[tasa de cambio]]*Tabla13[[#This Row],[Ingresos netos]]</f>
        <v>4.4137884415333803E-3</v>
      </c>
      <c r="AQ948" s="2" t="s">
        <v>100</v>
      </c>
      <c r="AR948" s="2" t="s">
        <v>49</v>
      </c>
      <c r="AS948" s="2" t="s">
        <v>104</v>
      </c>
      <c r="AT948" s="2" t="s">
        <v>11</v>
      </c>
      <c r="AU948" s="2" t="s">
        <v>12</v>
      </c>
      <c r="AV948" s="2" t="s">
        <v>13</v>
      </c>
      <c r="AW948" s="7">
        <v>1.2556666999999999E-3</v>
      </c>
      <c r="AX948" s="7">
        <v>0.75</v>
      </c>
      <c r="AY948" s="9">
        <f>Tabla8[[#This Row],[Precio unitario]]*Tabla8[[#This Row],[Tasa de ingresos cliente]]</f>
        <v>9.41750025E-4</v>
      </c>
      <c r="AZ948" s="21">
        <v>21.6</v>
      </c>
      <c r="BA948" s="11">
        <f>Tabla8[[#This Row],[tasa de cambio]]*Tabla8[[#This Row],[Ingresos netos]]</f>
        <v>2.034180054E-2</v>
      </c>
      <c r="BB948" s="23"/>
      <c r="BD948" s="23"/>
    </row>
    <row r="949" spans="16:56">
      <c r="P949" s="2" t="s">
        <v>87</v>
      </c>
      <c r="Q949" s="2" t="s">
        <v>85</v>
      </c>
      <c r="R949" s="2"/>
      <c r="S949" s="2" t="s">
        <v>11</v>
      </c>
      <c r="T949" s="2" t="s">
        <v>12</v>
      </c>
      <c r="U949" s="2" t="s">
        <v>13</v>
      </c>
      <c r="V949" s="7">
        <v>3.1031633300000001E-4</v>
      </c>
      <c r="W949" s="7">
        <v>0.75</v>
      </c>
      <c r="X949" s="9">
        <f>Tabla13[[#This Row],[Precio unitario]]*Tabla13[[#This Row],[Tasa de ingresos cliente]]</f>
        <v>2.3273724975000001E-4</v>
      </c>
      <c r="Y949" s="21">
        <v>22.631540000000001</v>
      </c>
      <c r="Z949" s="15">
        <f>Tabla13[[#This Row],[tasa de cambio]]*Tabla13[[#This Row],[Ingresos netos]]</f>
        <v>5.2672023772071157E-3</v>
      </c>
      <c r="AQ949" s="1" t="s">
        <v>100</v>
      </c>
      <c r="AR949" s="1" t="s">
        <v>49</v>
      </c>
      <c r="AS949" s="1" t="s">
        <v>104</v>
      </c>
      <c r="AT949" s="1" t="s">
        <v>11</v>
      </c>
      <c r="AU949" s="1" t="s">
        <v>12</v>
      </c>
      <c r="AV949" s="1" t="s">
        <v>13</v>
      </c>
      <c r="AW949" s="8">
        <v>1.2555556E-3</v>
      </c>
      <c r="AX949" s="8">
        <v>0.75</v>
      </c>
      <c r="AY949" s="9">
        <f>Tabla8[[#This Row],[Precio unitario]]*Tabla8[[#This Row],[Tasa de ingresos cliente]]</f>
        <v>9.4166669999999999E-4</v>
      </c>
      <c r="AZ949" s="21">
        <v>21.6</v>
      </c>
      <c r="BA949" s="11">
        <f>Tabla8[[#This Row],[tasa de cambio]]*Tabla8[[#This Row],[Ingresos netos]]</f>
        <v>2.0340000720000001E-2</v>
      </c>
      <c r="BB949" s="23"/>
      <c r="BD949" s="23"/>
    </row>
    <row r="950" spans="16:56">
      <c r="P950" s="1" t="s">
        <v>87</v>
      </c>
      <c r="Q950" s="1" t="s">
        <v>33</v>
      </c>
      <c r="R950" s="1"/>
      <c r="S950" s="1" t="s">
        <v>11</v>
      </c>
      <c r="T950" s="1" t="s">
        <v>12</v>
      </c>
      <c r="U950" s="1" t="s">
        <v>13</v>
      </c>
      <c r="V950" s="8">
        <v>1.2341773269999999E-3</v>
      </c>
      <c r="W950" s="8">
        <v>0.75</v>
      </c>
      <c r="X950" s="9">
        <f>Tabla13[[#This Row],[Precio unitario]]*Tabla13[[#This Row],[Tasa de ingresos cliente]]</f>
        <v>9.2563299524999994E-4</v>
      </c>
      <c r="Y950" s="21">
        <v>22.631540000000001</v>
      </c>
      <c r="Z950" s="15">
        <f>Tabla13[[#This Row],[tasa de cambio]]*Tabla13[[#This Row],[Ingresos netos]]</f>
        <v>2.0948500157320183E-2</v>
      </c>
      <c r="AQ950" s="2" t="s">
        <v>100</v>
      </c>
      <c r="AR950" s="2" t="s">
        <v>49</v>
      </c>
      <c r="AS950" s="2" t="s">
        <v>104</v>
      </c>
      <c r="AT950" s="2" t="s">
        <v>11</v>
      </c>
      <c r="AU950" s="2" t="s">
        <v>12</v>
      </c>
      <c r="AV950" s="2" t="s">
        <v>13</v>
      </c>
      <c r="AW950" s="7">
        <v>1.2555999999999999E-3</v>
      </c>
      <c r="AX950" s="7">
        <v>0.75</v>
      </c>
      <c r="AY950" s="9">
        <f>Tabla8[[#This Row],[Precio unitario]]*Tabla8[[#This Row],[Tasa de ingresos cliente]]</f>
        <v>9.4169999999999996E-4</v>
      </c>
      <c r="AZ950" s="21">
        <v>21.6</v>
      </c>
      <c r="BA950" s="11">
        <f>Tabla8[[#This Row],[tasa de cambio]]*Tabla8[[#This Row],[Ingresos netos]]</f>
        <v>2.034072E-2</v>
      </c>
      <c r="BB950" s="23"/>
      <c r="BD950" s="23"/>
    </row>
    <row r="951" spans="16:56">
      <c r="P951" s="2" t="s">
        <v>87</v>
      </c>
      <c r="Q951" s="2" t="s">
        <v>18</v>
      </c>
      <c r="R951" s="2"/>
      <c r="S951" s="2" t="s">
        <v>11</v>
      </c>
      <c r="T951" s="2" t="s">
        <v>12</v>
      </c>
      <c r="U951" s="2" t="s">
        <v>13</v>
      </c>
      <c r="V951" s="7">
        <v>2.8439329399999999E-4</v>
      </c>
      <c r="W951" s="7">
        <v>0.75</v>
      </c>
      <c r="X951" s="9">
        <f>Tabla13[[#This Row],[Precio unitario]]*Tabla13[[#This Row],[Tasa de ingresos cliente]]</f>
        <v>2.1329497049999999E-4</v>
      </c>
      <c r="Y951" s="21">
        <v>22.631540000000001</v>
      </c>
      <c r="Z951" s="15">
        <f>Tabla13[[#This Row],[tasa de cambio]]*Tabla13[[#This Row],[Ingresos netos]]</f>
        <v>4.8271936566695699E-3</v>
      </c>
      <c r="AQ951" s="1" t="s">
        <v>100</v>
      </c>
      <c r="AR951" s="1" t="s">
        <v>49</v>
      </c>
      <c r="AS951" s="1" t="s">
        <v>104</v>
      </c>
      <c r="AT951" s="1" t="s">
        <v>11</v>
      </c>
      <c r="AU951" s="1" t="s">
        <v>12</v>
      </c>
      <c r="AV951" s="1" t="s">
        <v>13</v>
      </c>
      <c r="AW951" s="8">
        <v>1.2555333E-3</v>
      </c>
      <c r="AX951" s="8">
        <v>0.75</v>
      </c>
      <c r="AY951" s="9">
        <f>Tabla8[[#This Row],[Precio unitario]]*Tabla8[[#This Row],[Tasa de ingresos cliente]]</f>
        <v>9.4164997499999992E-4</v>
      </c>
      <c r="AZ951" s="21">
        <v>21.6</v>
      </c>
      <c r="BA951" s="11">
        <f>Tabla8[[#This Row],[tasa de cambio]]*Tabla8[[#This Row],[Ingresos netos]]</f>
        <v>2.033963946E-2</v>
      </c>
      <c r="BB951" s="23"/>
      <c r="BD951" s="23"/>
    </row>
    <row r="952" spans="16:56">
      <c r="P952" s="1" t="s">
        <v>87</v>
      </c>
      <c r="Q952" s="1" t="s">
        <v>34</v>
      </c>
      <c r="R952" s="1"/>
      <c r="S952" s="1" t="s">
        <v>11</v>
      </c>
      <c r="T952" s="1" t="s">
        <v>12</v>
      </c>
      <c r="U952" s="1" t="s">
        <v>13</v>
      </c>
      <c r="V952" s="8">
        <v>1.4954717399999999E-4</v>
      </c>
      <c r="W952" s="8">
        <v>0.75</v>
      </c>
      <c r="X952" s="9">
        <f>Tabla13[[#This Row],[Precio unitario]]*Tabla13[[#This Row],[Tasa de ingresos cliente]]</f>
        <v>1.1216038049999999E-4</v>
      </c>
      <c r="Y952" s="21">
        <v>22.631540000000001</v>
      </c>
      <c r="Z952" s="15">
        <f>Tabla13[[#This Row],[tasa de cambio]]*Tabla13[[#This Row],[Ingresos netos]]</f>
        <v>2.5383621377009702E-3</v>
      </c>
      <c r="AQ952" s="2" t="s">
        <v>100</v>
      </c>
      <c r="AR952" s="2" t="s">
        <v>49</v>
      </c>
      <c r="AS952" s="2" t="s">
        <v>104</v>
      </c>
      <c r="AT952" s="2" t="s">
        <v>11</v>
      </c>
      <c r="AU952" s="2" t="s">
        <v>12</v>
      </c>
      <c r="AV952" s="2" t="s">
        <v>13</v>
      </c>
      <c r="AW952" s="7">
        <v>1.2555385E-3</v>
      </c>
      <c r="AX952" s="7">
        <v>0.75</v>
      </c>
      <c r="AY952" s="9">
        <f>Tabla8[[#This Row],[Precio unitario]]*Tabla8[[#This Row],[Tasa de ingresos cliente]]</f>
        <v>9.4165387499999995E-4</v>
      </c>
      <c r="AZ952" s="21">
        <v>21.6</v>
      </c>
      <c r="BA952" s="11">
        <f>Tabla8[[#This Row],[tasa de cambio]]*Tabla8[[#This Row],[Ingresos netos]]</f>
        <v>2.0339723699999999E-2</v>
      </c>
      <c r="BB952" s="23"/>
      <c r="BD952" s="23"/>
    </row>
    <row r="953" spans="16:56">
      <c r="P953" s="2" t="s">
        <v>87</v>
      </c>
      <c r="Q953" s="2" t="s">
        <v>20</v>
      </c>
      <c r="R953" s="2"/>
      <c r="S953" s="2" t="s">
        <v>11</v>
      </c>
      <c r="T953" s="2" t="s">
        <v>12</v>
      </c>
      <c r="U953" s="2" t="s">
        <v>13</v>
      </c>
      <c r="V953" s="7">
        <v>7.2032575E-4</v>
      </c>
      <c r="W953" s="7">
        <v>0.75</v>
      </c>
      <c r="X953" s="9">
        <f>Tabla13[[#This Row],[Precio unitario]]*Tabla13[[#This Row],[Tasa de ingresos cliente]]</f>
        <v>5.402443125E-4</v>
      </c>
      <c r="Y953" s="21">
        <v>22.631540000000001</v>
      </c>
      <c r="Z953" s="15">
        <f>Tabla13[[#This Row],[tasa de cambio]]*Tabla13[[#This Row],[Ingresos netos]]</f>
        <v>1.222656076811625E-2</v>
      </c>
      <c r="AQ953" s="1" t="s">
        <v>100</v>
      </c>
      <c r="AR953" s="1" t="s">
        <v>49</v>
      </c>
      <c r="AS953" s="1" t="s">
        <v>104</v>
      </c>
      <c r="AT953" s="1" t="s">
        <v>11</v>
      </c>
      <c r="AU953" s="1" t="s">
        <v>12</v>
      </c>
      <c r="AV953" s="1" t="s">
        <v>13</v>
      </c>
      <c r="AW953" s="8">
        <v>1.2555216999999999E-3</v>
      </c>
      <c r="AX953" s="8">
        <v>0.75</v>
      </c>
      <c r="AY953" s="9">
        <f>Tabla8[[#This Row],[Precio unitario]]*Tabla8[[#This Row],[Tasa de ingresos cliente]]</f>
        <v>9.4164127499999999E-4</v>
      </c>
      <c r="AZ953" s="21">
        <v>21.6</v>
      </c>
      <c r="BA953" s="11">
        <f>Tabla8[[#This Row],[tasa de cambio]]*Tabla8[[#This Row],[Ingresos netos]]</f>
        <v>2.0339451540000001E-2</v>
      </c>
      <c r="BB953" s="23"/>
      <c r="BD953" s="23"/>
    </row>
    <row r="954" spans="16:56">
      <c r="P954" s="1" t="s">
        <v>87</v>
      </c>
      <c r="Q954" s="1" t="s">
        <v>39</v>
      </c>
      <c r="R954" s="1"/>
      <c r="S954" s="1" t="s">
        <v>11</v>
      </c>
      <c r="T954" s="1" t="s">
        <v>12</v>
      </c>
      <c r="U954" s="1" t="s">
        <v>13</v>
      </c>
      <c r="V954" s="8">
        <v>1.2576887600000001E-3</v>
      </c>
      <c r="W954" s="8">
        <v>0.75</v>
      </c>
      <c r="X954" s="9">
        <f>Tabla13[[#This Row],[Precio unitario]]*Tabla13[[#This Row],[Tasa de ingresos cliente]]</f>
        <v>9.4326657E-4</v>
      </c>
      <c r="Y954" s="21">
        <v>22.631540000000001</v>
      </c>
      <c r="Z954" s="15">
        <f>Tabla13[[#This Row],[tasa de cambio]]*Tabla13[[#This Row],[Ingresos netos]]</f>
        <v>2.1347575109617802E-2</v>
      </c>
      <c r="AQ954" s="2" t="s">
        <v>100</v>
      </c>
      <c r="AR954" s="2" t="s">
        <v>49</v>
      </c>
      <c r="AS954" s="2" t="s">
        <v>104</v>
      </c>
      <c r="AT954" s="2" t="s">
        <v>11</v>
      </c>
      <c r="AU954" s="2" t="s">
        <v>12</v>
      </c>
      <c r="AV954" s="2" t="s">
        <v>13</v>
      </c>
      <c r="AW954" s="7">
        <v>1.2555625E-3</v>
      </c>
      <c r="AX954" s="7">
        <v>0.75</v>
      </c>
      <c r="AY954" s="9">
        <f>Tabla8[[#This Row],[Precio unitario]]*Tabla8[[#This Row],[Tasa de ingresos cliente]]</f>
        <v>9.4167187500000002E-4</v>
      </c>
      <c r="AZ954" s="21">
        <v>21.6</v>
      </c>
      <c r="BA954" s="11">
        <f>Tabla8[[#This Row],[tasa de cambio]]*Tabla8[[#This Row],[Ingresos netos]]</f>
        <v>2.03401125E-2</v>
      </c>
      <c r="BB954" s="23"/>
      <c r="BD954" s="23"/>
    </row>
    <row r="955" spans="16:56">
      <c r="P955" s="2" t="s">
        <v>87</v>
      </c>
      <c r="Q955" s="2" t="s">
        <v>23</v>
      </c>
      <c r="R955" s="2"/>
      <c r="S955" s="2" t="s">
        <v>11</v>
      </c>
      <c r="T955" s="2" t="s">
        <v>12</v>
      </c>
      <c r="U955" s="2" t="s">
        <v>13</v>
      </c>
      <c r="V955" s="7">
        <v>9.3102103199999996E-4</v>
      </c>
      <c r="W955" s="7">
        <v>0.75</v>
      </c>
      <c r="X955" s="9">
        <f>Tabla13[[#This Row],[Precio unitario]]*Tabla13[[#This Row],[Tasa de ingresos cliente]]</f>
        <v>6.9826577399999994E-4</v>
      </c>
      <c r="Y955" s="21">
        <v>22.631540000000001</v>
      </c>
      <c r="Z955" s="15">
        <f>Tabla13[[#This Row],[tasa de cambio]]*Tabla13[[#This Row],[Ingresos netos]]</f>
        <v>1.580282979491196E-2</v>
      </c>
      <c r="AQ955" s="1" t="s">
        <v>100</v>
      </c>
      <c r="AR955" s="1" t="s">
        <v>49</v>
      </c>
      <c r="AS955" s="1" t="s">
        <v>104</v>
      </c>
      <c r="AT955" s="1" t="s">
        <v>11</v>
      </c>
      <c r="AU955" s="1" t="s">
        <v>12</v>
      </c>
      <c r="AV955" s="1" t="s">
        <v>13</v>
      </c>
      <c r="AW955" s="8">
        <v>1.2555263E-3</v>
      </c>
      <c r="AX955" s="8">
        <v>0.75</v>
      </c>
      <c r="AY955" s="9">
        <f>Tabla8[[#This Row],[Precio unitario]]*Tabla8[[#This Row],[Tasa de ingresos cliente]]</f>
        <v>9.4164472499999997E-4</v>
      </c>
      <c r="AZ955" s="21">
        <v>21.6</v>
      </c>
      <c r="BA955" s="11">
        <f>Tabla8[[#This Row],[tasa de cambio]]*Tabla8[[#This Row],[Ingresos netos]]</f>
        <v>2.0339526060000002E-2</v>
      </c>
      <c r="BB955" s="23"/>
      <c r="BD955" s="23"/>
    </row>
    <row r="956" spans="16:56">
      <c r="P956" s="1" t="s">
        <v>87</v>
      </c>
      <c r="Q956" s="1" t="s">
        <v>47</v>
      </c>
      <c r="R956" s="1"/>
      <c r="S956" s="1" t="s">
        <v>11</v>
      </c>
      <c r="T956" s="1" t="s">
        <v>12</v>
      </c>
      <c r="U956" s="1" t="s">
        <v>13</v>
      </c>
      <c r="V956" s="8">
        <v>1.1850799239999999E-3</v>
      </c>
      <c r="W956" s="8">
        <v>0.75</v>
      </c>
      <c r="X956" s="9">
        <f>Tabla13[[#This Row],[Precio unitario]]*Tabla13[[#This Row],[Tasa de ingresos cliente]]</f>
        <v>8.8880994299999987E-4</v>
      </c>
      <c r="Y956" s="21">
        <v>22.631540000000001</v>
      </c>
      <c r="Z956" s="15">
        <f>Tabla13[[#This Row],[tasa de cambio]]*Tabla13[[#This Row],[Ingresos netos]]</f>
        <v>2.0115137777402217E-2</v>
      </c>
      <c r="AQ956" s="2" t="s">
        <v>100</v>
      </c>
      <c r="AR956" s="2" t="s">
        <v>49</v>
      </c>
      <c r="AS956" s="2" t="s">
        <v>104</v>
      </c>
      <c r="AT956" s="2" t="s">
        <v>11</v>
      </c>
      <c r="AU956" s="2" t="s">
        <v>12</v>
      </c>
      <c r="AV956" s="2" t="s">
        <v>13</v>
      </c>
      <c r="AW956" s="7">
        <v>1.2555714E-3</v>
      </c>
      <c r="AX956" s="7">
        <v>0.75</v>
      </c>
      <c r="AY956" s="9">
        <f>Tabla8[[#This Row],[Precio unitario]]*Tabla8[[#This Row],[Tasa de ingresos cliente]]</f>
        <v>9.4167855000000002E-4</v>
      </c>
      <c r="AZ956" s="21">
        <v>21.6</v>
      </c>
      <c r="BA956" s="11">
        <f>Tabla8[[#This Row],[tasa de cambio]]*Tabla8[[#This Row],[Ingresos netos]]</f>
        <v>2.0340256680000002E-2</v>
      </c>
      <c r="BB956" s="23"/>
      <c r="BD956" s="23"/>
    </row>
    <row r="957" spans="16:56">
      <c r="P957" s="2" t="s">
        <v>87</v>
      </c>
      <c r="Q957" s="2" t="s">
        <v>41</v>
      </c>
      <c r="R957" s="2"/>
      <c r="S957" s="2" t="s">
        <v>11</v>
      </c>
      <c r="T957" s="2" t="s">
        <v>12</v>
      </c>
      <c r="U957" s="2" t="s">
        <v>13</v>
      </c>
      <c r="V957" s="7">
        <v>9.8793620000000004E-5</v>
      </c>
      <c r="W957" s="7">
        <v>0.75</v>
      </c>
      <c r="X957" s="9">
        <f>Tabla13[[#This Row],[Precio unitario]]*Tabla13[[#This Row],[Tasa de ingresos cliente]]</f>
        <v>7.4095214999999996E-5</v>
      </c>
      <c r="Y957" s="21">
        <v>22.631540000000001</v>
      </c>
      <c r="Z957" s="15">
        <f>Tabla13[[#This Row],[tasa de cambio]]*Tabla13[[#This Row],[Ingresos netos]]</f>
        <v>1.6768888220810999E-3</v>
      </c>
      <c r="AQ957" s="1" t="s">
        <v>100</v>
      </c>
      <c r="AR957" s="1" t="s">
        <v>49</v>
      </c>
      <c r="AS957" s="1" t="s">
        <v>104</v>
      </c>
      <c r="AT957" s="1" t="s">
        <v>11</v>
      </c>
      <c r="AU957" s="1" t="s">
        <v>12</v>
      </c>
      <c r="AV957" s="1" t="s">
        <v>13</v>
      </c>
      <c r="AW957" s="8">
        <v>2.4464999999999999E-3</v>
      </c>
      <c r="AX957" s="8">
        <v>0.75</v>
      </c>
      <c r="AY957" s="9">
        <f>Tabla8[[#This Row],[Precio unitario]]*Tabla8[[#This Row],[Tasa de ingresos cliente]]</f>
        <v>1.8348749999999999E-3</v>
      </c>
      <c r="AZ957" s="21">
        <v>21.6</v>
      </c>
      <c r="BA957" s="11">
        <f>Tabla8[[#This Row],[tasa de cambio]]*Tabla8[[#This Row],[Ingresos netos]]</f>
        <v>3.9633300000000003E-2</v>
      </c>
      <c r="BB957" s="23"/>
      <c r="BD957" s="23"/>
    </row>
    <row r="958" spans="16:56">
      <c r="P958" s="1" t="s">
        <v>87</v>
      </c>
      <c r="Q958" s="1" t="s">
        <v>32</v>
      </c>
      <c r="R958" s="1"/>
      <c r="S958" s="1" t="s">
        <v>11</v>
      </c>
      <c r="T958" s="1" t="s">
        <v>12</v>
      </c>
      <c r="U958" s="1" t="s">
        <v>13</v>
      </c>
      <c r="V958" s="8">
        <v>7.6865960800000005E-4</v>
      </c>
      <c r="W958" s="8">
        <v>0.75</v>
      </c>
      <c r="X958" s="9">
        <f>Tabla13[[#This Row],[Precio unitario]]*Tabla13[[#This Row],[Tasa de ingresos cliente]]</f>
        <v>5.7649470600000009E-4</v>
      </c>
      <c r="Y958" s="21">
        <v>22.631540000000001</v>
      </c>
      <c r="Z958" s="15">
        <f>Tabla13[[#This Row],[tasa de cambio]]*Tabla13[[#This Row],[Ingresos netos]]</f>
        <v>1.3046962998627242E-2</v>
      </c>
      <c r="AQ958" s="2" t="s">
        <v>100</v>
      </c>
      <c r="AR958" s="2" t="s">
        <v>49</v>
      </c>
      <c r="AS958" s="2" t="s">
        <v>104</v>
      </c>
      <c r="AT958" s="2" t="s">
        <v>11</v>
      </c>
      <c r="AU958" s="2" t="s">
        <v>12</v>
      </c>
      <c r="AV958" s="2" t="s">
        <v>13</v>
      </c>
      <c r="AW958" s="7">
        <v>2.447E-3</v>
      </c>
      <c r="AX958" s="7">
        <v>0.75</v>
      </c>
      <c r="AY958" s="9">
        <f>Tabla8[[#This Row],[Precio unitario]]*Tabla8[[#This Row],[Tasa de ingresos cliente]]</f>
        <v>1.8352500000000001E-3</v>
      </c>
      <c r="AZ958" s="21">
        <v>21.6</v>
      </c>
      <c r="BA958" s="11">
        <f>Tabla8[[#This Row],[tasa de cambio]]*Tabla8[[#This Row],[Ingresos netos]]</f>
        <v>3.9641400000000007E-2</v>
      </c>
      <c r="BB958" s="23"/>
      <c r="BD958" s="23"/>
    </row>
    <row r="959" spans="16:56">
      <c r="P959" s="2" t="s">
        <v>87</v>
      </c>
      <c r="Q959" s="2" t="s">
        <v>14</v>
      </c>
      <c r="R959" s="2"/>
      <c r="S959" s="2" t="s">
        <v>11</v>
      </c>
      <c r="T959" s="2" t="s">
        <v>12</v>
      </c>
      <c r="U959" s="2" t="s">
        <v>13</v>
      </c>
      <c r="V959" s="7">
        <v>4.2339805300000002E-4</v>
      </c>
      <c r="W959" s="7">
        <v>0.75</v>
      </c>
      <c r="X959" s="9">
        <f>Tabla13[[#This Row],[Precio unitario]]*Tabla13[[#This Row],[Tasa de ingresos cliente]]</f>
        <v>3.1754853975000003E-4</v>
      </c>
      <c r="Y959" s="21">
        <v>22.631540000000001</v>
      </c>
      <c r="Z959" s="15">
        <f>Tabla13[[#This Row],[tasa de cambio]]*Tabla13[[#This Row],[Ingresos netos]]</f>
        <v>7.186612479293716E-3</v>
      </c>
      <c r="AQ959" s="1" t="s">
        <v>100</v>
      </c>
      <c r="AR959" s="1" t="s">
        <v>49</v>
      </c>
      <c r="AS959" s="1" t="s">
        <v>104</v>
      </c>
      <c r="AT959" s="1" t="s">
        <v>11</v>
      </c>
      <c r="AU959" s="1" t="s">
        <v>12</v>
      </c>
      <c r="AV959" s="1" t="s">
        <v>13</v>
      </c>
      <c r="AW959" s="8">
        <v>2.4465454999999998E-3</v>
      </c>
      <c r="AX959" s="8">
        <v>0.75</v>
      </c>
      <c r="AY959" s="9">
        <f>Tabla8[[#This Row],[Precio unitario]]*Tabla8[[#This Row],[Tasa de ingresos cliente]]</f>
        <v>1.834909125E-3</v>
      </c>
      <c r="AZ959" s="21">
        <v>21.6</v>
      </c>
      <c r="BA959" s="11">
        <f>Tabla8[[#This Row],[tasa de cambio]]*Tabla8[[#This Row],[Ingresos netos]]</f>
        <v>3.9634037099999998E-2</v>
      </c>
      <c r="BB959" s="23"/>
      <c r="BD959" s="23"/>
    </row>
    <row r="960" spans="16:56">
      <c r="P960" s="1" t="s">
        <v>87</v>
      </c>
      <c r="Q960" s="1" t="s">
        <v>15</v>
      </c>
      <c r="R960" s="1"/>
      <c r="S960" s="1" t="s">
        <v>11</v>
      </c>
      <c r="T960" s="1" t="s">
        <v>12</v>
      </c>
      <c r="U960" s="1" t="s">
        <v>13</v>
      </c>
      <c r="V960" s="8">
        <v>1.3613076190000001E-3</v>
      </c>
      <c r="W960" s="8">
        <v>0.75</v>
      </c>
      <c r="X960" s="9">
        <f>Tabla13[[#This Row],[Precio unitario]]*Tabla13[[#This Row],[Tasa de ingresos cliente]]</f>
        <v>1.0209807142500002E-3</v>
      </c>
      <c r="Y960" s="21">
        <v>22.631540000000001</v>
      </c>
      <c r="Z960" s="15">
        <f>Tabla13[[#This Row],[tasa de cambio]]*Tabla13[[#This Row],[Ingresos netos]]</f>
        <v>2.310636587377745E-2</v>
      </c>
      <c r="AQ960" s="2" t="s">
        <v>100</v>
      </c>
      <c r="AR960" s="2" t="s">
        <v>49</v>
      </c>
      <c r="AS960" s="2" t="s">
        <v>104</v>
      </c>
      <c r="AT960" s="2" t="s">
        <v>11</v>
      </c>
      <c r="AU960" s="2" t="s">
        <v>12</v>
      </c>
      <c r="AV960" s="2" t="s">
        <v>13</v>
      </c>
      <c r="AW960" s="7">
        <v>2.4466000000000002E-3</v>
      </c>
      <c r="AX960" s="7">
        <v>0.75</v>
      </c>
      <c r="AY960" s="9">
        <f>Tabla8[[#This Row],[Precio unitario]]*Tabla8[[#This Row],[Tasa de ingresos cliente]]</f>
        <v>1.8349500000000001E-3</v>
      </c>
      <c r="AZ960" s="21">
        <v>21.6</v>
      </c>
      <c r="BA960" s="11">
        <f>Tabla8[[#This Row],[tasa de cambio]]*Tabla8[[#This Row],[Ingresos netos]]</f>
        <v>3.9634920000000004E-2</v>
      </c>
      <c r="BB960" s="23"/>
      <c r="BD960" s="23"/>
    </row>
    <row r="961" spans="16:56">
      <c r="P961" s="2" t="s">
        <v>87</v>
      </c>
      <c r="Q961" s="2" t="s">
        <v>15</v>
      </c>
      <c r="R961" s="2"/>
      <c r="S961" s="2" t="s">
        <v>11</v>
      </c>
      <c r="T961" s="2" t="s">
        <v>12</v>
      </c>
      <c r="U961" s="2" t="s">
        <v>13</v>
      </c>
      <c r="V961" s="7">
        <v>1.4167366849999999E-3</v>
      </c>
      <c r="W961" s="7">
        <v>0.75</v>
      </c>
      <c r="X961" s="9">
        <f>Tabla13[[#This Row],[Precio unitario]]*Tabla13[[#This Row],[Tasa de ingresos cliente]]</f>
        <v>1.06255251375E-3</v>
      </c>
      <c r="Y961" s="21">
        <v>22.631540000000001</v>
      </c>
      <c r="Z961" s="15">
        <f>Tabla13[[#This Row],[tasa de cambio]]*Tabla13[[#This Row],[Ingresos netos]]</f>
        <v>2.4047199717033677E-2</v>
      </c>
      <c r="AQ961" s="2" t="s">
        <v>100</v>
      </c>
      <c r="AR961" s="2" t="s">
        <v>49</v>
      </c>
      <c r="AS961" s="2" t="s">
        <v>104</v>
      </c>
      <c r="AT961" s="2" t="s">
        <v>11</v>
      </c>
      <c r="AU961" s="2" t="s">
        <v>12</v>
      </c>
      <c r="AV961" s="2" t="s">
        <v>13</v>
      </c>
      <c r="AW961" s="7">
        <v>3.0279999999999999E-3</v>
      </c>
      <c r="AX961" s="7">
        <v>0.75</v>
      </c>
      <c r="AY961" s="9">
        <f>Tabla8[[#This Row],[Precio unitario]]*Tabla8[[#This Row],[Tasa de ingresos cliente]]</f>
        <v>2.271E-3</v>
      </c>
      <c r="AZ961" s="21">
        <v>21.6</v>
      </c>
      <c r="BA961" s="11">
        <f>Tabla8[[#This Row],[tasa de cambio]]*Tabla8[[#This Row],[Ingresos netos]]</f>
        <v>4.9053600000000003E-2</v>
      </c>
      <c r="BB961" s="23"/>
      <c r="BD961" s="23"/>
    </row>
    <row r="962" spans="16:56">
      <c r="P962" s="1" t="s">
        <v>87</v>
      </c>
      <c r="Q962" s="1" t="s">
        <v>56</v>
      </c>
      <c r="R962" s="1"/>
      <c r="S962" s="1" t="s">
        <v>11</v>
      </c>
      <c r="T962" s="1" t="s">
        <v>12</v>
      </c>
      <c r="U962" s="1" t="s">
        <v>13</v>
      </c>
      <c r="V962" s="8">
        <v>2.0736737689999998E-3</v>
      </c>
      <c r="W962" s="8">
        <v>0.75</v>
      </c>
      <c r="X962" s="9">
        <f>Tabla13[[#This Row],[Precio unitario]]*Tabla13[[#This Row],[Tasa de ingresos cliente]]</f>
        <v>1.5552553267499998E-3</v>
      </c>
      <c r="Y962" s="21">
        <v>22.631540000000001</v>
      </c>
      <c r="Z962" s="15">
        <f>Tabla13[[#This Row],[tasa de cambio]]*Tabla13[[#This Row],[Ingresos netos]]</f>
        <v>3.5197823137555692E-2</v>
      </c>
      <c r="AQ962" s="1" t="s">
        <v>100</v>
      </c>
      <c r="AR962" s="1" t="s">
        <v>49</v>
      </c>
      <c r="AS962" s="1" t="s">
        <v>104</v>
      </c>
      <c r="AT962" s="1" t="s">
        <v>11</v>
      </c>
      <c r="AU962" s="1" t="s">
        <v>12</v>
      </c>
      <c r="AV962" s="1" t="s">
        <v>13</v>
      </c>
      <c r="AW962" s="8">
        <v>3.0281666999999999E-3</v>
      </c>
      <c r="AX962" s="8">
        <v>0.75</v>
      </c>
      <c r="AY962" s="9">
        <f>Tabla8[[#This Row],[Precio unitario]]*Tabla8[[#This Row],[Tasa de ingresos cliente]]</f>
        <v>2.271125025E-3</v>
      </c>
      <c r="AZ962" s="21">
        <v>21.6</v>
      </c>
      <c r="BA962" s="11">
        <f>Tabla8[[#This Row],[tasa de cambio]]*Tabla8[[#This Row],[Ingresos netos]]</f>
        <v>4.9056300540000007E-2</v>
      </c>
      <c r="BB962" s="23"/>
      <c r="BD962" s="23"/>
    </row>
    <row r="963" spans="16:56">
      <c r="P963" s="2" t="s">
        <v>87</v>
      </c>
      <c r="Q963" s="2" t="s">
        <v>44</v>
      </c>
      <c r="R963" s="2"/>
      <c r="S963" s="2" t="s">
        <v>11</v>
      </c>
      <c r="T963" s="2" t="s">
        <v>12</v>
      </c>
      <c r="U963" s="2" t="s">
        <v>13</v>
      </c>
      <c r="V963" s="7">
        <v>1.3974319600000001E-4</v>
      </c>
      <c r="W963" s="7">
        <v>0.75</v>
      </c>
      <c r="X963" s="9">
        <f>Tabla13[[#This Row],[Precio unitario]]*Tabla13[[#This Row],[Tasa de ingresos cliente]]</f>
        <v>1.0480739700000001E-4</v>
      </c>
      <c r="Y963" s="21">
        <v>22.631540000000001</v>
      </c>
      <c r="Z963" s="15">
        <f>Tabla13[[#This Row],[tasa de cambio]]*Tabla13[[#This Row],[Ingresos netos]]</f>
        <v>2.3719527975013806E-3</v>
      </c>
      <c r="AQ963" s="2" t="s">
        <v>100</v>
      </c>
      <c r="AR963" s="2" t="s">
        <v>49</v>
      </c>
      <c r="AS963" s="2" t="s">
        <v>104</v>
      </c>
      <c r="AT963" s="2" t="s">
        <v>11</v>
      </c>
      <c r="AU963" s="2" t="s">
        <v>12</v>
      </c>
      <c r="AV963" s="2" t="s">
        <v>13</v>
      </c>
      <c r="AW963" s="7">
        <v>3.0281578999999999E-3</v>
      </c>
      <c r="AX963" s="7">
        <v>0.75</v>
      </c>
      <c r="AY963" s="9">
        <f>Tabla8[[#This Row],[Precio unitario]]*Tabla8[[#This Row],[Tasa de ingresos cliente]]</f>
        <v>2.271118425E-3</v>
      </c>
      <c r="AZ963" s="21">
        <v>21.6</v>
      </c>
      <c r="BA963" s="11">
        <f>Tabla8[[#This Row],[tasa de cambio]]*Tabla8[[#This Row],[Ingresos netos]]</f>
        <v>4.9056157980000001E-2</v>
      </c>
      <c r="BB963" s="23"/>
      <c r="BD963" s="23"/>
    </row>
    <row r="964" spans="16:56">
      <c r="P964" s="1" t="s">
        <v>87</v>
      </c>
      <c r="Q964" s="1" t="s">
        <v>50</v>
      </c>
      <c r="R964" s="1"/>
      <c r="S964" s="1" t="s">
        <v>11</v>
      </c>
      <c r="T964" s="1" t="s">
        <v>12</v>
      </c>
      <c r="U964" s="1" t="s">
        <v>13</v>
      </c>
      <c r="V964" s="8">
        <v>1.4485462530000001E-3</v>
      </c>
      <c r="W964" s="8">
        <v>0.75</v>
      </c>
      <c r="X964" s="9">
        <f>Tabla13[[#This Row],[Precio unitario]]*Tabla13[[#This Row],[Tasa de ingresos cliente]]</f>
        <v>1.0864096897500002E-3</v>
      </c>
      <c r="Y964" s="21">
        <v>22.631540000000001</v>
      </c>
      <c r="Z964" s="15">
        <f>Tabla13[[#This Row],[tasa de cambio]]*Tabla13[[#This Row],[Ingresos netos]]</f>
        <v>2.4587124349964719E-2</v>
      </c>
      <c r="AQ964" s="1" t="s">
        <v>100</v>
      </c>
      <c r="AR964" s="1" t="s">
        <v>49</v>
      </c>
      <c r="AS964" s="1" t="s">
        <v>104</v>
      </c>
      <c r="AT964" s="1" t="s">
        <v>11</v>
      </c>
      <c r="AU964" s="1" t="s">
        <v>12</v>
      </c>
      <c r="AV964" s="1" t="s">
        <v>13</v>
      </c>
      <c r="AW964" s="8">
        <v>3.0281817999999999E-3</v>
      </c>
      <c r="AX964" s="8">
        <v>0.75</v>
      </c>
      <c r="AY964" s="9">
        <f>Tabla8[[#This Row],[Precio unitario]]*Tabla8[[#This Row],[Tasa de ingresos cliente]]</f>
        <v>2.2711363499999999E-3</v>
      </c>
      <c r="AZ964" s="21">
        <v>21.6</v>
      </c>
      <c r="BA964" s="11">
        <f>Tabla8[[#This Row],[tasa de cambio]]*Tabla8[[#This Row],[Ingresos netos]]</f>
        <v>4.9056545159999999E-2</v>
      </c>
      <c r="BB964" s="23"/>
      <c r="BD964" s="23"/>
    </row>
    <row r="965" spans="16:56">
      <c r="P965" s="2" t="s">
        <v>87</v>
      </c>
      <c r="Q965" s="2" t="s">
        <v>34</v>
      </c>
      <c r="R965" s="2"/>
      <c r="S965" s="2" t="s">
        <v>11</v>
      </c>
      <c r="T965" s="2" t="s">
        <v>12</v>
      </c>
      <c r="U965" s="2" t="s">
        <v>13</v>
      </c>
      <c r="V965" s="7">
        <v>1.78139043E-4</v>
      </c>
      <c r="W965" s="7">
        <v>0.75</v>
      </c>
      <c r="X965" s="9">
        <f>Tabla13[[#This Row],[Precio unitario]]*Tabla13[[#This Row],[Tasa de ingresos cliente]]</f>
        <v>1.3360428225000001E-4</v>
      </c>
      <c r="Y965" s="21">
        <v>22.631540000000001</v>
      </c>
      <c r="Z965" s="15">
        <f>Tabla13[[#This Row],[tasa de cambio]]*Tabla13[[#This Row],[Ingresos netos]]</f>
        <v>3.0236706579121653E-3</v>
      </c>
      <c r="AQ965" s="2" t="s">
        <v>100</v>
      </c>
      <c r="AR965" s="2" t="s">
        <v>49</v>
      </c>
      <c r="AS965" s="2" t="s">
        <v>104</v>
      </c>
      <c r="AT965" s="2" t="s">
        <v>11</v>
      </c>
      <c r="AU965" s="2" t="s">
        <v>12</v>
      </c>
      <c r="AV965" s="2" t="s">
        <v>13</v>
      </c>
      <c r="AW965" s="7">
        <v>3.0281111E-3</v>
      </c>
      <c r="AX965" s="7">
        <v>0.75</v>
      </c>
      <c r="AY965" s="9">
        <f>Tabla8[[#This Row],[Precio unitario]]*Tabla8[[#This Row],[Tasa de ingresos cliente]]</f>
        <v>2.2710833250000001E-3</v>
      </c>
      <c r="AZ965" s="21">
        <v>21.6</v>
      </c>
      <c r="BA965" s="11">
        <f>Tabla8[[#This Row],[tasa de cambio]]*Tabla8[[#This Row],[Ingresos netos]]</f>
        <v>4.9055399820000005E-2</v>
      </c>
      <c r="BB965" s="23"/>
      <c r="BD965" s="23"/>
    </row>
    <row r="966" spans="16:56">
      <c r="P966" s="1" t="s">
        <v>87</v>
      </c>
      <c r="Q966" s="1" t="s">
        <v>61</v>
      </c>
      <c r="R966" s="1"/>
      <c r="S966" s="1" t="s">
        <v>11</v>
      </c>
      <c r="T966" s="1" t="s">
        <v>12</v>
      </c>
      <c r="U966" s="1" t="s">
        <v>13</v>
      </c>
      <c r="V966" s="8">
        <v>1.99674298E-4</v>
      </c>
      <c r="W966" s="8">
        <v>0.75</v>
      </c>
      <c r="X966" s="9">
        <f>Tabla13[[#This Row],[Precio unitario]]*Tabla13[[#This Row],[Tasa de ingresos cliente]]</f>
        <v>1.4975572349999999E-4</v>
      </c>
      <c r="Y966" s="21">
        <v>22.631540000000001</v>
      </c>
      <c r="Z966" s="15">
        <f>Tabla13[[#This Row],[tasa de cambio]]*Tabla13[[#This Row],[Ingresos netos]]</f>
        <v>3.3892026466191901E-3</v>
      </c>
      <c r="AQ966" s="1" t="s">
        <v>100</v>
      </c>
      <c r="AR966" s="1" t="s">
        <v>49</v>
      </c>
      <c r="AS966" s="1" t="s">
        <v>104</v>
      </c>
      <c r="AT966" s="1" t="s">
        <v>11</v>
      </c>
      <c r="AU966" s="1" t="s">
        <v>12</v>
      </c>
      <c r="AV966" s="1" t="s">
        <v>13</v>
      </c>
      <c r="AW966" s="8">
        <v>3.0281332999999998E-3</v>
      </c>
      <c r="AX966" s="8">
        <v>0.75</v>
      </c>
      <c r="AY966" s="9">
        <f>Tabla8[[#This Row],[Precio unitario]]*Tabla8[[#This Row],[Tasa de ingresos cliente]]</f>
        <v>2.271099975E-3</v>
      </c>
      <c r="AZ966" s="21">
        <v>21.6</v>
      </c>
      <c r="BA966" s="11">
        <f>Tabla8[[#This Row],[tasa de cambio]]*Tabla8[[#This Row],[Ingresos netos]]</f>
        <v>4.9055759460000001E-2</v>
      </c>
      <c r="BB966" s="23"/>
      <c r="BD966" s="23"/>
    </row>
    <row r="967" spans="16:56">
      <c r="P967" s="2" t="s">
        <v>87</v>
      </c>
      <c r="Q967" s="2" t="s">
        <v>19</v>
      </c>
      <c r="R967" s="2"/>
      <c r="S967" s="2" t="s">
        <v>11</v>
      </c>
      <c r="T967" s="2" t="s">
        <v>12</v>
      </c>
      <c r="U967" s="2" t="s">
        <v>13</v>
      </c>
      <c r="V967" s="7">
        <v>3.9147211960000004E-3</v>
      </c>
      <c r="W967" s="7">
        <v>0.75</v>
      </c>
      <c r="X967" s="9">
        <f>Tabla13[[#This Row],[Precio unitario]]*Tabla13[[#This Row],[Tasa de ingresos cliente]]</f>
        <v>2.9360408970000003E-3</v>
      </c>
      <c r="Y967" s="21">
        <v>22.631540000000001</v>
      </c>
      <c r="Z967" s="15">
        <f>Tabla13[[#This Row],[tasa de cambio]]*Tabla13[[#This Row],[Ingresos netos]]</f>
        <v>6.6447127002091391E-2</v>
      </c>
      <c r="AQ967" s="2" t="s">
        <v>100</v>
      </c>
      <c r="AR967" s="2" t="s">
        <v>49</v>
      </c>
      <c r="AS967" s="2" t="s">
        <v>104</v>
      </c>
      <c r="AT967" s="2" t="s">
        <v>11</v>
      </c>
      <c r="AU967" s="2" t="s">
        <v>12</v>
      </c>
      <c r="AV967" s="2" t="s">
        <v>13</v>
      </c>
      <c r="AW967" s="7">
        <v>3.0282E-3</v>
      </c>
      <c r="AX967" s="7">
        <v>0.75</v>
      </c>
      <c r="AY967" s="9">
        <f>Tabla8[[#This Row],[Precio unitario]]*Tabla8[[#This Row],[Tasa de ingresos cliente]]</f>
        <v>2.27115E-3</v>
      </c>
      <c r="AZ967" s="21">
        <v>21.6</v>
      </c>
      <c r="BA967" s="11">
        <f>Tabla8[[#This Row],[tasa de cambio]]*Tabla8[[#This Row],[Ingresos netos]]</f>
        <v>4.9056840000000004E-2</v>
      </c>
      <c r="BB967" s="23"/>
      <c r="BD967" s="23"/>
    </row>
    <row r="968" spans="16:56">
      <c r="P968" s="1" t="s">
        <v>87</v>
      </c>
      <c r="Q968" s="1" t="s">
        <v>53</v>
      </c>
      <c r="R968" s="1"/>
      <c r="S968" s="1" t="s">
        <v>11</v>
      </c>
      <c r="T968" s="1" t="s">
        <v>12</v>
      </c>
      <c r="U968" s="1" t="s">
        <v>13</v>
      </c>
      <c r="V968" s="8">
        <v>1.19532915E-4</v>
      </c>
      <c r="W968" s="8">
        <v>0.75</v>
      </c>
      <c r="X968" s="9">
        <f>Tabla13[[#This Row],[Precio unitario]]*Tabla13[[#This Row],[Tasa de ingresos cliente]]</f>
        <v>8.964968624999999E-5</v>
      </c>
      <c r="Y968" s="21">
        <v>22.631540000000001</v>
      </c>
      <c r="Z968" s="15">
        <f>Tabla13[[#This Row],[tasa de cambio]]*Tabla13[[#This Row],[Ingresos netos]]</f>
        <v>2.0289104603543251E-3</v>
      </c>
      <c r="AQ968" s="1" t="s">
        <v>100</v>
      </c>
      <c r="AR968" s="1" t="s">
        <v>49</v>
      </c>
      <c r="AS968" s="1" t="s">
        <v>104</v>
      </c>
      <c r="AT968" s="1" t="s">
        <v>11</v>
      </c>
      <c r="AU968" s="1" t="s">
        <v>12</v>
      </c>
      <c r="AV968" s="1" t="s">
        <v>13</v>
      </c>
      <c r="AW968" s="8">
        <v>3.0281537999999998E-3</v>
      </c>
      <c r="AX968" s="8">
        <v>0.75</v>
      </c>
      <c r="AY968" s="9">
        <f>Tabla8[[#This Row],[Precio unitario]]*Tabla8[[#This Row],[Tasa de ingresos cliente]]</f>
        <v>2.2711153500000001E-3</v>
      </c>
      <c r="AZ968" s="21">
        <v>21.6</v>
      </c>
      <c r="BA968" s="11">
        <f>Tabla8[[#This Row],[tasa de cambio]]*Tabla8[[#This Row],[Ingresos netos]]</f>
        <v>4.9056091560000008E-2</v>
      </c>
      <c r="BB968" s="23"/>
      <c r="BD968" s="23"/>
    </row>
    <row r="969" spans="16:56">
      <c r="P969" s="2" t="s">
        <v>87</v>
      </c>
      <c r="Q969" s="2" t="s">
        <v>57</v>
      </c>
      <c r="R969" s="2"/>
      <c r="S969" s="2" t="s">
        <v>11</v>
      </c>
      <c r="T969" s="2" t="s">
        <v>12</v>
      </c>
      <c r="U969" s="2" t="s">
        <v>13</v>
      </c>
      <c r="V969" s="7">
        <v>2.6183841000000001E-4</v>
      </c>
      <c r="W969" s="7">
        <v>0.75</v>
      </c>
      <c r="X969" s="9">
        <f>Tabla13[[#This Row],[Precio unitario]]*Tabla13[[#This Row],[Tasa de ingresos cliente]]</f>
        <v>1.9637880750000001E-4</v>
      </c>
      <c r="Y969" s="21">
        <v>22.631540000000001</v>
      </c>
      <c r="Z969" s="15">
        <f>Tabla13[[#This Row],[tasa de cambio]]*Tabla13[[#This Row],[Ingresos netos]]</f>
        <v>4.4443548370885506E-3</v>
      </c>
      <c r="AQ969" s="2" t="s">
        <v>100</v>
      </c>
      <c r="AR969" s="2" t="s">
        <v>49</v>
      </c>
      <c r="AS969" s="2" t="s">
        <v>104</v>
      </c>
      <c r="AT969" s="2" t="s">
        <v>11</v>
      </c>
      <c r="AU969" s="2" t="s">
        <v>12</v>
      </c>
      <c r="AV969" s="2" t="s">
        <v>13</v>
      </c>
      <c r="AW969" s="7">
        <v>3.0281429E-3</v>
      </c>
      <c r="AX969" s="7">
        <v>0.75</v>
      </c>
      <c r="AY969" s="9">
        <f>Tabla8[[#This Row],[Precio unitario]]*Tabla8[[#This Row],[Tasa de ingresos cliente]]</f>
        <v>2.2711071750000002E-3</v>
      </c>
      <c r="AZ969" s="21">
        <v>21.6</v>
      </c>
      <c r="BA969" s="11">
        <f>Tabla8[[#This Row],[tasa de cambio]]*Tabla8[[#This Row],[Ingresos netos]]</f>
        <v>4.9055914980000011E-2</v>
      </c>
      <c r="BB969" s="23"/>
      <c r="BD969" s="23"/>
    </row>
    <row r="970" spans="16:56">
      <c r="P970" s="1" t="s">
        <v>87</v>
      </c>
      <c r="Q970" s="1" t="s">
        <v>51</v>
      </c>
      <c r="R970" s="1"/>
      <c r="S970" s="1" t="s">
        <v>11</v>
      </c>
      <c r="T970" s="1" t="s">
        <v>12</v>
      </c>
      <c r="U970" s="1" t="s">
        <v>13</v>
      </c>
      <c r="V970" s="8">
        <v>2.17250217E-4</v>
      </c>
      <c r="W970" s="8">
        <v>0.75</v>
      </c>
      <c r="X970" s="9">
        <f>Tabla13[[#This Row],[Precio unitario]]*Tabla13[[#This Row],[Tasa de ingresos cliente]]</f>
        <v>1.6293766275E-4</v>
      </c>
      <c r="Y970" s="21">
        <v>22.631540000000001</v>
      </c>
      <c r="Z970" s="15">
        <f>Tabla13[[#This Row],[tasa de cambio]]*Tabla13[[#This Row],[Ingresos netos]]</f>
        <v>3.687530232033135E-3</v>
      </c>
      <c r="AQ970" s="1" t="s">
        <v>100</v>
      </c>
      <c r="AR970" s="1" t="s">
        <v>49</v>
      </c>
      <c r="AS970" s="1" t="s">
        <v>114</v>
      </c>
      <c r="AT970" s="1" t="s">
        <v>11</v>
      </c>
      <c r="AU970" s="1" t="s">
        <v>12</v>
      </c>
      <c r="AV970" s="1" t="s">
        <v>13</v>
      </c>
      <c r="AW970" s="8">
        <v>2.30833E-5</v>
      </c>
      <c r="AX970" s="8">
        <v>0.75</v>
      </c>
      <c r="AY970" s="9">
        <f>Tabla8[[#This Row],[Precio unitario]]*Tabla8[[#This Row],[Tasa de ingresos cliente]]</f>
        <v>1.7312474999999999E-5</v>
      </c>
      <c r="AZ970" s="21">
        <v>21.6</v>
      </c>
      <c r="BA970" s="11">
        <f>Tabla8[[#This Row],[tasa de cambio]]*Tabla8[[#This Row],[Ingresos netos]]</f>
        <v>3.7394946E-4</v>
      </c>
      <c r="BB970" s="23"/>
      <c r="BD970" s="23"/>
    </row>
    <row r="971" spans="16:56">
      <c r="P971" s="2" t="s">
        <v>87</v>
      </c>
      <c r="Q971" s="2" t="s">
        <v>23</v>
      </c>
      <c r="R971" s="2"/>
      <c r="S971" s="2" t="s">
        <v>11</v>
      </c>
      <c r="T971" s="2" t="s">
        <v>12</v>
      </c>
      <c r="U971" s="2" t="s">
        <v>13</v>
      </c>
      <c r="V971" s="7">
        <v>7.5248639799999995E-4</v>
      </c>
      <c r="W971" s="7">
        <v>0.75</v>
      </c>
      <c r="X971" s="9">
        <f>Tabla13[[#This Row],[Precio unitario]]*Tabla13[[#This Row],[Tasa de ingresos cliente]]</f>
        <v>5.6436479849999999E-4</v>
      </c>
      <c r="Y971" s="21">
        <v>22.631540000000001</v>
      </c>
      <c r="Z971" s="15">
        <f>Tabla13[[#This Row],[tasa de cambio]]*Tabla13[[#This Row],[Ingresos netos]]</f>
        <v>1.2772444511844691E-2</v>
      </c>
      <c r="AQ971" s="2" t="s">
        <v>100</v>
      </c>
      <c r="AR971" s="2" t="s">
        <v>49</v>
      </c>
      <c r="AS971" s="2" t="s">
        <v>114</v>
      </c>
      <c r="AT971" s="2" t="s">
        <v>11</v>
      </c>
      <c r="AU971" s="2" t="s">
        <v>12</v>
      </c>
      <c r="AV971" s="2" t="s">
        <v>13</v>
      </c>
      <c r="AW971" s="7">
        <v>2.3E-5</v>
      </c>
      <c r="AX971" s="7">
        <v>0.75</v>
      </c>
      <c r="AY971" s="9">
        <f>Tabla8[[#This Row],[Precio unitario]]*Tabla8[[#This Row],[Tasa de ingresos cliente]]</f>
        <v>1.7249999999999999E-5</v>
      </c>
      <c r="AZ971" s="21">
        <v>21.6</v>
      </c>
      <c r="BA971" s="11">
        <f>Tabla8[[#This Row],[tasa de cambio]]*Tabla8[[#This Row],[Ingresos netos]]</f>
        <v>3.726E-4</v>
      </c>
      <c r="BB971" s="23"/>
      <c r="BD971" s="23"/>
    </row>
    <row r="972" spans="16:56">
      <c r="P972" s="1" t="s">
        <v>87</v>
      </c>
      <c r="Q972" s="1" t="s">
        <v>25</v>
      </c>
      <c r="R972" s="1"/>
      <c r="S972" s="1" t="s">
        <v>11</v>
      </c>
      <c r="T972" s="1" t="s">
        <v>12</v>
      </c>
      <c r="U972" s="1" t="s">
        <v>13</v>
      </c>
      <c r="V972" s="8">
        <v>3.4118018600000003E-4</v>
      </c>
      <c r="W972" s="8">
        <v>0.75</v>
      </c>
      <c r="X972" s="9">
        <f>Tabla13[[#This Row],[Precio unitario]]*Tabla13[[#This Row],[Tasa de ingresos cliente]]</f>
        <v>2.5588513950000001E-4</v>
      </c>
      <c r="Y972" s="21">
        <v>22.631540000000001</v>
      </c>
      <c r="Z972" s="15">
        <f>Tabla13[[#This Row],[tasa de cambio]]*Tabla13[[#This Row],[Ingresos netos]]</f>
        <v>5.7910747699998306E-3</v>
      </c>
      <c r="AQ972" s="1" t="s">
        <v>100</v>
      </c>
      <c r="AR972" s="1" t="s">
        <v>49</v>
      </c>
      <c r="AS972" s="1" t="s">
        <v>114</v>
      </c>
      <c r="AT972" s="1" t="s">
        <v>11</v>
      </c>
      <c r="AU972" s="1" t="s">
        <v>12</v>
      </c>
      <c r="AV972" s="1" t="s">
        <v>13</v>
      </c>
      <c r="AW972" s="8">
        <v>2.30756E-5</v>
      </c>
      <c r="AX972" s="8">
        <v>0.75</v>
      </c>
      <c r="AY972" s="9">
        <f>Tabla8[[#This Row],[Precio unitario]]*Tabla8[[#This Row],[Tasa de ingresos cliente]]</f>
        <v>1.7306700000000002E-5</v>
      </c>
      <c r="AZ972" s="21">
        <v>21.6</v>
      </c>
      <c r="BA972" s="11">
        <f>Tabla8[[#This Row],[tasa de cambio]]*Tabla8[[#This Row],[Ingresos netos]]</f>
        <v>3.7382472000000008E-4</v>
      </c>
      <c r="BB972" s="23"/>
      <c r="BD972" s="23"/>
    </row>
    <row r="973" spans="16:56">
      <c r="P973" s="2" t="s">
        <v>87</v>
      </c>
      <c r="Q973" s="2" t="s">
        <v>10</v>
      </c>
      <c r="R973" s="2"/>
      <c r="S973" s="2" t="s">
        <v>11</v>
      </c>
      <c r="T973" s="2" t="s">
        <v>12</v>
      </c>
      <c r="U973" s="2" t="s">
        <v>13</v>
      </c>
      <c r="V973" s="7">
        <v>4.4778108899999998E-4</v>
      </c>
      <c r="W973" s="7">
        <v>0.75</v>
      </c>
      <c r="X973" s="9">
        <f>Tabla13[[#This Row],[Precio unitario]]*Tabla13[[#This Row],[Tasa de ingresos cliente]]</f>
        <v>3.3583581674999997E-4</v>
      </c>
      <c r="Y973" s="21">
        <v>22.631540000000001</v>
      </c>
      <c r="Z973" s="15">
        <f>Tabla13[[#This Row],[tasa de cambio]]*Tabla13[[#This Row],[Ingresos netos]]</f>
        <v>7.6004817202102951E-3</v>
      </c>
      <c r="AQ973" s="2" t="s">
        <v>100</v>
      </c>
      <c r="AR973" s="2" t="s">
        <v>49</v>
      </c>
      <c r="AS973" s="2" t="s">
        <v>114</v>
      </c>
      <c r="AT973" s="2" t="s">
        <v>11</v>
      </c>
      <c r="AU973" s="2" t="s">
        <v>12</v>
      </c>
      <c r="AV973" s="2" t="s">
        <v>13</v>
      </c>
      <c r="AW973" s="7">
        <v>2.3078199999999999E-5</v>
      </c>
      <c r="AX973" s="7">
        <v>0.75</v>
      </c>
      <c r="AY973" s="9">
        <f>Tabla8[[#This Row],[Precio unitario]]*Tabla8[[#This Row],[Tasa de ingresos cliente]]</f>
        <v>1.7308649999999999E-5</v>
      </c>
      <c r="AZ973" s="21">
        <v>21.6</v>
      </c>
      <c r="BA973" s="11">
        <f>Tabla8[[#This Row],[tasa de cambio]]*Tabla8[[#This Row],[Ingresos netos]]</f>
        <v>3.7386683999999999E-4</v>
      </c>
      <c r="BB973" s="23"/>
      <c r="BD973" s="23"/>
    </row>
    <row r="974" spans="16:56">
      <c r="P974" s="1" t="s">
        <v>87</v>
      </c>
      <c r="Q974" s="1" t="s">
        <v>47</v>
      </c>
      <c r="R974" s="1"/>
      <c r="S974" s="1" t="s">
        <v>11</v>
      </c>
      <c r="T974" s="1" t="s">
        <v>12</v>
      </c>
      <c r="U974" s="1" t="s">
        <v>13</v>
      </c>
      <c r="V974" s="8">
        <v>2.0736737689999998E-3</v>
      </c>
      <c r="W974" s="8">
        <v>0.75</v>
      </c>
      <c r="X974" s="9">
        <f>Tabla13[[#This Row],[Precio unitario]]*Tabla13[[#This Row],[Tasa de ingresos cliente]]</f>
        <v>1.5552553267499998E-3</v>
      </c>
      <c r="Y974" s="21">
        <v>22.631540000000001</v>
      </c>
      <c r="Z974" s="15">
        <f>Tabla13[[#This Row],[tasa de cambio]]*Tabla13[[#This Row],[Ingresos netos]]</f>
        <v>3.5197823137555692E-2</v>
      </c>
      <c r="AQ974" s="1" t="s">
        <v>100</v>
      </c>
      <c r="AR974" s="1" t="s">
        <v>49</v>
      </c>
      <c r="AS974" s="1" t="s">
        <v>114</v>
      </c>
      <c r="AT974" s="1" t="s">
        <v>11</v>
      </c>
      <c r="AU974" s="1" t="s">
        <v>12</v>
      </c>
      <c r="AV974" s="1" t="s">
        <v>13</v>
      </c>
      <c r="AW974" s="8">
        <v>2.3095199999999999E-5</v>
      </c>
      <c r="AX974" s="8">
        <v>0.75</v>
      </c>
      <c r="AY974" s="9">
        <f>Tabla8[[#This Row],[Precio unitario]]*Tabla8[[#This Row],[Tasa de ingresos cliente]]</f>
        <v>1.73214E-5</v>
      </c>
      <c r="AZ974" s="21">
        <v>21.6</v>
      </c>
      <c r="BA974" s="11">
        <f>Tabla8[[#This Row],[tasa de cambio]]*Tabla8[[#This Row],[Ingresos netos]]</f>
        <v>3.7414224000000001E-4</v>
      </c>
      <c r="BB974" s="23"/>
      <c r="BD974" s="23"/>
    </row>
    <row r="975" spans="16:56">
      <c r="P975" s="2" t="s">
        <v>87</v>
      </c>
      <c r="Q975" s="2" t="s">
        <v>32</v>
      </c>
      <c r="R975" s="2"/>
      <c r="S975" s="2" t="s">
        <v>11</v>
      </c>
      <c r="T975" s="2" t="s">
        <v>12</v>
      </c>
      <c r="U975" s="2" t="s">
        <v>13</v>
      </c>
      <c r="V975" s="7">
        <v>6.8805515600000005E-4</v>
      </c>
      <c r="W975" s="7">
        <v>0.75</v>
      </c>
      <c r="X975" s="9">
        <f>Tabla13[[#This Row],[Precio unitario]]*Tabla13[[#This Row],[Tasa de ingresos cliente]]</f>
        <v>5.1604136700000001E-4</v>
      </c>
      <c r="Y975" s="21">
        <v>22.631540000000001</v>
      </c>
      <c r="Z975" s="15">
        <f>Tabla13[[#This Row],[tasa de cambio]]*Tabla13[[#This Row],[Ingresos netos]]</f>
        <v>1.1678810838915182E-2</v>
      </c>
      <c r="AQ975" s="2" t="s">
        <v>100</v>
      </c>
      <c r="AR975" s="2" t="s">
        <v>49</v>
      </c>
      <c r="AS975" s="2" t="s">
        <v>114</v>
      </c>
      <c r="AT975" s="2" t="s">
        <v>11</v>
      </c>
      <c r="AU975" s="2" t="s">
        <v>12</v>
      </c>
      <c r="AV975" s="2" t="s">
        <v>13</v>
      </c>
      <c r="AW975" s="7">
        <v>2.3073799999999999E-5</v>
      </c>
      <c r="AX975" s="7">
        <v>0.75</v>
      </c>
      <c r="AY975" s="9">
        <f>Tabla8[[#This Row],[Precio unitario]]*Tabla8[[#This Row],[Tasa de ingresos cliente]]</f>
        <v>1.7305349999999999E-5</v>
      </c>
      <c r="AZ975" s="21">
        <v>21.6</v>
      </c>
      <c r="BA975" s="11">
        <f>Tabla8[[#This Row],[tasa de cambio]]*Tabla8[[#This Row],[Ingresos netos]]</f>
        <v>3.7379555999999999E-4</v>
      </c>
      <c r="BB975" s="23"/>
      <c r="BD975" s="23"/>
    </row>
    <row r="976" spans="16:56">
      <c r="P976" s="1" t="s">
        <v>87</v>
      </c>
      <c r="Q976" s="1" t="s">
        <v>41</v>
      </c>
      <c r="R976" s="1"/>
      <c r="S976" s="1" t="s">
        <v>11</v>
      </c>
      <c r="T976" s="1" t="s">
        <v>12</v>
      </c>
      <c r="U976" s="1" t="s">
        <v>13</v>
      </c>
      <c r="V976" s="8">
        <v>1.09681432E-4</v>
      </c>
      <c r="W976" s="8">
        <v>0.75</v>
      </c>
      <c r="X976" s="9">
        <f>Tabla13[[#This Row],[Precio unitario]]*Tabla13[[#This Row],[Tasa de ingresos cliente]]</f>
        <v>8.2261074000000007E-5</v>
      </c>
      <c r="Y976" s="21">
        <v>22.631540000000001</v>
      </c>
      <c r="Z976" s="15">
        <f>Tabla13[[#This Row],[tasa de cambio]]*Tabla13[[#This Row],[Ingresos netos]]</f>
        <v>1.8616947866739602E-3</v>
      </c>
      <c r="AQ976" s="1" t="s">
        <v>100</v>
      </c>
      <c r="AR976" s="1" t="s">
        <v>49</v>
      </c>
      <c r="AS976" s="1" t="s">
        <v>114</v>
      </c>
      <c r="AT976" s="1" t="s">
        <v>11</v>
      </c>
      <c r="AU976" s="1" t="s">
        <v>12</v>
      </c>
      <c r="AV976" s="1" t="s">
        <v>13</v>
      </c>
      <c r="AW976" s="8">
        <v>2.3060600000000001E-5</v>
      </c>
      <c r="AX976" s="8">
        <v>0.75</v>
      </c>
      <c r="AY976" s="9">
        <f>Tabla8[[#This Row],[Precio unitario]]*Tabla8[[#This Row],[Tasa de ingresos cliente]]</f>
        <v>1.7295450000000001E-5</v>
      </c>
      <c r="AZ976" s="21">
        <v>21.6</v>
      </c>
      <c r="BA976" s="11">
        <f>Tabla8[[#This Row],[tasa de cambio]]*Tabla8[[#This Row],[Ingresos netos]]</f>
        <v>3.7358172000000005E-4</v>
      </c>
      <c r="BB976" s="23"/>
      <c r="BD976" s="23"/>
    </row>
    <row r="977" spans="16:56">
      <c r="P977" s="2" t="s">
        <v>87</v>
      </c>
      <c r="Q977" s="2" t="s">
        <v>14</v>
      </c>
      <c r="R977" s="2"/>
      <c r="S977" s="2" t="s">
        <v>11</v>
      </c>
      <c r="T977" s="2" t="s">
        <v>12</v>
      </c>
      <c r="U977" s="2" t="s">
        <v>13</v>
      </c>
      <c r="V977" s="7">
        <v>4.75312089E-4</v>
      </c>
      <c r="W977" s="7">
        <v>0.75</v>
      </c>
      <c r="X977" s="9">
        <f>Tabla13[[#This Row],[Precio unitario]]*Tabla13[[#This Row],[Tasa de ingresos cliente]]</f>
        <v>3.5648406675000002E-4</v>
      </c>
      <c r="Y977" s="21">
        <v>22.631540000000001</v>
      </c>
      <c r="Z977" s="15">
        <f>Tabla13[[#This Row],[tasa de cambio]]*Tabla13[[#This Row],[Ingresos netos]]</f>
        <v>8.0677834160152954E-3</v>
      </c>
      <c r="AQ977" s="2" t="s">
        <v>100</v>
      </c>
      <c r="AR977" s="2" t="s">
        <v>49</v>
      </c>
      <c r="AS977" s="2" t="s">
        <v>114</v>
      </c>
      <c r="AT977" s="2" t="s">
        <v>11</v>
      </c>
      <c r="AU977" s="2" t="s">
        <v>12</v>
      </c>
      <c r="AV977" s="2" t="s">
        <v>13</v>
      </c>
      <c r="AW977" s="7">
        <v>2.3074800000000001E-5</v>
      </c>
      <c r="AX977" s="7">
        <v>0.75</v>
      </c>
      <c r="AY977" s="9">
        <f>Tabla8[[#This Row],[Precio unitario]]*Tabla8[[#This Row],[Tasa de ingresos cliente]]</f>
        <v>1.73061E-5</v>
      </c>
      <c r="AZ977" s="21">
        <v>21.6</v>
      </c>
      <c r="BA977" s="11">
        <f>Tabla8[[#This Row],[tasa de cambio]]*Tabla8[[#This Row],[Ingresos netos]]</f>
        <v>3.7381176000000004E-4</v>
      </c>
      <c r="BB977" s="23"/>
      <c r="BD977" s="23"/>
    </row>
    <row r="978" spans="16:56">
      <c r="P978" s="1" t="s">
        <v>87</v>
      </c>
      <c r="Q978" s="1" t="s">
        <v>14</v>
      </c>
      <c r="R978" s="1"/>
      <c r="S978" s="1" t="s">
        <v>11</v>
      </c>
      <c r="T978" s="1" t="s">
        <v>12</v>
      </c>
      <c r="U978" s="1" t="s">
        <v>13</v>
      </c>
      <c r="V978" s="8">
        <v>2.98721571E-4</v>
      </c>
      <c r="W978" s="8">
        <v>0.75</v>
      </c>
      <c r="X978" s="9">
        <f>Tabla13[[#This Row],[Precio unitario]]*Tabla13[[#This Row],[Tasa de ingresos cliente]]</f>
        <v>2.2404117825000001E-4</v>
      </c>
      <c r="Y978" s="21">
        <v>22.631540000000001</v>
      </c>
      <c r="Z978" s="15">
        <f>Tabla13[[#This Row],[tasa de cambio]]*Tabla13[[#This Row],[Ingresos netos]]</f>
        <v>5.0703968872120057E-3</v>
      </c>
      <c r="AQ978" s="1" t="s">
        <v>100</v>
      </c>
      <c r="AR978" s="1" t="s">
        <v>49</v>
      </c>
      <c r="AS978" s="1" t="s">
        <v>114</v>
      </c>
      <c r="AT978" s="1" t="s">
        <v>11</v>
      </c>
      <c r="AU978" s="1" t="s">
        <v>12</v>
      </c>
      <c r="AV978" s="1" t="s">
        <v>13</v>
      </c>
      <c r="AW978" s="8">
        <v>2.3079500000000002E-5</v>
      </c>
      <c r="AX978" s="8">
        <v>0.75</v>
      </c>
      <c r="AY978" s="9">
        <f>Tabla8[[#This Row],[Precio unitario]]*Tabla8[[#This Row],[Tasa de ingresos cliente]]</f>
        <v>1.7309625000000003E-5</v>
      </c>
      <c r="AZ978" s="21">
        <v>21.6</v>
      </c>
      <c r="BA978" s="11">
        <f>Tabla8[[#This Row],[tasa de cambio]]*Tabla8[[#This Row],[Ingresos netos]]</f>
        <v>3.7388790000000008E-4</v>
      </c>
      <c r="BB978" s="23"/>
      <c r="BD978" s="23"/>
    </row>
    <row r="979" spans="16:56">
      <c r="P979" s="2" t="s">
        <v>87</v>
      </c>
      <c r="Q979" s="2" t="s">
        <v>14</v>
      </c>
      <c r="R979" s="2"/>
      <c r="S979" s="2" t="s">
        <v>11</v>
      </c>
      <c r="T979" s="2" t="s">
        <v>12</v>
      </c>
      <c r="U979" s="2" t="s">
        <v>13</v>
      </c>
      <c r="V979" s="7">
        <v>5.7611652199999997E-4</v>
      </c>
      <c r="W979" s="7">
        <v>0.75</v>
      </c>
      <c r="X979" s="9">
        <f>Tabla13[[#This Row],[Precio unitario]]*Tabla13[[#This Row],[Tasa de ingresos cliente]]</f>
        <v>4.3208739150000001E-4</v>
      </c>
      <c r="Y979" s="21">
        <v>22.631540000000001</v>
      </c>
      <c r="Z979" s="15">
        <f>Tabla13[[#This Row],[tasa de cambio]]*Tabla13[[#This Row],[Ingresos netos]]</f>
        <v>9.7788030842279102E-3</v>
      </c>
      <c r="AQ979" s="2" t="s">
        <v>100</v>
      </c>
      <c r="AR979" s="2" t="s">
        <v>49</v>
      </c>
      <c r="AS979" s="2" t="s">
        <v>114</v>
      </c>
      <c r="AT979" s="2" t="s">
        <v>11</v>
      </c>
      <c r="AU979" s="2" t="s">
        <v>12</v>
      </c>
      <c r="AV979" s="2" t="s">
        <v>13</v>
      </c>
      <c r="AW979" s="7">
        <v>2.30882E-5</v>
      </c>
      <c r="AX979" s="7">
        <v>0.75</v>
      </c>
      <c r="AY979" s="9">
        <f>Tabla8[[#This Row],[Precio unitario]]*Tabla8[[#This Row],[Tasa de ingresos cliente]]</f>
        <v>1.7316149999999999E-5</v>
      </c>
      <c r="AZ979" s="21">
        <v>21.6</v>
      </c>
      <c r="BA979" s="11">
        <f>Tabla8[[#This Row],[tasa de cambio]]*Tabla8[[#This Row],[Ingresos netos]]</f>
        <v>3.7402884E-4</v>
      </c>
      <c r="BB979" s="23"/>
      <c r="BD979" s="23"/>
    </row>
    <row r="980" spans="16:56">
      <c r="P980" s="1" t="s">
        <v>87</v>
      </c>
      <c r="Q980" s="1" t="s">
        <v>42</v>
      </c>
      <c r="R980" s="1"/>
      <c r="S980" s="1" t="s">
        <v>11</v>
      </c>
      <c r="T980" s="1" t="s">
        <v>12</v>
      </c>
      <c r="U980" s="1" t="s">
        <v>13</v>
      </c>
      <c r="V980" s="8">
        <v>2.9182745899999999E-4</v>
      </c>
      <c r="W980" s="8">
        <v>0.75</v>
      </c>
      <c r="X980" s="9">
        <f>Tabla13[[#This Row],[Precio unitario]]*Tabla13[[#This Row],[Tasa de ingresos cliente]]</f>
        <v>2.1887059424999998E-4</v>
      </c>
      <c r="Y980" s="21">
        <v>22.631540000000001</v>
      </c>
      <c r="Z980" s="15">
        <f>Tabla13[[#This Row],[tasa de cambio]]*Tabla13[[#This Row],[Ingresos netos]]</f>
        <v>4.9533786085926446E-3</v>
      </c>
      <c r="AQ980" s="1" t="s">
        <v>100</v>
      </c>
      <c r="AR980" s="1" t="s">
        <v>49</v>
      </c>
      <c r="AS980" s="1" t="s">
        <v>114</v>
      </c>
      <c r="AT980" s="1" t="s">
        <v>11</v>
      </c>
      <c r="AU980" s="1" t="s">
        <v>12</v>
      </c>
      <c r="AV980" s="1" t="s">
        <v>13</v>
      </c>
      <c r="AW980" s="8">
        <v>2.3076899999999999E-5</v>
      </c>
      <c r="AX980" s="8">
        <v>0.75</v>
      </c>
      <c r="AY980" s="9">
        <f>Tabla8[[#This Row],[Precio unitario]]*Tabla8[[#This Row],[Tasa de ingresos cliente]]</f>
        <v>1.7307674999999999E-5</v>
      </c>
      <c r="AZ980" s="21">
        <v>21.6</v>
      </c>
      <c r="BA980" s="11">
        <f>Tabla8[[#This Row],[tasa de cambio]]*Tabla8[[#This Row],[Ingresos netos]]</f>
        <v>3.7384578000000001E-4</v>
      </c>
      <c r="BB980" s="23"/>
      <c r="BD980" s="23"/>
    </row>
    <row r="981" spans="16:56">
      <c r="P981" s="2" t="s">
        <v>87</v>
      </c>
      <c r="Q981" s="2" t="s">
        <v>49</v>
      </c>
      <c r="R981" s="2"/>
      <c r="S981" s="2" t="s">
        <v>11</v>
      </c>
      <c r="T981" s="2" t="s">
        <v>12</v>
      </c>
      <c r="U981" s="2" t="s">
        <v>13</v>
      </c>
      <c r="V981" s="7">
        <v>2.2754506499999999E-4</v>
      </c>
      <c r="W981" s="7">
        <v>0.75</v>
      </c>
      <c r="X981" s="9">
        <f>Tabla13[[#This Row],[Precio unitario]]*Tabla13[[#This Row],[Tasa de ingresos cliente]]</f>
        <v>1.7065879875E-4</v>
      </c>
      <c r="Y981" s="21">
        <v>22.631540000000001</v>
      </c>
      <c r="Z981" s="15">
        <f>Tabla13[[#This Row],[tasa de cambio]]*Tabla13[[#This Row],[Ingresos netos]]</f>
        <v>3.8622714302625752E-3</v>
      </c>
      <c r="AQ981" s="2" t="s">
        <v>100</v>
      </c>
      <c r="AR981" s="2" t="s">
        <v>49</v>
      </c>
      <c r="AS981" s="2" t="s">
        <v>114</v>
      </c>
      <c r="AT981" s="2" t="s">
        <v>11</v>
      </c>
      <c r="AU981" s="2" t="s">
        <v>12</v>
      </c>
      <c r="AV981" s="2" t="s">
        <v>13</v>
      </c>
      <c r="AW981" s="7">
        <v>2.3071999999999999E-5</v>
      </c>
      <c r="AX981" s="7">
        <v>0.75</v>
      </c>
      <c r="AY981" s="9">
        <f>Tabla8[[#This Row],[Precio unitario]]*Tabla8[[#This Row],[Tasa de ingresos cliente]]</f>
        <v>1.7303999999999999E-5</v>
      </c>
      <c r="AZ981" s="21">
        <v>21.6</v>
      </c>
      <c r="BA981" s="11">
        <f>Tabla8[[#This Row],[tasa de cambio]]*Tabla8[[#This Row],[Ingresos netos]]</f>
        <v>3.7376640000000001E-4</v>
      </c>
      <c r="BB981" s="23"/>
      <c r="BD981" s="23"/>
    </row>
    <row r="982" spans="16:56">
      <c r="P982" s="1" t="s">
        <v>87</v>
      </c>
      <c r="Q982" s="1" t="s">
        <v>15</v>
      </c>
      <c r="R982" s="1"/>
      <c r="S982" s="1" t="s">
        <v>11</v>
      </c>
      <c r="T982" s="1" t="s">
        <v>12</v>
      </c>
      <c r="U982" s="1" t="s">
        <v>13</v>
      </c>
      <c r="V982" s="8">
        <v>3.27839886E-4</v>
      </c>
      <c r="W982" s="8">
        <v>0.75</v>
      </c>
      <c r="X982" s="9">
        <f>Tabla13[[#This Row],[Precio unitario]]*Tabla13[[#This Row],[Tasa de ingresos cliente]]</f>
        <v>2.4587991449999999E-4</v>
      </c>
      <c r="Y982" s="21">
        <v>22.631540000000001</v>
      </c>
      <c r="Z982" s="15">
        <f>Tabla13[[#This Row],[tasa de cambio]]*Tabla13[[#This Row],[Ingresos netos]]</f>
        <v>5.5646411202033303E-3</v>
      </c>
      <c r="AQ982" s="1" t="s">
        <v>100</v>
      </c>
      <c r="AR982" s="1" t="s">
        <v>49</v>
      </c>
      <c r="AS982" s="1" t="s">
        <v>114</v>
      </c>
      <c r="AT982" s="1" t="s">
        <v>11</v>
      </c>
      <c r="AU982" s="1" t="s">
        <v>12</v>
      </c>
      <c r="AV982" s="1" t="s">
        <v>13</v>
      </c>
      <c r="AW982" s="8">
        <v>2.3078399999999999E-5</v>
      </c>
      <c r="AX982" s="8">
        <v>0.75</v>
      </c>
      <c r="AY982" s="9">
        <f>Tabla8[[#This Row],[Precio unitario]]*Tabla8[[#This Row],[Tasa de ingresos cliente]]</f>
        <v>1.7308799999999999E-5</v>
      </c>
      <c r="AZ982" s="21">
        <v>21.6</v>
      </c>
      <c r="BA982" s="11">
        <f>Tabla8[[#This Row],[tasa de cambio]]*Tabla8[[#This Row],[Ingresos netos]]</f>
        <v>3.7387008E-4</v>
      </c>
      <c r="BB982" s="23"/>
      <c r="BD982" s="23"/>
    </row>
    <row r="983" spans="16:56">
      <c r="P983" s="2" t="s">
        <v>87</v>
      </c>
      <c r="Q983" s="2" t="s">
        <v>56</v>
      </c>
      <c r="R983" s="2"/>
      <c r="S983" s="2" t="s">
        <v>11</v>
      </c>
      <c r="T983" s="2" t="s">
        <v>12</v>
      </c>
      <c r="U983" s="2" t="s">
        <v>13</v>
      </c>
      <c r="V983" s="7">
        <v>3.2786346840000002E-3</v>
      </c>
      <c r="W983" s="7">
        <v>0.75</v>
      </c>
      <c r="X983" s="9">
        <f>Tabla13[[#This Row],[Precio unitario]]*Tabla13[[#This Row],[Tasa de ingresos cliente]]</f>
        <v>2.4589760130000003E-3</v>
      </c>
      <c r="Y983" s="21">
        <v>22.631540000000001</v>
      </c>
      <c r="Z983" s="15">
        <f>Tabla13[[#This Row],[tasa de cambio]]*Tabla13[[#This Row],[Ingresos netos]]</f>
        <v>5.5650413997250028E-2</v>
      </c>
      <c r="AQ983" s="2" t="s">
        <v>100</v>
      </c>
      <c r="AR983" s="2" t="s">
        <v>49</v>
      </c>
      <c r="AS983" s="2" t="s">
        <v>114</v>
      </c>
      <c r="AT983" s="2" t="s">
        <v>11</v>
      </c>
      <c r="AU983" s="2" t="s">
        <v>12</v>
      </c>
      <c r="AV983" s="2" t="s">
        <v>13</v>
      </c>
      <c r="AW983" s="7">
        <v>2.3074999999999998E-5</v>
      </c>
      <c r="AX983" s="7">
        <v>0.75</v>
      </c>
      <c r="AY983" s="9">
        <f>Tabla8[[#This Row],[Precio unitario]]*Tabla8[[#This Row],[Tasa de ingresos cliente]]</f>
        <v>1.7306249999999997E-5</v>
      </c>
      <c r="AZ983" s="21">
        <v>21.6</v>
      </c>
      <c r="BA983" s="11">
        <f>Tabla8[[#This Row],[tasa de cambio]]*Tabla8[[#This Row],[Ingresos netos]]</f>
        <v>3.7381499999999994E-4</v>
      </c>
      <c r="BB983" s="23"/>
      <c r="BD983" s="23"/>
    </row>
    <row r="984" spans="16:56">
      <c r="P984" s="1" t="s">
        <v>87</v>
      </c>
      <c r="Q984" s="1" t="s">
        <v>50</v>
      </c>
      <c r="R984" s="1"/>
      <c r="S984" s="1" t="s">
        <v>11</v>
      </c>
      <c r="T984" s="1" t="s">
        <v>12</v>
      </c>
      <c r="U984" s="1" t="s">
        <v>13</v>
      </c>
      <c r="V984" s="8">
        <v>6.297087707E-3</v>
      </c>
      <c r="W984" s="8">
        <v>0.75</v>
      </c>
      <c r="X984" s="9">
        <f>Tabla13[[#This Row],[Precio unitario]]*Tabla13[[#This Row],[Tasa de ingresos cliente]]</f>
        <v>4.72281578025E-3</v>
      </c>
      <c r="Y984" s="21">
        <v>22.631540000000001</v>
      </c>
      <c r="Z984" s="15">
        <f>Tabla13[[#This Row],[tasa de cambio]]*Tabla13[[#This Row],[Ingresos netos]]</f>
        <v>0.1068845942433591</v>
      </c>
      <c r="AQ984" s="1" t="s">
        <v>100</v>
      </c>
      <c r="AR984" s="1" t="s">
        <v>49</v>
      </c>
      <c r="AS984" s="1" t="s">
        <v>114</v>
      </c>
      <c r="AT984" s="1" t="s">
        <v>11</v>
      </c>
      <c r="AU984" s="1" t="s">
        <v>12</v>
      </c>
      <c r="AV984" s="1" t="s">
        <v>13</v>
      </c>
      <c r="AW984" s="8">
        <v>2.3072900000000001E-5</v>
      </c>
      <c r="AX984" s="8">
        <v>0.75</v>
      </c>
      <c r="AY984" s="9">
        <f>Tabla8[[#This Row],[Precio unitario]]*Tabla8[[#This Row],[Tasa de ingresos cliente]]</f>
        <v>1.7304675000000002E-5</v>
      </c>
      <c r="AZ984" s="21">
        <v>21.6</v>
      </c>
      <c r="BA984" s="11">
        <f>Tabla8[[#This Row],[tasa de cambio]]*Tabla8[[#This Row],[Ingresos netos]]</f>
        <v>3.7378098000000008E-4</v>
      </c>
      <c r="BB984" s="23"/>
      <c r="BD984" s="23"/>
    </row>
    <row r="985" spans="16:56">
      <c r="P985" s="2" t="s">
        <v>87</v>
      </c>
      <c r="Q985" s="2" t="s">
        <v>79</v>
      </c>
      <c r="R985" s="2"/>
      <c r="S985" s="2" t="s">
        <v>11</v>
      </c>
      <c r="T985" s="2" t="s">
        <v>12</v>
      </c>
      <c r="U985" s="2" t="s">
        <v>13</v>
      </c>
      <c r="V985" s="7">
        <v>1.245587287E-3</v>
      </c>
      <c r="W985" s="7">
        <v>0.75</v>
      </c>
      <c r="X985" s="9">
        <f>Tabla13[[#This Row],[Precio unitario]]*Tabla13[[#This Row],[Tasa de ingresos cliente]]</f>
        <v>9.3419046524999998E-4</v>
      </c>
      <c r="Y985" s="21">
        <v>22.631540000000001</v>
      </c>
      <c r="Z985" s="15">
        <f>Tabla13[[#This Row],[tasa de cambio]]*Tabla13[[#This Row],[Ingresos netos]]</f>
        <v>2.1142168881923985E-2</v>
      </c>
      <c r="AQ985" s="2" t="s">
        <v>100</v>
      </c>
      <c r="AR985" s="2" t="s">
        <v>49</v>
      </c>
      <c r="AS985" s="2" t="s">
        <v>114</v>
      </c>
      <c r="AT985" s="2" t="s">
        <v>11</v>
      </c>
      <c r="AU985" s="2" t="s">
        <v>12</v>
      </c>
      <c r="AV985" s="2" t="s">
        <v>13</v>
      </c>
      <c r="AW985" s="7">
        <v>2.3090899999999999E-5</v>
      </c>
      <c r="AX985" s="7">
        <v>0.75</v>
      </c>
      <c r="AY985" s="9">
        <f>Tabla8[[#This Row],[Precio unitario]]*Tabla8[[#This Row],[Tasa de ingresos cliente]]</f>
        <v>1.7318174999999998E-5</v>
      </c>
      <c r="AZ985" s="21">
        <v>21.6</v>
      </c>
      <c r="BA985" s="11">
        <f>Tabla8[[#This Row],[tasa de cambio]]*Tabla8[[#This Row],[Ingresos netos]]</f>
        <v>3.7407257999999999E-4</v>
      </c>
      <c r="BB985" s="23"/>
      <c r="BD985" s="23"/>
    </row>
    <row r="986" spans="16:56">
      <c r="P986" s="1" t="s">
        <v>87</v>
      </c>
      <c r="Q986" s="1" t="s">
        <v>17</v>
      </c>
      <c r="R986" s="1"/>
      <c r="S986" s="1" t="s">
        <v>11</v>
      </c>
      <c r="T986" s="1" t="s">
        <v>12</v>
      </c>
      <c r="U986" s="1" t="s">
        <v>13</v>
      </c>
      <c r="V986" s="8">
        <v>1.89293379E-4</v>
      </c>
      <c r="W986" s="8">
        <v>0.75</v>
      </c>
      <c r="X986" s="9">
        <f>Tabla13[[#This Row],[Precio unitario]]*Tabla13[[#This Row],[Tasa de ingresos cliente]]</f>
        <v>1.4197003425E-4</v>
      </c>
      <c r="Y986" s="21">
        <v>22.631540000000001</v>
      </c>
      <c r="Z986" s="15">
        <f>Tabla13[[#This Row],[tasa de cambio]]*Tabla13[[#This Row],[Ingresos netos]]</f>
        <v>3.2130005089302449E-3</v>
      </c>
      <c r="AQ986" s="1" t="s">
        <v>100</v>
      </c>
      <c r="AR986" s="1" t="s">
        <v>49</v>
      </c>
      <c r="AS986" s="1" t="s">
        <v>114</v>
      </c>
      <c r="AT986" s="1" t="s">
        <v>11</v>
      </c>
      <c r="AU986" s="1" t="s">
        <v>12</v>
      </c>
      <c r="AV986" s="1" t="s">
        <v>13</v>
      </c>
      <c r="AW986" s="8">
        <v>2.3078099999999998E-5</v>
      </c>
      <c r="AX986" s="8">
        <v>0.75</v>
      </c>
      <c r="AY986" s="9">
        <f>Tabla8[[#This Row],[Precio unitario]]*Tabla8[[#This Row],[Tasa de ingresos cliente]]</f>
        <v>1.7308574999999997E-5</v>
      </c>
      <c r="AZ986" s="21">
        <v>21.6</v>
      </c>
      <c r="BA986" s="11">
        <f>Tabla8[[#This Row],[tasa de cambio]]*Tabla8[[#This Row],[Ingresos netos]]</f>
        <v>3.7386521999999996E-4</v>
      </c>
      <c r="BB986" s="23"/>
      <c r="BD986" s="23"/>
    </row>
    <row r="987" spans="16:56">
      <c r="P987" s="2" t="s">
        <v>87</v>
      </c>
      <c r="Q987" s="2" t="s">
        <v>18</v>
      </c>
      <c r="R987" s="2"/>
      <c r="S987" s="2" t="s">
        <v>11</v>
      </c>
      <c r="T987" s="2" t="s">
        <v>12</v>
      </c>
      <c r="U987" s="2" t="s">
        <v>13</v>
      </c>
      <c r="V987" s="7">
        <v>2.9065141900000001E-4</v>
      </c>
      <c r="W987" s="7">
        <v>0.75</v>
      </c>
      <c r="X987" s="9">
        <f>Tabla13[[#This Row],[Precio unitario]]*Tabla13[[#This Row],[Tasa de ingresos cliente]]</f>
        <v>2.1798856425000001E-4</v>
      </c>
      <c r="Y987" s="21">
        <v>22.631540000000001</v>
      </c>
      <c r="Z987" s="15">
        <f>Tabla13[[#This Row],[tasa de cambio]]*Tabla13[[#This Row],[Ingresos netos]]</f>
        <v>4.9334169113664453E-3</v>
      </c>
      <c r="AQ987" s="2" t="s">
        <v>100</v>
      </c>
      <c r="AR987" s="2" t="s">
        <v>49</v>
      </c>
      <c r="AS987" s="2" t="s">
        <v>114</v>
      </c>
      <c r="AT987" s="2" t="s">
        <v>11</v>
      </c>
      <c r="AU987" s="2" t="s">
        <v>12</v>
      </c>
      <c r="AV987" s="2" t="s">
        <v>13</v>
      </c>
      <c r="AW987" s="7">
        <v>2.3064499999999999E-5</v>
      </c>
      <c r="AX987" s="7">
        <v>0.75</v>
      </c>
      <c r="AY987" s="9">
        <f>Tabla8[[#This Row],[Precio unitario]]*Tabla8[[#This Row],[Tasa de ingresos cliente]]</f>
        <v>1.7298374999999999E-5</v>
      </c>
      <c r="AZ987" s="21">
        <v>21.6</v>
      </c>
      <c r="BA987" s="11">
        <f>Tabla8[[#This Row],[tasa de cambio]]*Tabla8[[#This Row],[Ingresos netos]]</f>
        <v>3.736449E-4</v>
      </c>
      <c r="BB987" s="23"/>
      <c r="BD987" s="23"/>
    </row>
    <row r="988" spans="16:56">
      <c r="P988" s="1" t="s">
        <v>87</v>
      </c>
      <c r="Q988" s="1" t="s">
        <v>61</v>
      </c>
      <c r="R988" s="1"/>
      <c r="S988" s="1" t="s">
        <v>11</v>
      </c>
      <c r="T988" s="1" t="s">
        <v>12</v>
      </c>
      <c r="U988" s="1" t="s">
        <v>13</v>
      </c>
      <c r="V988" s="8">
        <v>1.4694645299999999E-4</v>
      </c>
      <c r="W988" s="8">
        <v>0.75</v>
      </c>
      <c r="X988" s="9">
        <f>Tabla13[[#This Row],[Precio unitario]]*Tabla13[[#This Row],[Tasa de ingresos cliente]]</f>
        <v>1.1020983974999999E-4</v>
      </c>
      <c r="Y988" s="21">
        <v>22.631540000000001</v>
      </c>
      <c r="Z988" s="15">
        <f>Tabla13[[#This Row],[tasa de cambio]]*Tabla13[[#This Row],[Ingresos netos]]</f>
        <v>2.4942183966957148E-3</v>
      </c>
      <c r="AQ988" s="1" t="s">
        <v>100</v>
      </c>
      <c r="AR988" s="1" t="s">
        <v>49</v>
      </c>
      <c r="AS988" s="1" t="s">
        <v>114</v>
      </c>
      <c r="AT988" s="1" t="s">
        <v>11</v>
      </c>
      <c r="AU988" s="1" t="s">
        <v>12</v>
      </c>
      <c r="AV988" s="1" t="s">
        <v>13</v>
      </c>
      <c r="AW988" s="8">
        <v>2.3062500000000002E-5</v>
      </c>
      <c r="AX988" s="8">
        <v>0.75</v>
      </c>
      <c r="AY988" s="9">
        <f>Tabla8[[#This Row],[Precio unitario]]*Tabla8[[#This Row],[Tasa de ingresos cliente]]</f>
        <v>1.7296875000000002E-5</v>
      </c>
      <c r="AZ988" s="21">
        <v>21.6</v>
      </c>
      <c r="BA988" s="11">
        <f>Tabla8[[#This Row],[tasa de cambio]]*Tabla8[[#This Row],[Ingresos netos]]</f>
        <v>3.7361250000000006E-4</v>
      </c>
      <c r="BB988" s="23"/>
      <c r="BD988" s="23"/>
    </row>
    <row r="989" spans="16:56">
      <c r="P989" s="2" t="s">
        <v>87</v>
      </c>
      <c r="Q989" s="2" t="s">
        <v>19</v>
      </c>
      <c r="R989" s="2"/>
      <c r="S989" s="2" t="s">
        <v>11</v>
      </c>
      <c r="T989" s="2" t="s">
        <v>12</v>
      </c>
      <c r="U989" s="2" t="s">
        <v>13</v>
      </c>
      <c r="V989" s="7">
        <v>2.1027749290000002E-3</v>
      </c>
      <c r="W989" s="7">
        <v>0.75</v>
      </c>
      <c r="X989" s="9">
        <f>Tabla13[[#This Row],[Precio unitario]]*Tabla13[[#This Row],[Tasa de ingresos cliente]]</f>
        <v>1.5770811967500001E-3</v>
      </c>
      <c r="Y989" s="21">
        <v>22.631540000000001</v>
      </c>
      <c r="Z989" s="15">
        <f>Tabla13[[#This Row],[tasa de cambio]]*Tabla13[[#This Row],[Ingresos netos]]</f>
        <v>3.56917761874955E-2</v>
      </c>
      <c r="AQ989" s="2" t="s">
        <v>100</v>
      </c>
      <c r="AR989" s="2" t="s">
        <v>49</v>
      </c>
      <c r="AS989" s="2" t="s">
        <v>114</v>
      </c>
      <c r="AT989" s="2" t="s">
        <v>11</v>
      </c>
      <c r="AU989" s="2" t="s">
        <v>12</v>
      </c>
      <c r="AV989" s="2" t="s">
        <v>13</v>
      </c>
      <c r="AW989" s="7">
        <v>2.30588E-5</v>
      </c>
      <c r="AX989" s="7">
        <v>0.75</v>
      </c>
      <c r="AY989" s="9">
        <f>Tabla8[[#This Row],[Precio unitario]]*Tabla8[[#This Row],[Tasa de ingresos cliente]]</f>
        <v>1.7294100000000001E-5</v>
      </c>
      <c r="AZ989" s="21">
        <v>21.6</v>
      </c>
      <c r="BA989" s="11">
        <f>Tabla8[[#This Row],[tasa de cambio]]*Tabla8[[#This Row],[Ingresos netos]]</f>
        <v>3.7355256000000007E-4</v>
      </c>
      <c r="BB989" s="23"/>
      <c r="BD989" s="23"/>
    </row>
    <row r="990" spans="16:56">
      <c r="P990" s="1" t="s">
        <v>87</v>
      </c>
      <c r="Q990" s="1" t="s">
        <v>52</v>
      </c>
      <c r="R990" s="1"/>
      <c r="S990" s="1" t="s">
        <v>11</v>
      </c>
      <c r="T990" s="1" t="s">
        <v>12</v>
      </c>
      <c r="U990" s="1" t="s">
        <v>13</v>
      </c>
      <c r="V990" s="8">
        <v>3.86066492E-4</v>
      </c>
      <c r="W990" s="8">
        <v>0.75</v>
      </c>
      <c r="X990" s="9">
        <f>Tabla13[[#This Row],[Precio unitario]]*Tabla13[[#This Row],[Tasa de ingresos cliente]]</f>
        <v>2.89549869E-4</v>
      </c>
      <c r="Y990" s="21">
        <v>22.631540000000001</v>
      </c>
      <c r="Z990" s="15">
        <f>Tabla13[[#This Row],[tasa de cambio]]*Tabla13[[#This Row],[Ingresos netos]]</f>
        <v>6.5529594422682599E-3</v>
      </c>
      <c r="AQ990" s="1" t="s">
        <v>100</v>
      </c>
      <c r="AR990" s="1" t="s">
        <v>49</v>
      </c>
      <c r="AS990" s="1" t="s">
        <v>104</v>
      </c>
      <c r="AT990" s="1" t="s">
        <v>11</v>
      </c>
      <c r="AU990" s="1" t="s">
        <v>129</v>
      </c>
      <c r="AV990" s="1" t="s">
        <v>13</v>
      </c>
      <c r="AW990" s="8">
        <v>-5.5055220000000001E-4</v>
      </c>
      <c r="AX990" s="8">
        <v>0.75</v>
      </c>
      <c r="AY990" s="9">
        <f>Tabla8[[#This Row],[Precio unitario]]*Tabla8[[#This Row],[Tasa de ingresos cliente]]</f>
        <v>-4.1291415000000001E-4</v>
      </c>
      <c r="AZ990" s="21">
        <v>21.6</v>
      </c>
      <c r="BA990" s="11">
        <f>Tabla8[[#This Row],[tasa de cambio]]*Tabla8[[#This Row],[Ingresos netos]]</f>
        <v>-8.9189456400000002E-3</v>
      </c>
      <c r="BB990" s="23"/>
      <c r="BD990" s="23"/>
    </row>
    <row r="991" spans="16:56">
      <c r="P991" s="2" t="s">
        <v>87</v>
      </c>
      <c r="Q991" s="2" t="s">
        <v>45</v>
      </c>
      <c r="R991" s="2"/>
      <c r="S991" s="2" t="s">
        <v>11</v>
      </c>
      <c r="T991" s="2" t="s">
        <v>12</v>
      </c>
      <c r="U991" s="2" t="s">
        <v>13</v>
      </c>
      <c r="V991" s="7">
        <v>4.2830569099999998E-4</v>
      </c>
      <c r="W991" s="7">
        <v>0.75</v>
      </c>
      <c r="X991" s="9">
        <f>Tabla13[[#This Row],[Precio unitario]]*Tabla13[[#This Row],[Tasa de ingresos cliente]]</f>
        <v>3.2122926824999998E-4</v>
      </c>
      <c r="Y991" s="21">
        <v>22.631540000000001</v>
      </c>
      <c r="Z991" s="15">
        <f>Tabla13[[#This Row],[tasa de cambio]]*Tabla13[[#This Row],[Ingresos netos]]</f>
        <v>7.2699130335706049E-3</v>
      </c>
      <c r="AQ991" s="2" t="s">
        <v>100</v>
      </c>
      <c r="AR991" s="2" t="s">
        <v>49</v>
      </c>
      <c r="AS991" s="2" t="s">
        <v>114</v>
      </c>
      <c r="AT991" s="2" t="s">
        <v>11</v>
      </c>
      <c r="AU991" s="2" t="s">
        <v>129</v>
      </c>
      <c r="AV991" s="2" t="s">
        <v>13</v>
      </c>
      <c r="AW991" s="7">
        <v>-6.9228E-6</v>
      </c>
      <c r="AX991" s="7">
        <v>0.75</v>
      </c>
      <c r="AY991" s="9">
        <f>Tabla8[[#This Row],[Precio unitario]]*Tabla8[[#This Row],[Tasa de ingresos cliente]]</f>
        <v>-5.1920999999999998E-6</v>
      </c>
      <c r="AZ991" s="21">
        <v>21.6</v>
      </c>
      <c r="BA991" s="11">
        <f>Tabla8[[#This Row],[tasa de cambio]]*Tabla8[[#This Row],[Ingresos netos]]</f>
        <v>-1.1214936E-4</v>
      </c>
      <c r="BB991" s="23"/>
      <c r="BD991" s="23"/>
    </row>
    <row r="992" spans="16:56">
      <c r="P992" s="1" t="s">
        <v>87</v>
      </c>
      <c r="Q992" s="1" t="s">
        <v>45</v>
      </c>
      <c r="R992" s="1"/>
      <c r="S992" s="1" t="s">
        <v>11</v>
      </c>
      <c r="T992" s="1" t="s">
        <v>12</v>
      </c>
      <c r="U992" s="1" t="s">
        <v>13</v>
      </c>
      <c r="V992" s="8">
        <v>4.9961794099999998E-4</v>
      </c>
      <c r="W992" s="8">
        <v>0.75</v>
      </c>
      <c r="X992" s="9">
        <f>Tabla13[[#This Row],[Precio unitario]]*Tabla13[[#This Row],[Tasa de ingresos cliente]]</f>
        <v>3.7471345574999996E-4</v>
      </c>
      <c r="Y992" s="21">
        <v>22.631540000000001</v>
      </c>
      <c r="Z992" s="15">
        <f>Tabla13[[#This Row],[tasa de cambio]]*Tabla13[[#This Row],[Ingresos netos]]</f>
        <v>8.4803425623443552E-3</v>
      </c>
      <c r="AQ992" s="1" t="s">
        <v>100</v>
      </c>
      <c r="AR992" s="1" t="s">
        <v>49</v>
      </c>
      <c r="AS992" s="1" t="s">
        <v>101</v>
      </c>
      <c r="AT992" s="1" t="s">
        <v>11</v>
      </c>
      <c r="AU992" s="1" t="s">
        <v>12</v>
      </c>
      <c r="AV992" s="1" t="s">
        <v>13</v>
      </c>
      <c r="AW992" s="8">
        <v>1.1150000000000001E-3</v>
      </c>
      <c r="AX992" s="8">
        <v>0.75</v>
      </c>
      <c r="AY992" s="9">
        <f>Tabla8[[#This Row],[Precio unitario]]*Tabla8[[#This Row],[Tasa de ingresos cliente]]</f>
        <v>8.3625000000000008E-4</v>
      </c>
      <c r="AZ992" s="21">
        <v>21.6</v>
      </c>
      <c r="BA992" s="11">
        <f>Tabla8[[#This Row],[tasa de cambio]]*Tabla8[[#This Row],[Ingresos netos]]</f>
        <v>1.8063000000000003E-2</v>
      </c>
      <c r="BB992" s="23"/>
      <c r="BD992" s="23"/>
    </row>
    <row r="993" spans="16:56">
      <c r="P993" s="2" t="s">
        <v>87</v>
      </c>
      <c r="Q993" s="2" t="s">
        <v>53</v>
      </c>
      <c r="R993" s="2"/>
      <c r="S993" s="2" t="s">
        <v>11</v>
      </c>
      <c r="T993" s="2" t="s">
        <v>12</v>
      </c>
      <c r="U993" s="2" t="s">
        <v>13</v>
      </c>
      <c r="V993" s="7">
        <v>1.0942881E-4</v>
      </c>
      <c r="W993" s="7">
        <v>0.75</v>
      </c>
      <c r="X993" s="9">
        <f>Tabla13[[#This Row],[Precio unitario]]*Tabla13[[#This Row],[Tasa de ingresos cliente]]</f>
        <v>8.2071607500000006E-5</v>
      </c>
      <c r="Y993" s="21">
        <v>22.631540000000001</v>
      </c>
      <c r="Z993" s="15">
        <f>Tabla13[[#This Row],[tasa de cambio]]*Tabla13[[#This Row],[Ingresos netos]]</f>
        <v>1.8574068680005502E-3</v>
      </c>
      <c r="AQ993" s="2" t="s">
        <v>100</v>
      </c>
      <c r="AR993" s="2" t="s">
        <v>49</v>
      </c>
      <c r="AS993" s="2" t="s">
        <v>101</v>
      </c>
      <c r="AT993" s="2" t="s">
        <v>11</v>
      </c>
      <c r="AU993" s="2" t="s">
        <v>12</v>
      </c>
      <c r="AV993" s="2" t="s">
        <v>13</v>
      </c>
      <c r="AW993" s="7">
        <v>1.1155E-3</v>
      </c>
      <c r="AX993" s="7">
        <v>0.75</v>
      </c>
      <c r="AY993" s="9">
        <f>Tabla8[[#This Row],[Precio unitario]]*Tabla8[[#This Row],[Tasa de ingresos cliente]]</f>
        <v>8.3662499999999991E-4</v>
      </c>
      <c r="AZ993" s="21">
        <v>21.6</v>
      </c>
      <c r="BA993" s="11">
        <f>Tabla8[[#This Row],[tasa de cambio]]*Tabla8[[#This Row],[Ingresos netos]]</f>
        <v>1.80711E-2</v>
      </c>
      <c r="BB993" s="23"/>
      <c r="BD993" s="23"/>
    </row>
    <row r="994" spans="16:56">
      <c r="P994" s="1" t="s">
        <v>87</v>
      </c>
      <c r="Q994" s="1" t="s">
        <v>21</v>
      </c>
      <c r="R994" s="1"/>
      <c r="S994" s="1" t="s">
        <v>11</v>
      </c>
      <c r="T994" s="1" t="s">
        <v>12</v>
      </c>
      <c r="U994" s="1" t="s">
        <v>13</v>
      </c>
      <c r="V994" s="8">
        <v>1.280595118E-3</v>
      </c>
      <c r="W994" s="8">
        <v>0.75</v>
      </c>
      <c r="X994" s="9">
        <f>Tabla13[[#This Row],[Precio unitario]]*Tabla13[[#This Row],[Tasa de ingresos cliente]]</f>
        <v>9.6044633849999995E-4</v>
      </c>
      <c r="Y994" s="21">
        <v>22.631540000000001</v>
      </c>
      <c r="Z994" s="15">
        <f>Tabla13[[#This Row],[tasa de cambio]]*Tabla13[[#This Row],[Ingresos netos]]</f>
        <v>2.173637972761629E-2</v>
      </c>
      <c r="AQ994" s="2" t="s">
        <v>100</v>
      </c>
      <c r="AR994" s="2" t="s">
        <v>103</v>
      </c>
      <c r="AS994" s="2" t="s">
        <v>101</v>
      </c>
      <c r="AT994" s="2" t="s">
        <v>11</v>
      </c>
      <c r="AU994" s="2" t="s">
        <v>12</v>
      </c>
      <c r="AV994" s="2" t="s">
        <v>13</v>
      </c>
      <c r="AW994" s="7">
        <v>1.508E-3</v>
      </c>
      <c r="AX994" s="7">
        <v>0.75</v>
      </c>
      <c r="AY994" s="9">
        <f>Tabla8[[#This Row],[Precio unitario]]*Tabla8[[#This Row],[Tasa de ingresos cliente]]</f>
        <v>1.1310000000000001E-3</v>
      </c>
      <c r="AZ994" s="21">
        <v>21.6</v>
      </c>
      <c r="BA994" s="11">
        <f>Tabla8[[#This Row],[tasa de cambio]]*Tabla8[[#This Row],[Ingresos netos]]</f>
        <v>2.4429600000000003E-2</v>
      </c>
      <c r="BB994" s="23"/>
      <c r="BD994" s="23"/>
    </row>
    <row r="995" spans="16:56">
      <c r="P995" s="2" t="s">
        <v>87</v>
      </c>
      <c r="Q995" s="2" t="s">
        <v>21</v>
      </c>
      <c r="R995" s="2"/>
      <c r="S995" s="2" t="s">
        <v>11</v>
      </c>
      <c r="T995" s="2" t="s">
        <v>12</v>
      </c>
      <c r="U995" s="2" t="s">
        <v>13</v>
      </c>
      <c r="V995" s="7">
        <v>1.5507172750000001E-3</v>
      </c>
      <c r="W995" s="7">
        <v>0.75</v>
      </c>
      <c r="X995" s="9">
        <f>Tabla13[[#This Row],[Precio unitario]]*Tabla13[[#This Row],[Tasa de ingresos cliente]]</f>
        <v>1.16303795625E-3</v>
      </c>
      <c r="Y995" s="21">
        <v>22.631540000000001</v>
      </c>
      <c r="Z995" s="15">
        <f>Tabla13[[#This Row],[tasa de cambio]]*Tabla13[[#This Row],[Ingresos netos]]</f>
        <v>2.6321340028390126E-2</v>
      </c>
      <c r="AQ995" s="1" t="s">
        <v>100</v>
      </c>
      <c r="AR995" s="1" t="s">
        <v>103</v>
      </c>
      <c r="AS995" s="1" t="s">
        <v>104</v>
      </c>
      <c r="AT995" s="1" t="s">
        <v>11</v>
      </c>
      <c r="AU995" s="1" t="s">
        <v>12</v>
      </c>
      <c r="AV995" s="1" t="s">
        <v>13</v>
      </c>
      <c r="AW995" s="8">
        <v>1.9599999999999999E-3</v>
      </c>
      <c r="AX995" s="8">
        <v>0.75</v>
      </c>
      <c r="AY995" s="9">
        <f>Tabla8[[#This Row],[Precio unitario]]*Tabla8[[#This Row],[Tasa de ingresos cliente]]</f>
        <v>1.47E-3</v>
      </c>
      <c r="AZ995" s="21">
        <v>21.6</v>
      </c>
      <c r="BA995" s="11">
        <f>Tabla8[[#This Row],[tasa de cambio]]*Tabla8[[#This Row],[Ingresos netos]]</f>
        <v>3.1752000000000002E-2</v>
      </c>
      <c r="BB995" s="23"/>
      <c r="BD995" s="23"/>
    </row>
    <row r="996" spans="16:56">
      <c r="P996" s="1" t="s">
        <v>87</v>
      </c>
      <c r="Q996" s="1" t="s">
        <v>37</v>
      </c>
      <c r="R996" s="1"/>
      <c r="S996" s="1" t="s">
        <v>11</v>
      </c>
      <c r="T996" s="1" t="s">
        <v>12</v>
      </c>
      <c r="U996" s="1" t="s">
        <v>13</v>
      </c>
      <c r="V996" s="8">
        <v>3.2919995000000002E-4</v>
      </c>
      <c r="W996" s="8">
        <v>0.75</v>
      </c>
      <c r="X996" s="9">
        <f>Tabla13[[#This Row],[Precio unitario]]*Tabla13[[#This Row],[Tasa de ingresos cliente]]</f>
        <v>2.4689996250000003E-4</v>
      </c>
      <c r="Y996" s="21">
        <v>22.631540000000001</v>
      </c>
      <c r="Z996" s="15">
        <f>Tabla13[[#This Row],[tasa de cambio]]*Tabla13[[#This Row],[Ingresos netos]]</f>
        <v>5.5877263773172507E-3</v>
      </c>
      <c r="AQ996" s="1" t="s">
        <v>100</v>
      </c>
      <c r="AR996" s="1" t="s">
        <v>103</v>
      </c>
      <c r="AS996" s="1" t="s">
        <v>114</v>
      </c>
      <c r="AT996" s="1" t="s">
        <v>11</v>
      </c>
      <c r="AU996" s="1" t="s">
        <v>12</v>
      </c>
      <c r="AV996" s="1" t="s">
        <v>13</v>
      </c>
      <c r="AW996" s="8">
        <v>1.46E-4</v>
      </c>
      <c r="AX996" s="8">
        <v>0.75</v>
      </c>
      <c r="AY996" s="9">
        <f>Tabla8[[#This Row],[Precio unitario]]*Tabla8[[#This Row],[Tasa de ingresos cliente]]</f>
        <v>1.0950000000000001E-4</v>
      </c>
      <c r="AZ996" s="21">
        <v>21.6</v>
      </c>
      <c r="BA996" s="11">
        <f>Tabla8[[#This Row],[tasa de cambio]]*Tabla8[[#This Row],[Ingresos netos]]</f>
        <v>2.3652000000000005E-3</v>
      </c>
      <c r="BB996" s="23"/>
      <c r="BD996" s="23"/>
    </row>
    <row r="997" spans="16:56">
      <c r="P997" s="2" t="s">
        <v>87</v>
      </c>
      <c r="Q997" s="2" t="s">
        <v>22</v>
      </c>
      <c r="R997" s="2"/>
      <c r="S997" s="2" t="s">
        <v>11</v>
      </c>
      <c r="T997" s="2" t="s">
        <v>12</v>
      </c>
      <c r="U997" s="2" t="s">
        <v>13</v>
      </c>
      <c r="V997" s="7">
        <v>1.3294332039999999E-3</v>
      </c>
      <c r="W997" s="7">
        <v>0.75</v>
      </c>
      <c r="X997" s="9">
        <f>Tabla13[[#This Row],[Precio unitario]]*Tabla13[[#This Row],[Tasa de ingresos cliente]]</f>
        <v>9.97074903E-4</v>
      </c>
      <c r="Y997" s="21">
        <v>22.631540000000001</v>
      </c>
      <c r="Z997" s="15">
        <f>Tabla13[[#This Row],[tasa de cambio]]*Tabla13[[#This Row],[Ingresos netos]]</f>
        <v>2.256534055024062E-2</v>
      </c>
      <c r="AQ997" s="2" t="s">
        <v>100</v>
      </c>
      <c r="AR997" s="2" t="s">
        <v>64</v>
      </c>
      <c r="AS997" s="2" t="s">
        <v>104</v>
      </c>
      <c r="AT997" s="2" t="s">
        <v>11</v>
      </c>
      <c r="AU997" s="2" t="s">
        <v>12</v>
      </c>
      <c r="AV997" s="2" t="s">
        <v>13</v>
      </c>
      <c r="AW997" s="7">
        <v>1.343E-3</v>
      </c>
      <c r="AX997" s="7">
        <v>0.75</v>
      </c>
      <c r="AY997" s="9">
        <f>Tabla8[[#This Row],[Precio unitario]]*Tabla8[[#This Row],[Tasa de ingresos cliente]]</f>
        <v>1.0072499999999999E-3</v>
      </c>
      <c r="AZ997" s="21">
        <v>21.6</v>
      </c>
      <c r="BA997" s="11">
        <f>Tabla8[[#This Row],[tasa de cambio]]*Tabla8[[#This Row],[Ingresos netos]]</f>
        <v>2.1756600000000001E-2</v>
      </c>
      <c r="BB997" s="23"/>
      <c r="BD997" s="23"/>
    </row>
    <row r="998" spans="16:56">
      <c r="P998" s="1" t="s">
        <v>87</v>
      </c>
      <c r="Q998" s="1" t="s">
        <v>40</v>
      </c>
      <c r="R998" s="1"/>
      <c r="S998" s="1" t="s">
        <v>11</v>
      </c>
      <c r="T998" s="1" t="s">
        <v>12</v>
      </c>
      <c r="U998" s="1" t="s">
        <v>13</v>
      </c>
      <c r="V998" s="8">
        <v>2.83232085E-4</v>
      </c>
      <c r="W998" s="8">
        <v>0.75</v>
      </c>
      <c r="X998" s="9">
        <f>Tabla13[[#This Row],[Precio unitario]]*Tabla13[[#This Row],[Tasa de ingresos cliente]]</f>
        <v>2.1242406375E-4</v>
      </c>
      <c r="Y998" s="21">
        <v>22.631540000000001</v>
      </c>
      <c r="Z998" s="15">
        <f>Tabla13[[#This Row],[tasa de cambio]]*Tabla13[[#This Row],[Ingresos netos]]</f>
        <v>4.8074836957206751E-3</v>
      </c>
      <c r="AQ998" s="1" t="s">
        <v>100</v>
      </c>
      <c r="AR998" s="1" t="s">
        <v>64</v>
      </c>
      <c r="AS998" s="1" t="s">
        <v>104</v>
      </c>
      <c r="AT998" s="1" t="s">
        <v>11</v>
      </c>
      <c r="AU998" s="1" t="s">
        <v>12</v>
      </c>
      <c r="AV998" s="1" t="s">
        <v>13</v>
      </c>
      <c r="AW998" s="8">
        <v>1.3426935E-3</v>
      </c>
      <c r="AX998" s="8">
        <v>0.75</v>
      </c>
      <c r="AY998" s="9">
        <f>Tabla8[[#This Row],[Precio unitario]]*Tabla8[[#This Row],[Tasa de ingresos cliente]]</f>
        <v>1.0070201249999999E-3</v>
      </c>
      <c r="AZ998" s="21">
        <v>21.6</v>
      </c>
      <c r="BA998" s="11">
        <f>Tabla8[[#This Row],[tasa de cambio]]*Tabla8[[#This Row],[Ingresos netos]]</f>
        <v>2.1751634699999998E-2</v>
      </c>
      <c r="BB998" s="23"/>
      <c r="BD998" s="23"/>
    </row>
    <row r="999" spans="16:56">
      <c r="P999" s="2" t="s">
        <v>87</v>
      </c>
      <c r="Q999" s="2" t="s">
        <v>26</v>
      </c>
      <c r="R999" s="2"/>
      <c r="S999" s="2" t="s">
        <v>11</v>
      </c>
      <c r="T999" s="2" t="s">
        <v>12</v>
      </c>
      <c r="U999" s="2" t="s">
        <v>13</v>
      </c>
      <c r="V999" s="7">
        <v>1.8731350800000001E-3</v>
      </c>
      <c r="W999" s="7">
        <v>0.75</v>
      </c>
      <c r="X999" s="9">
        <f>Tabla13[[#This Row],[Precio unitario]]*Tabla13[[#This Row],[Tasa de ingresos cliente]]</f>
        <v>1.40485131E-3</v>
      </c>
      <c r="Y999" s="21">
        <v>22.631540000000001</v>
      </c>
      <c r="Z999" s="15">
        <f>Tabla13[[#This Row],[tasa de cambio]]*Tabla13[[#This Row],[Ingresos netos]]</f>
        <v>3.1793948616317402E-2</v>
      </c>
      <c r="AQ999" s="1" t="s">
        <v>100</v>
      </c>
      <c r="AR999" s="1" t="s">
        <v>64</v>
      </c>
      <c r="AS999" s="1" t="s">
        <v>104</v>
      </c>
      <c r="AT999" s="1" t="s">
        <v>11</v>
      </c>
      <c r="AU999" s="1" t="s">
        <v>12</v>
      </c>
      <c r="AV999" s="1" t="s">
        <v>13</v>
      </c>
      <c r="AW999" s="8">
        <v>2.3340000000000001E-3</v>
      </c>
      <c r="AX999" s="8">
        <v>0.75</v>
      </c>
      <c r="AY999" s="9">
        <f>Tabla8[[#This Row],[Precio unitario]]*Tabla8[[#This Row],[Tasa de ingresos cliente]]</f>
        <v>1.7505000000000001E-3</v>
      </c>
      <c r="AZ999" s="21">
        <v>21.6</v>
      </c>
      <c r="BA999" s="11">
        <f>Tabla8[[#This Row],[tasa de cambio]]*Tabla8[[#This Row],[Ingresos netos]]</f>
        <v>3.7810800000000006E-2</v>
      </c>
      <c r="BB999" s="23"/>
      <c r="BD999" s="23"/>
    </row>
    <row r="1000" spans="16:56">
      <c r="P1000" s="1" t="s">
        <v>87</v>
      </c>
      <c r="Q1000" s="1" t="s">
        <v>28</v>
      </c>
      <c r="R1000" s="1"/>
      <c r="S1000" s="1" t="s">
        <v>11</v>
      </c>
      <c r="T1000" s="1" t="s">
        <v>12</v>
      </c>
      <c r="U1000" s="1" t="s">
        <v>13</v>
      </c>
      <c r="V1000" s="8">
        <v>1.6144901200000001E-4</v>
      </c>
      <c r="W1000" s="8">
        <v>0.75</v>
      </c>
      <c r="X1000" s="9">
        <f>Tabla13[[#This Row],[Precio unitario]]*Tabla13[[#This Row],[Tasa de ingresos cliente]]</f>
        <v>1.2108675900000002E-4</v>
      </c>
      <c r="Y1000" s="21">
        <v>22.631540000000001</v>
      </c>
      <c r="Z1000" s="15">
        <f>Tabla13[[#This Row],[tasa de cambio]]*Tabla13[[#This Row],[Ingresos netos]]</f>
        <v>2.7403798297788605E-3</v>
      </c>
      <c r="AQ1000" s="2" t="s">
        <v>100</v>
      </c>
      <c r="AR1000" s="2" t="s">
        <v>64</v>
      </c>
      <c r="AS1000" s="2" t="s">
        <v>104</v>
      </c>
      <c r="AT1000" s="2" t="s">
        <v>11</v>
      </c>
      <c r="AU1000" s="2" t="s">
        <v>12</v>
      </c>
      <c r="AV1000" s="2" t="s">
        <v>13</v>
      </c>
      <c r="AW1000" s="7">
        <v>2.9654999999999998E-3</v>
      </c>
      <c r="AX1000" s="7">
        <v>0.75</v>
      </c>
      <c r="AY1000" s="9">
        <f>Tabla8[[#This Row],[Precio unitario]]*Tabla8[[#This Row],[Tasa de ingresos cliente]]</f>
        <v>2.224125E-3</v>
      </c>
      <c r="AZ1000" s="21">
        <v>21.6</v>
      </c>
      <c r="BA1000" s="11">
        <f>Tabla8[[#This Row],[tasa de cambio]]*Tabla8[[#This Row],[Ingresos netos]]</f>
        <v>4.8041100000000003E-2</v>
      </c>
      <c r="BB1000" s="23"/>
      <c r="BD1000" s="23"/>
    </row>
    <row r="1001" spans="16:56">
      <c r="P1001" s="2" t="s">
        <v>87</v>
      </c>
      <c r="Q1001" s="2" t="s">
        <v>31</v>
      </c>
      <c r="R1001" s="2"/>
      <c r="S1001" s="2" t="s">
        <v>11</v>
      </c>
      <c r="T1001" s="2" t="s">
        <v>12</v>
      </c>
      <c r="U1001" s="2" t="s">
        <v>13</v>
      </c>
      <c r="V1001" s="7">
        <v>3.28468542E-4</v>
      </c>
      <c r="W1001" s="7">
        <v>0.75</v>
      </c>
      <c r="X1001" s="9">
        <f>Tabla13[[#This Row],[Precio unitario]]*Tabla13[[#This Row],[Tasa de ingresos cliente]]</f>
        <v>2.4635140650000002E-4</v>
      </c>
      <c r="Y1001" s="21">
        <v>22.631540000000001</v>
      </c>
      <c r="Z1001" s="15">
        <f>Tabla13[[#This Row],[tasa de cambio]]*Tabla13[[#This Row],[Ingresos netos]]</f>
        <v>5.5753117102610109E-3</v>
      </c>
      <c r="AQ1001" s="2" t="s">
        <v>100</v>
      </c>
      <c r="AR1001" s="2" t="s">
        <v>64</v>
      </c>
      <c r="AS1001" s="2" t="s">
        <v>104</v>
      </c>
      <c r="AT1001" s="2" t="s">
        <v>11</v>
      </c>
      <c r="AU1001" s="2" t="s">
        <v>12</v>
      </c>
      <c r="AV1001" s="2" t="s">
        <v>13</v>
      </c>
      <c r="AW1001" s="7">
        <v>1.253E-3</v>
      </c>
      <c r="AX1001" s="7">
        <v>0.75</v>
      </c>
      <c r="AY1001" s="9">
        <f>Tabla8[[#This Row],[Precio unitario]]*Tabla8[[#This Row],[Tasa de ingresos cliente]]</f>
        <v>9.3975000000000005E-4</v>
      </c>
      <c r="AZ1001" s="21">
        <v>21.6</v>
      </c>
      <c r="BA1001" s="11">
        <f>Tabla8[[#This Row],[tasa de cambio]]*Tabla8[[#This Row],[Ingresos netos]]</f>
        <v>2.0298600000000003E-2</v>
      </c>
      <c r="BB1001" s="23"/>
      <c r="BD1001" s="23"/>
    </row>
    <row r="1002" spans="16:56">
      <c r="P1002" s="1" t="s">
        <v>87</v>
      </c>
      <c r="Q1002" s="1" t="s">
        <v>41</v>
      </c>
      <c r="R1002" s="1"/>
      <c r="S1002" s="1" t="s">
        <v>11</v>
      </c>
      <c r="T1002" s="1" t="s">
        <v>12</v>
      </c>
      <c r="U1002" s="1" t="s">
        <v>13</v>
      </c>
      <c r="V1002" s="8">
        <v>5.0439280999999998E-5</v>
      </c>
      <c r="W1002" s="8">
        <v>0.75</v>
      </c>
      <c r="X1002" s="9">
        <f>Tabla13[[#This Row],[Precio unitario]]*Tabla13[[#This Row],[Tasa de ingresos cliente]]</f>
        <v>3.7829460749999995E-5</v>
      </c>
      <c r="Y1002" s="21">
        <v>22.631540000000001</v>
      </c>
      <c r="Z1002" s="15">
        <f>Tabla13[[#This Row],[tasa de cambio]]*Tabla13[[#This Row],[Ingresos netos]]</f>
        <v>8.5613895414205496E-4</v>
      </c>
      <c r="AQ1002" s="2" t="s">
        <v>100</v>
      </c>
      <c r="AR1002" s="2" t="s">
        <v>64</v>
      </c>
      <c r="AS1002" s="2" t="s">
        <v>114</v>
      </c>
      <c r="AT1002" s="2" t="s">
        <v>11</v>
      </c>
      <c r="AU1002" s="2" t="s">
        <v>12</v>
      </c>
      <c r="AV1002" s="2" t="s">
        <v>13</v>
      </c>
      <c r="AW1002" s="7">
        <v>6.7000000000000002E-5</v>
      </c>
      <c r="AX1002" s="7">
        <v>0.75</v>
      </c>
      <c r="AY1002" s="9">
        <f>Tabla8[[#This Row],[Precio unitario]]*Tabla8[[#This Row],[Tasa de ingresos cliente]]</f>
        <v>5.0250000000000002E-5</v>
      </c>
      <c r="AZ1002" s="21">
        <v>21.6</v>
      </c>
      <c r="BA1002" s="11">
        <f>Tabla8[[#This Row],[tasa de cambio]]*Tabla8[[#This Row],[Ingresos netos]]</f>
        <v>1.0854E-3</v>
      </c>
      <c r="BB1002" s="23"/>
      <c r="BD1002" s="23"/>
    </row>
    <row r="1003" spans="16:56">
      <c r="P1003" s="2" t="s">
        <v>87</v>
      </c>
      <c r="Q1003" s="2" t="s">
        <v>14</v>
      </c>
      <c r="R1003" s="2"/>
      <c r="S1003" s="2" t="s">
        <v>11</v>
      </c>
      <c r="T1003" s="2" t="s">
        <v>12</v>
      </c>
      <c r="U1003" s="2" t="s">
        <v>13</v>
      </c>
      <c r="V1003" s="7">
        <v>2.1412197500000001E-4</v>
      </c>
      <c r="W1003" s="7">
        <v>0.75</v>
      </c>
      <c r="X1003" s="9">
        <f>Tabla13[[#This Row],[Precio unitario]]*Tabla13[[#This Row],[Tasa de ingresos cliente]]</f>
        <v>1.6059148125E-4</v>
      </c>
      <c r="Y1003" s="21">
        <v>22.631540000000001</v>
      </c>
      <c r="Z1003" s="15">
        <f>Tabla13[[#This Row],[tasa de cambio]]*Tabla13[[#This Row],[Ingresos netos]]</f>
        <v>3.634432531568625E-3</v>
      </c>
      <c r="AQ1003" s="2" t="s">
        <v>100</v>
      </c>
      <c r="AR1003" s="2" t="s">
        <v>64</v>
      </c>
      <c r="AS1003" s="2" t="s">
        <v>104</v>
      </c>
      <c r="AT1003" s="2" t="s">
        <v>11</v>
      </c>
      <c r="AU1003" s="2" t="s">
        <v>129</v>
      </c>
      <c r="AV1003" s="2" t="s">
        <v>13</v>
      </c>
      <c r="AW1003" s="7">
        <v>-6.1935419999999998E-4</v>
      </c>
      <c r="AX1003" s="7">
        <v>0.75</v>
      </c>
      <c r="AY1003" s="9">
        <f>Tabla8[[#This Row],[Precio unitario]]*Tabla8[[#This Row],[Tasa de ingresos cliente]]</f>
        <v>-4.6451564999999998E-4</v>
      </c>
      <c r="AZ1003" s="21">
        <v>21.6</v>
      </c>
      <c r="BA1003" s="11">
        <f>Tabla8[[#This Row],[tasa de cambio]]*Tabla8[[#This Row],[Ingresos netos]]</f>
        <v>-1.003353804E-2</v>
      </c>
      <c r="BB1003" s="23"/>
      <c r="BD1003" s="23"/>
    </row>
    <row r="1004" spans="16:56">
      <c r="P1004" s="1" t="s">
        <v>87</v>
      </c>
      <c r="Q1004" s="1" t="s">
        <v>42</v>
      </c>
      <c r="R1004" s="1"/>
      <c r="S1004" s="1" t="s">
        <v>11</v>
      </c>
      <c r="T1004" s="1" t="s">
        <v>12</v>
      </c>
      <c r="U1004" s="1" t="s">
        <v>13</v>
      </c>
      <c r="V1004" s="8">
        <v>2.2873242799999999E-4</v>
      </c>
      <c r="W1004" s="8">
        <v>0.75</v>
      </c>
      <c r="X1004" s="9">
        <f>Tabla13[[#This Row],[Precio unitario]]*Tabla13[[#This Row],[Tasa de ingresos cliente]]</f>
        <v>1.71549321E-4</v>
      </c>
      <c r="Y1004" s="21">
        <v>22.631540000000001</v>
      </c>
      <c r="Z1004" s="15">
        <f>Tabla13[[#This Row],[tasa de cambio]]*Tabla13[[#This Row],[Ingresos netos]]</f>
        <v>3.8824253201843401E-3</v>
      </c>
      <c r="AQ1004" s="1" t="s">
        <v>100</v>
      </c>
      <c r="AR1004" s="1" t="s">
        <v>64</v>
      </c>
      <c r="AS1004" s="1" t="s">
        <v>114</v>
      </c>
      <c r="AT1004" s="1" t="s">
        <v>11</v>
      </c>
      <c r="AU1004" s="1" t="s">
        <v>129</v>
      </c>
      <c r="AV1004" s="1" t="s">
        <v>13</v>
      </c>
      <c r="AW1004" s="8">
        <v>-2.0103999999999999E-5</v>
      </c>
      <c r="AX1004" s="8">
        <v>0.75</v>
      </c>
      <c r="AY1004" s="9">
        <f>Tabla8[[#This Row],[Precio unitario]]*Tabla8[[#This Row],[Tasa de ingresos cliente]]</f>
        <v>-1.5078E-5</v>
      </c>
      <c r="AZ1004" s="21">
        <v>21.6</v>
      </c>
      <c r="BA1004" s="11">
        <f>Tabla8[[#This Row],[tasa de cambio]]*Tabla8[[#This Row],[Ingresos netos]]</f>
        <v>-3.2568480000000002E-4</v>
      </c>
      <c r="BB1004" s="23"/>
      <c r="BD1004" s="23"/>
    </row>
    <row r="1005" spans="16:56">
      <c r="P1005" s="2" t="s">
        <v>87</v>
      </c>
      <c r="Q1005" s="2" t="s">
        <v>17</v>
      </c>
      <c r="R1005" s="2"/>
      <c r="S1005" s="2" t="s">
        <v>11</v>
      </c>
      <c r="T1005" s="2" t="s">
        <v>12</v>
      </c>
      <c r="U1005" s="2" t="s">
        <v>13</v>
      </c>
      <c r="V1005" s="7">
        <v>2.3057186399999999E-4</v>
      </c>
      <c r="W1005" s="7">
        <v>0.75</v>
      </c>
      <c r="X1005" s="9">
        <f>Tabla13[[#This Row],[Precio unitario]]*Tabla13[[#This Row],[Tasa de ingresos cliente]]</f>
        <v>1.72928898E-4</v>
      </c>
      <c r="Y1005" s="21">
        <v>22.631540000000001</v>
      </c>
      <c r="Z1005" s="15">
        <f>Tabla13[[#This Row],[tasa de cambio]]*Tabla13[[#This Row],[Ingresos netos]]</f>
        <v>3.9136472722429202E-3</v>
      </c>
      <c r="AQ1005" s="2" t="s">
        <v>100</v>
      </c>
      <c r="AR1005" s="2" t="s">
        <v>105</v>
      </c>
      <c r="AS1005" s="2" t="s">
        <v>104</v>
      </c>
      <c r="AT1005" s="2" t="s">
        <v>11</v>
      </c>
      <c r="AU1005" s="2" t="s">
        <v>12</v>
      </c>
      <c r="AV1005" s="2" t="s">
        <v>13</v>
      </c>
      <c r="AW1005" s="7">
        <v>4.8139999999999997E-3</v>
      </c>
      <c r="AX1005" s="7">
        <v>0.75</v>
      </c>
      <c r="AY1005" s="9">
        <f>Tabla8[[#This Row],[Precio unitario]]*Tabla8[[#This Row],[Tasa de ingresos cliente]]</f>
        <v>3.6105E-3</v>
      </c>
      <c r="AZ1005" s="21">
        <v>21.6</v>
      </c>
      <c r="BA1005" s="11">
        <f>Tabla8[[#This Row],[tasa de cambio]]*Tabla8[[#This Row],[Ingresos netos]]</f>
        <v>7.7986800000000009E-2</v>
      </c>
      <c r="BB1005" s="23"/>
      <c r="BD1005" s="23"/>
    </row>
    <row r="1006" spans="16:56">
      <c r="P1006" s="1" t="s">
        <v>87</v>
      </c>
      <c r="Q1006" s="1" t="s">
        <v>17</v>
      </c>
      <c r="R1006" s="1"/>
      <c r="S1006" s="1" t="s">
        <v>11</v>
      </c>
      <c r="T1006" s="1" t="s">
        <v>12</v>
      </c>
      <c r="U1006" s="1" t="s">
        <v>13</v>
      </c>
      <c r="V1006" s="8">
        <v>7.3062640799999995E-4</v>
      </c>
      <c r="W1006" s="8">
        <v>0.75</v>
      </c>
      <c r="X1006" s="9">
        <f>Tabla13[[#This Row],[Precio unitario]]*Tabla13[[#This Row],[Tasa de ingresos cliente]]</f>
        <v>5.4796980599999996E-4</v>
      </c>
      <c r="Y1006" s="21">
        <v>22.631540000000001</v>
      </c>
      <c r="Z1006" s="15">
        <f>Tabla13[[#This Row],[tasa de cambio]]*Tabla13[[#This Row],[Ingresos netos]]</f>
        <v>1.2401400583281239E-2</v>
      </c>
      <c r="AQ1006" s="2" t="s">
        <v>100</v>
      </c>
      <c r="AR1006" s="2" t="s">
        <v>105</v>
      </c>
      <c r="AS1006" s="2" t="s">
        <v>104</v>
      </c>
      <c r="AT1006" s="2" t="s">
        <v>11</v>
      </c>
      <c r="AU1006" s="2" t="s">
        <v>12</v>
      </c>
      <c r="AV1006" s="2" t="s">
        <v>13</v>
      </c>
      <c r="AW1006" s="7">
        <v>6.8504999999999998E-3</v>
      </c>
      <c r="AX1006" s="7">
        <v>0.75</v>
      </c>
      <c r="AY1006" s="9">
        <f>Tabla8[[#This Row],[Precio unitario]]*Tabla8[[#This Row],[Tasa de ingresos cliente]]</f>
        <v>5.1378750000000001E-3</v>
      </c>
      <c r="AZ1006" s="21">
        <v>21.6</v>
      </c>
      <c r="BA1006" s="11">
        <f>Tabla8[[#This Row],[tasa de cambio]]*Tabla8[[#This Row],[Ingresos netos]]</f>
        <v>0.11097810000000001</v>
      </c>
      <c r="BB1006" s="23"/>
      <c r="BD1006" s="23"/>
    </row>
    <row r="1007" spans="16:56">
      <c r="P1007" s="2" t="s">
        <v>87</v>
      </c>
      <c r="Q1007" s="2" t="s">
        <v>34</v>
      </c>
      <c r="R1007" s="2"/>
      <c r="S1007" s="2" t="s">
        <v>11</v>
      </c>
      <c r="T1007" s="2" t="s">
        <v>12</v>
      </c>
      <c r="U1007" s="2" t="s">
        <v>13</v>
      </c>
      <c r="V1007" s="7">
        <v>2.13689774E-4</v>
      </c>
      <c r="W1007" s="7">
        <v>0.75</v>
      </c>
      <c r="X1007" s="9">
        <f>Tabla13[[#This Row],[Precio unitario]]*Tabla13[[#This Row],[Tasa de ingresos cliente]]</f>
        <v>1.602673305E-4</v>
      </c>
      <c r="Y1007" s="21">
        <v>22.631540000000001</v>
      </c>
      <c r="Z1007" s="15">
        <f>Tabla13[[#This Row],[tasa de cambio]]*Tabla13[[#This Row],[Ingresos netos]]</f>
        <v>3.62709650090397E-3</v>
      </c>
      <c r="AQ1007" s="1" t="s">
        <v>100</v>
      </c>
      <c r="AR1007" s="1" t="s">
        <v>105</v>
      </c>
      <c r="AS1007" s="1" t="s">
        <v>104</v>
      </c>
      <c r="AT1007" s="1" t="s">
        <v>11</v>
      </c>
      <c r="AU1007" s="1" t="s">
        <v>12</v>
      </c>
      <c r="AV1007" s="1" t="s">
        <v>13</v>
      </c>
      <c r="AW1007" s="8">
        <v>8.3440000000000007E-3</v>
      </c>
      <c r="AX1007" s="8">
        <v>0.75</v>
      </c>
      <c r="AY1007" s="9">
        <f>Tabla8[[#This Row],[Precio unitario]]*Tabla8[[#This Row],[Tasa de ingresos cliente]]</f>
        <v>6.2580000000000005E-3</v>
      </c>
      <c r="AZ1007" s="21">
        <v>21.6</v>
      </c>
      <c r="BA1007" s="11">
        <f>Tabla8[[#This Row],[tasa de cambio]]*Tabla8[[#This Row],[Ingresos netos]]</f>
        <v>0.13517280000000001</v>
      </c>
      <c r="BB1007" s="23"/>
      <c r="BD1007" s="23"/>
    </row>
    <row r="1008" spans="16:56">
      <c r="P1008" s="1" t="s">
        <v>87</v>
      </c>
      <c r="Q1008" s="1" t="s">
        <v>19</v>
      </c>
      <c r="R1008" s="1"/>
      <c r="S1008" s="1" t="s">
        <v>11</v>
      </c>
      <c r="T1008" s="1" t="s">
        <v>12</v>
      </c>
      <c r="U1008" s="1" t="s">
        <v>13</v>
      </c>
      <c r="V1008" s="8">
        <v>3.31321032E-3</v>
      </c>
      <c r="W1008" s="8">
        <v>0.75</v>
      </c>
      <c r="X1008" s="9">
        <f>Tabla13[[#This Row],[Precio unitario]]*Tabla13[[#This Row],[Tasa de ingresos cliente]]</f>
        <v>2.4849077400000003E-3</v>
      </c>
      <c r="Y1008" s="21">
        <v>22.631540000000001</v>
      </c>
      <c r="Z1008" s="15">
        <f>Tabla13[[#This Row],[tasa de cambio]]*Tabla13[[#This Row],[Ingresos netos]]</f>
        <v>5.623728891411961E-2</v>
      </c>
      <c r="AQ1008" s="1" t="s">
        <v>100</v>
      </c>
      <c r="AR1008" s="1" t="s">
        <v>105</v>
      </c>
      <c r="AS1008" s="1" t="s">
        <v>114</v>
      </c>
      <c r="AT1008" s="1" t="s">
        <v>11</v>
      </c>
      <c r="AU1008" s="1" t="s">
        <v>12</v>
      </c>
      <c r="AV1008" s="1" t="s">
        <v>13</v>
      </c>
      <c r="AW1008" s="8">
        <v>1.6667000000000001E-6</v>
      </c>
      <c r="AX1008" s="8">
        <v>0.75</v>
      </c>
      <c r="AY1008" s="9">
        <f>Tabla8[[#This Row],[Precio unitario]]*Tabla8[[#This Row],[Tasa de ingresos cliente]]</f>
        <v>1.2500249999999999E-6</v>
      </c>
      <c r="AZ1008" s="21">
        <v>21.6</v>
      </c>
      <c r="BA1008" s="11">
        <f>Tabla8[[#This Row],[tasa de cambio]]*Tabla8[[#This Row],[Ingresos netos]]</f>
        <v>2.7000539999999999E-5</v>
      </c>
      <c r="BB1008" s="23"/>
      <c r="BD1008" s="23"/>
    </row>
    <row r="1009" spans="16:56">
      <c r="P1009" s="2" t="s">
        <v>87</v>
      </c>
      <c r="Q1009" s="2" t="s">
        <v>52</v>
      </c>
      <c r="R1009" s="2"/>
      <c r="S1009" s="2" t="s">
        <v>11</v>
      </c>
      <c r="T1009" s="2" t="s">
        <v>12</v>
      </c>
      <c r="U1009" s="2" t="s">
        <v>13</v>
      </c>
      <c r="V1009" s="7">
        <v>4.2456719800000001E-4</v>
      </c>
      <c r="W1009" s="7">
        <v>0.75</v>
      </c>
      <c r="X1009" s="9">
        <f>Tabla13[[#This Row],[Precio unitario]]*Tabla13[[#This Row],[Tasa de ingresos cliente]]</f>
        <v>3.1842539850000004E-4</v>
      </c>
      <c r="Y1009" s="21">
        <v>22.631540000000001</v>
      </c>
      <c r="Z1009" s="15">
        <f>Tabla13[[#This Row],[tasa de cambio]]*Tabla13[[#This Row],[Ingresos netos]]</f>
        <v>7.2064571431686908E-3</v>
      </c>
      <c r="AQ1009" s="1" t="s">
        <v>100</v>
      </c>
      <c r="AR1009" s="1" t="s">
        <v>105</v>
      </c>
      <c r="AS1009" s="1" t="s">
        <v>104</v>
      </c>
      <c r="AT1009" s="1" t="s">
        <v>11</v>
      </c>
      <c r="AU1009" s="1" t="s">
        <v>129</v>
      </c>
      <c r="AV1009" s="1" t="s">
        <v>13</v>
      </c>
      <c r="AW1009" s="8">
        <v>-1.9828273E-3</v>
      </c>
      <c r="AX1009" s="8">
        <v>0.75</v>
      </c>
      <c r="AY1009" s="9">
        <f>Tabla8[[#This Row],[Precio unitario]]*Tabla8[[#This Row],[Tasa de ingresos cliente]]</f>
        <v>-1.487120475E-3</v>
      </c>
      <c r="AZ1009" s="21">
        <v>21.6</v>
      </c>
      <c r="BA1009" s="11">
        <f>Tabla8[[#This Row],[tasa de cambio]]*Tabla8[[#This Row],[Ingresos netos]]</f>
        <v>-3.2121802260000006E-2</v>
      </c>
      <c r="BB1009" s="23"/>
      <c r="BD1009" s="23"/>
    </row>
    <row r="1010" spans="16:56">
      <c r="P1010" s="1" t="s">
        <v>87</v>
      </c>
      <c r="Q1010" s="1" t="s">
        <v>45</v>
      </c>
      <c r="R1010" s="1"/>
      <c r="S1010" s="1" t="s">
        <v>11</v>
      </c>
      <c r="T1010" s="1" t="s">
        <v>12</v>
      </c>
      <c r="U1010" s="1" t="s">
        <v>13</v>
      </c>
      <c r="V1010" s="8">
        <v>5.46727245E-4</v>
      </c>
      <c r="W1010" s="8">
        <v>0.75</v>
      </c>
      <c r="X1010" s="9">
        <f>Tabla13[[#This Row],[Precio unitario]]*Tabla13[[#This Row],[Tasa de ingresos cliente]]</f>
        <v>4.1004543375E-4</v>
      </c>
      <c r="Y1010" s="21">
        <v>22.631540000000001</v>
      </c>
      <c r="Z1010" s="15">
        <f>Tabla13[[#This Row],[tasa de cambio]]*Tabla13[[#This Row],[Ingresos netos]]</f>
        <v>9.279959635730476E-3</v>
      </c>
      <c r="AQ1010" s="2" t="s">
        <v>100</v>
      </c>
      <c r="AR1010" s="2" t="s">
        <v>105</v>
      </c>
      <c r="AS1010" s="2" t="s">
        <v>114</v>
      </c>
      <c r="AT1010" s="2" t="s">
        <v>11</v>
      </c>
      <c r="AU1010" s="2" t="s">
        <v>129</v>
      </c>
      <c r="AV1010" s="2" t="s">
        <v>13</v>
      </c>
      <c r="AW1010" s="7">
        <v>-4.75E-7</v>
      </c>
      <c r="AX1010" s="7">
        <v>0.75</v>
      </c>
      <c r="AY1010" s="9">
        <f>Tabla8[[#This Row],[Precio unitario]]*Tabla8[[#This Row],[Tasa de ingresos cliente]]</f>
        <v>-3.5624999999999998E-7</v>
      </c>
      <c r="AZ1010" s="21">
        <v>21.6</v>
      </c>
      <c r="BA1010" s="11">
        <f>Tabla8[[#This Row],[tasa de cambio]]*Tabla8[[#This Row],[Ingresos netos]]</f>
        <v>-7.695E-6</v>
      </c>
      <c r="BB1010" s="23"/>
      <c r="BD1010" s="23"/>
    </row>
    <row r="1011" spans="16:56">
      <c r="P1011" s="2" t="s">
        <v>87</v>
      </c>
      <c r="Q1011" s="2" t="s">
        <v>45</v>
      </c>
      <c r="R1011" s="2"/>
      <c r="S1011" s="2" t="s">
        <v>11</v>
      </c>
      <c r="T1011" s="2" t="s">
        <v>12</v>
      </c>
      <c r="U1011" s="2" t="s">
        <v>13</v>
      </c>
      <c r="V1011" s="7">
        <v>4.01749682E-4</v>
      </c>
      <c r="W1011" s="7">
        <v>0.75</v>
      </c>
      <c r="X1011" s="9">
        <f>Tabla13[[#This Row],[Precio unitario]]*Tabla13[[#This Row],[Tasa de ingresos cliente]]</f>
        <v>3.0131226150000002E-4</v>
      </c>
      <c r="Y1011" s="21">
        <v>22.631540000000001</v>
      </c>
      <c r="Z1011" s="15">
        <f>Tabla13[[#This Row],[tasa de cambio]]*Tabla13[[#This Row],[Ingresos netos]]</f>
        <v>6.8191604986277106E-3</v>
      </c>
      <c r="AQ1011" s="2" t="s">
        <v>100</v>
      </c>
      <c r="AR1011" s="2" t="s">
        <v>35</v>
      </c>
      <c r="AS1011" s="2" t="s">
        <v>104</v>
      </c>
      <c r="AT1011" s="2" t="s">
        <v>11</v>
      </c>
      <c r="AU1011" s="2" t="s">
        <v>12</v>
      </c>
      <c r="AV1011" s="2" t="s">
        <v>13</v>
      </c>
      <c r="AW1011" s="7">
        <v>8.3100000000000003E-4</v>
      </c>
      <c r="AX1011" s="7">
        <v>0.75</v>
      </c>
      <c r="AY1011" s="9">
        <f>Tabla8[[#This Row],[Precio unitario]]*Tabla8[[#This Row],[Tasa de ingresos cliente]]</f>
        <v>6.2325E-4</v>
      </c>
      <c r="AZ1011" s="21">
        <v>21.6</v>
      </c>
      <c r="BA1011" s="11">
        <f>Tabla8[[#This Row],[tasa de cambio]]*Tabla8[[#This Row],[Ingresos netos]]</f>
        <v>1.3462200000000001E-2</v>
      </c>
      <c r="BB1011" s="23"/>
      <c r="BD1011" s="23"/>
    </row>
    <row r="1012" spans="16:56">
      <c r="P1012" s="1" t="s">
        <v>87</v>
      </c>
      <c r="Q1012" s="1" t="s">
        <v>21</v>
      </c>
      <c r="R1012" s="1"/>
      <c r="S1012" s="1" t="s">
        <v>11</v>
      </c>
      <c r="T1012" s="1" t="s">
        <v>12</v>
      </c>
      <c r="U1012" s="1" t="s">
        <v>13</v>
      </c>
      <c r="V1012" s="8">
        <v>3.1818229029999998E-3</v>
      </c>
      <c r="W1012" s="8">
        <v>0.75</v>
      </c>
      <c r="X1012" s="9">
        <f>Tabla13[[#This Row],[Precio unitario]]*Tabla13[[#This Row],[Tasa de ingresos cliente]]</f>
        <v>2.3863671772499997E-3</v>
      </c>
      <c r="Y1012" s="21">
        <v>22.631540000000001</v>
      </c>
      <c r="Z1012" s="15">
        <f>Tabla13[[#This Row],[tasa de cambio]]*Tabla13[[#This Row],[Ingresos netos]]</f>
        <v>5.4007164226620462E-2</v>
      </c>
      <c r="AQ1012" s="1" t="s">
        <v>100</v>
      </c>
      <c r="AR1012" s="1" t="s">
        <v>35</v>
      </c>
      <c r="AS1012" s="1" t="s">
        <v>104</v>
      </c>
      <c r="AT1012" s="1" t="s">
        <v>11</v>
      </c>
      <c r="AU1012" s="1" t="s">
        <v>12</v>
      </c>
      <c r="AV1012" s="1" t="s">
        <v>13</v>
      </c>
      <c r="AW1012" s="8">
        <v>8.3149999999999999E-4</v>
      </c>
      <c r="AX1012" s="8">
        <v>0.75</v>
      </c>
      <c r="AY1012" s="9">
        <f>Tabla8[[#This Row],[Precio unitario]]*Tabla8[[#This Row],[Tasa de ingresos cliente]]</f>
        <v>6.2362500000000005E-4</v>
      </c>
      <c r="AZ1012" s="21">
        <v>21.6</v>
      </c>
      <c r="BA1012" s="11">
        <f>Tabla8[[#This Row],[tasa de cambio]]*Tabla8[[#This Row],[Ingresos netos]]</f>
        <v>1.3470300000000003E-2</v>
      </c>
      <c r="BB1012" s="23"/>
      <c r="BD1012" s="23"/>
    </row>
    <row r="1013" spans="16:56">
      <c r="P1013" s="2" t="s">
        <v>87</v>
      </c>
      <c r="Q1013" s="2" t="s">
        <v>37</v>
      </c>
      <c r="R1013" s="2"/>
      <c r="S1013" s="2" t="s">
        <v>11</v>
      </c>
      <c r="T1013" s="2" t="s">
        <v>12</v>
      </c>
      <c r="U1013" s="2" t="s">
        <v>13</v>
      </c>
      <c r="V1013" s="7">
        <v>1.45440445E-4</v>
      </c>
      <c r="W1013" s="7">
        <v>0.75</v>
      </c>
      <c r="X1013" s="9">
        <f>Tabla13[[#This Row],[Precio unitario]]*Tabla13[[#This Row],[Tasa de ingresos cliente]]</f>
        <v>1.0908033375E-4</v>
      </c>
      <c r="Y1013" s="21">
        <v>22.631540000000001</v>
      </c>
      <c r="Z1013" s="15">
        <f>Tabla13[[#This Row],[tasa de cambio]]*Tabla13[[#This Row],[Ingresos netos]]</f>
        <v>2.4686559364764751E-3</v>
      </c>
      <c r="AQ1013" s="1" t="s">
        <v>100</v>
      </c>
      <c r="AR1013" s="1" t="s">
        <v>35</v>
      </c>
      <c r="AS1013" s="1" t="s">
        <v>104</v>
      </c>
      <c r="AT1013" s="1" t="s">
        <v>11</v>
      </c>
      <c r="AU1013" s="1" t="s">
        <v>12</v>
      </c>
      <c r="AV1013" s="1" t="s">
        <v>13</v>
      </c>
      <c r="AW1013" s="8">
        <v>8.3133329999999996E-4</v>
      </c>
      <c r="AX1013" s="8">
        <v>0.75</v>
      </c>
      <c r="AY1013" s="9">
        <f>Tabla8[[#This Row],[Precio unitario]]*Tabla8[[#This Row],[Tasa de ingresos cliente]]</f>
        <v>6.2349997500000002E-4</v>
      </c>
      <c r="AZ1013" s="21">
        <v>21.6</v>
      </c>
      <c r="BA1013" s="11">
        <f>Tabla8[[#This Row],[tasa de cambio]]*Tabla8[[#This Row],[Ingresos netos]]</f>
        <v>1.3467599460000002E-2</v>
      </c>
      <c r="BB1013" s="23"/>
      <c r="BD1013" s="23"/>
    </row>
    <row r="1014" spans="16:56">
      <c r="P1014" s="1" t="s">
        <v>87</v>
      </c>
      <c r="Q1014" s="1" t="s">
        <v>57</v>
      </c>
      <c r="R1014" s="1"/>
      <c r="S1014" s="1" t="s">
        <v>11</v>
      </c>
      <c r="T1014" s="1" t="s">
        <v>12</v>
      </c>
      <c r="U1014" s="1" t="s">
        <v>13</v>
      </c>
      <c r="V1014" s="8">
        <v>1.2898632100000001E-4</v>
      </c>
      <c r="W1014" s="8">
        <v>0.75</v>
      </c>
      <c r="X1014" s="9">
        <f>Tabla13[[#This Row],[Precio unitario]]*Tabla13[[#This Row],[Tasa de ingresos cliente]]</f>
        <v>9.6739740750000005E-5</v>
      </c>
      <c r="Y1014" s="21">
        <v>22.631540000000001</v>
      </c>
      <c r="Z1014" s="15">
        <f>Tabla13[[#This Row],[tasa de cambio]]*Tabla13[[#This Row],[Ingresos netos]]</f>
        <v>2.1893693123732553E-3</v>
      </c>
      <c r="AQ1014" s="1" t="s">
        <v>100</v>
      </c>
      <c r="AR1014" s="1" t="s">
        <v>35</v>
      </c>
      <c r="AS1014" s="1" t="s">
        <v>114</v>
      </c>
      <c r="AT1014" s="1" t="s">
        <v>11</v>
      </c>
      <c r="AU1014" s="1" t="s">
        <v>12</v>
      </c>
      <c r="AV1014" s="1" t="s">
        <v>13</v>
      </c>
      <c r="AW1014" s="8">
        <v>8.3133329999999996E-4</v>
      </c>
      <c r="AX1014" s="8">
        <v>0.75</v>
      </c>
      <c r="AY1014" s="9">
        <f>Tabla8[[#This Row],[Precio unitario]]*Tabla8[[#This Row],[Tasa de ingresos cliente]]</f>
        <v>6.2349997500000002E-4</v>
      </c>
      <c r="AZ1014" s="21">
        <v>21.6</v>
      </c>
      <c r="BA1014" s="11">
        <f>Tabla8[[#This Row],[tasa de cambio]]*Tabla8[[#This Row],[Ingresos netos]]</f>
        <v>1.3467599460000002E-2</v>
      </c>
      <c r="BB1014" s="23"/>
      <c r="BD1014" s="23"/>
    </row>
    <row r="1015" spans="16:56">
      <c r="P1015" s="2" t="s">
        <v>87</v>
      </c>
      <c r="Q1015" s="2" t="s">
        <v>73</v>
      </c>
      <c r="R1015" s="2"/>
      <c r="S1015" s="2" t="s">
        <v>11</v>
      </c>
      <c r="T1015" s="2" t="s">
        <v>12</v>
      </c>
      <c r="U1015" s="2" t="s">
        <v>13</v>
      </c>
      <c r="V1015" s="7">
        <v>1.0502349440000001E-3</v>
      </c>
      <c r="W1015" s="7">
        <v>0.75</v>
      </c>
      <c r="X1015" s="9">
        <f>Tabla13[[#This Row],[Precio unitario]]*Tabla13[[#This Row],[Tasa de ingresos cliente]]</f>
        <v>7.8767620799999999E-4</v>
      </c>
      <c r="Y1015" s="21">
        <v>22.631540000000001</v>
      </c>
      <c r="Z1015" s="15">
        <f>Tabla13[[#This Row],[tasa de cambio]]*Tabla13[[#This Row],[Ingresos netos]]</f>
        <v>1.782632560840032E-2</v>
      </c>
      <c r="AQ1015" s="2" t="s">
        <v>100</v>
      </c>
      <c r="AR1015" s="2" t="s">
        <v>35</v>
      </c>
      <c r="AS1015" s="2" t="s">
        <v>114</v>
      </c>
      <c r="AT1015" s="2" t="s">
        <v>11</v>
      </c>
      <c r="AU1015" s="2" t="s">
        <v>12</v>
      </c>
      <c r="AV1015" s="2" t="s">
        <v>13</v>
      </c>
      <c r="AW1015" s="7">
        <v>8.3100000000000003E-4</v>
      </c>
      <c r="AX1015" s="7">
        <v>0.75</v>
      </c>
      <c r="AY1015" s="9">
        <f>Tabla8[[#This Row],[Precio unitario]]*Tabla8[[#This Row],[Tasa de ingresos cliente]]</f>
        <v>6.2325E-4</v>
      </c>
      <c r="AZ1015" s="21">
        <v>21.6</v>
      </c>
      <c r="BA1015" s="11">
        <f>Tabla8[[#This Row],[tasa de cambio]]*Tabla8[[#This Row],[Ingresos netos]]</f>
        <v>1.3462200000000001E-2</v>
      </c>
      <c r="BB1015" s="23"/>
      <c r="BD1015" s="23"/>
    </row>
    <row r="1016" spans="16:56">
      <c r="P1016" s="1" t="s">
        <v>87</v>
      </c>
      <c r="Q1016" s="1" t="s">
        <v>23</v>
      </c>
      <c r="R1016" s="1"/>
      <c r="S1016" s="1" t="s">
        <v>11</v>
      </c>
      <c r="T1016" s="1" t="s">
        <v>12</v>
      </c>
      <c r="U1016" s="1" t="s">
        <v>13</v>
      </c>
      <c r="V1016" s="8">
        <v>1.2274350779999999E-3</v>
      </c>
      <c r="W1016" s="8">
        <v>0.75</v>
      </c>
      <c r="X1016" s="9">
        <f>Tabla13[[#This Row],[Precio unitario]]*Tabla13[[#This Row],[Tasa de ingresos cliente]]</f>
        <v>9.2057630849999995E-4</v>
      </c>
      <c r="Y1016" s="21">
        <v>22.631540000000001</v>
      </c>
      <c r="Z1016" s="15">
        <f>Tabla13[[#This Row],[tasa de cambio]]*Tabla13[[#This Row],[Ingresos netos]]</f>
        <v>2.083405954887009E-2</v>
      </c>
      <c r="AQ1016" s="1" t="s">
        <v>100</v>
      </c>
      <c r="AR1016" s="1" t="s">
        <v>35</v>
      </c>
      <c r="AS1016" s="1" t="s">
        <v>114</v>
      </c>
      <c r="AT1016" s="1" t="s">
        <v>11</v>
      </c>
      <c r="AU1016" s="1" t="s">
        <v>12</v>
      </c>
      <c r="AV1016" s="1" t="s">
        <v>13</v>
      </c>
      <c r="AW1016" s="8">
        <v>8.3149999999999999E-4</v>
      </c>
      <c r="AX1016" s="8">
        <v>0.75</v>
      </c>
      <c r="AY1016" s="9">
        <f>Tabla8[[#This Row],[Precio unitario]]*Tabla8[[#This Row],[Tasa de ingresos cliente]]</f>
        <v>6.2362500000000005E-4</v>
      </c>
      <c r="AZ1016" s="21">
        <v>21.6</v>
      </c>
      <c r="BA1016" s="11">
        <f>Tabla8[[#This Row],[tasa de cambio]]*Tabla8[[#This Row],[Ingresos netos]]</f>
        <v>1.3470300000000003E-2</v>
      </c>
      <c r="BB1016" s="23"/>
      <c r="BD1016" s="23"/>
    </row>
    <row r="1017" spans="16:56">
      <c r="P1017" s="2" t="s">
        <v>87</v>
      </c>
      <c r="Q1017" s="2" t="s">
        <v>40</v>
      </c>
      <c r="R1017" s="2"/>
      <c r="S1017" s="2" t="s">
        <v>11</v>
      </c>
      <c r="T1017" s="2" t="s">
        <v>12</v>
      </c>
      <c r="U1017" s="2" t="s">
        <v>13</v>
      </c>
      <c r="V1017" s="7">
        <v>3.0109616399999999E-4</v>
      </c>
      <c r="W1017" s="7">
        <v>0.75</v>
      </c>
      <c r="X1017" s="9">
        <f>Tabla13[[#This Row],[Precio unitario]]*Tabla13[[#This Row],[Tasa de ingresos cliente]]</f>
        <v>2.2582212299999998E-4</v>
      </c>
      <c r="Y1017" s="21">
        <v>22.631540000000001</v>
      </c>
      <c r="Z1017" s="15">
        <f>Tabla13[[#This Row],[tasa de cambio]]*Tabla13[[#This Row],[Ingresos netos]]</f>
        <v>5.1107024095594193E-3</v>
      </c>
      <c r="AQ1017" s="2" t="s">
        <v>100</v>
      </c>
      <c r="AR1017" s="2" t="s">
        <v>35</v>
      </c>
      <c r="AS1017" s="2" t="s">
        <v>114</v>
      </c>
      <c r="AT1017" s="2" t="s">
        <v>11</v>
      </c>
      <c r="AU1017" s="2" t="s">
        <v>12</v>
      </c>
      <c r="AV1017" s="2" t="s">
        <v>13</v>
      </c>
      <c r="AW1017" s="7">
        <v>8.313913E-4</v>
      </c>
      <c r="AX1017" s="7">
        <v>0.75</v>
      </c>
      <c r="AY1017" s="9">
        <f>Tabla8[[#This Row],[Precio unitario]]*Tabla8[[#This Row],[Tasa de ingresos cliente]]</f>
        <v>6.23543475E-4</v>
      </c>
      <c r="AZ1017" s="21">
        <v>21.6</v>
      </c>
      <c r="BA1017" s="11">
        <f>Tabla8[[#This Row],[tasa de cambio]]*Tabla8[[#This Row],[Ingresos netos]]</f>
        <v>1.3468539060000001E-2</v>
      </c>
      <c r="BB1017" s="23"/>
      <c r="BD1017" s="23"/>
    </row>
    <row r="1018" spans="16:56">
      <c r="P1018" s="1" t="s">
        <v>87</v>
      </c>
      <c r="Q1018" s="1" t="s">
        <v>47</v>
      </c>
      <c r="R1018" s="1"/>
      <c r="S1018" s="1" t="s">
        <v>11</v>
      </c>
      <c r="T1018" s="1" t="s">
        <v>12</v>
      </c>
      <c r="U1018" s="1" t="s">
        <v>13</v>
      </c>
      <c r="V1018" s="8">
        <v>7.20902011E-4</v>
      </c>
      <c r="W1018" s="8">
        <v>0.75</v>
      </c>
      <c r="X1018" s="9">
        <f>Tabla13[[#This Row],[Precio unitario]]*Tabla13[[#This Row],[Tasa de ingresos cliente]]</f>
        <v>5.4067650824999995E-4</v>
      </c>
      <c r="Y1018" s="21">
        <v>22.631540000000001</v>
      </c>
      <c r="Z1018" s="15">
        <f>Tabla13[[#This Row],[tasa de cambio]]*Tabla13[[#This Row],[Ingresos netos]]</f>
        <v>1.2236342023520204E-2</v>
      </c>
      <c r="AQ1018" s="1" t="s">
        <v>100</v>
      </c>
      <c r="AR1018" s="1" t="s">
        <v>35</v>
      </c>
      <c r="AS1018" s="1" t="s">
        <v>114</v>
      </c>
      <c r="AT1018" s="1" t="s">
        <v>11</v>
      </c>
      <c r="AU1018" s="1" t="s">
        <v>12</v>
      </c>
      <c r="AV1018" s="1" t="s">
        <v>13</v>
      </c>
      <c r="AW1018" s="8">
        <v>8.3140000000000004E-4</v>
      </c>
      <c r="AX1018" s="8">
        <v>0.75</v>
      </c>
      <c r="AY1018" s="9">
        <f>Tabla8[[#This Row],[Precio unitario]]*Tabla8[[#This Row],[Tasa de ingresos cliente]]</f>
        <v>6.2355000000000006E-4</v>
      </c>
      <c r="AZ1018" s="21">
        <v>21.6</v>
      </c>
      <c r="BA1018" s="11">
        <f>Tabla8[[#This Row],[tasa de cambio]]*Tabla8[[#This Row],[Ingresos netos]]</f>
        <v>1.3468680000000002E-2</v>
      </c>
      <c r="BB1018" s="23"/>
      <c r="BD1018" s="23"/>
    </row>
    <row r="1019" spans="16:56">
      <c r="P1019" s="2" t="s">
        <v>87</v>
      </c>
      <c r="Q1019" s="2" t="s">
        <v>47</v>
      </c>
      <c r="R1019" s="2"/>
      <c r="S1019" s="2" t="s">
        <v>11</v>
      </c>
      <c r="T1019" s="2" t="s">
        <v>12</v>
      </c>
      <c r="U1019" s="2" t="s">
        <v>13</v>
      </c>
      <c r="V1019" s="7">
        <v>4.8665207699999998E-4</v>
      </c>
      <c r="W1019" s="7">
        <v>0.75</v>
      </c>
      <c r="X1019" s="9">
        <f>Tabla13[[#This Row],[Precio unitario]]*Tabla13[[#This Row],[Tasa de ingresos cliente]]</f>
        <v>3.6498905775000001E-4</v>
      </c>
      <c r="Y1019" s="21">
        <v>22.631540000000001</v>
      </c>
      <c r="Z1019" s="15">
        <f>Tabla13[[#This Row],[tasa de cambio]]*Tabla13[[#This Row],[Ingresos netos]]</f>
        <v>8.2602644600314364E-3</v>
      </c>
      <c r="AQ1019" s="2" t="s">
        <v>100</v>
      </c>
      <c r="AR1019" s="2" t="s">
        <v>35</v>
      </c>
      <c r="AS1019" s="2" t="s">
        <v>104</v>
      </c>
      <c r="AT1019" s="2" t="s">
        <v>11</v>
      </c>
      <c r="AU1019" s="2" t="s">
        <v>129</v>
      </c>
      <c r="AV1019" s="2" t="s">
        <v>13</v>
      </c>
      <c r="AW1019" s="7">
        <v>-2.0038999999999999E-3</v>
      </c>
      <c r="AX1019" s="7">
        <v>0.75</v>
      </c>
      <c r="AY1019" s="9">
        <f>Tabla8[[#This Row],[Precio unitario]]*Tabla8[[#This Row],[Tasa de ingresos cliente]]</f>
        <v>-1.502925E-3</v>
      </c>
      <c r="AZ1019" s="21">
        <v>21.6</v>
      </c>
      <c r="BA1019" s="11">
        <f>Tabla8[[#This Row],[tasa de cambio]]*Tabla8[[#This Row],[Ingresos netos]]</f>
        <v>-3.2463180000000001E-2</v>
      </c>
      <c r="BB1019" s="23"/>
      <c r="BD1019" s="23"/>
    </row>
    <row r="1020" spans="16:56">
      <c r="P1020" s="1" t="s">
        <v>87</v>
      </c>
      <c r="Q1020" s="1" t="s">
        <v>28</v>
      </c>
      <c r="R1020" s="1"/>
      <c r="S1020" s="1" t="s">
        <v>11</v>
      </c>
      <c r="T1020" s="1" t="s">
        <v>12</v>
      </c>
      <c r="U1020" s="1" t="s">
        <v>13</v>
      </c>
      <c r="V1020" s="8">
        <v>2.2532888900000001E-4</v>
      </c>
      <c r="W1020" s="8">
        <v>0.75</v>
      </c>
      <c r="X1020" s="9">
        <f>Tabla13[[#This Row],[Precio unitario]]*Tabla13[[#This Row],[Tasa de ingresos cliente]]</f>
        <v>1.6899666675E-4</v>
      </c>
      <c r="Y1020" s="21">
        <v>22.631540000000001</v>
      </c>
      <c r="Z1020" s="15">
        <f>Tabla13[[#This Row],[tasa de cambio]]*Tabla13[[#This Row],[Ingresos netos]]</f>
        <v>3.8246548234192952E-3</v>
      </c>
      <c r="AQ1020" s="1" t="s">
        <v>100</v>
      </c>
      <c r="AR1020" s="1" t="s">
        <v>35</v>
      </c>
      <c r="AS1020" s="1" t="s">
        <v>114</v>
      </c>
      <c r="AT1020" s="1" t="s">
        <v>11</v>
      </c>
      <c r="AU1020" s="1" t="s">
        <v>129</v>
      </c>
      <c r="AV1020" s="1" t="s">
        <v>13</v>
      </c>
      <c r="AW1020" s="8">
        <v>-1.3152119999999999E-4</v>
      </c>
      <c r="AX1020" s="8">
        <v>0.75</v>
      </c>
      <c r="AY1020" s="9">
        <f>Tabla8[[#This Row],[Precio unitario]]*Tabla8[[#This Row],[Tasa de ingresos cliente]]</f>
        <v>-9.8640899999999999E-5</v>
      </c>
      <c r="AZ1020" s="21">
        <v>21.6</v>
      </c>
      <c r="BA1020" s="11">
        <f>Tabla8[[#This Row],[tasa de cambio]]*Tabla8[[#This Row],[Ingresos netos]]</f>
        <v>-2.1306434400000002E-3</v>
      </c>
      <c r="BB1020" s="23"/>
      <c r="BD1020" s="23"/>
    </row>
    <row r="1021" spans="16:56">
      <c r="P1021" s="2" t="s">
        <v>87</v>
      </c>
      <c r="Q1021" s="2" t="s">
        <v>49</v>
      </c>
      <c r="R1021" s="2"/>
      <c r="S1021" s="2" t="s">
        <v>11</v>
      </c>
      <c r="T1021" s="2" t="s">
        <v>12</v>
      </c>
      <c r="U1021" s="2" t="s">
        <v>13</v>
      </c>
      <c r="V1021" s="7">
        <v>8.4049872000000007E-5</v>
      </c>
      <c r="W1021" s="7">
        <v>0.75</v>
      </c>
      <c r="X1021" s="9">
        <f>Tabla13[[#This Row],[Precio unitario]]*Tabla13[[#This Row],[Tasa de ingresos cliente]]</f>
        <v>6.3037404000000012E-5</v>
      </c>
      <c r="Y1021" s="21">
        <v>22.631540000000001</v>
      </c>
      <c r="Z1021" s="15">
        <f>Tabla13[[#This Row],[tasa de cambio]]*Tabla13[[#This Row],[Ingresos netos]]</f>
        <v>1.4266335301221604E-3</v>
      </c>
      <c r="AQ1021" s="2" t="s">
        <v>100</v>
      </c>
      <c r="AR1021" s="2" t="s">
        <v>73</v>
      </c>
      <c r="AS1021" s="2" t="s">
        <v>104</v>
      </c>
      <c r="AT1021" s="2" t="s">
        <v>11</v>
      </c>
      <c r="AU1021" s="2" t="s">
        <v>12</v>
      </c>
      <c r="AV1021" s="2" t="s">
        <v>13</v>
      </c>
      <c r="AW1021" s="7">
        <v>3.0075000000000002E-4</v>
      </c>
      <c r="AX1021" s="7">
        <v>0.75</v>
      </c>
      <c r="AY1021" s="9">
        <f>Tabla8[[#This Row],[Precio unitario]]*Tabla8[[#This Row],[Tasa de ingresos cliente]]</f>
        <v>2.2556250000000001E-4</v>
      </c>
      <c r="AZ1021" s="21">
        <v>21.6</v>
      </c>
      <c r="BA1021" s="11">
        <f>Tabla8[[#This Row],[tasa de cambio]]*Tabla8[[#This Row],[Ingresos netos]]</f>
        <v>4.8721500000000004E-3</v>
      </c>
      <c r="BB1021" s="23"/>
      <c r="BD1021" s="23"/>
    </row>
    <row r="1022" spans="16:56">
      <c r="P1022" s="1" t="s">
        <v>87</v>
      </c>
      <c r="Q1022" s="1" t="s">
        <v>49</v>
      </c>
      <c r="R1022" s="1"/>
      <c r="S1022" s="1" t="s">
        <v>11</v>
      </c>
      <c r="T1022" s="1" t="s">
        <v>12</v>
      </c>
      <c r="U1022" s="1" t="s">
        <v>13</v>
      </c>
      <c r="V1022" s="8">
        <v>2.4547450700000001E-4</v>
      </c>
      <c r="W1022" s="8">
        <v>0.75</v>
      </c>
      <c r="X1022" s="9">
        <f>Tabla13[[#This Row],[Precio unitario]]*Tabla13[[#This Row],[Tasa de ingresos cliente]]</f>
        <v>1.8410588025000001E-4</v>
      </c>
      <c r="Y1022" s="21">
        <v>22.631540000000001</v>
      </c>
      <c r="Z1022" s="15">
        <f>Tabla13[[#This Row],[tasa de cambio]]*Tabla13[[#This Row],[Ingresos netos]]</f>
        <v>4.1665995931130856E-3</v>
      </c>
      <c r="AQ1022" s="2" t="s">
        <v>100</v>
      </c>
      <c r="AR1022" s="2" t="s">
        <v>73</v>
      </c>
      <c r="AS1022" s="2" t="s">
        <v>104</v>
      </c>
      <c r="AT1022" s="2" t="s">
        <v>11</v>
      </c>
      <c r="AU1022" s="2" t="s">
        <v>12</v>
      </c>
      <c r="AV1022" s="2" t="s">
        <v>13</v>
      </c>
      <c r="AW1022" s="7">
        <v>3.01E-4</v>
      </c>
      <c r="AX1022" s="7">
        <v>0.75</v>
      </c>
      <c r="AY1022" s="9">
        <f>Tabla8[[#This Row],[Precio unitario]]*Tabla8[[#This Row],[Tasa de ingresos cliente]]</f>
        <v>2.2574999999999998E-4</v>
      </c>
      <c r="AZ1022" s="21">
        <v>21.6</v>
      </c>
      <c r="BA1022" s="11">
        <f>Tabla8[[#This Row],[tasa de cambio]]*Tabla8[[#This Row],[Ingresos netos]]</f>
        <v>4.8761999999999998E-3</v>
      </c>
      <c r="BB1022" s="23"/>
      <c r="BD1022" s="23"/>
    </row>
    <row r="1023" spans="16:56">
      <c r="P1023" s="2" t="s">
        <v>87</v>
      </c>
      <c r="Q1023" s="2" t="s">
        <v>44</v>
      </c>
      <c r="R1023" s="2"/>
      <c r="S1023" s="2" t="s">
        <v>11</v>
      </c>
      <c r="T1023" s="2" t="s">
        <v>12</v>
      </c>
      <c r="U1023" s="2" t="s">
        <v>13</v>
      </c>
      <c r="V1023" s="7">
        <v>2.99727545E-4</v>
      </c>
      <c r="W1023" s="7">
        <v>0.75</v>
      </c>
      <c r="X1023" s="9">
        <f>Tabla13[[#This Row],[Precio unitario]]*Tabla13[[#This Row],[Tasa de ingresos cliente]]</f>
        <v>2.2479565874999999E-4</v>
      </c>
      <c r="Y1023" s="21">
        <v>22.631540000000001</v>
      </c>
      <c r="Z1023" s="15">
        <f>Tabla13[[#This Row],[tasa de cambio]]*Tabla13[[#This Row],[Ingresos netos]]</f>
        <v>5.087471942826975E-3</v>
      </c>
      <c r="AQ1023" s="2" t="s">
        <v>100</v>
      </c>
      <c r="AR1023" s="2" t="s">
        <v>73</v>
      </c>
      <c r="AS1023" s="2" t="s">
        <v>114</v>
      </c>
      <c r="AT1023" s="2" t="s">
        <v>11</v>
      </c>
      <c r="AU1023" s="2" t="s">
        <v>12</v>
      </c>
      <c r="AV1023" s="2" t="s">
        <v>13</v>
      </c>
      <c r="AW1023" s="7">
        <v>3.01E-4</v>
      </c>
      <c r="AX1023" s="7">
        <v>0.75</v>
      </c>
      <c r="AY1023" s="9">
        <f>Tabla8[[#This Row],[Precio unitario]]*Tabla8[[#This Row],[Tasa de ingresos cliente]]</f>
        <v>2.2574999999999998E-4</v>
      </c>
      <c r="AZ1023" s="21">
        <v>21.6</v>
      </c>
      <c r="BA1023" s="11">
        <f>Tabla8[[#This Row],[tasa de cambio]]*Tabla8[[#This Row],[Ingresos netos]]</f>
        <v>4.8761999999999998E-3</v>
      </c>
      <c r="BB1023" s="23"/>
      <c r="BD1023" s="23"/>
    </row>
    <row r="1024" spans="16:56">
      <c r="P1024" s="1" t="s">
        <v>87</v>
      </c>
      <c r="Q1024" s="1" t="s">
        <v>50</v>
      </c>
      <c r="R1024" s="1"/>
      <c r="S1024" s="1" t="s">
        <v>11</v>
      </c>
      <c r="T1024" s="1" t="s">
        <v>12</v>
      </c>
      <c r="U1024" s="1" t="s">
        <v>13</v>
      </c>
      <c r="V1024" s="8">
        <v>5.3851553099999998E-4</v>
      </c>
      <c r="W1024" s="8">
        <v>0.75</v>
      </c>
      <c r="X1024" s="9">
        <f>Tabla13[[#This Row],[Precio unitario]]*Tabla13[[#This Row],[Tasa de ingresos cliente]]</f>
        <v>4.0388664825000001E-4</v>
      </c>
      <c r="Y1024" s="21">
        <v>22.631540000000001</v>
      </c>
      <c r="Z1024" s="15">
        <f>Tabla13[[#This Row],[tasa de cambio]]*Tabla13[[#This Row],[Ingresos netos]]</f>
        <v>9.140576835335805E-3</v>
      </c>
      <c r="AQ1024" s="2" t="s">
        <v>100</v>
      </c>
      <c r="AR1024" s="2" t="s">
        <v>73</v>
      </c>
      <c r="AS1024" s="2" t="s">
        <v>114</v>
      </c>
      <c r="AT1024" s="2" t="s">
        <v>11</v>
      </c>
      <c r="AU1024" s="2" t="s">
        <v>12</v>
      </c>
      <c r="AV1024" s="2" t="s">
        <v>13</v>
      </c>
      <c r="AW1024" s="7">
        <v>3.0083330000000002E-4</v>
      </c>
      <c r="AX1024" s="7">
        <v>0.75</v>
      </c>
      <c r="AY1024" s="9">
        <f>Tabla8[[#This Row],[Precio unitario]]*Tabla8[[#This Row],[Tasa de ingresos cliente]]</f>
        <v>2.2562497500000001E-4</v>
      </c>
      <c r="AZ1024" s="21">
        <v>21.6</v>
      </c>
      <c r="BA1024" s="11">
        <f>Tabla8[[#This Row],[tasa de cambio]]*Tabla8[[#This Row],[Ingresos netos]]</f>
        <v>4.8734994600000007E-3</v>
      </c>
      <c r="BB1024" s="23"/>
      <c r="BD1024" s="23"/>
    </row>
    <row r="1025" spans="16:56">
      <c r="P1025" s="2" t="s">
        <v>87</v>
      </c>
      <c r="Q1025" s="2" t="s">
        <v>17</v>
      </c>
      <c r="R1025" s="2"/>
      <c r="S1025" s="2" t="s">
        <v>11</v>
      </c>
      <c r="T1025" s="2" t="s">
        <v>12</v>
      </c>
      <c r="U1025" s="2" t="s">
        <v>13</v>
      </c>
      <c r="V1025" s="7">
        <v>1.8785871599999999E-4</v>
      </c>
      <c r="W1025" s="7">
        <v>0.75</v>
      </c>
      <c r="X1025" s="9">
        <f>Tabla13[[#This Row],[Precio unitario]]*Tabla13[[#This Row],[Tasa de ingresos cliente]]</f>
        <v>1.4089403699999998E-4</v>
      </c>
      <c r="Y1025" s="21">
        <v>22.631540000000001</v>
      </c>
      <c r="Z1025" s="15">
        <f>Tabla13[[#This Row],[tasa de cambio]]*Tabla13[[#This Row],[Ingresos netos]]</f>
        <v>3.1886490341269799E-3</v>
      </c>
      <c r="AQ1025" s="1" t="s">
        <v>100</v>
      </c>
      <c r="AR1025" s="1" t="s">
        <v>73</v>
      </c>
      <c r="AS1025" s="1" t="s">
        <v>104</v>
      </c>
      <c r="AT1025" s="1" t="s">
        <v>11</v>
      </c>
      <c r="AU1025" s="1" t="s">
        <v>129</v>
      </c>
      <c r="AV1025" s="1" t="s">
        <v>13</v>
      </c>
      <c r="AW1025" s="8">
        <v>-3.6864550000000003E-4</v>
      </c>
      <c r="AX1025" s="8">
        <v>0.75</v>
      </c>
      <c r="AY1025" s="9">
        <f>Tabla8[[#This Row],[Precio unitario]]*Tabla8[[#This Row],[Tasa de ingresos cliente]]</f>
        <v>-2.7648412500000001E-4</v>
      </c>
      <c r="AZ1025" s="21">
        <v>21.6</v>
      </c>
      <c r="BA1025" s="11">
        <f>Tabla8[[#This Row],[tasa de cambio]]*Tabla8[[#This Row],[Ingresos netos]]</f>
        <v>-5.9720571000000007E-3</v>
      </c>
      <c r="BB1025" s="23"/>
      <c r="BD1025" s="23"/>
    </row>
    <row r="1026" spans="16:56">
      <c r="P1026" s="1" t="s">
        <v>87</v>
      </c>
      <c r="Q1026" s="1" t="s">
        <v>17</v>
      </c>
      <c r="R1026" s="1"/>
      <c r="S1026" s="1" t="s">
        <v>11</v>
      </c>
      <c r="T1026" s="1" t="s">
        <v>12</v>
      </c>
      <c r="U1026" s="1" t="s">
        <v>13</v>
      </c>
      <c r="V1026" s="8">
        <v>1.79873343E-4</v>
      </c>
      <c r="W1026" s="8">
        <v>0.75</v>
      </c>
      <c r="X1026" s="9">
        <f>Tabla13[[#This Row],[Precio unitario]]*Tabla13[[#This Row],[Tasa de ingresos cliente]]</f>
        <v>1.3490500724999999E-4</v>
      </c>
      <c r="Y1026" s="21">
        <v>22.631540000000001</v>
      </c>
      <c r="Z1026" s="15">
        <f>Tabla13[[#This Row],[tasa de cambio]]*Tabla13[[#This Row],[Ingresos netos]]</f>
        <v>3.0531080677786652E-3</v>
      </c>
      <c r="AQ1026" s="2" t="s">
        <v>100</v>
      </c>
      <c r="AR1026" s="2" t="s">
        <v>73</v>
      </c>
      <c r="AS1026" s="2" t="s">
        <v>114</v>
      </c>
      <c r="AT1026" s="2" t="s">
        <v>11</v>
      </c>
      <c r="AU1026" s="2" t="s">
        <v>129</v>
      </c>
      <c r="AV1026" s="2" t="s">
        <v>13</v>
      </c>
      <c r="AW1026" s="7">
        <v>-1.3394799999999999E-5</v>
      </c>
      <c r="AX1026" s="7">
        <v>0.75</v>
      </c>
      <c r="AY1026" s="9">
        <f>Tabla8[[#This Row],[Precio unitario]]*Tabla8[[#This Row],[Tasa de ingresos cliente]]</f>
        <v>-1.0046099999999999E-5</v>
      </c>
      <c r="AZ1026" s="21">
        <v>21.6</v>
      </c>
      <c r="BA1026" s="11">
        <f>Tabla8[[#This Row],[tasa de cambio]]*Tabla8[[#This Row],[Ingresos netos]]</f>
        <v>-2.1699575999999999E-4</v>
      </c>
      <c r="BB1026" s="23"/>
      <c r="BD1026" s="23"/>
    </row>
    <row r="1027" spans="16:56">
      <c r="P1027" s="2" t="s">
        <v>87</v>
      </c>
      <c r="Q1027" s="2" t="s">
        <v>82</v>
      </c>
      <c r="R1027" s="2"/>
      <c r="S1027" s="2" t="s">
        <v>11</v>
      </c>
      <c r="T1027" s="2" t="s">
        <v>12</v>
      </c>
      <c r="U1027" s="2" t="s">
        <v>13</v>
      </c>
      <c r="V1027" s="7">
        <v>4.7878611949999997E-3</v>
      </c>
      <c r="W1027" s="7">
        <v>0.75</v>
      </c>
      <c r="X1027" s="9">
        <f>Tabla13[[#This Row],[Precio unitario]]*Tabla13[[#This Row],[Tasa de ingresos cliente]]</f>
        <v>3.5908958962499998E-3</v>
      </c>
      <c r="Y1027" s="21">
        <v>22.631540000000001</v>
      </c>
      <c r="Z1027" s="15">
        <f>Tabla13[[#This Row],[tasa de cambio]]*Tabla13[[#This Row],[Ingresos netos]]</f>
        <v>8.1267504111817726E-2</v>
      </c>
      <c r="AQ1027" s="2" t="s">
        <v>100</v>
      </c>
      <c r="AR1027" s="2" t="s">
        <v>109</v>
      </c>
      <c r="AS1027" s="2" t="s">
        <v>104</v>
      </c>
      <c r="AT1027" s="2" t="s">
        <v>11</v>
      </c>
      <c r="AU1027" s="2" t="s">
        <v>12</v>
      </c>
      <c r="AV1027" s="2" t="s">
        <v>13</v>
      </c>
      <c r="AW1027" s="7">
        <v>3.444E-3</v>
      </c>
      <c r="AX1027" s="7">
        <v>0.75</v>
      </c>
      <c r="AY1027" s="9">
        <f>Tabla8[[#This Row],[Precio unitario]]*Tabla8[[#This Row],[Tasa de ingresos cliente]]</f>
        <v>2.5830000000000002E-3</v>
      </c>
      <c r="AZ1027" s="21">
        <v>21.6</v>
      </c>
      <c r="BA1027" s="11">
        <f>Tabla8[[#This Row],[tasa de cambio]]*Tabla8[[#This Row],[Ingresos netos]]</f>
        <v>5.579280000000001E-2</v>
      </c>
      <c r="BB1027" s="23"/>
      <c r="BD1027" s="23"/>
    </row>
    <row r="1028" spans="16:56">
      <c r="P1028" s="1" t="s">
        <v>87</v>
      </c>
      <c r="Q1028" s="1" t="s">
        <v>34</v>
      </c>
      <c r="R1028" s="1"/>
      <c r="S1028" s="1" t="s">
        <v>11</v>
      </c>
      <c r="T1028" s="1" t="s">
        <v>12</v>
      </c>
      <c r="U1028" s="1" t="s">
        <v>13</v>
      </c>
      <c r="V1028" s="8">
        <v>1.68572211E-4</v>
      </c>
      <c r="W1028" s="8">
        <v>0.75</v>
      </c>
      <c r="X1028" s="9">
        <f>Tabla13[[#This Row],[Precio unitario]]*Tabla13[[#This Row],[Tasa de ingresos cliente]]</f>
        <v>1.2642915825E-4</v>
      </c>
      <c r="Y1028" s="21">
        <v>22.631540000000001</v>
      </c>
      <c r="Z1028" s="15">
        <f>Tabla13[[#This Row],[tasa de cambio]]*Tabla13[[#This Row],[Ingresos netos]]</f>
        <v>2.8612865521012052E-3</v>
      </c>
      <c r="AQ1028" s="1" t="s">
        <v>100</v>
      </c>
      <c r="AR1028" s="1" t="s">
        <v>109</v>
      </c>
      <c r="AS1028" s="1" t="s">
        <v>104</v>
      </c>
      <c r="AT1028" s="1" t="s">
        <v>11</v>
      </c>
      <c r="AU1028" s="1" t="s">
        <v>12</v>
      </c>
      <c r="AV1028" s="1" t="s">
        <v>13</v>
      </c>
      <c r="AW1028" s="8">
        <v>6.77E-3</v>
      </c>
      <c r="AX1028" s="8">
        <v>0.75</v>
      </c>
      <c r="AY1028" s="9">
        <f>Tabla8[[#This Row],[Precio unitario]]*Tabla8[[#This Row],[Tasa de ingresos cliente]]</f>
        <v>5.0775000000000004E-3</v>
      </c>
      <c r="AZ1028" s="21">
        <v>21.6</v>
      </c>
      <c r="BA1028" s="11">
        <f>Tabla8[[#This Row],[tasa de cambio]]*Tabla8[[#This Row],[Ingresos netos]]</f>
        <v>0.10967400000000002</v>
      </c>
      <c r="BB1028" s="23"/>
      <c r="BD1028" s="23"/>
    </row>
    <row r="1029" spans="16:56">
      <c r="P1029" s="2" t="s">
        <v>87</v>
      </c>
      <c r="Q1029" s="2" t="s">
        <v>36</v>
      </c>
      <c r="R1029" s="2"/>
      <c r="S1029" s="2" t="s">
        <v>11</v>
      </c>
      <c r="T1029" s="2" t="s">
        <v>12</v>
      </c>
      <c r="U1029" s="2" t="s">
        <v>13</v>
      </c>
      <c r="V1029" s="7">
        <v>6.8805515600000005E-4</v>
      </c>
      <c r="W1029" s="7">
        <v>0.75</v>
      </c>
      <c r="X1029" s="9">
        <f>Tabla13[[#This Row],[Precio unitario]]*Tabla13[[#This Row],[Tasa de ingresos cliente]]</f>
        <v>5.1604136700000001E-4</v>
      </c>
      <c r="Y1029" s="21">
        <v>22.631540000000001</v>
      </c>
      <c r="Z1029" s="15">
        <f>Tabla13[[#This Row],[tasa de cambio]]*Tabla13[[#This Row],[Ingresos netos]]</f>
        <v>1.1678810838915182E-2</v>
      </c>
      <c r="AQ1029" s="1" t="s">
        <v>100</v>
      </c>
      <c r="AR1029" s="1" t="s">
        <v>109</v>
      </c>
      <c r="AS1029" s="1" t="s">
        <v>104</v>
      </c>
      <c r="AT1029" s="1" t="s">
        <v>11</v>
      </c>
      <c r="AU1029" s="1" t="s">
        <v>12</v>
      </c>
      <c r="AV1029" s="1" t="s">
        <v>13</v>
      </c>
      <c r="AW1029" s="8">
        <v>2.9840000000000001E-3</v>
      </c>
      <c r="AX1029" s="8">
        <v>0.75</v>
      </c>
      <c r="AY1029" s="9">
        <f>Tabla8[[#This Row],[Precio unitario]]*Tabla8[[#This Row],[Tasa de ingresos cliente]]</f>
        <v>2.238E-3</v>
      </c>
      <c r="AZ1029" s="21">
        <v>21.6</v>
      </c>
      <c r="BA1029" s="11">
        <f>Tabla8[[#This Row],[tasa de cambio]]*Tabla8[[#This Row],[Ingresos netos]]</f>
        <v>4.8340800000000003E-2</v>
      </c>
      <c r="BB1029" s="23"/>
      <c r="BD1029" s="23"/>
    </row>
    <row r="1030" spans="16:56">
      <c r="P1030" s="1" t="s">
        <v>87</v>
      </c>
      <c r="Q1030" s="1" t="s">
        <v>52</v>
      </c>
      <c r="R1030" s="1"/>
      <c r="S1030" s="1" t="s">
        <v>11</v>
      </c>
      <c r="T1030" s="1" t="s">
        <v>12</v>
      </c>
      <c r="U1030" s="1" t="s">
        <v>13</v>
      </c>
      <c r="V1030" s="8">
        <v>1.7432171300000001E-4</v>
      </c>
      <c r="W1030" s="8">
        <v>0.75</v>
      </c>
      <c r="X1030" s="9">
        <f>Tabla13[[#This Row],[Precio unitario]]*Tabla13[[#This Row],[Tasa de ingresos cliente]]</f>
        <v>1.3074128475E-4</v>
      </c>
      <c r="Y1030" s="21">
        <v>22.631540000000001</v>
      </c>
      <c r="Z1030" s="15">
        <f>Tabla13[[#This Row],[tasa de cambio]]*Tabla13[[#This Row],[Ingresos netos]]</f>
        <v>2.9588766154710153E-3</v>
      </c>
      <c r="AQ1030" s="2" t="s">
        <v>100</v>
      </c>
      <c r="AR1030" s="2" t="s">
        <v>109</v>
      </c>
      <c r="AS1030" s="2" t="s">
        <v>104</v>
      </c>
      <c r="AT1030" s="2" t="s">
        <v>11</v>
      </c>
      <c r="AU1030" s="2" t="s">
        <v>12</v>
      </c>
      <c r="AV1030" s="2" t="s">
        <v>13</v>
      </c>
      <c r="AW1030" s="7">
        <v>2.9845000000000002E-3</v>
      </c>
      <c r="AX1030" s="7">
        <v>0.75</v>
      </c>
      <c r="AY1030" s="9">
        <f>Tabla8[[#This Row],[Precio unitario]]*Tabla8[[#This Row],[Tasa de ingresos cliente]]</f>
        <v>2.2383749999999999E-3</v>
      </c>
      <c r="AZ1030" s="21">
        <v>21.6</v>
      </c>
      <c r="BA1030" s="11">
        <f>Tabla8[[#This Row],[tasa de cambio]]*Tabla8[[#This Row],[Ingresos netos]]</f>
        <v>4.83489E-2</v>
      </c>
      <c r="BB1030" s="23"/>
      <c r="BD1030" s="23"/>
    </row>
    <row r="1031" spans="16:56">
      <c r="P1031" s="2" t="s">
        <v>87</v>
      </c>
      <c r="Q1031" s="2" t="s">
        <v>20</v>
      </c>
      <c r="R1031" s="2"/>
      <c r="S1031" s="2" t="s">
        <v>11</v>
      </c>
      <c r="T1031" s="2" t="s">
        <v>12</v>
      </c>
      <c r="U1031" s="2" t="s">
        <v>13</v>
      </c>
      <c r="V1031" s="7">
        <v>6.8295525010000002E-3</v>
      </c>
      <c r="W1031" s="7">
        <v>0.75</v>
      </c>
      <c r="X1031" s="9">
        <f>Tabla13[[#This Row],[Precio unitario]]*Tabla13[[#This Row],[Tasa de ingresos cliente]]</f>
        <v>5.1221643757499999E-3</v>
      </c>
      <c r="Y1031" s="21">
        <v>22.631540000000001</v>
      </c>
      <c r="Z1031" s="15">
        <f>Tabla13[[#This Row],[tasa de cambio]]*Tabla13[[#This Row],[Ingresos netos]]</f>
        <v>0.11592246795636116</v>
      </c>
      <c r="AQ1031" s="2" t="s">
        <v>100</v>
      </c>
      <c r="AR1031" s="2" t="s">
        <v>109</v>
      </c>
      <c r="AS1031" s="2" t="s">
        <v>114</v>
      </c>
      <c r="AT1031" s="2" t="s">
        <v>11</v>
      </c>
      <c r="AU1031" s="2" t="s">
        <v>12</v>
      </c>
      <c r="AV1031" s="2" t="s">
        <v>13</v>
      </c>
      <c r="AW1031" s="7">
        <v>6.6E-4</v>
      </c>
      <c r="AX1031" s="7">
        <v>0.75</v>
      </c>
      <c r="AY1031" s="9">
        <f>Tabla8[[#This Row],[Precio unitario]]*Tabla8[[#This Row],[Tasa de ingresos cliente]]</f>
        <v>4.95E-4</v>
      </c>
      <c r="AZ1031" s="21">
        <v>21.6</v>
      </c>
      <c r="BA1031" s="11">
        <f>Tabla8[[#This Row],[tasa de cambio]]*Tabla8[[#This Row],[Ingresos netos]]</f>
        <v>1.0692E-2</v>
      </c>
      <c r="BB1031" s="23"/>
      <c r="BD1031" s="23"/>
    </row>
    <row r="1032" spans="16:56">
      <c r="P1032" s="1" t="s">
        <v>87</v>
      </c>
      <c r="Q1032" s="1" t="s">
        <v>53</v>
      </c>
      <c r="R1032" s="1"/>
      <c r="S1032" s="1" t="s">
        <v>11</v>
      </c>
      <c r="T1032" s="1" t="s">
        <v>12</v>
      </c>
      <c r="U1032" s="1" t="s">
        <v>13</v>
      </c>
      <c r="V1032" s="8">
        <v>1.3525024400000001E-4</v>
      </c>
      <c r="W1032" s="8">
        <v>0.75</v>
      </c>
      <c r="X1032" s="9">
        <f>Tabla13[[#This Row],[Precio unitario]]*Tabla13[[#This Row],[Tasa de ingresos cliente]]</f>
        <v>1.0143768300000001E-4</v>
      </c>
      <c r="Y1032" s="21">
        <v>22.631540000000001</v>
      </c>
      <c r="Z1032" s="15">
        <f>Tabla13[[#This Row],[tasa de cambio]]*Tabla13[[#This Row],[Ingresos netos]]</f>
        <v>2.2956909803218202E-3</v>
      </c>
      <c r="AQ1032" s="1" t="s">
        <v>100</v>
      </c>
      <c r="AR1032" s="1" t="s">
        <v>109</v>
      </c>
      <c r="AS1032" s="1" t="s">
        <v>114</v>
      </c>
      <c r="AT1032" s="1" t="s">
        <v>11</v>
      </c>
      <c r="AU1032" s="1" t="s">
        <v>12</v>
      </c>
      <c r="AV1032" s="1" t="s">
        <v>13</v>
      </c>
      <c r="AW1032" s="8">
        <v>6.6033330000000003E-4</v>
      </c>
      <c r="AX1032" s="8">
        <v>0.75</v>
      </c>
      <c r="AY1032" s="9">
        <f>Tabla8[[#This Row],[Precio unitario]]*Tabla8[[#This Row],[Tasa de ingresos cliente]]</f>
        <v>4.9524997500000002E-4</v>
      </c>
      <c r="AZ1032" s="21">
        <v>21.6</v>
      </c>
      <c r="BA1032" s="11">
        <f>Tabla8[[#This Row],[tasa de cambio]]*Tabla8[[#This Row],[Ingresos netos]]</f>
        <v>1.0697399460000001E-2</v>
      </c>
      <c r="BB1032" s="23"/>
      <c r="BD1032" s="23"/>
    </row>
    <row r="1033" spans="16:56">
      <c r="P1033" s="2" t="s">
        <v>87</v>
      </c>
      <c r="Q1033" s="2" t="s">
        <v>21</v>
      </c>
      <c r="R1033" s="2"/>
      <c r="S1033" s="2" t="s">
        <v>11</v>
      </c>
      <c r="T1033" s="2" t="s">
        <v>12</v>
      </c>
      <c r="U1033" s="2" t="s">
        <v>13</v>
      </c>
      <c r="V1033" s="7">
        <v>5.5148139399999999E-4</v>
      </c>
      <c r="W1033" s="7">
        <v>0.75</v>
      </c>
      <c r="X1033" s="9">
        <f>Tabla13[[#This Row],[Precio unitario]]*Tabla13[[#This Row],[Tasa de ingresos cliente]]</f>
        <v>4.1361104549999996E-4</v>
      </c>
      <c r="Y1033" s="21">
        <v>22.631540000000001</v>
      </c>
      <c r="Z1033" s="15">
        <f>Tabla13[[#This Row],[tasa de cambio]]*Tabla13[[#This Row],[Ingresos netos]]</f>
        <v>9.3606549206750704E-3</v>
      </c>
      <c r="AQ1033" s="1" t="s">
        <v>100</v>
      </c>
      <c r="AR1033" s="1" t="s">
        <v>109</v>
      </c>
      <c r="AS1033" s="1" t="s">
        <v>104</v>
      </c>
      <c r="AT1033" s="1" t="s">
        <v>11</v>
      </c>
      <c r="AU1033" s="1" t="s">
        <v>129</v>
      </c>
      <c r="AV1033" s="1" t="s">
        <v>13</v>
      </c>
      <c r="AW1033" s="8">
        <v>-1.576622E-3</v>
      </c>
      <c r="AX1033" s="8">
        <v>0.75</v>
      </c>
      <c r="AY1033" s="9">
        <f>Tabla8[[#This Row],[Precio unitario]]*Tabla8[[#This Row],[Tasa de ingresos cliente]]</f>
        <v>-1.1824665E-3</v>
      </c>
      <c r="AZ1033" s="21">
        <v>21.6</v>
      </c>
      <c r="BA1033" s="11">
        <f>Tabla8[[#This Row],[tasa de cambio]]*Tabla8[[#This Row],[Ingresos netos]]</f>
        <v>-2.5541276400000004E-2</v>
      </c>
      <c r="BB1033" s="23"/>
      <c r="BD1033" s="23"/>
    </row>
    <row r="1034" spans="16:56">
      <c r="P1034" s="1" t="s">
        <v>87</v>
      </c>
      <c r="Q1034" s="1" t="s">
        <v>57</v>
      </c>
      <c r="R1034" s="1"/>
      <c r="S1034" s="1" t="s">
        <v>11</v>
      </c>
      <c r="T1034" s="1" t="s">
        <v>12</v>
      </c>
      <c r="U1034" s="1" t="s">
        <v>13</v>
      </c>
      <c r="V1034" s="8">
        <v>8.9529287499999998E-4</v>
      </c>
      <c r="W1034" s="8">
        <v>0.75</v>
      </c>
      <c r="X1034" s="9">
        <f>Tabla13[[#This Row],[Precio unitario]]*Tabla13[[#This Row],[Tasa de ingresos cliente]]</f>
        <v>6.7146965624999993E-4</v>
      </c>
      <c r="Y1034" s="21">
        <v>22.631540000000001</v>
      </c>
      <c r="Z1034" s="15">
        <f>Tabla13[[#This Row],[tasa de cambio]]*Tabla13[[#This Row],[Ingresos netos]]</f>
        <v>1.5196392384208125E-2</v>
      </c>
      <c r="AQ1034" s="2" t="s">
        <v>100</v>
      </c>
      <c r="AR1034" s="2" t="s">
        <v>109</v>
      </c>
      <c r="AS1034" s="2" t="s">
        <v>114</v>
      </c>
      <c r="AT1034" s="2" t="s">
        <v>11</v>
      </c>
      <c r="AU1034" s="2" t="s">
        <v>129</v>
      </c>
      <c r="AV1034" s="2" t="s">
        <v>13</v>
      </c>
      <c r="AW1034" s="7">
        <v>-1.9807599999999999E-4</v>
      </c>
      <c r="AX1034" s="7">
        <v>0.75</v>
      </c>
      <c r="AY1034" s="9">
        <f>Tabla8[[#This Row],[Precio unitario]]*Tabla8[[#This Row],[Tasa de ingresos cliente]]</f>
        <v>-1.4855700000000001E-4</v>
      </c>
      <c r="AZ1034" s="21">
        <v>21.6</v>
      </c>
      <c r="BA1034" s="11">
        <f>Tabla8[[#This Row],[tasa de cambio]]*Tabla8[[#This Row],[Ingresos netos]]</f>
        <v>-3.2088312000000002E-3</v>
      </c>
      <c r="BB1034" s="23"/>
      <c r="BD1034" s="23"/>
    </row>
    <row r="1035" spans="16:56">
      <c r="P1035" s="2" t="s">
        <v>87</v>
      </c>
      <c r="Q1035" s="2" t="s">
        <v>39</v>
      </c>
      <c r="R1035" s="2"/>
      <c r="S1035" s="2" t="s">
        <v>11</v>
      </c>
      <c r="T1035" s="2" t="s">
        <v>12</v>
      </c>
      <c r="U1035" s="2" t="s">
        <v>13</v>
      </c>
      <c r="V1035" s="7">
        <v>1.130623297E-3</v>
      </c>
      <c r="W1035" s="7">
        <v>0.75</v>
      </c>
      <c r="X1035" s="9">
        <f>Tabla13[[#This Row],[Precio unitario]]*Tabla13[[#This Row],[Tasa de ingresos cliente]]</f>
        <v>8.4796747274999999E-4</v>
      </c>
      <c r="Y1035" s="21">
        <v>22.631540000000001</v>
      </c>
      <c r="Z1035" s="15">
        <f>Tabla13[[#This Row],[tasa de cambio]]*Tabla13[[#This Row],[Ingresos netos]]</f>
        <v>1.9190809778240534E-2</v>
      </c>
      <c r="AQ1035" s="2" t="s">
        <v>100</v>
      </c>
      <c r="AR1035" s="2" t="s">
        <v>33</v>
      </c>
      <c r="AS1035" s="2" t="s">
        <v>104</v>
      </c>
      <c r="AT1035" s="2" t="s">
        <v>11</v>
      </c>
      <c r="AU1035" s="2" t="s">
        <v>12</v>
      </c>
      <c r="AV1035" s="2" t="s">
        <v>13</v>
      </c>
      <c r="AW1035" s="7">
        <v>2.2300000000000002E-3</v>
      </c>
      <c r="AX1035" s="7">
        <v>0.75</v>
      </c>
      <c r="AY1035" s="9">
        <f>Tabla8[[#This Row],[Precio unitario]]*Tabla8[[#This Row],[Tasa de ingresos cliente]]</f>
        <v>1.6725000000000002E-3</v>
      </c>
      <c r="AZ1035" s="21">
        <v>21.6</v>
      </c>
      <c r="BA1035" s="11">
        <f>Tabla8[[#This Row],[tasa de cambio]]*Tabla8[[#This Row],[Ingresos netos]]</f>
        <v>3.6126000000000005E-2</v>
      </c>
      <c r="BB1035" s="23"/>
      <c r="BD1035" s="23"/>
    </row>
    <row r="1036" spans="16:56">
      <c r="P1036" s="1" t="s">
        <v>87</v>
      </c>
      <c r="Q1036" s="1" t="s">
        <v>40</v>
      </c>
      <c r="R1036" s="1"/>
      <c r="S1036" s="1" t="s">
        <v>11</v>
      </c>
      <c r="T1036" s="1" t="s">
        <v>12</v>
      </c>
      <c r="U1036" s="1" t="s">
        <v>13</v>
      </c>
      <c r="V1036" s="8">
        <v>2.5533356700000001E-4</v>
      </c>
      <c r="W1036" s="8">
        <v>0.75</v>
      </c>
      <c r="X1036" s="9">
        <f>Tabla13[[#This Row],[Precio unitario]]*Tabla13[[#This Row],[Tasa de ingresos cliente]]</f>
        <v>1.9150017525E-4</v>
      </c>
      <c r="Y1036" s="21">
        <v>22.631540000000001</v>
      </c>
      <c r="Z1036" s="15">
        <f>Tabla13[[#This Row],[tasa de cambio]]*Tabla13[[#This Row],[Ingresos netos]]</f>
        <v>4.3339438761773848E-3</v>
      </c>
      <c r="AQ1036" s="1" t="s">
        <v>100</v>
      </c>
      <c r="AR1036" s="1" t="s">
        <v>33</v>
      </c>
      <c r="AS1036" s="1" t="s">
        <v>104</v>
      </c>
      <c r="AT1036" s="1" t="s">
        <v>11</v>
      </c>
      <c r="AU1036" s="1" t="s">
        <v>12</v>
      </c>
      <c r="AV1036" s="1" t="s">
        <v>13</v>
      </c>
      <c r="AW1036" s="8">
        <v>2.23025E-3</v>
      </c>
      <c r="AX1036" s="8">
        <v>0.75</v>
      </c>
      <c r="AY1036" s="9">
        <f>Tabla8[[#This Row],[Precio unitario]]*Tabla8[[#This Row],[Tasa de ingresos cliente]]</f>
        <v>1.6726875000000001E-3</v>
      </c>
      <c r="AZ1036" s="21">
        <v>21.6</v>
      </c>
      <c r="BA1036" s="11">
        <f>Tabla8[[#This Row],[tasa de cambio]]*Tabla8[[#This Row],[Ingresos netos]]</f>
        <v>3.6130050000000004E-2</v>
      </c>
      <c r="BB1036" s="23"/>
      <c r="BD1036" s="23"/>
    </row>
    <row r="1037" spans="16:56">
      <c r="P1037" s="2" t="s">
        <v>87</v>
      </c>
      <c r="Q1037" s="2" t="s">
        <v>88</v>
      </c>
      <c r="R1037" s="2"/>
      <c r="S1037" s="2" t="s">
        <v>11</v>
      </c>
      <c r="T1037" s="2" t="s">
        <v>12</v>
      </c>
      <c r="U1037" s="2" t="s">
        <v>13</v>
      </c>
      <c r="V1037" s="7">
        <v>5.3592235799999996E-4</v>
      </c>
      <c r="W1037" s="7">
        <v>0.75</v>
      </c>
      <c r="X1037" s="9">
        <f>Tabla13[[#This Row],[Precio unitario]]*Tabla13[[#This Row],[Tasa de ingresos cliente]]</f>
        <v>4.0194176849999997E-4</v>
      </c>
      <c r="Y1037" s="21">
        <v>22.631540000000001</v>
      </c>
      <c r="Z1037" s="15">
        <f>Tabla13[[#This Row],[tasa de cambio]]*Tabla13[[#This Row],[Ingresos netos]]</f>
        <v>9.0965612114784905E-3</v>
      </c>
      <c r="AQ1037" s="2" t="s">
        <v>100</v>
      </c>
      <c r="AR1037" s="2" t="s">
        <v>33</v>
      </c>
      <c r="AS1037" s="2" t="s">
        <v>104</v>
      </c>
      <c r="AT1037" s="2" t="s">
        <v>11</v>
      </c>
      <c r="AU1037" s="2" t="s">
        <v>12</v>
      </c>
      <c r="AV1037" s="2" t="s">
        <v>13</v>
      </c>
      <c r="AW1037" s="7">
        <v>3.7490000000000002E-3</v>
      </c>
      <c r="AX1037" s="7">
        <v>0.75</v>
      </c>
      <c r="AY1037" s="9">
        <f>Tabla8[[#This Row],[Precio unitario]]*Tabla8[[#This Row],[Tasa de ingresos cliente]]</f>
        <v>2.81175E-3</v>
      </c>
      <c r="AZ1037" s="21">
        <v>21.6</v>
      </c>
      <c r="BA1037" s="11">
        <f>Tabla8[[#This Row],[tasa de cambio]]*Tabla8[[#This Row],[Ingresos netos]]</f>
        <v>6.0733800000000004E-2</v>
      </c>
      <c r="BB1037" s="23"/>
      <c r="BD1037" s="23"/>
    </row>
    <row r="1038" spans="16:56">
      <c r="P1038" s="1" t="s">
        <v>87</v>
      </c>
      <c r="Q1038" s="1" t="s">
        <v>41</v>
      </c>
      <c r="R1038" s="1"/>
      <c r="S1038" s="1" t="s">
        <v>11</v>
      </c>
      <c r="T1038" s="1" t="s">
        <v>12</v>
      </c>
      <c r="U1038" s="1" t="s">
        <v>13</v>
      </c>
      <c r="V1038" s="8">
        <v>1.9160664899999999E-4</v>
      </c>
      <c r="W1038" s="8">
        <v>0.75</v>
      </c>
      <c r="X1038" s="9">
        <f>Tabla13[[#This Row],[Precio unitario]]*Tabla13[[#This Row],[Tasa de ingresos cliente]]</f>
        <v>1.4370498674999999E-4</v>
      </c>
      <c r="Y1038" s="21">
        <v>22.631540000000001</v>
      </c>
      <c r="Z1038" s="15">
        <f>Tabla13[[#This Row],[tasa de cambio]]*Tabla13[[#This Row],[Ingresos netos]]</f>
        <v>3.2522651558320949E-3</v>
      </c>
      <c r="AQ1038" s="1" t="s">
        <v>100</v>
      </c>
      <c r="AR1038" s="1" t="s">
        <v>33</v>
      </c>
      <c r="AS1038" s="1" t="s">
        <v>104</v>
      </c>
      <c r="AT1038" s="1" t="s">
        <v>11</v>
      </c>
      <c r="AU1038" s="1" t="s">
        <v>12</v>
      </c>
      <c r="AV1038" s="1" t="s">
        <v>13</v>
      </c>
      <c r="AW1038" s="8">
        <v>4.6705999999999996E-3</v>
      </c>
      <c r="AX1038" s="8">
        <v>0.75</v>
      </c>
      <c r="AY1038" s="9">
        <f>Tabla8[[#This Row],[Precio unitario]]*Tabla8[[#This Row],[Tasa de ingresos cliente]]</f>
        <v>3.5029499999999995E-3</v>
      </c>
      <c r="AZ1038" s="21">
        <v>21.6</v>
      </c>
      <c r="BA1038" s="11">
        <f>Tabla8[[#This Row],[tasa de cambio]]*Tabla8[[#This Row],[Ingresos netos]]</f>
        <v>7.566371999999999E-2</v>
      </c>
      <c r="BB1038" s="23"/>
      <c r="BD1038" s="23"/>
    </row>
    <row r="1039" spans="16:56">
      <c r="P1039" s="2" t="s">
        <v>87</v>
      </c>
      <c r="Q1039" s="2" t="s">
        <v>41</v>
      </c>
      <c r="R1039" s="2"/>
      <c r="S1039" s="2" t="s">
        <v>11</v>
      </c>
      <c r="T1039" s="2" t="s">
        <v>12</v>
      </c>
      <c r="U1039" s="2" t="s">
        <v>13</v>
      </c>
      <c r="V1039" s="7">
        <v>1.8824767399999999E-4</v>
      </c>
      <c r="W1039" s="7">
        <v>0.75</v>
      </c>
      <c r="X1039" s="9">
        <f>Tabla13[[#This Row],[Precio unitario]]*Tabla13[[#This Row],[Tasa de ingresos cliente]]</f>
        <v>1.4118575549999999E-4</v>
      </c>
      <c r="Y1039" s="21">
        <v>22.631540000000001</v>
      </c>
      <c r="Z1039" s="15">
        <f>Tabla13[[#This Row],[tasa de cambio]]*Tabla13[[#This Row],[Ingresos netos]]</f>
        <v>3.1952510730284701E-3</v>
      </c>
      <c r="AQ1039" s="2" t="s">
        <v>100</v>
      </c>
      <c r="AR1039" s="2" t="s">
        <v>33</v>
      </c>
      <c r="AS1039" s="2" t="s">
        <v>104</v>
      </c>
      <c r="AT1039" s="2" t="s">
        <v>11</v>
      </c>
      <c r="AU1039" s="2" t="s">
        <v>12</v>
      </c>
      <c r="AV1039" s="2" t="s">
        <v>13</v>
      </c>
      <c r="AW1039" s="7">
        <v>4.6709999999999998E-3</v>
      </c>
      <c r="AX1039" s="7">
        <v>0.75</v>
      </c>
      <c r="AY1039" s="9">
        <f>Tabla8[[#This Row],[Precio unitario]]*Tabla8[[#This Row],[Tasa de ingresos cliente]]</f>
        <v>3.5032499999999999E-3</v>
      </c>
      <c r="AZ1039" s="21">
        <v>21.6</v>
      </c>
      <c r="BA1039" s="11">
        <f>Tabla8[[#This Row],[tasa de cambio]]*Tabla8[[#This Row],[Ingresos netos]]</f>
        <v>7.5670200000000007E-2</v>
      </c>
      <c r="BB1039" s="23"/>
      <c r="BD1039" s="23"/>
    </row>
    <row r="1040" spans="16:56">
      <c r="P1040" s="1" t="s">
        <v>87</v>
      </c>
      <c r="Q1040" s="1" t="s">
        <v>42</v>
      </c>
      <c r="R1040" s="1"/>
      <c r="S1040" s="1" t="s">
        <v>11</v>
      </c>
      <c r="T1040" s="1" t="s">
        <v>12</v>
      </c>
      <c r="U1040" s="1" t="s">
        <v>13</v>
      </c>
      <c r="V1040" s="8">
        <v>4.61066106E-4</v>
      </c>
      <c r="W1040" s="8">
        <v>0.75</v>
      </c>
      <c r="X1040" s="9">
        <f>Tabla13[[#This Row],[Precio unitario]]*Tabla13[[#This Row],[Tasa de ingresos cliente]]</f>
        <v>3.457995795E-4</v>
      </c>
      <c r="Y1040" s="21">
        <v>22.631540000000001</v>
      </c>
      <c r="Z1040" s="15">
        <f>Tabla13[[#This Row],[tasa de cambio]]*Tabla13[[#This Row],[Ingresos netos]]</f>
        <v>7.8259770154374304E-3</v>
      </c>
      <c r="AQ1040" s="1" t="s">
        <v>100</v>
      </c>
      <c r="AR1040" s="1" t="s">
        <v>33</v>
      </c>
      <c r="AS1040" s="1" t="s">
        <v>104</v>
      </c>
      <c r="AT1040" s="1" t="s">
        <v>11</v>
      </c>
      <c r="AU1040" s="1" t="s">
        <v>12</v>
      </c>
      <c r="AV1040" s="1" t="s">
        <v>13</v>
      </c>
      <c r="AW1040" s="8">
        <v>4.6705000000000002E-3</v>
      </c>
      <c r="AX1040" s="8">
        <v>0.75</v>
      </c>
      <c r="AY1040" s="9">
        <f>Tabla8[[#This Row],[Precio unitario]]*Tabla8[[#This Row],[Tasa de ingresos cliente]]</f>
        <v>3.5028749999999999E-3</v>
      </c>
      <c r="AZ1040" s="21">
        <v>21.6</v>
      </c>
      <c r="BA1040" s="11">
        <f>Tabla8[[#This Row],[tasa de cambio]]*Tabla8[[#This Row],[Ingresos netos]]</f>
        <v>7.566210000000001E-2</v>
      </c>
      <c r="BB1040" s="23"/>
      <c r="BD1040" s="23"/>
    </row>
    <row r="1041" spans="16:56">
      <c r="P1041" s="2" t="s">
        <v>87</v>
      </c>
      <c r="Q1041" s="2" t="s">
        <v>55</v>
      </c>
      <c r="R1041" s="2"/>
      <c r="S1041" s="2" t="s">
        <v>11</v>
      </c>
      <c r="T1041" s="2" t="s">
        <v>12</v>
      </c>
      <c r="U1041" s="2" t="s">
        <v>13</v>
      </c>
      <c r="V1041" s="7">
        <v>1.0761666710000001E-3</v>
      </c>
      <c r="W1041" s="7">
        <v>0.75</v>
      </c>
      <c r="X1041" s="9">
        <f>Tabla13[[#This Row],[Precio unitario]]*Tabla13[[#This Row],[Tasa de ingresos cliente]]</f>
        <v>8.0712500325E-4</v>
      </c>
      <c r="Y1041" s="21">
        <v>22.631540000000001</v>
      </c>
      <c r="Z1041" s="15">
        <f>Tabla13[[#This Row],[tasa de cambio]]*Tabla13[[#This Row],[Ingresos netos]]</f>
        <v>1.8266481796052506E-2</v>
      </c>
      <c r="AQ1041" s="2" t="s">
        <v>100</v>
      </c>
      <c r="AR1041" s="2" t="s">
        <v>33</v>
      </c>
      <c r="AS1041" s="2" t="s">
        <v>114</v>
      </c>
      <c r="AT1041" s="2" t="s">
        <v>11</v>
      </c>
      <c r="AU1041" s="2" t="s">
        <v>12</v>
      </c>
      <c r="AV1041" s="2" t="s">
        <v>13</v>
      </c>
      <c r="AW1041" s="7">
        <v>2.5371429999999998E-4</v>
      </c>
      <c r="AX1041" s="7">
        <v>0.75</v>
      </c>
      <c r="AY1041" s="9">
        <f>Tabla8[[#This Row],[Precio unitario]]*Tabla8[[#This Row],[Tasa de ingresos cliente]]</f>
        <v>1.9028572499999997E-4</v>
      </c>
      <c r="AZ1041" s="21">
        <v>21.6</v>
      </c>
      <c r="BA1041" s="11">
        <f>Tabla8[[#This Row],[tasa de cambio]]*Tabla8[[#This Row],[Ingresos netos]]</f>
        <v>4.1101716600000001E-3</v>
      </c>
      <c r="BB1041" s="23"/>
      <c r="BD1041" s="23"/>
    </row>
    <row r="1042" spans="16:56">
      <c r="P1042" s="1" t="s">
        <v>87</v>
      </c>
      <c r="Q1042" s="1" t="s">
        <v>62</v>
      </c>
      <c r="R1042" s="1"/>
      <c r="S1042" s="1" t="s">
        <v>11</v>
      </c>
      <c r="T1042" s="1" t="s">
        <v>12</v>
      </c>
      <c r="U1042" s="1" t="s">
        <v>13</v>
      </c>
      <c r="V1042" s="8">
        <v>7.6585033699999995E-4</v>
      </c>
      <c r="W1042" s="8">
        <v>0.75</v>
      </c>
      <c r="X1042" s="9">
        <f>Tabla13[[#This Row],[Precio unitario]]*Tabla13[[#This Row],[Tasa de ingresos cliente]]</f>
        <v>5.7438775274999991E-4</v>
      </c>
      <c r="Y1042" s="21">
        <v>22.631540000000001</v>
      </c>
      <c r="Z1042" s="15">
        <f>Tabla13[[#This Row],[tasa de cambio]]*Tabla13[[#This Row],[Ingresos netos]]</f>
        <v>1.2999279401871733E-2</v>
      </c>
      <c r="AQ1042" s="1" t="s">
        <v>100</v>
      </c>
      <c r="AR1042" s="1" t="s">
        <v>33</v>
      </c>
      <c r="AS1042" s="1" t="s">
        <v>114</v>
      </c>
      <c r="AT1042" s="1" t="s">
        <v>11</v>
      </c>
      <c r="AU1042" s="1" t="s">
        <v>12</v>
      </c>
      <c r="AV1042" s="1" t="s">
        <v>13</v>
      </c>
      <c r="AW1042" s="8">
        <v>2.5366670000000002E-4</v>
      </c>
      <c r="AX1042" s="8">
        <v>0.75</v>
      </c>
      <c r="AY1042" s="9">
        <f>Tabla8[[#This Row],[Precio unitario]]*Tabla8[[#This Row],[Tasa de ingresos cliente]]</f>
        <v>1.90250025E-4</v>
      </c>
      <c r="AZ1042" s="21">
        <v>21.6</v>
      </c>
      <c r="BA1042" s="11">
        <f>Tabla8[[#This Row],[tasa de cambio]]*Tabla8[[#This Row],[Ingresos netos]]</f>
        <v>4.1094005400000005E-3</v>
      </c>
      <c r="BB1042" s="23"/>
      <c r="BD1042" s="23"/>
    </row>
    <row r="1043" spans="16:56">
      <c r="P1043" s="2" t="s">
        <v>87</v>
      </c>
      <c r="Q1043" s="2" t="s">
        <v>53</v>
      </c>
      <c r="R1043" s="2"/>
      <c r="S1043" s="2" t="s">
        <v>11</v>
      </c>
      <c r="T1043" s="2" t="s">
        <v>12</v>
      </c>
      <c r="U1043" s="2" t="s">
        <v>13</v>
      </c>
      <c r="V1043" s="7">
        <v>1.4331492899999999E-4</v>
      </c>
      <c r="W1043" s="7">
        <v>0.75</v>
      </c>
      <c r="X1043" s="9">
        <f>Tabla13[[#This Row],[Precio unitario]]*Tabla13[[#This Row],[Tasa de ingresos cliente]]</f>
        <v>1.0748619674999999E-4</v>
      </c>
      <c r="Y1043" s="21">
        <v>22.631540000000001</v>
      </c>
      <c r="Z1043" s="15">
        <f>Tabla13[[#This Row],[tasa de cambio]]*Tabla13[[#This Row],[Ingresos netos]]</f>
        <v>2.4325781611954948E-3</v>
      </c>
      <c r="AQ1043" s="2" t="s">
        <v>100</v>
      </c>
      <c r="AR1043" s="2" t="s">
        <v>33</v>
      </c>
      <c r="AS1043" s="2" t="s">
        <v>114</v>
      </c>
      <c r="AT1043" s="2" t="s">
        <v>11</v>
      </c>
      <c r="AU1043" s="2" t="s">
        <v>12</v>
      </c>
      <c r="AV1043" s="2" t="s">
        <v>13</v>
      </c>
      <c r="AW1043" s="7">
        <v>2.5349999999999998E-4</v>
      </c>
      <c r="AX1043" s="7">
        <v>0.75</v>
      </c>
      <c r="AY1043" s="9">
        <f>Tabla8[[#This Row],[Precio unitario]]*Tabla8[[#This Row],[Tasa de ingresos cliente]]</f>
        <v>1.9012499999999997E-4</v>
      </c>
      <c r="AZ1043" s="21">
        <v>21.6</v>
      </c>
      <c r="BA1043" s="11">
        <f>Tabla8[[#This Row],[tasa de cambio]]*Tabla8[[#This Row],[Ingresos netos]]</f>
        <v>4.1066999999999996E-3</v>
      </c>
      <c r="BB1043" s="23"/>
      <c r="BD1043" s="23"/>
    </row>
    <row r="1044" spans="16:56">
      <c r="P1044" s="1" t="s">
        <v>87</v>
      </c>
      <c r="Q1044" s="1" t="s">
        <v>21</v>
      </c>
      <c r="R1044" s="1"/>
      <c r="S1044" s="1" t="s">
        <v>11</v>
      </c>
      <c r="T1044" s="1" t="s">
        <v>12</v>
      </c>
      <c r="U1044" s="1" t="s">
        <v>13</v>
      </c>
      <c r="V1044" s="8">
        <v>2.4259130609999998E-3</v>
      </c>
      <c r="W1044" s="8">
        <v>0.75</v>
      </c>
      <c r="X1044" s="9">
        <f>Tabla13[[#This Row],[Precio unitario]]*Tabla13[[#This Row],[Tasa de ingresos cliente]]</f>
        <v>1.8194347957499997E-3</v>
      </c>
      <c r="Y1044" s="21">
        <v>22.631540000000001</v>
      </c>
      <c r="Z1044" s="15">
        <f>Tabla13[[#This Row],[tasa de cambio]]*Tabla13[[#This Row],[Ingresos netos]]</f>
        <v>4.1176611357407952E-2</v>
      </c>
      <c r="AQ1044" s="1" t="s">
        <v>100</v>
      </c>
      <c r="AR1044" s="1" t="s">
        <v>33</v>
      </c>
      <c r="AS1044" s="1" t="s">
        <v>114</v>
      </c>
      <c r="AT1044" s="1" t="s">
        <v>11</v>
      </c>
      <c r="AU1044" s="1" t="s">
        <v>12</v>
      </c>
      <c r="AV1044" s="1" t="s">
        <v>13</v>
      </c>
      <c r="AW1044" s="8">
        <v>2.5399999999999999E-4</v>
      </c>
      <c r="AX1044" s="8">
        <v>0.75</v>
      </c>
      <c r="AY1044" s="9">
        <f>Tabla8[[#This Row],[Precio unitario]]*Tabla8[[#This Row],[Tasa de ingresos cliente]]</f>
        <v>1.905E-4</v>
      </c>
      <c r="AZ1044" s="21">
        <v>21.6</v>
      </c>
      <c r="BA1044" s="11">
        <f>Tabla8[[#This Row],[tasa de cambio]]*Tabla8[[#This Row],[Ingresos netos]]</f>
        <v>4.1148000000000001E-3</v>
      </c>
      <c r="BB1044" s="23"/>
      <c r="BD1044" s="23"/>
    </row>
    <row r="1045" spans="16:56">
      <c r="P1045" s="2" t="s">
        <v>87</v>
      </c>
      <c r="Q1045" s="2" t="s">
        <v>37</v>
      </c>
      <c r="R1045" s="2"/>
      <c r="S1045" s="2" t="s">
        <v>11</v>
      </c>
      <c r="T1045" s="2" t="s">
        <v>12</v>
      </c>
      <c r="U1045" s="2" t="s">
        <v>13</v>
      </c>
      <c r="V1045" s="7">
        <v>1.94913288E-4</v>
      </c>
      <c r="W1045" s="7">
        <v>0.75</v>
      </c>
      <c r="X1045" s="9">
        <f>Tabla13[[#This Row],[Precio unitario]]*Tabla13[[#This Row],[Tasa de ingresos cliente]]</f>
        <v>1.4618496599999998E-4</v>
      </c>
      <c r="Y1045" s="21">
        <v>22.631540000000001</v>
      </c>
      <c r="Z1045" s="15">
        <f>Tabla13[[#This Row],[tasa de cambio]]*Tabla13[[#This Row],[Ingresos netos]]</f>
        <v>3.30839090542764E-3</v>
      </c>
      <c r="AQ1045" s="1" t="s">
        <v>100</v>
      </c>
      <c r="AR1045" s="1" t="s">
        <v>33</v>
      </c>
      <c r="AS1045" s="1" t="s">
        <v>114</v>
      </c>
      <c r="AT1045" s="1" t="s">
        <v>11</v>
      </c>
      <c r="AU1045" s="1" t="s">
        <v>12</v>
      </c>
      <c r="AV1045" s="1" t="s">
        <v>13</v>
      </c>
      <c r="AW1045" s="8">
        <v>2.5373680000000001E-4</v>
      </c>
      <c r="AX1045" s="8">
        <v>0.75</v>
      </c>
      <c r="AY1045" s="9">
        <f>Tabla8[[#This Row],[Precio unitario]]*Tabla8[[#This Row],[Tasa de ingresos cliente]]</f>
        <v>1.9030260000000001E-4</v>
      </c>
      <c r="AZ1045" s="21">
        <v>21.6</v>
      </c>
      <c r="BA1045" s="11">
        <f>Tabla8[[#This Row],[tasa de cambio]]*Tabla8[[#This Row],[Ingresos netos]]</f>
        <v>4.1105361600000008E-3</v>
      </c>
      <c r="BB1045" s="23"/>
      <c r="BD1045" s="23"/>
    </row>
    <row r="1046" spans="16:56">
      <c r="P1046" s="1" t="s">
        <v>87</v>
      </c>
      <c r="Q1046" s="1" t="s">
        <v>37</v>
      </c>
      <c r="R1046" s="1"/>
      <c r="S1046" s="1" t="s">
        <v>11</v>
      </c>
      <c r="T1046" s="1" t="s">
        <v>12</v>
      </c>
      <c r="U1046" s="1" t="s">
        <v>13</v>
      </c>
      <c r="V1046" s="8">
        <v>6.4989847199999995E-4</v>
      </c>
      <c r="W1046" s="8">
        <v>0.75</v>
      </c>
      <c r="X1046" s="9">
        <f>Tabla13[[#This Row],[Precio unitario]]*Tabla13[[#This Row],[Tasa de ingresos cliente]]</f>
        <v>4.8742385399999996E-4</v>
      </c>
      <c r="Y1046" s="21">
        <v>22.631540000000001</v>
      </c>
      <c r="Z1046" s="15">
        <f>Tabla13[[#This Row],[tasa de cambio]]*Tabla13[[#This Row],[Ingresos netos]]</f>
        <v>1.103115244875516E-2</v>
      </c>
      <c r="AQ1046" s="1" t="s">
        <v>100</v>
      </c>
      <c r="AR1046" s="1" t="s">
        <v>33</v>
      </c>
      <c r="AS1046" s="1" t="s">
        <v>104</v>
      </c>
      <c r="AT1046" s="1" t="s">
        <v>11</v>
      </c>
      <c r="AU1046" s="1" t="s">
        <v>129</v>
      </c>
      <c r="AV1046" s="1" t="s">
        <v>13</v>
      </c>
      <c r="AW1046" s="8">
        <v>-1.1101220000000001E-3</v>
      </c>
      <c r="AX1046" s="8">
        <v>0.75</v>
      </c>
      <c r="AY1046" s="9">
        <f>Tabla8[[#This Row],[Precio unitario]]*Tabla8[[#This Row],[Tasa de ingresos cliente]]</f>
        <v>-8.325915000000001E-4</v>
      </c>
      <c r="AZ1046" s="21">
        <v>21.6</v>
      </c>
      <c r="BA1046" s="11">
        <f>Tabla8[[#This Row],[tasa de cambio]]*Tabla8[[#This Row],[Ingresos netos]]</f>
        <v>-1.7983976400000004E-2</v>
      </c>
      <c r="BB1046" s="23"/>
      <c r="BD1046" s="23"/>
    </row>
    <row r="1047" spans="16:56">
      <c r="P1047" s="2" t="s">
        <v>87</v>
      </c>
      <c r="Q1047" s="2" t="s">
        <v>47</v>
      </c>
      <c r="R1047" s="2"/>
      <c r="S1047" s="2" t="s">
        <v>11</v>
      </c>
      <c r="T1047" s="2" t="s">
        <v>12</v>
      </c>
      <c r="U1047" s="2" t="s">
        <v>13</v>
      </c>
      <c r="V1047" s="7">
        <v>4.4408082499999997E-4</v>
      </c>
      <c r="W1047" s="7">
        <v>0.75</v>
      </c>
      <c r="X1047" s="9">
        <f>Tabla13[[#This Row],[Precio unitario]]*Tabla13[[#This Row],[Tasa de ingresos cliente]]</f>
        <v>3.3306061874999995E-4</v>
      </c>
      <c r="Y1047" s="21">
        <v>22.631540000000001</v>
      </c>
      <c r="Z1047" s="15">
        <f>Tabla13[[#This Row],[tasa de cambio]]*Tabla13[[#This Row],[Ingresos netos]]</f>
        <v>7.5376747156653745E-3</v>
      </c>
      <c r="AQ1047" s="1" t="s">
        <v>100</v>
      </c>
      <c r="AR1047" s="1" t="s">
        <v>33</v>
      </c>
      <c r="AS1047" s="1" t="s">
        <v>114</v>
      </c>
      <c r="AT1047" s="1" t="s">
        <v>11</v>
      </c>
      <c r="AU1047" s="1" t="s">
        <v>129</v>
      </c>
      <c r="AV1047" s="1" t="s">
        <v>13</v>
      </c>
      <c r="AW1047" s="8">
        <v>-7.6120199999999997E-5</v>
      </c>
      <c r="AX1047" s="8">
        <v>0.75</v>
      </c>
      <c r="AY1047" s="9">
        <f>Tabla8[[#This Row],[Precio unitario]]*Tabla8[[#This Row],[Tasa de ingresos cliente]]</f>
        <v>-5.7090149999999994E-5</v>
      </c>
      <c r="AZ1047" s="21">
        <v>21.6</v>
      </c>
      <c r="BA1047" s="11">
        <f>Tabla8[[#This Row],[tasa de cambio]]*Tabla8[[#This Row],[Ingresos netos]]</f>
        <v>-1.2331472399999999E-3</v>
      </c>
      <c r="BB1047" s="23"/>
      <c r="BD1047" s="23"/>
    </row>
    <row r="1048" spans="16:56">
      <c r="P1048" s="1" t="s">
        <v>87</v>
      </c>
      <c r="Q1048" s="1" t="s">
        <v>28</v>
      </c>
      <c r="R1048" s="1"/>
      <c r="S1048" s="1" t="s">
        <v>11</v>
      </c>
      <c r="T1048" s="1" t="s">
        <v>12</v>
      </c>
      <c r="U1048" s="1" t="s">
        <v>13</v>
      </c>
      <c r="V1048" s="8">
        <v>9.7340739000000001E-5</v>
      </c>
      <c r="W1048" s="8">
        <v>0.75</v>
      </c>
      <c r="X1048" s="9">
        <f>Tabla13[[#This Row],[Precio unitario]]*Tabla13[[#This Row],[Tasa de ingresos cliente]]</f>
        <v>7.3005554250000004E-5</v>
      </c>
      <c r="Y1048" s="21">
        <v>22.631540000000001</v>
      </c>
      <c r="Z1048" s="15">
        <f>Tabla13[[#This Row],[tasa de cambio]]*Tabla13[[#This Row],[Ingresos netos]]</f>
        <v>1.6522281212310451E-3</v>
      </c>
      <c r="AQ1048" s="2" t="s">
        <v>100</v>
      </c>
      <c r="AR1048" s="2" t="s">
        <v>33</v>
      </c>
      <c r="AS1048" s="2" t="s">
        <v>114</v>
      </c>
      <c r="AT1048" s="2" t="s">
        <v>11</v>
      </c>
      <c r="AU1048" s="2" t="s">
        <v>129</v>
      </c>
      <c r="AV1048" s="2" t="s">
        <v>13</v>
      </c>
      <c r="AW1048" s="7">
        <v>-7.6119999999999996E-5</v>
      </c>
      <c r="AX1048" s="7">
        <v>0.75</v>
      </c>
      <c r="AY1048" s="9">
        <f>Tabla8[[#This Row],[Precio unitario]]*Tabla8[[#This Row],[Tasa de ingresos cliente]]</f>
        <v>-5.7089999999999997E-5</v>
      </c>
      <c r="AZ1048" s="21">
        <v>21.6</v>
      </c>
      <c r="BA1048" s="11">
        <f>Tabla8[[#This Row],[tasa de cambio]]*Tabla8[[#This Row],[Ingresos netos]]</f>
        <v>-1.233144E-3</v>
      </c>
      <c r="BB1048" s="23"/>
      <c r="BD1048" s="23"/>
    </row>
    <row r="1049" spans="16:56">
      <c r="P1049" s="2" t="s">
        <v>87</v>
      </c>
      <c r="Q1049" s="2" t="s">
        <v>86</v>
      </c>
      <c r="R1049" s="2"/>
      <c r="S1049" s="2" t="s">
        <v>11</v>
      </c>
      <c r="T1049" s="2" t="s">
        <v>12</v>
      </c>
      <c r="U1049" s="2" t="s">
        <v>13</v>
      </c>
      <c r="V1049" s="7">
        <v>2.3692954569999999E-3</v>
      </c>
      <c r="W1049" s="7">
        <v>0.75</v>
      </c>
      <c r="X1049" s="9">
        <f>Tabla13[[#This Row],[Precio unitario]]*Tabla13[[#This Row],[Tasa de ingresos cliente]]</f>
        <v>1.7769715927499999E-3</v>
      </c>
      <c r="Y1049" s="21">
        <v>22.631540000000001</v>
      </c>
      <c r="Z1049" s="15">
        <f>Tabla13[[#This Row],[tasa de cambio]]*Tabla13[[#This Row],[Ingresos netos]]</f>
        <v>4.0215603680185334E-2</v>
      </c>
      <c r="AQ1049" s="1" t="s">
        <v>100</v>
      </c>
      <c r="AR1049" s="1" t="s">
        <v>15</v>
      </c>
      <c r="AS1049" s="1" t="s">
        <v>101</v>
      </c>
      <c r="AT1049" s="1" t="s">
        <v>11</v>
      </c>
      <c r="AU1049" s="1" t="s">
        <v>12</v>
      </c>
      <c r="AV1049" s="1" t="s">
        <v>13</v>
      </c>
      <c r="AW1049" s="8">
        <v>1.916E-3</v>
      </c>
      <c r="AX1049" s="8">
        <v>0.75</v>
      </c>
      <c r="AY1049" s="9">
        <f>Tabla8[[#This Row],[Precio unitario]]*Tabla8[[#This Row],[Tasa de ingresos cliente]]</f>
        <v>1.4369999999999999E-3</v>
      </c>
      <c r="AZ1049" s="21">
        <v>21.6</v>
      </c>
      <c r="BA1049" s="11">
        <f>Tabla8[[#This Row],[tasa de cambio]]*Tabla8[[#This Row],[Ingresos netos]]</f>
        <v>3.1039199999999999E-2</v>
      </c>
      <c r="BB1049" s="23"/>
      <c r="BD1049" s="23"/>
    </row>
    <row r="1050" spans="16:56">
      <c r="P1050" s="1" t="s">
        <v>87</v>
      </c>
      <c r="Q1050" s="1" t="s">
        <v>32</v>
      </c>
      <c r="R1050" s="1"/>
      <c r="S1050" s="1" t="s">
        <v>11</v>
      </c>
      <c r="T1050" s="1" t="s">
        <v>12</v>
      </c>
      <c r="U1050" s="1" t="s">
        <v>13</v>
      </c>
      <c r="V1050" s="8">
        <v>2.0886565449999999E-3</v>
      </c>
      <c r="W1050" s="8">
        <v>0.75</v>
      </c>
      <c r="X1050" s="9">
        <f>Tabla13[[#This Row],[Precio unitario]]*Tabla13[[#This Row],[Tasa de ingresos cliente]]</f>
        <v>1.5664924087500001E-3</v>
      </c>
      <c r="Y1050" s="21">
        <v>22.631540000000001</v>
      </c>
      <c r="Z1050" s="15">
        <f>Tabla13[[#This Row],[tasa de cambio]]*Tabla13[[#This Row],[Ingresos netos]]</f>
        <v>3.5452135608321979E-2</v>
      </c>
      <c r="AQ1050" s="2" t="s">
        <v>100</v>
      </c>
      <c r="AR1050" s="2" t="s">
        <v>15</v>
      </c>
      <c r="AS1050" s="2" t="s">
        <v>101</v>
      </c>
      <c r="AT1050" s="2" t="s">
        <v>11</v>
      </c>
      <c r="AU1050" s="2" t="s">
        <v>12</v>
      </c>
      <c r="AV1050" s="2" t="s">
        <v>13</v>
      </c>
      <c r="AW1050" s="7">
        <v>1.9158332999999999E-3</v>
      </c>
      <c r="AX1050" s="7">
        <v>0.75</v>
      </c>
      <c r="AY1050" s="9">
        <f>Tabla8[[#This Row],[Precio unitario]]*Tabla8[[#This Row],[Tasa de ingresos cliente]]</f>
        <v>1.4368749749999999E-3</v>
      </c>
      <c r="AZ1050" s="21">
        <v>21.6</v>
      </c>
      <c r="BA1050" s="11">
        <f>Tabla8[[#This Row],[tasa de cambio]]*Tabla8[[#This Row],[Ingresos netos]]</f>
        <v>3.1036499459999999E-2</v>
      </c>
      <c r="BB1050" s="23"/>
      <c r="BD1050" s="23"/>
    </row>
    <row r="1051" spans="16:56">
      <c r="P1051" s="2" t="s">
        <v>87</v>
      </c>
      <c r="Q1051" s="2" t="s">
        <v>41</v>
      </c>
      <c r="R1051" s="2"/>
      <c r="S1051" s="2" t="s">
        <v>11</v>
      </c>
      <c r="T1051" s="2" t="s">
        <v>12</v>
      </c>
      <c r="U1051" s="2" t="s">
        <v>13</v>
      </c>
      <c r="V1051" s="7">
        <v>1.8576172099999999E-4</v>
      </c>
      <c r="W1051" s="7">
        <v>0.75</v>
      </c>
      <c r="X1051" s="9">
        <f>Tabla13[[#This Row],[Precio unitario]]*Tabla13[[#This Row],[Tasa de ingresos cliente]]</f>
        <v>1.3932129075000001E-4</v>
      </c>
      <c r="Y1051" s="21">
        <v>22.631540000000001</v>
      </c>
      <c r="Z1051" s="15">
        <f>Tabla13[[#This Row],[tasa de cambio]]*Tabla13[[#This Row],[Ingresos netos]]</f>
        <v>3.1530553644602555E-3</v>
      </c>
      <c r="AQ1051" s="1" t="s">
        <v>100</v>
      </c>
      <c r="AR1051" s="1" t="s">
        <v>15</v>
      </c>
      <c r="AS1051" s="1" t="s">
        <v>104</v>
      </c>
      <c r="AT1051" s="1" t="s">
        <v>11</v>
      </c>
      <c r="AU1051" s="1" t="s">
        <v>12</v>
      </c>
      <c r="AV1051" s="1" t="s">
        <v>13</v>
      </c>
      <c r="AW1051" s="8">
        <v>2.3140000000000001E-3</v>
      </c>
      <c r="AX1051" s="8">
        <v>0.75</v>
      </c>
      <c r="AY1051" s="9">
        <f>Tabla8[[#This Row],[Precio unitario]]*Tabla8[[#This Row],[Tasa de ingresos cliente]]</f>
        <v>1.7355000000000001E-3</v>
      </c>
      <c r="AZ1051" s="21">
        <v>21.6</v>
      </c>
      <c r="BA1051" s="11">
        <f>Tabla8[[#This Row],[tasa de cambio]]*Tabla8[[#This Row],[Ingresos netos]]</f>
        <v>3.7486800000000001E-2</v>
      </c>
      <c r="BB1051" s="23"/>
      <c r="BD1051" s="23"/>
    </row>
    <row r="1052" spans="16:56">
      <c r="P1052" s="1" t="s">
        <v>87</v>
      </c>
      <c r="Q1052" s="1" t="s">
        <v>14</v>
      </c>
      <c r="R1052" s="1"/>
      <c r="S1052" s="1" t="s">
        <v>11</v>
      </c>
      <c r="T1052" s="1" t="s">
        <v>12</v>
      </c>
      <c r="U1052" s="1" t="s">
        <v>13</v>
      </c>
      <c r="V1052" s="8">
        <v>3.35819557E-4</v>
      </c>
      <c r="W1052" s="8">
        <v>0.75</v>
      </c>
      <c r="X1052" s="9">
        <f>Tabla13[[#This Row],[Precio unitario]]*Tabla13[[#This Row],[Tasa de ingresos cliente]]</f>
        <v>2.5186466775000001E-4</v>
      </c>
      <c r="Y1052" s="21">
        <v>22.631540000000001</v>
      </c>
      <c r="Z1052" s="15">
        <f>Tabla13[[#This Row],[tasa de cambio]]*Tabla13[[#This Row],[Ingresos netos]]</f>
        <v>5.7000853027708359E-3</v>
      </c>
      <c r="AQ1052" s="2" t="s">
        <v>100</v>
      </c>
      <c r="AR1052" s="2" t="s">
        <v>15</v>
      </c>
      <c r="AS1052" s="2" t="s">
        <v>104</v>
      </c>
      <c r="AT1052" s="2" t="s">
        <v>11</v>
      </c>
      <c r="AU1052" s="2" t="s">
        <v>12</v>
      </c>
      <c r="AV1052" s="2" t="s">
        <v>13</v>
      </c>
      <c r="AW1052" s="7">
        <v>2.3143E-3</v>
      </c>
      <c r="AX1052" s="7">
        <v>0.75</v>
      </c>
      <c r="AY1052" s="9">
        <f>Tabla8[[#This Row],[Precio unitario]]*Tabla8[[#This Row],[Tasa de ingresos cliente]]</f>
        <v>1.735725E-3</v>
      </c>
      <c r="AZ1052" s="21">
        <v>21.6</v>
      </c>
      <c r="BA1052" s="11">
        <f>Tabla8[[#This Row],[tasa de cambio]]*Tabla8[[#This Row],[Ingresos netos]]</f>
        <v>3.7491660000000003E-2</v>
      </c>
      <c r="BB1052" s="23"/>
      <c r="BD1052" s="23"/>
    </row>
    <row r="1053" spans="16:56">
      <c r="P1053" s="2" t="s">
        <v>87</v>
      </c>
      <c r="Q1053" s="2" t="s">
        <v>49</v>
      </c>
      <c r="R1053" s="2"/>
      <c r="S1053" s="2" t="s">
        <v>11</v>
      </c>
      <c r="T1053" s="2" t="s">
        <v>12</v>
      </c>
      <c r="U1053" s="2" t="s">
        <v>13</v>
      </c>
      <c r="V1053" s="7">
        <v>6.0664159000000002E-5</v>
      </c>
      <c r="W1053" s="7">
        <v>0.75</v>
      </c>
      <c r="X1053" s="9">
        <f>Tabla13[[#This Row],[Precio unitario]]*Tabla13[[#This Row],[Tasa de ingresos cliente]]</f>
        <v>4.5498119250000002E-5</v>
      </c>
      <c r="Y1053" s="21">
        <v>22.631540000000001</v>
      </c>
      <c r="Z1053" s="15">
        <f>Tabla13[[#This Row],[tasa de cambio]]*Tabla13[[#This Row],[Ingresos netos]]</f>
        <v>1.0296925057311451E-3</v>
      </c>
      <c r="AQ1053" s="1" t="s">
        <v>100</v>
      </c>
      <c r="AR1053" s="1" t="s">
        <v>15</v>
      </c>
      <c r="AS1053" s="1" t="s">
        <v>104</v>
      </c>
      <c r="AT1053" s="1" t="s">
        <v>11</v>
      </c>
      <c r="AU1053" s="1" t="s">
        <v>12</v>
      </c>
      <c r="AV1053" s="1" t="s">
        <v>13</v>
      </c>
      <c r="AW1053" s="8">
        <v>2.3142856999999999E-3</v>
      </c>
      <c r="AX1053" s="8">
        <v>0.75</v>
      </c>
      <c r="AY1053" s="9">
        <f>Tabla8[[#This Row],[Precio unitario]]*Tabla8[[#This Row],[Tasa de ingresos cliente]]</f>
        <v>1.7357142749999999E-3</v>
      </c>
      <c r="AZ1053" s="21">
        <v>21.6</v>
      </c>
      <c r="BA1053" s="11">
        <f>Tabla8[[#This Row],[tasa de cambio]]*Tabla8[[#This Row],[Ingresos netos]]</f>
        <v>3.7491428340000001E-2</v>
      </c>
      <c r="BB1053" s="23"/>
      <c r="BD1053" s="23"/>
    </row>
    <row r="1054" spans="16:56">
      <c r="P1054" s="1" t="s">
        <v>87</v>
      </c>
      <c r="Q1054" s="1" t="s">
        <v>44</v>
      </c>
      <c r="R1054" s="1"/>
      <c r="S1054" s="1" t="s">
        <v>11</v>
      </c>
      <c r="T1054" s="1" t="s">
        <v>12</v>
      </c>
      <c r="U1054" s="1" t="s">
        <v>13</v>
      </c>
      <c r="V1054" s="8">
        <v>6.1223759999999995E-4</v>
      </c>
      <c r="W1054" s="8">
        <v>0.75</v>
      </c>
      <c r="X1054" s="9">
        <f>Tabla13[[#This Row],[Precio unitario]]*Tabla13[[#This Row],[Tasa de ingresos cliente]]</f>
        <v>4.5917819999999993E-4</v>
      </c>
      <c r="Y1054" s="21">
        <v>22.631540000000001</v>
      </c>
      <c r="Z1054" s="15">
        <f>Tabla13[[#This Row],[tasa de cambio]]*Tabla13[[#This Row],[Ingresos netos]]</f>
        <v>1.0391909800427999E-2</v>
      </c>
      <c r="AQ1054" s="2" t="s">
        <v>100</v>
      </c>
      <c r="AR1054" s="2" t="s">
        <v>15</v>
      </c>
      <c r="AS1054" s="2" t="s">
        <v>104</v>
      </c>
      <c r="AT1054" s="2" t="s">
        <v>11</v>
      </c>
      <c r="AU1054" s="2" t="s">
        <v>12</v>
      </c>
      <c r="AV1054" s="2" t="s">
        <v>13</v>
      </c>
      <c r="AW1054" s="7">
        <v>2.3143333000000001E-3</v>
      </c>
      <c r="AX1054" s="7">
        <v>0.75</v>
      </c>
      <c r="AY1054" s="9">
        <f>Tabla8[[#This Row],[Precio unitario]]*Tabla8[[#This Row],[Tasa de ingresos cliente]]</f>
        <v>1.735749975E-3</v>
      </c>
      <c r="AZ1054" s="21">
        <v>21.6</v>
      </c>
      <c r="BA1054" s="11">
        <f>Tabla8[[#This Row],[tasa de cambio]]*Tabla8[[#This Row],[Ingresos netos]]</f>
        <v>3.749219946E-2</v>
      </c>
      <c r="BB1054" s="23"/>
      <c r="BD1054" s="23"/>
    </row>
    <row r="1055" spans="16:56">
      <c r="P1055" s="2" t="s">
        <v>87</v>
      </c>
      <c r="Q1055" s="2" t="s">
        <v>36</v>
      </c>
      <c r="R1055" s="2"/>
      <c r="S1055" s="2" t="s">
        <v>11</v>
      </c>
      <c r="T1055" s="2" t="s">
        <v>12</v>
      </c>
      <c r="U1055" s="2" t="s">
        <v>13</v>
      </c>
      <c r="V1055" s="7">
        <v>1.3916693500000001E-4</v>
      </c>
      <c r="W1055" s="7">
        <v>0.75</v>
      </c>
      <c r="X1055" s="9">
        <f>Tabla13[[#This Row],[Precio unitario]]*Tabla13[[#This Row],[Tasa de ingresos cliente]]</f>
        <v>1.0437520125000001E-4</v>
      </c>
      <c r="Y1055" s="21">
        <v>22.631540000000001</v>
      </c>
      <c r="Z1055" s="15">
        <f>Tabla13[[#This Row],[tasa de cambio]]*Tabla13[[#This Row],[Ingresos netos]]</f>
        <v>2.3621715420974253E-3</v>
      </c>
      <c r="AQ1055" s="2" t="s">
        <v>100</v>
      </c>
      <c r="AR1055" s="2" t="s">
        <v>15</v>
      </c>
      <c r="AS1055" s="2" t="s">
        <v>104</v>
      </c>
      <c r="AT1055" s="2" t="s">
        <v>11</v>
      </c>
      <c r="AU1055" s="2" t="s">
        <v>12</v>
      </c>
      <c r="AV1055" s="2" t="s">
        <v>13</v>
      </c>
      <c r="AW1055" s="7">
        <v>4.1172667000000003E-3</v>
      </c>
      <c r="AX1055" s="7">
        <v>0.75</v>
      </c>
      <c r="AY1055" s="9">
        <f>Tabla8[[#This Row],[Precio unitario]]*Tabla8[[#This Row],[Tasa de ingresos cliente]]</f>
        <v>3.0879500250000002E-3</v>
      </c>
      <c r="AZ1055" s="21">
        <v>21.6</v>
      </c>
      <c r="BA1055" s="11">
        <f>Tabla8[[#This Row],[tasa de cambio]]*Tabla8[[#This Row],[Ingresos netos]]</f>
        <v>6.6699720540000007E-2</v>
      </c>
      <c r="BB1055" s="23"/>
      <c r="BD1055" s="23"/>
    </row>
    <row r="1056" spans="16:56">
      <c r="P1056" s="1" t="s">
        <v>87</v>
      </c>
      <c r="Q1056" s="1" t="s">
        <v>53</v>
      </c>
      <c r="R1056" s="1"/>
      <c r="S1056" s="1" t="s">
        <v>11</v>
      </c>
      <c r="T1056" s="1" t="s">
        <v>12</v>
      </c>
      <c r="U1056" s="1" t="s">
        <v>13</v>
      </c>
      <c r="V1056" s="8">
        <v>3.55804904E-4</v>
      </c>
      <c r="W1056" s="8">
        <v>0.75</v>
      </c>
      <c r="X1056" s="9">
        <f>Tabla13[[#This Row],[Precio unitario]]*Tabla13[[#This Row],[Tasa de ingresos cliente]]</f>
        <v>2.66853678E-4</v>
      </c>
      <c r="Y1056" s="21">
        <v>22.631540000000001</v>
      </c>
      <c r="Z1056" s="15">
        <f>Tabla13[[#This Row],[tasa de cambio]]*Tabla13[[#This Row],[Ingresos netos]]</f>
        <v>6.0393096878041206E-3</v>
      </c>
      <c r="AQ1056" s="1" t="s">
        <v>100</v>
      </c>
      <c r="AR1056" s="1" t="s">
        <v>15</v>
      </c>
      <c r="AS1056" s="1" t="s">
        <v>104</v>
      </c>
      <c r="AT1056" s="1" t="s">
        <v>11</v>
      </c>
      <c r="AU1056" s="1" t="s">
        <v>12</v>
      </c>
      <c r="AV1056" s="1" t="s">
        <v>13</v>
      </c>
      <c r="AW1056" s="8">
        <v>4.5890000000000002E-3</v>
      </c>
      <c r="AX1056" s="8">
        <v>0.75</v>
      </c>
      <c r="AY1056" s="9">
        <f>Tabla8[[#This Row],[Precio unitario]]*Tabla8[[#This Row],[Tasa de ingresos cliente]]</f>
        <v>3.4417500000000004E-3</v>
      </c>
      <c r="AZ1056" s="21">
        <v>21.6</v>
      </c>
      <c r="BA1056" s="11">
        <f>Tabla8[[#This Row],[tasa de cambio]]*Tabla8[[#This Row],[Ingresos netos]]</f>
        <v>7.4341800000000013E-2</v>
      </c>
      <c r="BB1056" s="23"/>
      <c r="BD1056" s="23"/>
    </row>
    <row r="1057" spans="16:56">
      <c r="P1057" s="2" t="s">
        <v>87</v>
      </c>
      <c r="Q1057" s="2" t="s">
        <v>47</v>
      </c>
      <c r="R1057" s="2"/>
      <c r="S1057" s="2" t="s">
        <v>11</v>
      </c>
      <c r="T1057" s="2" t="s">
        <v>12</v>
      </c>
      <c r="U1057" s="2" t="s">
        <v>13</v>
      </c>
      <c r="V1057" s="7">
        <v>6.6269997999999995E-5</v>
      </c>
      <c r="W1057" s="7">
        <v>0.75</v>
      </c>
      <c r="X1057" s="9">
        <f>Tabla13[[#This Row],[Precio unitario]]*Tabla13[[#This Row],[Tasa de ingresos cliente]]</f>
        <v>4.9702498499999993E-5</v>
      </c>
      <c r="Y1057" s="21">
        <v>22.631540000000001</v>
      </c>
      <c r="Z1057" s="15">
        <f>Tabla13[[#This Row],[tasa de cambio]]*Tabla13[[#This Row],[Ingresos netos]]</f>
        <v>1.12484408290269E-3</v>
      </c>
      <c r="AQ1057" s="1" t="s">
        <v>100</v>
      </c>
      <c r="AR1057" s="1" t="s">
        <v>15</v>
      </c>
      <c r="AS1057" s="1" t="s">
        <v>104</v>
      </c>
      <c r="AT1057" s="1" t="s">
        <v>11</v>
      </c>
      <c r="AU1057" s="1" t="s">
        <v>12</v>
      </c>
      <c r="AV1057" s="1" t="s">
        <v>13</v>
      </c>
      <c r="AW1057" s="8">
        <v>5.5285999999999998E-3</v>
      </c>
      <c r="AX1057" s="8">
        <v>0.75</v>
      </c>
      <c r="AY1057" s="9">
        <f>Tabla8[[#This Row],[Precio unitario]]*Tabla8[[#This Row],[Tasa de ingresos cliente]]</f>
        <v>4.1464499999999994E-3</v>
      </c>
      <c r="AZ1057" s="21">
        <v>21.6</v>
      </c>
      <c r="BA1057" s="11">
        <f>Tabla8[[#This Row],[tasa de cambio]]*Tabla8[[#This Row],[Ingresos netos]]</f>
        <v>8.9563319999999988E-2</v>
      </c>
      <c r="BB1057" s="23"/>
      <c r="BD1057" s="23"/>
    </row>
    <row r="1058" spans="16:56">
      <c r="P1058" s="1" t="s">
        <v>87</v>
      </c>
      <c r="Q1058" s="1" t="s">
        <v>28</v>
      </c>
      <c r="R1058" s="1"/>
      <c r="S1058" s="1" t="s">
        <v>11</v>
      </c>
      <c r="T1058" s="1" t="s">
        <v>12</v>
      </c>
      <c r="U1058" s="1" t="s">
        <v>13</v>
      </c>
      <c r="V1058" s="8">
        <v>1.8106549400000001E-4</v>
      </c>
      <c r="W1058" s="8">
        <v>0.75</v>
      </c>
      <c r="X1058" s="9">
        <f>Tabla13[[#This Row],[Precio unitario]]*Tabla13[[#This Row],[Tasa de ingresos cliente]]</f>
        <v>1.3579912050000001E-4</v>
      </c>
      <c r="Y1058" s="21">
        <v>22.631540000000001</v>
      </c>
      <c r="Z1058" s="15">
        <f>Tabla13[[#This Row],[tasa de cambio]]*Tabla13[[#This Row],[Ingresos netos]]</f>
        <v>3.0733432275605703E-3</v>
      </c>
      <c r="AQ1058" s="2" t="s">
        <v>100</v>
      </c>
      <c r="AR1058" s="2" t="s">
        <v>15</v>
      </c>
      <c r="AS1058" s="2" t="s">
        <v>104</v>
      </c>
      <c r="AT1058" s="2" t="s">
        <v>11</v>
      </c>
      <c r="AU1058" s="2" t="s">
        <v>12</v>
      </c>
      <c r="AV1058" s="2" t="s">
        <v>13</v>
      </c>
      <c r="AW1058" s="7">
        <v>5.5290000000000001E-3</v>
      </c>
      <c r="AX1058" s="7">
        <v>0.75</v>
      </c>
      <c r="AY1058" s="9">
        <f>Tabla8[[#This Row],[Precio unitario]]*Tabla8[[#This Row],[Tasa de ingresos cliente]]</f>
        <v>4.1467500000000003E-3</v>
      </c>
      <c r="AZ1058" s="21">
        <v>21.6</v>
      </c>
      <c r="BA1058" s="11">
        <f>Tabla8[[#This Row],[tasa de cambio]]*Tabla8[[#This Row],[Ingresos netos]]</f>
        <v>8.9569800000000005E-2</v>
      </c>
      <c r="BB1058" s="23"/>
      <c r="BD1058" s="23"/>
    </row>
    <row r="1059" spans="16:56">
      <c r="P1059" s="2" t="s">
        <v>87</v>
      </c>
      <c r="Q1059" s="2" t="s">
        <v>49</v>
      </c>
      <c r="R1059" s="2"/>
      <c r="S1059" s="2" t="s">
        <v>11</v>
      </c>
      <c r="T1059" s="2" t="s">
        <v>12</v>
      </c>
      <c r="U1059" s="2" t="s">
        <v>13</v>
      </c>
      <c r="V1059" s="7">
        <v>1.73787484E-4</v>
      </c>
      <c r="W1059" s="7">
        <v>0.75</v>
      </c>
      <c r="X1059" s="9">
        <f>Tabla13[[#This Row],[Precio unitario]]*Tabla13[[#This Row],[Tasa de ingresos cliente]]</f>
        <v>1.3034061299999999E-4</v>
      </c>
      <c r="Y1059" s="21">
        <v>22.631540000000001</v>
      </c>
      <c r="Z1059" s="15">
        <f>Tabla13[[#This Row],[tasa de cambio]]*Tabla13[[#This Row],[Ingresos netos]]</f>
        <v>2.9498087967340198E-3</v>
      </c>
      <c r="AQ1059" s="1" t="s">
        <v>100</v>
      </c>
      <c r="AR1059" s="1" t="s">
        <v>15</v>
      </c>
      <c r="AS1059" s="1" t="s">
        <v>104</v>
      </c>
      <c r="AT1059" s="1" t="s">
        <v>11</v>
      </c>
      <c r="AU1059" s="1" t="s">
        <v>12</v>
      </c>
      <c r="AV1059" s="1" t="s">
        <v>13</v>
      </c>
      <c r="AW1059" s="8">
        <v>5.5285000000000004E-3</v>
      </c>
      <c r="AX1059" s="8">
        <v>0.75</v>
      </c>
      <c r="AY1059" s="9">
        <f>Tabla8[[#This Row],[Precio unitario]]*Tabla8[[#This Row],[Tasa de ingresos cliente]]</f>
        <v>4.1463750000000008E-3</v>
      </c>
      <c r="AZ1059" s="21">
        <v>21.6</v>
      </c>
      <c r="BA1059" s="11">
        <f>Tabla8[[#This Row],[tasa de cambio]]*Tabla8[[#This Row],[Ingresos netos]]</f>
        <v>8.9561700000000022E-2</v>
      </c>
      <c r="BB1059" s="23"/>
      <c r="BD1059" s="23"/>
    </row>
    <row r="1060" spans="16:56">
      <c r="P1060" s="1" t="s">
        <v>87</v>
      </c>
      <c r="Q1060" s="1" t="s">
        <v>55</v>
      </c>
      <c r="R1060" s="1"/>
      <c r="S1060" s="1" t="s">
        <v>11</v>
      </c>
      <c r="T1060" s="1" t="s">
        <v>12</v>
      </c>
      <c r="U1060" s="1" t="s">
        <v>13</v>
      </c>
      <c r="V1060" s="8">
        <v>5.2468527599999998E-4</v>
      </c>
      <c r="W1060" s="8">
        <v>0.75</v>
      </c>
      <c r="X1060" s="9">
        <f>Tabla13[[#This Row],[Precio unitario]]*Tabla13[[#This Row],[Tasa de ingresos cliente]]</f>
        <v>3.9351395699999998E-4</v>
      </c>
      <c r="Y1060" s="21">
        <v>22.631540000000001</v>
      </c>
      <c r="Z1060" s="15">
        <f>Tabla13[[#This Row],[tasa de cambio]]*Tabla13[[#This Row],[Ingresos netos]]</f>
        <v>8.9058268584037807E-3</v>
      </c>
      <c r="AQ1060" s="2" t="s">
        <v>100</v>
      </c>
      <c r="AR1060" s="2" t="s">
        <v>15</v>
      </c>
      <c r="AS1060" s="2" t="s">
        <v>104</v>
      </c>
      <c r="AT1060" s="2" t="s">
        <v>11</v>
      </c>
      <c r="AU1060" s="2" t="s">
        <v>12</v>
      </c>
      <c r="AV1060" s="2" t="s">
        <v>13</v>
      </c>
      <c r="AW1060" s="7">
        <v>5.5285745000000002E-3</v>
      </c>
      <c r="AX1060" s="7">
        <v>0.75</v>
      </c>
      <c r="AY1060" s="9">
        <f>Tabla8[[#This Row],[Precio unitario]]*Tabla8[[#This Row],[Tasa de ingresos cliente]]</f>
        <v>4.146430875E-3</v>
      </c>
      <c r="AZ1060" s="21">
        <v>21.6</v>
      </c>
      <c r="BA1060" s="11">
        <f>Tabla8[[#This Row],[tasa de cambio]]*Tabla8[[#This Row],[Ingresos netos]]</f>
        <v>8.9562906900000003E-2</v>
      </c>
      <c r="BB1060" s="23"/>
      <c r="BD1060" s="23"/>
    </row>
    <row r="1061" spans="16:56">
      <c r="P1061" s="2" t="s">
        <v>87</v>
      </c>
      <c r="Q1061" s="2" t="s">
        <v>43</v>
      </c>
      <c r="R1061" s="2"/>
      <c r="S1061" s="2" t="s">
        <v>11</v>
      </c>
      <c r="T1061" s="2" t="s">
        <v>12</v>
      </c>
      <c r="U1061" s="2" t="s">
        <v>13</v>
      </c>
      <c r="V1061" s="7">
        <v>8.4498139500000001E-4</v>
      </c>
      <c r="W1061" s="7">
        <v>0.75</v>
      </c>
      <c r="X1061" s="9">
        <f>Tabla13[[#This Row],[Precio unitario]]*Tabla13[[#This Row],[Tasa de ingresos cliente]]</f>
        <v>6.3373604625000001E-4</v>
      </c>
      <c r="Y1061" s="21">
        <v>22.631540000000001</v>
      </c>
      <c r="Z1061" s="15">
        <f>Tabla13[[#This Row],[tasa de cambio]]*Tabla13[[#This Row],[Ingresos netos]]</f>
        <v>1.4342422680148726E-2</v>
      </c>
      <c r="AQ1061" s="2" t="s">
        <v>100</v>
      </c>
      <c r="AR1061" s="2" t="s">
        <v>15</v>
      </c>
      <c r="AS1061" s="2" t="s">
        <v>104</v>
      </c>
      <c r="AT1061" s="2" t="s">
        <v>11</v>
      </c>
      <c r="AU1061" s="2" t="s">
        <v>12</v>
      </c>
      <c r="AV1061" s="2" t="s">
        <v>13</v>
      </c>
      <c r="AW1061" s="7">
        <v>2.771E-3</v>
      </c>
      <c r="AX1061" s="7">
        <v>0.75</v>
      </c>
      <c r="AY1061" s="9">
        <f>Tabla8[[#This Row],[Precio unitario]]*Tabla8[[#This Row],[Tasa de ingresos cliente]]</f>
        <v>2.0782500000000002E-3</v>
      </c>
      <c r="AZ1061" s="21">
        <v>21.6</v>
      </c>
      <c r="BA1061" s="11">
        <f>Tabla8[[#This Row],[tasa de cambio]]*Tabla8[[#This Row],[Ingresos netos]]</f>
        <v>4.4890200000000005E-2</v>
      </c>
      <c r="BB1061" s="23"/>
      <c r="BD1061" s="23"/>
    </row>
    <row r="1062" spans="16:56">
      <c r="P1062" s="1" t="s">
        <v>87</v>
      </c>
      <c r="Q1062" s="1" t="s">
        <v>47</v>
      </c>
      <c r="R1062" s="1"/>
      <c r="S1062" s="1" t="s">
        <v>11</v>
      </c>
      <c r="T1062" s="1" t="s">
        <v>12</v>
      </c>
      <c r="U1062" s="1" t="s">
        <v>13</v>
      </c>
      <c r="V1062" s="8">
        <v>1.5213279800000001E-4</v>
      </c>
      <c r="W1062" s="8">
        <v>0.75</v>
      </c>
      <c r="X1062" s="9">
        <f>Tabla13[[#This Row],[Precio unitario]]*Tabla13[[#This Row],[Tasa de ingresos cliente]]</f>
        <v>1.1409959850000001E-4</v>
      </c>
      <c r="Y1062" s="21">
        <v>22.631540000000001</v>
      </c>
      <c r="Z1062" s="15">
        <f>Tabla13[[#This Row],[tasa de cambio]]*Tabla13[[#This Row],[Ingresos netos]]</f>
        <v>2.5822496274366903E-3</v>
      </c>
      <c r="AQ1062" s="1" t="s">
        <v>100</v>
      </c>
      <c r="AR1062" s="1" t="s">
        <v>15</v>
      </c>
      <c r="AS1062" s="1" t="s">
        <v>114</v>
      </c>
      <c r="AT1062" s="1" t="s">
        <v>11</v>
      </c>
      <c r="AU1062" s="1" t="s">
        <v>12</v>
      </c>
      <c r="AV1062" s="1" t="s">
        <v>13</v>
      </c>
      <c r="AW1062" s="8">
        <v>2.4744440000000001E-4</v>
      </c>
      <c r="AX1062" s="8">
        <v>0.75</v>
      </c>
      <c r="AY1062" s="9">
        <f>Tabla8[[#This Row],[Precio unitario]]*Tabla8[[#This Row],[Tasa de ingresos cliente]]</f>
        <v>1.8558330000000001E-4</v>
      </c>
      <c r="AZ1062" s="21">
        <v>21.6</v>
      </c>
      <c r="BA1062" s="11">
        <f>Tabla8[[#This Row],[tasa de cambio]]*Tabla8[[#This Row],[Ingresos netos]]</f>
        <v>4.0085992800000005E-3</v>
      </c>
      <c r="BB1062" s="23"/>
      <c r="BD1062" s="23"/>
    </row>
    <row r="1063" spans="16:56">
      <c r="P1063" s="2" t="s">
        <v>87</v>
      </c>
      <c r="Q1063" s="2" t="s">
        <v>44</v>
      </c>
      <c r="R1063" s="2"/>
      <c r="S1063" s="2" t="s">
        <v>11</v>
      </c>
      <c r="T1063" s="2" t="s">
        <v>12</v>
      </c>
      <c r="U1063" s="2" t="s">
        <v>13</v>
      </c>
      <c r="V1063" s="7">
        <v>1.0064446099999999E-4</v>
      </c>
      <c r="W1063" s="7">
        <v>0.75</v>
      </c>
      <c r="X1063" s="9">
        <f>Tabla13[[#This Row],[Precio unitario]]*Tabla13[[#This Row],[Tasa de ingresos cliente]]</f>
        <v>7.5483345749999996E-5</v>
      </c>
      <c r="Y1063" s="21">
        <v>22.631540000000001</v>
      </c>
      <c r="Z1063" s="15">
        <f>Tabla13[[#This Row],[tasa de cambio]]*Tabla13[[#This Row],[Ingresos netos]]</f>
        <v>1.7083043586749551E-3</v>
      </c>
      <c r="AQ1063" s="2" t="s">
        <v>100</v>
      </c>
      <c r="AR1063" s="2" t="s">
        <v>15</v>
      </c>
      <c r="AS1063" s="2" t="s">
        <v>114</v>
      </c>
      <c r="AT1063" s="2" t="s">
        <v>11</v>
      </c>
      <c r="AU1063" s="2" t="s">
        <v>12</v>
      </c>
      <c r="AV1063" s="2" t="s">
        <v>13</v>
      </c>
      <c r="AW1063" s="7">
        <v>2.4699999999999999E-4</v>
      </c>
      <c r="AX1063" s="7">
        <v>0.75</v>
      </c>
      <c r="AY1063" s="9">
        <f>Tabla8[[#This Row],[Precio unitario]]*Tabla8[[#This Row],[Tasa de ingresos cliente]]</f>
        <v>1.8524999999999998E-4</v>
      </c>
      <c r="AZ1063" s="21">
        <v>21.6</v>
      </c>
      <c r="BA1063" s="11">
        <f>Tabla8[[#This Row],[tasa de cambio]]*Tabla8[[#This Row],[Ingresos netos]]</f>
        <v>4.0013999999999996E-3</v>
      </c>
      <c r="BB1063" s="23"/>
      <c r="BD1063" s="23"/>
    </row>
    <row r="1064" spans="16:56">
      <c r="P1064" s="1" t="s">
        <v>87</v>
      </c>
      <c r="Q1064" s="1" t="s">
        <v>50</v>
      </c>
      <c r="R1064" s="1"/>
      <c r="S1064" s="1" t="s">
        <v>11</v>
      </c>
      <c r="T1064" s="1" t="s">
        <v>12</v>
      </c>
      <c r="U1064" s="1" t="s">
        <v>13</v>
      </c>
      <c r="V1064" s="8">
        <v>7.1513940499999995E-4</v>
      </c>
      <c r="W1064" s="8">
        <v>0.75</v>
      </c>
      <c r="X1064" s="9">
        <f>Tabla13[[#This Row],[Precio unitario]]*Tabla13[[#This Row],[Tasa de ingresos cliente]]</f>
        <v>5.3635455375000002E-4</v>
      </c>
      <c r="Y1064" s="21">
        <v>22.631540000000001</v>
      </c>
      <c r="Z1064" s="15">
        <f>Tabla13[[#This Row],[tasa de cambio]]*Tabla13[[#This Row],[Ingresos netos]]</f>
        <v>1.2138529537375277E-2</v>
      </c>
      <c r="AQ1064" s="1" t="s">
        <v>100</v>
      </c>
      <c r="AR1064" s="1" t="s">
        <v>15</v>
      </c>
      <c r="AS1064" s="1" t="s">
        <v>114</v>
      </c>
      <c r="AT1064" s="1" t="s">
        <v>11</v>
      </c>
      <c r="AU1064" s="1" t="s">
        <v>12</v>
      </c>
      <c r="AV1064" s="1" t="s">
        <v>13</v>
      </c>
      <c r="AW1064" s="8">
        <v>2.474E-4</v>
      </c>
      <c r="AX1064" s="8">
        <v>0.75</v>
      </c>
      <c r="AY1064" s="9">
        <f>Tabla8[[#This Row],[Precio unitario]]*Tabla8[[#This Row],[Tasa de ingresos cliente]]</f>
        <v>1.8554999999999998E-4</v>
      </c>
      <c r="AZ1064" s="21">
        <v>21.6</v>
      </c>
      <c r="BA1064" s="11">
        <f>Tabla8[[#This Row],[tasa de cambio]]*Tabla8[[#This Row],[Ingresos netos]]</f>
        <v>4.0078800000000001E-3</v>
      </c>
      <c r="BB1064" s="23"/>
      <c r="BD1064" s="23"/>
    </row>
    <row r="1065" spans="16:56">
      <c r="P1065" s="2" t="s">
        <v>87</v>
      </c>
      <c r="Q1065" s="2" t="s">
        <v>16</v>
      </c>
      <c r="R1065" s="2"/>
      <c r="S1065" s="2" t="s">
        <v>11</v>
      </c>
      <c r="T1065" s="2" t="s">
        <v>12</v>
      </c>
      <c r="U1065" s="2" t="s">
        <v>13</v>
      </c>
      <c r="V1065" s="7">
        <v>2.653680063E-3</v>
      </c>
      <c r="W1065" s="7">
        <v>0.75</v>
      </c>
      <c r="X1065" s="9">
        <f>Tabla13[[#This Row],[Precio unitario]]*Tabla13[[#This Row],[Tasa de ingresos cliente]]</f>
        <v>1.9902600472500001E-3</v>
      </c>
      <c r="Y1065" s="21">
        <v>22.631540000000001</v>
      </c>
      <c r="Z1065" s="15">
        <f>Tabla13[[#This Row],[tasa de cambio]]*Tabla13[[#This Row],[Ingresos netos]]</f>
        <v>4.504264986974027E-2</v>
      </c>
      <c r="AQ1065" s="2" t="s">
        <v>100</v>
      </c>
      <c r="AR1065" s="2" t="s">
        <v>15</v>
      </c>
      <c r="AS1065" s="2" t="s">
        <v>114</v>
      </c>
      <c r="AT1065" s="2" t="s">
        <v>11</v>
      </c>
      <c r="AU1065" s="2" t="s">
        <v>12</v>
      </c>
      <c r="AV1065" s="2" t="s">
        <v>13</v>
      </c>
      <c r="AW1065" s="7">
        <v>2.4745609999999999E-4</v>
      </c>
      <c r="AX1065" s="7">
        <v>0.75</v>
      </c>
      <c r="AY1065" s="9">
        <f>Tabla8[[#This Row],[Precio unitario]]*Tabla8[[#This Row],[Tasa de ingresos cliente]]</f>
        <v>1.8559207499999999E-4</v>
      </c>
      <c r="AZ1065" s="21">
        <v>21.6</v>
      </c>
      <c r="BA1065" s="11">
        <f>Tabla8[[#This Row],[tasa de cambio]]*Tabla8[[#This Row],[Ingresos netos]]</f>
        <v>4.0087888200000003E-3</v>
      </c>
      <c r="BB1065" s="23"/>
      <c r="BD1065" s="23"/>
    </row>
    <row r="1066" spans="16:56">
      <c r="P1066" s="1" t="s">
        <v>87</v>
      </c>
      <c r="Q1066" s="1" t="s">
        <v>17</v>
      </c>
      <c r="R1066" s="1"/>
      <c r="S1066" s="1" t="s">
        <v>11</v>
      </c>
      <c r="T1066" s="1" t="s">
        <v>12</v>
      </c>
      <c r="U1066" s="1" t="s">
        <v>13</v>
      </c>
      <c r="V1066" s="8">
        <v>1.806577E-4</v>
      </c>
      <c r="W1066" s="8">
        <v>0.75</v>
      </c>
      <c r="X1066" s="9">
        <f>Tabla13[[#This Row],[Precio unitario]]*Tabla13[[#This Row],[Tasa de ingresos cliente]]</f>
        <v>1.35493275E-4</v>
      </c>
      <c r="Y1066" s="21">
        <v>22.631540000000001</v>
      </c>
      <c r="Z1066" s="15">
        <f>Tabla13[[#This Row],[tasa de cambio]]*Tabla13[[#This Row],[Ingresos netos]]</f>
        <v>3.0664214728935001E-3</v>
      </c>
      <c r="AQ1066" s="1" t="s">
        <v>100</v>
      </c>
      <c r="AR1066" s="1" t="s">
        <v>15</v>
      </c>
      <c r="AS1066" s="1" t="s">
        <v>114</v>
      </c>
      <c r="AT1066" s="1" t="s">
        <v>11</v>
      </c>
      <c r="AU1066" s="1" t="s">
        <v>12</v>
      </c>
      <c r="AV1066" s="1" t="s">
        <v>13</v>
      </c>
      <c r="AW1066" s="8">
        <v>2.4733330000000002E-4</v>
      </c>
      <c r="AX1066" s="8">
        <v>0.75</v>
      </c>
      <c r="AY1066" s="9">
        <f>Tabla8[[#This Row],[Precio unitario]]*Tabla8[[#This Row],[Tasa de ingresos cliente]]</f>
        <v>1.85499975E-4</v>
      </c>
      <c r="AZ1066" s="21">
        <v>21.6</v>
      </c>
      <c r="BA1066" s="11">
        <f>Tabla8[[#This Row],[tasa de cambio]]*Tabla8[[#This Row],[Ingresos netos]]</f>
        <v>4.00679946E-3</v>
      </c>
      <c r="BB1066" s="23"/>
      <c r="BD1066" s="23"/>
    </row>
    <row r="1067" spans="16:56">
      <c r="P1067" s="2" t="s">
        <v>87</v>
      </c>
      <c r="Q1067" s="2" t="s">
        <v>18</v>
      </c>
      <c r="R1067" s="2"/>
      <c r="S1067" s="2" t="s">
        <v>11</v>
      </c>
      <c r="T1067" s="2" t="s">
        <v>12</v>
      </c>
      <c r="U1067" s="2" t="s">
        <v>13</v>
      </c>
      <c r="V1067" s="7">
        <v>2.16423913E-4</v>
      </c>
      <c r="W1067" s="7">
        <v>0.75</v>
      </c>
      <c r="X1067" s="9">
        <f>Tabla13[[#This Row],[Precio unitario]]*Tabla13[[#This Row],[Tasa de ingresos cliente]]</f>
        <v>1.6231793474999999E-4</v>
      </c>
      <c r="Y1067" s="21">
        <v>22.631540000000001</v>
      </c>
      <c r="Z1067" s="15">
        <f>Tabla13[[#This Row],[tasa de cambio]]*Tabla13[[#This Row],[Ingresos netos]]</f>
        <v>3.673504833012015E-3</v>
      </c>
      <c r="AQ1067" s="2" t="s">
        <v>100</v>
      </c>
      <c r="AR1067" s="2" t="s">
        <v>15</v>
      </c>
      <c r="AS1067" s="2" t="s">
        <v>114</v>
      </c>
      <c r="AT1067" s="2" t="s">
        <v>11</v>
      </c>
      <c r="AU1067" s="2" t="s">
        <v>12</v>
      </c>
      <c r="AV1067" s="2" t="s">
        <v>13</v>
      </c>
      <c r="AW1067" s="7">
        <v>2.4745239999999998E-4</v>
      </c>
      <c r="AX1067" s="7">
        <v>0.75</v>
      </c>
      <c r="AY1067" s="9">
        <f>Tabla8[[#This Row],[Precio unitario]]*Tabla8[[#This Row],[Tasa de ingresos cliente]]</f>
        <v>1.855893E-4</v>
      </c>
      <c r="AZ1067" s="21">
        <v>21.6</v>
      </c>
      <c r="BA1067" s="11">
        <f>Tabla8[[#This Row],[tasa de cambio]]*Tabla8[[#This Row],[Ingresos netos]]</f>
        <v>4.0087288800000004E-3</v>
      </c>
      <c r="BB1067" s="23"/>
      <c r="BD1067" s="23"/>
    </row>
    <row r="1068" spans="16:56">
      <c r="P1068" s="1" t="s">
        <v>87</v>
      </c>
      <c r="Q1068" s="1" t="s">
        <v>34</v>
      </c>
      <c r="R1068" s="1"/>
      <c r="S1068" s="1" t="s">
        <v>11</v>
      </c>
      <c r="T1068" s="1" t="s">
        <v>12</v>
      </c>
      <c r="U1068" s="1" t="s">
        <v>13</v>
      </c>
      <c r="V1068" s="8">
        <v>1.8184275400000001E-4</v>
      </c>
      <c r="W1068" s="8">
        <v>0.75</v>
      </c>
      <c r="X1068" s="9">
        <f>Tabla13[[#This Row],[Precio unitario]]*Tabla13[[#This Row],[Tasa de ingresos cliente]]</f>
        <v>1.3638206550000001E-4</v>
      </c>
      <c r="Y1068" s="21">
        <v>22.631540000000001</v>
      </c>
      <c r="Z1068" s="15">
        <f>Tabla13[[#This Row],[tasa de cambio]]*Tabla13[[#This Row],[Ingresos netos]]</f>
        <v>3.0865361706458702E-3</v>
      </c>
      <c r="AQ1068" s="1" t="s">
        <v>100</v>
      </c>
      <c r="AR1068" s="1" t="s">
        <v>15</v>
      </c>
      <c r="AS1068" s="1" t="s">
        <v>114</v>
      </c>
      <c r="AT1068" s="1" t="s">
        <v>11</v>
      </c>
      <c r="AU1068" s="1" t="s">
        <v>12</v>
      </c>
      <c r="AV1068" s="1" t="s">
        <v>13</v>
      </c>
      <c r="AW1068" s="8">
        <v>2.475E-4</v>
      </c>
      <c r="AX1068" s="8">
        <v>0.75</v>
      </c>
      <c r="AY1068" s="9">
        <f>Tabla8[[#This Row],[Precio unitario]]*Tabla8[[#This Row],[Tasa de ingresos cliente]]</f>
        <v>1.85625E-4</v>
      </c>
      <c r="AZ1068" s="21">
        <v>21.6</v>
      </c>
      <c r="BA1068" s="11">
        <f>Tabla8[[#This Row],[tasa de cambio]]*Tabla8[[#This Row],[Ingresos netos]]</f>
        <v>4.0095E-3</v>
      </c>
      <c r="BB1068" s="23"/>
      <c r="BD1068" s="23"/>
    </row>
    <row r="1069" spans="16:56">
      <c r="P1069" s="2" t="s">
        <v>87</v>
      </c>
      <c r="Q1069" s="2" t="s">
        <v>34</v>
      </c>
      <c r="R1069" s="2"/>
      <c r="S1069" s="2" t="s">
        <v>11</v>
      </c>
      <c r="T1069" s="2" t="s">
        <v>12</v>
      </c>
      <c r="U1069" s="2" t="s">
        <v>13</v>
      </c>
      <c r="V1069" s="7">
        <v>2.44852106E-4</v>
      </c>
      <c r="W1069" s="7">
        <v>0.75</v>
      </c>
      <c r="X1069" s="9">
        <f>Tabla13[[#This Row],[Precio unitario]]*Tabla13[[#This Row],[Tasa de ingresos cliente]]</f>
        <v>1.8363907949999999E-4</v>
      </c>
      <c r="Y1069" s="21">
        <v>22.631540000000001</v>
      </c>
      <c r="Z1069" s="15">
        <f>Tabla13[[#This Row],[tasa de cambio]]*Tabla13[[#This Row],[Ingresos netos]]</f>
        <v>4.1560351732674297E-3</v>
      </c>
      <c r="AQ1069" s="2" t="s">
        <v>100</v>
      </c>
      <c r="AR1069" s="2" t="s">
        <v>15</v>
      </c>
      <c r="AS1069" s="2" t="s">
        <v>114</v>
      </c>
      <c r="AT1069" s="2" t="s">
        <v>11</v>
      </c>
      <c r="AU1069" s="2" t="s">
        <v>12</v>
      </c>
      <c r="AV1069" s="2" t="s">
        <v>13</v>
      </c>
      <c r="AW1069" s="7">
        <v>2.4743749999999999E-4</v>
      </c>
      <c r="AX1069" s="7">
        <v>0.75</v>
      </c>
      <c r="AY1069" s="9">
        <f>Tabla8[[#This Row],[Precio unitario]]*Tabla8[[#This Row],[Tasa de ingresos cliente]]</f>
        <v>1.8557812499999998E-4</v>
      </c>
      <c r="AZ1069" s="21">
        <v>21.6</v>
      </c>
      <c r="BA1069" s="11">
        <f>Tabla8[[#This Row],[tasa de cambio]]*Tabla8[[#This Row],[Ingresos netos]]</f>
        <v>4.0084874999999996E-3</v>
      </c>
      <c r="BB1069" s="23"/>
      <c r="BD1069" s="23"/>
    </row>
    <row r="1070" spans="16:56">
      <c r="P1070" s="1" t="s">
        <v>87</v>
      </c>
      <c r="Q1070" s="1" t="s">
        <v>52</v>
      </c>
      <c r="R1070" s="1"/>
      <c r="S1070" s="1" t="s">
        <v>11</v>
      </c>
      <c r="T1070" s="1" t="s">
        <v>12</v>
      </c>
      <c r="U1070" s="1" t="s">
        <v>13</v>
      </c>
      <c r="V1070" s="8">
        <v>8.36730391E-4</v>
      </c>
      <c r="W1070" s="8">
        <v>0.75</v>
      </c>
      <c r="X1070" s="9">
        <f>Tabla13[[#This Row],[Precio unitario]]*Tabla13[[#This Row],[Tasa de ingresos cliente]]</f>
        <v>6.2754779324999998E-4</v>
      </c>
      <c r="Y1070" s="21">
        <v>22.631540000000001</v>
      </c>
      <c r="Z1070" s="15">
        <f>Tabla13[[#This Row],[tasa de cambio]]*Tabla13[[#This Row],[Ingresos netos]]</f>
        <v>1.4202372984849105E-2</v>
      </c>
      <c r="AQ1070" s="1" t="s">
        <v>100</v>
      </c>
      <c r="AR1070" s="1" t="s">
        <v>15</v>
      </c>
      <c r="AS1070" s="1" t="s">
        <v>114</v>
      </c>
      <c r="AT1070" s="1" t="s">
        <v>11</v>
      </c>
      <c r="AU1070" s="1" t="s">
        <v>12</v>
      </c>
      <c r="AV1070" s="1" t="s">
        <v>13</v>
      </c>
      <c r="AW1070" s="8">
        <v>2.4745829999999998E-4</v>
      </c>
      <c r="AX1070" s="8">
        <v>0.75</v>
      </c>
      <c r="AY1070" s="9">
        <f>Tabla8[[#This Row],[Precio unitario]]*Tabla8[[#This Row],[Tasa de ingresos cliente]]</f>
        <v>1.8559372499999999E-4</v>
      </c>
      <c r="AZ1070" s="21">
        <v>21.6</v>
      </c>
      <c r="BA1070" s="11">
        <f>Tabla8[[#This Row],[tasa de cambio]]*Tabla8[[#This Row],[Ingresos netos]]</f>
        <v>4.0088244600000001E-3</v>
      </c>
      <c r="BB1070" s="23"/>
      <c r="BD1070" s="23"/>
    </row>
    <row r="1071" spans="16:56">
      <c r="P1071" s="2" t="s">
        <v>87</v>
      </c>
      <c r="Q1071" s="2" t="s">
        <v>52</v>
      </c>
      <c r="R1071" s="2"/>
      <c r="S1071" s="2" t="s">
        <v>11</v>
      </c>
      <c r="T1071" s="2" t="s">
        <v>12</v>
      </c>
      <c r="U1071" s="2" t="s">
        <v>13</v>
      </c>
      <c r="V1071" s="7">
        <v>1.2965863500000001E-4</v>
      </c>
      <c r="W1071" s="7">
        <v>0.75</v>
      </c>
      <c r="X1071" s="9">
        <f>Tabla13[[#This Row],[Precio unitario]]*Tabla13[[#This Row],[Tasa de ingresos cliente]]</f>
        <v>9.7243976250000006E-5</v>
      </c>
      <c r="Y1071" s="21">
        <v>22.631540000000001</v>
      </c>
      <c r="Z1071" s="15">
        <f>Tabla13[[#This Row],[tasa de cambio]]*Tabla13[[#This Row],[Ingresos netos]]</f>
        <v>2.2007809382609254E-3</v>
      </c>
      <c r="AQ1071" s="2" t="s">
        <v>100</v>
      </c>
      <c r="AR1071" s="2" t="s">
        <v>15</v>
      </c>
      <c r="AS1071" s="2" t="s">
        <v>114</v>
      </c>
      <c r="AT1071" s="2" t="s">
        <v>11</v>
      </c>
      <c r="AU1071" s="2" t="s">
        <v>12</v>
      </c>
      <c r="AV1071" s="2" t="s">
        <v>13</v>
      </c>
      <c r="AW1071" s="7">
        <v>2.4746669999999997E-4</v>
      </c>
      <c r="AX1071" s="7">
        <v>0.75</v>
      </c>
      <c r="AY1071" s="9">
        <f>Tabla8[[#This Row],[Precio unitario]]*Tabla8[[#This Row],[Tasa de ingresos cliente]]</f>
        <v>1.8560002499999997E-4</v>
      </c>
      <c r="AZ1071" s="21">
        <v>21.6</v>
      </c>
      <c r="BA1071" s="11">
        <f>Tabla8[[#This Row],[tasa de cambio]]*Tabla8[[#This Row],[Ingresos netos]]</f>
        <v>4.0089605399999994E-3</v>
      </c>
      <c r="BB1071" s="23"/>
      <c r="BD1071" s="23"/>
    </row>
    <row r="1072" spans="16:56">
      <c r="P1072" s="1" t="s">
        <v>87</v>
      </c>
      <c r="Q1072" s="1" t="s">
        <v>20</v>
      </c>
      <c r="R1072" s="1"/>
      <c r="S1072" s="1" t="s">
        <v>11</v>
      </c>
      <c r="T1072" s="1" t="s">
        <v>12</v>
      </c>
      <c r="U1072" s="1" t="s">
        <v>13</v>
      </c>
      <c r="V1072" s="8">
        <v>2.6787473990000001E-3</v>
      </c>
      <c r="W1072" s="8">
        <v>0.75</v>
      </c>
      <c r="X1072" s="9">
        <f>Tabla13[[#This Row],[Precio unitario]]*Tabla13[[#This Row],[Tasa de ingresos cliente]]</f>
        <v>2.0090605492500001E-3</v>
      </c>
      <c r="Y1072" s="21">
        <v>22.631540000000001</v>
      </c>
      <c r="Z1072" s="15">
        <f>Tabla13[[#This Row],[tasa de cambio]]*Tabla13[[#This Row],[Ingresos netos]]</f>
        <v>4.5468134182773352E-2</v>
      </c>
      <c r="AQ1072" s="1" t="s">
        <v>100</v>
      </c>
      <c r="AR1072" s="1" t="s">
        <v>15</v>
      </c>
      <c r="AS1072" s="1" t="s">
        <v>114</v>
      </c>
      <c r="AT1072" s="1" t="s">
        <v>11</v>
      </c>
      <c r="AU1072" s="1" t="s">
        <v>12</v>
      </c>
      <c r="AV1072" s="1" t="s">
        <v>13</v>
      </c>
      <c r="AW1072" s="8">
        <v>2.4746320000000003E-4</v>
      </c>
      <c r="AX1072" s="8">
        <v>0.75</v>
      </c>
      <c r="AY1072" s="9">
        <f>Tabla8[[#This Row],[Precio unitario]]*Tabla8[[#This Row],[Tasa de ingresos cliente]]</f>
        <v>1.8559740000000002E-4</v>
      </c>
      <c r="AZ1072" s="21">
        <v>21.6</v>
      </c>
      <c r="BA1072" s="11">
        <f>Tabla8[[#This Row],[tasa de cambio]]*Tabla8[[#This Row],[Ingresos netos]]</f>
        <v>4.0089038400000004E-3</v>
      </c>
      <c r="BB1072" s="23"/>
      <c r="BD1072" s="23"/>
    </row>
    <row r="1073" spans="16:56">
      <c r="P1073" s="2" t="s">
        <v>87</v>
      </c>
      <c r="Q1073" s="2" t="s">
        <v>45</v>
      </c>
      <c r="R1073" s="2"/>
      <c r="S1073" s="2" t="s">
        <v>11</v>
      </c>
      <c r="T1073" s="2" t="s">
        <v>12</v>
      </c>
      <c r="U1073" s="2" t="s">
        <v>13</v>
      </c>
      <c r="V1073" s="7">
        <v>3.6213038599999998E-4</v>
      </c>
      <c r="W1073" s="7">
        <v>0.75</v>
      </c>
      <c r="X1073" s="9">
        <f>Tabla13[[#This Row],[Precio unitario]]*Tabla13[[#This Row],[Tasa de ingresos cliente]]</f>
        <v>2.7159778949999998E-4</v>
      </c>
      <c r="Y1073" s="21">
        <v>22.631540000000001</v>
      </c>
      <c r="Z1073" s="15">
        <f>Tabla13[[#This Row],[tasa de cambio]]*Tabla13[[#This Row],[Ingresos netos]]</f>
        <v>6.1466762369808301E-3</v>
      </c>
      <c r="AQ1073" s="2" t="s">
        <v>100</v>
      </c>
      <c r="AR1073" s="2" t="s">
        <v>15</v>
      </c>
      <c r="AS1073" s="2" t="s">
        <v>114</v>
      </c>
      <c r="AT1073" s="2" t="s">
        <v>11</v>
      </c>
      <c r="AU1073" s="2" t="s">
        <v>12</v>
      </c>
      <c r="AV1073" s="2" t="s">
        <v>13</v>
      </c>
      <c r="AW1073" s="7">
        <v>2.4742859999999999E-4</v>
      </c>
      <c r="AX1073" s="7">
        <v>0.75</v>
      </c>
      <c r="AY1073" s="9">
        <f>Tabla8[[#This Row],[Precio unitario]]*Tabla8[[#This Row],[Tasa de ingresos cliente]]</f>
        <v>1.8557144999999998E-4</v>
      </c>
      <c r="AZ1073" s="21">
        <v>21.6</v>
      </c>
      <c r="BA1073" s="11">
        <f>Tabla8[[#This Row],[tasa de cambio]]*Tabla8[[#This Row],[Ingresos netos]]</f>
        <v>4.0083433199999997E-3</v>
      </c>
      <c r="BB1073" s="23"/>
      <c r="BD1073" s="23"/>
    </row>
    <row r="1074" spans="16:56">
      <c r="P1074" s="1" t="s">
        <v>87</v>
      </c>
      <c r="Q1074" s="1" t="s">
        <v>53</v>
      </c>
      <c r="R1074" s="1"/>
      <c r="S1074" s="1" t="s">
        <v>11</v>
      </c>
      <c r="T1074" s="1" t="s">
        <v>12</v>
      </c>
      <c r="U1074" s="1" t="s">
        <v>13</v>
      </c>
      <c r="V1074" s="8">
        <v>1.36421866E-4</v>
      </c>
      <c r="W1074" s="8">
        <v>0.75</v>
      </c>
      <c r="X1074" s="9">
        <f>Tabla13[[#This Row],[Precio unitario]]*Tabla13[[#This Row],[Tasa de ingresos cliente]]</f>
        <v>1.023163995E-4</v>
      </c>
      <c r="Y1074" s="21">
        <v>22.631540000000001</v>
      </c>
      <c r="Z1074" s="15">
        <f>Tabla13[[#This Row],[tasa de cambio]]*Tabla13[[#This Row],[Ingresos netos]]</f>
        <v>2.31557768794023E-3</v>
      </c>
      <c r="AQ1074" s="1" t="s">
        <v>100</v>
      </c>
      <c r="AR1074" s="1" t="s">
        <v>15</v>
      </c>
      <c r="AS1074" s="1" t="s">
        <v>114</v>
      </c>
      <c r="AT1074" s="1" t="s">
        <v>11</v>
      </c>
      <c r="AU1074" s="1" t="s">
        <v>12</v>
      </c>
      <c r="AV1074" s="1" t="s">
        <v>13</v>
      </c>
      <c r="AW1074" s="8">
        <v>2.4748000000000001E-4</v>
      </c>
      <c r="AX1074" s="8">
        <v>0.75</v>
      </c>
      <c r="AY1074" s="9">
        <f>Tabla8[[#This Row],[Precio unitario]]*Tabla8[[#This Row],[Tasa de ingresos cliente]]</f>
        <v>1.8561000000000001E-4</v>
      </c>
      <c r="AZ1074" s="21">
        <v>21.6</v>
      </c>
      <c r="BA1074" s="11">
        <f>Tabla8[[#This Row],[tasa de cambio]]*Tabla8[[#This Row],[Ingresos netos]]</f>
        <v>4.0091760000000006E-3</v>
      </c>
      <c r="BB1074" s="23"/>
      <c r="BD1074" s="23"/>
    </row>
    <row r="1075" spans="16:56">
      <c r="P1075" s="2" t="s">
        <v>87</v>
      </c>
      <c r="Q1075" s="2" t="s">
        <v>57</v>
      </c>
      <c r="R1075" s="2"/>
      <c r="S1075" s="2" t="s">
        <v>11</v>
      </c>
      <c r="T1075" s="2" t="s">
        <v>12</v>
      </c>
      <c r="U1075" s="2" t="s">
        <v>13</v>
      </c>
      <c r="V1075" s="7">
        <v>1.82386479E-4</v>
      </c>
      <c r="W1075" s="7">
        <v>0.75</v>
      </c>
      <c r="X1075" s="9">
        <f>Tabla13[[#This Row],[Precio unitario]]*Tabla13[[#This Row],[Tasa de ingresos cliente]]</f>
        <v>1.3678985924999999E-4</v>
      </c>
      <c r="Y1075" s="21">
        <v>22.631540000000001</v>
      </c>
      <c r="Z1075" s="15">
        <f>Tabla13[[#This Row],[tasa de cambio]]*Tabla13[[#This Row],[Ingresos netos]]</f>
        <v>3.0957651712107451E-3</v>
      </c>
      <c r="AQ1075" s="2" t="s">
        <v>100</v>
      </c>
      <c r="AR1075" s="2" t="s">
        <v>15</v>
      </c>
      <c r="AS1075" s="2" t="s">
        <v>114</v>
      </c>
      <c r="AT1075" s="2" t="s">
        <v>11</v>
      </c>
      <c r="AU1075" s="2" t="s">
        <v>12</v>
      </c>
      <c r="AV1075" s="2" t="s">
        <v>13</v>
      </c>
      <c r="AW1075" s="7">
        <v>2.4744829999999999E-4</v>
      </c>
      <c r="AX1075" s="7">
        <v>0.75</v>
      </c>
      <c r="AY1075" s="9">
        <f>Tabla8[[#This Row],[Precio unitario]]*Tabla8[[#This Row],[Tasa de ingresos cliente]]</f>
        <v>1.8558622499999998E-4</v>
      </c>
      <c r="AZ1075" s="21">
        <v>21.6</v>
      </c>
      <c r="BA1075" s="11">
        <f>Tabla8[[#This Row],[tasa de cambio]]*Tabla8[[#This Row],[Ingresos netos]]</f>
        <v>4.0086624599999995E-3</v>
      </c>
      <c r="BB1075" s="23"/>
      <c r="BD1075" s="23"/>
    </row>
    <row r="1076" spans="16:56">
      <c r="P1076" s="1" t="s">
        <v>87</v>
      </c>
      <c r="Q1076" s="1" t="s">
        <v>69</v>
      </c>
      <c r="R1076" s="1"/>
      <c r="S1076" s="1" t="s">
        <v>11</v>
      </c>
      <c r="T1076" s="1" t="s">
        <v>12</v>
      </c>
      <c r="U1076" s="1" t="s">
        <v>13</v>
      </c>
      <c r="V1076" s="8">
        <v>4.9616037699999995E-4</v>
      </c>
      <c r="W1076" s="8">
        <v>0.75</v>
      </c>
      <c r="X1076" s="9">
        <f>Tabla13[[#This Row],[Precio unitario]]*Tabla13[[#This Row],[Tasa de ingresos cliente]]</f>
        <v>3.7212028274999994E-4</v>
      </c>
      <c r="Y1076" s="21">
        <v>22.631540000000001</v>
      </c>
      <c r="Z1076" s="15">
        <f>Tabla13[[#This Row],[tasa de cambio]]*Tabla13[[#This Row],[Ingresos netos]]</f>
        <v>8.4216550638679336E-3</v>
      </c>
      <c r="AQ1076" s="1" t="s">
        <v>100</v>
      </c>
      <c r="AR1076" s="1" t="s">
        <v>15</v>
      </c>
      <c r="AS1076" s="1" t="s">
        <v>114</v>
      </c>
      <c r="AT1076" s="1" t="s">
        <v>11</v>
      </c>
      <c r="AU1076" s="1" t="s">
        <v>12</v>
      </c>
      <c r="AV1076" s="1" t="s">
        <v>13</v>
      </c>
      <c r="AW1076" s="8">
        <v>2.4746479999999998E-4</v>
      </c>
      <c r="AX1076" s="8">
        <v>0.75</v>
      </c>
      <c r="AY1076" s="9">
        <f>Tabla8[[#This Row],[Precio unitario]]*Tabla8[[#This Row],[Tasa de ingresos cliente]]</f>
        <v>1.8559859999999997E-4</v>
      </c>
      <c r="AZ1076" s="21">
        <v>21.6</v>
      </c>
      <c r="BA1076" s="11">
        <f>Tabla8[[#This Row],[tasa de cambio]]*Tabla8[[#This Row],[Ingresos netos]]</f>
        <v>4.0089297599999992E-3</v>
      </c>
      <c r="BB1076" s="23"/>
      <c r="BD1076" s="23"/>
    </row>
    <row r="1077" spans="16:56">
      <c r="P1077" s="2" t="s">
        <v>87</v>
      </c>
      <c r="Q1077" s="2" t="s">
        <v>10</v>
      </c>
      <c r="R1077" s="2"/>
      <c r="S1077" s="2" t="s">
        <v>11</v>
      </c>
      <c r="T1077" s="2" t="s">
        <v>12</v>
      </c>
      <c r="U1077" s="2" t="s">
        <v>13</v>
      </c>
      <c r="V1077" s="7">
        <v>3.0970045500000002E-4</v>
      </c>
      <c r="W1077" s="7">
        <v>0.75</v>
      </c>
      <c r="X1077" s="9">
        <f>Tabla13[[#This Row],[Precio unitario]]*Tabla13[[#This Row],[Tasa de ingresos cliente]]</f>
        <v>2.3227534125000001E-4</v>
      </c>
      <c r="Y1077" s="21">
        <v>22.631540000000001</v>
      </c>
      <c r="Z1077" s="15">
        <f>Tabla13[[#This Row],[tasa de cambio]]*Tabla13[[#This Row],[Ingresos netos]]</f>
        <v>5.2567486765130256E-3</v>
      </c>
      <c r="AQ1077" s="2" t="s">
        <v>100</v>
      </c>
      <c r="AR1077" s="2" t="s">
        <v>15</v>
      </c>
      <c r="AS1077" s="2" t="s">
        <v>114</v>
      </c>
      <c r="AT1077" s="2" t="s">
        <v>11</v>
      </c>
      <c r="AU1077" s="2" t="s">
        <v>12</v>
      </c>
      <c r="AV1077" s="2" t="s">
        <v>13</v>
      </c>
      <c r="AW1077" s="7">
        <v>2.4745449999999999E-4</v>
      </c>
      <c r="AX1077" s="7">
        <v>0.75</v>
      </c>
      <c r="AY1077" s="9">
        <f>Tabla8[[#This Row],[Precio unitario]]*Tabla8[[#This Row],[Tasa de ingresos cliente]]</f>
        <v>1.8559087499999999E-4</v>
      </c>
      <c r="AZ1077" s="21">
        <v>21.6</v>
      </c>
      <c r="BA1077" s="11">
        <f>Tabla8[[#This Row],[tasa de cambio]]*Tabla8[[#This Row],[Ingresos netos]]</f>
        <v>4.0087628999999998E-3</v>
      </c>
      <c r="BB1077" s="23"/>
      <c r="BD1077" s="23"/>
    </row>
    <row r="1078" spans="16:56">
      <c r="P1078" s="1" t="s">
        <v>87</v>
      </c>
      <c r="Q1078" s="1" t="s">
        <v>10</v>
      </c>
      <c r="R1078" s="1"/>
      <c r="S1078" s="1" t="s">
        <v>11</v>
      </c>
      <c r="T1078" s="1" t="s">
        <v>12</v>
      </c>
      <c r="U1078" s="1" t="s">
        <v>13</v>
      </c>
      <c r="V1078" s="8">
        <v>1.307416659E-3</v>
      </c>
      <c r="W1078" s="8">
        <v>0.75</v>
      </c>
      <c r="X1078" s="9">
        <f>Tabla13[[#This Row],[Precio unitario]]*Tabla13[[#This Row],[Tasa de ingresos cliente]]</f>
        <v>9.8056249425000001E-4</v>
      </c>
      <c r="Y1078" s="21">
        <v>22.631540000000001</v>
      </c>
      <c r="Z1078" s="15">
        <f>Tabla13[[#This Row],[tasa de cambio]]*Tabla13[[#This Row],[Ingresos netos]]</f>
        <v>2.2191639311118647E-2</v>
      </c>
      <c r="AQ1078" s="1" t="s">
        <v>100</v>
      </c>
      <c r="AR1078" s="1" t="s">
        <v>15</v>
      </c>
      <c r="AS1078" s="1" t="s">
        <v>114</v>
      </c>
      <c r="AT1078" s="1" t="s">
        <v>11</v>
      </c>
      <c r="AU1078" s="1" t="s">
        <v>12</v>
      </c>
      <c r="AV1078" s="1" t="s">
        <v>13</v>
      </c>
      <c r="AW1078" s="8">
        <v>2.4745159999999997E-4</v>
      </c>
      <c r="AX1078" s="8">
        <v>0.75</v>
      </c>
      <c r="AY1078" s="9">
        <f>Tabla8[[#This Row],[Precio unitario]]*Tabla8[[#This Row],[Tasa de ingresos cliente]]</f>
        <v>1.8558869999999998E-4</v>
      </c>
      <c r="AZ1078" s="21">
        <v>21.6</v>
      </c>
      <c r="BA1078" s="11">
        <f>Tabla8[[#This Row],[tasa de cambio]]*Tabla8[[#This Row],[Ingresos netos]]</f>
        <v>4.0087159200000002E-3</v>
      </c>
      <c r="BB1078" s="23"/>
      <c r="BD1078" s="23"/>
    </row>
    <row r="1079" spans="16:56">
      <c r="P1079" s="2" t="s">
        <v>87</v>
      </c>
      <c r="Q1079" s="2" t="s">
        <v>54</v>
      </c>
      <c r="R1079" s="2"/>
      <c r="S1079" s="2" t="s">
        <v>11</v>
      </c>
      <c r="T1079" s="2" t="s">
        <v>12</v>
      </c>
      <c r="U1079" s="2" t="s">
        <v>13</v>
      </c>
      <c r="V1079" s="7">
        <v>1.0571500709999999E-3</v>
      </c>
      <c r="W1079" s="7">
        <v>0.75</v>
      </c>
      <c r="X1079" s="9">
        <f>Tabla13[[#This Row],[Precio unitario]]*Tabla13[[#This Row],[Tasa de ingresos cliente]]</f>
        <v>7.9286255324999993E-4</v>
      </c>
      <c r="Y1079" s="21">
        <v>22.631540000000001</v>
      </c>
      <c r="Z1079" s="15">
        <f>Tabla13[[#This Row],[tasa de cambio]]*Tabla13[[#This Row],[Ingresos netos]]</f>
        <v>1.7943700588379505E-2</v>
      </c>
      <c r="AQ1079" s="2" t="s">
        <v>100</v>
      </c>
      <c r="AR1079" s="2" t="s">
        <v>15</v>
      </c>
      <c r="AS1079" s="2" t="s">
        <v>114</v>
      </c>
      <c r="AT1079" s="2" t="s">
        <v>11</v>
      </c>
      <c r="AU1079" s="2" t="s">
        <v>12</v>
      </c>
      <c r="AV1079" s="2" t="s">
        <v>13</v>
      </c>
      <c r="AW1079" s="7">
        <v>2.4746339999999999E-4</v>
      </c>
      <c r="AX1079" s="7">
        <v>0.75</v>
      </c>
      <c r="AY1079" s="9">
        <f>Tabla8[[#This Row],[Precio unitario]]*Tabla8[[#This Row],[Tasa de ingresos cliente]]</f>
        <v>1.8559754999999999E-4</v>
      </c>
      <c r="AZ1079" s="21">
        <v>21.6</v>
      </c>
      <c r="BA1079" s="11">
        <f>Tabla8[[#This Row],[tasa de cambio]]*Tabla8[[#This Row],[Ingresos netos]]</f>
        <v>4.0089070800000005E-3</v>
      </c>
      <c r="BB1079" s="23"/>
      <c r="BD1079" s="23"/>
    </row>
    <row r="1080" spans="16:56">
      <c r="P1080" s="1" t="s">
        <v>87</v>
      </c>
      <c r="Q1080" s="1" t="s">
        <v>48</v>
      </c>
      <c r="R1080" s="1"/>
      <c r="S1080" s="1" t="s">
        <v>11</v>
      </c>
      <c r="T1080" s="1" t="s">
        <v>12</v>
      </c>
      <c r="U1080" s="1" t="s">
        <v>13</v>
      </c>
      <c r="V1080" s="8">
        <v>6.5693708400000001E-4</v>
      </c>
      <c r="W1080" s="8">
        <v>0.75</v>
      </c>
      <c r="X1080" s="9">
        <f>Tabla13[[#This Row],[Precio unitario]]*Tabla13[[#This Row],[Tasa de ingresos cliente]]</f>
        <v>4.9270281300000003E-4</v>
      </c>
      <c r="Y1080" s="21">
        <v>22.631540000000001</v>
      </c>
      <c r="Z1080" s="15">
        <f>Tabla13[[#This Row],[tasa de cambio]]*Tabla13[[#This Row],[Ingresos netos]]</f>
        <v>1.1150623420522022E-2</v>
      </c>
      <c r="AQ1080" s="2" t="s">
        <v>100</v>
      </c>
      <c r="AR1080" s="2" t="s">
        <v>15</v>
      </c>
      <c r="AS1080" s="2" t="s">
        <v>104</v>
      </c>
      <c r="AT1080" s="2" t="s">
        <v>11</v>
      </c>
      <c r="AU1080" s="2" t="s">
        <v>129</v>
      </c>
      <c r="AV1080" s="2" t="s">
        <v>13</v>
      </c>
      <c r="AW1080" s="7">
        <v>-1.1057517000000001E-3</v>
      </c>
      <c r="AX1080" s="7">
        <v>0.75</v>
      </c>
      <c r="AY1080" s="9">
        <f>Tabla8[[#This Row],[Precio unitario]]*Tabla8[[#This Row],[Tasa de ingresos cliente]]</f>
        <v>-8.2931377500000008E-4</v>
      </c>
      <c r="AZ1080" s="21">
        <v>21.6</v>
      </c>
      <c r="BA1080" s="11">
        <f>Tabla8[[#This Row],[tasa de cambio]]*Tabla8[[#This Row],[Ingresos netos]]</f>
        <v>-1.7913177540000002E-2</v>
      </c>
      <c r="BB1080" s="23"/>
      <c r="BD1080" s="23"/>
    </row>
    <row r="1081" spans="16:56">
      <c r="P1081" s="2" t="s">
        <v>87</v>
      </c>
      <c r="Q1081" s="2" t="s">
        <v>31</v>
      </c>
      <c r="R1081" s="2"/>
      <c r="S1081" s="2" t="s">
        <v>11</v>
      </c>
      <c r="T1081" s="2" t="s">
        <v>12</v>
      </c>
      <c r="U1081" s="2" t="s">
        <v>13</v>
      </c>
      <c r="V1081" s="7">
        <v>1.4694645299999999E-4</v>
      </c>
      <c r="W1081" s="7">
        <v>0.75</v>
      </c>
      <c r="X1081" s="9">
        <f>Tabla13[[#This Row],[Precio unitario]]*Tabla13[[#This Row],[Tasa de ingresos cliente]]</f>
        <v>1.1020983974999999E-4</v>
      </c>
      <c r="Y1081" s="21">
        <v>22.631540000000001</v>
      </c>
      <c r="Z1081" s="15">
        <f>Tabla13[[#This Row],[tasa de cambio]]*Tabla13[[#This Row],[Ingresos netos]]</f>
        <v>2.4942183966957148E-3</v>
      </c>
      <c r="AQ1081" s="1" t="s">
        <v>100</v>
      </c>
      <c r="AR1081" s="1" t="s">
        <v>15</v>
      </c>
      <c r="AS1081" s="1" t="s">
        <v>114</v>
      </c>
      <c r="AT1081" s="1" t="s">
        <v>11</v>
      </c>
      <c r="AU1081" s="1" t="s">
        <v>129</v>
      </c>
      <c r="AV1081" s="1" t="s">
        <v>13</v>
      </c>
      <c r="AW1081" s="8">
        <v>-7.4239200000000006E-5</v>
      </c>
      <c r="AX1081" s="8">
        <v>0.75</v>
      </c>
      <c r="AY1081" s="9">
        <f>Tabla8[[#This Row],[Precio unitario]]*Tabla8[[#This Row],[Tasa de ingresos cliente]]</f>
        <v>-5.5679400000000008E-5</v>
      </c>
      <c r="AZ1081" s="21">
        <v>21.6</v>
      </c>
      <c r="BA1081" s="11">
        <f>Tabla8[[#This Row],[tasa de cambio]]*Tabla8[[#This Row],[Ingresos netos]]</f>
        <v>-1.2026750400000003E-3</v>
      </c>
      <c r="BB1081" s="23"/>
      <c r="BD1081" s="23"/>
    </row>
    <row r="1082" spans="16:56">
      <c r="P1082" s="1" t="s">
        <v>87</v>
      </c>
      <c r="Q1082" s="1" t="s">
        <v>34</v>
      </c>
      <c r="R1082" s="1"/>
      <c r="S1082" s="1" t="s">
        <v>11</v>
      </c>
      <c r="T1082" s="1" t="s">
        <v>12</v>
      </c>
      <c r="U1082" s="1" t="s">
        <v>13</v>
      </c>
      <c r="V1082" s="8">
        <v>2.23843121E-4</v>
      </c>
      <c r="W1082" s="8">
        <v>0.75</v>
      </c>
      <c r="X1082" s="9">
        <f>Tabla13[[#This Row],[Precio unitario]]*Tabla13[[#This Row],[Tasa de ingresos cliente]]</f>
        <v>1.6788234075E-4</v>
      </c>
      <c r="Y1082" s="21">
        <v>22.631540000000001</v>
      </c>
      <c r="Z1082" s="15">
        <f>Tabla13[[#This Row],[tasa de cambio]]*Tabla13[[#This Row],[Ingresos netos]]</f>
        <v>3.7994359099772553E-3</v>
      </c>
      <c r="AQ1082" s="1" t="s">
        <v>100</v>
      </c>
      <c r="AR1082" s="1" t="s">
        <v>15</v>
      </c>
      <c r="AS1082" s="1" t="s">
        <v>101</v>
      </c>
      <c r="AT1082" s="1" t="s">
        <v>11</v>
      </c>
      <c r="AU1082" s="1" t="s">
        <v>12</v>
      </c>
      <c r="AV1082" s="1" t="s">
        <v>13</v>
      </c>
      <c r="AW1082" s="8">
        <v>2.1970000000000002E-3</v>
      </c>
      <c r="AX1082" s="8">
        <v>0.75</v>
      </c>
      <c r="AY1082" s="9">
        <f>Tabla8[[#This Row],[Precio unitario]]*Tabla8[[#This Row],[Tasa de ingresos cliente]]</f>
        <v>1.6477500000000001E-3</v>
      </c>
      <c r="AZ1082" s="21">
        <v>21.6</v>
      </c>
      <c r="BA1082" s="11">
        <f>Tabla8[[#This Row],[tasa de cambio]]*Tabla8[[#This Row],[Ingresos netos]]</f>
        <v>3.5591400000000002E-2</v>
      </c>
      <c r="BB1082" s="23"/>
      <c r="BD1082" s="23"/>
    </row>
    <row r="1083" spans="16:56">
      <c r="P1083" s="2" t="s">
        <v>87</v>
      </c>
      <c r="Q1083" s="2" t="s">
        <v>39</v>
      </c>
      <c r="R1083" s="2"/>
      <c r="S1083" s="2" t="s">
        <v>11</v>
      </c>
      <c r="T1083" s="2" t="s">
        <v>12</v>
      </c>
      <c r="U1083" s="2" t="s">
        <v>13</v>
      </c>
      <c r="V1083" s="7">
        <v>1.410685949E-3</v>
      </c>
      <c r="W1083" s="7">
        <v>0.75</v>
      </c>
      <c r="X1083" s="9">
        <f>Tabla13[[#This Row],[Precio unitario]]*Tabla13[[#This Row],[Tasa de ingresos cliente]]</f>
        <v>1.0580144617499999E-3</v>
      </c>
      <c r="Y1083" s="21">
        <v>22.631540000000001</v>
      </c>
      <c r="Z1083" s="15">
        <f>Tabla13[[#This Row],[tasa de cambio]]*Tabla13[[#This Row],[Ingresos netos]]</f>
        <v>2.3944496611673593E-2</v>
      </c>
      <c r="AQ1083" s="2" t="s">
        <v>100</v>
      </c>
      <c r="AR1083" s="2" t="s">
        <v>39</v>
      </c>
      <c r="AS1083" s="2" t="s">
        <v>101</v>
      </c>
      <c r="AT1083" s="2" t="s">
        <v>11</v>
      </c>
      <c r="AU1083" s="2" t="s">
        <v>12</v>
      </c>
      <c r="AV1083" s="2" t="s">
        <v>13</v>
      </c>
      <c r="AW1083" s="7">
        <v>1.732E-3</v>
      </c>
      <c r="AX1083" s="7">
        <v>0.75</v>
      </c>
      <c r="AY1083" s="9">
        <f>Tabla8[[#This Row],[Precio unitario]]*Tabla8[[#This Row],[Tasa de ingresos cliente]]</f>
        <v>1.299E-3</v>
      </c>
      <c r="AZ1083" s="21">
        <v>21.6</v>
      </c>
      <c r="BA1083" s="11">
        <f>Tabla8[[#This Row],[tasa de cambio]]*Tabla8[[#This Row],[Ingresos netos]]</f>
        <v>2.8058400000000001E-2</v>
      </c>
      <c r="BB1083" s="23"/>
      <c r="BD1083" s="23"/>
    </row>
    <row r="1084" spans="16:56">
      <c r="P1084" s="1" t="s">
        <v>87</v>
      </c>
      <c r="Q1084" s="1" t="s">
        <v>26</v>
      </c>
      <c r="R1084" s="1"/>
      <c r="S1084" s="1" t="s">
        <v>11</v>
      </c>
      <c r="T1084" s="1" t="s">
        <v>12</v>
      </c>
      <c r="U1084" s="1" t="s">
        <v>13</v>
      </c>
      <c r="V1084" s="8">
        <v>5.3851553099999998E-4</v>
      </c>
      <c r="W1084" s="8">
        <v>0.75</v>
      </c>
      <c r="X1084" s="9">
        <f>Tabla13[[#This Row],[Precio unitario]]*Tabla13[[#This Row],[Tasa de ingresos cliente]]</f>
        <v>4.0388664825000001E-4</v>
      </c>
      <c r="Y1084" s="21">
        <v>22.631540000000001</v>
      </c>
      <c r="Z1084" s="15">
        <f>Tabla13[[#This Row],[tasa de cambio]]*Tabla13[[#This Row],[Ingresos netos]]</f>
        <v>9.140576835335805E-3</v>
      </c>
      <c r="AQ1084" s="1" t="s">
        <v>100</v>
      </c>
      <c r="AR1084" s="1" t="s">
        <v>39</v>
      </c>
      <c r="AS1084" s="1" t="s">
        <v>104</v>
      </c>
      <c r="AT1084" s="1" t="s">
        <v>11</v>
      </c>
      <c r="AU1084" s="1" t="s">
        <v>12</v>
      </c>
      <c r="AV1084" s="1" t="s">
        <v>13</v>
      </c>
      <c r="AW1084" s="8">
        <v>2.6348889E-3</v>
      </c>
      <c r="AX1084" s="8">
        <v>0.75</v>
      </c>
      <c r="AY1084" s="9">
        <f>Tabla8[[#This Row],[Precio unitario]]*Tabla8[[#This Row],[Tasa de ingresos cliente]]</f>
        <v>1.976166675E-3</v>
      </c>
      <c r="AZ1084" s="21">
        <v>21.6</v>
      </c>
      <c r="BA1084" s="11">
        <f>Tabla8[[#This Row],[tasa de cambio]]*Tabla8[[#This Row],[Ingresos netos]]</f>
        <v>4.2685200180000001E-2</v>
      </c>
      <c r="BB1084" s="23"/>
      <c r="BD1084" s="23"/>
    </row>
    <row r="1085" spans="16:56">
      <c r="P1085" s="2" t="s">
        <v>87</v>
      </c>
      <c r="Q1085" s="2" t="s">
        <v>32</v>
      </c>
      <c r="R1085" s="2"/>
      <c r="S1085" s="2" t="s">
        <v>11</v>
      </c>
      <c r="T1085" s="2" t="s">
        <v>12</v>
      </c>
      <c r="U1085" s="2" t="s">
        <v>13</v>
      </c>
      <c r="V1085" s="7">
        <v>3.0569184180000001E-3</v>
      </c>
      <c r="W1085" s="7">
        <v>0.75</v>
      </c>
      <c r="X1085" s="9">
        <f>Tabla13[[#This Row],[Precio unitario]]*Tabla13[[#This Row],[Tasa de ingresos cliente]]</f>
        <v>2.2926888135000002E-3</v>
      </c>
      <c r="Y1085" s="21">
        <v>22.631540000000001</v>
      </c>
      <c r="Z1085" s="15">
        <f>Tabla13[[#This Row],[tasa de cambio]]*Tabla13[[#This Row],[Ingresos netos]]</f>
        <v>5.1887078590277795E-2</v>
      </c>
      <c r="AQ1085" s="1" t="s">
        <v>100</v>
      </c>
      <c r="AR1085" s="1" t="s">
        <v>39</v>
      </c>
      <c r="AS1085" s="1" t="s">
        <v>104</v>
      </c>
      <c r="AT1085" s="1" t="s">
        <v>11</v>
      </c>
      <c r="AU1085" s="1" t="s">
        <v>12</v>
      </c>
      <c r="AV1085" s="1" t="s">
        <v>13</v>
      </c>
      <c r="AW1085" s="8">
        <v>4.1531110999999997E-3</v>
      </c>
      <c r="AX1085" s="8">
        <v>0.75</v>
      </c>
      <c r="AY1085" s="9">
        <f>Tabla8[[#This Row],[Precio unitario]]*Tabla8[[#This Row],[Tasa de ingresos cliente]]</f>
        <v>3.114833325E-3</v>
      </c>
      <c r="AZ1085" s="21">
        <v>21.6</v>
      </c>
      <c r="BA1085" s="11">
        <f>Tabla8[[#This Row],[tasa de cambio]]*Tabla8[[#This Row],[Ingresos netos]]</f>
        <v>6.7280399820000003E-2</v>
      </c>
      <c r="BB1085" s="23"/>
      <c r="BD1085" s="23"/>
    </row>
    <row r="1086" spans="16:56">
      <c r="P1086" s="1" t="s">
        <v>87</v>
      </c>
      <c r="Q1086" s="1" t="s">
        <v>42</v>
      </c>
      <c r="R1086" s="1"/>
      <c r="S1086" s="1" t="s">
        <v>11</v>
      </c>
      <c r="T1086" s="1" t="s">
        <v>12</v>
      </c>
      <c r="U1086" s="1" t="s">
        <v>13</v>
      </c>
      <c r="V1086" s="8">
        <v>1.2990430599999999E-4</v>
      </c>
      <c r="W1086" s="8">
        <v>0.75</v>
      </c>
      <c r="X1086" s="9">
        <f>Tabla13[[#This Row],[Precio unitario]]*Tabla13[[#This Row],[Tasa de ingresos cliente]]</f>
        <v>9.7428229499999994E-5</v>
      </c>
      <c r="Y1086" s="21">
        <v>22.631540000000001</v>
      </c>
      <c r="Z1086" s="15">
        <f>Tabla13[[#This Row],[tasa de cambio]]*Tabla13[[#This Row],[Ingresos netos]]</f>
        <v>2.20495087305843E-3</v>
      </c>
      <c r="AQ1086" s="2" t="s">
        <v>100</v>
      </c>
      <c r="AR1086" s="2" t="s">
        <v>39</v>
      </c>
      <c r="AS1086" s="2" t="s">
        <v>104</v>
      </c>
      <c r="AT1086" s="2" t="s">
        <v>11</v>
      </c>
      <c r="AU1086" s="2" t="s">
        <v>12</v>
      </c>
      <c r="AV1086" s="2" t="s">
        <v>13</v>
      </c>
      <c r="AW1086" s="7">
        <v>4.1529999999999996E-3</v>
      </c>
      <c r="AX1086" s="7">
        <v>0.75</v>
      </c>
      <c r="AY1086" s="9">
        <f>Tabla8[[#This Row],[Precio unitario]]*Tabla8[[#This Row],[Tasa de ingresos cliente]]</f>
        <v>3.1147499999999995E-3</v>
      </c>
      <c r="AZ1086" s="21">
        <v>21.6</v>
      </c>
      <c r="BA1086" s="11">
        <f>Tabla8[[#This Row],[tasa de cambio]]*Tabla8[[#This Row],[Ingresos netos]]</f>
        <v>6.7278599999999994E-2</v>
      </c>
      <c r="BB1086" s="23"/>
      <c r="BD1086" s="23"/>
    </row>
    <row r="1087" spans="16:56">
      <c r="P1087" s="2" t="s">
        <v>87</v>
      </c>
      <c r="Q1087" s="2" t="s">
        <v>15</v>
      </c>
      <c r="R1087" s="2"/>
      <c r="S1087" s="2" t="s">
        <v>11</v>
      </c>
      <c r="T1087" s="2" t="s">
        <v>12</v>
      </c>
      <c r="U1087" s="2" t="s">
        <v>13</v>
      </c>
      <c r="V1087" s="7">
        <v>9.7259411999999997E-4</v>
      </c>
      <c r="W1087" s="7">
        <v>0.75</v>
      </c>
      <c r="X1087" s="9">
        <f>Tabla13[[#This Row],[Precio unitario]]*Tabla13[[#This Row],[Tasa de ingresos cliente]]</f>
        <v>7.2944559000000003E-4</v>
      </c>
      <c r="Y1087" s="21">
        <v>22.631540000000001</v>
      </c>
      <c r="Z1087" s="15">
        <f>Tabla13[[#This Row],[tasa de cambio]]*Tabla13[[#This Row],[Ingresos netos]]</f>
        <v>1.6508477047908601E-2</v>
      </c>
      <c r="AQ1087" s="1" t="s">
        <v>100</v>
      </c>
      <c r="AR1087" s="1" t="s">
        <v>39</v>
      </c>
      <c r="AS1087" s="1" t="s">
        <v>104</v>
      </c>
      <c r="AT1087" s="1" t="s">
        <v>11</v>
      </c>
      <c r="AU1087" s="1" t="s">
        <v>12</v>
      </c>
      <c r="AV1087" s="1" t="s">
        <v>13</v>
      </c>
      <c r="AW1087" s="8">
        <v>4.1531666999999996E-3</v>
      </c>
      <c r="AX1087" s="8">
        <v>0.75</v>
      </c>
      <c r="AY1087" s="9">
        <f>Tabla8[[#This Row],[Precio unitario]]*Tabla8[[#This Row],[Tasa de ingresos cliente]]</f>
        <v>3.1148750249999999E-3</v>
      </c>
      <c r="AZ1087" s="21">
        <v>21.6</v>
      </c>
      <c r="BA1087" s="11">
        <f>Tabla8[[#This Row],[tasa de cambio]]*Tabla8[[#This Row],[Ingresos netos]]</f>
        <v>6.7281300540000005E-2</v>
      </c>
      <c r="BB1087" s="23"/>
      <c r="BD1087" s="23"/>
    </row>
    <row r="1088" spans="16:56">
      <c r="P1088" s="1" t="s">
        <v>87</v>
      </c>
      <c r="Q1088" s="1" t="s">
        <v>15</v>
      </c>
      <c r="R1088" s="1"/>
      <c r="S1088" s="1" t="s">
        <v>11</v>
      </c>
      <c r="T1088" s="1" t="s">
        <v>12</v>
      </c>
      <c r="U1088" s="1" t="s">
        <v>13</v>
      </c>
      <c r="V1088" s="8">
        <v>2.4436330739999999E-3</v>
      </c>
      <c r="W1088" s="8">
        <v>0.75</v>
      </c>
      <c r="X1088" s="9">
        <f>Tabla13[[#This Row],[Precio unitario]]*Tabla13[[#This Row],[Tasa de ingresos cliente]]</f>
        <v>1.8327248055E-3</v>
      </c>
      <c r="Y1088" s="21">
        <v>22.631540000000001</v>
      </c>
      <c r="Z1088" s="15">
        <f>Tabla13[[#This Row],[tasa de cambio]]*Tabla13[[#This Row],[Ingresos netos]]</f>
        <v>4.1477384744665474E-2</v>
      </c>
      <c r="AQ1088" s="2" t="s">
        <v>100</v>
      </c>
      <c r="AR1088" s="2" t="s">
        <v>39</v>
      </c>
      <c r="AS1088" s="2" t="s">
        <v>104</v>
      </c>
      <c r="AT1088" s="2" t="s">
        <v>11</v>
      </c>
      <c r="AU1088" s="2" t="s">
        <v>12</v>
      </c>
      <c r="AV1088" s="2" t="s">
        <v>13</v>
      </c>
      <c r="AW1088" s="7">
        <v>4.9690000000000003E-3</v>
      </c>
      <c r="AX1088" s="7">
        <v>0.75</v>
      </c>
      <c r="AY1088" s="9">
        <f>Tabla8[[#This Row],[Precio unitario]]*Tabla8[[#This Row],[Tasa de ingresos cliente]]</f>
        <v>3.72675E-3</v>
      </c>
      <c r="AZ1088" s="21">
        <v>21.6</v>
      </c>
      <c r="BA1088" s="11">
        <f>Tabla8[[#This Row],[tasa de cambio]]*Tabla8[[#This Row],[Ingresos netos]]</f>
        <v>8.0497800000000008E-2</v>
      </c>
      <c r="BB1088" s="23"/>
      <c r="BD1088" s="23"/>
    </row>
    <row r="1089" spans="16:56">
      <c r="P1089" s="2" t="s">
        <v>87</v>
      </c>
      <c r="Q1089" s="2" t="s">
        <v>15</v>
      </c>
      <c r="R1089" s="2"/>
      <c r="S1089" s="2" t="s">
        <v>11</v>
      </c>
      <c r="T1089" s="2" t="s">
        <v>12</v>
      </c>
      <c r="U1089" s="2" t="s">
        <v>13</v>
      </c>
      <c r="V1089" s="7">
        <v>1.611404719E-3</v>
      </c>
      <c r="W1089" s="7">
        <v>0.75</v>
      </c>
      <c r="X1089" s="9">
        <f>Tabla13[[#This Row],[Precio unitario]]*Tabla13[[#This Row],[Tasa de ingresos cliente]]</f>
        <v>1.2085535392499999E-3</v>
      </c>
      <c r="Y1089" s="21">
        <v>22.631540000000001</v>
      </c>
      <c r="Z1089" s="15">
        <f>Tabla13[[#This Row],[tasa de cambio]]*Tabla13[[#This Row],[Ingresos netos]]</f>
        <v>2.7351427765677946E-2</v>
      </c>
      <c r="AQ1089" s="1" t="s">
        <v>100</v>
      </c>
      <c r="AR1089" s="1" t="s">
        <v>39</v>
      </c>
      <c r="AS1089" s="1" t="s">
        <v>104</v>
      </c>
      <c r="AT1089" s="1" t="s">
        <v>11</v>
      </c>
      <c r="AU1089" s="1" t="s">
        <v>12</v>
      </c>
      <c r="AV1089" s="1" t="s">
        <v>13</v>
      </c>
      <c r="AW1089" s="8">
        <v>4.9693332999999999E-3</v>
      </c>
      <c r="AX1089" s="8">
        <v>0.75</v>
      </c>
      <c r="AY1089" s="9">
        <f>Tabla8[[#This Row],[Precio unitario]]*Tabla8[[#This Row],[Tasa de ingresos cliente]]</f>
        <v>3.7269999749999999E-3</v>
      </c>
      <c r="AZ1089" s="21">
        <v>21.6</v>
      </c>
      <c r="BA1089" s="11">
        <f>Tabla8[[#This Row],[tasa de cambio]]*Tabla8[[#This Row],[Ingresos netos]]</f>
        <v>8.0503199460000008E-2</v>
      </c>
      <c r="BB1089" s="23"/>
      <c r="BD1089" s="23"/>
    </row>
    <row r="1090" spans="16:56">
      <c r="P1090" s="1" t="s">
        <v>87</v>
      </c>
      <c r="Q1090" s="1" t="s">
        <v>43</v>
      </c>
      <c r="R1090" s="1"/>
      <c r="S1090" s="1" t="s">
        <v>11</v>
      </c>
      <c r="T1090" s="1" t="s">
        <v>12</v>
      </c>
      <c r="U1090" s="1" t="s">
        <v>13</v>
      </c>
      <c r="V1090" s="8">
        <v>2.06246046E-4</v>
      </c>
      <c r="W1090" s="8">
        <v>0.75</v>
      </c>
      <c r="X1090" s="9">
        <f>Tabla13[[#This Row],[Precio unitario]]*Tabla13[[#This Row],[Tasa de ingresos cliente]]</f>
        <v>1.5468453449999999E-4</v>
      </c>
      <c r="Y1090" s="21">
        <v>22.631540000000001</v>
      </c>
      <c r="Z1090" s="15">
        <f>Tabla13[[#This Row],[tasa de cambio]]*Tabla13[[#This Row],[Ingresos netos]]</f>
        <v>3.5007492299181302E-3</v>
      </c>
      <c r="AQ1090" s="2" t="s">
        <v>100</v>
      </c>
      <c r="AR1090" s="2" t="s">
        <v>39</v>
      </c>
      <c r="AS1090" s="2" t="s">
        <v>104</v>
      </c>
      <c r="AT1090" s="2" t="s">
        <v>11</v>
      </c>
      <c r="AU1090" s="2" t="s">
        <v>12</v>
      </c>
      <c r="AV1090" s="2" t="s">
        <v>13</v>
      </c>
      <c r="AW1090" s="7">
        <v>5.0262856999999999E-3</v>
      </c>
      <c r="AX1090" s="7">
        <v>0.75</v>
      </c>
      <c r="AY1090" s="9">
        <f>Tabla8[[#This Row],[Precio unitario]]*Tabla8[[#This Row],[Tasa de ingresos cliente]]</f>
        <v>3.7697142749999997E-3</v>
      </c>
      <c r="AZ1090" s="21">
        <v>21.6</v>
      </c>
      <c r="BA1090" s="11">
        <f>Tabla8[[#This Row],[tasa de cambio]]*Tabla8[[#This Row],[Ingresos netos]]</f>
        <v>8.1425828340000006E-2</v>
      </c>
      <c r="BB1090" s="23"/>
      <c r="BD1090" s="23"/>
    </row>
    <row r="1091" spans="16:56">
      <c r="P1091" s="2" t="s">
        <v>87</v>
      </c>
      <c r="Q1091" s="2" t="s">
        <v>18</v>
      </c>
      <c r="R1091" s="2"/>
      <c r="S1091" s="2" t="s">
        <v>11</v>
      </c>
      <c r="T1091" s="2" t="s">
        <v>12</v>
      </c>
      <c r="U1091" s="2" t="s">
        <v>13</v>
      </c>
      <c r="V1091" s="7">
        <v>1.80686691E-4</v>
      </c>
      <c r="W1091" s="7">
        <v>0.75</v>
      </c>
      <c r="X1091" s="9">
        <f>Tabla13[[#This Row],[Precio unitario]]*Tabla13[[#This Row],[Tasa de ingresos cliente]]</f>
        <v>1.3551501824999999E-4</v>
      </c>
      <c r="Y1091" s="21">
        <v>22.631540000000001</v>
      </c>
      <c r="Z1091" s="15">
        <f>Tabla13[[#This Row],[tasa de cambio]]*Tabla13[[#This Row],[Ingresos netos]]</f>
        <v>3.0669135561256049E-3</v>
      </c>
      <c r="AQ1091" s="1" t="s">
        <v>100</v>
      </c>
      <c r="AR1091" s="1" t="s">
        <v>39</v>
      </c>
      <c r="AS1091" s="1" t="s">
        <v>104</v>
      </c>
      <c r="AT1091" s="1" t="s">
        <v>11</v>
      </c>
      <c r="AU1091" s="1" t="s">
        <v>12</v>
      </c>
      <c r="AV1091" s="1" t="s">
        <v>13</v>
      </c>
      <c r="AW1091" s="8">
        <v>5.0260000000000001E-3</v>
      </c>
      <c r="AX1091" s="8">
        <v>0.75</v>
      </c>
      <c r="AY1091" s="9">
        <f>Tabla8[[#This Row],[Precio unitario]]*Tabla8[[#This Row],[Tasa de ingresos cliente]]</f>
        <v>3.7695000000000003E-3</v>
      </c>
      <c r="AZ1091" s="21">
        <v>21.6</v>
      </c>
      <c r="BA1091" s="11">
        <f>Tabla8[[#This Row],[tasa de cambio]]*Tabla8[[#This Row],[Ingresos netos]]</f>
        <v>8.1421200000000013E-2</v>
      </c>
      <c r="BB1091" s="23"/>
      <c r="BD1091" s="23"/>
    </row>
    <row r="1092" spans="16:56">
      <c r="P1092" s="1" t="s">
        <v>87</v>
      </c>
      <c r="Q1092" s="1" t="s">
        <v>62</v>
      </c>
      <c r="R1092" s="1"/>
      <c r="S1092" s="1" t="s">
        <v>11</v>
      </c>
      <c r="T1092" s="1" t="s">
        <v>12</v>
      </c>
      <c r="U1092" s="1" t="s">
        <v>13</v>
      </c>
      <c r="V1092" s="8">
        <v>1.0333793210000001E-3</v>
      </c>
      <c r="W1092" s="8">
        <v>0.75</v>
      </c>
      <c r="X1092" s="9">
        <f>Tabla13[[#This Row],[Precio unitario]]*Tabla13[[#This Row],[Tasa de ingresos cliente]]</f>
        <v>7.7503449075000007E-4</v>
      </c>
      <c r="Y1092" s="21">
        <v>22.631540000000001</v>
      </c>
      <c r="Z1092" s="15">
        <f>Tabla13[[#This Row],[tasa de cambio]]*Tabla13[[#This Row],[Ingresos netos]]</f>
        <v>1.7540224078788257E-2</v>
      </c>
      <c r="AQ1092" s="2" t="s">
        <v>100</v>
      </c>
      <c r="AR1092" s="2" t="s">
        <v>39</v>
      </c>
      <c r="AS1092" s="2" t="s">
        <v>104</v>
      </c>
      <c r="AT1092" s="2" t="s">
        <v>11</v>
      </c>
      <c r="AU1092" s="2" t="s">
        <v>12</v>
      </c>
      <c r="AV1092" s="2" t="s">
        <v>13</v>
      </c>
      <c r="AW1092" s="7">
        <v>5.0262500000000003E-3</v>
      </c>
      <c r="AX1092" s="7">
        <v>0.75</v>
      </c>
      <c r="AY1092" s="9">
        <f>Tabla8[[#This Row],[Precio unitario]]*Tabla8[[#This Row],[Tasa de ingresos cliente]]</f>
        <v>3.7696875000000005E-3</v>
      </c>
      <c r="AZ1092" s="21">
        <v>21.6</v>
      </c>
      <c r="BA1092" s="11">
        <f>Tabla8[[#This Row],[tasa de cambio]]*Tabla8[[#This Row],[Ingresos netos]]</f>
        <v>8.1425250000000018E-2</v>
      </c>
      <c r="BB1092" s="23"/>
      <c r="BD1092" s="23"/>
    </row>
    <row r="1093" spans="16:56">
      <c r="P1093" s="2" t="s">
        <v>87</v>
      </c>
      <c r="Q1093" s="2" t="s">
        <v>52</v>
      </c>
      <c r="R1093" s="2"/>
      <c r="S1093" s="2" t="s">
        <v>11</v>
      </c>
      <c r="T1093" s="2" t="s">
        <v>12</v>
      </c>
      <c r="U1093" s="2" t="s">
        <v>13</v>
      </c>
      <c r="V1093" s="7">
        <v>3.0379411100000002E-4</v>
      </c>
      <c r="W1093" s="7">
        <v>0.75</v>
      </c>
      <c r="X1093" s="9">
        <f>Tabla13[[#This Row],[Precio unitario]]*Tabla13[[#This Row],[Tasa de ingresos cliente]]</f>
        <v>2.2784558325000001E-4</v>
      </c>
      <c r="Y1093" s="21">
        <v>22.631540000000001</v>
      </c>
      <c r="Z1093" s="15">
        <f>Tabla13[[#This Row],[tasa de cambio]]*Tabla13[[#This Row],[Ingresos netos]]</f>
        <v>5.1564964311457059E-3</v>
      </c>
      <c r="AQ1093" s="1" t="s">
        <v>100</v>
      </c>
      <c r="AR1093" s="1" t="s">
        <v>39</v>
      </c>
      <c r="AS1093" s="1" t="s">
        <v>104</v>
      </c>
      <c r="AT1093" s="1" t="s">
        <v>11</v>
      </c>
      <c r="AU1093" s="1" t="s">
        <v>12</v>
      </c>
      <c r="AV1093" s="1" t="s">
        <v>13</v>
      </c>
      <c r="AW1093" s="8">
        <v>1.98E-3</v>
      </c>
      <c r="AX1093" s="8">
        <v>0.75</v>
      </c>
      <c r="AY1093" s="9">
        <f>Tabla8[[#This Row],[Precio unitario]]*Tabla8[[#This Row],[Tasa de ingresos cliente]]</f>
        <v>1.485E-3</v>
      </c>
      <c r="AZ1093" s="21">
        <v>21.6</v>
      </c>
      <c r="BA1093" s="11">
        <f>Tabla8[[#This Row],[tasa de cambio]]*Tabla8[[#This Row],[Ingresos netos]]</f>
        <v>3.2076E-2</v>
      </c>
      <c r="BB1093" s="23"/>
      <c r="BD1093" s="23"/>
    </row>
    <row r="1094" spans="16:56">
      <c r="P1094" s="1" t="s">
        <v>87</v>
      </c>
      <c r="Q1094" s="1" t="s">
        <v>22</v>
      </c>
      <c r="R1094" s="1"/>
      <c r="S1094" s="1" t="s">
        <v>11</v>
      </c>
      <c r="T1094" s="1" t="s">
        <v>12</v>
      </c>
      <c r="U1094" s="1" t="s">
        <v>13</v>
      </c>
      <c r="V1094" s="8">
        <v>7.2896936999999998E-5</v>
      </c>
      <c r="W1094" s="8">
        <v>0.75</v>
      </c>
      <c r="X1094" s="9">
        <f>Tabla13[[#This Row],[Precio unitario]]*Tabla13[[#This Row],[Tasa de ingresos cliente]]</f>
        <v>5.4672702749999998E-5</v>
      </c>
      <c r="Y1094" s="21">
        <v>22.631540000000001</v>
      </c>
      <c r="Z1094" s="15">
        <f>Tabla13[[#This Row],[tasa de cambio]]*Tabla13[[#This Row],[Ingresos netos]]</f>
        <v>1.2373274591947351E-3</v>
      </c>
      <c r="AQ1094" s="2" t="s">
        <v>100</v>
      </c>
      <c r="AR1094" s="2" t="s">
        <v>39</v>
      </c>
      <c r="AS1094" s="2" t="s">
        <v>104</v>
      </c>
      <c r="AT1094" s="2" t="s">
        <v>11</v>
      </c>
      <c r="AU1094" s="2" t="s">
        <v>12</v>
      </c>
      <c r="AV1094" s="2" t="s">
        <v>13</v>
      </c>
      <c r="AW1094" s="7">
        <v>1.9803333E-3</v>
      </c>
      <c r="AX1094" s="7">
        <v>0.75</v>
      </c>
      <c r="AY1094" s="9">
        <f>Tabla8[[#This Row],[Precio unitario]]*Tabla8[[#This Row],[Tasa de ingresos cliente]]</f>
        <v>1.4852499750000001E-3</v>
      </c>
      <c r="AZ1094" s="21">
        <v>21.6</v>
      </c>
      <c r="BA1094" s="11">
        <f>Tabla8[[#This Row],[tasa de cambio]]*Tabla8[[#This Row],[Ingresos netos]]</f>
        <v>3.2081399460000007E-2</v>
      </c>
      <c r="BB1094" s="23"/>
      <c r="BD1094" s="23"/>
    </row>
    <row r="1095" spans="16:56">
      <c r="P1095" s="2" t="s">
        <v>87</v>
      </c>
      <c r="Q1095" s="2" t="s">
        <v>22</v>
      </c>
      <c r="R1095" s="2"/>
      <c r="S1095" s="2" t="s">
        <v>11</v>
      </c>
      <c r="T1095" s="2" t="s">
        <v>12</v>
      </c>
      <c r="U1095" s="2" t="s">
        <v>13</v>
      </c>
      <c r="V1095" s="7">
        <v>1.849639372E-3</v>
      </c>
      <c r="W1095" s="7">
        <v>0.75</v>
      </c>
      <c r="X1095" s="9">
        <f>Tabla13[[#This Row],[Precio unitario]]*Tabla13[[#This Row],[Tasa de ingresos cliente]]</f>
        <v>1.3872295289999999E-3</v>
      </c>
      <c r="Y1095" s="21">
        <v>22.631540000000001</v>
      </c>
      <c r="Z1095" s="15">
        <f>Tabla13[[#This Row],[tasa de cambio]]*Tabla13[[#This Row],[Ingresos netos]]</f>
        <v>3.1395140574744657E-2</v>
      </c>
      <c r="AQ1095" s="1" t="s">
        <v>100</v>
      </c>
      <c r="AR1095" s="1" t="s">
        <v>39</v>
      </c>
      <c r="AS1095" s="1" t="s">
        <v>114</v>
      </c>
      <c r="AT1095" s="1" t="s">
        <v>11</v>
      </c>
      <c r="AU1095" s="1" t="s">
        <v>12</v>
      </c>
      <c r="AV1095" s="1" t="s">
        <v>13</v>
      </c>
      <c r="AW1095" s="8">
        <v>1.4999999999999999E-4</v>
      </c>
      <c r="AX1095" s="8">
        <v>0.75</v>
      </c>
      <c r="AY1095" s="9">
        <f>Tabla8[[#This Row],[Precio unitario]]*Tabla8[[#This Row],[Tasa de ingresos cliente]]</f>
        <v>1.125E-4</v>
      </c>
      <c r="AZ1095" s="21">
        <v>21.6</v>
      </c>
      <c r="BA1095" s="11">
        <f>Tabla8[[#This Row],[tasa de cambio]]*Tabla8[[#This Row],[Ingresos netos]]</f>
        <v>2.4300000000000003E-3</v>
      </c>
      <c r="BB1095" s="23"/>
      <c r="BD1095" s="23"/>
    </row>
    <row r="1096" spans="16:56">
      <c r="P1096" s="1" t="s">
        <v>87</v>
      </c>
      <c r="Q1096" s="1" t="s">
        <v>25</v>
      </c>
      <c r="R1096" s="1"/>
      <c r="S1096" s="1" t="s">
        <v>11</v>
      </c>
      <c r="T1096" s="1" t="s">
        <v>12</v>
      </c>
      <c r="U1096" s="1" t="s">
        <v>13</v>
      </c>
      <c r="V1096" s="8">
        <v>2.0501236200000001E-4</v>
      </c>
      <c r="W1096" s="8">
        <v>0.75</v>
      </c>
      <c r="X1096" s="9">
        <f>Tabla13[[#This Row],[Precio unitario]]*Tabla13[[#This Row],[Tasa de ingresos cliente]]</f>
        <v>1.537592715E-4</v>
      </c>
      <c r="Y1096" s="21">
        <v>22.631540000000001</v>
      </c>
      <c r="Z1096" s="15">
        <f>Tabla13[[#This Row],[tasa de cambio]]*Tabla13[[#This Row],[Ingresos netos]]</f>
        <v>3.4798091033231104E-3</v>
      </c>
      <c r="AQ1096" s="2" t="s">
        <v>100</v>
      </c>
      <c r="AR1096" s="2" t="s">
        <v>39</v>
      </c>
      <c r="AS1096" s="2" t="s">
        <v>114</v>
      </c>
      <c r="AT1096" s="2" t="s">
        <v>11</v>
      </c>
      <c r="AU1096" s="2" t="s">
        <v>12</v>
      </c>
      <c r="AV1096" s="2" t="s">
        <v>13</v>
      </c>
      <c r="AW1096" s="7">
        <v>1.4955559999999999E-4</v>
      </c>
      <c r="AX1096" s="7">
        <v>0.75</v>
      </c>
      <c r="AY1096" s="9">
        <f>Tabla8[[#This Row],[Precio unitario]]*Tabla8[[#This Row],[Tasa de ingresos cliente]]</f>
        <v>1.1216669999999999E-4</v>
      </c>
      <c r="AZ1096" s="21">
        <v>21.6</v>
      </c>
      <c r="BA1096" s="11">
        <f>Tabla8[[#This Row],[tasa de cambio]]*Tabla8[[#This Row],[Ingresos netos]]</f>
        <v>2.4228007199999999E-3</v>
      </c>
      <c r="BB1096" s="23"/>
      <c r="BD1096" s="23"/>
    </row>
    <row r="1097" spans="16:56">
      <c r="P1097" s="2" t="s">
        <v>87</v>
      </c>
      <c r="Q1097" s="2" t="s">
        <v>25</v>
      </c>
      <c r="R1097" s="2"/>
      <c r="S1097" s="2" t="s">
        <v>11</v>
      </c>
      <c r="T1097" s="2" t="s">
        <v>12</v>
      </c>
      <c r="U1097" s="2" t="s">
        <v>13</v>
      </c>
      <c r="V1097" s="7">
        <v>3.46260592E-4</v>
      </c>
      <c r="W1097" s="7">
        <v>0.75</v>
      </c>
      <c r="X1097" s="9">
        <f>Tabla13[[#This Row],[Precio unitario]]*Tabla13[[#This Row],[Tasa de ingresos cliente]]</f>
        <v>2.5969544400000001E-4</v>
      </c>
      <c r="Y1097" s="21">
        <v>22.631540000000001</v>
      </c>
      <c r="Z1097" s="15">
        <f>Tabla13[[#This Row],[tasa de cambio]]*Tabla13[[#This Row],[Ingresos netos]]</f>
        <v>5.877307828703761E-3</v>
      </c>
      <c r="AQ1097" s="1" t="s">
        <v>100</v>
      </c>
      <c r="AR1097" s="1" t="s">
        <v>39</v>
      </c>
      <c r="AS1097" s="1" t="s">
        <v>114</v>
      </c>
      <c r="AT1097" s="1" t="s">
        <v>11</v>
      </c>
      <c r="AU1097" s="1" t="s">
        <v>12</v>
      </c>
      <c r="AV1097" s="1" t="s">
        <v>13</v>
      </c>
      <c r="AW1097" s="8">
        <v>1.495E-4</v>
      </c>
      <c r="AX1097" s="8">
        <v>0.75</v>
      </c>
      <c r="AY1097" s="9">
        <f>Tabla8[[#This Row],[Precio unitario]]*Tabla8[[#This Row],[Tasa de ingresos cliente]]</f>
        <v>1.12125E-4</v>
      </c>
      <c r="AZ1097" s="21">
        <v>21.6</v>
      </c>
      <c r="BA1097" s="11">
        <f>Tabla8[[#This Row],[tasa de cambio]]*Tabla8[[#This Row],[Ingresos netos]]</f>
        <v>2.4219000000000003E-3</v>
      </c>
      <c r="BB1097" s="23"/>
      <c r="BD1097" s="23"/>
    </row>
    <row r="1098" spans="16:56">
      <c r="P1098" s="1" t="s">
        <v>87</v>
      </c>
      <c r="Q1098" s="1" t="s">
        <v>10</v>
      </c>
      <c r="R1098" s="1"/>
      <c r="S1098" s="1" t="s">
        <v>11</v>
      </c>
      <c r="T1098" s="1" t="s">
        <v>12</v>
      </c>
      <c r="U1098" s="1" t="s">
        <v>13</v>
      </c>
      <c r="V1098" s="8">
        <v>2.7391587399999999E-4</v>
      </c>
      <c r="W1098" s="8">
        <v>0.75</v>
      </c>
      <c r="X1098" s="9">
        <f>Tabla13[[#This Row],[Precio unitario]]*Tabla13[[#This Row],[Tasa de ingresos cliente]]</f>
        <v>2.0543690549999999E-4</v>
      </c>
      <c r="Y1098" s="21">
        <v>22.631540000000001</v>
      </c>
      <c r="Z1098" s="15">
        <f>Tabla13[[#This Row],[tasa de cambio]]*Tabla13[[#This Row],[Ingresos netos]]</f>
        <v>4.6493535442994702E-3</v>
      </c>
      <c r="AQ1098" s="2" t="s">
        <v>100</v>
      </c>
      <c r="AR1098" s="2" t="s">
        <v>39</v>
      </c>
      <c r="AS1098" s="2" t="s">
        <v>114</v>
      </c>
      <c r="AT1098" s="2" t="s">
        <v>11</v>
      </c>
      <c r="AU1098" s="2" t="s">
        <v>12</v>
      </c>
      <c r="AV1098" s="2" t="s">
        <v>13</v>
      </c>
      <c r="AW1098" s="7">
        <v>1.4966670000000001E-4</v>
      </c>
      <c r="AX1098" s="7">
        <v>0.75</v>
      </c>
      <c r="AY1098" s="9">
        <f>Tabla8[[#This Row],[Precio unitario]]*Tabla8[[#This Row],[Tasa de ingresos cliente]]</f>
        <v>1.12250025E-4</v>
      </c>
      <c r="AZ1098" s="21">
        <v>21.6</v>
      </c>
      <c r="BA1098" s="11">
        <f>Tabla8[[#This Row],[tasa de cambio]]*Tabla8[[#This Row],[Ingresos netos]]</f>
        <v>2.4246005400000003E-3</v>
      </c>
      <c r="BB1098" s="23"/>
      <c r="BD1098" s="23"/>
    </row>
    <row r="1099" spans="16:56">
      <c r="P1099" s="2" t="s">
        <v>87</v>
      </c>
      <c r="Q1099" s="2" t="s">
        <v>42</v>
      </c>
      <c r="R1099" s="2"/>
      <c r="S1099" s="2" t="s">
        <v>11</v>
      </c>
      <c r="T1099" s="2" t="s">
        <v>12</v>
      </c>
      <c r="U1099" s="2" t="s">
        <v>13</v>
      </c>
      <c r="V1099" s="7">
        <v>9.8170122000000004E-5</v>
      </c>
      <c r="W1099" s="7">
        <v>0.75</v>
      </c>
      <c r="X1099" s="9">
        <f>Tabla13[[#This Row],[Precio unitario]]*Tabla13[[#This Row],[Tasa de ingresos cliente]]</f>
        <v>7.36275915E-5</v>
      </c>
      <c r="Y1099" s="21">
        <v>22.631540000000001</v>
      </c>
      <c r="Z1099" s="15">
        <f>Tabla13[[#This Row],[tasa de cambio]]*Tabla13[[#This Row],[Ingresos netos]]</f>
        <v>1.6663057821359102E-3</v>
      </c>
      <c r="AQ1099" s="1" t="s">
        <v>100</v>
      </c>
      <c r="AR1099" s="1" t="s">
        <v>39</v>
      </c>
      <c r="AS1099" s="1" t="s">
        <v>114</v>
      </c>
      <c r="AT1099" s="1" t="s">
        <v>11</v>
      </c>
      <c r="AU1099" s="1" t="s">
        <v>12</v>
      </c>
      <c r="AV1099" s="1" t="s">
        <v>13</v>
      </c>
      <c r="AW1099" s="8">
        <v>1.4960710000000001E-4</v>
      </c>
      <c r="AX1099" s="8">
        <v>0.75</v>
      </c>
      <c r="AY1099" s="9">
        <f>Tabla8[[#This Row],[Precio unitario]]*Tabla8[[#This Row],[Tasa de ingresos cliente]]</f>
        <v>1.1220532500000002E-4</v>
      </c>
      <c r="AZ1099" s="21">
        <v>21.6</v>
      </c>
      <c r="BA1099" s="11">
        <f>Tabla8[[#This Row],[tasa de cambio]]*Tabla8[[#This Row],[Ingresos netos]]</f>
        <v>2.4236350200000007E-3</v>
      </c>
      <c r="BB1099" s="23"/>
      <c r="BD1099" s="23"/>
    </row>
    <row r="1100" spans="16:56">
      <c r="P1100" s="1" t="s">
        <v>87</v>
      </c>
      <c r="Q1100" s="1" t="s">
        <v>57</v>
      </c>
      <c r="R1100" s="1"/>
      <c r="S1100" s="1" t="s">
        <v>11</v>
      </c>
      <c r="T1100" s="1" t="s">
        <v>12</v>
      </c>
      <c r="U1100" s="1" t="s">
        <v>13</v>
      </c>
      <c r="V1100" s="8">
        <v>1.62355153E-4</v>
      </c>
      <c r="W1100" s="8">
        <v>0.75</v>
      </c>
      <c r="X1100" s="9">
        <f>Tabla13[[#This Row],[Precio unitario]]*Tabla13[[#This Row],[Tasa de ingresos cliente]]</f>
        <v>1.2176636474999999E-4</v>
      </c>
      <c r="Y1100" s="21">
        <v>22.631540000000001</v>
      </c>
      <c r="Z1100" s="15">
        <f>Tabla13[[#This Row],[tasa de cambio]]*Tabla13[[#This Row],[Ingresos netos]]</f>
        <v>2.7557603544942151E-3</v>
      </c>
      <c r="AQ1100" s="2" t="s">
        <v>100</v>
      </c>
      <c r="AR1100" s="2" t="s">
        <v>39</v>
      </c>
      <c r="AS1100" s="2" t="s">
        <v>114</v>
      </c>
      <c r="AT1100" s="2" t="s">
        <v>11</v>
      </c>
      <c r="AU1100" s="2" t="s">
        <v>12</v>
      </c>
      <c r="AV1100" s="2" t="s">
        <v>13</v>
      </c>
      <c r="AW1100" s="7">
        <v>1.4962499999999999E-4</v>
      </c>
      <c r="AX1100" s="7">
        <v>0.75</v>
      </c>
      <c r="AY1100" s="9">
        <f>Tabla8[[#This Row],[Precio unitario]]*Tabla8[[#This Row],[Tasa de ingresos cliente]]</f>
        <v>1.1221874999999999E-4</v>
      </c>
      <c r="AZ1100" s="21">
        <v>21.6</v>
      </c>
      <c r="BA1100" s="11">
        <f>Tabla8[[#This Row],[tasa de cambio]]*Tabla8[[#This Row],[Ingresos netos]]</f>
        <v>2.423925E-3</v>
      </c>
      <c r="BB1100" s="23"/>
      <c r="BD1100" s="23"/>
    </row>
    <row r="1101" spans="16:56">
      <c r="P1101" s="2" t="s">
        <v>87</v>
      </c>
      <c r="Q1101" s="2" t="s">
        <v>25</v>
      </c>
      <c r="R1101" s="2"/>
      <c r="S1101" s="2" t="s">
        <v>11</v>
      </c>
      <c r="T1101" s="2" t="s">
        <v>12</v>
      </c>
      <c r="U1101" s="2" t="s">
        <v>13</v>
      </c>
      <c r="V1101" s="7">
        <v>2.16334547E-4</v>
      </c>
      <c r="W1101" s="7">
        <v>0.75</v>
      </c>
      <c r="X1101" s="9">
        <f>Tabla13[[#This Row],[Precio unitario]]*Tabla13[[#This Row],[Tasa de ingresos cliente]]</f>
        <v>1.6225091025000001E-4</v>
      </c>
      <c r="Y1101" s="21">
        <v>22.631540000000001</v>
      </c>
      <c r="Z1101" s="15">
        <f>Tabla13[[#This Row],[tasa de cambio]]*Tabla13[[#This Row],[Ingresos netos]]</f>
        <v>3.6719879653592854E-3</v>
      </c>
      <c r="AQ1101" s="1" t="s">
        <v>100</v>
      </c>
      <c r="AR1101" s="1" t="s">
        <v>39</v>
      </c>
      <c r="AS1101" s="1" t="s">
        <v>114</v>
      </c>
      <c r="AT1101" s="1" t="s">
        <v>11</v>
      </c>
      <c r="AU1101" s="1" t="s">
        <v>12</v>
      </c>
      <c r="AV1101" s="1" t="s">
        <v>13</v>
      </c>
      <c r="AW1101" s="8">
        <v>1.496E-4</v>
      </c>
      <c r="AX1101" s="8">
        <v>0.75</v>
      </c>
      <c r="AY1101" s="9">
        <f>Tabla8[[#This Row],[Precio unitario]]*Tabla8[[#This Row],[Tasa de ingresos cliente]]</f>
        <v>1.122E-4</v>
      </c>
      <c r="AZ1101" s="21">
        <v>21.6</v>
      </c>
      <c r="BA1101" s="11">
        <f>Tabla8[[#This Row],[tasa de cambio]]*Tabla8[[#This Row],[Ingresos netos]]</f>
        <v>2.4235200000000002E-3</v>
      </c>
      <c r="BB1101" s="23"/>
      <c r="BD1101" s="23"/>
    </row>
    <row r="1102" spans="16:56">
      <c r="P1102" s="1" t="s">
        <v>87</v>
      </c>
      <c r="Q1102" s="1" t="s">
        <v>40</v>
      </c>
      <c r="R1102" s="1"/>
      <c r="S1102" s="1" t="s">
        <v>11</v>
      </c>
      <c r="T1102" s="1" t="s">
        <v>12</v>
      </c>
      <c r="U1102" s="1" t="s">
        <v>13</v>
      </c>
      <c r="V1102" s="8">
        <v>3.3256979900000001E-4</v>
      </c>
      <c r="W1102" s="8">
        <v>0.75</v>
      </c>
      <c r="X1102" s="9">
        <f>Tabla13[[#This Row],[Precio unitario]]*Tabla13[[#This Row],[Tasa de ingresos cliente]]</f>
        <v>2.4942734925E-4</v>
      </c>
      <c r="Y1102" s="21">
        <v>22.631540000000001</v>
      </c>
      <c r="Z1102" s="15">
        <f>Tabla13[[#This Row],[tasa de cambio]]*Tabla13[[#This Row],[Ingresos netos]]</f>
        <v>5.6449250316453455E-3</v>
      </c>
      <c r="AQ1102" s="1" t="s">
        <v>100</v>
      </c>
      <c r="AR1102" s="1" t="s">
        <v>39</v>
      </c>
      <c r="AS1102" s="1" t="s">
        <v>104</v>
      </c>
      <c r="AT1102" s="1" t="s">
        <v>11</v>
      </c>
      <c r="AU1102" s="1" t="s">
        <v>129</v>
      </c>
      <c r="AV1102" s="1" t="s">
        <v>13</v>
      </c>
      <c r="AW1102" s="8">
        <v>-1.2464240000000001E-3</v>
      </c>
      <c r="AX1102" s="8">
        <v>0.75</v>
      </c>
      <c r="AY1102" s="9">
        <f>Tabla8[[#This Row],[Precio unitario]]*Tabla8[[#This Row],[Tasa de ingresos cliente]]</f>
        <v>-9.3481800000000002E-4</v>
      </c>
      <c r="AZ1102" s="21">
        <v>21.6</v>
      </c>
      <c r="BA1102" s="11">
        <f>Tabla8[[#This Row],[tasa de cambio]]*Tabla8[[#This Row],[Ingresos netos]]</f>
        <v>-2.0192068800000001E-2</v>
      </c>
      <c r="BB1102" s="23"/>
      <c r="BD1102" s="23"/>
    </row>
    <row r="1103" spans="16:56">
      <c r="P1103" s="2" t="s">
        <v>87</v>
      </c>
      <c r="Q1103" s="2" t="s">
        <v>10</v>
      </c>
      <c r="R1103" s="2"/>
      <c r="S1103" s="2" t="s">
        <v>11</v>
      </c>
      <c r="T1103" s="2" t="s">
        <v>12</v>
      </c>
      <c r="U1103" s="2" t="s">
        <v>13</v>
      </c>
      <c r="V1103" s="7">
        <v>7.9623455100000001E-4</v>
      </c>
      <c r="W1103" s="7">
        <v>0.75</v>
      </c>
      <c r="X1103" s="9">
        <f>Tabla13[[#This Row],[Precio unitario]]*Tabla13[[#This Row],[Tasa de ingresos cliente]]</f>
        <v>5.9717591325000006E-4</v>
      </c>
      <c r="Y1103" s="21">
        <v>22.631540000000001</v>
      </c>
      <c r="Z1103" s="15">
        <f>Tabla13[[#This Row],[tasa de cambio]]*Tabla13[[#This Row],[Ingresos netos]]</f>
        <v>1.3515010567753907E-2</v>
      </c>
      <c r="AQ1103" s="2" t="s">
        <v>100</v>
      </c>
      <c r="AR1103" s="2" t="s">
        <v>39</v>
      </c>
      <c r="AS1103" s="2" t="s">
        <v>104</v>
      </c>
      <c r="AT1103" s="2" t="s">
        <v>11</v>
      </c>
      <c r="AU1103" s="2" t="s">
        <v>129</v>
      </c>
      <c r="AV1103" s="2" t="s">
        <v>13</v>
      </c>
      <c r="AW1103" s="7">
        <v>-1.2464245000000001E-3</v>
      </c>
      <c r="AX1103" s="7">
        <v>0.75</v>
      </c>
      <c r="AY1103" s="9">
        <f>Tabla8[[#This Row],[Precio unitario]]*Tabla8[[#This Row],[Tasa de ingresos cliente]]</f>
        <v>-9.3481837500000004E-4</v>
      </c>
      <c r="AZ1103" s="21">
        <v>21.6</v>
      </c>
      <c r="BA1103" s="11">
        <f>Tabla8[[#This Row],[tasa de cambio]]*Tabla8[[#This Row],[Ingresos netos]]</f>
        <v>-2.0192076900000001E-2</v>
      </c>
      <c r="BB1103" s="23"/>
      <c r="BD1103" s="23"/>
    </row>
    <row r="1104" spans="16:56">
      <c r="P1104" s="1" t="s">
        <v>87</v>
      </c>
      <c r="Q1104" s="1" t="s">
        <v>28</v>
      </c>
      <c r="R1104" s="1"/>
      <c r="S1104" s="1" t="s">
        <v>11</v>
      </c>
      <c r="T1104" s="1" t="s">
        <v>12</v>
      </c>
      <c r="U1104" s="1" t="s">
        <v>13</v>
      </c>
      <c r="V1104" s="8">
        <v>1.0571500709999999E-3</v>
      </c>
      <c r="W1104" s="8">
        <v>0.75</v>
      </c>
      <c r="X1104" s="9">
        <f>Tabla13[[#This Row],[Precio unitario]]*Tabla13[[#This Row],[Tasa de ingresos cliente]]</f>
        <v>7.9286255324999993E-4</v>
      </c>
      <c r="Y1104" s="21">
        <v>22.631540000000001</v>
      </c>
      <c r="Z1104" s="15">
        <f>Tabla13[[#This Row],[tasa de cambio]]*Tabla13[[#This Row],[Ingresos netos]]</f>
        <v>1.7943700588379505E-2</v>
      </c>
      <c r="AQ1104" s="1" t="s">
        <v>100</v>
      </c>
      <c r="AR1104" s="1" t="s">
        <v>39</v>
      </c>
      <c r="AS1104" s="1" t="s">
        <v>104</v>
      </c>
      <c r="AT1104" s="1" t="s">
        <v>11</v>
      </c>
      <c r="AU1104" s="1" t="s">
        <v>129</v>
      </c>
      <c r="AV1104" s="1" t="s">
        <v>13</v>
      </c>
      <c r="AW1104" s="8">
        <v>-1.2464244E-3</v>
      </c>
      <c r="AX1104" s="8">
        <v>0.75</v>
      </c>
      <c r="AY1104" s="9">
        <f>Tabla8[[#This Row],[Precio unitario]]*Tabla8[[#This Row],[Tasa de ingresos cliente]]</f>
        <v>-9.3481830000000001E-4</v>
      </c>
      <c r="AZ1104" s="21">
        <v>21.6</v>
      </c>
      <c r="BA1104" s="11">
        <f>Tabla8[[#This Row],[tasa de cambio]]*Tabla8[[#This Row],[Ingresos netos]]</f>
        <v>-2.0192075280000003E-2</v>
      </c>
      <c r="BB1104" s="23"/>
      <c r="BD1104" s="23"/>
    </row>
    <row r="1105" spans="16:56">
      <c r="P1105" s="2" t="s">
        <v>87</v>
      </c>
      <c r="Q1105" s="2" t="s">
        <v>49</v>
      </c>
      <c r="R1105" s="2"/>
      <c r="S1105" s="2" t="s">
        <v>11</v>
      </c>
      <c r="T1105" s="2" t="s">
        <v>12</v>
      </c>
      <c r="U1105" s="2" t="s">
        <v>13</v>
      </c>
      <c r="V1105" s="7">
        <v>8.4182777E-5</v>
      </c>
      <c r="W1105" s="7">
        <v>0.75</v>
      </c>
      <c r="X1105" s="9">
        <f>Tabla13[[#This Row],[Precio unitario]]*Tabla13[[#This Row],[Tasa de ingresos cliente]]</f>
        <v>6.3137082749999997E-5</v>
      </c>
      <c r="Y1105" s="21">
        <v>22.631540000000001</v>
      </c>
      <c r="Z1105" s="15">
        <f>Tabla13[[#This Row],[tasa de cambio]]*Tabla13[[#This Row],[Ingresos netos]]</f>
        <v>1.4288894137399349E-3</v>
      </c>
      <c r="AQ1105" s="1" t="s">
        <v>100</v>
      </c>
      <c r="AR1105" s="1" t="s">
        <v>39</v>
      </c>
      <c r="AS1105" s="1" t="s">
        <v>114</v>
      </c>
      <c r="AT1105" s="1" t="s">
        <v>11</v>
      </c>
      <c r="AU1105" s="1" t="s">
        <v>129</v>
      </c>
      <c r="AV1105" s="1" t="s">
        <v>13</v>
      </c>
      <c r="AW1105" s="8">
        <v>-4.4877499999999999E-5</v>
      </c>
      <c r="AX1105" s="8">
        <v>0.75</v>
      </c>
      <c r="AY1105" s="9">
        <f>Tabla8[[#This Row],[Precio unitario]]*Tabla8[[#This Row],[Tasa de ingresos cliente]]</f>
        <v>-3.3658124999999997E-5</v>
      </c>
      <c r="AZ1105" s="21">
        <v>21.6</v>
      </c>
      <c r="BA1105" s="11">
        <f>Tabla8[[#This Row],[tasa de cambio]]*Tabla8[[#This Row],[Ingresos netos]]</f>
        <v>-7.2701549999999997E-4</v>
      </c>
      <c r="BB1105" s="23"/>
      <c r="BD1105" s="23"/>
    </row>
    <row r="1106" spans="16:56">
      <c r="P1106" s="1" t="s">
        <v>87</v>
      </c>
      <c r="Q1106" s="1" t="s">
        <v>15</v>
      </c>
      <c r="R1106" s="1"/>
      <c r="S1106" s="1" t="s">
        <v>11</v>
      </c>
      <c r="T1106" s="1" t="s">
        <v>12</v>
      </c>
      <c r="U1106" s="1" t="s">
        <v>13</v>
      </c>
      <c r="V1106" s="8">
        <v>1.200963107E-3</v>
      </c>
      <c r="W1106" s="8">
        <v>0.75</v>
      </c>
      <c r="X1106" s="9">
        <f>Tabla13[[#This Row],[Precio unitario]]*Tabla13[[#This Row],[Tasa de ingresos cliente]]</f>
        <v>9.0072233024999994E-4</v>
      </c>
      <c r="Y1106" s="21">
        <v>22.631540000000001</v>
      </c>
      <c r="Z1106" s="15">
        <f>Tabla13[[#This Row],[tasa de cambio]]*Tabla13[[#This Row],[Ingresos netos]]</f>
        <v>2.0384733445946084E-2</v>
      </c>
      <c r="AQ1106" s="2" t="s">
        <v>100</v>
      </c>
      <c r="AR1106" s="2" t="s">
        <v>39</v>
      </c>
      <c r="AS1106" s="2" t="s">
        <v>114</v>
      </c>
      <c r="AT1106" s="2" t="s">
        <v>11</v>
      </c>
      <c r="AU1106" s="2" t="s">
        <v>129</v>
      </c>
      <c r="AV1106" s="2" t="s">
        <v>13</v>
      </c>
      <c r="AW1106" s="7">
        <v>-4.4877599999999999E-5</v>
      </c>
      <c r="AX1106" s="7">
        <v>0.75</v>
      </c>
      <c r="AY1106" s="9">
        <f>Tabla8[[#This Row],[Precio unitario]]*Tabla8[[#This Row],[Tasa de ingresos cliente]]</f>
        <v>-3.3658199999999996E-5</v>
      </c>
      <c r="AZ1106" s="21">
        <v>21.6</v>
      </c>
      <c r="BA1106" s="11">
        <f>Tabla8[[#This Row],[tasa de cambio]]*Tabla8[[#This Row],[Ingresos netos]]</f>
        <v>-7.2701712E-4</v>
      </c>
      <c r="BB1106" s="23"/>
      <c r="BD1106" s="23"/>
    </row>
    <row r="1107" spans="16:56">
      <c r="P1107" s="2" t="s">
        <v>87</v>
      </c>
      <c r="Q1107" s="2" t="s">
        <v>55</v>
      </c>
      <c r="R1107" s="2"/>
      <c r="S1107" s="2" t="s">
        <v>11</v>
      </c>
      <c r="T1107" s="2" t="s">
        <v>12</v>
      </c>
      <c r="U1107" s="2" t="s">
        <v>13</v>
      </c>
      <c r="V1107" s="7">
        <v>4.1541186E-4</v>
      </c>
      <c r="W1107" s="7">
        <v>0.75</v>
      </c>
      <c r="X1107" s="9">
        <f>Tabla13[[#This Row],[Precio unitario]]*Tabla13[[#This Row],[Tasa de ingresos cliente]]</f>
        <v>3.1155889499999998E-4</v>
      </c>
      <c r="Y1107" s="21">
        <v>22.631540000000001</v>
      </c>
      <c r="Z1107" s="15">
        <f>Tabla13[[#This Row],[tasa de cambio]]*Tabla13[[#This Row],[Ingresos netos]]</f>
        <v>7.0510575945482998E-3</v>
      </c>
      <c r="AQ1107" s="1" t="s">
        <v>100</v>
      </c>
      <c r="AR1107" s="1" t="s">
        <v>112</v>
      </c>
      <c r="AS1107" s="1" t="s">
        <v>104</v>
      </c>
      <c r="AT1107" s="1" t="s">
        <v>11</v>
      </c>
      <c r="AU1107" s="1" t="s">
        <v>12</v>
      </c>
      <c r="AV1107" s="1" t="s">
        <v>13</v>
      </c>
      <c r="AW1107" s="8">
        <v>2.5035000000000001E-3</v>
      </c>
      <c r="AX1107" s="8">
        <v>0.75</v>
      </c>
      <c r="AY1107" s="9">
        <f>Tabla8[[#This Row],[Precio unitario]]*Tabla8[[#This Row],[Tasa de ingresos cliente]]</f>
        <v>1.877625E-3</v>
      </c>
      <c r="AZ1107" s="21">
        <v>21.6</v>
      </c>
      <c r="BA1107" s="11">
        <f>Tabla8[[#This Row],[tasa de cambio]]*Tabla8[[#This Row],[Ingresos netos]]</f>
        <v>4.0556700000000001E-2</v>
      </c>
      <c r="BB1107" s="23"/>
      <c r="BD1107" s="23"/>
    </row>
    <row r="1108" spans="16:56">
      <c r="P1108" s="1" t="s">
        <v>87</v>
      </c>
      <c r="Q1108" s="1" t="s">
        <v>18</v>
      </c>
      <c r="R1108" s="1"/>
      <c r="S1108" s="1" t="s">
        <v>11</v>
      </c>
      <c r="T1108" s="1" t="s">
        <v>12</v>
      </c>
      <c r="U1108" s="1" t="s">
        <v>13</v>
      </c>
      <c r="V1108" s="8">
        <v>2.3835927500000001E-4</v>
      </c>
      <c r="W1108" s="8">
        <v>0.75</v>
      </c>
      <c r="X1108" s="9">
        <f>Tabla13[[#This Row],[Precio unitario]]*Tabla13[[#This Row],[Tasa de ingresos cliente]]</f>
        <v>1.7876945625E-4</v>
      </c>
      <c r="Y1108" s="21">
        <v>22.631540000000001</v>
      </c>
      <c r="Z1108" s="15">
        <f>Tabla13[[#This Row],[tasa de cambio]]*Tabla13[[#This Row],[Ingresos netos]]</f>
        <v>4.0458280999001251E-3</v>
      </c>
      <c r="AQ1108" s="2" t="s">
        <v>100</v>
      </c>
      <c r="AR1108" s="2" t="s">
        <v>112</v>
      </c>
      <c r="AS1108" s="2" t="s">
        <v>104</v>
      </c>
      <c r="AT1108" s="2" t="s">
        <v>11</v>
      </c>
      <c r="AU1108" s="2" t="s">
        <v>12</v>
      </c>
      <c r="AV1108" s="2" t="s">
        <v>13</v>
      </c>
      <c r="AW1108" s="7">
        <v>2.5035999999999999E-3</v>
      </c>
      <c r="AX1108" s="7">
        <v>0.75</v>
      </c>
      <c r="AY1108" s="9">
        <f>Tabla8[[#This Row],[Precio unitario]]*Tabla8[[#This Row],[Tasa de ingresos cliente]]</f>
        <v>1.8776999999999999E-3</v>
      </c>
      <c r="AZ1108" s="21">
        <v>21.6</v>
      </c>
      <c r="BA1108" s="11">
        <f>Tabla8[[#This Row],[tasa de cambio]]*Tabla8[[#This Row],[Ingresos netos]]</f>
        <v>4.0558320000000002E-2</v>
      </c>
      <c r="BB1108" s="23"/>
      <c r="BD1108" s="23"/>
    </row>
    <row r="1109" spans="16:56">
      <c r="P1109" s="2" t="s">
        <v>87</v>
      </c>
      <c r="Q1109" s="2" t="s">
        <v>34</v>
      </c>
      <c r="R1109" s="2"/>
      <c r="S1109" s="2" t="s">
        <v>11</v>
      </c>
      <c r="T1109" s="2" t="s">
        <v>12</v>
      </c>
      <c r="U1109" s="2" t="s">
        <v>13</v>
      </c>
      <c r="V1109" s="7">
        <v>1.9961175900000001E-4</v>
      </c>
      <c r="W1109" s="7">
        <v>0.75</v>
      </c>
      <c r="X1109" s="9">
        <f>Tabla13[[#This Row],[Precio unitario]]*Tabla13[[#This Row],[Tasa de ingresos cliente]]</f>
        <v>1.4970881925E-4</v>
      </c>
      <c r="Y1109" s="21">
        <v>22.631540000000001</v>
      </c>
      <c r="Z1109" s="15">
        <f>Tabla13[[#This Row],[tasa de cambio]]*Tabla13[[#This Row],[Ingresos netos]]</f>
        <v>3.3881411312091454E-3</v>
      </c>
      <c r="AQ1109" s="1" t="s">
        <v>100</v>
      </c>
      <c r="AR1109" s="1" t="s">
        <v>112</v>
      </c>
      <c r="AS1109" s="1" t="s">
        <v>104</v>
      </c>
      <c r="AT1109" s="1" t="s">
        <v>11</v>
      </c>
      <c r="AU1109" s="1" t="s">
        <v>12</v>
      </c>
      <c r="AV1109" s="1" t="s">
        <v>13</v>
      </c>
      <c r="AW1109" s="8">
        <v>2.5036667000000001E-3</v>
      </c>
      <c r="AX1109" s="8">
        <v>0.75</v>
      </c>
      <c r="AY1109" s="9">
        <f>Tabla8[[#This Row],[Precio unitario]]*Tabla8[[#This Row],[Tasa de ingresos cliente]]</f>
        <v>1.877750025E-3</v>
      </c>
      <c r="AZ1109" s="21">
        <v>21.6</v>
      </c>
      <c r="BA1109" s="11">
        <f>Tabla8[[#This Row],[tasa de cambio]]*Tabla8[[#This Row],[Ingresos netos]]</f>
        <v>4.0559400540000005E-2</v>
      </c>
      <c r="BB1109" s="23"/>
      <c r="BD1109" s="23"/>
    </row>
    <row r="1110" spans="16:56">
      <c r="P1110" s="1" t="s">
        <v>87</v>
      </c>
      <c r="Q1110" s="1" t="s">
        <v>53</v>
      </c>
      <c r="R1110" s="1"/>
      <c r="S1110" s="1" t="s">
        <v>11</v>
      </c>
      <c r="T1110" s="1" t="s">
        <v>12</v>
      </c>
      <c r="U1110" s="1" t="s">
        <v>13</v>
      </c>
      <c r="V1110" s="8">
        <v>1.71209011E-4</v>
      </c>
      <c r="W1110" s="8">
        <v>0.75</v>
      </c>
      <c r="X1110" s="9">
        <f>Tabla13[[#This Row],[Precio unitario]]*Tabla13[[#This Row],[Tasa de ingresos cliente]]</f>
        <v>1.2840675825E-4</v>
      </c>
      <c r="Y1110" s="21">
        <v>22.631540000000001</v>
      </c>
      <c r="Z1110" s="15">
        <f>Tabla13[[#This Row],[tasa de cambio]]*Tabla13[[#This Row],[Ingresos netos]]</f>
        <v>2.9060426856052052E-3</v>
      </c>
      <c r="AQ1110" s="1" t="s">
        <v>100</v>
      </c>
      <c r="AR1110" s="1" t="s">
        <v>112</v>
      </c>
      <c r="AS1110" s="1" t="s">
        <v>104</v>
      </c>
      <c r="AT1110" s="1" t="s">
        <v>11</v>
      </c>
      <c r="AU1110" s="1" t="s">
        <v>129</v>
      </c>
      <c r="AV1110" s="1" t="s">
        <v>13</v>
      </c>
      <c r="AW1110" s="8">
        <v>-4.8235800000000001E-4</v>
      </c>
      <c r="AX1110" s="8">
        <v>0.75</v>
      </c>
      <c r="AY1110" s="9">
        <f>Tabla8[[#This Row],[Precio unitario]]*Tabla8[[#This Row],[Tasa de ingresos cliente]]</f>
        <v>-3.617685E-4</v>
      </c>
      <c r="AZ1110" s="21">
        <v>21.6</v>
      </c>
      <c r="BA1110" s="11">
        <f>Tabla8[[#This Row],[tasa de cambio]]*Tabla8[[#This Row],[Ingresos netos]]</f>
        <v>-7.8141996000000002E-3</v>
      </c>
      <c r="BB1110" s="23"/>
      <c r="BD1110" s="23"/>
    </row>
    <row r="1111" spans="16:56">
      <c r="P1111" s="2" t="s">
        <v>87</v>
      </c>
      <c r="Q1111" s="2" t="s">
        <v>17</v>
      </c>
      <c r="R1111" s="2"/>
      <c r="S1111" s="2" t="s">
        <v>11</v>
      </c>
      <c r="T1111" s="2" t="s">
        <v>12</v>
      </c>
      <c r="U1111" s="2" t="s">
        <v>13</v>
      </c>
      <c r="V1111" s="7">
        <v>2.33074637E-4</v>
      </c>
      <c r="W1111" s="7">
        <v>0.75</v>
      </c>
      <c r="X1111" s="9">
        <f>Tabla13[[#This Row],[Precio unitario]]*Tabla13[[#This Row],[Tasa de ingresos cliente]]</f>
        <v>1.7480597774999999E-4</v>
      </c>
      <c r="Y1111" s="21">
        <v>22.631540000000001</v>
      </c>
      <c r="Z1111" s="15">
        <f>Tabla13[[#This Row],[tasa de cambio]]*Tabla13[[#This Row],[Ingresos netos]]</f>
        <v>3.956128477688235E-3</v>
      </c>
      <c r="AQ1111" s="1" t="s">
        <v>100</v>
      </c>
      <c r="AR1111" s="1" t="s">
        <v>123</v>
      </c>
      <c r="AS1111" s="1" t="s">
        <v>114</v>
      </c>
      <c r="AT1111" s="1" t="s">
        <v>11</v>
      </c>
      <c r="AU1111" s="1" t="s">
        <v>12</v>
      </c>
      <c r="AV1111" s="1" t="s">
        <v>13</v>
      </c>
      <c r="AW1111" s="8">
        <v>2.1999999999999999E-5</v>
      </c>
      <c r="AX1111" s="8">
        <v>0.75</v>
      </c>
      <c r="AY1111" s="9">
        <f>Tabla8[[#This Row],[Precio unitario]]*Tabla8[[#This Row],[Tasa de ingresos cliente]]</f>
        <v>1.6500000000000001E-5</v>
      </c>
      <c r="AZ1111" s="21">
        <v>21.6</v>
      </c>
      <c r="BA1111" s="11">
        <f>Tabla8[[#This Row],[tasa de cambio]]*Tabla8[[#This Row],[Ingresos netos]]</f>
        <v>3.5640000000000004E-4</v>
      </c>
      <c r="BB1111" s="23"/>
      <c r="BD1111" s="23"/>
    </row>
    <row r="1112" spans="16:56">
      <c r="P1112" s="1" t="s">
        <v>87</v>
      </c>
      <c r="Q1112" s="1" t="s">
        <v>33</v>
      </c>
      <c r="R1112" s="1"/>
      <c r="S1112" s="1" t="s">
        <v>11</v>
      </c>
      <c r="T1112" s="1" t="s">
        <v>12</v>
      </c>
      <c r="U1112" s="1" t="s">
        <v>13</v>
      </c>
      <c r="V1112" s="8">
        <v>3.4662075089999999E-3</v>
      </c>
      <c r="W1112" s="8">
        <v>0.75</v>
      </c>
      <c r="X1112" s="9">
        <f>Tabla13[[#This Row],[Precio unitario]]*Tabla13[[#This Row],[Tasa de ingresos cliente]]</f>
        <v>2.5996556317499997E-3</v>
      </c>
      <c r="Y1112" s="21">
        <v>22.631540000000001</v>
      </c>
      <c r="Z1112" s="15">
        <f>Tabla13[[#This Row],[tasa de cambio]]*Tabla13[[#This Row],[Ingresos netos]]</f>
        <v>5.8834210416175391E-2</v>
      </c>
      <c r="AQ1112" s="1" t="s">
        <v>100</v>
      </c>
      <c r="AR1112" s="1" t="s">
        <v>30</v>
      </c>
      <c r="AS1112" s="1" t="s">
        <v>101</v>
      </c>
      <c r="AT1112" s="1" t="s">
        <v>11</v>
      </c>
      <c r="AU1112" s="1" t="s">
        <v>12</v>
      </c>
      <c r="AV1112" s="1" t="s">
        <v>13</v>
      </c>
      <c r="AW1112" s="8">
        <v>1.5250000000000001E-3</v>
      </c>
      <c r="AX1112" s="8">
        <v>0.75</v>
      </c>
      <c r="AY1112" s="9">
        <f>Tabla8[[#This Row],[Precio unitario]]*Tabla8[[#This Row],[Tasa de ingresos cliente]]</f>
        <v>1.14375E-3</v>
      </c>
      <c r="AZ1112" s="21">
        <v>21.6</v>
      </c>
      <c r="BA1112" s="11">
        <f>Tabla8[[#This Row],[tasa de cambio]]*Tabla8[[#This Row],[Ingresos netos]]</f>
        <v>2.4705000000000001E-2</v>
      </c>
      <c r="BB1112" s="23"/>
      <c r="BD1112" s="23"/>
    </row>
    <row r="1113" spans="16:56">
      <c r="P1113" s="2" t="s">
        <v>87</v>
      </c>
      <c r="Q1113" s="2" t="s">
        <v>33</v>
      </c>
      <c r="R1113" s="2"/>
      <c r="S1113" s="2" t="s">
        <v>11</v>
      </c>
      <c r="T1113" s="2" t="s">
        <v>12</v>
      </c>
      <c r="U1113" s="2" t="s">
        <v>13</v>
      </c>
      <c r="V1113" s="7">
        <v>8.8945823600000001E-4</v>
      </c>
      <c r="W1113" s="7">
        <v>0.75</v>
      </c>
      <c r="X1113" s="9">
        <f>Tabla13[[#This Row],[Precio unitario]]*Tabla13[[#This Row],[Tasa de ingresos cliente]]</f>
        <v>6.6709367700000001E-4</v>
      </c>
      <c r="Y1113" s="21">
        <v>22.631540000000001</v>
      </c>
      <c r="Z1113" s="15">
        <f>Tabla13[[#This Row],[tasa de cambio]]*Tabla13[[#This Row],[Ingresos netos]]</f>
        <v>1.509735723477258E-2</v>
      </c>
      <c r="AQ1113" s="2" t="s">
        <v>100</v>
      </c>
      <c r="AR1113" s="2" t="s">
        <v>30</v>
      </c>
      <c r="AS1113" s="2" t="s">
        <v>104</v>
      </c>
      <c r="AT1113" s="2" t="s">
        <v>11</v>
      </c>
      <c r="AU1113" s="2" t="s">
        <v>129</v>
      </c>
      <c r="AV1113" s="2" t="s">
        <v>13</v>
      </c>
      <c r="AW1113" s="7">
        <v>-1.010494E-3</v>
      </c>
      <c r="AX1113" s="7">
        <v>0.75</v>
      </c>
      <c r="AY1113" s="9">
        <f>Tabla8[[#This Row],[Precio unitario]]*Tabla8[[#This Row],[Tasa de ingresos cliente]]</f>
        <v>-7.5787050000000007E-4</v>
      </c>
      <c r="AZ1113" s="21">
        <v>21.6</v>
      </c>
      <c r="BA1113" s="11">
        <f>Tabla8[[#This Row],[tasa de cambio]]*Tabla8[[#This Row],[Ingresos netos]]</f>
        <v>-1.6370002800000002E-2</v>
      </c>
      <c r="BB1113" s="23"/>
      <c r="BD1113" s="23"/>
    </row>
    <row r="1114" spans="16:56">
      <c r="P1114" s="1" t="s">
        <v>87</v>
      </c>
      <c r="Q1114" s="1" t="s">
        <v>19</v>
      </c>
      <c r="R1114" s="1"/>
      <c r="S1114" s="1" t="s">
        <v>11</v>
      </c>
      <c r="T1114" s="1" t="s">
        <v>12</v>
      </c>
      <c r="U1114" s="1" t="s">
        <v>13</v>
      </c>
      <c r="V1114" s="8">
        <v>3.324604342E-3</v>
      </c>
      <c r="W1114" s="8">
        <v>0.75</v>
      </c>
      <c r="X1114" s="9">
        <f>Tabla13[[#This Row],[Precio unitario]]*Tabla13[[#This Row],[Tasa de ingresos cliente]]</f>
        <v>2.4934532565000001E-3</v>
      </c>
      <c r="Y1114" s="21">
        <v>22.631540000000001</v>
      </c>
      <c r="Z1114" s="15">
        <f>Tabla13[[#This Row],[tasa de cambio]]*Tabla13[[#This Row],[Ingresos netos]]</f>
        <v>5.6430687112610019E-2</v>
      </c>
      <c r="AQ1114" s="2" t="s">
        <v>100</v>
      </c>
      <c r="AR1114" s="2" t="s">
        <v>125</v>
      </c>
      <c r="AS1114" s="2" t="s">
        <v>114</v>
      </c>
      <c r="AT1114" s="2" t="s">
        <v>11</v>
      </c>
      <c r="AU1114" s="2" t="s">
        <v>12</v>
      </c>
      <c r="AV1114" s="2" t="s">
        <v>13</v>
      </c>
      <c r="AW1114" s="7">
        <v>5.0000000000000004E-6</v>
      </c>
      <c r="AX1114" s="7">
        <v>0.75</v>
      </c>
      <c r="AY1114" s="9">
        <f>Tabla8[[#This Row],[Precio unitario]]*Tabla8[[#This Row],[Tasa de ingresos cliente]]</f>
        <v>3.7500000000000005E-6</v>
      </c>
      <c r="AZ1114" s="21">
        <v>21.6</v>
      </c>
      <c r="BA1114" s="11">
        <f>Tabla8[[#This Row],[tasa de cambio]]*Tabla8[[#This Row],[Ingresos netos]]</f>
        <v>8.1000000000000017E-5</v>
      </c>
      <c r="BB1114" s="23"/>
      <c r="BD1114" s="23"/>
    </row>
    <row r="1115" spans="16:56">
      <c r="P1115" s="2" t="s">
        <v>87</v>
      </c>
      <c r="Q1115" s="2" t="s">
        <v>21</v>
      </c>
      <c r="R1115" s="2"/>
      <c r="S1115" s="2" t="s">
        <v>11</v>
      </c>
      <c r="T1115" s="2" t="s">
        <v>12</v>
      </c>
      <c r="U1115" s="2" t="s">
        <v>13</v>
      </c>
      <c r="V1115" s="7">
        <v>1.101234007E-3</v>
      </c>
      <c r="W1115" s="7">
        <v>0.75</v>
      </c>
      <c r="X1115" s="9">
        <f>Tabla13[[#This Row],[Precio unitario]]*Tabla13[[#This Row],[Tasa de ingresos cliente]]</f>
        <v>8.2592550524999996E-4</v>
      </c>
      <c r="Y1115" s="21">
        <v>22.631540000000001</v>
      </c>
      <c r="Z1115" s="15">
        <f>Tabla13[[#This Row],[tasa de cambio]]*Tabla13[[#This Row],[Ingresos netos]]</f>
        <v>1.8691966109085585E-2</v>
      </c>
      <c r="AQ1115" s="2" t="s">
        <v>100</v>
      </c>
      <c r="AR1115" s="2" t="s">
        <v>78</v>
      </c>
      <c r="AS1115" s="2" t="s">
        <v>114</v>
      </c>
      <c r="AT1115" s="2" t="s">
        <v>11</v>
      </c>
      <c r="AU1115" s="2" t="s">
        <v>12</v>
      </c>
      <c r="AV1115" s="2" t="s">
        <v>13</v>
      </c>
      <c r="AW1115" s="7">
        <v>6.7999999999999999E-5</v>
      </c>
      <c r="AX1115" s="7">
        <v>0.75</v>
      </c>
      <c r="AY1115" s="9">
        <f>Tabla8[[#This Row],[Precio unitario]]*Tabla8[[#This Row],[Tasa de ingresos cliente]]</f>
        <v>5.1E-5</v>
      </c>
      <c r="AZ1115" s="21">
        <v>21.6</v>
      </c>
      <c r="BA1115" s="11">
        <f>Tabla8[[#This Row],[tasa de cambio]]*Tabla8[[#This Row],[Ingresos netos]]</f>
        <v>1.1016000000000001E-3</v>
      </c>
      <c r="BB1115" s="23"/>
      <c r="BD1115" s="23"/>
    </row>
    <row r="1116" spans="16:56">
      <c r="P1116" s="1" t="s">
        <v>87</v>
      </c>
      <c r="Q1116" s="1" t="s">
        <v>57</v>
      </c>
      <c r="R1116" s="1"/>
      <c r="S1116" s="1" t="s">
        <v>11</v>
      </c>
      <c r="T1116" s="1" t="s">
        <v>12</v>
      </c>
      <c r="U1116" s="1" t="s">
        <v>13</v>
      </c>
      <c r="V1116" s="8">
        <v>3.0504356599999997E-4</v>
      </c>
      <c r="W1116" s="8">
        <v>0.75</v>
      </c>
      <c r="X1116" s="9">
        <f>Tabla13[[#This Row],[Precio unitario]]*Tabla13[[#This Row],[Tasa de ingresos cliente]]</f>
        <v>2.2878267449999998E-4</v>
      </c>
      <c r="Y1116" s="21">
        <v>22.631540000000001</v>
      </c>
      <c r="Z1116" s="15">
        <f>Tabla13[[#This Row],[tasa de cambio]]*Tabla13[[#This Row],[Ingresos netos]]</f>
        <v>5.1777042492537296E-3</v>
      </c>
      <c r="AQ1116" s="1" t="s">
        <v>100</v>
      </c>
      <c r="AR1116" s="1" t="s">
        <v>48</v>
      </c>
      <c r="AS1116" s="1" t="s">
        <v>104</v>
      </c>
      <c r="AT1116" s="1" t="s">
        <v>11</v>
      </c>
      <c r="AU1116" s="1" t="s">
        <v>12</v>
      </c>
      <c r="AV1116" s="1" t="s">
        <v>13</v>
      </c>
      <c r="AW1116" s="8">
        <v>1.4009999999999999E-3</v>
      </c>
      <c r="AX1116" s="8">
        <v>0.75</v>
      </c>
      <c r="AY1116" s="9">
        <f>Tabla8[[#This Row],[Precio unitario]]*Tabla8[[#This Row],[Tasa de ingresos cliente]]</f>
        <v>1.05075E-3</v>
      </c>
      <c r="AZ1116" s="21">
        <v>21.6</v>
      </c>
      <c r="BA1116" s="11">
        <f>Tabla8[[#This Row],[tasa de cambio]]*Tabla8[[#This Row],[Ingresos netos]]</f>
        <v>2.2696200000000003E-2</v>
      </c>
      <c r="BB1116" s="23"/>
      <c r="BD1116" s="23"/>
    </row>
    <row r="1117" spans="16:56">
      <c r="P1117" s="2" t="s">
        <v>87</v>
      </c>
      <c r="Q1117" s="2" t="s">
        <v>52</v>
      </c>
      <c r="R1117" s="2"/>
      <c r="S1117" s="2" t="s">
        <v>11</v>
      </c>
      <c r="T1117" s="2" t="s">
        <v>12</v>
      </c>
      <c r="U1117" s="2" t="s">
        <v>13</v>
      </c>
      <c r="V1117" s="7">
        <v>3.1327996300000002E-4</v>
      </c>
      <c r="W1117" s="7">
        <v>0.75</v>
      </c>
      <c r="X1117" s="9">
        <f>Tabla13[[#This Row],[Precio unitario]]*Tabla13[[#This Row],[Tasa de ingresos cliente]]</f>
        <v>2.3495997225000002E-4</v>
      </c>
      <c r="Y1117" s="21">
        <v>22.631540000000001</v>
      </c>
      <c r="Z1117" s="15">
        <f>Tabla13[[#This Row],[tasa de cambio]]*Tabla13[[#This Row],[Ingresos netos]]</f>
        <v>5.3175060103747658E-3</v>
      </c>
      <c r="AQ1117" s="2" t="s">
        <v>100</v>
      </c>
      <c r="AR1117" s="2" t="s">
        <v>48</v>
      </c>
      <c r="AS1117" s="2" t="s">
        <v>104</v>
      </c>
      <c r="AT1117" s="2" t="s">
        <v>11</v>
      </c>
      <c r="AU1117" s="2" t="s">
        <v>12</v>
      </c>
      <c r="AV1117" s="2" t="s">
        <v>13</v>
      </c>
      <c r="AW1117" s="7">
        <v>3.2669999999999999E-3</v>
      </c>
      <c r="AX1117" s="7">
        <v>0.75</v>
      </c>
      <c r="AY1117" s="9">
        <f>Tabla8[[#This Row],[Precio unitario]]*Tabla8[[#This Row],[Tasa de ingresos cliente]]</f>
        <v>2.4502500000000002E-3</v>
      </c>
      <c r="AZ1117" s="21">
        <v>21.6</v>
      </c>
      <c r="BA1117" s="11">
        <f>Tabla8[[#This Row],[tasa de cambio]]*Tabla8[[#This Row],[Ingresos netos]]</f>
        <v>5.2925400000000004E-2</v>
      </c>
      <c r="BB1117" s="23"/>
      <c r="BD1117" s="23"/>
    </row>
    <row r="1118" spans="16:56">
      <c r="P1118" s="1" t="s">
        <v>87</v>
      </c>
      <c r="Q1118" s="1" t="s">
        <v>20</v>
      </c>
      <c r="R1118" s="1"/>
      <c r="S1118" s="1" t="s">
        <v>11</v>
      </c>
      <c r="T1118" s="1" t="s">
        <v>12</v>
      </c>
      <c r="U1118" s="1" t="s">
        <v>13</v>
      </c>
      <c r="V1118" s="8">
        <v>5.1465834190000002E-3</v>
      </c>
      <c r="W1118" s="8">
        <v>0.75</v>
      </c>
      <c r="X1118" s="9">
        <f>Tabla13[[#This Row],[Precio unitario]]*Tabla13[[#This Row],[Tasa de ingresos cliente]]</f>
        <v>3.8599375642499999E-3</v>
      </c>
      <c r="Y1118" s="21">
        <v>22.631540000000001</v>
      </c>
      <c r="Z1118" s="15">
        <f>Tabla13[[#This Row],[tasa de cambio]]*Tabla13[[#This Row],[Ingresos netos]]</f>
        <v>8.7356331382826446E-2</v>
      </c>
      <c r="AQ1118" s="2" t="s">
        <v>100</v>
      </c>
      <c r="AR1118" s="2" t="s">
        <v>48</v>
      </c>
      <c r="AS1118" s="2" t="s">
        <v>104</v>
      </c>
      <c r="AT1118" s="2" t="s">
        <v>11</v>
      </c>
      <c r="AU1118" s="2" t="s">
        <v>12</v>
      </c>
      <c r="AV1118" s="2" t="s">
        <v>13</v>
      </c>
      <c r="AW1118" s="7">
        <v>3.5205000000000002E-3</v>
      </c>
      <c r="AX1118" s="7">
        <v>0.75</v>
      </c>
      <c r="AY1118" s="9">
        <f>Tabla8[[#This Row],[Precio unitario]]*Tabla8[[#This Row],[Tasa de ingresos cliente]]</f>
        <v>2.6403750000000004E-3</v>
      </c>
      <c r="AZ1118" s="21">
        <v>21.6</v>
      </c>
      <c r="BA1118" s="11">
        <f>Tabla8[[#This Row],[tasa de cambio]]*Tabla8[[#This Row],[Ingresos netos]]</f>
        <v>5.7032100000000009E-2</v>
      </c>
      <c r="BB1118" s="23"/>
      <c r="BD1118" s="23"/>
    </row>
    <row r="1119" spans="16:56">
      <c r="P1119" s="2" t="s">
        <v>87</v>
      </c>
      <c r="Q1119" s="2" t="s">
        <v>57</v>
      </c>
      <c r="R1119" s="2"/>
      <c r="S1119" s="2" t="s">
        <v>11</v>
      </c>
      <c r="T1119" s="2" t="s">
        <v>12</v>
      </c>
      <c r="U1119" s="2" t="s">
        <v>13</v>
      </c>
      <c r="V1119" s="7">
        <v>1.6173369599999999E-4</v>
      </c>
      <c r="W1119" s="7">
        <v>0.75</v>
      </c>
      <c r="X1119" s="9">
        <f>Tabla13[[#This Row],[Precio unitario]]*Tabla13[[#This Row],[Tasa de ingresos cliente]]</f>
        <v>1.2130027199999999E-4</v>
      </c>
      <c r="Y1119" s="21">
        <v>22.631540000000001</v>
      </c>
      <c r="Z1119" s="15">
        <f>Tabla13[[#This Row],[tasa de cambio]]*Tabla13[[#This Row],[Ingresos netos]]</f>
        <v>2.7452119577788801E-3</v>
      </c>
      <c r="AQ1119" s="1" t="s">
        <v>100</v>
      </c>
      <c r="AR1119" s="1" t="s">
        <v>48</v>
      </c>
      <c r="AS1119" s="1" t="s">
        <v>104</v>
      </c>
      <c r="AT1119" s="1" t="s">
        <v>11</v>
      </c>
      <c r="AU1119" s="1" t="s">
        <v>12</v>
      </c>
      <c r="AV1119" s="1" t="s">
        <v>13</v>
      </c>
      <c r="AW1119" s="8">
        <v>3.5209999999999998E-3</v>
      </c>
      <c r="AX1119" s="8">
        <v>0.75</v>
      </c>
      <c r="AY1119" s="9">
        <f>Tabla8[[#This Row],[Precio unitario]]*Tabla8[[#This Row],[Tasa de ingresos cliente]]</f>
        <v>2.6407499999999999E-3</v>
      </c>
      <c r="AZ1119" s="21">
        <v>21.6</v>
      </c>
      <c r="BA1119" s="11">
        <f>Tabla8[[#This Row],[tasa de cambio]]*Tabla8[[#This Row],[Ingresos netos]]</f>
        <v>5.7040199999999999E-2</v>
      </c>
      <c r="BB1119" s="23"/>
      <c r="BD1119" s="23"/>
    </row>
    <row r="1120" spans="16:56">
      <c r="P1120" s="1" t="s">
        <v>87</v>
      </c>
      <c r="Q1120" s="1" t="s">
        <v>69</v>
      </c>
      <c r="R1120" s="1"/>
      <c r="S1120" s="1" t="s">
        <v>11</v>
      </c>
      <c r="T1120" s="1" t="s">
        <v>12</v>
      </c>
      <c r="U1120" s="1" t="s">
        <v>13</v>
      </c>
      <c r="V1120" s="8">
        <v>3.6592518999999998E-5</v>
      </c>
      <c r="W1120" s="8">
        <v>0.75</v>
      </c>
      <c r="X1120" s="9">
        <f>Tabla13[[#This Row],[Precio unitario]]*Tabla13[[#This Row],[Tasa de ingresos cliente]]</f>
        <v>2.744438925E-5</v>
      </c>
      <c r="Y1120" s="21">
        <v>22.631540000000001</v>
      </c>
      <c r="Z1120" s="15">
        <f>Tabla13[[#This Row],[tasa de cambio]]*Tabla13[[#This Row],[Ingresos netos]]</f>
        <v>6.2110879308694507E-4</v>
      </c>
      <c r="AQ1120" s="1" t="s">
        <v>100</v>
      </c>
      <c r="AR1120" s="1" t="s">
        <v>48</v>
      </c>
      <c r="AS1120" s="1" t="s">
        <v>104</v>
      </c>
      <c r="AT1120" s="1" t="s">
        <v>11</v>
      </c>
      <c r="AU1120" s="1" t="s">
        <v>12</v>
      </c>
      <c r="AV1120" s="1" t="s">
        <v>13</v>
      </c>
      <c r="AW1120" s="8">
        <v>1.5672500000000001E-3</v>
      </c>
      <c r="AX1120" s="8">
        <v>0.75</v>
      </c>
      <c r="AY1120" s="9">
        <f>Tabla8[[#This Row],[Precio unitario]]*Tabla8[[#This Row],[Tasa de ingresos cliente]]</f>
        <v>1.1754375000000001E-3</v>
      </c>
      <c r="AZ1120" s="21">
        <v>21.6</v>
      </c>
      <c r="BA1120" s="11">
        <f>Tabla8[[#This Row],[tasa de cambio]]*Tabla8[[#This Row],[Ingresos netos]]</f>
        <v>2.5389450000000004E-2</v>
      </c>
      <c r="BB1120" s="23"/>
      <c r="BD1120" s="23"/>
    </row>
    <row r="1121" spans="16:56">
      <c r="P1121" s="2" t="s">
        <v>87</v>
      </c>
      <c r="Q1121" s="2" t="s">
        <v>59</v>
      </c>
      <c r="R1121" s="2"/>
      <c r="S1121" s="2" t="s">
        <v>11</v>
      </c>
      <c r="T1121" s="2" t="s">
        <v>12</v>
      </c>
      <c r="U1121" s="2" t="s">
        <v>13</v>
      </c>
      <c r="V1121" s="7">
        <v>4.6461010880000002E-3</v>
      </c>
      <c r="W1121" s="7">
        <v>0.75</v>
      </c>
      <c r="X1121" s="9">
        <f>Tabla13[[#This Row],[Precio unitario]]*Tabla13[[#This Row],[Tasa de ingresos cliente]]</f>
        <v>3.4845758160000004E-3</v>
      </c>
      <c r="Y1121" s="21">
        <v>22.631540000000001</v>
      </c>
      <c r="Z1121" s="15">
        <f>Tabla13[[#This Row],[tasa de cambio]]*Tabla13[[#This Row],[Ingresos netos]]</f>
        <v>7.8861316962836658E-2</v>
      </c>
      <c r="AQ1121" s="2" t="s">
        <v>100</v>
      </c>
      <c r="AR1121" s="2" t="s">
        <v>48</v>
      </c>
      <c r="AS1121" s="2" t="s">
        <v>104</v>
      </c>
      <c r="AT1121" s="2" t="s">
        <v>11</v>
      </c>
      <c r="AU1121" s="2" t="s">
        <v>12</v>
      </c>
      <c r="AV1121" s="2" t="s">
        <v>13</v>
      </c>
      <c r="AW1121" s="7">
        <v>1.567E-3</v>
      </c>
      <c r="AX1121" s="7">
        <v>0.75</v>
      </c>
      <c r="AY1121" s="9">
        <f>Tabla8[[#This Row],[Precio unitario]]*Tabla8[[#This Row],[Tasa de ingresos cliente]]</f>
        <v>1.1752500000000001E-3</v>
      </c>
      <c r="AZ1121" s="21">
        <v>21.6</v>
      </c>
      <c r="BA1121" s="11">
        <f>Tabla8[[#This Row],[tasa de cambio]]*Tabla8[[#This Row],[Ingresos netos]]</f>
        <v>2.5385400000000002E-2</v>
      </c>
      <c r="BB1121" s="23"/>
      <c r="BD1121" s="23"/>
    </row>
    <row r="1122" spans="16:56">
      <c r="P1122" s="1" t="s">
        <v>87</v>
      </c>
      <c r="Q1122" s="1" t="s">
        <v>10</v>
      </c>
      <c r="R1122" s="1"/>
      <c r="S1122" s="1" t="s">
        <v>11</v>
      </c>
      <c r="T1122" s="1" t="s">
        <v>12</v>
      </c>
      <c r="U1122" s="1" t="s">
        <v>13</v>
      </c>
      <c r="V1122" s="8">
        <v>1.4100376600000001E-4</v>
      </c>
      <c r="W1122" s="8">
        <v>0.75</v>
      </c>
      <c r="X1122" s="9">
        <f>Tabla13[[#This Row],[Precio unitario]]*Tabla13[[#This Row],[Tasa de ingresos cliente]]</f>
        <v>1.0575282450000001E-4</v>
      </c>
      <c r="Y1122" s="21">
        <v>22.631540000000001</v>
      </c>
      <c r="Z1122" s="15">
        <f>Tabla13[[#This Row],[tasa de cambio]]*Tabla13[[#This Row],[Ingresos netos]]</f>
        <v>2.3933492777847305E-3</v>
      </c>
      <c r="AQ1122" s="1" t="s">
        <v>100</v>
      </c>
      <c r="AR1122" s="1" t="s">
        <v>48</v>
      </c>
      <c r="AS1122" s="1" t="s">
        <v>104</v>
      </c>
      <c r="AT1122" s="1" t="s">
        <v>11</v>
      </c>
      <c r="AU1122" s="1" t="s">
        <v>12</v>
      </c>
      <c r="AV1122" s="1" t="s">
        <v>13</v>
      </c>
      <c r="AW1122" s="8">
        <v>1.5673333000000001E-3</v>
      </c>
      <c r="AX1122" s="8">
        <v>0.75</v>
      </c>
      <c r="AY1122" s="9">
        <f>Tabla8[[#This Row],[Precio unitario]]*Tabla8[[#This Row],[Tasa de ingresos cliente]]</f>
        <v>1.175499975E-3</v>
      </c>
      <c r="AZ1122" s="21">
        <v>21.6</v>
      </c>
      <c r="BA1122" s="11">
        <f>Tabla8[[#This Row],[tasa de cambio]]*Tabla8[[#This Row],[Ingresos netos]]</f>
        <v>2.5390799460000002E-2</v>
      </c>
      <c r="BB1122" s="23"/>
      <c r="BD1122" s="23"/>
    </row>
    <row r="1123" spans="16:56">
      <c r="P1123" s="2" t="s">
        <v>87</v>
      </c>
      <c r="Q1123" s="2" t="s">
        <v>10</v>
      </c>
      <c r="R1123" s="2"/>
      <c r="S1123" s="2" t="s">
        <v>11</v>
      </c>
      <c r="T1123" s="2" t="s">
        <v>12</v>
      </c>
      <c r="U1123" s="2" t="s">
        <v>13</v>
      </c>
      <c r="V1123" s="7">
        <v>4.0946589600000002E-4</v>
      </c>
      <c r="W1123" s="7">
        <v>0.75</v>
      </c>
      <c r="X1123" s="9">
        <f>Tabla13[[#This Row],[Precio unitario]]*Tabla13[[#This Row],[Tasa de ingresos cliente]]</f>
        <v>3.0709942200000002E-4</v>
      </c>
      <c r="Y1123" s="21">
        <v>22.631540000000001</v>
      </c>
      <c r="Z1123" s="15">
        <f>Tabla13[[#This Row],[tasa de cambio]]*Tabla13[[#This Row],[Ingresos netos]]</f>
        <v>6.9501328529698808E-3</v>
      </c>
      <c r="AQ1123" s="2" t="s">
        <v>100</v>
      </c>
      <c r="AR1123" s="2" t="s">
        <v>48</v>
      </c>
      <c r="AS1123" s="2" t="s">
        <v>104</v>
      </c>
      <c r="AT1123" s="2" t="s">
        <v>11</v>
      </c>
      <c r="AU1123" s="2" t="s">
        <v>12</v>
      </c>
      <c r="AV1123" s="2" t="s">
        <v>13</v>
      </c>
      <c r="AW1123" s="7">
        <v>1.5675000000000001E-3</v>
      </c>
      <c r="AX1123" s="7">
        <v>0.75</v>
      </c>
      <c r="AY1123" s="9">
        <f>Tabla8[[#This Row],[Precio unitario]]*Tabla8[[#This Row],[Tasa de ingresos cliente]]</f>
        <v>1.175625E-3</v>
      </c>
      <c r="AZ1123" s="21">
        <v>21.6</v>
      </c>
      <c r="BA1123" s="11">
        <f>Tabla8[[#This Row],[tasa de cambio]]*Tabla8[[#This Row],[Ingresos netos]]</f>
        <v>2.5393500000000003E-2</v>
      </c>
      <c r="BB1123" s="23"/>
      <c r="BD1123" s="23"/>
    </row>
    <row r="1124" spans="16:56">
      <c r="P1124" s="1" t="s">
        <v>87</v>
      </c>
      <c r="Q1124" s="1" t="s">
        <v>10</v>
      </c>
      <c r="R1124" s="1"/>
      <c r="S1124" s="1" t="s">
        <v>11</v>
      </c>
      <c r="T1124" s="1" t="s">
        <v>12</v>
      </c>
      <c r="U1124" s="1" t="s">
        <v>13</v>
      </c>
      <c r="V1124" s="8">
        <v>4.37367551E-4</v>
      </c>
      <c r="W1124" s="8">
        <v>0.75</v>
      </c>
      <c r="X1124" s="9">
        <f>Tabla13[[#This Row],[Precio unitario]]*Tabla13[[#This Row],[Tasa de ingresos cliente]]</f>
        <v>3.2802566324999997E-4</v>
      </c>
      <c r="Y1124" s="21">
        <v>22.631540000000001</v>
      </c>
      <c r="Z1124" s="15">
        <f>Tabla13[[#This Row],[tasa de cambio]]*Tabla13[[#This Row],[Ingresos netos]]</f>
        <v>7.4237259188689045E-3</v>
      </c>
      <c r="AQ1124" s="2" t="s">
        <v>100</v>
      </c>
      <c r="AR1124" s="2" t="s">
        <v>48</v>
      </c>
      <c r="AS1124" s="2" t="s">
        <v>114</v>
      </c>
      <c r="AT1124" s="2" t="s">
        <v>11</v>
      </c>
      <c r="AU1124" s="2" t="s">
        <v>12</v>
      </c>
      <c r="AV1124" s="2" t="s">
        <v>13</v>
      </c>
      <c r="AW1124" s="7">
        <v>4.6999999999999997E-5</v>
      </c>
      <c r="AX1124" s="7">
        <v>0.75</v>
      </c>
      <c r="AY1124" s="9">
        <f>Tabla8[[#This Row],[Precio unitario]]*Tabla8[[#This Row],[Tasa de ingresos cliente]]</f>
        <v>3.5249999999999996E-5</v>
      </c>
      <c r="AZ1124" s="21">
        <v>21.6</v>
      </c>
      <c r="BA1124" s="11">
        <f>Tabla8[[#This Row],[tasa de cambio]]*Tabla8[[#This Row],[Ingresos netos]]</f>
        <v>7.6139999999999997E-4</v>
      </c>
      <c r="BB1124" s="23"/>
      <c r="BD1124" s="23"/>
    </row>
    <row r="1125" spans="16:56">
      <c r="P1125" s="2" t="s">
        <v>87</v>
      </c>
      <c r="Q1125" s="2" t="s">
        <v>10</v>
      </c>
      <c r="R1125" s="2"/>
      <c r="S1125" s="2" t="s">
        <v>11</v>
      </c>
      <c r="T1125" s="2" t="s">
        <v>12</v>
      </c>
      <c r="U1125" s="2" t="s">
        <v>13</v>
      </c>
      <c r="V1125" s="7">
        <v>4.3540980199999999E-4</v>
      </c>
      <c r="W1125" s="7">
        <v>0.75</v>
      </c>
      <c r="X1125" s="9">
        <f>Tabla13[[#This Row],[Precio unitario]]*Tabla13[[#This Row],[Tasa de ingresos cliente]]</f>
        <v>3.265573515E-4</v>
      </c>
      <c r="Y1125" s="21">
        <v>22.631540000000001</v>
      </c>
      <c r="Z1125" s="15">
        <f>Tabla13[[#This Row],[tasa de cambio]]*Tabla13[[#This Row],[Ingresos netos]]</f>
        <v>7.3904957627663106E-3</v>
      </c>
      <c r="AQ1125" s="1" t="s">
        <v>100</v>
      </c>
      <c r="AR1125" s="1" t="s">
        <v>48</v>
      </c>
      <c r="AS1125" s="1" t="s">
        <v>114</v>
      </c>
      <c r="AT1125" s="1" t="s">
        <v>11</v>
      </c>
      <c r="AU1125" s="1" t="s">
        <v>12</v>
      </c>
      <c r="AV1125" s="1" t="s">
        <v>13</v>
      </c>
      <c r="AW1125" s="8">
        <v>4.6600000000000001E-5</v>
      </c>
      <c r="AX1125" s="8">
        <v>0.75</v>
      </c>
      <c r="AY1125" s="9">
        <f>Tabla8[[#This Row],[Precio unitario]]*Tabla8[[#This Row],[Tasa de ingresos cliente]]</f>
        <v>3.4950000000000002E-5</v>
      </c>
      <c r="AZ1125" s="21">
        <v>21.6</v>
      </c>
      <c r="BA1125" s="11">
        <f>Tabla8[[#This Row],[tasa de cambio]]*Tabla8[[#This Row],[Ingresos netos]]</f>
        <v>7.5492000000000007E-4</v>
      </c>
      <c r="BB1125" s="23"/>
      <c r="BD1125" s="23"/>
    </row>
    <row r="1126" spans="16:56">
      <c r="P1126" s="1" t="s">
        <v>87</v>
      </c>
      <c r="Q1126" s="1" t="s">
        <v>42</v>
      </c>
      <c r="R1126" s="1"/>
      <c r="S1126" s="1" t="s">
        <v>11</v>
      </c>
      <c r="T1126" s="1" t="s">
        <v>12</v>
      </c>
      <c r="U1126" s="1" t="s">
        <v>13</v>
      </c>
      <c r="V1126" s="8">
        <v>3.8926403499999997E-4</v>
      </c>
      <c r="W1126" s="8">
        <v>0.75</v>
      </c>
      <c r="X1126" s="9">
        <f>Tabla13[[#This Row],[Precio unitario]]*Tabla13[[#This Row],[Tasa de ingresos cliente]]</f>
        <v>2.9194802624999999E-4</v>
      </c>
      <c r="Y1126" s="21">
        <v>22.631540000000001</v>
      </c>
      <c r="Z1126" s="15">
        <f>Tabla13[[#This Row],[tasa de cambio]]*Tabla13[[#This Row],[Ingresos netos]]</f>
        <v>6.607233433997925E-3</v>
      </c>
      <c r="AQ1126" s="1" t="s">
        <v>100</v>
      </c>
      <c r="AR1126" s="1" t="s">
        <v>48</v>
      </c>
      <c r="AS1126" s="1" t="s">
        <v>104</v>
      </c>
      <c r="AT1126" s="1" t="s">
        <v>11</v>
      </c>
      <c r="AU1126" s="1" t="s">
        <v>129</v>
      </c>
      <c r="AV1126" s="1" t="s">
        <v>13</v>
      </c>
      <c r="AW1126" s="8">
        <v>-6.9533750000000004E-4</v>
      </c>
      <c r="AX1126" s="8">
        <v>0.75</v>
      </c>
      <c r="AY1126" s="9">
        <f>Tabla8[[#This Row],[Precio unitario]]*Tabla8[[#This Row],[Tasa de ingresos cliente]]</f>
        <v>-5.2150312500000003E-4</v>
      </c>
      <c r="AZ1126" s="21">
        <v>21.6</v>
      </c>
      <c r="BA1126" s="11">
        <f>Tabla8[[#This Row],[tasa de cambio]]*Tabla8[[#This Row],[Ingresos netos]]</f>
        <v>-1.1264467500000002E-2</v>
      </c>
      <c r="BB1126" s="23"/>
      <c r="BD1126" s="23"/>
    </row>
    <row r="1127" spans="16:56">
      <c r="P1127" s="2" t="s">
        <v>87</v>
      </c>
      <c r="Q1127" s="2" t="s">
        <v>43</v>
      </c>
      <c r="R1127" s="2"/>
      <c r="S1127" s="2" t="s">
        <v>11</v>
      </c>
      <c r="T1127" s="2" t="s">
        <v>12</v>
      </c>
      <c r="U1127" s="2" t="s">
        <v>13</v>
      </c>
      <c r="V1127" s="7">
        <v>3.0945193299999999E-4</v>
      </c>
      <c r="W1127" s="7">
        <v>0.75</v>
      </c>
      <c r="X1127" s="9">
        <f>Tabla13[[#This Row],[Precio unitario]]*Tabla13[[#This Row],[Tasa de ingresos cliente]]</f>
        <v>2.3208894974999998E-4</v>
      </c>
      <c r="Y1127" s="21">
        <v>22.631540000000001</v>
      </c>
      <c r="Z1127" s="15">
        <f>Tabla13[[#This Row],[tasa de cambio]]*Tabla13[[#This Row],[Ingresos netos]]</f>
        <v>5.2525303498251151E-3</v>
      </c>
      <c r="AQ1127" s="1" t="s">
        <v>100</v>
      </c>
      <c r="AR1127" s="1" t="s">
        <v>48</v>
      </c>
      <c r="AS1127" s="1" t="s">
        <v>114</v>
      </c>
      <c r="AT1127" s="1" t="s">
        <v>11</v>
      </c>
      <c r="AU1127" s="1" t="s">
        <v>129</v>
      </c>
      <c r="AV1127" s="1" t="s">
        <v>13</v>
      </c>
      <c r="AW1127" s="8">
        <v>-1.3995999999999999E-5</v>
      </c>
      <c r="AX1127" s="8">
        <v>0.75</v>
      </c>
      <c r="AY1127" s="9">
        <f>Tabla8[[#This Row],[Precio unitario]]*Tabla8[[#This Row],[Tasa de ingresos cliente]]</f>
        <v>-1.0497E-5</v>
      </c>
      <c r="AZ1127" s="21">
        <v>21.6</v>
      </c>
      <c r="BA1127" s="11">
        <f>Tabla8[[#This Row],[tasa de cambio]]*Tabla8[[#This Row],[Ingresos netos]]</f>
        <v>-2.267352E-4</v>
      </c>
      <c r="BB1127" s="23"/>
      <c r="BD1127" s="23"/>
    </row>
    <row r="1128" spans="16:56">
      <c r="P1128" s="1" t="s">
        <v>87</v>
      </c>
      <c r="Q1128" s="1" t="s">
        <v>43</v>
      </c>
      <c r="R1128" s="1"/>
      <c r="S1128" s="1" t="s">
        <v>11</v>
      </c>
      <c r="T1128" s="1" t="s">
        <v>12</v>
      </c>
      <c r="U1128" s="1" t="s">
        <v>13</v>
      </c>
      <c r="V1128" s="8">
        <v>1.5529046800000001E-4</v>
      </c>
      <c r="W1128" s="8">
        <v>0.75</v>
      </c>
      <c r="X1128" s="9">
        <f>Tabla13[[#This Row],[Precio unitario]]*Tabla13[[#This Row],[Tasa de ingresos cliente]]</f>
        <v>1.1646785100000001E-4</v>
      </c>
      <c r="Y1128" s="21">
        <v>22.631540000000001</v>
      </c>
      <c r="Z1128" s="15">
        <f>Tabla13[[#This Row],[tasa de cambio]]*Tabla13[[#This Row],[Ingresos netos]]</f>
        <v>2.6358468286205405E-3</v>
      </c>
      <c r="AQ1128" s="2" t="s">
        <v>100</v>
      </c>
      <c r="AR1128" s="2" t="s">
        <v>106</v>
      </c>
      <c r="AS1128" s="2" t="s">
        <v>104</v>
      </c>
      <c r="AT1128" s="2" t="s">
        <v>11</v>
      </c>
      <c r="AU1128" s="2" t="s">
        <v>12</v>
      </c>
      <c r="AV1128" s="2" t="s">
        <v>13</v>
      </c>
      <c r="AW1128" s="7">
        <v>2.9581667000000002E-3</v>
      </c>
      <c r="AX1128" s="7">
        <v>0.75</v>
      </c>
      <c r="AY1128" s="9">
        <f>Tabla8[[#This Row],[Precio unitario]]*Tabla8[[#This Row],[Tasa de ingresos cliente]]</f>
        <v>2.218625025E-3</v>
      </c>
      <c r="AZ1128" s="21">
        <v>21.6</v>
      </c>
      <c r="BA1128" s="11">
        <f>Tabla8[[#This Row],[tasa de cambio]]*Tabla8[[#This Row],[Ingresos netos]]</f>
        <v>4.7922300540000004E-2</v>
      </c>
      <c r="BB1128" s="23"/>
      <c r="BD1128" s="23"/>
    </row>
    <row r="1129" spans="16:56">
      <c r="P1129" s="2" t="s">
        <v>87</v>
      </c>
      <c r="Q1129" s="2" t="s">
        <v>80</v>
      </c>
      <c r="R1129" s="2"/>
      <c r="S1129" s="2" t="s">
        <v>11</v>
      </c>
      <c r="T1129" s="2" t="s">
        <v>12</v>
      </c>
      <c r="U1129" s="2" t="s">
        <v>13</v>
      </c>
      <c r="V1129" s="7">
        <v>1.2133887260000001E-3</v>
      </c>
      <c r="W1129" s="7">
        <v>0.75</v>
      </c>
      <c r="X1129" s="9">
        <f>Tabla13[[#This Row],[Precio unitario]]*Tabla13[[#This Row],[Tasa de ingresos cliente]]</f>
        <v>9.100415445000001E-4</v>
      </c>
      <c r="Y1129" s="21">
        <v>22.631540000000001</v>
      </c>
      <c r="Z1129" s="15">
        <f>Tabla13[[#This Row],[tasa de cambio]]*Tabla13[[#This Row],[Ingresos netos]]</f>
        <v>2.0595641616013533E-2</v>
      </c>
      <c r="AQ1129" s="1" t="s">
        <v>100</v>
      </c>
      <c r="AR1129" s="1" t="s">
        <v>106</v>
      </c>
      <c r="AS1129" s="1" t="s">
        <v>104</v>
      </c>
      <c r="AT1129" s="1" t="s">
        <v>11</v>
      </c>
      <c r="AU1129" s="1" t="s">
        <v>12</v>
      </c>
      <c r="AV1129" s="1" t="s">
        <v>13</v>
      </c>
      <c r="AW1129" s="8">
        <v>5.0020000000000004E-3</v>
      </c>
      <c r="AX1129" s="8">
        <v>0.75</v>
      </c>
      <c r="AY1129" s="9">
        <f>Tabla8[[#This Row],[Precio unitario]]*Tabla8[[#This Row],[Tasa de ingresos cliente]]</f>
        <v>3.7515000000000005E-3</v>
      </c>
      <c r="AZ1129" s="21">
        <v>21.6</v>
      </c>
      <c r="BA1129" s="11">
        <f>Tabla8[[#This Row],[tasa de cambio]]*Tabla8[[#This Row],[Ingresos netos]]</f>
        <v>8.1032400000000018E-2</v>
      </c>
      <c r="BB1129" s="23"/>
      <c r="BD1129" s="23"/>
    </row>
    <row r="1130" spans="16:56">
      <c r="P1130" s="1" t="s">
        <v>87</v>
      </c>
      <c r="Q1130" s="1" t="s">
        <v>34</v>
      </c>
      <c r="R1130" s="1"/>
      <c r="S1130" s="1" t="s">
        <v>11</v>
      </c>
      <c r="T1130" s="1" t="s">
        <v>12</v>
      </c>
      <c r="U1130" s="1" t="s">
        <v>13</v>
      </c>
      <c r="V1130" s="8">
        <v>2.04514234E-4</v>
      </c>
      <c r="W1130" s="8">
        <v>0.75</v>
      </c>
      <c r="X1130" s="9">
        <f>Tabla13[[#This Row],[Precio unitario]]*Tabla13[[#This Row],[Tasa de ingresos cliente]]</f>
        <v>1.5338567550000001E-4</v>
      </c>
      <c r="Y1130" s="21">
        <v>22.631540000000001</v>
      </c>
      <c r="Z1130" s="15">
        <f>Tabla13[[#This Row],[tasa de cambio]]*Tabla13[[#This Row],[Ingresos netos]]</f>
        <v>3.4713540505052704E-3</v>
      </c>
      <c r="AQ1130" s="2" t="s">
        <v>100</v>
      </c>
      <c r="AR1130" s="2" t="s">
        <v>106</v>
      </c>
      <c r="AS1130" s="2" t="s">
        <v>104</v>
      </c>
      <c r="AT1130" s="2" t="s">
        <v>11</v>
      </c>
      <c r="AU1130" s="2" t="s">
        <v>12</v>
      </c>
      <c r="AV1130" s="2" t="s">
        <v>13</v>
      </c>
      <c r="AW1130" s="7">
        <v>5.8568750000000001E-3</v>
      </c>
      <c r="AX1130" s="7">
        <v>0.75</v>
      </c>
      <c r="AY1130" s="9">
        <f>Tabla8[[#This Row],[Precio unitario]]*Tabla8[[#This Row],[Tasa de ingresos cliente]]</f>
        <v>4.3926562499999999E-3</v>
      </c>
      <c r="AZ1130" s="21">
        <v>21.6</v>
      </c>
      <c r="BA1130" s="11">
        <f>Tabla8[[#This Row],[tasa de cambio]]*Tabla8[[#This Row],[Ingresos netos]]</f>
        <v>9.4881375000000004E-2</v>
      </c>
      <c r="BB1130" s="23"/>
      <c r="BD1130" s="23"/>
    </row>
    <row r="1131" spans="16:56">
      <c r="P1131" s="2" t="s">
        <v>87</v>
      </c>
      <c r="Q1131" s="2" t="s">
        <v>61</v>
      </c>
      <c r="R1131" s="2"/>
      <c r="S1131" s="2" t="s">
        <v>11</v>
      </c>
      <c r="T1131" s="2" t="s">
        <v>12</v>
      </c>
      <c r="U1131" s="2" t="s">
        <v>13</v>
      </c>
      <c r="V1131" s="7">
        <v>5.6185408999999997E-5</v>
      </c>
      <c r="W1131" s="7">
        <v>0.75</v>
      </c>
      <c r="X1131" s="9">
        <f>Tabla13[[#This Row],[Precio unitario]]*Tabla13[[#This Row],[Tasa de ingresos cliente]]</f>
        <v>4.2139056750000001E-5</v>
      </c>
      <c r="Y1131" s="21">
        <v>22.631540000000001</v>
      </c>
      <c r="Z1131" s="15">
        <f>Tabla13[[#This Row],[tasa de cambio]]*Tabla13[[#This Row],[Ingresos netos]]</f>
        <v>9.5367174839989502E-4</v>
      </c>
      <c r="AQ1131" s="1" t="s">
        <v>100</v>
      </c>
      <c r="AR1131" s="1" t="s">
        <v>106</v>
      </c>
      <c r="AS1131" s="1" t="s">
        <v>104</v>
      </c>
      <c r="AT1131" s="1" t="s">
        <v>11</v>
      </c>
      <c r="AU1131" s="1" t="s">
        <v>12</v>
      </c>
      <c r="AV1131" s="1" t="s">
        <v>13</v>
      </c>
      <c r="AW1131" s="8">
        <v>2.0855000000000001E-3</v>
      </c>
      <c r="AX1131" s="8">
        <v>0.75</v>
      </c>
      <c r="AY1131" s="9">
        <f>Tabla8[[#This Row],[Precio unitario]]*Tabla8[[#This Row],[Tasa de ingresos cliente]]</f>
        <v>1.564125E-3</v>
      </c>
      <c r="AZ1131" s="21">
        <v>21.6</v>
      </c>
      <c r="BA1131" s="11">
        <f>Tabla8[[#This Row],[tasa de cambio]]*Tabla8[[#This Row],[Ingresos netos]]</f>
        <v>3.3785099999999998E-2</v>
      </c>
      <c r="BB1131" s="23"/>
      <c r="BD1131" s="23"/>
    </row>
    <row r="1132" spans="16:56">
      <c r="P1132" s="1" t="s">
        <v>87</v>
      </c>
      <c r="Q1132" s="1" t="s">
        <v>21</v>
      </c>
      <c r="R1132" s="1"/>
      <c r="S1132" s="1" t="s">
        <v>11</v>
      </c>
      <c r="T1132" s="1" t="s">
        <v>12</v>
      </c>
      <c r="U1132" s="1" t="s">
        <v>13</v>
      </c>
      <c r="V1132" s="8">
        <v>3.8572003259999999E-3</v>
      </c>
      <c r="W1132" s="8">
        <v>0.75</v>
      </c>
      <c r="X1132" s="9">
        <f>Tabla13[[#This Row],[Precio unitario]]*Tabla13[[#This Row],[Tasa de ingresos cliente]]</f>
        <v>2.8929002445E-3</v>
      </c>
      <c r="Y1132" s="21">
        <v>22.631540000000001</v>
      </c>
      <c r="Z1132" s="15">
        <f>Tabla13[[#This Row],[tasa de cambio]]*Tabla13[[#This Row],[Ingresos netos]]</f>
        <v>6.5470787599411537E-2</v>
      </c>
      <c r="AQ1132" s="2" t="s">
        <v>100</v>
      </c>
      <c r="AR1132" s="2" t="s">
        <v>106</v>
      </c>
      <c r="AS1132" s="2" t="s">
        <v>114</v>
      </c>
      <c r="AT1132" s="2" t="s">
        <v>11</v>
      </c>
      <c r="AU1132" s="2" t="s">
        <v>12</v>
      </c>
      <c r="AV1132" s="2" t="s">
        <v>13</v>
      </c>
      <c r="AW1132" s="7">
        <v>1.9900000000000001E-4</v>
      </c>
      <c r="AX1132" s="7">
        <v>0.75</v>
      </c>
      <c r="AY1132" s="9">
        <f>Tabla8[[#This Row],[Precio unitario]]*Tabla8[[#This Row],[Tasa de ingresos cliente]]</f>
        <v>1.4925000000000002E-4</v>
      </c>
      <c r="AZ1132" s="21">
        <v>21.6</v>
      </c>
      <c r="BA1132" s="11">
        <f>Tabla8[[#This Row],[tasa de cambio]]*Tabla8[[#This Row],[Ingresos netos]]</f>
        <v>3.2238000000000006E-3</v>
      </c>
      <c r="BB1132" s="23"/>
      <c r="BD1132" s="23"/>
    </row>
    <row r="1133" spans="16:56">
      <c r="P1133" s="2" t="s">
        <v>87</v>
      </c>
      <c r="Q1133" s="2" t="s">
        <v>21</v>
      </c>
      <c r="R1133" s="2"/>
      <c r="S1133" s="2" t="s">
        <v>11</v>
      </c>
      <c r="T1133" s="2" t="s">
        <v>12</v>
      </c>
      <c r="U1133" s="2" t="s">
        <v>13</v>
      </c>
      <c r="V1133" s="7">
        <v>4.6417791300000001E-4</v>
      </c>
      <c r="W1133" s="7">
        <v>0.75</v>
      </c>
      <c r="X1133" s="9">
        <f>Tabla13[[#This Row],[Precio unitario]]*Tabla13[[#This Row],[Tasa de ingresos cliente]]</f>
        <v>3.4813343475000003E-4</v>
      </c>
      <c r="Y1133" s="21">
        <v>22.631540000000001</v>
      </c>
      <c r="Z1133" s="15">
        <f>Tabla13[[#This Row],[tasa de cambio]]*Tabla13[[#This Row],[Ingresos netos]]</f>
        <v>7.8787957538820168E-3</v>
      </c>
      <c r="AQ1133" s="2" t="s">
        <v>100</v>
      </c>
      <c r="AR1133" s="2" t="s">
        <v>106</v>
      </c>
      <c r="AS1133" s="2" t="s">
        <v>104</v>
      </c>
      <c r="AT1133" s="2" t="s">
        <v>11</v>
      </c>
      <c r="AU1133" s="2" t="s">
        <v>129</v>
      </c>
      <c r="AV1133" s="2" t="s">
        <v>13</v>
      </c>
      <c r="AW1133" s="7">
        <v>-1.2700751999999999E-3</v>
      </c>
      <c r="AX1133" s="7">
        <v>0.75</v>
      </c>
      <c r="AY1133" s="9">
        <f>Tabla8[[#This Row],[Precio unitario]]*Tabla8[[#This Row],[Tasa de ingresos cliente]]</f>
        <v>-9.5255639999999994E-4</v>
      </c>
      <c r="AZ1133" s="21">
        <v>21.6</v>
      </c>
      <c r="BA1133" s="11">
        <f>Tabla8[[#This Row],[tasa de cambio]]*Tabla8[[#This Row],[Ingresos netos]]</f>
        <v>-2.0575218239999998E-2</v>
      </c>
      <c r="BB1133" s="23"/>
      <c r="BD1133" s="23"/>
    </row>
    <row r="1134" spans="16:56">
      <c r="P1134" s="1" t="s">
        <v>87</v>
      </c>
      <c r="Q1134" s="1" t="s">
        <v>34</v>
      </c>
      <c r="R1134" s="1"/>
      <c r="S1134" s="1" t="s">
        <v>11</v>
      </c>
      <c r="T1134" s="1" t="s">
        <v>12</v>
      </c>
      <c r="U1134" s="1" t="s">
        <v>13</v>
      </c>
      <c r="V1134" s="8">
        <v>2.6895029300000003E-4</v>
      </c>
      <c r="W1134" s="8">
        <v>0.75</v>
      </c>
      <c r="X1134" s="9">
        <f>Tabla13[[#This Row],[Precio unitario]]*Tabla13[[#This Row],[Tasa de ingresos cliente]]</f>
        <v>2.0171271975000002E-4</v>
      </c>
      <c r="Y1134" s="21">
        <v>22.631540000000001</v>
      </c>
      <c r="Z1134" s="15">
        <f>Tabla13[[#This Row],[tasa de cambio]]*Tabla13[[#This Row],[Ingresos netos]]</f>
        <v>4.5650694855309155E-3</v>
      </c>
      <c r="AQ1134" s="2" t="s">
        <v>100</v>
      </c>
      <c r="AR1134" s="2" t="s">
        <v>106</v>
      </c>
      <c r="AS1134" s="2" t="s">
        <v>114</v>
      </c>
      <c r="AT1134" s="2" t="s">
        <v>11</v>
      </c>
      <c r="AU1134" s="2" t="s">
        <v>129</v>
      </c>
      <c r="AV1134" s="2" t="s">
        <v>13</v>
      </c>
      <c r="AW1134" s="7">
        <v>-5.9706500000000002E-5</v>
      </c>
      <c r="AX1134" s="7">
        <v>0.75</v>
      </c>
      <c r="AY1134" s="9">
        <f>Tabla8[[#This Row],[Precio unitario]]*Tabla8[[#This Row],[Tasa de ingresos cliente]]</f>
        <v>-4.4779875E-5</v>
      </c>
      <c r="AZ1134" s="21">
        <v>21.6</v>
      </c>
      <c r="BA1134" s="11">
        <f>Tabla8[[#This Row],[tasa de cambio]]*Tabla8[[#This Row],[Ingresos netos]]</f>
        <v>-9.6724530000000003E-4</v>
      </c>
      <c r="BB1134" s="23"/>
      <c r="BD1134" s="23"/>
    </row>
    <row r="1135" spans="16:56">
      <c r="P1135" s="2" t="s">
        <v>87</v>
      </c>
      <c r="Q1135" s="2" t="s">
        <v>52</v>
      </c>
      <c r="R1135" s="2"/>
      <c r="S1135" s="2" t="s">
        <v>11</v>
      </c>
      <c r="T1135" s="2" t="s">
        <v>12</v>
      </c>
      <c r="U1135" s="2" t="s">
        <v>13</v>
      </c>
      <c r="V1135" s="7">
        <v>2.7796341700000001E-4</v>
      </c>
      <c r="W1135" s="7">
        <v>0.75</v>
      </c>
      <c r="X1135" s="9">
        <f>Tabla13[[#This Row],[Precio unitario]]*Tabla13[[#This Row],[Tasa de ingresos cliente]]</f>
        <v>2.0847256274999999E-4</v>
      </c>
      <c r="Y1135" s="21">
        <v>22.631540000000001</v>
      </c>
      <c r="Z1135" s="15">
        <f>Tabla13[[#This Row],[tasa de cambio]]*Tabla13[[#This Row],[Ingresos netos]]</f>
        <v>4.7180551427791354E-3</v>
      </c>
      <c r="AQ1135" s="1" t="s">
        <v>100</v>
      </c>
      <c r="AR1135" s="1" t="s">
        <v>118</v>
      </c>
      <c r="AS1135" s="1" t="s">
        <v>114</v>
      </c>
      <c r="AT1135" s="1" t="s">
        <v>11</v>
      </c>
      <c r="AU1135" s="1" t="s">
        <v>12</v>
      </c>
      <c r="AV1135" s="1" t="s">
        <v>13</v>
      </c>
      <c r="AW1135" s="8">
        <v>3.4666699999999998E-5</v>
      </c>
      <c r="AX1135" s="8">
        <v>0.75</v>
      </c>
      <c r="AY1135" s="9">
        <f>Tabla8[[#This Row],[Precio unitario]]*Tabla8[[#This Row],[Tasa de ingresos cliente]]</f>
        <v>2.6000024999999997E-5</v>
      </c>
      <c r="AZ1135" s="21">
        <v>21.6</v>
      </c>
      <c r="BA1135" s="11">
        <f>Tabla8[[#This Row],[tasa de cambio]]*Tabla8[[#This Row],[Ingresos netos]]</f>
        <v>5.6160054E-4</v>
      </c>
      <c r="BB1135" s="23"/>
      <c r="BD1135" s="23"/>
    </row>
    <row r="1136" spans="16:56">
      <c r="P1136" s="1" t="s">
        <v>87</v>
      </c>
      <c r="Q1136" s="1" t="s">
        <v>53</v>
      </c>
      <c r="R1136" s="1"/>
      <c r="S1136" s="1" t="s">
        <v>11</v>
      </c>
      <c r="T1136" s="1" t="s">
        <v>12</v>
      </c>
      <c r="U1136" s="1" t="s">
        <v>13</v>
      </c>
      <c r="V1136" s="8">
        <v>2.0374616099999999E-4</v>
      </c>
      <c r="W1136" s="8">
        <v>0.75</v>
      </c>
      <c r="X1136" s="9">
        <f>Tabla13[[#This Row],[Precio unitario]]*Tabla13[[#This Row],[Tasa de ingresos cliente]]</f>
        <v>1.5280962074999999E-4</v>
      </c>
      <c r="Y1136" s="21">
        <v>22.631540000000001</v>
      </c>
      <c r="Z1136" s="15">
        <f>Tabla13[[#This Row],[tasa de cambio]]*Tabla13[[#This Row],[Ingresos netos]]</f>
        <v>3.458317044388455E-3</v>
      </c>
      <c r="AQ1136" s="1" t="s">
        <v>100</v>
      </c>
      <c r="AR1136" s="1" t="s">
        <v>118</v>
      </c>
      <c r="AS1136" s="1" t="s">
        <v>114</v>
      </c>
      <c r="AT1136" s="1" t="s">
        <v>11</v>
      </c>
      <c r="AU1136" s="1" t="s">
        <v>129</v>
      </c>
      <c r="AV1136" s="1" t="s">
        <v>13</v>
      </c>
      <c r="AW1136" s="8">
        <v>-1.0408700000000001E-5</v>
      </c>
      <c r="AX1136" s="8">
        <v>0.75</v>
      </c>
      <c r="AY1136" s="9">
        <f>Tabla8[[#This Row],[Precio unitario]]*Tabla8[[#This Row],[Tasa de ingresos cliente]]</f>
        <v>-7.8065250000000006E-6</v>
      </c>
      <c r="AZ1136" s="21">
        <v>21.6</v>
      </c>
      <c r="BA1136" s="11">
        <f>Tabla8[[#This Row],[tasa de cambio]]*Tabla8[[#This Row],[Ingresos netos]]</f>
        <v>-1.6862094000000003E-4</v>
      </c>
      <c r="BB1136" s="23"/>
      <c r="BD1136" s="23"/>
    </row>
    <row r="1137" spans="16:56">
      <c r="P1137" s="2" t="s">
        <v>87</v>
      </c>
      <c r="Q1137" s="2" t="s">
        <v>37</v>
      </c>
      <c r="R1137" s="2"/>
      <c r="S1137" s="2" t="s">
        <v>11</v>
      </c>
      <c r="T1137" s="2" t="s">
        <v>12</v>
      </c>
      <c r="U1137" s="2" t="s">
        <v>13</v>
      </c>
      <c r="V1137" s="7">
        <v>1.90000178E-4</v>
      </c>
      <c r="W1137" s="7">
        <v>0.75</v>
      </c>
      <c r="X1137" s="9">
        <f>Tabla13[[#This Row],[Precio unitario]]*Tabla13[[#This Row],[Tasa de ingresos cliente]]</f>
        <v>1.425001335E-4</v>
      </c>
      <c r="Y1137" s="21">
        <v>22.631540000000001</v>
      </c>
      <c r="Z1137" s="15">
        <f>Tabla13[[#This Row],[tasa de cambio]]*Tabla13[[#This Row],[Ingresos netos]]</f>
        <v>3.2249974713105902E-3</v>
      </c>
      <c r="AQ1137" s="1" t="s">
        <v>100</v>
      </c>
      <c r="AR1137" s="1" t="s">
        <v>27</v>
      </c>
      <c r="AS1137" s="1" t="s">
        <v>104</v>
      </c>
      <c r="AT1137" s="1" t="s">
        <v>11</v>
      </c>
      <c r="AU1137" s="1" t="s">
        <v>12</v>
      </c>
      <c r="AV1137" s="1" t="s">
        <v>13</v>
      </c>
      <c r="AW1137" s="8">
        <v>6.9999999999999999E-4</v>
      </c>
      <c r="AX1137" s="8">
        <v>0.75</v>
      </c>
      <c r="AY1137" s="9">
        <f>Tabla8[[#This Row],[Precio unitario]]*Tabla8[[#This Row],[Tasa de ingresos cliente]]</f>
        <v>5.2499999999999997E-4</v>
      </c>
      <c r="AZ1137" s="21">
        <v>21.6</v>
      </c>
      <c r="BA1137" s="11">
        <f>Tabla8[[#This Row],[tasa de cambio]]*Tabla8[[#This Row],[Ingresos netos]]</f>
        <v>1.1339999999999999E-2</v>
      </c>
      <c r="BB1137" s="23"/>
      <c r="BD1137" s="23"/>
    </row>
    <row r="1138" spans="16:56">
      <c r="P1138" s="1" t="s">
        <v>87</v>
      </c>
      <c r="Q1138" s="1" t="s">
        <v>37</v>
      </c>
      <c r="R1138" s="1"/>
      <c r="S1138" s="1" t="s">
        <v>11</v>
      </c>
      <c r="T1138" s="1" t="s">
        <v>12</v>
      </c>
      <c r="U1138" s="1" t="s">
        <v>13</v>
      </c>
      <c r="V1138" s="8">
        <v>1.1002390699999999E-4</v>
      </c>
      <c r="W1138" s="8">
        <v>0.75</v>
      </c>
      <c r="X1138" s="9">
        <f>Tabla13[[#This Row],[Precio unitario]]*Tabla13[[#This Row],[Tasa de ingresos cliente]]</f>
        <v>8.2517930249999992E-5</v>
      </c>
      <c r="Y1138" s="21">
        <v>22.631540000000001</v>
      </c>
      <c r="Z1138" s="15">
        <f>Tabla13[[#This Row],[tasa de cambio]]*Tabla13[[#This Row],[Ingresos netos]]</f>
        <v>1.867507839170085E-3</v>
      </c>
      <c r="AQ1138" s="2" t="s">
        <v>100</v>
      </c>
      <c r="AR1138" s="2" t="s">
        <v>27</v>
      </c>
      <c r="AS1138" s="2" t="s">
        <v>104</v>
      </c>
      <c r="AT1138" s="2" t="s">
        <v>11</v>
      </c>
      <c r="AU1138" s="2" t="s">
        <v>12</v>
      </c>
      <c r="AV1138" s="2" t="s">
        <v>13</v>
      </c>
      <c r="AW1138" s="7">
        <v>7.0049999999999995E-4</v>
      </c>
      <c r="AX1138" s="7">
        <v>0.75</v>
      </c>
      <c r="AY1138" s="9">
        <f>Tabla8[[#This Row],[Precio unitario]]*Tabla8[[#This Row],[Tasa de ingresos cliente]]</f>
        <v>5.2537500000000002E-4</v>
      </c>
      <c r="AZ1138" s="21">
        <v>21.6</v>
      </c>
      <c r="BA1138" s="11">
        <f>Tabla8[[#This Row],[tasa de cambio]]*Tabla8[[#This Row],[Ingresos netos]]</f>
        <v>1.1348100000000002E-2</v>
      </c>
      <c r="BB1138" s="23"/>
      <c r="BD1138" s="23"/>
    </row>
    <row r="1139" spans="16:56">
      <c r="P1139" s="2" t="s">
        <v>87</v>
      </c>
      <c r="Q1139" s="2" t="s">
        <v>37</v>
      </c>
      <c r="R1139" s="2"/>
      <c r="S1139" s="2" t="s">
        <v>11</v>
      </c>
      <c r="T1139" s="2" t="s">
        <v>12</v>
      </c>
      <c r="U1139" s="2" t="s">
        <v>13</v>
      </c>
      <c r="V1139" s="7">
        <v>1.3623849899999999E-4</v>
      </c>
      <c r="W1139" s="7">
        <v>0.75</v>
      </c>
      <c r="X1139" s="9">
        <f>Tabla13[[#This Row],[Precio unitario]]*Tabla13[[#This Row],[Tasa de ingresos cliente]]</f>
        <v>1.0217887425E-4</v>
      </c>
      <c r="Y1139" s="21">
        <v>22.631540000000001</v>
      </c>
      <c r="Z1139" s="15">
        <f>Tabla13[[#This Row],[tasa de cambio]]*Tabla13[[#This Row],[Ingresos netos]]</f>
        <v>2.3124652797438449E-3</v>
      </c>
      <c r="AQ1139" s="1" t="s">
        <v>100</v>
      </c>
      <c r="AR1139" s="1" t="s">
        <v>27</v>
      </c>
      <c r="AS1139" s="1" t="s">
        <v>104</v>
      </c>
      <c r="AT1139" s="1" t="s">
        <v>11</v>
      </c>
      <c r="AU1139" s="1" t="s">
        <v>12</v>
      </c>
      <c r="AV1139" s="1" t="s">
        <v>13</v>
      </c>
      <c r="AW1139" s="8">
        <v>2.0509999999999999E-3</v>
      </c>
      <c r="AX1139" s="8">
        <v>0.75</v>
      </c>
      <c r="AY1139" s="9">
        <f>Tabla8[[#This Row],[Precio unitario]]*Tabla8[[#This Row],[Tasa de ingresos cliente]]</f>
        <v>1.5382499999999999E-3</v>
      </c>
      <c r="AZ1139" s="21">
        <v>21.6</v>
      </c>
      <c r="BA1139" s="11">
        <f>Tabla8[[#This Row],[tasa de cambio]]*Tabla8[[#This Row],[Ingresos netos]]</f>
        <v>3.3226199999999997E-2</v>
      </c>
      <c r="BB1139" s="23"/>
      <c r="BD1139" s="23"/>
    </row>
    <row r="1140" spans="16:56">
      <c r="P1140" s="1" t="s">
        <v>87</v>
      </c>
      <c r="Q1140" s="1" t="s">
        <v>37</v>
      </c>
      <c r="R1140" s="1"/>
      <c r="S1140" s="1" t="s">
        <v>11</v>
      </c>
      <c r="T1140" s="1" t="s">
        <v>12</v>
      </c>
      <c r="U1140" s="1" t="s">
        <v>13</v>
      </c>
      <c r="V1140" s="8">
        <v>3.28468542E-4</v>
      </c>
      <c r="W1140" s="8">
        <v>0.75</v>
      </c>
      <c r="X1140" s="9">
        <f>Tabla13[[#This Row],[Precio unitario]]*Tabla13[[#This Row],[Tasa de ingresos cliente]]</f>
        <v>2.4635140650000002E-4</v>
      </c>
      <c r="Y1140" s="21">
        <v>22.631540000000001</v>
      </c>
      <c r="Z1140" s="15">
        <f>Tabla13[[#This Row],[tasa de cambio]]*Tabla13[[#This Row],[Ingresos netos]]</f>
        <v>5.5753117102610109E-3</v>
      </c>
      <c r="AQ1140" s="1" t="s">
        <v>100</v>
      </c>
      <c r="AR1140" s="1" t="s">
        <v>27</v>
      </c>
      <c r="AS1140" s="1" t="s">
        <v>114</v>
      </c>
      <c r="AT1140" s="1" t="s">
        <v>11</v>
      </c>
      <c r="AU1140" s="1" t="s">
        <v>12</v>
      </c>
      <c r="AV1140" s="1" t="s">
        <v>13</v>
      </c>
      <c r="AW1140" s="8">
        <v>9.6000000000000002E-5</v>
      </c>
      <c r="AX1140" s="8">
        <v>0.75</v>
      </c>
      <c r="AY1140" s="9">
        <f>Tabla8[[#This Row],[Precio unitario]]*Tabla8[[#This Row],[Tasa de ingresos cliente]]</f>
        <v>7.2000000000000002E-5</v>
      </c>
      <c r="AZ1140" s="21">
        <v>21.6</v>
      </c>
      <c r="BA1140" s="11">
        <f>Tabla8[[#This Row],[tasa de cambio]]*Tabla8[[#This Row],[Ingresos netos]]</f>
        <v>1.5552000000000001E-3</v>
      </c>
      <c r="BB1140" s="23"/>
      <c r="BD1140" s="23"/>
    </row>
    <row r="1141" spans="16:56">
      <c r="P1141" s="2" t="s">
        <v>87</v>
      </c>
      <c r="Q1141" s="2" t="s">
        <v>60</v>
      </c>
      <c r="R1141" s="2"/>
      <c r="S1141" s="2" t="s">
        <v>11</v>
      </c>
      <c r="T1141" s="2" t="s">
        <v>12</v>
      </c>
      <c r="U1141" s="2" t="s">
        <v>13</v>
      </c>
      <c r="V1141" s="7">
        <v>1.4893455210000001E-3</v>
      </c>
      <c r="W1141" s="7">
        <v>0.75</v>
      </c>
      <c r="X1141" s="9">
        <f>Tabla13[[#This Row],[Precio unitario]]*Tabla13[[#This Row],[Tasa de ingresos cliente]]</f>
        <v>1.1170091407500002E-3</v>
      </c>
      <c r="Y1141" s="21">
        <v>22.631540000000001</v>
      </c>
      <c r="Z1141" s="15">
        <f>Tabla13[[#This Row],[tasa de cambio]]*Tabla13[[#This Row],[Ingresos netos]]</f>
        <v>2.5279637049249262E-2</v>
      </c>
      <c r="AQ1141" s="2" t="s">
        <v>100</v>
      </c>
      <c r="AR1141" s="2" t="s">
        <v>27</v>
      </c>
      <c r="AS1141" s="2" t="s">
        <v>114</v>
      </c>
      <c r="AT1141" s="2" t="s">
        <v>11</v>
      </c>
      <c r="AU1141" s="2" t="s">
        <v>12</v>
      </c>
      <c r="AV1141" s="2" t="s">
        <v>13</v>
      </c>
      <c r="AW1141" s="7">
        <v>9.6333299999999995E-5</v>
      </c>
      <c r="AX1141" s="7">
        <v>0.75</v>
      </c>
      <c r="AY1141" s="9">
        <f>Tabla8[[#This Row],[Precio unitario]]*Tabla8[[#This Row],[Tasa de ingresos cliente]]</f>
        <v>7.2249974999999999E-5</v>
      </c>
      <c r="AZ1141" s="21">
        <v>21.6</v>
      </c>
      <c r="BA1141" s="11">
        <f>Tabla8[[#This Row],[tasa de cambio]]*Tabla8[[#This Row],[Ingresos netos]]</f>
        <v>1.5605994600000001E-3</v>
      </c>
      <c r="BB1141" s="23"/>
      <c r="BD1141" s="23"/>
    </row>
    <row r="1142" spans="16:56">
      <c r="P1142" s="1" t="s">
        <v>87</v>
      </c>
      <c r="Q1142" s="1" t="s">
        <v>38</v>
      </c>
      <c r="R1142" s="1"/>
      <c r="S1142" s="1" t="s">
        <v>11</v>
      </c>
      <c r="T1142" s="1" t="s">
        <v>12</v>
      </c>
      <c r="U1142" s="1" t="s">
        <v>13</v>
      </c>
      <c r="V1142" s="8">
        <v>5.7107425500000004E-4</v>
      </c>
      <c r="W1142" s="8">
        <v>0.75</v>
      </c>
      <c r="X1142" s="9">
        <f>Tabla13[[#This Row],[Precio unitario]]*Tabla13[[#This Row],[Tasa de ingresos cliente]]</f>
        <v>4.2830569125000003E-4</v>
      </c>
      <c r="Y1142" s="21">
        <v>22.631540000000001</v>
      </c>
      <c r="Z1142" s="15">
        <f>Tabla13[[#This Row],[tasa de cambio]]*Tabla13[[#This Row],[Ingresos netos]]</f>
        <v>9.6932173837520254E-3</v>
      </c>
      <c r="AQ1142" s="1" t="s">
        <v>100</v>
      </c>
      <c r="AR1142" s="1" t="s">
        <v>27</v>
      </c>
      <c r="AS1142" s="1" t="s">
        <v>104</v>
      </c>
      <c r="AT1142" s="1" t="s">
        <v>11</v>
      </c>
      <c r="AU1142" s="1" t="s">
        <v>129</v>
      </c>
      <c r="AV1142" s="1" t="s">
        <v>13</v>
      </c>
      <c r="AW1142" s="8">
        <v>-3.6000650000000002E-4</v>
      </c>
      <c r="AX1142" s="8">
        <v>0.75</v>
      </c>
      <c r="AY1142" s="9">
        <f>Tabla8[[#This Row],[Precio unitario]]*Tabla8[[#This Row],[Tasa de ingresos cliente]]</f>
        <v>-2.7000487499999999E-4</v>
      </c>
      <c r="AZ1142" s="21">
        <v>21.6</v>
      </c>
      <c r="BA1142" s="11">
        <f>Tabla8[[#This Row],[tasa de cambio]]*Tabla8[[#This Row],[Ingresos netos]]</f>
        <v>-5.8321053000000003E-3</v>
      </c>
      <c r="BB1142" s="23"/>
      <c r="BD1142" s="23"/>
    </row>
    <row r="1143" spans="16:56">
      <c r="P1143" s="2" t="s">
        <v>87</v>
      </c>
      <c r="Q1143" s="2" t="s">
        <v>22</v>
      </c>
      <c r="R1143" s="2"/>
      <c r="S1143" s="2" t="s">
        <v>11</v>
      </c>
      <c r="T1143" s="2" t="s">
        <v>12</v>
      </c>
      <c r="U1143" s="2" t="s">
        <v>13</v>
      </c>
      <c r="V1143" s="7">
        <v>2.0818854820000001E-3</v>
      </c>
      <c r="W1143" s="7">
        <v>0.75</v>
      </c>
      <c r="X1143" s="9">
        <f>Tabla13[[#This Row],[Precio unitario]]*Tabla13[[#This Row],[Tasa de ingresos cliente]]</f>
        <v>1.5614141115000001E-3</v>
      </c>
      <c r="Y1143" s="21">
        <v>22.631540000000001</v>
      </c>
      <c r="Z1143" s="15">
        <f>Tabla13[[#This Row],[tasa de cambio]]*Tabla13[[#This Row],[Ingresos netos]]</f>
        <v>3.5337205920976715E-2</v>
      </c>
      <c r="AQ1143" s="2" t="s">
        <v>100</v>
      </c>
      <c r="AR1143" s="2" t="s">
        <v>27</v>
      </c>
      <c r="AS1143" s="2" t="s">
        <v>114</v>
      </c>
      <c r="AT1143" s="2" t="s">
        <v>11</v>
      </c>
      <c r="AU1143" s="2" t="s">
        <v>129</v>
      </c>
      <c r="AV1143" s="2" t="s">
        <v>13</v>
      </c>
      <c r="AW1143" s="7">
        <v>-2.8861999999999999E-5</v>
      </c>
      <c r="AX1143" s="7">
        <v>0.75</v>
      </c>
      <c r="AY1143" s="9">
        <f>Tabla8[[#This Row],[Precio unitario]]*Tabla8[[#This Row],[Tasa de ingresos cliente]]</f>
        <v>-2.16465E-5</v>
      </c>
      <c r="AZ1143" s="21">
        <v>21.6</v>
      </c>
      <c r="BA1143" s="11">
        <f>Tabla8[[#This Row],[tasa de cambio]]*Tabla8[[#This Row],[Ingresos netos]]</f>
        <v>-4.6756440000000004E-4</v>
      </c>
      <c r="BB1143" s="23"/>
      <c r="BD1143" s="23"/>
    </row>
    <row r="1144" spans="16:56">
      <c r="P1144" s="1" t="s">
        <v>87</v>
      </c>
      <c r="Q1144" s="1" t="s">
        <v>47</v>
      </c>
      <c r="R1144" s="1"/>
      <c r="S1144" s="1" t="s">
        <v>11</v>
      </c>
      <c r="T1144" s="1" t="s">
        <v>12</v>
      </c>
      <c r="U1144" s="1" t="s">
        <v>13</v>
      </c>
      <c r="V1144" s="8">
        <v>3.5699344200000002E-4</v>
      </c>
      <c r="W1144" s="8">
        <v>0.75</v>
      </c>
      <c r="X1144" s="9">
        <f>Tabla13[[#This Row],[Precio unitario]]*Tabla13[[#This Row],[Tasa de ingresos cliente]]</f>
        <v>2.6774508150000001E-4</v>
      </c>
      <c r="Y1144" s="21">
        <v>22.631540000000001</v>
      </c>
      <c r="Z1144" s="15">
        <f>Tabla13[[#This Row],[tasa de cambio]]*Tabla13[[#This Row],[Ingresos netos]]</f>
        <v>6.0594835217705105E-3</v>
      </c>
      <c r="AQ1144" s="1" t="s">
        <v>100</v>
      </c>
      <c r="AR1144" s="1" t="s">
        <v>107</v>
      </c>
      <c r="AS1144" s="1" t="s">
        <v>104</v>
      </c>
      <c r="AT1144" s="1" t="s">
        <v>11</v>
      </c>
      <c r="AU1144" s="1" t="s">
        <v>12</v>
      </c>
      <c r="AV1144" s="1" t="s">
        <v>13</v>
      </c>
      <c r="AW1144" s="8">
        <v>1.6720000000000001E-3</v>
      </c>
      <c r="AX1144" s="8">
        <v>0.75</v>
      </c>
      <c r="AY1144" s="9">
        <f>Tabla8[[#This Row],[Precio unitario]]*Tabla8[[#This Row],[Tasa de ingresos cliente]]</f>
        <v>1.2540000000000001E-3</v>
      </c>
      <c r="AZ1144" s="21">
        <v>21.6</v>
      </c>
      <c r="BA1144" s="11">
        <f>Tabla8[[#This Row],[tasa de cambio]]*Tabla8[[#This Row],[Ingresos netos]]</f>
        <v>2.7086400000000004E-2</v>
      </c>
      <c r="BB1144" s="23"/>
      <c r="BD1144" s="23"/>
    </row>
    <row r="1145" spans="16:56">
      <c r="P1145" s="2" t="s">
        <v>87</v>
      </c>
      <c r="Q1145" s="2" t="s">
        <v>28</v>
      </c>
      <c r="R1145" s="2"/>
      <c r="S1145" s="2" t="s">
        <v>11</v>
      </c>
      <c r="T1145" s="2" t="s">
        <v>12</v>
      </c>
      <c r="U1145" s="2" t="s">
        <v>13</v>
      </c>
      <c r="V1145" s="7">
        <v>1.6287302599999999E-4</v>
      </c>
      <c r="W1145" s="7">
        <v>0.75</v>
      </c>
      <c r="X1145" s="9">
        <f>Tabla13[[#This Row],[Precio unitario]]*Tabla13[[#This Row],[Tasa de ingresos cliente]]</f>
        <v>1.2215476949999998E-4</v>
      </c>
      <c r="Y1145" s="21">
        <v>22.631540000000001</v>
      </c>
      <c r="Z1145" s="15">
        <f>Tabla13[[#This Row],[tasa de cambio]]*Tabla13[[#This Row],[Ingresos netos]]</f>
        <v>2.7645505521300298E-3</v>
      </c>
      <c r="AQ1145" s="1" t="s">
        <v>100</v>
      </c>
      <c r="AR1145" s="1" t="s">
        <v>107</v>
      </c>
      <c r="AS1145" s="1" t="s">
        <v>104</v>
      </c>
      <c r="AT1145" s="1" t="s">
        <v>11</v>
      </c>
      <c r="AU1145" s="1" t="s">
        <v>12</v>
      </c>
      <c r="AV1145" s="1" t="s">
        <v>13</v>
      </c>
      <c r="AW1145" s="8">
        <v>3.9490000000000003E-3</v>
      </c>
      <c r="AX1145" s="8">
        <v>0.75</v>
      </c>
      <c r="AY1145" s="9">
        <f>Tabla8[[#This Row],[Precio unitario]]*Tabla8[[#This Row],[Tasa de ingresos cliente]]</f>
        <v>2.96175E-3</v>
      </c>
      <c r="AZ1145" s="21">
        <v>21.6</v>
      </c>
      <c r="BA1145" s="11">
        <f>Tabla8[[#This Row],[tasa de cambio]]*Tabla8[[#This Row],[Ingresos netos]]</f>
        <v>6.3973799999999997E-2</v>
      </c>
      <c r="BB1145" s="23"/>
      <c r="BD1145" s="23"/>
    </row>
    <row r="1146" spans="16:56">
      <c r="P1146" s="1" t="s">
        <v>87</v>
      </c>
      <c r="Q1146" s="1" t="s">
        <v>31</v>
      </c>
      <c r="R1146" s="1"/>
      <c r="S1146" s="1" t="s">
        <v>11</v>
      </c>
      <c r="T1146" s="1" t="s">
        <v>12</v>
      </c>
      <c r="U1146" s="1" t="s">
        <v>13</v>
      </c>
      <c r="V1146" s="8">
        <v>5.3868485099999996E-4</v>
      </c>
      <c r="W1146" s="8">
        <v>0.75</v>
      </c>
      <c r="X1146" s="9">
        <f>Tabla13[[#This Row],[Precio unitario]]*Tabla13[[#This Row],[Tasa de ingresos cliente]]</f>
        <v>4.0401363824999999E-4</v>
      </c>
      <c r="Y1146" s="21">
        <v>22.631540000000001</v>
      </c>
      <c r="Z1146" s="15">
        <f>Tabla13[[#This Row],[tasa de cambio]]*Tabla13[[#This Row],[Ingresos netos]]</f>
        <v>9.1434508146004054E-3</v>
      </c>
      <c r="AQ1146" s="1" t="s">
        <v>100</v>
      </c>
      <c r="AR1146" s="1" t="s">
        <v>107</v>
      </c>
      <c r="AS1146" s="1" t="s">
        <v>104</v>
      </c>
      <c r="AT1146" s="1" t="s">
        <v>11</v>
      </c>
      <c r="AU1146" s="1" t="s">
        <v>129</v>
      </c>
      <c r="AV1146" s="1" t="s">
        <v>13</v>
      </c>
      <c r="AW1146" s="8">
        <v>-8.6381700000000001E-4</v>
      </c>
      <c r="AX1146" s="8">
        <v>0.75</v>
      </c>
      <c r="AY1146" s="9">
        <f>Tabla8[[#This Row],[Precio unitario]]*Tabla8[[#This Row],[Tasa de ingresos cliente]]</f>
        <v>-6.4786274999999996E-4</v>
      </c>
      <c r="AZ1146" s="21">
        <v>21.6</v>
      </c>
      <c r="BA1146" s="11">
        <f>Tabla8[[#This Row],[tasa de cambio]]*Tabla8[[#This Row],[Ingresos netos]]</f>
        <v>-1.39938354E-2</v>
      </c>
      <c r="BB1146" s="23"/>
      <c r="BD1146" s="23"/>
    </row>
    <row r="1147" spans="16:56">
      <c r="P1147" s="2" t="s">
        <v>87</v>
      </c>
      <c r="Q1147" s="2" t="s">
        <v>32</v>
      </c>
      <c r="R1147" s="2"/>
      <c r="S1147" s="2" t="s">
        <v>11</v>
      </c>
      <c r="T1147" s="2" t="s">
        <v>12</v>
      </c>
      <c r="U1147" s="2" t="s">
        <v>13</v>
      </c>
      <c r="V1147" s="7">
        <v>5.6660823499999995E-4</v>
      </c>
      <c r="W1147" s="7">
        <v>0.75</v>
      </c>
      <c r="X1147" s="9">
        <f>Tabla13[[#This Row],[Precio unitario]]*Tabla13[[#This Row],[Tasa de ingresos cliente]]</f>
        <v>4.2495617624999993E-4</v>
      </c>
      <c r="Y1147" s="21">
        <v>22.631540000000001</v>
      </c>
      <c r="Z1147" s="15">
        <f>Tabla13[[#This Row],[tasa de cambio]]*Tabla13[[#This Row],[Ingresos netos]]</f>
        <v>9.6174127010489243E-3</v>
      </c>
      <c r="AQ1147" s="2" t="s">
        <v>100</v>
      </c>
      <c r="AR1147" s="2" t="s">
        <v>18</v>
      </c>
      <c r="AS1147" s="2" t="s">
        <v>101</v>
      </c>
      <c r="AT1147" s="2" t="s">
        <v>11</v>
      </c>
      <c r="AU1147" s="2" t="s">
        <v>12</v>
      </c>
      <c r="AV1147" s="2" t="s">
        <v>13</v>
      </c>
      <c r="AW1147" s="7">
        <v>9.6906249999999998E-4</v>
      </c>
      <c r="AX1147" s="7">
        <v>0.75</v>
      </c>
      <c r="AY1147" s="9">
        <f>Tabla8[[#This Row],[Precio unitario]]*Tabla8[[#This Row],[Tasa de ingresos cliente]]</f>
        <v>7.2679687500000001E-4</v>
      </c>
      <c r="AZ1147" s="21">
        <v>21.6</v>
      </c>
      <c r="BA1147" s="11">
        <f>Tabla8[[#This Row],[tasa de cambio]]*Tabla8[[#This Row],[Ingresos netos]]</f>
        <v>1.5698812500000003E-2</v>
      </c>
      <c r="BB1147" s="23"/>
      <c r="BD1147" s="23"/>
    </row>
    <row r="1148" spans="16:56">
      <c r="P1148" s="1" t="s">
        <v>87</v>
      </c>
      <c r="Q1148" s="1" t="s">
        <v>32</v>
      </c>
      <c r="R1148" s="1"/>
      <c r="S1148" s="1" t="s">
        <v>11</v>
      </c>
      <c r="T1148" s="1" t="s">
        <v>12</v>
      </c>
      <c r="U1148" s="1" t="s">
        <v>13</v>
      </c>
      <c r="V1148" s="8">
        <v>6.7941124699999998E-4</v>
      </c>
      <c r="W1148" s="8">
        <v>0.75</v>
      </c>
      <c r="X1148" s="9">
        <f>Tabla13[[#This Row],[Precio unitario]]*Tabla13[[#This Row],[Tasa de ingresos cliente]]</f>
        <v>5.0955843525000001E-4</v>
      </c>
      <c r="Y1148" s="21">
        <v>22.631540000000001</v>
      </c>
      <c r="Z1148" s="15">
        <f>Tabla13[[#This Row],[tasa de cambio]]*Tabla13[[#This Row],[Ingresos netos]]</f>
        <v>1.1532092109697786E-2</v>
      </c>
      <c r="AQ1148" s="1" t="s">
        <v>100</v>
      </c>
      <c r="AR1148" s="1" t="s">
        <v>18</v>
      </c>
      <c r="AS1148" s="1" t="s">
        <v>101</v>
      </c>
      <c r="AT1148" s="1" t="s">
        <v>11</v>
      </c>
      <c r="AU1148" s="1" t="s">
        <v>12</v>
      </c>
      <c r="AV1148" s="1" t="s">
        <v>13</v>
      </c>
      <c r="AW1148" s="8">
        <v>9.6907000000000004E-4</v>
      </c>
      <c r="AX1148" s="8">
        <v>0.75</v>
      </c>
      <c r="AY1148" s="9">
        <f>Tabla8[[#This Row],[Precio unitario]]*Tabla8[[#This Row],[Tasa de ingresos cliente]]</f>
        <v>7.2680250000000009E-4</v>
      </c>
      <c r="AZ1148" s="21">
        <v>21.6</v>
      </c>
      <c r="BA1148" s="11">
        <f>Tabla8[[#This Row],[tasa de cambio]]*Tabla8[[#This Row],[Ingresos netos]]</f>
        <v>1.5698934000000001E-2</v>
      </c>
      <c r="BB1148" s="23"/>
      <c r="BD1148" s="23"/>
    </row>
    <row r="1149" spans="16:56">
      <c r="P1149" s="2" t="s">
        <v>87</v>
      </c>
      <c r="Q1149" s="2" t="s">
        <v>41</v>
      </c>
      <c r="R1149" s="2"/>
      <c r="S1149" s="2" t="s">
        <v>11</v>
      </c>
      <c r="T1149" s="2" t="s">
        <v>12</v>
      </c>
      <c r="U1149" s="2" t="s">
        <v>13</v>
      </c>
      <c r="V1149" s="7">
        <v>2.1350455300000001E-4</v>
      </c>
      <c r="W1149" s="7">
        <v>0.75</v>
      </c>
      <c r="X1149" s="9">
        <f>Tabla13[[#This Row],[Precio unitario]]*Tabla13[[#This Row],[Tasa de ingresos cliente]]</f>
        <v>1.6012841475000002E-4</v>
      </c>
      <c r="Y1149" s="21">
        <v>22.631540000000001</v>
      </c>
      <c r="Z1149" s="15">
        <f>Tabla13[[#This Row],[tasa de cambio]]*Tabla13[[#This Row],[Ingresos netos]]</f>
        <v>3.6239526235512156E-3</v>
      </c>
      <c r="AQ1149" s="2" t="s">
        <v>100</v>
      </c>
      <c r="AR1149" s="2" t="s">
        <v>18</v>
      </c>
      <c r="AS1149" s="2" t="s">
        <v>101</v>
      </c>
      <c r="AT1149" s="2" t="s">
        <v>11</v>
      </c>
      <c r="AU1149" s="2" t="s">
        <v>12</v>
      </c>
      <c r="AV1149" s="2" t="s">
        <v>13</v>
      </c>
      <c r="AW1149" s="7">
        <v>9.6907410000000003E-4</v>
      </c>
      <c r="AX1149" s="7">
        <v>0.75</v>
      </c>
      <c r="AY1149" s="9">
        <f>Tabla8[[#This Row],[Precio unitario]]*Tabla8[[#This Row],[Tasa de ingresos cliente]]</f>
        <v>7.2680557500000005E-4</v>
      </c>
      <c r="AZ1149" s="21">
        <v>21.6</v>
      </c>
      <c r="BA1149" s="11">
        <f>Tabla8[[#This Row],[tasa de cambio]]*Tabla8[[#This Row],[Ingresos netos]]</f>
        <v>1.5699000420000001E-2</v>
      </c>
      <c r="BB1149" s="23"/>
      <c r="BD1149" s="23"/>
    </row>
    <row r="1150" spans="16:56">
      <c r="P1150" s="1" t="s">
        <v>87</v>
      </c>
      <c r="Q1150" s="1" t="s">
        <v>49</v>
      </c>
      <c r="R1150" s="1"/>
      <c r="S1150" s="1" t="s">
        <v>11</v>
      </c>
      <c r="T1150" s="1" t="s">
        <v>12</v>
      </c>
      <c r="U1150" s="1" t="s">
        <v>13</v>
      </c>
      <c r="V1150" s="8">
        <v>4.28305713E-4</v>
      </c>
      <c r="W1150" s="8">
        <v>0.75</v>
      </c>
      <c r="X1150" s="9">
        <f>Tabla13[[#This Row],[Precio unitario]]*Tabla13[[#This Row],[Tasa de ingresos cliente]]</f>
        <v>3.2122928474999997E-4</v>
      </c>
      <c r="Y1150" s="21">
        <v>22.631540000000001</v>
      </c>
      <c r="Z1150" s="15">
        <f>Tabla13[[#This Row],[tasa de cambio]]*Tabla13[[#This Row],[Ingresos netos]]</f>
        <v>7.2699134069910149E-3</v>
      </c>
      <c r="AQ1150" s="1" t="s">
        <v>100</v>
      </c>
      <c r="AR1150" s="1" t="s">
        <v>18</v>
      </c>
      <c r="AS1150" s="1" t="s">
        <v>101</v>
      </c>
      <c r="AT1150" s="1" t="s">
        <v>11</v>
      </c>
      <c r="AU1150" s="1" t="s">
        <v>12</v>
      </c>
      <c r="AV1150" s="1" t="s">
        <v>13</v>
      </c>
      <c r="AW1150" s="8">
        <v>9.6906979999999998E-4</v>
      </c>
      <c r="AX1150" s="8">
        <v>0.75</v>
      </c>
      <c r="AY1150" s="9">
        <f>Tabla8[[#This Row],[Precio unitario]]*Tabla8[[#This Row],[Tasa de ingresos cliente]]</f>
        <v>7.2680235000000004E-4</v>
      </c>
      <c r="AZ1150" s="21">
        <v>21.6</v>
      </c>
      <c r="BA1150" s="11">
        <f>Tabla8[[#This Row],[tasa de cambio]]*Tabla8[[#This Row],[Ingresos netos]]</f>
        <v>1.569893076E-2</v>
      </c>
      <c r="BB1150" s="23"/>
      <c r="BD1150" s="23"/>
    </row>
    <row r="1151" spans="16:56">
      <c r="P1151" s="2" t="s">
        <v>87</v>
      </c>
      <c r="Q1151" s="2" t="s">
        <v>15</v>
      </c>
      <c r="R1151" s="2"/>
      <c r="S1151" s="2" t="s">
        <v>11</v>
      </c>
      <c r="T1151" s="2" t="s">
        <v>12</v>
      </c>
      <c r="U1151" s="2" t="s">
        <v>13</v>
      </c>
      <c r="V1151" s="7">
        <v>1.9593580730000002E-3</v>
      </c>
      <c r="W1151" s="7">
        <v>0.75</v>
      </c>
      <c r="X1151" s="9">
        <f>Tabla13[[#This Row],[Precio unitario]]*Tabla13[[#This Row],[Tasa de ingresos cliente]]</f>
        <v>1.4695185547500002E-3</v>
      </c>
      <c r="Y1151" s="21">
        <v>22.631540000000001</v>
      </c>
      <c r="Z1151" s="15">
        <f>Tabla13[[#This Row],[tasa de cambio]]*Tabla13[[#This Row],[Ingresos netos]]</f>
        <v>3.3257467952566823E-2</v>
      </c>
      <c r="AQ1151" s="2" t="s">
        <v>100</v>
      </c>
      <c r="AR1151" s="2" t="s">
        <v>18</v>
      </c>
      <c r="AS1151" s="2" t="s">
        <v>101</v>
      </c>
      <c r="AT1151" s="2" t="s">
        <v>11</v>
      </c>
      <c r="AU1151" s="2" t="s">
        <v>12</v>
      </c>
      <c r="AV1151" s="2" t="s">
        <v>13</v>
      </c>
      <c r="AW1151" s="7">
        <v>9.6907039999999996E-4</v>
      </c>
      <c r="AX1151" s="7">
        <v>0.75</v>
      </c>
      <c r="AY1151" s="9">
        <f>Tabla8[[#This Row],[Precio unitario]]*Tabla8[[#This Row],[Tasa de ingresos cliente]]</f>
        <v>7.2680279999999997E-4</v>
      </c>
      <c r="AZ1151" s="21">
        <v>21.6</v>
      </c>
      <c r="BA1151" s="11">
        <f>Tabla8[[#This Row],[tasa de cambio]]*Tabla8[[#This Row],[Ingresos netos]]</f>
        <v>1.569894048E-2</v>
      </c>
      <c r="BB1151" s="23"/>
      <c r="BD1151" s="23"/>
    </row>
    <row r="1152" spans="16:56">
      <c r="P1152" s="1" t="s">
        <v>87</v>
      </c>
      <c r="Q1152" s="1" t="s">
        <v>43</v>
      </c>
      <c r="R1152" s="1"/>
      <c r="S1152" s="1" t="s">
        <v>11</v>
      </c>
      <c r="T1152" s="1" t="s">
        <v>12</v>
      </c>
      <c r="U1152" s="1" t="s">
        <v>13</v>
      </c>
      <c r="V1152" s="8">
        <v>4.7195743100000002E-4</v>
      </c>
      <c r="W1152" s="8">
        <v>0.75</v>
      </c>
      <c r="X1152" s="9">
        <f>Tabla13[[#This Row],[Precio unitario]]*Tabla13[[#This Row],[Tasa de ingresos cliente]]</f>
        <v>3.5396807325E-4</v>
      </c>
      <c r="Y1152" s="21">
        <v>22.631540000000001</v>
      </c>
      <c r="Z1152" s="15">
        <f>Tabla13[[#This Row],[tasa de cambio]]*Tabla13[[#This Row],[Ingresos netos]]</f>
        <v>8.010842608480305E-3</v>
      </c>
      <c r="AQ1152" s="1" t="s">
        <v>100</v>
      </c>
      <c r="AR1152" s="1" t="s">
        <v>18</v>
      </c>
      <c r="AS1152" s="1" t="s">
        <v>101</v>
      </c>
      <c r="AT1152" s="1" t="s">
        <v>11</v>
      </c>
      <c r="AU1152" s="1" t="s">
        <v>12</v>
      </c>
      <c r="AV1152" s="1" t="s">
        <v>13</v>
      </c>
      <c r="AW1152" s="8">
        <v>9.6906789999999998E-4</v>
      </c>
      <c r="AX1152" s="8">
        <v>0.75</v>
      </c>
      <c r="AY1152" s="9">
        <f>Tabla8[[#This Row],[Precio unitario]]*Tabla8[[#This Row],[Tasa de ingresos cliente]]</f>
        <v>7.2680092499999998E-4</v>
      </c>
      <c r="AZ1152" s="21">
        <v>21.6</v>
      </c>
      <c r="BA1152" s="11">
        <f>Tabla8[[#This Row],[tasa de cambio]]*Tabla8[[#This Row],[Ingresos netos]]</f>
        <v>1.569889998E-2</v>
      </c>
      <c r="BB1152" s="23"/>
      <c r="BD1152" s="23"/>
    </row>
    <row r="1153" spans="16:56">
      <c r="P1153" s="2" t="s">
        <v>87</v>
      </c>
      <c r="Q1153" s="2" t="s">
        <v>56</v>
      </c>
      <c r="R1153" s="2"/>
      <c r="S1153" s="2" t="s">
        <v>11</v>
      </c>
      <c r="T1153" s="2" t="s">
        <v>12</v>
      </c>
      <c r="U1153" s="2" t="s">
        <v>13</v>
      </c>
      <c r="V1153" s="7">
        <v>1.3213943689E-2</v>
      </c>
      <c r="W1153" s="7">
        <v>0.75</v>
      </c>
      <c r="X1153" s="9">
        <f>Tabla13[[#This Row],[Precio unitario]]*Tabla13[[#This Row],[Tasa de ingresos cliente]]</f>
        <v>9.9104577667499996E-3</v>
      </c>
      <c r="Y1153" s="21">
        <v>22.631540000000001</v>
      </c>
      <c r="Z1153" s="15">
        <f>Tabla13[[#This Row],[tasa de cambio]]*Tabla13[[#This Row],[Ingresos netos]]</f>
        <v>0.22428892136651329</v>
      </c>
      <c r="AQ1153" s="2" t="s">
        <v>100</v>
      </c>
      <c r="AR1153" s="2" t="s">
        <v>18</v>
      </c>
      <c r="AS1153" s="2" t="s">
        <v>101</v>
      </c>
      <c r="AT1153" s="2" t="s">
        <v>11</v>
      </c>
      <c r="AU1153" s="2" t="s">
        <v>12</v>
      </c>
      <c r="AV1153" s="2" t="s">
        <v>13</v>
      </c>
      <c r="AW1153" s="7">
        <v>9.6907549999999997E-4</v>
      </c>
      <c r="AX1153" s="7">
        <v>0.75</v>
      </c>
      <c r="AY1153" s="9">
        <f>Tabla8[[#This Row],[Precio unitario]]*Tabla8[[#This Row],[Tasa de ingresos cliente]]</f>
        <v>7.2680662499999998E-4</v>
      </c>
      <c r="AZ1153" s="21">
        <v>21.6</v>
      </c>
      <c r="BA1153" s="11">
        <f>Tabla8[[#This Row],[tasa de cambio]]*Tabla8[[#This Row],[Ingresos netos]]</f>
        <v>1.5699023100000001E-2</v>
      </c>
      <c r="BB1153" s="23"/>
      <c r="BD1153" s="23"/>
    </row>
    <row r="1154" spans="16:56">
      <c r="P1154" s="1" t="s">
        <v>87</v>
      </c>
      <c r="Q1154" s="1" t="s">
        <v>33</v>
      </c>
      <c r="R1154" s="1"/>
      <c r="S1154" s="1" t="s">
        <v>11</v>
      </c>
      <c r="T1154" s="1" t="s">
        <v>12</v>
      </c>
      <c r="U1154" s="1" t="s">
        <v>13</v>
      </c>
      <c r="V1154" s="8">
        <v>9.5601633500000003E-4</v>
      </c>
      <c r="W1154" s="8">
        <v>0.75</v>
      </c>
      <c r="X1154" s="9">
        <f>Tabla13[[#This Row],[Precio unitario]]*Tabla13[[#This Row],[Tasa de ingresos cliente]]</f>
        <v>7.1701225125000002E-4</v>
      </c>
      <c r="Y1154" s="21">
        <v>22.631540000000001</v>
      </c>
      <c r="Z1154" s="15">
        <f>Tabla13[[#This Row],[tasa de cambio]]*Tabla13[[#This Row],[Ingresos netos]]</f>
        <v>1.6227091444654427E-2</v>
      </c>
      <c r="AQ1154" s="1" t="s">
        <v>100</v>
      </c>
      <c r="AR1154" s="1" t="s">
        <v>18</v>
      </c>
      <c r="AS1154" s="1" t="s">
        <v>101</v>
      </c>
      <c r="AT1154" s="1" t="s">
        <v>11</v>
      </c>
      <c r="AU1154" s="1" t="s">
        <v>12</v>
      </c>
      <c r="AV1154" s="1" t="s">
        <v>13</v>
      </c>
      <c r="AW1154" s="8">
        <v>9.690667E-4</v>
      </c>
      <c r="AX1154" s="8">
        <v>0.75</v>
      </c>
      <c r="AY1154" s="9">
        <f>Tabla8[[#This Row],[Precio unitario]]*Tabla8[[#This Row],[Tasa de ingresos cliente]]</f>
        <v>7.26800025E-4</v>
      </c>
      <c r="AZ1154" s="21">
        <v>21.6</v>
      </c>
      <c r="BA1154" s="11">
        <f>Tabla8[[#This Row],[tasa de cambio]]*Tabla8[[#This Row],[Ingresos netos]]</f>
        <v>1.5698880540000001E-2</v>
      </c>
      <c r="BB1154" s="23"/>
      <c r="BD1154" s="23"/>
    </row>
    <row r="1155" spans="16:56">
      <c r="P1155" s="2" t="s">
        <v>87</v>
      </c>
      <c r="Q1155" s="2" t="s">
        <v>18</v>
      </c>
      <c r="R1155" s="2"/>
      <c r="S1155" s="2" t="s">
        <v>11</v>
      </c>
      <c r="T1155" s="2" t="s">
        <v>12</v>
      </c>
      <c r="U1155" s="2" t="s">
        <v>13</v>
      </c>
      <c r="V1155" s="7">
        <v>4.9457496599999995E-4</v>
      </c>
      <c r="W1155" s="7">
        <v>0.75</v>
      </c>
      <c r="X1155" s="9">
        <f>Tabla13[[#This Row],[Precio unitario]]*Tabla13[[#This Row],[Tasa de ingresos cliente]]</f>
        <v>3.7093122449999999E-4</v>
      </c>
      <c r="Y1155" s="21">
        <v>22.631540000000001</v>
      </c>
      <c r="Z1155" s="15">
        <f>Tabla13[[#This Row],[tasa de cambio]]*Tabla13[[#This Row],[Ingresos netos]]</f>
        <v>8.3947448445207302E-3</v>
      </c>
      <c r="AQ1155" s="2" t="s">
        <v>100</v>
      </c>
      <c r="AR1155" s="2" t="s">
        <v>18</v>
      </c>
      <c r="AS1155" s="2" t="s">
        <v>101</v>
      </c>
      <c r="AT1155" s="2" t="s">
        <v>11</v>
      </c>
      <c r="AU1155" s="2" t="s">
        <v>12</v>
      </c>
      <c r="AV1155" s="2" t="s">
        <v>13</v>
      </c>
      <c r="AW1155" s="7">
        <v>9.6906960000000002E-4</v>
      </c>
      <c r="AX1155" s="7">
        <v>0.75</v>
      </c>
      <c r="AY1155" s="9">
        <f>Tabla8[[#This Row],[Precio unitario]]*Tabla8[[#This Row],[Tasa de ingresos cliente]]</f>
        <v>7.2680219999999999E-4</v>
      </c>
      <c r="AZ1155" s="21">
        <v>21.6</v>
      </c>
      <c r="BA1155" s="11">
        <f>Tabla8[[#This Row],[tasa de cambio]]*Tabla8[[#This Row],[Ingresos netos]]</f>
        <v>1.5698927519999999E-2</v>
      </c>
      <c r="BB1155" s="23"/>
      <c r="BD1155" s="23"/>
    </row>
    <row r="1156" spans="16:56">
      <c r="P1156" s="1" t="s">
        <v>87</v>
      </c>
      <c r="Q1156" s="1" t="s">
        <v>34</v>
      </c>
      <c r="R1156" s="1"/>
      <c r="S1156" s="1" t="s">
        <v>11</v>
      </c>
      <c r="T1156" s="1" t="s">
        <v>12</v>
      </c>
      <c r="U1156" s="1" t="s">
        <v>13</v>
      </c>
      <c r="V1156" s="8">
        <v>1.6542568800000001E-4</v>
      </c>
      <c r="W1156" s="8">
        <v>0.75</v>
      </c>
      <c r="X1156" s="9">
        <f>Tabla13[[#This Row],[Precio unitario]]*Tabla13[[#This Row],[Tasa de ingresos cliente]]</f>
        <v>1.24069266E-4</v>
      </c>
      <c r="Y1156" s="21">
        <v>22.631540000000001</v>
      </c>
      <c r="Z1156" s="15">
        <f>Tabla13[[#This Row],[tasa de cambio]]*Tabla13[[#This Row],[Ingresos netos]]</f>
        <v>2.8078785562496403E-3</v>
      </c>
      <c r="AQ1156" s="1" t="s">
        <v>100</v>
      </c>
      <c r="AR1156" s="1" t="s">
        <v>18</v>
      </c>
      <c r="AS1156" s="1" t="s">
        <v>101</v>
      </c>
      <c r="AT1156" s="1" t="s">
        <v>11</v>
      </c>
      <c r="AU1156" s="1" t="s">
        <v>12</v>
      </c>
      <c r="AV1156" s="1" t="s">
        <v>13</v>
      </c>
      <c r="AW1156" s="8">
        <v>9.6907380000000004E-4</v>
      </c>
      <c r="AX1156" s="8">
        <v>0.75</v>
      </c>
      <c r="AY1156" s="9">
        <f>Tabla8[[#This Row],[Precio unitario]]*Tabla8[[#This Row],[Tasa de ingresos cliente]]</f>
        <v>7.2680534999999998E-4</v>
      </c>
      <c r="AZ1156" s="21">
        <v>21.6</v>
      </c>
      <c r="BA1156" s="11">
        <f>Tabla8[[#This Row],[tasa de cambio]]*Tabla8[[#This Row],[Ingresos netos]]</f>
        <v>1.5698995560000002E-2</v>
      </c>
      <c r="BB1156" s="23"/>
      <c r="BD1156" s="23"/>
    </row>
    <row r="1157" spans="16:56">
      <c r="P1157" s="2" t="s">
        <v>87</v>
      </c>
      <c r="Q1157" s="2" t="s">
        <v>19</v>
      </c>
      <c r="R1157" s="2"/>
      <c r="S1157" s="2" t="s">
        <v>11</v>
      </c>
      <c r="T1157" s="2" t="s">
        <v>12</v>
      </c>
      <c r="U1157" s="2" t="s">
        <v>13</v>
      </c>
      <c r="V1157" s="7">
        <v>3.0583926180000002E-3</v>
      </c>
      <c r="W1157" s="7">
        <v>0.75</v>
      </c>
      <c r="X1157" s="9">
        <f>Tabla13[[#This Row],[Precio unitario]]*Tabla13[[#This Row],[Tasa de ingresos cliente]]</f>
        <v>2.2937944635000001E-3</v>
      </c>
      <c r="Y1157" s="21">
        <v>22.631540000000001</v>
      </c>
      <c r="Z1157" s="15">
        <f>Tabla13[[#This Row],[tasa de cambio]]*Tabla13[[#This Row],[Ingresos netos]]</f>
        <v>5.1912101152478796E-2</v>
      </c>
      <c r="AQ1157" s="2" t="s">
        <v>100</v>
      </c>
      <c r="AR1157" s="2" t="s">
        <v>18</v>
      </c>
      <c r="AS1157" s="2" t="s">
        <v>101</v>
      </c>
      <c r="AT1157" s="2" t="s">
        <v>11</v>
      </c>
      <c r="AU1157" s="2" t="s">
        <v>12</v>
      </c>
      <c r="AV1157" s="2" t="s">
        <v>13</v>
      </c>
      <c r="AW1157" s="7">
        <v>9.6907099999999995E-4</v>
      </c>
      <c r="AX1157" s="7">
        <v>0.75</v>
      </c>
      <c r="AY1157" s="9">
        <f>Tabla8[[#This Row],[Precio unitario]]*Tabla8[[#This Row],[Tasa de ingresos cliente]]</f>
        <v>7.2680324999999991E-4</v>
      </c>
      <c r="AZ1157" s="21">
        <v>21.6</v>
      </c>
      <c r="BA1157" s="11">
        <f>Tabla8[[#This Row],[tasa de cambio]]*Tabla8[[#This Row],[Ingresos netos]]</f>
        <v>1.5698950199999999E-2</v>
      </c>
      <c r="BB1157" s="23"/>
      <c r="BD1157" s="23"/>
    </row>
    <row r="1158" spans="16:56">
      <c r="P1158" s="1" t="s">
        <v>87</v>
      </c>
      <c r="Q1158" s="1" t="s">
        <v>52</v>
      </c>
      <c r="R1158" s="1"/>
      <c r="S1158" s="1" t="s">
        <v>11</v>
      </c>
      <c r="T1158" s="1" t="s">
        <v>12</v>
      </c>
      <c r="U1158" s="1" t="s">
        <v>13</v>
      </c>
      <c r="V1158" s="8">
        <v>1.5714626600000001E-4</v>
      </c>
      <c r="W1158" s="8">
        <v>0.75</v>
      </c>
      <c r="X1158" s="9">
        <f>Tabla13[[#This Row],[Precio unitario]]*Tabla13[[#This Row],[Tasa de ingresos cliente]]</f>
        <v>1.1785969950000001E-4</v>
      </c>
      <c r="Y1158" s="21">
        <v>22.631540000000001</v>
      </c>
      <c r="Z1158" s="15">
        <f>Tabla13[[#This Row],[tasa de cambio]]*Tabla13[[#This Row],[Ingresos netos]]</f>
        <v>2.6673465036222304E-3</v>
      </c>
      <c r="AQ1158" s="1" t="s">
        <v>100</v>
      </c>
      <c r="AR1158" s="1" t="s">
        <v>18</v>
      </c>
      <c r="AS1158" s="1" t="s">
        <v>101</v>
      </c>
      <c r="AT1158" s="1" t="s">
        <v>11</v>
      </c>
      <c r="AU1158" s="1" t="s">
        <v>12</v>
      </c>
      <c r="AV1158" s="1" t="s">
        <v>13</v>
      </c>
      <c r="AW1158" s="8">
        <v>9.690635E-4</v>
      </c>
      <c r="AX1158" s="8">
        <v>0.75</v>
      </c>
      <c r="AY1158" s="9">
        <f>Tabla8[[#This Row],[Precio unitario]]*Tabla8[[#This Row],[Tasa de ingresos cliente]]</f>
        <v>7.2679762500000005E-4</v>
      </c>
      <c r="AZ1158" s="21">
        <v>21.6</v>
      </c>
      <c r="BA1158" s="11">
        <f>Tabla8[[#This Row],[tasa de cambio]]*Tabla8[[#This Row],[Ingresos netos]]</f>
        <v>1.56988287E-2</v>
      </c>
      <c r="BB1158" s="23"/>
      <c r="BD1158" s="23"/>
    </row>
    <row r="1159" spans="16:56">
      <c r="P1159" s="2" t="s">
        <v>87</v>
      </c>
      <c r="Q1159" s="2" t="s">
        <v>20</v>
      </c>
      <c r="R1159" s="2"/>
      <c r="S1159" s="2" t="s">
        <v>11</v>
      </c>
      <c r="T1159" s="2" t="s">
        <v>12</v>
      </c>
      <c r="U1159" s="2" t="s">
        <v>13</v>
      </c>
      <c r="V1159" s="7">
        <v>2.5075980010000002E-3</v>
      </c>
      <c r="W1159" s="7">
        <v>0.75</v>
      </c>
      <c r="X1159" s="9">
        <f>Tabla13[[#This Row],[Precio unitario]]*Tabla13[[#This Row],[Tasa de ingresos cliente]]</f>
        <v>1.8806985007500002E-3</v>
      </c>
      <c r="Y1159" s="21">
        <v>22.631540000000001</v>
      </c>
      <c r="Z1159" s="15">
        <f>Tabla13[[#This Row],[tasa de cambio]]*Tabla13[[#This Row],[Ingresos netos]]</f>
        <v>4.256310334766366E-2</v>
      </c>
      <c r="AQ1159" s="2" t="s">
        <v>100</v>
      </c>
      <c r="AR1159" s="2" t="s">
        <v>18</v>
      </c>
      <c r="AS1159" s="2" t="s">
        <v>101</v>
      </c>
      <c r="AT1159" s="2" t="s">
        <v>11</v>
      </c>
      <c r="AU1159" s="2" t="s">
        <v>12</v>
      </c>
      <c r="AV1159" s="2" t="s">
        <v>13</v>
      </c>
      <c r="AW1159" s="7">
        <v>9.6907169999999997E-4</v>
      </c>
      <c r="AX1159" s="7">
        <v>0.75</v>
      </c>
      <c r="AY1159" s="9">
        <f>Tabla8[[#This Row],[Precio unitario]]*Tabla8[[#This Row],[Tasa de ingresos cliente]]</f>
        <v>7.2680377499999998E-4</v>
      </c>
      <c r="AZ1159" s="21">
        <v>21.6</v>
      </c>
      <c r="BA1159" s="11">
        <f>Tabla8[[#This Row],[tasa de cambio]]*Tabla8[[#This Row],[Ingresos netos]]</f>
        <v>1.569896154E-2</v>
      </c>
      <c r="BB1159" s="23"/>
      <c r="BD1159" s="23"/>
    </row>
    <row r="1160" spans="16:56">
      <c r="P1160" s="1" t="s">
        <v>87</v>
      </c>
      <c r="Q1160" s="1" t="s">
        <v>53</v>
      </c>
      <c r="R1160" s="1"/>
      <c r="S1160" s="1" t="s">
        <v>11</v>
      </c>
      <c r="T1160" s="1" t="s">
        <v>12</v>
      </c>
      <c r="U1160" s="1" t="s">
        <v>13</v>
      </c>
      <c r="V1160" s="8">
        <v>1.0372690800000001E-3</v>
      </c>
      <c r="W1160" s="8">
        <v>0.75</v>
      </c>
      <c r="X1160" s="9">
        <f>Tabla13[[#This Row],[Precio unitario]]*Tabla13[[#This Row],[Tasa de ingresos cliente]]</f>
        <v>7.7795181000000005E-4</v>
      </c>
      <c r="Y1160" s="21">
        <v>22.631540000000001</v>
      </c>
      <c r="Z1160" s="15">
        <f>Tabla13[[#This Row],[tasa de cambio]]*Tabla13[[#This Row],[Ingresos netos]]</f>
        <v>1.7606247506087403E-2</v>
      </c>
      <c r="AQ1160" s="1" t="s">
        <v>100</v>
      </c>
      <c r="AR1160" s="1" t="s">
        <v>18</v>
      </c>
      <c r="AS1160" s="1" t="s">
        <v>101</v>
      </c>
      <c r="AT1160" s="1" t="s">
        <v>11</v>
      </c>
      <c r="AU1160" s="1" t="s">
        <v>12</v>
      </c>
      <c r="AV1160" s="1" t="s">
        <v>13</v>
      </c>
      <c r="AW1160" s="8">
        <v>9.6907250000000003E-4</v>
      </c>
      <c r="AX1160" s="8">
        <v>0.75</v>
      </c>
      <c r="AY1160" s="9">
        <f>Tabla8[[#This Row],[Precio unitario]]*Tabla8[[#This Row],[Tasa de ingresos cliente]]</f>
        <v>7.2680437499999997E-4</v>
      </c>
      <c r="AZ1160" s="21">
        <v>21.6</v>
      </c>
      <c r="BA1160" s="11">
        <f>Tabla8[[#This Row],[tasa de cambio]]*Tabla8[[#This Row],[Ingresos netos]]</f>
        <v>1.5698974500000001E-2</v>
      </c>
      <c r="BB1160" s="23"/>
      <c r="BD1160" s="23"/>
    </row>
    <row r="1161" spans="16:56">
      <c r="P1161" s="2" t="s">
        <v>87</v>
      </c>
      <c r="Q1161" s="2" t="s">
        <v>21</v>
      </c>
      <c r="R1161" s="2"/>
      <c r="S1161" s="2" t="s">
        <v>11</v>
      </c>
      <c r="T1161" s="2" t="s">
        <v>12</v>
      </c>
      <c r="U1161" s="2" t="s">
        <v>13</v>
      </c>
      <c r="V1161" s="7">
        <v>1.3570937100000001E-4</v>
      </c>
      <c r="W1161" s="7">
        <v>0.75</v>
      </c>
      <c r="X1161" s="9">
        <f>Tabla13[[#This Row],[Precio unitario]]*Tabla13[[#This Row],[Tasa de ingresos cliente]]</f>
        <v>1.0178202825E-4</v>
      </c>
      <c r="Y1161" s="21">
        <v>22.631540000000001</v>
      </c>
      <c r="Z1161" s="15">
        <f>Tabla13[[#This Row],[tasa de cambio]]*Tabla13[[#This Row],[Ingresos netos]]</f>
        <v>2.3034840436210054E-3</v>
      </c>
      <c r="AQ1161" s="2" t="s">
        <v>100</v>
      </c>
      <c r="AR1161" s="2" t="s">
        <v>18</v>
      </c>
      <c r="AS1161" s="2" t="s">
        <v>101</v>
      </c>
      <c r="AT1161" s="2" t="s">
        <v>11</v>
      </c>
      <c r="AU1161" s="2" t="s">
        <v>12</v>
      </c>
      <c r="AV1161" s="2" t="s">
        <v>13</v>
      </c>
      <c r="AW1161" s="7">
        <v>9.6907479999999995E-4</v>
      </c>
      <c r="AX1161" s="7">
        <v>0.75</v>
      </c>
      <c r="AY1161" s="9">
        <f>Tabla8[[#This Row],[Precio unitario]]*Tabla8[[#This Row],[Tasa de ingresos cliente]]</f>
        <v>7.2680610000000001E-4</v>
      </c>
      <c r="AZ1161" s="21">
        <v>21.6</v>
      </c>
      <c r="BA1161" s="11">
        <f>Tabla8[[#This Row],[tasa de cambio]]*Tabla8[[#This Row],[Ingresos netos]]</f>
        <v>1.5699011760000003E-2</v>
      </c>
      <c r="BB1161" s="23"/>
      <c r="BD1161" s="23"/>
    </row>
    <row r="1162" spans="16:56">
      <c r="P1162" s="1" t="s">
        <v>87</v>
      </c>
      <c r="Q1162" s="1" t="s">
        <v>37</v>
      </c>
      <c r="R1162" s="1"/>
      <c r="S1162" s="1" t="s">
        <v>11</v>
      </c>
      <c r="T1162" s="1" t="s">
        <v>12</v>
      </c>
      <c r="U1162" s="1" t="s">
        <v>13</v>
      </c>
      <c r="V1162" s="8">
        <v>3.3243688400000002E-4</v>
      </c>
      <c r="W1162" s="8">
        <v>0.75</v>
      </c>
      <c r="X1162" s="9">
        <f>Tabla13[[#This Row],[Precio unitario]]*Tabla13[[#This Row],[Tasa de ingresos cliente]]</f>
        <v>2.4932766299999999E-4</v>
      </c>
      <c r="Y1162" s="21">
        <v>22.631540000000001</v>
      </c>
      <c r="Z1162" s="15">
        <f>Tabla13[[#This Row],[tasa de cambio]]*Tabla13[[#This Row],[Ingresos netos]]</f>
        <v>5.6426689782910202E-3</v>
      </c>
      <c r="AQ1162" s="1" t="s">
        <v>100</v>
      </c>
      <c r="AR1162" s="1" t="s">
        <v>18</v>
      </c>
      <c r="AS1162" s="1" t="s">
        <v>101</v>
      </c>
      <c r="AT1162" s="1" t="s">
        <v>11</v>
      </c>
      <c r="AU1162" s="1" t="s">
        <v>12</v>
      </c>
      <c r="AV1162" s="1" t="s">
        <v>13</v>
      </c>
      <c r="AW1162" s="8">
        <v>9.6900000000000003E-4</v>
      </c>
      <c r="AX1162" s="8">
        <v>0.75</v>
      </c>
      <c r="AY1162" s="9">
        <f>Tabla8[[#This Row],[Precio unitario]]*Tabla8[[#This Row],[Tasa de ingresos cliente]]</f>
        <v>7.2674999999999997E-4</v>
      </c>
      <c r="AZ1162" s="21">
        <v>21.6</v>
      </c>
      <c r="BA1162" s="11">
        <f>Tabla8[[#This Row],[tasa de cambio]]*Tabla8[[#This Row],[Ingresos netos]]</f>
        <v>1.5697800000000001E-2</v>
      </c>
      <c r="BB1162" s="23"/>
      <c r="BD1162" s="23"/>
    </row>
    <row r="1163" spans="16:56">
      <c r="P1163" s="2" t="s">
        <v>87</v>
      </c>
      <c r="Q1163" s="2" t="s">
        <v>57</v>
      </c>
      <c r="R1163" s="2"/>
      <c r="S1163" s="2" t="s">
        <v>11</v>
      </c>
      <c r="T1163" s="2" t="s">
        <v>12</v>
      </c>
      <c r="U1163" s="2" t="s">
        <v>13</v>
      </c>
      <c r="V1163" s="7">
        <v>2.0244034879999999E-3</v>
      </c>
      <c r="W1163" s="7">
        <v>0.75</v>
      </c>
      <c r="X1163" s="9">
        <f>Tabla13[[#This Row],[Precio unitario]]*Tabla13[[#This Row],[Tasa de ingresos cliente]]</f>
        <v>1.5183026159999999E-3</v>
      </c>
      <c r="Y1163" s="21">
        <v>22.631540000000001</v>
      </c>
      <c r="Z1163" s="15">
        <f>Tabla13[[#This Row],[tasa de cambio]]*Tabla13[[#This Row],[Ingresos netos]]</f>
        <v>3.4361526386108641E-2</v>
      </c>
      <c r="AQ1163" s="2" t="s">
        <v>100</v>
      </c>
      <c r="AR1163" s="2" t="s">
        <v>18</v>
      </c>
      <c r="AS1163" s="2" t="s">
        <v>101</v>
      </c>
      <c r="AT1163" s="2" t="s">
        <v>11</v>
      </c>
      <c r="AU1163" s="2" t="s">
        <v>12</v>
      </c>
      <c r="AV1163" s="2" t="s">
        <v>13</v>
      </c>
      <c r="AW1163" s="7">
        <v>9.6904999999999995E-4</v>
      </c>
      <c r="AX1163" s="7">
        <v>0.75</v>
      </c>
      <c r="AY1163" s="9">
        <f>Tabla8[[#This Row],[Precio unitario]]*Tabla8[[#This Row],[Tasa de ingresos cliente]]</f>
        <v>7.2678749999999996E-4</v>
      </c>
      <c r="AZ1163" s="21">
        <v>21.6</v>
      </c>
      <c r="BA1163" s="11">
        <f>Tabla8[[#This Row],[tasa de cambio]]*Tabla8[[#This Row],[Ingresos netos]]</f>
        <v>1.5698610000000002E-2</v>
      </c>
      <c r="BB1163" s="23"/>
      <c r="BD1163" s="23"/>
    </row>
    <row r="1164" spans="16:56">
      <c r="P1164" s="1" t="s">
        <v>87</v>
      </c>
      <c r="Q1164" s="1" t="s">
        <v>51</v>
      </c>
      <c r="R1164" s="1"/>
      <c r="S1164" s="1" t="s">
        <v>11</v>
      </c>
      <c r="T1164" s="1" t="s">
        <v>12</v>
      </c>
      <c r="U1164" s="1" t="s">
        <v>13</v>
      </c>
      <c r="V1164" s="8">
        <v>1.393686232E-3</v>
      </c>
      <c r="W1164" s="8">
        <v>0.75</v>
      </c>
      <c r="X1164" s="9">
        <f>Tabla13[[#This Row],[Precio unitario]]*Tabla13[[#This Row],[Tasa de ingresos cliente]]</f>
        <v>1.0452646740000001E-3</v>
      </c>
      <c r="Y1164" s="21">
        <v>22.631540000000001</v>
      </c>
      <c r="Z1164" s="15">
        <f>Tabla13[[#This Row],[tasa de cambio]]*Tabla13[[#This Row],[Ingresos netos]]</f>
        <v>2.3655949280217962E-2</v>
      </c>
      <c r="AQ1164" s="1" t="s">
        <v>100</v>
      </c>
      <c r="AR1164" s="1" t="s">
        <v>18</v>
      </c>
      <c r="AS1164" s="1" t="s">
        <v>101</v>
      </c>
      <c r="AT1164" s="1" t="s">
        <v>11</v>
      </c>
      <c r="AU1164" s="1" t="s">
        <v>12</v>
      </c>
      <c r="AV1164" s="1" t="s">
        <v>13</v>
      </c>
      <c r="AW1164" s="8">
        <v>9.6907109999999999E-4</v>
      </c>
      <c r="AX1164" s="8">
        <v>0.75</v>
      </c>
      <c r="AY1164" s="9">
        <f>Tabla8[[#This Row],[Precio unitario]]*Tabla8[[#This Row],[Tasa de ingresos cliente]]</f>
        <v>7.2680332500000004E-4</v>
      </c>
      <c r="AZ1164" s="21">
        <v>21.6</v>
      </c>
      <c r="BA1164" s="11">
        <f>Tabla8[[#This Row],[tasa de cambio]]*Tabla8[[#This Row],[Ingresos netos]]</f>
        <v>1.5698951820000001E-2</v>
      </c>
      <c r="BB1164" s="23"/>
      <c r="BD1164" s="23"/>
    </row>
    <row r="1165" spans="16:56">
      <c r="P1165" s="2" t="s">
        <v>87</v>
      </c>
      <c r="Q1165" s="2" t="s">
        <v>66</v>
      </c>
      <c r="R1165" s="2"/>
      <c r="S1165" s="2" t="s">
        <v>11</v>
      </c>
      <c r="T1165" s="2" t="s">
        <v>12</v>
      </c>
      <c r="U1165" s="2" t="s">
        <v>13</v>
      </c>
      <c r="V1165" s="7">
        <v>7.7103668299999999E-4</v>
      </c>
      <c r="W1165" s="7">
        <v>0.75</v>
      </c>
      <c r="X1165" s="9">
        <f>Tabla13[[#This Row],[Precio unitario]]*Tabla13[[#This Row],[Tasa de ingresos cliente]]</f>
        <v>5.7827751224999999E-4</v>
      </c>
      <c r="Y1165" s="21">
        <v>22.631540000000001</v>
      </c>
      <c r="Z1165" s="15">
        <f>Tabla13[[#This Row],[tasa de cambio]]*Tabla13[[#This Row],[Ingresos netos]]</f>
        <v>1.3087310649586365E-2</v>
      </c>
      <c r="AQ1165" s="2" t="s">
        <v>100</v>
      </c>
      <c r="AR1165" s="2" t="s">
        <v>18</v>
      </c>
      <c r="AS1165" s="2" t="s">
        <v>101</v>
      </c>
      <c r="AT1165" s="2" t="s">
        <v>11</v>
      </c>
      <c r="AU1165" s="2" t="s">
        <v>12</v>
      </c>
      <c r="AV1165" s="2" t="s">
        <v>13</v>
      </c>
      <c r="AW1165" s="7">
        <v>9.6907500000000001E-4</v>
      </c>
      <c r="AX1165" s="7">
        <v>0.75</v>
      </c>
      <c r="AY1165" s="9">
        <f>Tabla8[[#This Row],[Precio unitario]]*Tabla8[[#This Row],[Tasa de ingresos cliente]]</f>
        <v>7.2680625000000007E-4</v>
      </c>
      <c r="AZ1165" s="21">
        <v>21.6</v>
      </c>
      <c r="BA1165" s="11">
        <f>Tabla8[[#This Row],[tasa de cambio]]*Tabla8[[#This Row],[Ingresos netos]]</f>
        <v>1.5699015000000004E-2</v>
      </c>
      <c r="BB1165" s="23"/>
      <c r="BD1165" s="23"/>
    </row>
    <row r="1166" spans="16:56">
      <c r="P1166" s="1" t="s">
        <v>87</v>
      </c>
      <c r="Q1166" s="1" t="s">
        <v>41</v>
      </c>
      <c r="R1166" s="1"/>
      <c r="S1166" s="1" t="s">
        <v>11</v>
      </c>
      <c r="T1166" s="1" t="s">
        <v>12</v>
      </c>
      <c r="U1166" s="1" t="s">
        <v>13</v>
      </c>
      <c r="V1166" s="8">
        <v>7.5593095000000006E-5</v>
      </c>
      <c r="W1166" s="8">
        <v>0.75</v>
      </c>
      <c r="X1166" s="9">
        <f>Tabla13[[#This Row],[Precio unitario]]*Tabla13[[#This Row],[Tasa de ingresos cliente]]</f>
        <v>5.6694821250000008E-5</v>
      </c>
      <c r="Y1166" s="21">
        <v>22.631540000000001</v>
      </c>
      <c r="Z1166" s="15">
        <f>Tabla13[[#This Row],[tasa de cambio]]*Tabla13[[#This Row],[Ingresos netos]]</f>
        <v>1.2830911149122252E-3</v>
      </c>
      <c r="AQ1166" s="1" t="s">
        <v>100</v>
      </c>
      <c r="AR1166" s="1" t="s">
        <v>18</v>
      </c>
      <c r="AS1166" s="1" t="s">
        <v>101</v>
      </c>
      <c r="AT1166" s="1" t="s">
        <v>11</v>
      </c>
      <c r="AU1166" s="1" t="s">
        <v>12</v>
      </c>
      <c r="AV1166" s="1" t="s">
        <v>13</v>
      </c>
      <c r="AW1166" s="8">
        <v>9.6907069999999996E-4</v>
      </c>
      <c r="AX1166" s="8">
        <v>0.75</v>
      </c>
      <c r="AY1166" s="9">
        <f>Tabla8[[#This Row],[Precio unitario]]*Tabla8[[#This Row],[Tasa de ingresos cliente]]</f>
        <v>7.2680302499999994E-4</v>
      </c>
      <c r="AZ1166" s="21">
        <v>21.6</v>
      </c>
      <c r="BA1166" s="11">
        <f>Tabla8[[#This Row],[tasa de cambio]]*Tabla8[[#This Row],[Ingresos netos]]</f>
        <v>1.5698945339999999E-2</v>
      </c>
      <c r="BB1166" s="23"/>
      <c r="BD1166" s="23"/>
    </row>
    <row r="1167" spans="16:56">
      <c r="P1167" s="2" t="s">
        <v>87</v>
      </c>
      <c r="Q1167" s="2" t="s">
        <v>41</v>
      </c>
      <c r="R1167" s="2"/>
      <c r="S1167" s="2" t="s">
        <v>11</v>
      </c>
      <c r="T1167" s="2" t="s">
        <v>12</v>
      </c>
      <c r="U1167" s="2" t="s">
        <v>13</v>
      </c>
      <c r="V1167" s="7">
        <v>8.0658473000000007E-5</v>
      </c>
      <c r="W1167" s="7">
        <v>0.75</v>
      </c>
      <c r="X1167" s="9">
        <f>Tabla13[[#This Row],[Precio unitario]]*Tabla13[[#This Row],[Tasa de ingresos cliente]]</f>
        <v>6.0493854750000005E-5</v>
      </c>
      <c r="Y1167" s="21">
        <v>22.631540000000001</v>
      </c>
      <c r="Z1167" s="15">
        <f>Tabla13[[#This Row],[tasa de cambio]]*Tabla13[[#This Row],[Ingresos netos]]</f>
        <v>1.3690690935288152E-3</v>
      </c>
      <c r="AQ1167" s="2" t="s">
        <v>100</v>
      </c>
      <c r="AR1167" s="2" t="s">
        <v>18</v>
      </c>
      <c r="AS1167" s="2" t="s">
        <v>101</v>
      </c>
      <c r="AT1167" s="2" t="s">
        <v>11</v>
      </c>
      <c r="AU1167" s="2" t="s">
        <v>12</v>
      </c>
      <c r="AV1167" s="2" t="s">
        <v>13</v>
      </c>
      <c r="AW1167" s="7">
        <v>9.6907340000000001E-4</v>
      </c>
      <c r="AX1167" s="7">
        <v>0.75</v>
      </c>
      <c r="AY1167" s="9">
        <f>Tabla8[[#This Row],[Precio unitario]]*Tabla8[[#This Row],[Tasa de ingresos cliente]]</f>
        <v>7.2680504999999998E-4</v>
      </c>
      <c r="AZ1167" s="21">
        <v>21.6</v>
      </c>
      <c r="BA1167" s="11">
        <f>Tabla8[[#This Row],[tasa de cambio]]*Tabla8[[#This Row],[Ingresos netos]]</f>
        <v>1.569898908E-2</v>
      </c>
      <c r="BB1167" s="23"/>
      <c r="BD1167" s="23"/>
    </row>
    <row r="1168" spans="16:56">
      <c r="P1168" s="1" t="s">
        <v>87</v>
      </c>
      <c r="Q1168" s="1" t="s">
        <v>49</v>
      </c>
      <c r="R1168" s="1"/>
      <c r="S1168" s="1" t="s">
        <v>11</v>
      </c>
      <c r="T1168" s="1" t="s">
        <v>12</v>
      </c>
      <c r="U1168" s="1" t="s">
        <v>13</v>
      </c>
      <c r="V1168" s="8">
        <v>1.04534926E-4</v>
      </c>
      <c r="W1168" s="8">
        <v>0.75</v>
      </c>
      <c r="X1168" s="9">
        <f>Tabla13[[#This Row],[Precio unitario]]*Tabla13[[#This Row],[Tasa de ingresos cliente]]</f>
        <v>7.8401194500000006E-5</v>
      </c>
      <c r="Y1168" s="21">
        <v>22.631540000000001</v>
      </c>
      <c r="Z1168" s="15">
        <f>Tabla13[[#This Row],[tasa de cambio]]*Tabla13[[#This Row],[Ingresos netos]]</f>
        <v>1.7743397693745302E-3</v>
      </c>
      <c r="AQ1168" s="1" t="s">
        <v>100</v>
      </c>
      <c r="AR1168" s="1" t="s">
        <v>18</v>
      </c>
      <c r="AS1168" s="1" t="s">
        <v>104</v>
      </c>
      <c r="AT1168" s="1" t="s">
        <v>11</v>
      </c>
      <c r="AU1168" s="1" t="s">
        <v>12</v>
      </c>
      <c r="AV1168" s="1" t="s">
        <v>13</v>
      </c>
      <c r="AW1168" s="8">
        <v>9.6907079999999999E-4</v>
      </c>
      <c r="AX1168" s="8">
        <v>0.75</v>
      </c>
      <c r="AY1168" s="9">
        <f>Tabla8[[#This Row],[Precio unitario]]*Tabla8[[#This Row],[Tasa de ingresos cliente]]</f>
        <v>7.2680309999999997E-4</v>
      </c>
      <c r="AZ1168" s="21">
        <v>21.6</v>
      </c>
      <c r="BA1168" s="11">
        <f>Tabla8[[#This Row],[tasa de cambio]]*Tabla8[[#This Row],[Ingresos netos]]</f>
        <v>1.5698946960000001E-2</v>
      </c>
      <c r="BB1168" s="23"/>
      <c r="BD1168" s="23"/>
    </row>
    <row r="1169" spans="16:56">
      <c r="P1169" s="2" t="s">
        <v>87</v>
      </c>
      <c r="Q1169" s="2" t="s">
        <v>55</v>
      </c>
      <c r="R1169" s="2"/>
      <c r="S1169" s="2" t="s">
        <v>11</v>
      </c>
      <c r="T1169" s="2" t="s">
        <v>12</v>
      </c>
      <c r="U1169" s="2" t="s">
        <v>13</v>
      </c>
      <c r="V1169" s="7">
        <v>1.1040432770000001E-3</v>
      </c>
      <c r="W1169" s="7">
        <v>0.75</v>
      </c>
      <c r="X1169" s="9">
        <f>Tabla13[[#This Row],[Precio unitario]]*Tabla13[[#This Row],[Tasa de ingresos cliente]]</f>
        <v>8.2803245775000004E-4</v>
      </c>
      <c r="Y1169" s="21">
        <v>22.631540000000001</v>
      </c>
      <c r="Z1169" s="15">
        <f>Tabla13[[#This Row],[tasa de cambio]]*Tabla13[[#This Row],[Ingresos netos]]</f>
        <v>1.8739649688867436E-2</v>
      </c>
      <c r="AQ1169" s="2" t="s">
        <v>100</v>
      </c>
      <c r="AR1169" s="2" t="s">
        <v>18</v>
      </c>
      <c r="AS1169" s="2" t="s">
        <v>104</v>
      </c>
      <c r="AT1169" s="2" t="s">
        <v>11</v>
      </c>
      <c r="AU1169" s="2" t="s">
        <v>12</v>
      </c>
      <c r="AV1169" s="2" t="s">
        <v>13</v>
      </c>
      <c r="AW1169" s="7">
        <v>9.6907069999999996E-4</v>
      </c>
      <c r="AX1169" s="7">
        <v>0.75</v>
      </c>
      <c r="AY1169" s="9">
        <f>Tabla8[[#This Row],[Precio unitario]]*Tabla8[[#This Row],[Tasa de ingresos cliente]]</f>
        <v>7.2680302499999994E-4</v>
      </c>
      <c r="AZ1169" s="21">
        <v>21.6</v>
      </c>
      <c r="BA1169" s="11">
        <f>Tabla8[[#This Row],[tasa de cambio]]*Tabla8[[#This Row],[Ingresos netos]]</f>
        <v>1.5698945339999999E-2</v>
      </c>
      <c r="BB1169" s="23"/>
      <c r="BD1169" s="23"/>
    </row>
    <row r="1170" spans="16:56">
      <c r="P1170" s="1" t="s">
        <v>87</v>
      </c>
      <c r="Q1170" s="1" t="s">
        <v>55</v>
      </c>
      <c r="R1170" s="1"/>
      <c r="S1170" s="1" t="s">
        <v>11</v>
      </c>
      <c r="T1170" s="1" t="s">
        <v>12</v>
      </c>
      <c r="U1170" s="1" t="s">
        <v>13</v>
      </c>
      <c r="V1170" s="8">
        <v>7.0934647499999997E-4</v>
      </c>
      <c r="W1170" s="8">
        <v>0.75</v>
      </c>
      <c r="X1170" s="9">
        <f>Tabla13[[#This Row],[Precio unitario]]*Tabla13[[#This Row],[Tasa de ingresos cliente]]</f>
        <v>5.3200985625E-4</v>
      </c>
      <c r="Y1170" s="21">
        <v>22.631540000000001</v>
      </c>
      <c r="Z1170" s="15">
        <f>Tabla13[[#This Row],[tasa de cambio]]*Tabla13[[#This Row],[Ingresos netos]]</f>
        <v>1.2040202342116125E-2</v>
      </c>
      <c r="AQ1170" s="1" t="s">
        <v>100</v>
      </c>
      <c r="AR1170" s="1" t="s">
        <v>18</v>
      </c>
      <c r="AS1170" s="1" t="s">
        <v>104</v>
      </c>
      <c r="AT1170" s="1" t="s">
        <v>11</v>
      </c>
      <c r="AU1170" s="1" t="s">
        <v>12</v>
      </c>
      <c r="AV1170" s="1" t="s">
        <v>13</v>
      </c>
      <c r="AW1170" s="8">
        <v>9.690702E-4</v>
      </c>
      <c r="AX1170" s="8">
        <v>0.75</v>
      </c>
      <c r="AY1170" s="9">
        <f>Tabla8[[#This Row],[Precio unitario]]*Tabla8[[#This Row],[Tasa de ingresos cliente]]</f>
        <v>7.2680265000000003E-4</v>
      </c>
      <c r="AZ1170" s="21">
        <v>21.6</v>
      </c>
      <c r="BA1170" s="11">
        <f>Tabla8[[#This Row],[tasa de cambio]]*Tabla8[[#This Row],[Ingresos netos]]</f>
        <v>1.5698937240000002E-2</v>
      </c>
      <c r="BB1170" s="23"/>
      <c r="BD1170" s="23"/>
    </row>
    <row r="1171" spans="16:56">
      <c r="P1171" s="2" t="s">
        <v>87</v>
      </c>
      <c r="Q1171" s="2" t="s">
        <v>43</v>
      </c>
      <c r="R1171" s="2"/>
      <c r="S1171" s="2" t="s">
        <v>11</v>
      </c>
      <c r="T1171" s="2" t="s">
        <v>12</v>
      </c>
      <c r="U1171" s="2" t="s">
        <v>13</v>
      </c>
      <c r="V1171" s="7">
        <v>2.6882556999999999E-4</v>
      </c>
      <c r="W1171" s="7">
        <v>0.75</v>
      </c>
      <c r="X1171" s="9">
        <f>Tabla13[[#This Row],[Precio unitario]]*Tabla13[[#This Row],[Tasa de ingresos cliente]]</f>
        <v>2.0161917749999999E-4</v>
      </c>
      <c r="Y1171" s="21">
        <v>22.631540000000001</v>
      </c>
      <c r="Z1171" s="15">
        <f>Tabla13[[#This Row],[tasa de cambio]]*Tabla13[[#This Row],[Ingresos netos]]</f>
        <v>4.5629524803583498E-3</v>
      </c>
      <c r="AQ1171" s="2" t="s">
        <v>100</v>
      </c>
      <c r="AR1171" s="2" t="s">
        <v>18</v>
      </c>
      <c r="AS1171" s="2" t="s">
        <v>104</v>
      </c>
      <c r="AT1171" s="2" t="s">
        <v>11</v>
      </c>
      <c r="AU1171" s="2" t="s">
        <v>12</v>
      </c>
      <c r="AV1171" s="2" t="s">
        <v>13</v>
      </c>
      <c r="AW1171" s="7">
        <v>9.6907099999999995E-4</v>
      </c>
      <c r="AX1171" s="7">
        <v>0.75</v>
      </c>
      <c r="AY1171" s="9">
        <f>Tabla8[[#This Row],[Precio unitario]]*Tabla8[[#This Row],[Tasa de ingresos cliente]]</f>
        <v>7.2680324999999991E-4</v>
      </c>
      <c r="AZ1171" s="21">
        <v>21.6</v>
      </c>
      <c r="BA1171" s="11">
        <f>Tabla8[[#This Row],[tasa de cambio]]*Tabla8[[#This Row],[Ingresos netos]]</f>
        <v>1.5698950199999999E-2</v>
      </c>
      <c r="BB1171" s="23"/>
      <c r="BD1171" s="23"/>
    </row>
    <row r="1172" spans="16:56">
      <c r="P1172" s="1" t="s">
        <v>87</v>
      </c>
      <c r="Q1172" s="1" t="s">
        <v>44</v>
      </c>
      <c r="R1172" s="1"/>
      <c r="S1172" s="1" t="s">
        <v>11</v>
      </c>
      <c r="T1172" s="1" t="s">
        <v>12</v>
      </c>
      <c r="U1172" s="1" t="s">
        <v>13</v>
      </c>
      <c r="V1172" s="8">
        <v>2.14741816E-4</v>
      </c>
      <c r="W1172" s="8">
        <v>0.75</v>
      </c>
      <c r="X1172" s="9">
        <f>Tabla13[[#This Row],[Precio unitario]]*Tabla13[[#This Row],[Tasa de ingresos cliente]]</f>
        <v>1.6105636199999999E-4</v>
      </c>
      <c r="Y1172" s="21">
        <v>22.631540000000001</v>
      </c>
      <c r="Z1172" s="15">
        <f>Tabla13[[#This Row],[tasa de cambio]]*Tabla13[[#This Row],[Ingresos netos]]</f>
        <v>3.6449534988574799E-3</v>
      </c>
      <c r="AQ1172" s="1" t="s">
        <v>100</v>
      </c>
      <c r="AR1172" s="1" t="s">
        <v>18</v>
      </c>
      <c r="AS1172" s="1" t="s">
        <v>104</v>
      </c>
      <c r="AT1172" s="1" t="s">
        <v>11</v>
      </c>
      <c r="AU1172" s="1" t="s">
        <v>12</v>
      </c>
      <c r="AV1172" s="1" t="s">
        <v>13</v>
      </c>
      <c r="AW1172" s="8">
        <v>9.6907109999999999E-4</v>
      </c>
      <c r="AX1172" s="8">
        <v>0.75</v>
      </c>
      <c r="AY1172" s="9">
        <f>Tabla8[[#This Row],[Precio unitario]]*Tabla8[[#This Row],[Tasa de ingresos cliente]]</f>
        <v>7.2680332500000004E-4</v>
      </c>
      <c r="AZ1172" s="21">
        <v>21.6</v>
      </c>
      <c r="BA1172" s="11">
        <f>Tabla8[[#This Row],[tasa de cambio]]*Tabla8[[#This Row],[Ingresos netos]]</f>
        <v>1.5698951820000001E-2</v>
      </c>
      <c r="BB1172" s="23"/>
      <c r="BD1172" s="23"/>
    </row>
    <row r="1173" spans="16:56">
      <c r="P1173" s="2" t="s">
        <v>87</v>
      </c>
      <c r="Q1173" s="2" t="s">
        <v>18</v>
      </c>
      <c r="R1173" s="2"/>
      <c r="S1173" s="2" t="s">
        <v>11</v>
      </c>
      <c r="T1173" s="2" t="s">
        <v>12</v>
      </c>
      <c r="U1173" s="2" t="s">
        <v>13</v>
      </c>
      <c r="V1173" s="7">
        <v>2.4613633200000002E-4</v>
      </c>
      <c r="W1173" s="7">
        <v>0.75</v>
      </c>
      <c r="X1173" s="9">
        <f>Tabla13[[#This Row],[Precio unitario]]*Tabla13[[#This Row],[Tasa de ingresos cliente]]</f>
        <v>1.84602249E-4</v>
      </c>
      <c r="Y1173" s="21">
        <v>22.631540000000001</v>
      </c>
      <c r="Z1173" s="15">
        <f>Tabla13[[#This Row],[tasa de cambio]]*Tabla13[[#This Row],[Ingresos netos]]</f>
        <v>4.1778331823334606E-3</v>
      </c>
      <c r="AQ1173" s="2" t="s">
        <v>100</v>
      </c>
      <c r="AR1173" s="2" t="s">
        <v>18</v>
      </c>
      <c r="AS1173" s="2" t="s">
        <v>104</v>
      </c>
      <c r="AT1173" s="2" t="s">
        <v>11</v>
      </c>
      <c r="AU1173" s="2" t="s">
        <v>12</v>
      </c>
      <c r="AV1173" s="2" t="s">
        <v>13</v>
      </c>
      <c r="AW1173" s="7">
        <v>9.6907090000000003E-4</v>
      </c>
      <c r="AX1173" s="7">
        <v>0.75</v>
      </c>
      <c r="AY1173" s="9">
        <f>Tabla8[[#This Row],[Precio unitario]]*Tabla8[[#This Row],[Tasa de ingresos cliente]]</f>
        <v>7.2680317499999999E-4</v>
      </c>
      <c r="AZ1173" s="21">
        <v>21.6</v>
      </c>
      <c r="BA1173" s="11">
        <f>Tabla8[[#This Row],[tasa de cambio]]*Tabla8[[#This Row],[Ingresos netos]]</f>
        <v>1.569894858E-2</v>
      </c>
      <c r="BB1173" s="23"/>
      <c r="BD1173" s="23"/>
    </row>
    <row r="1174" spans="16:56">
      <c r="P1174" s="1" t="s">
        <v>87</v>
      </c>
      <c r="Q1174" s="1" t="s">
        <v>34</v>
      </c>
      <c r="R1174" s="1"/>
      <c r="S1174" s="1" t="s">
        <v>11</v>
      </c>
      <c r="T1174" s="1" t="s">
        <v>12</v>
      </c>
      <c r="U1174" s="1" t="s">
        <v>13</v>
      </c>
      <c r="V1174" s="8">
        <v>1.9019388300000001E-4</v>
      </c>
      <c r="W1174" s="8">
        <v>0.75</v>
      </c>
      <c r="X1174" s="9">
        <f>Tabla13[[#This Row],[Precio unitario]]*Tabla13[[#This Row],[Tasa de ingresos cliente]]</f>
        <v>1.4264541225000001E-4</v>
      </c>
      <c r="Y1174" s="21">
        <v>22.631540000000001</v>
      </c>
      <c r="Z1174" s="15">
        <f>Tabla13[[#This Row],[tasa de cambio]]*Tabla13[[#This Row],[Ingresos netos]]</f>
        <v>3.2282853531523654E-3</v>
      </c>
      <c r="AQ1174" s="1" t="s">
        <v>100</v>
      </c>
      <c r="AR1174" s="1" t="s">
        <v>18</v>
      </c>
      <c r="AS1174" s="1" t="s">
        <v>104</v>
      </c>
      <c r="AT1174" s="1" t="s">
        <v>11</v>
      </c>
      <c r="AU1174" s="1" t="s">
        <v>12</v>
      </c>
      <c r="AV1174" s="1" t="s">
        <v>13</v>
      </c>
      <c r="AW1174" s="8">
        <v>9.6907039999999996E-4</v>
      </c>
      <c r="AX1174" s="8">
        <v>0.75</v>
      </c>
      <c r="AY1174" s="9">
        <f>Tabla8[[#This Row],[Precio unitario]]*Tabla8[[#This Row],[Tasa de ingresos cliente]]</f>
        <v>7.2680279999999997E-4</v>
      </c>
      <c r="AZ1174" s="21">
        <v>21.6</v>
      </c>
      <c r="BA1174" s="11">
        <f>Tabla8[[#This Row],[tasa de cambio]]*Tabla8[[#This Row],[Ingresos netos]]</f>
        <v>1.569894048E-2</v>
      </c>
      <c r="BB1174" s="23"/>
      <c r="BD1174" s="23"/>
    </row>
    <row r="1175" spans="16:56">
      <c r="P1175" s="2" t="s">
        <v>87</v>
      </c>
      <c r="Q1175" s="2" t="s">
        <v>36</v>
      </c>
      <c r="R1175" s="2"/>
      <c r="S1175" s="2" t="s">
        <v>11</v>
      </c>
      <c r="T1175" s="2" t="s">
        <v>12</v>
      </c>
      <c r="U1175" s="2" t="s">
        <v>13</v>
      </c>
      <c r="V1175" s="7">
        <v>2.2880427119999999E-3</v>
      </c>
      <c r="W1175" s="7">
        <v>0.75</v>
      </c>
      <c r="X1175" s="9">
        <f>Tabla13[[#This Row],[Precio unitario]]*Tabla13[[#This Row],[Tasa de ingresos cliente]]</f>
        <v>1.716032034E-3</v>
      </c>
      <c r="Y1175" s="21">
        <v>22.631540000000001</v>
      </c>
      <c r="Z1175" s="15">
        <f>Tabla13[[#This Row],[tasa de cambio]]*Tabla13[[#This Row],[Ingresos netos]]</f>
        <v>3.8836447618752365E-2</v>
      </c>
      <c r="AQ1175" s="2" t="s">
        <v>100</v>
      </c>
      <c r="AR1175" s="2" t="s">
        <v>18</v>
      </c>
      <c r="AS1175" s="2" t="s">
        <v>104</v>
      </c>
      <c r="AT1175" s="2" t="s">
        <v>11</v>
      </c>
      <c r="AU1175" s="2" t="s">
        <v>12</v>
      </c>
      <c r="AV1175" s="2" t="s">
        <v>13</v>
      </c>
      <c r="AW1175" s="7">
        <v>9.6900000000000003E-4</v>
      </c>
      <c r="AX1175" s="7">
        <v>0.75</v>
      </c>
      <c r="AY1175" s="9">
        <f>Tabla8[[#This Row],[Precio unitario]]*Tabla8[[#This Row],[Tasa de ingresos cliente]]</f>
        <v>7.2674999999999997E-4</v>
      </c>
      <c r="AZ1175" s="21">
        <v>21.6</v>
      </c>
      <c r="BA1175" s="11">
        <f>Tabla8[[#This Row],[tasa de cambio]]*Tabla8[[#This Row],[Ingresos netos]]</f>
        <v>1.5697800000000001E-2</v>
      </c>
      <c r="BB1175" s="23"/>
      <c r="BD1175" s="23"/>
    </row>
    <row r="1176" spans="16:56">
      <c r="P1176" s="1" t="s">
        <v>87</v>
      </c>
      <c r="Q1176" s="1" t="s">
        <v>62</v>
      </c>
      <c r="R1176" s="1"/>
      <c r="S1176" s="1" t="s">
        <v>11</v>
      </c>
      <c r="T1176" s="1" t="s">
        <v>12</v>
      </c>
      <c r="U1176" s="1" t="s">
        <v>13</v>
      </c>
      <c r="V1176" s="8">
        <v>4.8636394599999998E-4</v>
      </c>
      <c r="W1176" s="8">
        <v>0.75</v>
      </c>
      <c r="X1176" s="9">
        <f>Tabla13[[#This Row],[Precio unitario]]*Tabla13[[#This Row],[Tasa de ingresos cliente]]</f>
        <v>3.6477295949999998E-4</v>
      </c>
      <c r="Y1176" s="21">
        <v>22.631540000000001</v>
      </c>
      <c r="Z1176" s="15">
        <f>Tabla13[[#This Row],[tasa de cambio]]*Tabla13[[#This Row],[Ingresos netos]]</f>
        <v>8.2553738238426294E-3</v>
      </c>
      <c r="AQ1176" s="1" t="s">
        <v>100</v>
      </c>
      <c r="AR1176" s="1" t="s">
        <v>18</v>
      </c>
      <c r="AS1176" s="1" t="s">
        <v>104</v>
      </c>
      <c r="AT1176" s="1" t="s">
        <v>11</v>
      </c>
      <c r="AU1176" s="1" t="s">
        <v>12</v>
      </c>
      <c r="AV1176" s="1" t="s">
        <v>13</v>
      </c>
      <c r="AW1176" s="8">
        <v>9.6907139999999998E-4</v>
      </c>
      <c r="AX1176" s="8">
        <v>0.75</v>
      </c>
      <c r="AY1176" s="9">
        <f>Tabla8[[#This Row],[Precio unitario]]*Tabla8[[#This Row],[Tasa de ingresos cliente]]</f>
        <v>7.2680355000000001E-4</v>
      </c>
      <c r="AZ1176" s="21">
        <v>21.6</v>
      </c>
      <c r="BA1176" s="11">
        <f>Tabla8[[#This Row],[tasa de cambio]]*Tabla8[[#This Row],[Ingresos netos]]</f>
        <v>1.5698956680000001E-2</v>
      </c>
      <c r="BB1176" s="23"/>
      <c r="BD1176" s="23"/>
    </row>
    <row r="1177" spans="16:56">
      <c r="P1177" s="2" t="s">
        <v>87</v>
      </c>
      <c r="Q1177" s="2" t="s">
        <v>45</v>
      </c>
      <c r="R1177" s="2"/>
      <c r="S1177" s="2" t="s">
        <v>11</v>
      </c>
      <c r="T1177" s="2" t="s">
        <v>12</v>
      </c>
      <c r="U1177" s="2" t="s">
        <v>13</v>
      </c>
      <c r="V1177" s="7">
        <v>2.4163962899999999E-4</v>
      </c>
      <c r="W1177" s="7">
        <v>0.75</v>
      </c>
      <c r="X1177" s="9">
        <f>Tabla13[[#This Row],[Precio unitario]]*Tabla13[[#This Row],[Tasa de ingresos cliente]]</f>
        <v>1.8122972175E-4</v>
      </c>
      <c r="Y1177" s="21">
        <v>22.631540000000001</v>
      </c>
      <c r="Z1177" s="15">
        <f>Tabla13[[#This Row],[tasa de cambio]]*Tabla13[[#This Row],[Ingresos netos]]</f>
        <v>4.1015076969739949E-3</v>
      </c>
      <c r="AQ1177" s="2" t="s">
        <v>100</v>
      </c>
      <c r="AR1177" s="2" t="s">
        <v>18</v>
      </c>
      <c r="AS1177" s="2" t="s">
        <v>104</v>
      </c>
      <c r="AT1177" s="2" t="s">
        <v>11</v>
      </c>
      <c r="AU1177" s="2" t="s">
        <v>12</v>
      </c>
      <c r="AV1177" s="2" t="s">
        <v>13</v>
      </c>
      <c r="AW1177" s="7">
        <v>9.6907000000000004E-4</v>
      </c>
      <c r="AX1177" s="7">
        <v>0.75</v>
      </c>
      <c r="AY1177" s="9">
        <f>Tabla8[[#This Row],[Precio unitario]]*Tabla8[[#This Row],[Tasa de ingresos cliente]]</f>
        <v>7.2680250000000009E-4</v>
      </c>
      <c r="AZ1177" s="21">
        <v>21.6</v>
      </c>
      <c r="BA1177" s="11">
        <f>Tabla8[[#This Row],[tasa de cambio]]*Tabla8[[#This Row],[Ingresos netos]]</f>
        <v>1.5698934000000001E-2</v>
      </c>
      <c r="BB1177" s="23"/>
      <c r="BD1177" s="23"/>
    </row>
    <row r="1178" spans="16:56">
      <c r="P1178" s="1" t="s">
        <v>87</v>
      </c>
      <c r="Q1178" s="1" t="s">
        <v>25</v>
      </c>
      <c r="R1178" s="1"/>
      <c r="S1178" s="1" t="s">
        <v>11</v>
      </c>
      <c r="T1178" s="1" t="s">
        <v>12</v>
      </c>
      <c r="U1178" s="1" t="s">
        <v>13</v>
      </c>
      <c r="V1178" s="8">
        <v>4.7541499499999999E-4</v>
      </c>
      <c r="W1178" s="8">
        <v>0.75</v>
      </c>
      <c r="X1178" s="9">
        <f>Tabla13[[#This Row],[Precio unitario]]*Tabla13[[#This Row],[Tasa de ingresos cliente]]</f>
        <v>3.5656124625000002E-4</v>
      </c>
      <c r="Y1178" s="21">
        <v>22.631540000000001</v>
      </c>
      <c r="Z1178" s="15">
        <f>Tabla13[[#This Row],[tasa de cambio]]*Tabla13[[#This Row],[Ingresos netos]]</f>
        <v>8.0695301069567266E-3</v>
      </c>
      <c r="AQ1178" s="2" t="s">
        <v>100</v>
      </c>
      <c r="AR1178" s="2" t="s">
        <v>18</v>
      </c>
      <c r="AS1178" s="2" t="s">
        <v>104</v>
      </c>
      <c r="AT1178" s="2" t="s">
        <v>11</v>
      </c>
      <c r="AU1178" s="2" t="s">
        <v>12</v>
      </c>
      <c r="AV1178" s="2" t="s">
        <v>13</v>
      </c>
      <c r="AW1178" s="7">
        <v>9.6906059999999998E-4</v>
      </c>
      <c r="AX1178" s="7">
        <v>0.75</v>
      </c>
      <c r="AY1178" s="9">
        <f>Tabla8[[#This Row],[Precio unitario]]*Tabla8[[#This Row],[Tasa de ingresos cliente]]</f>
        <v>7.2679544999999996E-4</v>
      </c>
      <c r="AZ1178" s="21">
        <v>21.6</v>
      </c>
      <c r="BA1178" s="11">
        <f>Tabla8[[#This Row],[tasa de cambio]]*Tabla8[[#This Row],[Ingresos netos]]</f>
        <v>1.5698781719999999E-2</v>
      </c>
      <c r="BB1178" s="23"/>
      <c r="BD1178" s="23"/>
    </row>
    <row r="1179" spans="16:56">
      <c r="P1179" s="2" t="s">
        <v>87</v>
      </c>
      <c r="Q1179" s="2" t="s">
        <v>40</v>
      </c>
      <c r="R1179" s="2"/>
      <c r="S1179" s="2" t="s">
        <v>11</v>
      </c>
      <c r="T1179" s="2" t="s">
        <v>12</v>
      </c>
      <c r="U1179" s="2" t="s">
        <v>13</v>
      </c>
      <c r="V1179" s="7">
        <v>1.01526293E-4</v>
      </c>
      <c r="W1179" s="7">
        <v>0.75</v>
      </c>
      <c r="X1179" s="9">
        <f>Tabla13[[#This Row],[Precio unitario]]*Tabla13[[#This Row],[Tasa de ingresos cliente]]</f>
        <v>7.6144719749999992E-5</v>
      </c>
      <c r="Y1179" s="21">
        <v>22.631540000000001</v>
      </c>
      <c r="Z1179" s="15">
        <f>Tabla13[[#This Row],[tasa de cambio]]*Tabla13[[#This Row],[Ingresos netos]]</f>
        <v>1.7232722708109148E-3</v>
      </c>
      <c r="AQ1179" s="1" t="s">
        <v>100</v>
      </c>
      <c r="AR1179" s="1" t="s">
        <v>18</v>
      </c>
      <c r="AS1179" s="1" t="s">
        <v>104</v>
      </c>
      <c r="AT1179" s="1" t="s">
        <v>11</v>
      </c>
      <c r="AU1179" s="1" t="s">
        <v>12</v>
      </c>
      <c r="AV1179" s="1" t="s">
        <v>13</v>
      </c>
      <c r="AW1179" s="8">
        <v>9.6912500000000004E-4</v>
      </c>
      <c r="AX1179" s="8">
        <v>0.75</v>
      </c>
      <c r="AY1179" s="9">
        <f>Tabla8[[#This Row],[Precio unitario]]*Tabla8[[#This Row],[Tasa de ingresos cliente]]</f>
        <v>7.2684375000000006E-4</v>
      </c>
      <c r="AZ1179" s="21">
        <v>21.6</v>
      </c>
      <c r="BA1179" s="11">
        <f>Tabla8[[#This Row],[tasa de cambio]]*Tabla8[[#This Row],[Ingresos netos]]</f>
        <v>1.5699825000000001E-2</v>
      </c>
      <c r="BB1179" s="23"/>
      <c r="BD1179" s="23"/>
    </row>
    <row r="1180" spans="16:56">
      <c r="P1180" s="1" t="s">
        <v>87</v>
      </c>
      <c r="Q1180" s="1" t="s">
        <v>28</v>
      </c>
      <c r="R1180" s="1"/>
      <c r="S1180" s="1" t="s">
        <v>11</v>
      </c>
      <c r="T1180" s="1" t="s">
        <v>12</v>
      </c>
      <c r="U1180" s="1" t="s">
        <v>13</v>
      </c>
      <c r="V1180" s="8">
        <v>1.94742243E-4</v>
      </c>
      <c r="W1180" s="8">
        <v>0.75</v>
      </c>
      <c r="X1180" s="9">
        <f>Tabla13[[#This Row],[Precio unitario]]*Tabla13[[#This Row],[Tasa de ingresos cliente]]</f>
        <v>1.4605668225E-4</v>
      </c>
      <c r="Y1180" s="21">
        <v>22.631540000000001</v>
      </c>
      <c r="Z1180" s="15">
        <f>Tabla13[[#This Row],[tasa de cambio]]*Tabla13[[#This Row],[Ingresos netos]]</f>
        <v>3.3054876466081652E-3</v>
      </c>
      <c r="AQ1180" s="2" t="s">
        <v>100</v>
      </c>
      <c r="AR1180" s="2" t="s">
        <v>18</v>
      </c>
      <c r="AS1180" s="2" t="s">
        <v>104</v>
      </c>
      <c r="AT1180" s="2" t="s">
        <v>11</v>
      </c>
      <c r="AU1180" s="2" t="s">
        <v>12</v>
      </c>
      <c r="AV1180" s="2" t="s">
        <v>13</v>
      </c>
      <c r="AW1180" s="7">
        <v>9.6911109999999996E-4</v>
      </c>
      <c r="AX1180" s="7">
        <v>0.75</v>
      </c>
      <c r="AY1180" s="9">
        <f>Tabla8[[#This Row],[Precio unitario]]*Tabla8[[#This Row],[Tasa de ingresos cliente]]</f>
        <v>7.2683332499999997E-4</v>
      </c>
      <c r="AZ1180" s="21">
        <v>21.6</v>
      </c>
      <c r="BA1180" s="11">
        <f>Tabla8[[#This Row],[tasa de cambio]]*Tabla8[[#This Row],[Ingresos netos]]</f>
        <v>1.569959982E-2</v>
      </c>
      <c r="BB1180" s="23"/>
      <c r="BD1180" s="23"/>
    </row>
    <row r="1181" spans="16:56">
      <c r="P1181" s="2" t="s">
        <v>87</v>
      </c>
      <c r="Q1181" s="2" t="s">
        <v>31</v>
      </c>
      <c r="R1181" s="2"/>
      <c r="S1181" s="2" t="s">
        <v>11</v>
      </c>
      <c r="T1181" s="2" t="s">
        <v>12</v>
      </c>
      <c r="U1181" s="2" t="s">
        <v>13</v>
      </c>
      <c r="V1181" s="7">
        <v>1.7105676899999999E-4</v>
      </c>
      <c r="W1181" s="7">
        <v>0.75</v>
      </c>
      <c r="X1181" s="9">
        <f>Tabla13[[#This Row],[Precio unitario]]*Tabla13[[#This Row],[Tasa de ingresos cliente]]</f>
        <v>1.2829257674999998E-4</v>
      </c>
      <c r="Y1181" s="21">
        <v>22.631540000000001</v>
      </c>
      <c r="Z1181" s="15">
        <f>Tabla13[[#This Row],[tasa de cambio]]*Tabla13[[#This Row],[Ingresos netos]]</f>
        <v>2.9034585824206948E-3</v>
      </c>
      <c r="AQ1181" s="1" t="s">
        <v>100</v>
      </c>
      <c r="AR1181" s="1" t="s">
        <v>18</v>
      </c>
      <c r="AS1181" s="1" t="s">
        <v>104</v>
      </c>
      <c r="AT1181" s="1" t="s">
        <v>11</v>
      </c>
      <c r="AU1181" s="1" t="s">
        <v>12</v>
      </c>
      <c r="AV1181" s="1" t="s">
        <v>13</v>
      </c>
      <c r="AW1181" s="8">
        <v>9.6907190000000004E-4</v>
      </c>
      <c r="AX1181" s="8">
        <v>0.75</v>
      </c>
      <c r="AY1181" s="9">
        <f>Tabla8[[#This Row],[Precio unitario]]*Tabla8[[#This Row],[Tasa de ingresos cliente]]</f>
        <v>7.2680392500000003E-4</v>
      </c>
      <c r="AZ1181" s="21">
        <v>21.6</v>
      </c>
      <c r="BA1181" s="11">
        <f>Tabla8[[#This Row],[tasa de cambio]]*Tabla8[[#This Row],[Ingresos netos]]</f>
        <v>1.5698964780000001E-2</v>
      </c>
      <c r="BB1181" s="23"/>
      <c r="BD1181" s="23"/>
    </row>
    <row r="1182" spans="16:56">
      <c r="P1182" s="1" t="s">
        <v>87</v>
      </c>
      <c r="Q1182" s="1" t="s">
        <v>70</v>
      </c>
      <c r="R1182" s="1"/>
      <c r="S1182" s="1" t="s">
        <v>11</v>
      </c>
      <c r="T1182" s="1" t="s">
        <v>12</v>
      </c>
      <c r="U1182" s="1" t="s">
        <v>13</v>
      </c>
      <c r="V1182" s="8">
        <v>3.7255247799999999E-4</v>
      </c>
      <c r="W1182" s="8">
        <v>0.75</v>
      </c>
      <c r="X1182" s="9">
        <f>Tabla13[[#This Row],[Precio unitario]]*Tabla13[[#This Row],[Tasa de ingresos cliente]]</f>
        <v>2.794143585E-4</v>
      </c>
      <c r="Y1182" s="21">
        <v>22.631540000000001</v>
      </c>
      <c r="Z1182" s="15">
        <f>Tabla13[[#This Row],[tasa de cambio]]*Tabla13[[#This Row],[Ingresos netos]]</f>
        <v>6.3235772309670904E-3</v>
      </c>
      <c r="AQ1182" s="2" t="s">
        <v>100</v>
      </c>
      <c r="AR1182" s="2" t="s">
        <v>18</v>
      </c>
      <c r="AS1182" s="2" t="s">
        <v>104</v>
      </c>
      <c r="AT1182" s="2" t="s">
        <v>11</v>
      </c>
      <c r="AU1182" s="2" t="s">
        <v>12</v>
      </c>
      <c r="AV1182" s="2" t="s">
        <v>13</v>
      </c>
      <c r="AW1182" s="7">
        <v>9.6906979999999998E-4</v>
      </c>
      <c r="AX1182" s="7">
        <v>0.75</v>
      </c>
      <c r="AY1182" s="9">
        <f>Tabla8[[#This Row],[Precio unitario]]*Tabla8[[#This Row],[Tasa de ingresos cliente]]</f>
        <v>7.2680235000000004E-4</v>
      </c>
      <c r="AZ1182" s="21">
        <v>21.6</v>
      </c>
      <c r="BA1182" s="11">
        <f>Tabla8[[#This Row],[tasa de cambio]]*Tabla8[[#This Row],[Ingresos netos]]</f>
        <v>1.569893076E-2</v>
      </c>
      <c r="BB1182" s="23"/>
      <c r="BD1182" s="23"/>
    </row>
    <row r="1183" spans="16:56">
      <c r="P1183" s="2" t="s">
        <v>87</v>
      </c>
      <c r="Q1183" s="2" t="s">
        <v>42</v>
      </c>
      <c r="R1183" s="2"/>
      <c r="S1183" s="2" t="s">
        <v>11</v>
      </c>
      <c r="T1183" s="2" t="s">
        <v>12</v>
      </c>
      <c r="U1183" s="2" t="s">
        <v>13</v>
      </c>
      <c r="V1183" s="7">
        <v>4.5947179100000002E-4</v>
      </c>
      <c r="W1183" s="7">
        <v>0.75</v>
      </c>
      <c r="X1183" s="9">
        <f>Tabla13[[#This Row],[Precio unitario]]*Tabla13[[#This Row],[Tasa de ingresos cliente]]</f>
        <v>3.4460384325000001E-4</v>
      </c>
      <c r="Y1183" s="21">
        <v>22.631540000000001</v>
      </c>
      <c r="Z1183" s="15">
        <f>Tabla13[[#This Row],[tasa de cambio]]*Tabla13[[#This Row],[Ingresos netos]]</f>
        <v>7.798915662666106E-3</v>
      </c>
      <c r="AQ1183" s="1" t="s">
        <v>100</v>
      </c>
      <c r="AR1183" s="1" t="s">
        <v>18</v>
      </c>
      <c r="AS1183" s="1" t="s">
        <v>104</v>
      </c>
      <c r="AT1183" s="1" t="s">
        <v>11</v>
      </c>
      <c r="AU1183" s="1" t="s">
        <v>12</v>
      </c>
      <c r="AV1183" s="1" t="s">
        <v>13</v>
      </c>
      <c r="AW1183" s="8">
        <v>9.6907060000000003E-4</v>
      </c>
      <c r="AX1183" s="8">
        <v>0.75</v>
      </c>
      <c r="AY1183" s="9">
        <f>Tabla8[[#This Row],[Precio unitario]]*Tabla8[[#This Row],[Tasa de ingresos cliente]]</f>
        <v>7.2680295000000002E-4</v>
      </c>
      <c r="AZ1183" s="21">
        <v>21.6</v>
      </c>
      <c r="BA1183" s="11">
        <f>Tabla8[[#This Row],[tasa de cambio]]*Tabla8[[#This Row],[Ingresos netos]]</f>
        <v>1.5698943720000001E-2</v>
      </c>
      <c r="BB1183" s="23"/>
      <c r="BD1183" s="23"/>
    </row>
    <row r="1184" spans="16:56">
      <c r="P1184" s="1" t="s">
        <v>87</v>
      </c>
      <c r="Q1184" s="1" t="s">
        <v>42</v>
      </c>
      <c r="R1184" s="1"/>
      <c r="S1184" s="1" t="s">
        <v>11</v>
      </c>
      <c r="T1184" s="1" t="s">
        <v>12</v>
      </c>
      <c r="U1184" s="1" t="s">
        <v>13</v>
      </c>
      <c r="V1184" s="8">
        <v>8.0613842000000006E-5</v>
      </c>
      <c r="W1184" s="8">
        <v>0.75</v>
      </c>
      <c r="X1184" s="9">
        <f>Tabla13[[#This Row],[Precio unitario]]*Tabla13[[#This Row],[Tasa de ingresos cliente]]</f>
        <v>6.0460381500000008E-5</v>
      </c>
      <c r="Y1184" s="21">
        <v>22.631540000000001</v>
      </c>
      <c r="Z1184" s="15">
        <f>Tabla13[[#This Row],[tasa de cambio]]*Tabla13[[#This Row],[Ingresos netos]]</f>
        <v>1.3683115423325102E-3</v>
      </c>
      <c r="AQ1184" s="2" t="s">
        <v>100</v>
      </c>
      <c r="AR1184" s="2" t="s">
        <v>18</v>
      </c>
      <c r="AS1184" s="2" t="s">
        <v>104</v>
      </c>
      <c r="AT1184" s="2" t="s">
        <v>11</v>
      </c>
      <c r="AU1184" s="2" t="s">
        <v>12</v>
      </c>
      <c r="AV1184" s="2" t="s">
        <v>13</v>
      </c>
      <c r="AW1184" s="7">
        <v>9.6906819999999997E-4</v>
      </c>
      <c r="AX1184" s="7">
        <v>0.75</v>
      </c>
      <c r="AY1184" s="9">
        <f>Tabla8[[#This Row],[Precio unitario]]*Tabla8[[#This Row],[Tasa de ingresos cliente]]</f>
        <v>7.2680114999999995E-4</v>
      </c>
      <c r="AZ1184" s="21">
        <v>21.6</v>
      </c>
      <c r="BA1184" s="11">
        <f>Tabla8[[#This Row],[tasa de cambio]]*Tabla8[[#This Row],[Ingresos netos]]</f>
        <v>1.569890484E-2</v>
      </c>
      <c r="BB1184" s="23"/>
      <c r="BD1184" s="23"/>
    </row>
    <row r="1185" spans="16:56">
      <c r="P1185" s="2" t="s">
        <v>87</v>
      </c>
      <c r="Q1185" s="2" t="s">
        <v>15</v>
      </c>
      <c r="R1185" s="2"/>
      <c r="S1185" s="2" t="s">
        <v>11</v>
      </c>
      <c r="T1185" s="2" t="s">
        <v>12</v>
      </c>
      <c r="U1185" s="2" t="s">
        <v>13</v>
      </c>
      <c r="V1185" s="7">
        <v>8.1454435800000003E-4</v>
      </c>
      <c r="W1185" s="7">
        <v>0.75</v>
      </c>
      <c r="X1185" s="9">
        <f>Tabla13[[#This Row],[Precio unitario]]*Tabla13[[#This Row],[Tasa de ingresos cliente]]</f>
        <v>6.1090826850000008E-4</v>
      </c>
      <c r="Y1185" s="21">
        <v>22.631540000000001</v>
      </c>
      <c r="Z1185" s="15">
        <f>Tabla13[[#This Row],[tasa de cambio]]*Tabla13[[#This Row],[Ingresos netos]]</f>
        <v>1.3825794914888492E-2</v>
      </c>
      <c r="AQ1185" s="1" t="s">
        <v>100</v>
      </c>
      <c r="AR1185" s="1" t="s">
        <v>18</v>
      </c>
      <c r="AS1185" s="1" t="s">
        <v>104</v>
      </c>
      <c r="AT1185" s="1" t="s">
        <v>11</v>
      </c>
      <c r="AU1185" s="1" t="s">
        <v>12</v>
      </c>
      <c r="AV1185" s="1" t="s">
        <v>13</v>
      </c>
      <c r="AW1185" s="8">
        <v>9.6906800000000001E-4</v>
      </c>
      <c r="AX1185" s="8">
        <v>0.75</v>
      </c>
      <c r="AY1185" s="9">
        <f>Tabla8[[#This Row],[Precio unitario]]*Tabla8[[#This Row],[Tasa de ingresos cliente]]</f>
        <v>7.2680100000000001E-4</v>
      </c>
      <c r="AZ1185" s="21">
        <v>21.6</v>
      </c>
      <c r="BA1185" s="11">
        <f>Tabla8[[#This Row],[tasa de cambio]]*Tabla8[[#This Row],[Ingresos netos]]</f>
        <v>1.5698901600000002E-2</v>
      </c>
      <c r="BB1185" s="23"/>
      <c r="BD1185" s="23"/>
    </row>
    <row r="1186" spans="16:56">
      <c r="P1186" s="1" t="s">
        <v>87</v>
      </c>
      <c r="Q1186" s="1" t="s">
        <v>16</v>
      </c>
      <c r="R1186" s="1"/>
      <c r="S1186" s="1" t="s">
        <v>11</v>
      </c>
      <c r="T1186" s="1" t="s">
        <v>12</v>
      </c>
      <c r="U1186" s="1" t="s">
        <v>13</v>
      </c>
      <c r="V1186" s="8">
        <v>4.9183842200000002E-4</v>
      </c>
      <c r="W1186" s="8">
        <v>0.75</v>
      </c>
      <c r="X1186" s="9">
        <f>Tabla13[[#This Row],[Precio unitario]]*Tabla13[[#This Row],[Tasa de ingresos cliente]]</f>
        <v>3.6887881649999999E-4</v>
      </c>
      <c r="Y1186" s="21">
        <v>22.631540000000001</v>
      </c>
      <c r="Z1186" s="15">
        <f>Tabla13[[#This Row],[tasa de cambio]]*Tabla13[[#This Row],[Ingresos netos]]</f>
        <v>8.3482956907724101E-3</v>
      </c>
      <c r="AQ1186" s="2" t="s">
        <v>100</v>
      </c>
      <c r="AR1186" s="2" t="s">
        <v>18</v>
      </c>
      <c r="AS1186" s="2" t="s">
        <v>104</v>
      </c>
      <c r="AT1186" s="2" t="s">
        <v>11</v>
      </c>
      <c r="AU1186" s="2" t="s">
        <v>12</v>
      </c>
      <c r="AV1186" s="2" t="s">
        <v>13</v>
      </c>
      <c r="AW1186" s="7">
        <v>9.6906960000000002E-4</v>
      </c>
      <c r="AX1186" s="7">
        <v>0.75</v>
      </c>
      <c r="AY1186" s="9">
        <f>Tabla8[[#This Row],[Precio unitario]]*Tabla8[[#This Row],[Tasa de ingresos cliente]]</f>
        <v>7.2680219999999999E-4</v>
      </c>
      <c r="AZ1186" s="21">
        <v>21.6</v>
      </c>
      <c r="BA1186" s="11">
        <f>Tabla8[[#This Row],[tasa de cambio]]*Tabla8[[#This Row],[Ingresos netos]]</f>
        <v>1.5698927519999999E-2</v>
      </c>
      <c r="BB1186" s="23"/>
      <c r="BD1186" s="23"/>
    </row>
    <row r="1187" spans="16:56">
      <c r="P1187" s="2" t="s">
        <v>87</v>
      </c>
      <c r="Q1187" s="2" t="s">
        <v>20</v>
      </c>
      <c r="R1187" s="2"/>
      <c r="S1187" s="2" t="s">
        <v>11</v>
      </c>
      <c r="T1187" s="2" t="s">
        <v>12</v>
      </c>
      <c r="U1187" s="2" t="s">
        <v>13</v>
      </c>
      <c r="V1187" s="7">
        <v>2.1125497499000001E-2</v>
      </c>
      <c r="W1187" s="7">
        <v>0.75</v>
      </c>
      <c r="X1187" s="9">
        <f>Tabla13[[#This Row],[Precio unitario]]*Tabla13[[#This Row],[Tasa de ingresos cliente]]</f>
        <v>1.5844123124250001E-2</v>
      </c>
      <c r="Y1187" s="21">
        <v>22.631540000000001</v>
      </c>
      <c r="Z1187" s="15">
        <f>Tabla13[[#This Row],[tasa de cambio]]*Tabla13[[#This Row],[Ingresos netos]]</f>
        <v>0.35857690625138888</v>
      </c>
      <c r="AQ1187" s="1" t="s">
        <v>100</v>
      </c>
      <c r="AR1187" s="1" t="s">
        <v>18</v>
      </c>
      <c r="AS1187" s="1" t="s">
        <v>104</v>
      </c>
      <c r="AT1187" s="1" t="s">
        <v>11</v>
      </c>
      <c r="AU1187" s="1" t="s">
        <v>12</v>
      </c>
      <c r="AV1187" s="1" t="s">
        <v>13</v>
      </c>
      <c r="AW1187" s="8">
        <v>9.690705E-4</v>
      </c>
      <c r="AX1187" s="8">
        <v>0.75</v>
      </c>
      <c r="AY1187" s="9">
        <f>Tabla8[[#This Row],[Precio unitario]]*Tabla8[[#This Row],[Tasa de ingresos cliente]]</f>
        <v>7.26802875E-4</v>
      </c>
      <c r="AZ1187" s="21">
        <v>21.6</v>
      </c>
      <c r="BA1187" s="11">
        <f>Tabla8[[#This Row],[tasa de cambio]]*Tabla8[[#This Row],[Ingresos netos]]</f>
        <v>1.5698942100000002E-2</v>
      </c>
      <c r="BB1187" s="23"/>
      <c r="BD1187" s="23"/>
    </row>
    <row r="1188" spans="16:56">
      <c r="P1188" s="1" t="s">
        <v>87</v>
      </c>
      <c r="Q1188" s="1" t="s">
        <v>53</v>
      </c>
      <c r="R1188" s="1"/>
      <c r="S1188" s="1" t="s">
        <v>11</v>
      </c>
      <c r="T1188" s="1" t="s">
        <v>12</v>
      </c>
      <c r="U1188" s="1" t="s">
        <v>13</v>
      </c>
      <c r="V1188" s="8">
        <v>9.7068529E-5</v>
      </c>
      <c r="W1188" s="8">
        <v>0.75</v>
      </c>
      <c r="X1188" s="9">
        <f>Tabla13[[#This Row],[Precio unitario]]*Tabla13[[#This Row],[Tasa de ingresos cliente]]</f>
        <v>7.2801396749999997E-5</v>
      </c>
      <c r="Y1188" s="21">
        <v>22.631540000000001</v>
      </c>
      <c r="Z1188" s="15">
        <f>Tabla13[[#This Row],[tasa de cambio]]*Tabla13[[#This Row],[Ingresos netos]]</f>
        <v>1.647607722603495E-3</v>
      </c>
      <c r="AQ1188" s="2" t="s">
        <v>100</v>
      </c>
      <c r="AR1188" s="2" t="s">
        <v>18</v>
      </c>
      <c r="AS1188" s="2" t="s">
        <v>104</v>
      </c>
      <c r="AT1188" s="2" t="s">
        <v>11</v>
      </c>
      <c r="AU1188" s="2" t="s">
        <v>12</v>
      </c>
      <c r="AV1188" s="2" t="s">
        <v>13</v>
      </c>
      <c r="AW1188" s="7">
        <v>9.6906919999999999E-4</v>
      </c>
      <c r="AX1188" s="7">
        <v>0.75</v>
      </c>
      <c r="AY1188" s="9">
        <f>Tabla8[[#This Row],[Precio unitario]]*Tabla8[[#This Row],[Tasa de ingresos cliente]]</f>
        <v>7.2680189999999999E-4</v>
      </c>
      <c r="AZ1188" s="21">
        <v>21.6</v>
      </c>
      <c r="BA1188" s="11">
        <f>Tabla8[[#This Row],[tasa de cambio]]*Tabla8[[#This Row],[Ingresos netos]]</f>
        <v>1.5698921040000001E-2</v>
      </c>
      <c r="BB1188" s="23"/>
      <c r="BD1188" s="23"/>
    </row>
    <row r="1189" spans="16:56">
      <c r="P1189" s="2" t="s">
        <v>87</v>
      </c>
      <c r="Q1189" s="2" t="s">
        <v>23</v>
      </c>
      <c r="R1189" s="2"/>
      <c r="S1189" s="2" t="s">
        <v>11</v>
      </c>
      <c r="T1189" s="2" t="s">
        <v>12</v>
      </c>
      <c r="U1189" s="2" t="s">
        <v>13</v>
      </c>
      <c r="V1189" s="7">
        <v>6.2390520999999996E-5</v>
      </c>
      <c r="W1189" s="7">
        <v>0.75</v>
      </c>
      <c r="X1189" s="9">
        <f>Tabla13[[#This Row],[Precio unitario]]*Tabla13[[#This Row],[Tasa de ingresos cliente]]</f>
        <v>4.679289075E-5</v>
      </c>
      <c r="Y1189" s="21">
        <v>22.631540000000001</v>
      </c>
      <c r="Z1189" s="15">
        <f>Tabla13[[#This Row],[tasa de cambio]]*Tabla13[[#This Row],[Ingresos netos]]</f>
        <v>1.0589951787242551E-3</v>
      </c>
      <c r="AQ1189" s="1" t="s">
        <v>100</v>
      </c>
      <c r="AR1189" s="1" t="s">
        <v>18</v>
      </c>
      <c r="AS1189" s="1" t="s">
        <v>104</v>
      </c>
      <c r="AT1189" s="1" t="s">
        <v>11</v>
      </c>
      <c r="AU1189" s="1" t="s">
        <v>12</v>
      </c>
      <c r="AV1189" s="1" t="s">
        <v>13</v>
      </c>
      <c r="AW1189" s="8">
        <v>9.6907690000000001E-4</v>
      </c>
      <c r="AX1189" s="8">
        <v>0.75</v>
      </c>
      <c r="AY1189" s="9">
        <f>Tabla8[[#This Row],[Precio unitario]]*Tabla8[[#This Row],[Tasa de ingresos cliente]]</f>
        <v>7.2680767500000001E-4</v>
      </c>
      <c r="AZ1189" s="21">
        <v>21.6</v>
      </c>
      <c r="BA1189" s="11">
        <f>Tabla8[[#This Row],[tasa de cambio]]*Tabla8[[#This Row],[Ingresos netos]]</f>
        <v>1.569904578E-2</v>
      </c>
      <c r="BB1189" s="23"/>
      <c r="BD1189" s="23"/>
    </row>
    <row r="1190" spans="16:56">
      <c r="P1190" s="1" t="s">
        <v>87</v>
      </c>
      <c r="Q1190" s="1" t="s">
        <v>40</v>
      </c>
      <c r="R1190" s="1"/>
      <c r="S1190" s="1" t="s">
        <v>11</v>
      </c>
      <c r="T1190" s="1" t="s">
        <v>12</v>
      </c>
      <c r="U1190" s="1" t="s">
        <v>13</v>
      </c>
      <c r="V1190" s="8">
        <v>2.82557029E-4</v>
      </c>
      <c r="W1190" s="8">
        <v>0.75</v>
      </c>
      <c r="X1190" s="9">
        <f>Tabla13[[#This Row],[Precio unitario]]*Tabla13[[#This Row],[Tasa de ingresos cliente]]</f>
        <v>2.1191777175E-4</v>
      </c>
      <c r="Y1190" s="21">
        <v>22.631540000000001</v>
      </c>
      <c r="Z1190" s="15">
        <f>Tabla13[[#This Row],[tasa de cambio]]*Tabla13[[#This Row],[Ingresos netos]]</f>
        <v>4.7960255280709956E-3</v>
      </c>
      <c r="AQ1190" s="2" t="s">
        <v>100</v>
      </c>
      <c r="AR1190" s="2" t="s">
        <v>18</v>
      </c>
      <c r="AS1190" s="2" t="s">
        <v>104</v>
      </c>
      <c r="AT1190" s="2" t="s">
        <v>11</v>
      </c>
      <c r="AU1190" s="2" t="s">
        <v>12</v>
      </c>
      <c r="AV1190" s="2" t="s">
        <v>13</v>
      </c>
      <c r="AW1190" s="7">
        <v>9.690635E-4</v>
      </c>
      <c r="AX1190" s="7">
        <v>0.75</v>
      </c>
      <c r="AY1190" s="9">
        <f>Tabla8[[#This Row],[Precio unitario]]*Tabla8[[#This Row],[Tasa de ingresos cliente]]</f>
        <v>7.2679762500000005E-4</v>
      </c>
      <c r="AZ1190" s="21">
        <v>21.6</v>
      </c>
      <c r="BA1190" s="11">
        <f>Tabla8[[#This Row],[tasa de cambio]]*Tabla8[[#This Row],[Ingresos netos]]</f>
        <v>1.56988287E-2</v>
      </c>
      <c r="BB1190" s="23"/>
      <c r="BD1190" s="23"/>
    </row>
    <row r="1191" spans="16:56">
      <c r="P1191" s="2" t="s">
        <v>87</v>
      </c>
      <c r="Q1191" s="2" t="s">
        <v>55</v>
      </c>
      <c r="R1191" s="2"/>
      <c r="S1191" s="2" t="s">
        <v>11</v>
      </c>
      <c r="T1191" s="2" t="s">
        <v>12</v>
      </c>
      <c r="U1191" s="2" t="s">
        <v>13</v>
      </c>
      <c r="V1191" s="7">
        <v>9.1765900000000003E-4</v>
      </c>
      <c r="W1191" s="7">
        <v>0.75</v>
      </c>
      <c r="X1191" s="9">
        <f>Tabla13[[#This Row],[Precio unitario]]*Tabla13[[#This Row],[Tasa de ingresos cliente]]</f>
        <v>6.8824425000000005E-4</v>
      </c>
      <c r="Y1191" s="21">
        <v>22.631540000000001</v>
      </c>
      <c r="Z1191" s="15">
        <f>Tabla13[[#This Row],[tasa de cambio]]*Tabla13[[#This Row],[Ingresos netos]]</f>
        <v>1.5576027273645002E-2</v>
      </c>
      <c r="AQ1191" s="1" t="s">
        <v>100</v>
      </c>
      <c r="AR1191" s="1" t="s">
        <v>18</v>
      </c>
      <c r="AS1191" s="1" t="s">
        <v>104</v>
      </c>
      <c r="AT1191" s="1" t="s">
        <v>11</v>
      </c>
      <c r="AU1191" s="1" t="s">
        <v>12</v>
      </c>
      <c r="AV1191" s="1" t="s">
        <v>13</v>
      </c>
      <c r="AW1191" s="8">
        <v>9.6907890000000004E-4</v>
      </c>
      <c r="AX1191" s="8">
        <v>0.75</v>
      </c>
      <c r="AY1191" s="9">
        <f>Tabla8[[#This Row],[Precio unitario]]*Tabla8[[#This Row],[Tasa de ingresos cliente]]</f>
        <v>7.2680917500000009E-4</v>
      </c>
      <c r="AZ1191" s="21">
        <v>21.6</v>
      </c>
      <c r="BA1191" s="11">
        <f>Tabla8[[#This Row],[tasa de cambio]]*Tabla8[[#This Row],[Ingresos netos]]</f>
        <v>1.5699078180000003E-2</v>
      </c>
      <c r="BB1191" s="23"/>
      <c r="BD1191" s="23"/>
    </row>
    <row r="1192" spans="16:56">
      <c r="P1192" s="1" t="s">
        <v>87</v>
      </c>
      <c r="Q1192" s="1" t="s">
        <v>55</v>
      </c>
      <c r="R1192" s="1"/>
      <c r="S1192" s="1" t="s">
        <v>11</v>
      </c>
      <c r="T1192" s="1" t="s">
        <v>12</v>
      </c>
      <c r="U1192" s="1" t="s">
        <v>13</v>
      </c>
      <c r="V1192" s="8">
        <v>1.2673411250000001E-3</v>
      </c>
      <c r="W1192" s="8">
        <v>0.75</v>
      </c>
      <c r="X1192" s="9">
        <f>Tabla13[[#This Row],[Precio unitario]]*Tabla13[[#This Row],[Tasa de ingresos cliente]]</f>
        <v>9.5050584375000013E-4</v>
      </c>
      <c r="Y1192" s="21">
        <v>22.631540000000001</v>
      </c>
      <c r="Z1192" s="15">
        <f>Tabla13[[#This Row],[tasa de cambio]]*Tabla13[[#This Row],[Ingresos netos]]</f>
        <v>2.151141102306188E-2</v>
      </c>
      <c r="AQ1192" s="2" t="s">
        <v>100</v>
      </c>
      <c r="AR1192" s="2" t="s">
        <v>18</v>
      </c>
      <c r="AS1192" s="2" t="s">
        <v>104</v>
      </c>
      <c r="AT1192" s="2" t="s">
        <v>11</v>
      </c>
      <c r="AU1192" s="2" t="s">
        <v>12</v>
      </c>
      <c r="AV1192" s="2" t="s">
        <v>13</v>
      </c>
      <c r="AW1192" s="7">
        <v>9.6907410000000003E-4</v>
      </c>
      <c r="AX1192" s="7">
        <v>0.75</v>
      </c>
      <c r="AY1192" s="9">
        <f>Tabla8[[#This Row],[Precio unitario]]*Tabla8[[#This Row],[Tasa de ingresos cliente]]</f>
        <v>7.2680557500000005E-4</v>
      </c>
      <c r="AZ1192" s="21">
        <v>21.6</v>
      </c>
      <c r="BA1192" s="11">
        <f>Tabla8[[#This Row],[tasa de cambio]]*Tabla8[[#This Row],[Ingresos netos]]</f>
        <v>1.5699000420000001E-2</v>
      </c>
      <c r="BB1192" s="23"/>
      <c r="BD1192" s="23"/>
    </row>
    <row r="1193" spans="16:56">
      <c r="P1193" s="2" t="s">
        <v>87</v>
      </c>
      <c r="Q1193" s="2" t="s">
        <v>50</v>
      </c>
      <c r="R1193" s="2"/>
      <c r="S1193" s="2" t="s">
        <v>11</v>
      </c>
      <c r="T1193" s="2" t="s">
        <v>12</v>
      </c>
      <c r="U1193" s="2" t="s">
        <v>13</v>
      </c>
      <c r="V1193" s="7">
        <v>8.5574699100000005E-4</v>
      </c>
      <c r="W1193" s="7">
        <v>0.75</v>
      </c>
      <c r="X1193" s="9">
        <f>Tabla13[[#This Row],[Precio unitario]]*Tabla13[[#This Row],[Tasa de ingresos cliente]]</f>
        <v>6.4181024325000004E-4</v>
      </c>
      <c r="Y1193" s="21">
        <v>22.631540000000001</v>
      </c>
      <c r="Z1193" s="15">
        <f>Tabla13[[#This Row],[tasa de cambio]]*Tabla13[[#This Row],[Ingresos netos]]</f>
        <v>1.4525154192522106E-2</v>
      </c>
      <c r="AQ1193" s="1" t="s">
        <v>100</v>
      </c>
      <c r="AR1193" s="1" t="s">
        <v>18</v>
      </c>
      <c r="AS1193" s="1" t="s">
        <v>104</v>
      </c>
      <c r="AT1193" s="1" t="s">
        <v>11</v>
      </c>
      <c r="AU1193" s="1" t="s">
        <v>12</v>
      </c>
      <c r="AV1193" s="1" t="s">
        <v>13</v>
      </c>
      <c r="AW1193" s="8">
        <v>9.6906930000000002E-4</v>
      </c>
      <c r="AX1193" s="8">
        <v>0.75</v>
      </c>
      <c r="AY1193" s="9">
        <f>Tabla8[[#This Row],[Precio unitario]]*Tabla8[[#This Row],[Tasa de ingresos cliente]]</f>
        <v>7.2680197500000002E-4</v>
      </c>
      <c r="AZ1193" s="21">
        <v>21.6</v>
      </c>
      <c r="BA1193" s="11">
        <f>Tabla8[[#This Row],[tasa de cambio]]*Tabla8[[#This Row],[Ingresos netos]]</f>
        <v>1.569892266E-2</v>
      </c>
      <c r="BB1193" s="23"/>
      <c r="BD1193" s="23"/>
    </row>
    <row r="1194" spans="16:56">
      <c r="P1194" s="1" t="s">
        <v>87</v>
      </c>
      <c r="Q1194" s="1" t="s">
        <v>18</v>
      </c>
      <c r="R1194" s="1"/>
      <c r="S1194" s="1" t="s">
        <v>11</v>
      </c>
      <c r="T1194" s="1" t="s">
        <v>12</v>
      </c>
      <c r="U1194" s="1" t="s">
        <v>13</v>
      </c>
      <c r="V1194" s="8">
        <v>1.70470647E-4</v>
      </c>
      <c r="W1194" s="8">
        <v>0.75</v>
      </c>
      <c r="X1194" s="9">
        <f>Tabla13[[#This Row],[Precio unitario]]*Tabla13[[#This Row],[Tasa de ingresos cliente]]</f>
        <v>1.2785298524999999E-4</v>
      </c>
      <c r="Y1194" s="21">
        <v>22.631540000000001</v>
      </c>
      <c r="Z1194" s="15">
        <f>Tabla13[[#This Row],[tasa de cambio]]*Tabla13[[#This Row],[Ingresos netos]]</f>
        <v>2.893509949804785E-3</v>
      </c>
      <c r="AQ1194" s="1" t="s">
        <v>100</v>
      </c>
      <c r="AR1194" s="1" t="s">
        <v>18</v>
      </c>
      <c r="AS1194" s="1" t="s">
        <v>104</v>
      </c>
      <c r="AT1194" s="1" t="s">
        <v>11</v>
      </c>
      <c r="AU1194" s="1" t="s">
        <v>12</v>
      </c>
      <c r="AV1194" s="1" t="s">
        <v>13</v>
      </c>
      <c r="AW1194" s="8">
        <v>9.6909090000000002E-4</v>
      </c>
      <c r="AX1194" s="8">
        <v>0.75</v>
      </c>
      <c r="AY1194" s="9">
        <f>Tabla8[[#This Row],[Precio unitario]]*Tabla8[[#This Row],[Tasa de ingresos cliente]]</f>
        <v>7.2681817500000001E-4</v>
      </c>
      <c r="AZ1194" s="21">
        <v>21.6</v>
      </c>
      <c r="BA1194" s="11">
        <f>Tabla8[[#This Row],[tasa de cambio]]*Tabla8[[#This Row],[Ingresos netos]]</f>
        <v>1.569927258E-2</v>
      </c>
      <c r="BB1194" s="23"/>
      <c r="BD1194" s="23"/>
    </row>
    <row r="1195" spans="16:56">
      <c r="P1195" s="2" t="s">
        <v>87</v>
      </c>
      <c r="Q1195" s="2" t="s">
        <v>18</v>
      </c>
      <c r="R1195" s="2"/>
      <c r="S1195" s="2" t="s">
        <v>11</v>
      </c>
      <c r="T1195" s="2" t="s">
        <v>12</v>
      </c>
      <c r="U1195" s="2" t="s">
        <v>13</v>
      </c>
      <c r="V1195" s="7">
        <v>2.30829059E-4</v>
      </c>
      <c r="W1195" s="7">
        <v>0.75</v>
      </c>
      <c r="X1195" s="9">
        <f>Tabla13[[#This Row],[Precio unitario]]*Tabla13[[#This Row],[Tasa de ingresos cliente]]</f>
        <v>1.7312179425000001E-4</v>
      </c>
      <c r="Y1195" s="21">
        <v>22.631540000000001</v>
      </c>
      <c r="Z1195" s="15">
        <f>Tabla13[[#This Row],[tasa de cambio]]*Tabla13[[#This Row],[Ingresos netos]]</f>
        <v>3.9180128114406458E-3</v>
      </c>
      <c r="AQ1195" s="2" t="s">
        <v>100</v>
      </c>
      <c r="AR1195" s="2" t="s">
        <v>18</v>
      </c>
      <c r="AS1195" s="2" t="s">
        <v>104</v>
      </c>
      <c r="AT1195" s="2" t="s">
        <v>11</v>
      </c>
      <c r="AU1195" s="2" t="s">
        <v>12</v>
      </c>
      <c r="AV1195" s="2" t="s">
        <v>13</v>
      </c>
      <c r="AW1195" s="7">
        <v>9.6905880000000002E-4</v>
      </c>
      <c r="AX1195" s="7">
        <v>0.75</v>
      </c>
      <c r="AY1195" s="9">
        <f>Tabla8[[#This Row],[Precio unitario]]*Tabla8[[#This Row],[Tasa de ingresos cliente]]</f>
        <v>7.2679410000000004E-4</v>
      </c>
      <c r="AZ1195" s="21">
        <v>21.6</v>
      </c>
      <c r="BA1195" s="11">
        <f>Tabla8[[#This Row],[tasa de cambio]]*Tabla8[[#This Row],[Ingresos netos]]</f>
        <v>1.5698752560000001E-2</v>
      </c>
      <c r="BB1195" s="23"/>
      <c r="BD1195" s="23"/>
    </row>
    <row r="1196" spans="16:56">
      <c r="P1196" s="1" t="s">
        <v>87</v>
      </c>
      <c r="Q1196" s="1" t="s">
        <v>71</v>
      </c>
      <c r="R1196" s="1"/>
      <c r="S1196" s="1" t="s">
        <v>11</v>
      </c>
      <c r="T1196" s="1" t="s">
        <v>12</v>
      </c>
      <c r="U1196" s="1" t="s">
        <v>13</v>
      </c>
      <c r="V1196" s="8">
        <v>1.6017163379999999E-3</v>
      </c>
      <c r="W1196" s="8">
        <v>0.75</v>
      </c>
      <c r="X1196" s="9">
        <f>Tabla13[[#This Row],[Precio unitario]]*Tabla13[[#This Row],[Tasa de ingresos cliente]]</f>
        <v>1.2012872535E-3</v>
      </c>
      <c r="Y1196" s="21">
        <v>22.631540000000001</v>
      </c>
      <c r="Z1196" s="15">
        <f>Tabla13[[#This Row],[tasa de cambio]]*Tabla13[[#This Row],[Ingresos netos]]</f>
        <v>2.7186980529075391E-2</v>
      </c>
      <c r="AQ1196" s="2" t="s">
        <v>100</v>
      </c>
      <c r="AR1196" s="2" t="s">
        <v>18</v>
      </c>
      <c r="AS1196" s="2" t="s">
        <v>104</v>
      </c>
      <c r="AT1196" s="2" t="s">
        <v>11</v>
      </c>
      <c r="AU1196" s="2" t="s">
        <v>12</v>
      </c>
      <c r="AV1196" s="2" t="s">
        <v>13</v>
      </c>
      <c r="AW1196" s="7">
        <v>9.6907150000000001E-4</v>
      </c>
      <c r="AX1196" s="7">
        <v>0.75</v>
      </c>
      <c r="AY1196" s="9">
        <f>Tabla8[[#This Row],[Precio unitario]]*Tabla8[[#This Row],[Tasa de ingresos cliente]]</f>
        <v>7.2680362500000004E-4</v>
      </c>
      <c r="AZ1196" s="21">
        <v>21.6</v>
      </c>
      <c r="BA1196" s="11">
        <f>Tabla8[[#This Row],[tasa de cambio]]*Tabla8[[#This Row],[Ingresos netos]]</f>
        <v>1.5698958300000003E-2</v>
      </c>
      <c r="BB1196" s="23"/>
      <c r="BD1196" s="23"/>
    </row>
    <row r="1197" spans="16:56">
      <c r="P1197" s="2" t="s">
        <v>87</v>
      </c>
      <c r="Q1197" s="2" t="s">
        <v>36</v>
      </c>
      <c r="R1197" s="2"/>
      <c r="S1197" s="2" t="s">
        <v>11</v>
      </c>
      <c r="T1197" s="2" t="s">
        <v>12</v>
      </c>
      <c r="U1197" s="2" t="s">
        <v>13</v>
      </c>
      <c r="V1197" s="7">
        <v>1.873999471E-3</v>
      </c>
      <c r="W1197" s="7">
        <v>0.75</v>
      </c>
      <c r="X1197" s="9">
        <f>Tabla13[[#This Row],[Precio unitario]]*Tabla13[[#This Row],[Tasa de ingresos cliente]]</f>
        <v>1.40549960325E-3</v>
      </c>
      <c r="Y1197" s="21">
        <v>22.631540000000001</v>
      </c>
      <c r="Z1197" s="15">
        <f>Tabla13[[#This Row],[tasa de cambio]]*Tabla13[[#This Row],[Ingresos netos]]</f>
        <v>3.1808620490936509E-2</v>
      </c>
      <c r="AQ1197" s="1" t="s">
        <v>100</v>
      </c>
      <c r="AR1197" s="1" t="s">
        <v>18</v>
      </c>
      <c r="AS1197" s="1" t="s">
        <v>104</v>
      </c>
      <c r="AT1197" s="1" t="s">
        <v>11</v>
      </c>
      <c r="AU1197" s="1" t="s">
        <v>12</v>
      </c>
      <c r="AV1197" s="1" t="s">
        <v>13</v>
      </c>
      <c r="AW1197" s="8">
        <v>9.6907120000000002E-4</v>
      </c>
      <c r="AX1197" s="8">
        <v>0.75</v>
      </c>
      <c r="AY1197" s="9">
        <f>Tabla8[[#This Row],[Precio unitario]]*Tabla8[[#This Row],[Tasa de ingresos cliente]]</f>
        <v>7.2680339999999996E-4</v>
      </c>
      <c r="AZ1197" s="21">
        <v>21.6</v>
      </c>
      <c r="BA1197" s="11">
        <f>Tabla8[[#This Row],[tasa de cambio]]*Tabla8[[#This Row],[Ingresos netos]]</f>
        <v>1.569895344E-2</v>
      </c>
      <c r="BB1197" s="23"/>
      <c r="BD1197" s="23"/>
    </row>
    <row r="1198" spans="16:56">
      <c r="P1198" s="1" t="s">
        <v>87</v>
      </c>
      <c r="Q1198" s="1" t="s">
        <v>36</v>
      </c>
      <c r="R1198" s="1"/>
      <c r="S1198" s="1" t="s">
        <v>11</v>
      </c>
      <c r="T1198" s="1" t="s">
        <v>12</v>
      </c>
      <c r="U1198" s="1" t="s">
        <v>13</v>
      </c>
      <c r="V1198" s="8">
        <v>1.4858879570000001E-3</v>
      </c>
      <c r="W1198" s="8">
        <v>0.75</v>
      </c>
      <c r="X1198" s="9">
        <f>Tabla13[[#This Row],[Precio unitario]]*Tabla13[[#This Row],[Tasa de ingresos cliente]]</f>
        <v>1.11441596775E-3</v>
      </c>
      <c r="Y1198" s="21">
        <v>22.631540000000001</v>
      </c>
      <c r="Z1198" s="15">
        <f>Tabla13[[#This Row],[tasa de cambio]]*Tabla13[[#This Row],[Ingresos netos]]</f>
        <v>2.5220949550772837E-2</v>
      </c>
      <c r="AQ1198" s="2" t="s">
        <v>100</v>
      </c>
      <c r="AR1198" s="2" t="s">
        <v>18</v>
      </c>
      <c r="AS1198" s="2" t="s">
        <v>104</v>
      </c>
      <c r="AT1198" s="2" t="s">
        <v>11</v>
      </c>
      <c r="AU1198" s="2" t="s">
        <v>12</v>
      </c>
      <c r="AV1198" s="2" t="s">
        <v>13</v>
      </c>
      <c r="AW1198" s="7">
        <v>9.6908699999999999E-4</v>
      </c>
      <c r="AX1198" s="7">
        <v>0.75</v>
      </c>
      <c r="AY1198" s="9">
        <f>Tabla8[[#This Row],[Precio unitario]]*Tabla8[[#This Row],[Tasa de ingresos cliente]]</f>
        <v>7.2681524999999999E-4</v>
      </c>
      <c r="AZ1198" s="21">
        <v>21.6</v>
      </c>
      <c r="BA1198" s="11">
        <f>Tabla8[[#This Row],[tasa de cambio]]*Tabla8[[#This Row],[Ingresos netos]]</f>
        <v>1.5699209400000001E-2</v>
      </c>
      <c r="BB1198" s="23"/>
      <c r="BD1198" s="23"/>
    </row>
    <row r="1199" spans="16:56">
      <c r="P1199" s="2" t="s">
        <v>87</v>
      </c>
      <c r="Q1199" s="2" t="s">
        <v>45</v>
      </c>
      <c r="R1199" s="2"/>
      <c r="S1199" s="2" t="s">
        <v>11</v>
      </c>
      <c r="T1199" s="2" t="s">
        <v>12</v>
      </c>
      <c r="U1199" s="2" t="s">
        <v>13</v>
      </c>
      <c r="V1199" s="7">
        <v>3.2789227600000002E-4</v>
      </c>
      <c r="W1199" s="7">
        <v>0.75</v>
      </c>
      <c r="X1199" s="9">
        <f>Tabla13[[#This Row],[Precio unitario]]*Tabla13[[#This Row],[Tasa de ingresos cliente]]</f>
        <v>2.4591920700000003E-4</v>
      </c>
      <c r="Y1199" s="21">
        <v>22.631540000000001</v>
      </c>
      <c r="Z1199" s="15">
        <f>Tabla13[[#This Row],[tasa de cambio]]*Tabla13[[#This Row],[Ingresos netos]]</f>
        <v>5.5655303699887809E-3</v>
      </c>
      <c r="AQ1199" s="1" t="s">
        <v>100</v>
      </c>
      <c r="AR1199" s="1" t="s">
        <v>18</v>
      </c>
      <c r="AS1199" s="1" t="s">
        <v>104</v>
      </c>
      <c r="AT1199" s="1" t="s">
        <v>11</v>
      </c>
      <c r="AU1199" s="1" t="s">
        <v>12</v>
      </c>
      <c r="AV1199" s="1" t="s">
        <v>13</v>
      </c>
      <c r="AW1199" s="8">
        <v>9.6907269999999999E-4</v>
      </c>
      <c r="AX1199" s="8">
        <v>0.75</v>
      </c>
      <c r="AY1199" s="9">
        <f>Tabla8[[#This Row],[Precio unitario]]*Tabla8[[#This Row],[Tasa de ingresos cliente]]</f>
        <v>7.2680452500000002E-4</v>
      </c>
      <c r="AZ1199" s="21">
        <v>21.6</v>
      </c>
      <c r="BA1199" s="11">
        <f>Tabla8[[#This Row],[tasa de cambio]]*Tabla8[[#This Row],[Ingresos netos]]</f>
        <v>1.5698977740000002E-2</v>
      </c>
      <c r="BB1199" s="23"/>
      <c r="BD1199" s="23"/>
    </row>
    <row r="1200" spans="16:56">
      <c r="P1200" s="1" t="s">
        <v>87</v>
      </c>
      <c r="Q1200" s="1" t="s">
        <v>21</v>
      </c>
      <c r="R1200" s="1"/>
      <c r="S1200" s="1" t="s">
        <v>11</v>
      </c>
      <c r="T1200" s="1" t="s">
        <v>12</v>
      </c>
      <c r="U1200" s="1" t="s">
        <v>13</v>
      </c>
      <c r="V1200" s="8">
        <v>3.3581586500000001E-4</v>
      </c>
      <c r="W1200" s="8">
        <v>0.75</v>
      </c>
      <c r="X1200" s="9">
        <f>Tabla13[[#This Row],[Precio unitario]]*Tabla13[[#This Row],[Tasa de ingresos cliente]]</f>
        <v>2.5186189875000002E-4</v>
      </c>
      <c r="Y1200" s="21">
        <v>22.631540000000001</v>
      </c>
      <c r="Z1200" s="15">
        <f>Tabla13[[#This Row],[tasa de cambio]]*Tabla13[[#This Row],[Ingresos netos]]</f>
        <v>5.7000226360365757E-3</v>
      </c>
      <c r="AQ1200" s="1" t="s">
        <v>100</v>
      </c>
      <c r="AR1200" s="1" t="s">
        <v>18</v>
      </c>
      <c r="AS1200" s="1" t="s">
        <v>104</v>
      </c>
      <c r="AT1200" s="1" t="s">
        <v>11</v>
      </c>
      <c r="AU1200" s="1" t="s">
        <v>12</v>
      </c>
      <c r="AV1200" s="1" t="s">
        <v>13</v>
      </c>
      <c r="AW1200" s="8">
        <v>9.6906990000000001E-4</v>
      </c>
      <c r="AX1200" s="8">
        <v>0.75</v>
      </c>
      <c r="AY1200" s="9">
        <f>Tabla8[[#This Row],[Precio unitario]]*Tabla8[[#This Row],[Tasa de ingresos cliente]]</f>
        <v>7.2680242499999995E-4</v>
      </c>
      <c r="AZ1200" s="21">
        <v>21.6</v>
      </c>
      <c r="BA1200" s="11">
        <f>Tabla8[[#This Row],[tasa de cambio]]*Tabla8[[#This Row],[Ingresos netos]]</f>
        <v>1.5698932379999999E-2</v>
      </c>
      <c r="BB1200" s="23"/>
      <c r="BD1200" s="23"/>
    </row>
    <row r="1201" spans="16:56">
      <c r="P1201" s="2" t="s">
        <v>87</v>
      </c>
      <c r="Q1201" s="2" t="s">
        <v>21</v>
      </c>
      <c r="R1201" s="2"/>
      <c r="S1201" s="2" t="s">
        <v>11</v>
      </c>
      <c r="T1201" s="2" t="s">
        <v>12</v>
      </c>
      <c r="U1201" s="2" t="s">
        <v>13</v>
      </c>
      <c r="V1201" s="7">
        <v>7.6887570600000003E-4</v>
      </c>
      <c r="W1201" s="7">
        <v>0.75</v>
      </c>
      <c r="X1201" s="9">
        <f>Tabla13[[#This Row],[Precio unitario]]*Tabla13[[#This Row],[Tasa de ingresos cliente]]</f>
        <v>5.7665677949999996E-4</v>
      </c>
      <c r="Y1201" s="21">
        <v>22.631540000000001</v>
      </c>
      <c r="Z1201" s="15">
        <f>Tabla13[[#This Row],[tasa de cambio]]*Tabla13[[#This Row],[Ingresos netos]]</f>
        <v>1.305063097152543E-2</v>
      </c>
      <c r="AQ1201" s="2" t="s">
        <v>100</v>
      </c>
      <c r="AR1201" s="2" t="s">
        <v>18</v>
      </c>
      <c r="AS1201" s="2" t="s">
        <v>104</v>
      </c>
      <c r="AT1201" s="2" t="s">
        <v>11</v>
      </c>
      <c r="AU1201" s="2" t="s">
        <v>12</v>
      </c>
      <c r="AV1201" s="2" t="s">
        <v>13</v>
      </c>
      <c r="AW1201" s="7">
        <v>9.6906949999999998E-4</v>
      </c>
      <c r="AX1201" s="7">
        <v>0.75</v>
      </c>
      <c r="AY1201" s="9">
        <f>Tabla8[[#This Row],[Precio unitario]]*Tabla8[[#This Row],[Tasa de ingresos cliente]]</f>
        <v>7.2680212499999996E-4</v>
      </c>
      <c r="AZ1201" s="21">
        <v>21.6</v>
      </c>
      <c r="BA1201" s="11">
        <f>Tabla8[[#This Row],[tasa de cambio]]*Tabla8[[#This Row],[Ingresos netos]]</f>
        <v>1.5698925900000001E-2</v>
      </c>
      <c r="BB1201" s="23"/>
      <c r="BD1201" s="23"/>
    </row>
    <row r="1202" spans="16:56">
      <c r="P1202" s="1" t="s">
        <v>87</v>
      </c>
      <c r="Q1202" s="1" t="s">
        <v>23</v>
      </c>
      <c r="R1202" s="1"/>
      <c r="S1202" s="1" t="s">
        <v>11</v>
      </c>
      <c r="T1202" s="1" t="s">
        <v>12</v>
      </c>
      <c r="U1202" s="1" t="s">
        <v>13</v>
      </c>
      <c r="V1202" s="8">
        <v>1.183949568E-3</v>
      </c>
      <c r="W1202" s="8">
        <v>0.75</v>
      </c>
      <c r="X1202" s="9">
        <f>Tabla13[[#This Row],[Precio unitario]]*Tabla13[[#This Row],[Tasa de ingresos cliente]]</f>
        <v>8.8796217600000001E-4</v>
      </c>
      <c r="Y1202" s="21">
        <v>22.631540000000001</v>
      </c>
      <c r="Z1202" s="15">
        <f>Tabla13[[#This Row],[tasa de cambio]]*Tabla13[[#This Row],[Ingresos netos]]</f>
        <v>2.0095951504631043E-2</v>
      </c>
      <c r="AQ1202" s="1" t="s">
        <v>100</v>
      </c>
      <c r="AR1202" s="1" t="s">
        <v>18</v>
      </c>
      <c r="AS1202" s="1" t="s">
        <v>104</v>
      </c>
      <c r="AT1202" s="1" t="s">
        <v>11</v>
      </c>
      <c r="AU1202" s="1" t="s">
        <v>12</v>
      </c>
      <c r="AV1202" s="1" t="s">
        <v>13</v>
      </c>
      <c r="AW1202" s="8">
        <v>9.690759E-4</v>
      </c>
      <c r="AX1202" s="8">
        <v>0.75</v>
      </c>
      <c r="AY1202" s="9">
        <f>Tabla8[[#This Row],[Precio unitario]]*Tabla8[[#This Row],[Tasa de ingresos cliente]]</f>
        <v>7.2680692499999997E-4</v>
      </c>
      <c r="AZ1202" s="21">
        <v>21.6</v>
      </c>
      <c r="BA1202" s="11">
        <f>Tabla8[[#This Row],[tasa de cambio]]*Tabla8[[#This Row],[Ingresos netos]]</f>
        <v>1.5699029579999999E-2</v>
      </c>
      <c r="BB1202" s="23"/>
      <c r="BD1202" s="23"/>
    </row>
    <row r="1203" spans="16:56">
      <c r="P1203" s="2" t="s">
        <v>87</v>
      </c>
      <c r="Q1203" s="2" t="s">
        <v>40</v>
      </c>
      <c r="R1203" s="2"/>
      <c r="S1203" s="2" t="s">
        <v>11</v>
      </c>
      <c r="T1203" s="2" t="s">
        <v>12</v>
      </c>
      <c r="U1203" s="2" t="s">
        <v>13</v>
      </c>
      <c r="V1203" s="7">
        <v>1.5885035300000001E-4</v>
      </c>
      <c r="W1203" s="7">
        <v>0.75</v>
      </c>
      <c r="X1203" s="9">
        <f>Tabla13[[#This Row],[Precio unitario]]*Tabla13[[#This Row],[Tasa de ingresos cliente]]</f>
        <v>1.1913776475000002E-4</v>
      </c>
      <c r="Y1203" s="21">
        <v>22.631540000000001</v>
      </c>
      <c r="Z1203" s="15">
        <f>Tabla13[[#This Row],[tasa de cambio]]*Tabla13[[#This Row],[Ingresos netos]]</f>
        <v>2.6962710884502156E-3</v>
      </c>
      <c r="AQ1203" s="2" t="s">
        <v>100</v>
      </c>
      <c r="AR1203" s="2" t="s">
        <v>18</v>
      </c>
      <c r="AS1203" s="2" t="s">
        <v>104</v>
      </c>
      <c r="AT1203" s="2" t="s">
        <v>11</v>
      </c>
      <c r="AU1203" s="2" t="s">
        <v>12</v>
      </c>
      <c r="AV1203" s="2" t="s">
        <v>13</v>
      </c>
      <c r="AW1203" s="7">
        <v>9.6907340000000001E-4</v>
      </c>
      <c r="AX1203" s="7">
        <v>0.75</v>
      </c>
      <c r="AY1203" s="9">
        <f>Tabla8[[#This Row],[Precio unitario]]*Tabla8[[#This Row],[Tasa de ingresos cliente]]</f>
        <v>7.2680504999999998E-4</v>
      </c>
      <c r="AZ1203" s="21">
        <v>21.6</v>
      </c>
      <c r="BA1203" s="11">
        <f>Tabla8[[#This Row],[tasa de cambio]]*Tabla8[[#This Row],[Ingresos netos]]</f>
        <v>1.569898908E-2</v>
      </c>
      <c r="BB1203" s="23"/>
      <c r="BD1203" s="23"/>
    </row>
    <row r="1204" spans="16:56">
      <c r="P1204" s="1" t="s">
        <v>87</v>
      </c>
      <c r="Q1204" s="1" t="s">
        <v>28</v>
      </c>
      <c r="R1204" s="1"/>
      <c r="S1204" s="1" t="s">
        <v>11</v>
      </c>
      <c r="T1204" s="1" t="s">
        <v>12</v>
      </c>
      <c r="U1204" s="1" t="s">
        <v>13</v>
      </c>
      <c r="V1204" s="8">
        <v>1.9795962600000001E-4</v>
      </c>
      <c r="W1204" s="8">
        <v>0.75</v>
      </c>
      <c r="X1204" s="9">
        <f>Tabla13[[#This Row],[Precio unitario]]*Tabla13[[#This Row],[Tasa de ingresos cliente]]</f>
        <v>1.484697195E-4</v>
      </c>
      <c r="Y1204" s="21">
        <v>22.631540000000001</v>
      </c>
      <c r="Z1204" s="15">
        <f>Tabla13[[#This Row],[tasa de cambio]]*Tabla13[[#This Row],[Ingresos netos]]</f>
        <v>3.36009839565303E-3</v>
      </c>
      <c r="AQ1204" s="1" t="s">
        <v>100</v>
      </c>
      <c r="AR1204" s="1" t="s">
        <v>18</v>
      </c>
      <c r="AS1204" s="1" t="s">
        <v>104</v>
      </c>
      <c r="AT1204" s="1" t="s">
        <v>11</v>
      </c>
      <c r="AU1204" s="1" t="s">
        <v>12</v>
      </c>
      <c r="AV1204" s="1" t="s">
        <v>13</v>
      </c>
      <c r="AW1204" s="8">
        <v>9.6907329999999998E-4</v>
      </c>
      <c r="AX1204" s="8">
        <v>0.75</v>
      </c>
      <c r="AY1204" s="9">
        <f>Tabla8[[#This Row],[Precio unitario]]*Tabla8[[#This Row],[Tasa de ingresos cliente]]</f>
        <v>7.2680497499999996E-4</v>
      </c>
      <c r="AZ1204" s="21">
        <v>21.6</v>
      </c>
      <c r="BA1204" s="11">
        <f>Tabla8[[#This Row],[tasa de cambio]]*Tabla8[[#This Row],[Ingresos netos]]</f>
        <v>1.5698987460000001E-2</v>
      </c>
      <c r="BB1204" s="23"/>
      <c r="BD1204" s="23"/>
    </row>
    <row r="1205" spans="16:56">
      <c r="P1205" s="2" t="s">
        <v>87</v>
      </c>
      <c r="Q1205" s="2" t="s">
        <v>41</v>
      </c>
      <c r="R1205" s="2"/>
      <c r="S1205" s="2" t="s">
        <v>11</v>
      </c>
      <c r="T1205" s="2" t="s">
        <v>12</v>
      </c>
      <c r="U1205" s="2" t="s">
        <v>13</v>
      </c>
      <c r="V1205" s="7">
        <v>7.8393605999999997E-5</v>
      </c>
      <c r="W1205" s="7">
        <v>0.75</v>
      </c>
      <c r="X1205" s="9">
        <f>Tabla13[[#This Row],[Precio unitario]]*Tabla13[[#This Row],[Tasa de ingresos cliente]]</f>
        <v>5.8795204499999998E-5</v>
      </c>
      <c r="Y1205" s="21">
        <v>22.631540000000001</v>
      </c>
      <c r="Z1205" s="15">
        <f>Tabla13[[#This Row],[tasa de cambio]]*Tabla13[[#This Row],[Ingresos netos]]</f>
        <v>1.3306260224499301E-3</v>
      </c>
      <c r="AQ1205" s="2" t="s">
        <v>100</v>
      </c>
      <c r="AR1205" s="2" t="s">
        <v>18</v>
      </c>
      <c r="AS1205" s="2" t="s">
        <v>104</v>
      </c>
      <c r="AT1205" s="2" t="s">
        <v>11</v>
      </c>
      <c r="AU1205" s="2" t="s">
        <v>12</v>
      </c>
      <c r="AV1205" s="2" t="s">
        <v>13</v>
      </c>
      <c r="AW1205" s="7">
        <v>9.6906840000000004E-4</v>
      </c>
      <c r="AX1205" s="7">
        <v>0.75</v>
      </c>
      <c r="AY1205" s="9">
        <f>Tabla8[[#This Row],[Precio unitario]]*Tabla8[[#This Row],[Tasa de ingresos cliente]]</f>
        <v>7.268013E-4</v>
      </c>
      <c r="AZ1205" s="21">
        <v>21.6</v>
      </c>
      <c r="BA1205" s="11">
        <f>Tabla8[[#This Row],[tasa de cambio]]*Tabla8[[#This Row],[Ingresos netos]]</f>
        <v>1.5698908080000001E-2</v>
      </c>
      <c r="BB1205" s="23"/>
      <c r="BD1205" s="23"/>
    </row>
    <row r="1206" spans="16:56">
      <c r="P1206" s="1" t="s">
        <v>87</v>
      </c>
      <c r="Q1206" s="1" t="s">
        <v>14</v>
      </c>
      <c r="R1206" s="1"/>
      <c r="S1206" s="1" t="s">
        <v>11</v>
      </c>
      <c r="T1206" s="1" t="s">
        <v>12</v>
      </c>
      <c r="U1206" s="1" t="s">
        <v>13</v>
      </c>
      <c r="V1206" s="8">
        <v>2.6427480900000002E-4</v>
      </c>
      <c r="W1206" s="8">
        <v>0.75</v>
      </c>
      <c r="X1206" s="9">
        <f>Tabla13[[#This Row],[Precio unitario]]*Tabla13[[#This Row],[Tasa de ingresos cliente]]</f>
        <v>1.9820610675000001E-4</v>
      </c>
      <c r="Y1206" s="21">
        <v>22.631540000000001</v>
      </c>
      <c r="Z1206" s="15">
        <f>Tabla13[[#This Row],[tasa de cambio]]*Tabla13[[#This Row],[Ingresos netos]]</f>
        <v>4.4857094331568958E-3</v>
      </c>
      <c r="AQ1206" s="1" t="s">
        <v>100</v>
      </c>
      <c r="AR1206" s="1" t="s">
        <v>18</v>
      </c>
      <c r="AS1206" s="1" t="s">
        <v>104</v>
      </c>
      <c r="AT1206" s="1" t="s">
        <v>11</v>
      </c>
      <c r="AU1206" s="1" t="s">
        <v>12</v>
      </c>
      <c r="AV1206" s="1" t="s">
        <v>13</v>
      </c>
      <c r="AW1206" s="8">
        <v>9.690667E-4</v>
      </c>
      <c r="AX1206" s="8">
        <v>0.75</v>
      </c>
      <c r="AY1206" s="9">
        <f>Tabla8[[#This Row],[Precio unitario]]*Tabla8[[#This Row],[Tasa de ingresos cliente]]</f>
        <v>7.26800025E-4</v>
      </c>
      <c r="AZ1206" s="21">
        <v>21.6</v>
      </c>
      <c r="BA1206" s="11">
        <f>Tabla8[[#This Row],[tasa de cambio]]*Tabla8[[#This Row],[Ingresos netos]]</f>
        <v>1.5698880540000001E-2</v>
      </c>
      <c r="BB1206" s="23"/>
      <c r="BD1206" s="23"/>
    </row>
    <row r="1207" spans="16:56">
      <c r="P1207" s="2" t="s">
        <v>87</v>
      </c>
      <c r="Q1207" s="2" t="s">
        <v>56</v>
      </c>
      <c r="R1207" s="2"/>
      <c r="S1207" s="2" t="s">
        <v>11</v>
      </c>
      <c r="T1207" s="2" t="s">
        <v>12</v>
      </c>
      <c r="U1207" s="2" t="s">
        <v>13</v>
      </c>
      <c r="V1207" s="7">
        <v>6.0853119400000003E-4</v>
      </c>
      <c r="W1207" s="7">
        <v>0.75</v>
      </c>
      <c r="X1207" s="9">
        <f>Tabla13[[#This Row],[Precio unitario]]*Tabla13[[#This Row],[Tasa de ingresos cliente]]</f>
        <v>4.5639839550000005E-4</v>
      </c>
      <c r="Y1207" s="21">
        <v>22.631540000000001</v>
      </c>
      <c r="Z1207" s="15">
        <f>Tabla13[[#This Row],[tasa de cambio]]*Tabla13[[#This Row],[Ingresos netos]]</f>
        <v>1.0328998543694071E-2</v>
      </c>
      <c r="AQ1207" s="2" t="s">
        <v>100</v>
      </c>
      <c r="AR1207" s="2" t="s">
        <v>18</v>
      </c>
      <c r="AS1207" s="2" t="s">
        <v>104</v>
      </c>
      <c r="AT1207" s="2" t="s">
        <v>11</v>
      </c>
      <c r="AU1207" s="2" t="s">
        <v>12</v>
      </c>
      <c r="AV1207" s="2" t="s">
        <v>13</v>
      </c>
      <c r="AW1207" s="7">
        <v>9.6907180000000001E-4</v>
      </c>
      <c r="AX1207" s="7">
        <v>0.75</v>
      </c>
      <c r="AY1207" s="9">
        <f>Tabla8[[#This Row],[Precio unitario]]*Tabla8[[#This Row],[Tasa de ingresos cliente]]</f>
        <v>7.2680385000000001E-4</v>
      </c>
      <c r="AZ1207" s="21">
        <v>21.6</v>
      </c>
      <c r="BA1207" s="11">
        <f>Tabla8[[#This Row],[tasa de cambio]]*Tabla8[[#This Row],[Ingresos netos]]</f>
        <v>1.5698963160000003E-2</v>
      </c>
      <c r="BB1207" s="23"/>
      <c r="BD1207" s="23"/>
    </row>
    <row r="1208" spans="16:56">
      <c r="P1208" s="1" t="s">
        <v>87</v>
      </c>
      <c r="Q1208" s="1" t="s">
        <v>56</v>
      </c>
      <c r="R1208" s="1"/>
      <c r="S1208" s="1" t="s">
        <v>11</v>
      </c>
      <c r="T1208" s="1" t="s">
        <v>12</v>
      </c>
      <c r="U1208" s="1" t="s">
        <v>13</v>
      </c>
      <c r="V1208" s="8">
        <v>4.4766804709999997E-3</v>
      </c>
      <c r="W1208" s="8">
        <v>0.75</v>
      </c>
      <c r="X1208" s="9">
        <f>Tabla13[[#This Row],[Precio unitario]]*Tabla13[[#This Row],[Tasa de ingresos cliente]]</f>
        <v>3.3575103532499997E-3</v>
      </c>
      <c r="Y1208" s="21">
        <v>22.631540000000001</v>
      </c>
      <c r="Z1208" s="15">
        <f>Tabla13[[#This Row],[tasa de cambio]]*Tabla13[[#This Row],[Ingresos netos]]</f>
        <v>7.5985629859991508E-2</v>
      </c>
      <c r="AQ1208" s="1" t="s">
        <v>100</v>
      </c>
      <c r="AR1208" s="1" t="s">
        <v>18</v>
      </c>
      <c r="AS1208" s="1" t="s">
        <v>104</v>
      </c>
      <c r="AT1208" s="1" t="s">
        <v>11</v>
      </c>
      <c r="AU1208" s="1" t="s">
        <v>12</v>
      </c>
      <c r="AV1208" s="1" t="s">
        <v>13</v>
      </c>
      <c r="AW1208" s="8">
        <v>9.6907009999999997E-4</v>
      </c>
      <c r="AX1208" s="8">
        <v>0.75</v>
      </c>
      <c r="AY1208" s="9">
        <f>Tabla8[[#This Row],[Precio unitario]]*Tabla8[[#This Row],[Tasa de ingresos cliente]]</f>
        <v>7.26802575E-4</v>
      </c>
      <c r="AZ1208" s="21">
        <v>21.6</v>
      </c>
      <c r="BA1208" s="11">
        <f>Tabla8[[#This Row],[tasa de cambio]]*Tabla8[[#This Row],[Ingresos netos]]</f>
        <v>1.569893562E-2</v>
      </c>
      <c r="BB1208" s="23"/>
      <c r="BD1208" s="23"/>
    </row>
    <row r="1209" spans="16:56">
      <c r="P1209" s="2" t="s">
        <v>87</v>
      </c>
      <c r="Q1209" s="2" t="s">
        <v>44</v>
      </c>
      <c r="R1209" s="2"/>
      <c r="S1209" s="2" t="s">
        <v>11</v>
      </c>
      <c r="T1209" s="2" t="s">
        <v>12</v>
      </c>
      <c r="U1209" s="2" t="s">
        <v>13</v>
      </c>
      <c r="V1209" s="7">
        <v>4.9903388999999999E-4</v>
      </c>
      <c r="W1209" s="7">
        <v>0.75</v>
      </c>
      <c r="X1209" s="9">
        <f>Tabla13[[#This Row],[Precio unitario]]*Tabla13[[#This Row],[Tasa de ingresos cliente]]</f>
        <v>3.7427541749999999E-4</v>
      </c>
      <c r="Y1209" s="21">
        <v>22.631540000000001</v>
      </c>
      <c r="Z1209" s="15">
        <f>Tabla13[[#This Row],[tasa de cambio]]*Tabla13[[#This Row],[Ingresos netos]]</f>
        <v>8.4704290821679493E-3</v>
      </c>
      <c r="AQ1209" s="2" t="s">
        <v>100</v>
      </c>
      <c r="AR1209" s="2" t="s">
        <v>18</v>
      </c>
      <c r="AS1209" s="2" t="s">
        <v>104</v>
      </c>
      <c r="AT1209" s="2" t="s">
        <v>11</v>
      </c>
      <c r="AU1209" s="2" t="s">
        <v>12</v>
      </c>
      <c r="AV1209" s="2" t="s">
        <v>13</v>
      </c>
      <c r="AW1209" s="7">
        <v>9.6906759999999998E-4</v>
      </c>
      <c r="AX1209" s="7">
        <v>0.75</v>
      </c>
      <c r="AY1209" s="9">
        <f>Tabla8[[#This Row],[Precio unitario]]*Tabla8[[#This Row],[Tasa de ingresos cliente]]</f>
        <v>7.2680070000000002E-4</v>
      </c>
      <c r="AZ1209" s="21">
        <v>21.6</v>
      </c>
      <c r="BA1209" s="11">
        <f>Tabla8[[#This Row],[tasa de cambio]]*Tabla8[[#This Row],[Ingresos netos]]</f>
        <v>1.569889512E-2</v>
      </c>
      <c r="BB1209" s="23"/>
      <c r="BD1209" s="23"/>
    </row>
    <row r="1210" spans="16:56">
      <c r="P1210" s="1" t="s">
        <v>87</v>
      </c>
      <c r="Q1210" s="1" t="s">
        <v>50</v>
      </c>
      <c r="R1210" s="1"/>
      <c r="S1210" s="1" t="s">
        <v>11</v>
      </c>
      <c r="T1210" s="1" t="s">
        <v>12</v>
      </c>
      <c r="U1210" s="1" t="s">
        <v>13</v>
      </c>
      <c r="V1210" s="8">
        <v>1.08913253E-4</v>
      </c>
      <c r="W1210" s="8">
        <v>0.75</v>
      </c>
      <c r="X1210" s="9">
        <f>Tabla13[[#This Row],[Precio unitario]]*Tabla13[[#This Row],[Tasa de ingresos cliente]]</f>
        <v>8.1684939749999998E-5</v>
      </c>
      <c r="Y1210" s="21">
        <v>22.631540000000001</v>
      </c>
      <c r="Z1210" s="15">
        <f>Tabla13[[#This Row],[tasa de cambio]]*Tabla13[[#This Row],[Ingresos netos]]</f>
        <v>1.8486559813497151E-3</v>
      </c>
      <c r="AQ1210" s="1" t="s">
        <v>100</v>
      </c>
      <c r="AR1210" s="1" t="s">
        <v>18</v>
      </c>
      <c r="AS1210" s="1" t="s">
        <v>104</v>
      </c>
      <c r="AT1210" s="1" t="s">
        <v>11</v>
      </c>
      <c r="AU1210" s="1" t="s">
        <v>12</v>
      </c>
      <c r="AV1210" s="1" t="s">
        <v>13</v>
      </c>
      <c r="AW1210" s="8">
        <v>9.6907229999999996E-4</v>
      </c>
      <c r="AX1210" s="8">
        <v>0.75</v>
      </c>
      <c r="AY1210" s="9">
        <f>Tabla8[[#This Row],[Precio unitario]]*Tabla8[[#This Row],[Tasa de ingresos cliente]]</f>
        <v>7.2680422499999992E-4</v>
      </c>
      <c r="AZ1210" s="21">
        <v>21.6</v>
      </c>
      <c r="BA1210" s="11">
        <f>Tabla8[[#This Row],[tasa de cambio]]*Tabla8[[#This Row],[Ingresos netos]]</f>
        <v>1.569897126E-2</v>
      </c>
      <c r="BB1210" s="23"/>
      <c r="BD1210" s="23"/>
    </row>
    <row r="1211" spans="16:56">
      <c r="P1211" s="2" t="s">
        <v>87</v>
      </c>
      <c r="Q1211" s="2" t="s">
        <v>42</v>
      </c>
      <c r="R1211" s="2"/>
      <c r="S1211" s="2" t="s">
        <v>11</v>
      </c>
      <c r="T1211" s="2" t="s">
        <v>12</v>
      </c>
      <c r="U1211" s="2" t="s">
        <v>13</v>
      </c>
      <c r="V1211" s="7">
        <v>1.7899329099999999E-4</v>
      </c>
      <c r="W1211" s="7">
        <v>0.75</v>
      </c>
      <c r="X1211" s="9">
        <f>Tabla13[[#This Row],[Precio unitario]]*Tabla13[[#This Row],[Tasa de ingresos cliente]]</f>
        <v>1.3424496824999998E-4</v>
      </c>
      <c r="Y1211" s="21">
        <v>22.631540000000001</v>
      </c>
      <c r="Z1211" s="15">
        <f>Tabla13[[#This Row],[tasa de cambio]]*Tabla13[[#This Row],[Ingresos netos]]</f>
        <v>3.0381703687486048E-3</v>
      </c>
      <c r="AQ1211" s="1" t="s">
        <v>100</v>
      </c>
      <c r="AR1211" s="1" t="s">
        <v>18</v>
      </c>
      <c r="AS1211" s="1" t="s">
        <v>104</v>
      </c>
      <c r="AT1211" s="1" t="s">
        <v>11</v>
      </c>
      <c r="AU1211" s="1" t="s">
        <v>12</v>
      </c>
      <c r="AV1211" s="1" t="s">
        <v>13</v>
      </c>
      <c r="AW1211" s="8">
        <v>9.690476E-4</v>
      </c>
      <c r="AX1211" s="8">
        <v>0.75</v>
      </c>
      <c r="AY1211" s="9">
        <f>Tabla8[[#This Row],[Precio unitario]]*Tabla8[[#This Row],[Tasa de ingresos cliente]]</f>
        <v>7.267857E-4</v>
      </c>
      <c r="AZ1211" s="21">
        <v>21.6</v>
      </c>
      <c r="BA1211" s="11">
        <f>Tabla8[[#This Row],[tasa de cambio]]*Tabla8[[#This Row],[Ingresos netos]]</f>
        <v>1.5698571120000001E-2</v>
      </c>
      <c r="BB1211" s="23"/>
      <c r="BD1211" s="23"/>
    </row>
    <row r="1212" spans="16:56">
      <c r="P1212" s="1" t="s">
        <v>87</v>
      </c>
      <c r="Q1212" s="1" t="s">
        <v>44</v>
      </c>
      <c r="R1212" s="1"/>
      <c r="S1212" s="1" t="s">
        <v>11</v>
      </c>
      <c r="T1212" s="1" t="s">
        <v>12</v>
      </c>
      <c r="U1212" s="1" t="s">
        <v>13</v>
      </c>
      <c r="V1212" s="8">
        <v>2.3223300800000001E-4</v>
      </c>
      <c r="W1212" s="8">
        <v>0.75</v>
      </c>
      <c r="X1212" s="9">
        <f>Tabla13[[#This Row],[Precio unitario]]*Tabla13[[#This Row],[Tasa de ingresos cliente]]</f>
        <v>1.7417475599999999E-4</v>
      </c>
      <c r="Y1212" s="21">
        <v>22.631540000000001</v>
      </c>
      <c r="Z1212" s="15">
        <f>Tabla13[[#This Row],[tasa de cambio]]*Tabla13[[#This Row],[Ingresos netos]]</f>
        <v>3.9418429574042402E-3</v>
      </c>
      <c r="AQ1212" s="2" t="s">
        <v>100</v>
      </c>
      <c r="AR1212" s="2" t="s">
        <v>18</v>
      </c>
      <c r="AS1212" s="2" t="s">
        <v>104</v>
      </c>
      <c r="AT1212" s="2" t="s">
        <v>11</v>
      </c>
      <c r="AU1212" s="2" t="s">
        <v>12</v>
      </c>
      <c r="AV1212" s="2" t="s">
        <v>13</v>
      </c>
      <c r="AW1212" s="7">
        <v>9.6908110000000003E-4</v>
      </c>
      <c r="AX1212" s="7">
        <v>0.75</v>
      </c>
      <c r="AY1212" s="9">
        <f>Tabla8[[#This Row],[Precio unitario]]*Tabla8[[#This Row],[Tasa de ingresos cliente]]</f>
        <v>7.26810825E-4</v>
      </c>
      <c r="AZ1212" s="21">
        <v>21.6</v>
      </c>
      <c r="BA1212" s="11">
        <f>Tabla8[[#This Row],[tasa de cambio]]*Tabla8[[#This Row],[Ingresos netos]]</f>
        <v>1.5699113820000003E-2</v>
      </c>
      <c r="BB1212" s="23"/>
      <c r="BD1212" s="23"/>
    </row>
    <row r="1213" spans="16:56">
      <c r="P1213" s="2" t="s">
        <v>87</v>
      </c>
      <c r="Q1213" s="2" t="s">
        <v>16</v>
      </c>
      <c r="R1213" s="2"/>
      <c r="S1213" s="2" t="s">
        <v>11</v>
      </c>
      <c r="T1213" s="2" t="s">
        <v>12</v>
      </c>
      <c r="U1213" s="2" t="s">
        <v>13</v>
      </c>
      <c r="V1213" s="7">
        <v>2.05725034E-4</v>
      </c>
      <c r="W1213" s="7">
        <v>0.75</v>
      </c>
      <c r="X1213" s="9">
        <f>Tabla13[[#This Row],[Precio unitario]]*Tabla13[[#This Row],[Tasa de ingresos cliente]]</f>
        <v>1.542937755E-4</v>
      </c>
      <c r="Y1213" s="21">
        <v>22.631540000000001</v>
      </c>
      <c r="Z1213" s="15">
        <f>Tabla13[[#This Row],[tasa de cambio]]*Tabla13[[#This Row],[Ingresos netos]]</f>
        <v>3.4919057519792701E-3</v>
      </c>
      <c r="AQ1213" s="1" t="s">
        <v>100</v>
      </c>
      <c r="AR1213" s="1" t="s">
        <v>18</v>
      </c>
      <c r="AS1213" s="1" t="s">
        <v>114</v>
      </c>
      <c r="AT1213" s="1" t="s">
        <v>11</v>
      </c>
      <c r="AU1213" s="1" t="s">
        <v>12</v>
      </c>
      <c r="AV1213" s="1" t="s">
        <v>13</v>
      </c>
      <c r="AW1213" s="8">
        <v>9.6907079999999999E-4</v>
      </c>
      <c r="AX1213" s="8">
        <v>0.75</v>
      </c>
      <c r="AY1213" s="9">
        <f>Tabla8[[#This Row],[Precio unitario]]*Tabla8[[#This Row],[Tasa de ingresos cliente]]</f>
        <v>7.2680309999999997E-4</v>
      </c>
      <c r="AZ1213" s="21">
        <v>21.6</v>
      </c>
      <c r="BA1213" s="11">
        <f>Tabla8[[#This Row],[tasa de cambio]]*Tabla8[[#This Row],[Ingresos netos]]</f>
        <v>1.5698946960000001E-2</v>
      </c>
      <c r="BB1213" s="23"/>
      <c r="BD1213" s="23"/>
    </row>
    <row r="1214" spans="16:56">
      <c r="P1214" s="1" t="s">
        <v>87</v>
      </c>
      <c r="Q1214" s="1" t="s">
        <v>35</v>
      </c>
      <c r="R1214" s="1"/>
      <c r="S1214" s="1" t="s">
        <v>11</v>
      </c>
      <c r="T1214" s="1" t="s">
        <v>12</v>
      </c>
      <c r="U1214" s="1" t="s">
        <v>13</v>
      </c>
      <c r="V1214" s="8">
        <v>5.7741312099999999E-4</v>
      </c>
      <c r="W1214" s="8">
        <v>0.75</v>
      </c>
      <c r="X1214" s="9">
        <f>Tabla13[[#This Row],[Precio unitario]]*Tabla13[[#This Row],[Tasa de ingresos cliente]]</f>
        <v>4.3305984074999996E-4</v>
      </c>
      <c r="Y1214" s="21">
        <v>22.631540000000001</v>
      </c>
      <c r="Z1214" s="15">
        <f>Tabla13[[#This Row],[tasa de cambio]]*Tabla13[[#This Row],[Ingresos netos]]</f>
        <v>9.8008111083272547E-3</v>
      </c>
      <c r="AQ1214" s="2" t="s">
        <v>100</v>
      </c>
      <c r="AR1214" s="2" t="s">
        <v>18</v>
      </c>
      <c r="AS1214" s="2" t="s">
        <v>114</v>
      </c>
      <c r="AT1214" s="2" t="s">
        <v>11</v>
      </c>
      <c r="AU1214" s="2" t="s">
        <v>12</v>
      </c>
      <c r="AV1214" s="2" t="s">
        <v>13</v>
      </c>
      <c r="AW1214" s="7">
        <v>9.6907090000000003E-4</v>
      </c>
      <c r="AX1214" s="7">
        <v>0.75</v>
      </c>
      <c r="AY1214" s="9">
        <f>Tabla8[[#This Row],[Precio unitario]]*Tabla8[[#This Row],[Tasa de ingresos cliente]]</f>
        <v>7.2680317499999999E-4</v>
      </c>
      <c r="AZ1214" s="21">
        <v>21.6</v>
      </c>
      <c r="BA1214" s="11">
        <f>Tabla8[[#This Row],[tasa de cambio]]*Tabla8[[#This Row],[Ingresos netos]]</f>
        <v>1.569894858E-2</v>
      </c>
      <c r="BB1214" s="23"/>
      <c r="BD1214" s="23"/>
    </row>
    <row r="1215" spans="16:56">
      <c r="P1215" s="2" t="s">
        <v>87</v>
      </c>
      <c r="Q1215" s="2" t="s">
        <v>35</v>
      </c>
      <c r="R1215" s="2"/>
      <c r="S1215" s="2" t="s">
        <v>11</v>
      </c>
      <c r="T1215" s="2" t="s">
        <v>12</v>
      </c>
      <c r="U1215" s="2" t="s">
        <v>13</v>
      </c>
      <c r="V1215" s="7">
        <v>3.9300971500000001E-4</v>
      </c>
      <c r="W1215" s="7">
        <v>0.75</v>
      </c>
      <c r="X1215" s="9">
        <f>Tabla13[[#This Row],[Precio unitario]]*Tabla13[[#This Row],[Tasa de ingresos cliente]]</f>
        <v>2.9475728625000003E-4</v>
      </c>
      <c r="Y1215" s="21">
        <v>22.631540000000001</v>
      </c>
      <c r="Z1215" s="15">
        <f>Tabla13[[#This Row],[tasa de cambio]]*Tabla13[[#This Row],[Ingresos netos]]</f>
        <v>6.6708113140583258E-3</v>
      </c>
      <c r="AQ1215" s="1" t="s">
        <v>100</v>
      </c>
      <c r="AR1215" s="1" t="s">
        <v>18</v>
      </c>
      <c r="AS1215" s="1" t="s">
        <v>114</v>
      </c>
      <c r="AT1215" s="1" t="s">
        <v>11</v>
      </c>
      <c r="AU1215" s="1" t="s">
        <v>12</v>
      </c>
      <c r="AV1215" s="1" t="s">
        <v>13</v>
      </c>
      <c r="AW1215" s="8">
        <v>9.6907099999999995E-4</v>
      </c>
      <c r="AX1215" s="8">
        <v>0.75</v>
      </c>
      <c r="AY1215" s="9">
        <f>Tabla8[[#This Row],[Precio unitario]]*Tabla8[[#This Row],[Tasa de ingresos cliente]]</f>
        <v>7.2680324999999991E-4</v>
      </c>
      <c r="AZ1215" s="21">
        <v>21.6</v>
      </c>
      <c r="BA1215" s="11">
        <f>Tabla8[[#This Row],[tasa de cambio]]*Tabla8[[#This Row],[Ingresos netos]]</f>
        <v>1.5698950199999999E-2</v>
      </c>
      <c r="BB1215" s="23"/>
      <c r="BD1215" s="23"/>
    </row>
    <row r="1216" spans="16:56">
      <c r="P1216" s="1" t="s">
        <v>87</v>
      </c>
      <c r="Q1216" s="1" t="s">
        <v>62</v>
      </c>
      <c r="R1216" s="1"/>
      <c r="S1216" s="1" t="s">
        <v>11</v>
      </c>
      <c r="T1216" s="1" t="s">
        <v>12</v>
      </c>
      <c r="U1216" s="1" t="s">
        <v>13</v>
      </c>
      <c r="V1216" s="8">
        <v>3.6508990309999999E-3</v>
      </c>
      <c r="W1216" s="8">
        <v>0.75</v>
      </c>
      <c r="X1216" s="9">
        <f>Tabla13[[#This Row],[Precio unitario]]*Tabla13[[#This Row],[Tasa de ingresos cliente]]</f>
        <v>2.7381742732499998E-3</v>
      </c>
      <c r="Y1216" s="21">
        <v>22.631540000000001</v>
      </c>
      <c r="Z1216" s="15">
        <f>Tabla13[[#This Row],[tasa de cambio]]*Tabla13[[#This Row],[Ingresos netos]]</f>
        <v>6.1969100592028301E-2</v>
      </c>
      <c r="AQ1216" s="2" t="s">
        <v>100</v>
      </c>
      <c r="AR1216" s="2" t="s">
        <v>18</v>
      </c>
      <c r="AS1216" s="2" t="s">
        <v>114</v>
      </c>
      <c r="AT1216" s="2" t="s">
        <v>11</v>
      </c>
      <c r="AU1216" s="2" t="s">
        <v>12</v>
      </c>
      <c r="AV1216" s="2" t="s">
        <v>13</v>
      </c>
      <c r="AW1216" s="7">
        <v>9.6900000000000003E-4</v>
      </c>
      <c r="AX1216" s="7">
        <v>0.75</v>
      </c>
      <c r="AY1216" s="9">
        <f>Tabla8[[#This Row],[Precio unitario]]*Tabla8[[#This Row],[Tasa de ingresos cliente]]</f>
        <v>7.2674999999999997E-4</v>
      </c>
      <c r="AZ1216" s="21">
        <v>21.6</v>
      </c>
      <c r="BA1216" s="11">
        <f>Tabla8[[#This Row],[tasa de cambio]]*Tabla8[[#This Row],[Ingresos netos]]</f>
        <v>1.5697800000000001E-2</v>
      </c>
      <c r="BB1216" s="23"/>
      <c r="BD1216" s="23"/>
    </row>
    <row r="1217" spans="16:56">
      <c r="P1217" s="2" t="s">
        <v>87</v>
      </c>
      <c r="Q1217" s="2" t="s">
        <v>53</v>
      </c>
      <c r="R1217" s="2"/>
      <c r="S1217" s="2" t="s">
        <v>11</v>
      </c>
      <c r="T1217" s="2" t="s">
        <v>12</v>
      </c>
      <c r="U1217" s="2" t="s">
        <v>13</v>
      </c>
      <c r="V1217" s="7">
        <v>1.7023395900000001E-4</v>
      </c>
      <c r="W1217" s="7">
        <v>0.75</v>
      </c>
      <c r="X1217" s="9">
        <f>Tabla13[[#This Row],[Precio unitario]]*Tabla13[[#This Row],[Tasa de ingresos cliente]]</f>
        <v>1.2767546925000002E-4</v>
      </c>
      <c r="Y1217" s="21">
        <v>22.631540000000001</v>
      </c>
      <c r="Z1217" s="15">
        <f>Tabla13[[#This Row],[tasa de cambio]]*Tabla13[[#This Row],[Ingresos netos]]</f>
        <v>2.8894924893501455E-3</v>
      </c>
      <c r="AQ1217" s="1" t="s">
        <v>100</v>
      </c>
      <c r="AR1217" s="1" t="s">
        <v>18</v>
      </c>
      <c r="AS1217" s="1" t="s">
        <v>114</v>
      </c>
      <c r="AT1217" s="1" t="s">
        <v>11</v>
      </c>
      <c r="AU1217" s="1" t="s">
        <v>12</v>
      </c>
      <c r="AV1217" s="1" t="s">
        <v>13</v>
      </c>
      <c r="AW1217" s="8">
        <v>9.6905259999999997E-4</v>
      </c>
      <c r="AX1217" s="8">
        <v>0.75</v>
      </c>
      <c r="AY1217" s="9">
        <f>Tabla8[[#This Row],[Precio unitario]]*Tabla8[[#This Row],[Tasa de ingresos cliente]]</f>
        <v>7.2678944999999997E-4</v>
      </c>
      <c r="AZ1217" s="21">
        <v>21.6</v>
      </c>
      <c r="BA1217" s="11">
        <f>Tabla8[[#This Row],[tasa de cambio]]*Tabla8[[#This Row],[Ingresos netos]]</f>
        <v>1.569865212E-2</v>
      </c>
      <c r="BB1217" s="23"/>
      <c r="BD1217" s="23"/>
    </row>
    <row r="1218" spans="16:56">
      <c r="P1218" s="1" t="s">
        <v>87</v>
      </c>
      <c r="Q1218" s="1" t="s">
        <v>21</v>
      </c>
      <c r="R1218" s="1"/>
      <c r="S1218" s="1" t="s">
        <v>11</v>
      </c>
      <c r="T1218" s="1" t="s">
        <v>12</v>
      </c>
      <c r="U1218" s="1" t="s">
        <v>13</v>
      </c>
      <c r="V1218" s="8">
        <v>4.6201693610000002E-3</v>
      </c>
      <c r="W1218" s="8">
        <v>0.75</v>
      </c>
      <c r="X1218" s="9">
        <f>Tabla13[[#This Row],[Precio unitario]]*Tabla13[[#This Row],[Tasa de ingresos cliente]]</f>
        <v>3.4651270207499999E-3</v>
      </c>
      <c r="Y1218" s="21">
        <v>22.631540000000001</v>
      </c>
      <c r="Z1218" s="15">
        <f>Tabla13[[#This Row],[tasa de cambio]]*Tabla13[[#This Row],[Ingresos netos]]</f>
        <v>7.8421160775184462E-2</v>
      </c>
      <c r="AQ1218" s="2" t="s">
        <v>100</v>
      </c>
      <c r="AR1218" s="2" t="s">
        <v>18</v>
      </c>
      <c r="AS1218" s="2" t="s">
        <v>114</v>
      </c>
      <c r="AT1218" s="2" t="s">
        <v>11</v>
      </c>
      <c r="AU1218" s="2" t="s">
        <v>12</v>
      </c>
      <c r="AV1218" s="2" t="s">
        <v>13</v>
      </c>
      <c r="AW1218" s="7">
        <v>9.6906780000000005E-4</v>
      </c>
      <c r="AX1218" s="7">
        <v>0.75</v>
      </c>
      <c r="AY1218" s="9">
        <f>Tabla8[[#This Row],[Precio unitario]]*Tabla8[[#This Row],[Tasa de ingresos cliente]]</f>
        <v>7.2680085000000007E-4</v>
      </c>
      <c r="AZ1218" s="21">
        <v>21.6</v>
      </c>
      <c r="BA1218" s="11">
        <f>Tabla8[[#This Row],[tasa de cambio]]*Tabla8[[#This Row],[Ingresos netos]]</f>
        <v>1.5698898360000001E-2</v>
      </c>
      <c r="BB1218" s="23"/>
      <c r="BD1218" s="23"/>
    </row>
    <row r="1219" spans="16:56">
      <c r="P1219" s="2" t="s">
        <v>87</v>
      </c>
      <c r="Q1219" s="2" t="s">
        <v>22</v>
      </c>
      <c r="R1219" s="2"/>
      <c r="S1219" s="2" t="s">
        <v>11</v>
      </c>
      <c r="T1219" s="2" t="s">
        <v>12</v>
      </c>
      <c r="U1219" s="2" t="s">
        <v>13</v>
      </c>
      <c r="V1219" s="7">
        <v>2.4877170099999999E-3</v>
      </c>
      <c r="W1219" s="7">
        <v>0.75</v>
      </c>
      <c r="X1219" s="9">
        <f>Tabla13[[#This Row],[Precio unitario]]*Tabla13[[#This Row],[Tasa de ingresos cliente]]</f>
        <v>1.8657877575000001E-3</v>
      </c>
      <c r="Y1219" s="21">
        <v>22.631540000000001</v>
      </c>
      <c r="Z1219" s="15">
        <f>Tabla13[[#This Row],[tasa de cambio]]*Tabla13[[#This Row],[Ingresos netos]]</f>
        <v>4.2225650265371555E-2</v>
      </c>
      <c r="AQ1219" s="1" t="s">
        <v>100</v>
      </c>
      <c r="AR1219" s="1" t="s">
        <v>18</v>
      </c>
      <c r="AS1219" s="1" t="s">
        <v>114</v>
      </c>
      <c r="AT1219" s="1" t="s">
        <v>11</v>
      </c>
      <c r="AU1219" s="1" t="s">
        <v>12</v>
      </c>
      <c r="AV1219" s="1" t="s">
        <v>13</v>
      </c>
      <c r="AW1219" s="8">
        <v>9.6907069999999996E-4</v>
      </c>
      <c r="AX1219" s="8">
        <v>0.75</v>
      </c>
      <c r="AY1219" s="9">
        <f>Tabla8[[#This Row],[Precio unitario]]*Tabla8[[#This Row],[Tasa de ingresos cliente]]</f>
        <v>7.2680302499999994E-4</v>
      </c>
      <c r="AZ1219" s="21">
        <v>21.6</v>
      </c>
      <c r="BA1219" s="11">
        <f>Tabla8[[#This Row],[tasa de cambio]]*Tabla8[[#This Row],[Ingresos netos]]</f>
        <v>1.5698945339999999E-2</v>
      </c>
      <c r="BB1219" s="23"/>
      <c r="BD1219" s="23"/>
    </row>
    <row r="1220" spans="16:56">
      <c r="P1220" s="1" t="s">
        <v>87</v>
      </c>
      <c r="Q1220" s="1" t="s">
        <v>39</v>
      </c>
      <c r="R1220" s="1"/>
      <c r="S1220" s="1" t="s">
        <v>11</v>
      </c>
      <c r="T1220" s="1" t="s">
        <v>12</v>
      </c>
      <c r="U1220" s="1" t="s">
        <v>13</v>
      </c>
      <c r="V1220" s="8">
        <v>8.7168059659999998E-3</v>
      </c>
      <c r="W1220" s="8">
        <v>0.75</v>
      </c>
      <c r="X1220" s="9">
        <f>Tabla13[[#This Row],[Precio unitario]]*Tabla13[[#This Row],[Tasa de ingresos cliente]]</f>
        <v>6.5376044744999999E-3</v>
      </c>
      <c r="Y1220" s="21">
        <v>22.631540000000001</v>
      </c>
      <c r="Z1220" s="15">
        <f>Tabla13[[#This Row],[tasa de cambio]]*Tabla13[[#This Row],[Ingresos netos]]</f>
        <v>0.14795605716882573</v>
      </c>
      <c r="AQ1220" s="2" t="s">
        <v>100</v>
      </c>
      <c r="AR1220" s="2" t="s">
        <v>18</v>
      </c>
      <c r="AS1220" s="2" t="s">
        <v>101</v>
      </c>
      <c r="AT1220" s="2" t="s">
        <v>11</v>
      </c>
      <c r="AU1220" s="2" t="s">
        <v>12</v>
      </c>
      <c r="AV1220" s="2" t="s">
        <v>13</v>
      </c>
      <c r="AW1220" s="7">
        <v>9.6906900000000003E-4</v>
      </c>
      <c r="AX1220" s="7">
        <v>0.75</v>
      </c>
      <c r="AY1220" s="9">
        <f>Tabla8[[#This Row],[Precio unitario]]*Tabla8[[#This Row],[Tasa de ingresos cliente]]</f>
        <v>7.2680175000000005E-4</v>
      </c>
      <c r="AZ1220" s="21">
        <v>21.6</v>
      </c>
      <c r="BA1220" s="11">
        <f>Tabla8[[#This Row],[tasa de cambio]]*Tabla8[[#This Row],[Ingresos netos]]</f>
        <v>1.5698917800000003E-2</v>
      </c>
      <c r="BB1220" s="23"/>
      <c r="BD1220" s="23"/>
    </row>
    <row r="1221" spans="16:56">
      <c r="P1221" s="2" t="s">
        <v>87</v>
      </c>
      <c r="Q1221" s="2" t="s">
        <v>23</v>
      </c>
      <c r="R1221" s="2"/>
      <c r="S1221" s="2" t="s">
        <v>11</v>
      </c>
      <c r="T1221" s="2" t="s">
        <v>12</v>
      </c>
      <c r="U1221" s="2" t="s">
        <v>13</v>
      </c>
      <c r="V1221" s="7">
        <v>1.9820483340000001E-3</v>
      </c>
      <c r="W1221" s="7">
        <v>0.75</v>
      </c>
      <c r="X1221" s="9">
        <f>Tabla13[[#This Row],[Precio unitario]]*Tabla13[[#This Row],[Tasa de ingresos cliente]]</f>
        <v>1.4865362505000002E-3</v>
      </c>
      <c r="Y1221" s="21">
        <v>22.631540000000001</v>
      </c>
      <c r="Z1221" s="15">
        <f>Tabla13[[#This Row],[tasa de cambio]]*Tabla13[[#This Row],[Ingresos netos]]</f>
        <v>3.3642604614640775E-2</v>
      </c>
      <c r="AQ1221" s="1" t="s">
        <v>100</v>
      </c>
      <c r="AR1221" s="1" t="s">
        <v>18</v>
      </c>
      <c r="AS1221" s="1" t="s">
        <v>101</v>
      </c>
      <c r="AT1221" s="1" t="s">
        <v>11</v>
      </c>
      <c r="AU1221" s="1" t="s">
        <v>12</v>
      </c>
      <c r="AV1221" s="1" t="s">
        <v>13</v>
      </c>
      <c r="AW1221" s="8">
        <v>9.6905259999999997E-4</v>
      </c>
      <c r="AX1221" s="8">
        <v>0.75</v>
      </c>
      <c r="AY1221" s="9">
        <f>Tabla8[[#This Row],[Precio unitario]]*Tabla8[[#This Row],[Tasa de ingresos cliente]]</f>
        <v>7.2678944999999997E-4</v>
      </c>
      <c r="AZ1221" s="21">
        <v>21.6</v>
      </c>
      <c r="BA1221" s="11">
        <f>Tabla8[[#This Row],[tasa de cambio]]*Tabla8[[#This Row],[Ingresos netos]]</f>
        <v>1.569865212E-2</v>
      </c>
      <c r="BB1221" s="23"/>
      <c r="BD1221" s="23"/>
    </row>
    <row r="1222" spans="16:56">
      <c r="P1222" s="1" t="s">
        <v>87</v>
      </c>
      <c r="Q1222" s="1" t="s">
        <v>25</v>
      </c>
      <c r="R1222" s="1"/>
      <c r="S1222" s="1" t="s">
        <v>11</v>
      </c>
      <c r="T1222" s="1" t="s">
        <v>12</v>
      </c>
      <c r="U1222" s="1" t="s">
        <v>13</v>
      </c>
      <c r="V1222" s="8">
        <v>4.0828063500000002E-4</v>
      </c>
      <c r="W1222" s="8">
        <v>0.75</v>
      </c>
      <c r="X1222" s="9">
        <f>Tabla13[[#This Row],[Precio unitario]]*Tabla13[[#This Row],[Tasa de ingresos cliente]]</f>
        <v>3.0621047625000001E-4</v>
      </c>
      <c r="Y1222" s="21">
        <v>22.631540000000001</v>
      </c>
      <c r="Z1222" s="15">
        <f>Tabla13[[#This Row],[tasa de cambio]]*Tabla13[[#This Row],[Ingresos netos]]</f>
        <v>6.9300146416709256E-3</v>
      </c>
      <c r="AQ1222" s="2" t="s">
        <v>100</v>
      </c>
      <c r="AR1222" s="2" t="s">
        <v>18</v>
      </c>
      <c r="AS1222" s="2" t="s">
        <v>101</v>
      </c>
      <c r="AT1222" s="2" t="s">
        <v>11</v>
      </c>
      <c r="AU1222" s="2" t="s">
        <v>12</v>
      </c>
      <c r="AV1222" s="2" t="s">
        <v>13</v>
      </c>
      <c r="AW1222" s="7">
        <v>9.6907139999999998E-4</v>
      </c>
      <c r="AX1222" s="7">
        <v>0.75</v>
      </c>
      <c r="AY1222" s="9">
        <f>Tabla8[[#This Row],[Precio unitario]]*Tabla8[[#This Row],[Tasa de ingresos cliente]]</f>
        <v>7.2680355000000001E-4</v>
      </c>
      <c r="AZ1222" s="21">
        <v>21.6</v>
      </c>
      <c r="BA1222" s="11">
        <f>Tabla8[[#This Row],[tasa de cambio]]*Tabla8[[#This Row],[Ingresos netos]]</f>
        <v>1.5698956680000001E-2</v>
      </c>
      <c r="BB1222" s="23"/>
      <c r="BD1222" s="23"/>
    </row>
    <row r="1223" spans="16:56">
      <c r="P1223" s="2" t="s">
        <v>87</v>
      </c>
      <c r="Q1223" s="2" t="s">
        <v>25</v>
      </c>
      <c r="R1223" s="2"/>
      <c r="S1223" s="2" t="s">
        <v>11</v>
      </c>
      <c r="T1223" s="2" t="s">
        <v>12</v>
      </c>
      <c r="U1223" s="2" t="s">
        <v>13</v>
      </c>
      <c r="V1223" s="7">
        <v>3.4549704299999999E-4</v>
      </c>
      <c r="W1223" s="7">
        <v>0.75</v>
      </c>
      <c r="X1223" s="9">
        <f>Tabla13[[#This Row],[Precio unitario]]*Tabla13[[#This Row],[Tasa de ingresos cliente]]</f>
        <v>2.5912278224999999E-4</v>
      </c>
      <c r="Y1223" s="21">
        <v>22.631540000000001</v>
      </c>
      <c r="Z1223" s="15">
        <f>Tabla13[[#This Row],[tasa de cambio]]*Tabla13[[#This Row],[Ingresos netos]]</f>
        <v>5.8643476114021648E-3</v>
      </c>
      <c r="AQ1223" s="1" t="s">
        <v>100</v>
      </c>
      <c r="AR1223" s="1" t="s">
        <v>18</v>
      </c>
      <c r="AS1223" s="1" t="s">
        <v>101</v>
      </c>
      <c r="AT1223" s="1" t="s">
        <v>11</v>
      </c>
      <c r="AU1223" s="1" t="s">
        <v>12</v>
      </c>
      <c r="AV1223" s="1" t="s">
        <v>13</v>
      </c>
      <c r="AW1223" s="8">
        <v>9.6907999999999998E-4</v>
      </c>
      <c r="AX1223" s="8">
        <v>0.75</v>
      </c>
      <c r="AY1223" s="9">
        <f>Tabla8[[#This Row],[Precio unitario]]*Tabla8[[#This Row],[Tasa de ingresos cliente]]</f>
        <v>7.2681000000000004E-4</v>
      </c>
      <c r="AZ1223" s="21">
        <v>21.6</v>
      </c>
      <c r="BA1223" s="11">
        <f>Tabla8[[#This Row],[tasa de cambio]]*Tabla8[[#This Row],[Ingresos netos]]</f>
        <v>1.5699096000000003E-2</v>
      </c>
      <c r="BB1223" s="23"/>
      <c r="BD1223" s="23"/>
    </row>
    <row r="1224" spans="16:56">
      <c r="P1224" s="1" t="s">
        <v>87</v>
      </c>
      <c r="Q1224" s="1" t="s">
        <v>10</v>
      </c>
      <c r="R1224" s="1"/>
      <c r="S1224" s="1" t="s">
        <v>11</v>
      </c>
      <c r="T1224" s="1" t="s">
        <v>12</v>
      </c>
      <c r="U1224" s="1" t="s">
        <v>13</v>
      </c>
      <c r="V1224" s="8">
        <v>2.0004475100000001E-4</v>
      </c>
      <c r="W1224" s="8">
        <v>0.75</v>
      </c>
      <c r="X1224" s="9">
        <f>Tabla13[[#This Row],[Precio unitario]]*Tabla13[[#This Row],[Tasa de ingresos cliente]]</f>
        <v>1.5003356325000002E-4</v>
      </c>
      <c r="Y1224" s="21">
        <v>22.631540000000001</v>
      </c>
      <c r="Z1224" s="15">
        <f>Tabla13[[#This Row],[tasa de cambio]]*Tabla13[[#This Row],[Ingresos netos]]</f>
        <v>3.3954905880349056E-3</v>
      </c>
      <c r="AQ1224" s="2" t="s">
        <v>100</v>
      </c>
      <c r="AR1224" s="2" t="s">
        <v>18</v>
      </c>
      <c r="AS1224" s="2" t="s">
        <v>101</v>
      </c>
      <c r="AT1224" s="2" t="s">
        <v>11</v>
      </c>
      <c r="AU1224" s="2" t="s">
        <v>12</v>
      </c>
      <c r="AV1224" s="2" t="s">
        <v>13</v>
      </c>
      <c r="AW1224" s="7">
        <v>9.6908330000000003E-4</v>
      </c>
      <c r="AX1224" s="7">
        <v>0.75</v>
      </c>
      <c r="AY1224" s="9">
        <f>Tabla8[[#This Row],[Precio unitario]]*Tabla8[[#This Row],[Tasa de ingresos cliente]]</f>
        <v>7.2681247500000002E-4</v>
      </c>
      <c r="AZ1224" s="21">
        <v>21.6</v>
      </c>
      <c r="BA1224" s="11">
        <f>Tabla8[[#This Row],[tasa de cambio]]*Tabla8[[#This Row],[Ingresos netos]]</f>
        <v>1.5699149460000002E-2</v>
      </c>
      <c r="BB1224" s="23"/>
      <c r="BD1224" s="23"/>
    </row>
    <row r="1225" spans="16:56">
      <c r="P1225" s="2" t="s">
        <v>87</v>
      </c>
      <c r="Q1225" s="2" t="s">
        <v>47</v>
      </c>
      <c r="R1225" s="2"/>
      <c r="S1225" s="2" t="s">
        <v>11</v>
      </c>
      <c r="T1225" s="2" t="s">
        <v>12</v>
      </c>
      <c r="U1225" s="2" t="s">
        <v>13</v>
      </c>
      <c r="V1225" s="7">
        <v>4.08827071E-4</v>
      </c>
      <c r="W1225" s="7">
        <v>0.75</v>
      </c>
      <c r="X1225" s="9">
        <f>Tabla13[[#This Row],[Precio unitario]]*Tabla13[[#This Row],[Tasa de ingresos cliente]]</f>
        <v>3.0662030325E-4</v>
      </c>
      <c r="Y1225" s="21">
        <v>22.631540000000001</v>
      </c>
      <c r="Z1225" s="15">
        <f>Tabla13[[#This Row],[tasa de cambio]]*Tabla13[[#This Row],[Ingresos netos]]</f>
        <v>6.9392896578145055E-3</v>
      </c>
      <c r="AQ1225" s="1" t="s">
        <v>100</v>
      </c>
      <c r="AR1225" s="1" t="s">
        <v>18</v>
      </c>
      <c r="AS1225" s="1" t="s">
        <v>101</v>
      </c>
      <c r="AT1225" s="1" t="s">
        <v>11</v>
      </c>
      <c r="AU1225" s="1" t="s">
        <v>12</v>
      </c>
      <c r="AV1225" s="1" t="s">
        <v>13</v>
      </c>
      <c r="AW1225" s="8">
        <v>9.6909090000000002E-4</v>
      </c>
      <c r="AX1225" s="8">
        <v>0.75</v>
      </c>
      <c r="AY1225" s="9">
        <f>Tabla8[[#This Row],[Precio unitario]]*Tabla8[[#This Row],[Tasa de ingresos cliente]]</f>
        <v>7.2681817500000001E-4</v>
      </c>
      <c r="AZ1225" s="21">
        <v>21.6</v>
      </c>
      <c r="BA1225" s="11">
        <f>Tabla8[[#This Row],[tasa de cambio]]*Tabla8[[#This Row],[Ingresos netos]]</f>
        <v>1.569927258E-2</v>
      </c>
      <c r="BB1225" s="23"/>
      <c r="BD1225" s="23"/>
    </row>
    <row r="1226" spans="16:56">
      <c r="P1226" s="1" t="s">
        <v>87</v>
      </c>
      <c r="Q1226" s="1" t="s">
        <v>66</v>
      </c>
      <c r="R1226" s="1"/>
      <c r="S1226" s="1" t="s">
        <v>11</v>
      </c>
      <c r="T1226" s="1" t="s">
        <v>12</v>
      </c>
      <c r="U1226" s="1" t="s">
        <v>13</v>
      </c>
      <c r="V1226" s="8">
        <v>4.6806767299999998E-4</v>
      </c>
      <c r="W1226" s="8">
        <v>0.75</v>
      </c>
      <c r="X1226" s="9">
        <f>Tabla13[[#This Row],[Precio unitario]]*Tabla13[[#This Row],[Tasa de ingresos cliente]]</f>
        <v>3.5105075475000001E-4</v>
      </c>
      <c r="Y1226" s="21">
        <v>22.631540000000001</v>
      </c>
      <c r="Z1226" s="15">
        <f>Tabla13[[#This Row],[tasa de cambio]]*Tabla13[[#This Row],[Ingresos netos]]</f>
        <v>7.944819198154816E-3</v>
      </c>
      <c r="AQ1226" s="2" t="s">
        <v>100</v>
      </c>
      <c r="AR1226" s="2" t="s">
        <v>18</v>
      </c>
      <c r="AS1226" s="2" t="s">
        <v>101</v>
      </c>
      <c r="AT1226" s="2" t="s">
        <v>11</v>
      </c>
      <c r="AU1226" s="2" t="s">
        <v>12</v>
      </c>
      <c r="AV1226" s="2" t="s">
        <v>13</v>
      </c>
      <c r="AW1226" s="7">
        <v>9.6905560000000001E-4</v>
      </c>
      <c r="AX1226" s="7">
        <v>0.75</v>
      </c>
      <c r="AY1226" s="9">
        <f>Tabla8[[#This Row],[Precio unitario]]*Tabla8[[#This Row],[Tasa de ingresos cliente]]</f>
        <v>7.2679169999999998E-4</v>
      </c>
      <c r="AZ1226" s="21">
        <v>21.6</v>
      </c>
      <c r="BA1226" s="11">
        <f>Tabla8[[#This Row],[tasa de cambio]]*Tabla8[[#This Row],[Ingresos netos]]</f>
        <v>1.569870072E-2</v>
      </c>
      <c r="BB1226" s="23"/>
      <c r="BD1226" s="23"/>
    </row>
    <row r="1227" spans="16:56">
      <c r="P1227" s="2" t="s">
        <v>87</v>
      </c>
      <c r="Q1227" s="2" t="s">
        <v>54</v>
      </c>
      <c r="R1227" s="2"/>
      <c r="S1227" s="2" t="s">
        <v>11</v>
      </c>
      <c r="T1227" s="2" t="s">
        <v>12</v>
      </c>
      <c r="U1227" s="2" t="s">
        <v>13</v>
      </c>
      <c r="V1227" s="7">
        <v>4.4069529400000003E-4</v>
      </c>
      <c r="W1227" s="7">
        <v>0.75</v>
      </c>
      <c r="X1227" s="9">
        <f>Tabla13[[#This Row],[Precio unitario]]*Tabla13[[#This Row],[Tasa de ingresos cliente]]</f>
        <v>3.3052147050000003E-4</v>
      </c>
      <c r="Y1227" s="21">
        <v>22.631540000000001</v>
      </c>
      <c r="Z1227" s="15">
        <f>Tabla13[[#This Row],[tasa de cambio]]*Tabla13[[#This Row],[Ingresos netos]]</f>
        <v>7.480209880479571E-3</v>
      </c>
      <c r="AQ1227" s="1" t="s">
        <v>100</v>
      </c>
      <c r="AR1227" s="1" t="s">
        <v>18</v>
      </c>
      <c r="AS1227" s="1" t="s">
        <v>101</v>
      </c>
      <c r="AT1227" s="1" t="s">
        <v>11</v>
      </c>
      <c r="AU1227" s="1" t="s">
        <v>12</v>
      </c>
      <c r="AV1227" s="1" t="s">
        <v>13</v>
      </c>
      <c r="AW1227" s="8">
        <v>9.6911109999999996E-4</v>
      </c>
      <c r="AX1227" s="8">
        <v>0.75</v>
      </c>
      <c r="AY1227" s="9">
        <f>Tabla8[[#This Row],[Precio unitario]]*Tabla8[[#This Row],[Tasa de ingresos cliente]]</f>
        <v>7.2683332499999997E-4</v>
      </c>
      <c r="AZ1227" s="21">
        <v>21.6</v>
      </c>
      <c r="BA1227" s="11">
        <f>Tabla8[[#This Row],[tasa de cambio]]*Tabla8[[#This Row],[Ingresos netos]]</f>
        <v>1.569959982E-2</v>
      </c>
      <c r="BB1227" s="23"/>
      <c r="BD1227" s="23"/>
    </row>
    <row r="1228" spans="16:56">
      <c r="P1228" s="1" t="s">
        <v>87</v>
      </c>
      <c r="Q1228" s="1" t="s">
        <v>14</v>
      </c>
      <c r="R1228" s="1"/>
      <c r="S1228" s="1" t="s">
        <v>11</v>
      </c>
      <c r="T1228" s="1" t="s">
        <v>12</v>
      </c>
      <c r="U1228" s="1" t="s">
        <v>13</v>
      </c>
      <c r="V1228" s="8">
        <v>2.8487854600000001E-4</v>
      </c>
      <c r="W1228" s="8">
        <v>0.75</v>
      </c>
      <c r="X1228" s="9">
        <f>Tabla13[[#This Row],[Precio unitario]]*Tabla13[[#This Row],[Tasa de ingresos cliente]]</f>
        <v>2.136589095E-4</v>
      </c>
      <c r="Y1228" s="21">
        <v>22.631540000000001</v>
      </c>
      <c r="Z1228" s="15">
        <f>Tabla13[[#This Row],[tasa de cambio]]*Tabla13[[#This Row],[Ingresos netos]]</f>
        <v>4.8354301567056302E-3</v>
      </c>
      <c r="AQ1228" s="2" t="s">
        <v>100</v>
      </c>
      <c r="AR1228" s="2" t="s">
        <v>18</v>
      </c>
      <c r="AS1228" s="2" t="s">
        <v>101</v>
      </c>
      <c r="AT1228" s="2" t="s">
        <v>11</v>
      </c>
      <c r="AU1228" s="2" t="s">
        <v>12</v>
      </c>
      <c r="AV1228" s="2" t="s">
        <v>13</v>
      </c>
      <c r="AW1228" s="7">
        <v>9.6907690000000001E-4</v>
      </c>
      <c r="AX1228" s="7">
        <v>0.75</v>
      </c>
      <c r="AY1228" s="9">
        <f>Tabla8[[#This Row],[Precio unitario]]*Tabla8[[#This Row],[Tasa de ingresos cliente]]</f>
        <v>7.2680767500000001E-4</v>
      </c>
      <c r="AZ1228" s="21">
        <v>21.6</v>
      </c>
      <c r="BA1228" s="11">
        <f>Tabla8[[#This Row],[tasa de cambio]]*Tabla8[[#This Row],[Ingresos netos]]</f>
        <v>1.569904578E-2</v>
      </c>
      <c r="BB1228" s="23"/>
      <c r="BD1228" s="23"/>
    </row>
    <row r="1229" spans="16:56">
      <c r="P1229" s="2" t="s">
        <v>87</v>
      </c>
      <c r="Q1229" s="2" t="s">
        <v>49</v>
      </c>
      <c r="R1229" s="2"/>
      <c r="S1229" s="2" t="s">
        <v>11</v>
      </c>
      <c r="T1229" s="2" t="s">
        <v>12</v>
      </c>
      <c r="U1229" s="2" t="s">
        <v>13</v>
      </c>
      <c r="V1229" s="7">
        <v>7.8533072999999995E-5</v>
      </c>
      <c r="W1229" s="7">
        <v>0.75</v>
      </c>
      <c r="X1229" s="9">
        <f>Tabla13[[#This Row],[Precio unitario]]*Tabla13[[#This Row],[Tasa de ingresos cliente]]</f>
        <v>5.8899804749999996E-5</v>
      </c>
      <c r="Y1229" s="21">
        <v>22.631540000000001</v>
      </c>
      <c r="Z1229" s="15">
        <f>Tabla13[[#This Row],[tasa de cambio]]*Tabla13[[#This Row],[Ingresos netos]]</f>
        <v>1.332993287191815E-3</v>
      </c>
      <c r="AQ1229" s="1" t="s">
        <v>100</v>
      </c>
      <c r="AR1229" s="1" t="s">
        <v>18</v>
      </c>
      <c r="AS1229" s="1" t="s">
        <v>101</v>
      </c>
      <c r="AT1229" s="1" t="s">
        <v>11</v>
      </c>
      <c r="AU1229" s="1" t="s">
        <v>12</v>
      </c>
      <c r="AV1229" s="1" t="s">
        <v>13</v>
      </c>
      <c r="AW1229" s="8">
        <v>9.6907809999999999E-4</v>
      </c>
      <c r="AX1229" s="8">
        <v>0.75</v>
      </c>
      <c r="AY1229" s="9">
        <f>Tabla8[[#This Row],[Precio unitario]]*Tabla8[[#This Row],[Tasa de ingresos cliente]]</f>
        <v>7.2680857499999999E-4</v>
      </c>
      <c r="AZ1229" s="21">
        <v>21.6</v>
      </c>
      <c r="BA1229" s="11">
        <f>Tabla8[[#This Row],[tasa de cambio]]*Tabla8[[#This Row],[Ingresos netos]]</f>
        <v>1.5699065220000002E-2</v>
      </c>
      <c r="BB1229" s="23"/>
      <c r="BD1229" s="23"/>
    </row>
    <row r="1230" spans="16:56">
      <c r="P1230" s="1" t="s">
        <v>87</v>
      </c>
      <c r="Q1230" s="1" t="s">
        <v>15</v>
      </c>
      <c r="R1230" s="1"/>
      <c r="S1230" s="1" t="s">
        <v>11</v>
      </c>
      <c r="T1230" s="1" t="s">
        <v>12</v>
      </c>
      <c r="U1230" s="1" t="s">
        <v>13</v>
      </c>
      <c r="V1230" s="8">
        <v>2.0961479330000002E-3</v>
      </c>
      <c r="W1230" s="8">
        <v>0.75</v>
      </c>
      <c r="X1230" s="9">
        <f>Tabla13[[#This Row],[Precio unitario]]*Tabla13[[#This Row],[Tasa de ingresos cliente]]</f>
        <v>1.5721109497500003E-3</v>
      </c>
      <c r="Y1230" s="21">
        <v>22.631540000000001</v>
      </c>
      <c r="Z1230" s="15">
        <f>Tabla13[[#This Row],[tasa de cambio]]*Tabla13[[#This Row],[Ingresos netos]]</f>
        <v>3.5579291843705126E-2</v>
      </c>
      <c r="AQ1230" s="2" t="s">
        <v>100</v>
      </c>
      <c r="AR1230" s="2" t="s">
        <v>18</v>
      </c>
      <c r="AS1230" s="2" t="s">
        <v>101</v>
      </c>
      <c r="AT1230" s="2" t="s">
        <v>11</v>
      </c>
      <c r="AU1230" s="2" t="s">
        <v>12</v>
      </c>
      <c r="AV1230" s="2" t="s">
        <v>13</v>
      </c>
      <c r="AW1230" s="7">
        <v>9.6905880000000002E-4</v>
      </c>
      <c r="AX1230" s="7">
        <v>0.75</v>
      </c>
      <c r="AY1230" s="9">
        <f>Tabla8[[#This Row],[Precio unitario]]*Tabla8[[#This Row],[Tasa de ingresos cliente]]</f>
        <v>7.2679410000000004E-4</v>
      </c>
      <c r="AZ1230" s="21">
        <v>21.6</v>
      </c>
      <c r="BA1230" s="11">
        <f>Tabla8[[#This Row],[tasa de cambio]]*Tabla8[[#This Row],[Ingresos netos]]</f>
        <v>1.5698752560000001E-2</v>
      </c>
      <c r="BB1230" s="23"/>
      <c r="BD1230" s="23"/>
    </row>
    <row r="1231" spans="16:56">
      <c r="P1231" s="2" t="s">
        <v>87</v>
      </c>
      <c r="Q1231" s="2" t="s">
        <v>68</v>
      </c>
      <c r="R1231" s="2"/>
      <c r="S1231" s="2" t="s">
        <v>11</v>
      </c>
      <c r="T1231" s="2" t="s">
        <v>12</v>
      </c>
      <c r="U1231" s="2" t="s">
        <v>13</v>
      </c>
      <c r="V1231" s="7">
        <v>2.0140307999999999E-4</v>
      </c>
      <c r="W1231" s="7">
        <v>0.75</v>
      </c>
      <c r="X1231" s="9">
        <f>Tabla13[[#This Row],[Precio unitario]]*Tabla13[[#This Row],[Tasa de ingresos cliente]]</f>
        <v>1.5105231E-4</v>
      </c>
      <c r="Y1231" s="21">
        <v>22.631540000000001</v>
      </c>
      <c r="Z1231" s="15">
        <f>Tabla13[[#This Row],[tasa de cambio]]*Tabla13[[#This Row],[Ingresos netos]]</f>
        <v>3.4185463958574E-3</v>
      </c>
      <c r="AQ1231" s="2" t="s">
        <v>100</v>
      </c>
      <c r="AR1231" s="2" t="s">
        <v>18</v>
      </c>
      <c r="AS1231" s="2" t="s">
        <v>104</v>
      </c>
      <c r="AT1231" s="2" t="s">
        <v>11</v>
      </c>
      <c r="AU1231" s="2" t="s">
        <v>129</v>
      </c>
      <c r="AV1231" s="2" t="s">
        <v>13</v>
      </c>
      <c r="AW1231" s="7">
        <v>-4.273824E-4</v>
      </c>
      <c r="AX1231" s="7">
        <v>0.75</v>
      </c>
      <c r="AY1231" s="9">
        <f>Tabla8[[#This Row],[Precio unitario]]*Tabla8[[#This Row],[Tasa de ingresos cliente]]</f>
        <v>-3.2053680000000001E-4</v>
      </c>
      <c r="AZ1231" s="21">
        <v>21.6</v>
      </c>
      <c r="BA1231" s="11">
        <f>Tabla8[[#This Row],[tasa de cambio]]*Tabla8[[#This Row],[Ingresos netos]]</f>
        <v>-6.9235948800000007E-3</v>
      </c>
      <c r="BB1231" s="23"/>
      <c r="BD1231" s="23"/>
    </row>
    <row r="1232" spans="16:56">
      <c r="P1232" s="1" t="s">
        <v>87</v>
      </c>
      <c r="Q1232" s="1" t="s">
        <v>55</v>
      </c>
      <c r="R1232" s="1"/>
      <c r="S1232" s="1" t="s">
        <v>11</v>
      </c>
      <c r="T1232" s="1" t="s">
        <v>12</v>
      </c>
      <c r="U1232" s="1" t="s">
        <v>13</v>
      </c>
      <c r="V1232" s="8">
        <v>3.7125589199999998E-4</v>
      </c>
      <c r="W1232" s="8">
        <v>0.75</v>
      </c>
      <c r="X1232" s="9">
        <f>Tabla13[[#This Row],[Precio unitario]]*Tabla13[[#This Row],[Tasa de ingresos cliente]]</f>
        <v>2.78441919E-4</v>
      </c>
      <c r="Y1232" s="21">
        <v>22.631540000000001</v>
      </c>
      <c r="Z1232" s="15">
        <f>Tabla13[[#This Row],[tasa de cambio]]*Tabla13[[#This Row],[Ingresos netos]]</f>
        <v>6.3015694275252599E-3</v>
      </c>
      <c r="AQ1232" s="2" t="s">
        <v>100</v>
      </c>
      <c r="AR1232" s="2" t="s">
        <v>18</v>
      </c>
      <c r="AS1232" s="2" t="s">
        <v>114</v>
      </c>
      <c r="AT1232" s="2" t="s">
        <v>11</v>
      </c>
      <c r="AU1232" s="2" t="s">
        <v>129</v>
      </c>
      <c r="AV1232" s="2" t="s">
        <v>13</v>
      </c>
      <c r="AW1232" s="7">
        <v>-2.3577000000000001E-5</v>
      </c>
      <c r="AX1232" s="7">
        <v>0.75</v>
      </c>
      <c r="AY1232" s="9">
        <f>Tabla8[[#This Row],[Precio unitario]]*Tabla8[[#This Row],[Tasa de ingresos cliente]]</f>
        <v>-1.7682750000000003E-5</v>
      </c>
      <c r="AZ1232" s="21">
        <v>21.6</v>
      </c>
      <c r="BA1232" s="11">
        <f>Tabla8[[#This Row],[tasa de cambio]]*Tabla8[[#This Row],[Ingresos netos]]</f>
        <v>-3.8194740000000008E-4</v>
      </c>
      <c r="BB1232" s="23"/>
      <c r="BD1232" s="23"/>
    </row>
    <row r="1233" spans="16:56">
      <c r="P1233" s="2" t="s">
        <v>87</v>
      </c>
      <c r="Q1233" s="2" t="s">
        <v>43</v>
      </c>
      <c r="R1233" s="2"/>
      <c r="S1233" s="2" t="s">
        <v>11</v>
      </c>
      <c r="T1233" s="2" t="s">
        <v>12</v>
      </c>
      <c r="U1233" s="2" t="s">
        <v>13</v>
      </c>
      <c r="V1233" s="7">
        <v>2.5440185700000001E-4</v>
      </c>
      <c r="W1233" s="7">
        <v>0.75</v>
      </c>
      <c r="X1233" s="9">
        <f>Tabla13[[#This Row],[Precio unitario]]*Tabla13[[#This Row],[Tasa de ingresos cliente]]</f>
        <v>1.9080139274999999E-4</v>
      </c>
      <c r="Y1233" s="21">
        <v>22.631540000000001</v>
      </c>
      <c r="Z1233" s="15">
        <f>Tabla13[[#This Row],[tasa de cambio]]*Tabla13[[#This Row],[Ingresos netos]]</f>
        <v>4.3181293520773347E-3</v>
      </c>
      <c r="AQ1233" s="1" t="s">
        <v>100</v>
      </c>
      <c r="AR1233" s="1" t="s">
        <v>18</v>
      </c>
      <c r="AS1233" s="1" t="s">
        <v>101</v>
      </c>
      <c r="AT1233" s="1" t="s">
        <v>11</v>
      </c>
      <c r="AU1233" s="1" t="s">
        <v>12</v>
      </c>
      <c r="AV1233" s="1" t="s">
        <v>13</v>
      </c>
      <c r="AW1233" s="8">
        <v>9.6907180000000001E-4</v>
      </c>
      <c r="AX1233" s="8">
        <v>0.75</v>
      </c>
      <c r="AY1233" s="9">
        <f>Tabla8[[#This Row],[Precio unitario]]*Tabla8[[#This Row],[Tasa de ingresos cliente]]</f>
        <v>7.2680385000000001E-4</v>
      </c>
      <c r="AZ1233" s="21">
        <v>21.6</v>
      </c>
      <c r="BA1233" s="11">
        <f>Tabla8[[#This Row],[tasa de cambio]]*Tabla8[[#This Row],[Ingresos netos]]</f>
        <v>1.5698963160000003E-2</v>
      </c>
      <c r="BB1233" s="23"/>
      <c r="BD1233" s="23"/>
    </row>
    <row r="1234" spans="16:56">
      <c r="P1234" s="1" t="s">
        <v>87</v>
      </c>
      <c r="Q1234" s="1" t="s">
        <v>44</v>
      </c>
      <c r="R1234" s="1"/>
      <c r="S1234" s="1" t="s">
        <v>11</v>
      </c>
      <c r="T1234" s="1" t="s">
        <v>12</v>
      </c>
      <c r="U1234" s="1" t="s">
        <v>13</v>
      </c>
      <c r="V1234" s="8">
        <v>5.3900946799999999E-4</v>
      </c>
      <c r="W1234" s="8">
        <v>0.75</v>
      </c>
      <c r="X1234" s="9">
        <f>Tabla13[[#This Row],[Precio unitario]]*Tabla13[[#This Row],[Tasa de ingresos cliente]]</f>
        <v>4.0425710100000002E-4</v>
      </c>
      <c r="Y1234" s="21">
        <v>22.631540000000001</v>
      </c>
      <c r="Z1234" s="15">
        <f>Tabla13[[#This Row],[tasa de cambio]]*Tabla13[[#This Row],[Ingresos netos]]</f>
        <v>9.1489607515655401E-3</v>
      </c>
      <c r="AQ1234" s="2" t="s">
        <v>100</v>
      </c>
      <c r="AR1234" s="2" t="s">
        <v>18</v>
      </c>
      <c r="AS1234" s="2" t="s">
        <v>101</v>
      </c>
      <c r="AT1234" s="2" t="s">
        <v>11</v>
      </c>
      <c r="AU1234" s="2" t="s">
        <v>12</v>
      </c>
      <c r="AV1234" s="2" t="s">
        <v>13</v>
      </c>
      <c r="AW1234" s="7">
        <v>9.6906780000000005E-4</v>
      </c>
      <c r="AX1234" s="7">
        <v>0.75</v>
      </c>
      <c r="AY1234" s="9">
        <f>Tabla8[[#This Row],[Precio unitario]]*Tabla8[[#This Row],[Tasa de ingresos cliente]]</f>
        <v>7.2680085000000007E-4</v>
      </c>
      <c r="AZ1234" s="21">
        <v>21.6</v>
      </c>
      <c r="BA1234" s="11">
        <f>Tabla8[[#This Row],[tasa de cambio]]*Tabla8[[#This Row],[Ingresos netos]]</f>
        <v>1.5698898360000001E-2</v>
      </c>
      <c r="BB1234" s="23"/>
      <c r="BD1234" s="23"/>
    </row>
    <row r="1235" spans="16:56">
      <c r="P1235" s="2" t="s">
        <v>87</v>
      </c>
      <c r="Q1235" s="2" t="s">
        <v>18</v>
      </c>
      <c r="R1235" s="2"/>
      <c r="S1235" s="2" t="s">
        <v>11</v>
      </c>
      <c r="T1235" s="2" t="s">
        <v>12</v>
      </c>
      <c r="U1235" s="2" t="s">
        <v>13</v>
      </c>
      <c r="V1235" s="7">
        <v>1.9927927900000001E-4</v>
      </c>
      <c r="W1235" s="7">
        <v>0.75</v>
      </c>
      <c r="X1235" s="9">
        <f>Tabla13[[#This Row],[Precio unitario]]*Tabla13[[#This Row],[Tasa de ingresos cliente]]</f>
        <v>1.4945945925000001E-4</v>
      </c>
      <c r="Y1235" s="21">
        <v>22.631540000000001</v>
      </c>
      <c r="Z1235" s="15">
        <f>Tabla13[[#This Row],[tasa de cambio]]*Tabla13[[#This Row],[Ingresos netos]]</f>
        <v>3.3824977303947455E-3</v>
      </c>
      <c r="AQ1235" s="1" t="s">
        <v>100</v>
      </c>
      <c r="AR1235" s="1" t="s">
        <v>18</v>
      </c>
      <c r="AS1235" s="1" t="s">
        <v>101</v>
      </c>
      <c r="AT1235" s="1" t="s">
        <v>11</v>
      </c>
      <c r="AU1235" s="1" t="s">
        <v>12</v>
      </c>
      <c r="AV1235" s="1" t="s">
        <v>13</v>
      </c>
      <c r="AW1235" s="8">
        <v>9.6906990000000001E-4</v>
      </c>
      <c r="AX1235" s="8">
        <v>0.75</v>
      </c>
      <c r="AY1235" s="9">
        <f>Tabla8[[#This Row],[Precio unitario]]*Tabla8[[#This Row],[Tasa de ingresos cliente]]</f>
        <v>7.2680242499999995E-4</v>
      </c>
      <c r="AZ1235" s="21">
        <v>21.6</v>
      </c>
      <c r="BA1235" s="11">
        <f>Tabla8[[#This Row],[tasa de cambio]]*Tabla8[[#This Row],[Ingresos netos]]</f>
        <v>1.5698932379999999E-2</v>
      </c>
      <c r="BB1235" s="23"/>
      <c r="BD1235" s="23"/>
    </row>
    <row r="1236" spans="16:56">
      <c r="P1236" s="1" t="s">
        <v>87</v>
      </c>
      <c r="Q1236" s="1" t="s">
        <v>17</v>
      </c>
      <c r="R1236" s="1"/>
      <c r="S1236" s="1" t="s">
        <v>11</v>
      </c>
      <c r="T1236" s="1" t="s">
        <v>12</v>
      </c>
      <c r="U1236" s="1" t="s">
        <v>13</v>
      </c>
      <c r="V1236" s="8">
        <v>1.26609256E-4</v>
      </c>
      <c r="W1236" s="8">
        <v>0.75</v>
      </c>
      <c r="X1236" s="9">
        <f>Tabla13[[#This Row],[Precio unitario]]*Tabla13[[#This Row],[Tasa de ingresos cliente]]</f>
        <v>9.4956941999999994E-5</v>
      </c>
      <c r="Y1236" s="21">
        <v>22.631540000000001</v>
      </c>
      <c r="Z1236" s="15">
        <f>Tabla13[[#This Row],[tasa de cambio]]*Tabla13[[#This Row],[Ingresos netos]]</f>
        <v>2.1490218311506801E-3</v>
      </c>
      <c r="AQ1236" s="2" t="s">
        <v>100</v>
      </c>
      <c r="AR1236" s="2" t="s">
        <v>18</v>
      </c>
      <c r="AS1236" s="2" t="s">
        <v>101</v>
      </c>
      <c r="AT1236" s="2" t="s">
        <v>11</v>
      </c>
      <c r="AU1236" s="2" t="s">
        <v>12</v>
      </c>
      <c r="AV1236" s="2" t="s">
        <v>13</v>
      </c>
      <c r="AW1236" s="7">
        <v>9.6907229999999996E-4</v>
      </c>
      <c r="AX1236" s="7">
        <v>0.75</v>
      </c>
      <c r="AY1236" s="9">
        <f>Tabla8[[#This Row],[Precio unitario]]*Tabla8[[#This Row],[Tasa de ingresos cliente]]</f>
        <v>7.2680422499999992E-4</v>
      </c>
      <c r="AZ1236" s="21">
        <v>21.6</v>
      </c>
      <c r="BA1236" s="11">
        <f>Tabla8[[#This Row],[tasa de cambio]]*Tabla8[[#This Row],[Ingresos netos]]</f>
        <v>1.569897126E-2</v>
      </c>
      <c r="BB1236" s="23"/>
      <c r="BD1236" s="23"/>
    </row>
    <row r="1237" spans="16:56">
      <c r="P1237" s="2" t="s">
        <v>87</v>
      </c>
      <c r="Q1237" s="2" t="s">
        <v>18</v>
      </c>
      <c r="R1237" s="2"/>
      <c r="S1237" s="2" t="s">
        <v>11</v>
      </c>
      <c r="T1237" s="2" t="s">
        <v>12</v>
      </c>
      <c r="U1237" s="2" t="s">
        <v>13</v>
      </c>
      <c r="V1237" s="7">
        <v>3.0430131600000002E-4</v>
      </c>
      <c r="W1237" s="7">
        <v>0.75</v>
      </c>
      <c r="X1237" s="9">
        <f>Tabla13[[#This Row],[Precio unitario]]*Tabla13[[#This Row],[Tasa de ingresos cliente]]</f>
        <v>2.2822598700000002E-4</v>
      </c>
      <c r="Y1237" s="21">
        <v>22.631540000000001</v>
      </c>
      <c r="Z1237" s="15">
        <f>Tabla13[[#This Row],[tasa de cambio]]*Tabla13[[#This Row],[Ingresos netos]]</f>
        <v>5.1651055538299807E-3</v>
      </c>
      <c r="AQ1237" s="1" t="s">
        <v>100</v>
      </c>
      <c r="AR1237" s="1" t="s">
        <v>18</v>
      </c>
      <c r="AS1237" s="1" t="s">
        <v>101</v>
      </c>
      <c r="AT1237" s="1" t="s">
        <v>11</v>
      </c>
      <c r="AU1237" s="1" t="s">
        <v>12</v>
      </c>
      <c r="AV1237" s="1" t="s">
        <v>13</v>
      </c>
      <c r="AW1237" s="8">
        <v>9.6905709999999998E-4</v>
      </c>
      <c r="AX1237" s="8">
        <v>0.75</v>
      </c>
      <c r="AY1237" s="9">
        <f>Tabla8[[#This Row],[Precio unitario]]*Tabla8[[#This Row],[Tasa de ingresos cliente]]</f>
        <v>7.2679282499999993E-4</v>
      </c>
      <c r="AZ1237" s="21">
        <v>21.6</v>
      </c>
      <c r="BA1237" s="11">
        <f>Tabla8[[#This Row],[tasa de cambio]]*Tabla8[[#This Row],[Ingresos netos]]</f>
        <v>1.5698725019999998E-2</v>
      </c>
      <c r="BB1237" s="23"/>
      <c r="BD1237" s="23"/>
    </row>
    <row r="1238" spans="16:56">
      <c r="P1238" s="1" t="s">
        <v>87</v>
      </c>
      <c r="Q1238" s="1" t="s">
        <v>36</v>
      </c>
      <c r="R1238" s="1"/>
      <c r="S1238" s="1" t="s">
        <v>11</v>
      </c>
      <c r="T1238" s="1" t="s">
        <v>12</v>
      </c>
      <c r="U1238" s="1" t="s">
        <v>13</v>
      </c>
      <c r="V1238" s="8">
        <v>5.5666774000000003E-4</v>
      </c>
      <c r="W1238" s="8">
        <v>0.75</v>
      </c>
      <c r="X1238" s="9">
        <f>Tabla13[[#This Row],[Precio unitario]]*Tabla13[[#This Row],[Tasa de ingresos cliente]]</f>
        <v>4.1750080500000005E-4</v>
      </c>
      <c r="Y1238" s="21">
        <v>22.631540000000001</v>
      </c>
      <c r="Z1238" s="15">
        <f>Tabla13[[#This Row],[tasa de cambio]]*Tabla13[[#This Row],[Ingresos netos]]</f>
        <v>9.448686168389701E-3</v>
      </c>
      <c r="AQ1238" s="2" t="s">
        <v>100</v>
      </c>
      <c r="AR1238" s="2" t="s">
        <v>18</v>
      </c>
      <c r="AS1238" s="2" t="s">
        <v>101</v>
      </c>
      <c r="AT1238" s="2" t="s">
        <v>11</v>
      </c>
      <c r="AU1238" s="2" t="s">
        <v>12</v>
      </c>
      <c r="AV1238" s="2" t="s">
        <v>13</v>
      </c>
      <c r="AW1238" s="7">
        <v>9.6912500000000004E-4</v>
      </c>
      <c r="AX1238" s="7">
        <v>0.75</v>
      </c>
      <c r="AY1238" s="9">
        <f>Tabla8[[#This Row],[Precio unitario]]*Tabla8[[#This Row],[Tasa de ingresos cliente]]</f>
        <v>7.2684375000000006E-4</v>
      </c>
      <c r="AZ1238" s="21">
        <v>21.6</v>
      </c>
      <c r="BA1238" s="11">
        <f>Tabla8[[#This Row],[tasa de cambio]]*Tabla8[[#This Row],[Ingresos netos]]</f>
        <v>1.5699825000000001E-2</v>
      </c>
      <c r="BB1238" s="23"/>
      <c r="BD1238" s="23"/>
    </row>
    <row r="1239" spans="16:56">
      <c r="P1239" s="2" t="s">
        <v>87</v>
      </c>
      <c r="Q1239" s="2" t="s">
        <v>63</v>
      </c>
      <c r="R1239" s="2"/>
      <c r="S1239" s="2" t="s">
        <v>11</v>
      </c>
      <c r="T1239" s="2" t="s">
        <v>12</v>
      </c>
      <c r="U1239" s="2" t="s">
        <v>13</v>
      </c>
      <c r="V1239" s="7">
        <v>1.7408832729999999E-3</v>
      </c>
      <c r="W1239" s="7">
        <v>0.75</v>
      </c>
      <c r="X1239" s="9">
        <f>Tabla13[[#This Row],[Precio unitario]]*Tabla13[[#This Row],[Tasa de ingresos cliente]]</f>
        <v>1.30566245475E-3</v>
      </c>
      <c r="Y1239" s="21">
        <v>22.631540000000001</v>
      </c>
      <c r="Z1239" s="15">
        <f>Tabla13[[#This Row],[tasa de cambio]]*Tabla13[[#This Row],[Ingresos netos]]</f>
        <v>2.9549152071172816E-2</v>
      </c>
      <c r="AQ1239" s="1" t="s">
        <v>100</v>
      </c>
      <c r="AR1239" s="1" t="s">
        <v>18</v>
      </c>
      <c r="AS1239" s="1" t="s">
        <v>101</v>
      </c>
      <c r="AT1239" s="1" t="s">
        <v>11</v>
      </c>
      <c r="AU1239" s="1" t="s">
        <v>12</v>
      </c>
      <c r="AV1239" s="1" t="s">
        <v>13</v>
      </c>
      <c r="AW1239" s="8">
        <v>9.690702E-4</v>
      </c>
      <c r="AX1239" s="8">
        <v>0.75</v>
      </c>
      <c r="AY1239" s="9">
        <f>Tabla8[[#This Row],[Precio unitario]]*Tabla8[[#This Row],[Tasa de ingresos cliente]]</f>
        <v>7.2680265000000003E-4</v>
      </c>
      <c r="AZ1239" s="21">
        <v>21.6</v>
      </c>
      <c r="BA1239" s="11">
        <f>Tabla8[[#This Row],[tasa de cambio]]*Tabla8[[#This Row],[Ingresos netos]]</f>
        <v>1.5698937240000002E-2</v>
      </c>
      <c r="BB1239" s="23"/>
      <c r="BD1239" s="23"/>
    </row>
    <row r="1240" spans="16:56">
      <c r="P1240" s="1" t="s">
        <v>87</v>
      </c>
      <c r="Q1240" s="1" t="s">
        <v>45</v>
      </c>
      <c r="R1240" s="1"/>
      <c r="S1240" s="1" t="s">
        <v>11</v>
      </c>
      <c r="T1240" s="1" t="s">
        <v>12</v>
      </c>
      <c r="U1240" s="1" t="s">
        <v>13</v>
      </c>
      <c r="V1240" s="8">
        <v>4.2163067200000001E-4</v>
      </c>
      <c r="W1240" s="8">
        <v>0.75</v>
      </c>
      <c r="X1240" s="9">
        <f>Tabla13[[#This Row],[Precio unitario]]*Tabla13[[#This Row],[Tasa de ingresos cliente]]</f>
        <v>3.1622300400000001E-4</v>
      </c>
      <c r="Y1240" s="21">
        <v>22.631540000000001</v>
      </c>
      <c r="Z1240" s="15">
        <f>Tabla13[[#This Row],[tasa de cambio]]*Tabla13[[#This Row],[Ingresos netos]]</f>
        <v>7.1566135639461606E-3</v>
      </c>
      <c r="AQ1240" s="2" t="s">
        <v>100</v>
      </c>
      <c r="AR1240" s="2" t="s">
        <v>18</v>
      </c>
      <c r="AS1240" s="2" t="s">
        <v>101</v>
      </c>
      <c r="AT1240" s="2" t="s">
        <v>11</v>
      </c>
      <c r="AU1240" s="2" t="s">
        <v>12</v>
      </c>
      <c r="AV1240" s="2" t="s">
        <v>13</v>
      </c>
      <c r="AW1240" s="7">
        <v>9.6906059999999998E-4</v>
      </c>
      <c r="AX1240" s="7">
        <v>0.75</v>
      </c>
      <c r="AY1240" s="9">
        <f>Tabla8[[#This Row],[Precio unitario]]*Tabla8[[#This Row],[Tasa de ingresos cliente]]</f>
        <v>7.2679544999999996E-4</v>
      </c>
      <c r="AZ1240" s="21">
        <v>21.6</v>
      </c>
      <c r="BA1240" s="11">
        <f>Tabla8[[#This Row],[tasa de cambio]]*Tabla8[[#This Row],[Ingresos netos]]</f>
        <v>1.5698781719999999E-2</v>
      </c>
      <c r="BB1240" s="23"/>
      <c r="BD1240" s="23"/>
    </row>
    <row r="1241" spans="16:56">
      <c r="P1241" s="2" t="s">
        <v>87</v>
      </c>
      <c r="Q1241" s="2" t="s">
        <v>57</v>
      </c>
      <c r="R1241" s="2"/>
      <c r="S1241" s="2" t="s">
        <v>11</v>
      </c>
      <c r="T1241" s="2" t="s">
        <v>12</v>
      </c>
      <c r="U1241" s="2" t="s">
        <v>13</v>
      </c>
      <c r="V1241" s="7">
        <v>9.3786413000000003E-5</v>
      </c>
      <c r="W1241" s="7">
        <v>0.75</v>
      </c>
      <c r="X1241" s="9">
        <f>Tabla13[[#This Row],[Precio unitario]]*Tabla13[[#This Row],[Tasa de ingresos cliente]]</f>
        <v>7.0339809750000009E-5</v>
      </c>
      <c r="Y1241" s="21">
        <v>22.631540000000001</v>
      </c>
      <c r="Z1241" s="15">
        <f>Tabla13[[#This Row],[tasa de cambio]]*Tabla13[[#This Row],[Ingresos netos]]</f>
        <v>1.5918982179495152E-3</v>
      </c>
      <c r="AQ1241" s="1" t="s">
        <v>100</v>
      </c>
      <c r="AR1241" s="1" t="s">
        <v>18</v>
      </c>
      <c r="AS1241" s="1" t="s">
        <v>101</v>
      </c>
      <c r="AT1241" s="1" t="s">
        <v>11</v>
      </c>
      <c r="AU1241" s="1" t="s">
        <v>12</v>
      </c>
      <c r="AV1241" s="1" t="s">
        <v>13</v>
      </c>
      <c r="AW1241" s="8">
        <v>9.6906840000000004E-4</v>
      </c>
      <c r="AX1241" s="8">
        <v>0.75</v>
      </c>
      <c r="AY1241" s="9">
        <f>Tabla8[[#This Row],[Precio unitario]]*Tabla8[[#This Row],[Tasa de ingresos cliente]]</f>
        <v>7.268013E-4</v>
      </c>
      <c r="AZ1241" s="21">
        <v>21.6</v>
      </c>
      <c r="BA1241" s="11">
        <f>Tabla8[[#This Row],[tasa de cambio]]*Tabla8[[#This Row],[Ingresos netos]]</f>
        <v>1.5698908080000001E-2</v>
      </c>
      <c r="BB1241" s="23"/>
      <c r="BD1241" s="23"/>
    </row>
    <row r="1242" spans="16:56">
      <c r="P1242" s="1" t="s">
        <v>87</v>
      </c>
      <c r="Q1242" s="1" t="s">
        <v>73</v>
      </c>
      <c r="R1242" s="1"/>
      <c r="S1242" s="1" t="s">
        <v>11</v>
      </c>
      <c r="T1242" s="1" t="s">
        <v>12</v>
      </c>
      <c r="U1242" s="1" t="s">
        <v>13</v>
      </c>
      <c r="V1242" s="8">
        <v>1.7547135300000001E-4</v>
      </c>
      <c r="W1242" s="8">
        <v>0.75</v>
      </c>
      <c r="X1242" s="9">
        <f>Tabla13[[#This Row],[Precio unitario]]*Tabla13[[#This Row],[Tasa de ingresos cliente]]</f>
        <v>1.3160351475E-4</v>
      </c>
      <c r="Y1242" s="21">
        <v>22.631540000000001</v>
      </c>
      <c r="Z1242" s="15">
        <f>Tabla13[[#This Row],[tasa de cambio]]*Tabla13[[#This Row],[Ingresos netos]]</f>
        <v>2.9783902082052153E-3</v>
      </c>
      <c r="AQ1242" s="2" t="s">
        <v>100</v>
      </c>
      <c r="AR1242" s="2" t="s">
        <v>18</v>
      </c>
      <c r="AS1242" s="2" t="s">
        <v>101</v>
      </c>
      <c r="AT1242" s="2" t="s">
        <v>11</v>
      </c>
      <c r="AU1242" s="2" t="s">
        <v>12</v>
      </c>
      <c r="AV1242" s="2" t="s">
        <v>13</v>
      </c>
      <c r="AW1242" s="7">
        <v>9.6906939999999995E-4</v>
      </c>
      <c r="AX1242" s="7">
        <v>0.75</v>
      </c>
      <c r="AY1242" s="9">
        <f>Tabla8[[#This Row],[Precio unitario]]*Tabla8[[#This Row],[Tasa de ingresos cliente]]</f>
        <v>7.2680204999999993E-4</v>
      </c>
      <c r="AZ1242" s="21">
        <v>21.6</v>
      </c>
      <c r="BA1242" s="11">
        <f>Tabla8[[#This Row],[tasa de cambio]]*Tabla8[[#This Row],[Ingresos netos]]</f>
        <v>1.5698924279999998E-2</v>
      </c>
      <c r="BB1242" s="23"/>
      <c r="BD1242" s="23"/>
    </row>
    <row r="1243" spans="16:56">
      <c r="P1243" s="2" t="s">
        <v>87</v>
      </c>
      <c r="Q1243" s="2" t="s">
        <v>39</v>
      </c>
      <c r="R1243" s="2"/>
      <c r="S1243" s="2" t="s">
        <v>11</v>
      </c>
      <c r="T1243" s="2" t="s">
        <v>12</v>
      </c>
      <c r="U1243" s="2" t="s">
        <v>13</v>
      </c>
      <c r="V1243" s="7">
        <v>4.4256814099999999E-4</v>
      </c>
      <c r="W1243" s="7">
        <v>0.75</v>
      </c>
      <c r="X1243" s="9">
        <f>Tabla13[[#This Row],[Precio unitario]]*Tabla13[[#This Row],[Tasa de ingresos cliente]]</f>
        <v>3.3192610574999998E-4</v>
      </c>
      <c r="Y1243" s="21">
        <v>22.631540000000001</v>
      </c>
      <c r="Z1243" s="15">
        <f>Tabla13[[#This Row],[tasa de cambio]]*Tabla13[[#This Row],[Ingresos netos]]</f>
        <v>7.5119989393253551E-3</v>
      </c>
      <c r="AQ1243" s="1" t="s">
        <v>100</v>
      </c>
      <c r="AR1243" s="1" t="s">
        <v>18</v>
      </c>
      <c r="AS1243" s="1" t="s">
        <v>101</v>
      </c>
      <c r="AT1243" s="1" t="s">
        <v>11</v>
      </c>
      <c r="AU1243" s="1" t="s">
        <v>12</v>
      </c>
      <c r="AV1243" s="1" t="s">
        <v>13</v>
      </c>
      <c r="AW1243" s="8">
        <v>9.6907220000000004E-4</v>
      </c>
      <c r="AX1243" s="8">
        <v>0.75</v>
      </c>
      <c r="AY1243" s="9">
        <f>Tabla8[[#This Row],[Precio unitario]]*Tabla8[[#This Row],[Tasa de ingresos cliente]]</f>
        <v>7.2680415E-4</v>
      </c>
      <c r="AZ1243" s="21">
        <v>21.6</v>
      </c>
      <c r="BA1243" s="11">
        <f>Tabla8[[#This Row],[tasa de cambio]]*Tabla8[[#This Row],[Ingresos netos]]</f>
        <v>1.5698969640000001E-2</v>
      </c>
      <c r="BB1243" s="23"/>
      <c r="BD1243" s="23"/>
    </row>
    <row r="1244" spans="16:56">
      <c r="P1244" s="1" t="s">
        <v>87</v>
      </c>
      <c r="Q1244" s="1" t="s">
        <v>40</v>
      </c>
      <c r="R1244" s="1"/>
      <c r="S1244" s="1" t="s">
        <v>11</v>
      </c>
      <c r="T1244" s="1" t="s">
        <v>12</v>
      </c>
      <c r="U1244" s="1" t="s">
        <v>13</v>
      </c>
      <c r="V1244" s="8">
        <v>1.1977541500000001E-4</v>
      </c>
      <c r="W1244" s="8">
        <v>0.75</v>
      </c>
      <c r="X1244" s="9">
        <f>Tabla13[[#This Row],[Precio unitario]]*Tabla13[[#This Row],[Tasa de ingresos cliente]]</f>
        <v>8.9831561250000008E-5</v>
      </c>
      <c r="Y1244" s="21">
        <v>22.631540000000001</v>
      </c>
      <c r="Z1244" s="15">
        <f>Tabla13[[#This Row],[tasa de cambio]]*Tabla13[[#This Row],[Ingresos netos]]</f>
        <v>2.0330265716918252E-3</v>
      </c>
      <c r="AQ1244" s="1" t="s">
        <v>100</v>
      </c>
      <c r="AR1244" s="1" t="s">
        <v>111</v>
      </c>
      <c r="AS1244" s="1" t="s">
        <v>104</v>
      </c>
      <c r="AT1244" s="1" t="s">
        <v>11</v>
      </c>
      <c r="AU1244" s="1" t="s">
        <v>12</v>
      </c>
      <c r="AV1244" s="1" t="s">
        <v>13</v>
      </c>
      <c r="AW1244" s="8">
        <v>1.9195E-3</v>
      </c>
      <c r="AX1244" s="8">
        <v>0.75</v>
      </c>
      <c r="AY1244" s="9">
        <f>Tabla8[[#This Row],[Precio unitario]]*Tabla8[[#This Row],[Tasa de ingresos cliente]]</f>
        <v>1.4396249999999999E-3</v>
      </c>
      <c r="AZ1244" s="21">
        <v>21.6</v>
      </c>
      <c r="BA1244" s="11">
        <f>Tabla8[[#This Row],[tasa de cambio]]*Tabla8[[#This Row],[Ingresos netos]]</f>
        <v>3.1095899999999999E-2</v>
      </c>
      <c r="BB1244" s="23"/>
      <c r="BD1244" s="23"/>
    </row>
    <row r="1245" spans="16:56">
      <c r="P1245" s="2" t="s">
        <v>87</v>
      </c>
      <c r="Q1245" s="2" t="s">
        <v>40</v>
      </c>
      <c r="R1245" s="2"/>
      <c r="S1245" s="2" t="s">
        <v>11</v>
      </c>
      <c r="T1245" s="2" t="s">
        <v>12</v>
      </c>
      <c r="U1245" s="2" t="s">
        <v>13</v>
      </c>
      <c r="V1245" s="7">
        <v>1.9937015999999999E-4</v>
      </c>
      <c r="W1245" s="7">
        <v>0.75</v>
      </c>
      <c r="X1245" s="9">
        <f>Tabla13[[#This Row],[Precio unitario]]*Tabla13[[#This Row],[Tasa de ingresos cliente]]</f>
        <v>1.4952762000000001E-4</v>
      </c>
      <c r="Y1245" s="21">
        <v>22.631540000000001</v>
      </c>
      <c r="Z1245" s="15">
        <f>Tabla13[[#This Row],[tasa de cambio]]*Tabla13[[#This Row],[Ingresos netos]]</f>
        <v>3.3840403131348003E-3</v>
      </c>
      <c r="AQ1245" s="2" t="s">
        <v>100</v>
      </c>
      <c r="AR1245" s="2" t="s">
        <v>111</v>
      </c>
      <c r="AS1245" s="2" t="s">
        <v>114</v>
      </c>
      <c r="AT1245" s="2" t="s">
        <v>11</v>
      </c>
      <c r="AU1245" s="2" t="s">
        <v>12</v>
      </c>
      <c r="AV1245" s="2" t="s">
        <v>13</v>
      </c>
      <c r="AW1245" s="7">
        <v>6.0000000000000002E-6</v>
      </c>
      <c r="AX1245" s="7">
        <v>0.75</v>
      </c>
      <c r="AY1245" s="9">
        <f>Tabla8[[#This Row],[Precio unitario]]*Tabla8[[#This Row],[Tasa de ingresos cliente]]</f>
        <v>4.5000000000000001E-6</v>
      </c>
      <c r="AZ1245" s="21">
        <v>21.6</v>
      </c>
      <c r="BA1245" s="11">
        <f>Tabla8[[#This Row],[tasa de cambio]]*Tabla8[[#This Row],[Ingresos netos]]</f>
        <v>9.7200000000000004E-5</v>
      </c>
      <c r="BB1245" s="23"/>
      <c r="BD1245" s="23"/>
    </row>
    <row r="1246" spans="16:56">
      <c r="P1246" s="1" t="s">
        <v>87</v>
      </c>
      <c r="Q1246" s="1" t="s">
        <v>40</v>
      </c>
      <c r="R1246" s="1"/>
      <c r="S1246" s="1" t="s">
        <v>11</v>
      </c>
      <c r="T1246" s="1" t="s">
        <v>12</v>
      </c>
      <c r="U1246" s="1" t="s">
        <v>13</v>
      </c>
      <c r="V1246" s="8">
        <v>4.3025057100000002E-4</v>
      </c>
      <c r="W1246" s="8">
        <v>0.75</v>
      </c>
      <c r="X1246" s="9">
        <f>Tabla13[[#This Row],[Precio unitario]]*Tabla13[[#This Row],[Tasa de ingresos cliente]]</f>
        <v>3.2268792825000003E-4</v>
      </c>
      <c r="Y1246" s="21">
        <v>22.631540000000001</v>
      </c>
      <c r="Z1246" s="15">
        <f>Tabla13[[#This Row],[tasa de cambio]]*Tabla13[[#This Row],[Ingresos netos]]</f>
        <v>7.3029247557070062E-3</v>
      </c>
      <c r="AQ1246" s="2" t="s">
        <v>100</v>
      </c>
      <c r="AR1246" s="2" t="s">
        <v>111</v>
      </c>
      <c r="AS1246" s="2" t="s">
        <v>104</v>
      </c>
      <c r="AT1246" s="2" t="s">
        <v>11</v>
      </c>
      <c r="AU1246" s="2" t="s">
        <v>129</v>
      </c>
      <c r="AV1246" s="2" t="s">
        <v>13</v>
      </c>
      <c r="AW1246" s="7">
        <v>-4.0918900000000002E-4</v>
      </c>
      <c r="AX1246" s="7">
        <v>0.75</v>
      </c>
      <c r="AY1246" s="9">
        <f>Tabla8[[#This Row],[Precio unitario]]*Tabla8[[#This Row],[Tasa de ingresos cliente]]</f>
        <v>-3.0689175000000004E-4</v>
      </c>
      <c r="AZ1246" s="21">
        <v>21.6</v>
      </c>
      <c r="BA1246" s="11">
        <f>Tabla8[[#This Row],[tasa de cambio]]*Tabla8[[#This Row],[Ingresos netos]]</f>
        <v>-6.6288618000000009E-3</v>
      </c>
      <c r="BB1246" s="23"/>
      <c r="BD1246" s="23"/>
    </row>
    <row r="1247" spans="16:56">
      <c r="P1247" s="2" t="s">
        <v>87</v>
      </c>
      <c r="Q1247" s="2" t="s">
        <v>59</v>
      </c>
      <c r="R1247" s="2"/>
      <c r="S1247" s="2" t="s">
        <v>11</v>
      </c>
      <c r="T1247" s="2" t="s">
        <v>12</v>
      </c>
      <c r="U1247" s="2" t="s">
        <v>13</v>
      </c>
      <c r="V1247" s="7">
        <v>3.417801619E-3</v>
      </c>
      <c r="W1247" s="7">
        <v>0.75</v>
      </c>
      <c r="X1247" s="9">
        <f>Tabla13[[#This Row],[Precio unitario]]*Tabla13[[#This Row],[Tasa de ingresos cliente]]</f>
        <v>2.5633512142499999E-3</v>
      </c>
      <c r="Y1247" s="21">
        <v>22.631540000000001</v>
      </c>
      <c r="Z1247" s="15">
        <f>Tabla13[[#This Row],[tasa de cambio]]*Tabla13[[#This Row],[Ingresos netos]]</f>
        <v>5.8012585539347447E-2</v>
      </c>
      <c r="AQ1247" s="2" t="s">
        <v>100</v>
      </c>
      <c r="AR1247" s="2" t="s">
        <v>71</v>
      </c>
      <c r="AS1247" s="2" t="s">
        <v>104</v>
      </c>
      <c r="AT1247" s="2" t="s">
        <v>11</v>
      </c>
      <c r="AU1247" s="2" t="s">
        <v>12</v>
      </c>
      <c r="AV1247" s="2" t="s">
        <v>13</v>
      </c>
      <c r="AW1247" s="7">
        <v>2.3059999999999999E-3</v>
      </c>
      <c r="AX1247" s="7">
        <v>0.75</v>
      </c>
      <c r="AY1247" s="9">
        <f>Tabla8[[#This Row],[Precio unitario]]*Tabla8[[#This Row],[Tasa de ingresos cliente]]</f>
        <v>1.7294999999999999E-3</v>
      </c>
      <c r="AZ1247" s="21">
        <v>21.6</v>
      </c>
      <c r="BA1247" s="11">
        <f>Tabla8[[#This Row],[tasa de cambio]]*Tabla8[[#This Row],[Ingresos netos]]</f>
        <v>3.73572E-2</v>
      </c>
      <c r="BB1247" s="23"/>
      <c r="BD1247" s="23"/>
    </row>
    <row r="1248" spans="16:56">
      <c r="P1248" s="1" t="s">
        <v>87</v>
      </c>
      <c r="Q1248" s="1" t="s">
        <v>26</v>
      </c>
      <c r="R1248" s="1"/>
      <c r="S1248" s="1" t="s">
        <v>11</v>
      </c>
      <c r="T1248" s="1" t="s">
        <v>12</v>
      </c>
      <c r="U1248" s="1" t="s">
        <v>13</v>
      </c>
      <c r="V1248" s="8">
        <v>3.7220672149999999E-3</v>
      </c>
      <c r="W1248" s="8">
        <v>0.75</v>
      </c>
      <c r="X1248" s="9">
        <f>Tabla13[[#This Row],[Precio unitario]]*Tabla13[[#This Row],[Tasa de ingresos cliente]]</f>
        <v>2.79155041125E-3</v>
      </c>
      <c r="Y1248" s="21">
        <v>22.631540000000001</v>
      </c>
      <c r="Z1248" s="15">
        <f>Tabla13[[#This Row],[tasa de cambio]]*Tabla13[[#This Row],[Ingresos netos]]</f>
        <v>6.3177084794220822E-2</v>
      </c>
      <c r="AQ1248" s="2" t="s">
        <v>100</v>
      </c>
      <c r="AR1248" s="2" t="s">
        <v>71</v>
      </c>
      <c r="AS1248" s="2" t="s">
        <v>114</v>
      </c>
      <c r="AT1248" s="2" t="s">
        <v>11</v>
      </c>
      <c r="AU1248" s="2" t="s">
        <v>12</v>
      </c>
      <c r="AV1248" s="2" t="s">
        <v>13</v>
      </c>
      <c r="AW1248" s="7">
        <v>8.6363999999999992E-6</v>
      </c>
      <c r="AX1248" s="7">
        <v>0.75</v>
      </c>
      <c r="AY1248" s="9">
        <f>Tabla8[[#This Row],[Precio unitario]]*Tabla8[[#This Row],[Tasa de ingresos cliente]]</f>
        <v>6.4772999999999998E-6</v>
      </c>
      <c r="AZ1248" s="21">
        <v>21.6</v>
      </c>
      <c r="BA1248" s="11">
        <f>Tabla8[[#This Row],[tasa de cambio]]*Tabla8[[#This Row],[Ingresos netos]]</f>
        <v>1.3990968000000001E-4</v>
      </c>
      <c r="BB1248" s="23"/>
      <c r="BD1248" s="23"/>
    </row>
    <row r="1249" spans="16:56">
      <c r="P1249" s="2" t="s">
        <v>87</v>
      </c>
      <c r="Q1249" s="2" t="s">
        <v>28</v>
      </c>
      <c r="R1249" s="2"/>
      <c r="S1249" s="2" t="s">
        <v>11</v>
      </c>
      <c r="T1249" s="2" t="s">
        <v>12</v>
      </c>
      <c r="U1249" s="2" t="s">
        <v>13</v>
      </c>
      <c r="V1249" s="7">
        <v>2.9129973400000001E-4</v>
      </c>
      <c r="W1249" s="7">
        <v>0.75</v>
      </c>
      <c r="X1249" s="9">
        <f>Tabla13[[#This Row],[Precio unitario]]*Tabla13[[#This Row],[Tasa de ingresos cliente]]</f>
        <v>2.1847480050000002E-4</v>
      </c>
      <c r="Y1249" s="21">
        <v>22.631540000000001</v>
      </c>
      <c r="Z1249" s="15">
        <f>Tabla13[[#This Row],[tasa de cambio]]*Tabla13[[#This Row],[Ingresos netos]]</f>
        <v>4.9444211865077711E-3</v>
      </c>
      <c r="AQ1249" s="1" t="s">
        <v>100</v>
      </c>
      <c r="AR1249" s="1" t="s">
        <v>71</v>
      </c>
      <c r="AS1249" s="1" t="s">
        <v>104</v>
      </c>
      <c r="AT1249" s="1" t="s">
        <v>11</v>
      </c>
      <c r="AU1249" s="1" t="s">
        <v>129</v>
      </c>
      <c r="AV1249" s="1" t="s">
        <v>13</v>
      </c>
      <c r="AW1249" s="8">
        <v>-5.0390400000000001E-4</v>
      </c>
      <c r="AX1249" s="8">
        <v>0.75</v>
      </c>
      <c r="AY1249" s="9">
        <f>Tabla8[[#This Row],[Precio unitario]]*Tabla8[[#This Row],[Tasa de ingresos cliente]]</f>
        <v>-3.7792800000000003E-4</v>
      </c>
      <c r="AZ1249" s="21">
        <v>21.6</v>
      </c>
      <c r="BA1249" s="11">
        <f>Tabla8[[#This Row],[tasa de cambio]]*Tabla8[[#This Row],[Ingresos netos]]</f>
        <v>-8.1632448000000021E-3</v>
      </c>
      <c r="BB1249" s="23"/>
      <c r="BD1249" s="23"/>
    </row>
    <row r="1250" spans="16:56">
      <c r="P1250" s="1" t="s">
        <v>87</v>
      </c>
      <c r="Q1250" s="1" t="s">
        <v>93</v>
      </c>
      <c r="R1250" s="1"/>
      <c r="S1250" s="1" t="s">
        <v>11</v>
      </c>
      <c r="T1250" s="1" t="s">
        <v>12</v>
      </c>
      <c r="U1250" s="1" t="s">
        <v>13</v>
      </c>
      <c r="V1250" s="8">
        <v>4.0107737800000002E-4</v>
      </c>
      <c r="W1250" s="8">
        <v>0.75</v>
      </c>
      <c r="X1250" s="9">
        <f>Tabla13[[#This Row],[Precio unitario]]*Tabla13[[#This Row],[Tasa de ingresos cliente]]</f>
        <v>3.0080803350000004E-4</v>
      </c>
      <c r="Y1250" s="21">
        <v>22.631540000000001</v>
      </c>
      <c r="Z1250" s="15">
        <f>Tabla13[[#This Row],[tasa de cambio]]*Tabla13[[#This Row],[Ingresos netos]]</f>
        <v>6.8077490424765909E-3</v>
      </c>
      <c r="AQ1250" s="1" t="s">
        <v>100</v>
      </c>
      <c r="AR1250" s="1" t="s">
        <v>71</v>
      </c>
      <c r="AS1250" s="1" t="s">
        <v>114</v>
      </c>
      <c r="AT1250" s="1" t="s">
        <v>11</v>
      </c>
      <c r="AU1250" s="1" t="s">
        <v>129</v>
      </c>
      <c r="AV1250" s="1" t="s">
        <v>13</v>
      </c>
      <c r="AW1250" s="8">
        <v>-2.5890000000000001E-6</v>
      </c>
      <c r="AX1250" s="8">
        <v>0.75</v>
      </c>
      <c r="AY1250" s="9">
        <f>Tabla8[[#This Row],[Precio unitario]]*Tabla8[[#This Row],[Tasa de ingresos cliente]]</f>
        <v>-1.9417500000000001E-6</v>
      </c>
      <c r="AZ1250" s="21">
        <v>21.6</v>
      </c>
      <c r="BA1250" s="11">
        <f>Tabla8[[#This Row],[tasa de cambio]]*Tabla8[[#This Row],[Ingresos netos]]</f>
        <v>-4.1941800000000006E-5</v>
      </c>
      <c r="BB1250" s="23"/>
      <c r="BD1250" s="23"/>
    </row>
    <row r="1251" spans="16:56">
      <c r="P1251" s="2" t="s">
        <v>87</v>
      </c>
      <c r="Q1251" s="2" t="s">
        <v>14</v>
      </c>
      <c r="R1251" s="2"/>
      <c r="S1251" s="2" t="s">
        <v>11</v>
      </c>
      <c r="T1251" s="2" t="s">
        <v>12</v>
      </c>
      <c r="U1251" s="2" t="s">
        <v>13</v>
      </c>
      <c r="V1251" s="7">
        <v>3.5972309699999999E-4</v>
      </c>
      <c r="W1251" s="7">
        <v>0.75</v>
      </c>
      <c r="X1251" s="9">
        <f>Tabla13[[#This Row],[Precio unitario]]*Tabla13[[#This Row],[Tasa de ingresos cliente]]</f>
        <v>2.6979232274999999E-4</v>
      </c>
      <c r="Y1251" s="21">
        <v>22.631540000000001</v>
      </c>
      <c r="Z1251" s="15">
        <f>Tabla13[[#This Row],[tasa de cambio]]*Tabla13[[#This Row],[Ingresos netos]]</f>
        <v>6.1058157440095351E-3</v>
      </c>
      <c r="AQ1251" s="2" t="s">
        <v>100</v>
      </c>
      <c r="AR1251" s="2" t="s">
        <v>56</v>
      </c>
      <c r="AS1251" s="2" t="s">
        <v>101</v>
      </c>
      <c r="AT1251" s="2" t="s">
        <v>11</v>
      </c>
      <c r="AU1251" s="2" t="s">
        <v>12</v>
      </c>
      <c r="AV1251" s="2" t="s">
        <v>13</v>
      </c>
      <c r="AW1251" s="7">
        <v>1.8680000000000001E-3</v>
      </c>
      <c r="AX1251" s="7">
        <v>0.75</v>
      </c>
      <c r="AY1251" s="9">
        <f>Tabla8[[#This Row],[Precio unitario]]*Tabla8[[#This Row],[Tasa de ingresos cliente]]</f>
        <v>1.4010000000000001E-3</v>
      </c>
      <c r="AZ1251" s="21">
        <v>21.6</v>
      </c>
      <c r="BA1251" s="11">
        <f>Tabla8[[#This Row],[tasa de cambio]]*Tabla8[[#This Row],[Ingresos netos]]</f>
        <v>3.0261600000000003E-2</v>
      </c>
      <c r="BB1251" s="23"/>
      <c r="BD1251" s="23"/>
    </row>
    <row r="1252" spans="16:56">
      <c r="P1252" s="1" t="s">
        <v>87</v>
      </c>
      <c r="Q1252" s="1" t="s">
        <v>14</v>
      </c>
      <c r="R1252" s="1"/>
      <c r="S1252" s="1" t="s">
        <v>11</v>
      </c>
      <c r="T1252" s="1" t="s">
        <v>12</v>
      </c>
      <c r="U1252" s="1" t="s">
        <v>13</v>
      </c>
      <c r="V1252" s="8">
        <v>5.3788958999999997E-4</v>
      </c>
      <c r="W1252" s="8">
        <v>0.75</v>
      </c>
      <c r="X1252" s="9">
        <f>Tabla13[[#This Row],[Precio unitario]]*Tabla13[[#This Row],[Tasa de ingresos cliente]]</f>
        <v>4.0341719249999998E-4</v>
      </c>
      <c r="Y1252" s="21">
        <v>22.631540000000001</v>
      </c>
      <c r="Z1252" s="15">
        <f>Tabla13[[#This Row],[tasa de cambio]]*Tabla13[[#This Row],[Ingresos netos]]</f>
        <v>9.1299523287514499E-3</v>
      </c>
      <c r="AQ1252" s="2" t="s">
        <v>100</v>
      </c>
      <c r="AR1252" s="2" t="s">
        <v>56</v>
      </c>
      <c r="AS1252" s="2" t="s">
        <v>104</v>
      </c>
      <c r="AT1252" s="2" t="s">
        <v>11</v>
      </c>
      <c r="AU1252" s="2" t="s">
        <v>12</v>
      </c>
      <c r="AV1252" s="2" t="s">
        <v>13</v>
      </c>
      <c r="AW1252" s="7">
        <v>2.4412856999999999E-3</v>
      </c>
      <c r="AX1252" s="7">
        <v>0.75</v>
      </c>
      <c r="AY1252" s="9">
        <f>Tabla8[[#This Row],[Precio unitario]]*Tabla8[[#This Row],[Tasa de ingresos cliente]]</f>
        <v>1.8309642749999998E-3</v>
      </c>
      <c r="AZ1252" s="21">
        <v>21.6</v>
      </c>
      <c r="BA1252" s="11">
        <f>Tabla8[[#This Row],[tasa de cambio]]*Tabla8[[#This Row],[Ingresos netos]]</f>
        <v>3.9548828340000002E-2</v>
      </c>
      <c r="BB1252" s="23"/>
      <c r="BD1252" s="23"/>
    </row>
    <row r="1253" spans="16:56">
      <c r="P1253" s="2" t="s">
        <v>87</v>
      </c>
      <c r="Q1253" s="2" t="s">
        <v>55</v>
      </c>
      <c r="R1253" s="2"/>
      <c r="S1253" s="2" t="s">
        <v>11</v>
      </c>
      <c r="T1253" s="2" t="s">
        <v>12</v>
      </c>
      <c r="U1253" s="2" t="s">
        <v>13</v>
      </c>
      <c r="V1253" s="7">
        <v>1.0486022050000001E-3</v>
      </c>
      <c r="W1253" s="7">
        <v>0.75</v>
      </c>
      <c r="X1253" s="9">
        <f>Tabla13[[#This Row],[Precio unitario]]*Tabla13[[#This Row],[Tasa de ingresos cliente]]</f>
        <v>7.8645165375000007E-4</v>
      </c>
      <c r="Y1253" s="21">
        <v>22.631540000000001</v>
      </c>
      <c r="Z1253" s="15">
        <f>Tabla13[[#This Row],[tasa de cambio]]*Tabla13[[#This Row],[Ingresos netos]]</f>
        <v>1.7798612059909277E-2</v>
      </c>
      <c r="AQ1253" s="1" t="s">
        <v>100</v>
      </c>
      <c r="AR1253" s="1" t="s">
        <v>56</v>
      </c>
      <c r="AS1253" s="1" t="s">
        <v>104</v>
      </c>
      <c r="AT1253" s="1" t="s">
        <v>11</v>
      </c>
      <c r="AU1253" s="1" t="s">
        <v>12</v>
      </c>
      <c r="AV1253" s="1" t="s">
        <v>13</v>
      </c>
      <c r="AW1253" s="8">
        <v>2.441E-3</v>
      </c>
      <c r="AX1253" s="8">
        <v>0.75</v>
      </c>
      <c r="AY1253" s="9">
        <f>Tabla8[[#This Row],[Precio unitario]]*Tabla8[[#This Row],[Tasa de ingresos cliente]]</f>
        <v>1.8307499999999999E-3</v>
      </c>
      <c r="AZ1253" s="21">
        <v>21.6</v>
      </c>
      <c r="BA1253" s="11">
        <f>Tabla8[[#This Row],[tasa de cambio]]*Tabla8[[#This Row],[Ingresos netos]]</f>
        <v>3.9544200000000002E-2</v>
      </c>
      <c r="BB1253" s="23"/>
      <c r="BD1253" s="23"/>
    </row>
    <row r="1254" spans="16:56">
      <c r="P1254" s="1" t="s">
        <v>87</v>
      </c>
      <c r="Q1254" s="1" t="s">
        <v>44</v>
      </c>
      <c r="R1254" s="1"/>
      <c r="S1254" s="1" t="s">
        <v>11</v>
      </c>
      <c r="T1254" s="1" t="s">
        <v>12</v>
      </c>
      <c r="U1254" s="1" t="s">
        <v>13</v>
      </c>
      <c r="V1254" s="8">
        <v>3.3427231E-4</v>
      </c>
      <c r="W1254" s="8">
        <v>0.75</v>
      </c>
      <c r="X1254" s="9">
        <f>Tabla13[[#This Row],[Precio unitario]]*Tabla13[[#This Row],[Tasa de ingresos cliente]]</f>
        <v>2.5070423249999997E-4</v>
      </c>
      <c r="Y1254" s="21">
        <v>22.631540000000001</v>
      </c>
      <c r="Z1254" s="15">
        <f>Tabla13[[#This Row],[tasa de cambio]]*Tabla13[[#This Row],[Ingresos netos]]</f>
        <v>5.6738228659930492E-3</v>
      </c>
      <c r="AQ1254" s="2" t="s">
        <v>100</v>
      </c>
      <c r="AR1254" s="2" t="s">
        <v>56</v>
      </c>
      <c r="AS1254" s="2" t="s">
        <v>104</v>
      </c>
      <c r="AT1254" s="2" t="s">
        <v>11</v>
      </c>
      <c r="AU1254" s="2" t="s">
        <v>12</v>
      </c>
      <c r="AV1254" s="2" t="s">
        <v>13</v>
      </c>
      <c r="AW1254" s="7">
        <v>2.4412499999999998E-3</v>
      </c>
      <c r="AX1254" s="7">
        <v>0.75</v>
      </c>
      <c r="AY1254" s="9">
        <f>Tabla8[[#This Row],[Precio unitario]]*Tabla8[[#This Row],[Tasa de ingresos cliente]]</f>
        <v>1.8309374999999999E-3</v>
      </c>
      <c r="AZ1254" s="21">
        <v>21.6</v>
      </c>
      <c r="BA1254" s="11">
        <f>Tabla8[[#This Row],[tasa de cambio]]*Tabla8[[#This Row],[Ingresos netos]]</f>
        <v>3.954825E-2</v>
      </c>
      <c r="BB1254" s="23"/>
      <c r="BD1254" s="23"/>
    </row>
    <row r="1255" spans="16:56">
      <c r="P1255" s="2" t="s">
        <v>87</v>
      </c>
      <c r="Q1255" s="2" t="s">
        <v>57</v>
      </c>
      <c r="R1255" s="2"/>
      <c r="S1255" s="2" t="s">
        <v>11</v>
      </c>
      <c r="T1255" s="2" t="s">
        <v>12</v>
      </c>
      <c r="U1255" s="2" t="s">
        <v>13</v>
      </c>
      <c r="V1255" s="7">
        <v>1.16980873E-4</v>
      </c>
      <c r="W1255" s="7">
        <v>0.75</v>
      </c>
      <c r="X1255" s="9">
        <f>Tabla13[[#This Row],[Precio unitario]]*Tabla13[[#This Row],[Tasa de ingresos cliente]]</f>
        <v>8.7735654749999999E-5</v>
      </c>
      <c r="Y1255" s="21">
        <v>22.631540000000001</v>
      </c>
      <c r="Z1255" s="15">
        <f>Tabla13[[#This Row],[tasa de cambio]]*Tabla13[[#This Row],[Ingresos netos]]</f>
        <v>1.985592979900815E-3</v>
      </c>
      <c r="AQ1255" s="1" t="s">
        <v>100</v>
      </c>
      <c r="AR1255" s="1" t="s">
        <v>56</v>
      </c>
      <c r="AS1255" s="1" t="s">
        <v>104</v>
      </c>
      <c r="AT1255" s="1" t="s">
        <v>11</v>
      </c>
      <c r="AU1255" s="1" t="s">
        <v>12</v>
      </c>
      <c r="AV1255" s="1" t="s">
        <v>13</v>
      </c>
      <c r="AW1255" s="8">
        <v>2.4412285999999999E-3</v>
      </c>
      <c r="AX1255" s="8">
        <v>0.75</v>
      </c>
      <c r="AY1255" s="9">
        <f>Tabla8[[#This Row],[Precio unitario]]*Tabla8[[#This Row],[Tasa de ingresos cliente]]</f>
        <v>1.83092145E-3</v>
      </c>
      <c r="AZ1255" s="21">
        <v>21.6</v>
      </c>
      <c r="BA1255" s="11">
        <f>Tabla8[[#This Row],[tasa de cambio]]*Tabla8[[#This Row],[Ingresos netos]]</f>
        <v>3.9547903320000001E-2</v>
      </c>
      <c r="BB1255" s="23"/>
      <c r="BD1255" s="23"/>
    </row>
    <row r="1256" spans="16:56">
      <c r="P1256" s="1" t="s">
        <v>87</v>
      </c>
      <c r="Q1256" s="1" t="s">
        <v>15</v>
      </c>
      <c r="R1256" s="1"/>
      <c r="S1256" s="1" t="s">
        <v>11</v>
      </c>
      <c r="T1256" s="1" t="s">
        <v>12</v>
      </c>
      <c r="U1256" s="1" t="s">
        <v>13</v>
      </c>
      <c r="V1256" s="8">
        <v>5.7020986400000003E-4</v>
      </c>
      <c r="W1256" s="8">
        <v>0.75</v>
      </c>
      <c r="X1256" s="9">
        <f>Tabla13[[#This Row],[Precio unitario]]*Tabla13[[#This Row],[Tasa de ingresos cliente]]</f>
        <v>4.2765739800000005E-4</v>
      </c>
      <c r="Y1256" s="21">
        <v>22.631540000000001</v>
      </c>
      <c r="Z1256" s="15">
        <f>Tabla13[[#This Row],[tasa de cambio]]*Tabla13[[#This Row],[Ingresos netos]]</f>
        <v>9.6785455091329218E-3</v>
      </c>
      <c r="AQ1256" s="1" t="s">
        <v>100</v>
      </c>
      <c r="AR1256" s="1" t="s">
        <v>56</v>
      </c>
      <c r="AS1256" s="1" t="s">
        <v>104</v>
      </c>
      <c r="AT1256" s="1" t="s">
        <v>11</v>
      </c>
      <c r="AU1256" s="1" t="s">
        <v>12</v>
      </c>
      <c r="AV1256" s="1" t="s">
        <v>13</v>
      </c>
      <c r="AW1256" s="8">
        <v>4.4200000000000003E-3</v>
      </c>
      <c r="AX1256" s="8">
        <v>0.75</v>
      </c>
      <c r="AY1256" s="9">
        <f>Tabla8[[#This Row],[Precio unitario]]*Tabla8[[#This Row],[Tasa de ingresos cliente]]</f>
        <v>3.3150000000000002E-3</v>
      </c>
      <c r="AZ1256" s="21">
        <v>21.6</v>
      </c>
      <c r="BA1256" s="11">
        <f>Tabla8[[#This Row],[tasa de cambio]]*Tabla8[[#This Row],[Ingresos netos]]</f>
        <v>7.1604000000000015E-2</v>
      </c>
      <c r="BB1256" s="23"/>
      <c r="BD1256" s="23"/>
    </row>
    <row r="1257" spans="16:56">
      <c r="P1257" s="2" t="s">
        <v>87</v>
      </c>
      <c r="Q1257" s="2" t="s">
        <v>33</v>
      </c>
      <c r="R1257" s="2"/>
      <c r="S1257" s="2" t="s">
        <v>11</v>
      </c>
      <c r="T1257" s="2" t="s">
        <v>12</v>
      </c>
      <c r="U1257" s="2" t="s">
        <v>13</v>
      </c>
      <c r="V1257" s="7">
        <v>1.127305143E-3</v>
      </c>
      <c r="W1257" s="7">
        <v>0.75</v>
      </c>
      <c r="X1257" s="9">
        <f>Tabla13[[#This Row],[Precio unitario]]*Tabla13[[#This Row],[Tasa de ingresos cliente]]</f>
        <v>8.4547885724999992E-4</v>
      </c>
      <c r="Y1257" s="21">
        <v>22.631540000000001</v>
      </c>
      <c r="Z1257" s="15">
        <f>Tabla13[[#This Row],[tasa de cambio]]*Tabla13[[#This Row],[Ingresos netos]]</f>
        <v>1.9134488577007665E-2</v>
      </c>
      <c r="AQ1257" s="2" t="s">
        <v>100</v>
      </c>
      <c r="AR1257" s="2" t="s">
        <v>56</v>
      </c>
      <c r="AS1257" s="2" t="s">
        <v>104</v>
      </c>
      <c r="AT1257" s="2" t="s">
        <v>11</v>
      </c>
      <c r="AU1257" s="2" t="s">
        <v>12</v>
      </c>
      <c r="AV1257" s="2" t="s">
        <v>13</v>
      </c>
      <c r="AW1257" s="7">
        <v>4.4198750000000002E-3</v>
      </c>
      <c r="AX1257" s="7">
        <v>0.75</v>
      </c>
      <c r="AY1257" s="9">
        <f>Tabla8[[#This Row],[Precio unitario]]*Tabla8[[#This Row],[Tasa de ingresos cliente]]</f>
        <v>3.3149062500000001E-3</v>
      </c>
      <c r="AZ1257" s="21">
        <v>21.6</v>
      </c>
      <c r="BA1257" s="11">
        <f>Tabla8[[#This Row],[tasa de cambio]]*Tabla8[[#This Row],[Ingresos netos]]</f>
        <v>7.1601975000000012E-2</v>
      </c>
      <c r="BB1257" s="23"/>
      <c r="BD1257" s="23"/>
    </row>
    <row r="1258" spans="16:56">
      <c r="P1258" s="1" t="s">
        <v>87</v>
      </c>
      <c r="Q1258" s="1" t="s">
        <v>36</v>
      </c>
      <c r="R1258" s="1"/>
      <c r="S1258" s="1" t="s">
        <v>11</v>
      </c>
      <c r="T1258" s="1" t="s">
        <v>12</v>
      </c>
      <c r="U1258" s="1" t="s">
        <v>13</v>
      </c>
      <c r="V1258" s="8">
        <v>1.936235616E-3</v>
      </c>
      <c r="W1258" s="8">
        <v>0.75</v>
      </c>
      <c r="X1258" s="9">
        <f>Tabla13[[#This Row],[Precio unitario]]*Tabla13[[#This Row],[Tasa de ingresos cliente]]</f>
        <v>1.4521767120000001E-3</v>
      </c>
      <c r="Y1258" s="21">
        <v>22.631540000000001</v>
      </c>
      <c r="Z1258" s="15">
        <f>Tabla13[[#This Row],[tasa de cambio]]*Tabla13[[#This Row],[Ingresos netos]]</f>
        <v>3.2864995344696481E-2</v>
      </c>
      <c r="AQ1258" s="1" t="s">
        <v>100</v>
      </c>
      <c r="AR1258" s="1" t="s">
        <v>56</v>
      </c>
      <c r="AS1258" s="1" t="s">
        <v>104</v>
      </c>
      <c r="AT1258" s="1" t="s">
        <v>11</v>
      </c>
      <c r="AU1258" s="1" t="s">
        <v>12</v>
      </c>
      <c r="AV1258" s="1" t="s">
        <v>13</v>
      </c>
      <c r="AW1258" s="8">
        <v>5.3740000000000003E-3</v>
      </c>
      <c r="AX1258" s="8">
        <v>0.75</v>
      </c>
      <c r="AY1258" s="9">
        <f>Tabla8[[#This Row],[Precio unitario]]*Tabla8[[#This Row],[Tasa de ingresos cliente]]</f>
        <v>4.0305000000000002E-3</v>
      </c>
      <c r="AZ1258" s="21">
        <v>21.6</v>
      </c>
      <c r="BA1258" s="11">
        <f>Tabla8[[#This Row],[tasa de cambio]]*Tabla8[[#This Row],[Ingresos netos]]</f>
        <v>8.7058800000000006E-2</v>
      </c>
      <c r="BB1258" s="23"/>
      <c r="BD1258" s="23"/>
    </row>
    <row r="1259" spans="16:56">
      <c r="P1259" s="2" t="s">
        <v>87</v>
      </c>
      <c r="Q1259" s="2" t="s">
        <v>19</v>
      </c>
      <c r="R1259" s="2"/>
      <c r="S1259" s="2" t="s">
        <v>11</v>
      </c>
      <c r="T1259" s="2" t="s">
        <v>12</v>
      </c>
      <c r="U1259" s="2" t="s">
        <v>13</v>
      </c>
      <c r="V1259" s="7">
        <v>3.2094977789999999E-3</v>
      </c>
      <c r="W1259" s="7">
        <v>0.75</v>
      </c>
      <c r="X1259" s="9">
        <f>Tabla13[[#This Row],[Precio unitario]]*Tabla13[[#This Row],[Tasa de ingresos cliente]]</f>
        <v>2.4071233342499998E-3</v>
      </c>
      <c r="Y1259" s="21">
        <v>22.631540000000001</v>
      </c>
      <c r="Z1259" s="15">
        <f>Tabla13[[#This Row],[tasa de cambio]]*Tabla13[[#This Row],[Ingresos netos]]</f>
        <v>5.4476908024012241E-2</v>
      </c>
      <c r="AQ1259" s="1" t="s">
        <v>100</v>
      </c>
      <c r="AR1259" s="1" t="s">
        <v>56</v>
      </c>
      <c r="AS1259" s="1" t="s">
        <v>104</v>
      </c>
      <c r="AT1259" s="1" t="s">
        <v>11</v>
      </c>
      <c r="AU1259" s="1" t="s">
        <v>12</v>
      </c>
      <c r="AV1259" s="1" t="s">
        <v>13</v>
      </c>
      <c r="AW1259" s="8">
        <v>5.3030000000000004E-3</v>
      </c>
      <c r="AX1259" s="8">
        <v>0.75</v>
      </c>
      <c r="AY1259" s="9">
        <f>Tabla8[[#This Row],[Precio unitario]]*Tabla8[[#This Row],[Tasa de ingresos cliente]]</f>
        <v>3.9772499999999999E-3</v>
      </c>
      <c r="AZ1259" s="21">
        <v>21.6</v>
      </c>
      <c r="BA1259" s="11">
        <f>Tabla8[[#This Row],[tasa de cambio]]*Tabla8[[#This Row],[Ingresos netos]]</f>
        <v>8.5908600000000002E-2</v>
      </c>
      <c r="BB1259" s="23"/>
      <c r="BD1259" s="23"/>
    </row>
    <row r="1260" spans="16:56">
      <c r="P1260" s="1" t="s">
        <v>87</v>
      </c>
      <c r="Q1260" s="1" t="s">
        <v>20</v>
      </c>
      <c r="R1260" s="1"/>
      <c r="S1260" s="1" t="s">
        <v>11</v>
      </c>
      <c r="T1260" s="1" t="s">
        <v>12</v>
      </c>
      <c r="U1260" s="1" t="s">
        <v>13</v>
      </c>
      <c r="V1260" s="8">
        <v>1.4681347050000001E-3</v>
      </c>
      <c r="W1260" s="8">
        <v>0.75</v>
      </c>
      <c r="X1260" s="9">
        <f>Tabla13[[#This Row],[Precio unitario]]*Tabla13[[#This Row],[Tasa de ingresos cliente]]</f>
        <v>1.1011010287499999E-3</v>
      </c>
      <c r="Y1260" s="21">
        <v>22.631540000000001</v>
      </c>
      <c r="Z1260" s="15">
        <f>Tabla13[[#This Row],[tasa de cambio]]*Tabla13[[#This Row],[Ingresos netos]]</f>
        <v>2.4919611976196774E-2</v>
      </c>
      <c r="AQ1260" s="2" t="s">
        <v>100</v>
      </c>
      <c r="AR1260" s="2" t="s">
        <v>56</v>
      </c>
      <c r="AS1260" s="2" t="s">
        <v>104</v>
      </c>
      <c r="AT1260" s="2" t="s">
        <v>11</v>
      </c>
      <c r="AU1260" s="2" t="s">
        <v>12</v>
      </c>
      <c r="AV1260" s="2" t="s">
        <v>13</v>
      </c>
      <c r="AW1260" s="7">
        <v>5.3030769000000002E-3</v>
      </c>
      <c r="AX1260" s="7">
        <v>0.75</v>
      </c>
      <c r="AY1260" s="9">
        <f>Tabla8[[#This Row],[Precio unitario]]*Tabla8[[#This Row],[Tasa de ingresos cliente]]</f>
        <v>3.9773076749999997E-3</v>
      </c>
      <c r="AZ1260" s="21">
        <v>21.6</v>
      </c>
      <c r="BA1260" s="11">
        <f>Tabla8[[#This Row],[tasa de cambio]]*Tabla8[[#This Row],[Ingresos netos]]</f>
        <v>8.5909845779999994E-2</v>
      </c>
      <c r="BB1260" s="23"/>
      <c r="BD1260" s="23"/>
    </row>
    <row r="1261" spans="16:56">
      <c r="P1261" s="2" t="s">
        <v>87</v>
      </c>
      <c r="Q1261" s="2" t="s">
        <v>45</v>
      </c>
      <c r="R1261" s="2"/>
      <c r="S1261" s="2" t="s">
        <v>11</v>
      </c>
      <c r="T1261" s="2" t="s">
        <v>12</v>
      </c>
      <c r="U1261" s="2" t="s">
        <v>13</v>
      </c>
      <c r="V1261" s="7">
        <v>1.037409799E-3</v>
      </c>
      <c r="W1261" s="7">
        <v>0.75</v>
      </c>
      <c r="X1261" s="9">
        <f>Tabla13[[#This Row],[Precio unitario]]*Tabla13[[#This Row],[Tasa de ingresos cliente]]</f>
        <v>7.7805734924999998E-4</v>
      </c>
      <c r="Y1261" s="21">
        <v>22.631540000000001</v>
      </c>
      <c r="Z1261" s="15">
        <f>Tabla13[[#This Row],[tasa de cambio]]*Tabla13[[#This Row],[Ingresos netos]]</f>
        <v>1.7608636021845345E-2</v>
      </c>
      <c r="AQ1261" s="2" t="s">
        <v>100</v>
      </c>
      <c r="AR1261" s="2" t="s">
        <v>56</v>
      </c>
      <c r="AS1261" s="2" t="s">
        <v>104</v>
      </c>
      <c r="AT1261" s="2" t="s">
        <v>11</v>
      </c>
      <c r="AU1261" s="2" t="s">
        <v>12</v>
      </c>
      <c r="AV1261" s="2" t="s">
        <v>13</v>
      </c>
      <c r="AW1261" s="7">
        <v>1.8255000000000001E-3</v>
      </c>
      <c r="AX1261" s="7">
        <v>0.75</v>
      </c>
      <c r="AY1261" s="9">
        <f>Tabla8[[#This Row],[Precio unitario]]*Tabla8[[#This Row],[Tasa de ingresos cliente]]</f>
        <v>1.3691250000000001E-3</v>
      </c>
      <c r="AZ1261" s="21">
        <v>21.6</v>
      </c>
      <c r="BA1261" s="11">
        <f>Tabla8[[#This Row],[tasa de cambio]]*Tabla8[[#This Row],[Ingresos netos]]</f>
        <v>2.9573100000000005E-2</v>
      </c>
      <c r="BB1261" s="23"/>
      <c r="BD1261" s="23"/>
    </row>
    <row r="1262" spans="16:56">
      <c r="P1262" s="1" t="s">
        <v>87</v>
      </c>
      <c r="Q1262" s="1" t="s">
        <v>37</v>
      </c>
      <c r="R1262" s="1"/>
      <c r="S1262" s="1" t="s">
        <v>11</v>
      </c>
      <c r="T1262" s="1" t="s">
        <v>12</v>
      </c>
      <c r="U1262" s="1" t="s">
        <v>13</v>
      </c>
      <c r="V1262" s="8">
        <v>7.1383530000000001E-5</v>
      </c>
      <c r="W1262" s="8">
        <v>0.75</v>
      </c>
      <c r="X1262" s="9">
        <f>Tabla13[[#This Row],[Precio unitario]]*Tabla13[[#This Row],[Tasa de ingresos cliente]]</f>
        <v>5.35376475E-5</v>
      </c>
      <c r="Y1262" s="21">
        <v>22.631540000000001</v>
      </c>
      <c r="Z1262" s="15">
        <f>Tabla13[[#This Row],[tasa de cambio]]*Tabla13[[#This Row],[Ingresos netos]]</f>
        <v>1.21163941090215E-3</v>
      </c>
      <c r="AQ1262" s="2" t="s">
        <v>100</v>
      </c>
      <c r="AR1262" s="2" t="s">
        <v>56</v>
      </c>
      <c r="AS1262" s="2" t="s">
        <v>104</v>
      </c>
      <c r="AT1262" s="2" t="s">
        <v>11</v>
      </c>
      <c r="AU1262" s="2" t="s">
        <v>12</v>
      </c>
      <c r="AV1262" s="2" t="s">
        <v>13</v>
      </c>
      <c r="AW1262" s="7">
        <v>5.8986667000000001E-3</v>
      </c>
      <c r="AX1262" s="7">
        <v>0.75</v>
      </c>
      <c r="AY1262" s="9">
        <f>Tabla8[[#This Row],[Precio unitario]]*Tabla8[[#This Row],[Tasa de ingresos cliente]]</f>
        <v>4.4240000250000003E-3</v>
      </c>
      <c r="AZ1262" s="21">
        <v>21.6</v>
      </c>
      <c r="BA1262" s="11">
        <f>Tabla8[[#This Row],[tasa de cambio]]*Tabla8[[#This Row],[Ingresos netos]]</f>
        <v>9.5558400540000019E-2</v>
      </c>
      <c r="BB1262" s="23"/>
      <c r="BD1262" s="23"/>
    </row>
    <row r="1263" spans="16:56">
      <c r="P1263" s="2" t="s">
        <v>87</v>
      </c>
      <c r="Q1263" s="2" t="s">
        <v>57</v>
      </c>
      <c r="R1263" s="2"/>
      <c r="S1263" s="2" t="s">
        <v>11</v>
      </c>
      <c r="T1263" s="2" t="s">
        <v>12</v>
      </c>
      <c r="U1263" s="2" t="s">
        <v>13</v>
      </c>
      <c r="V1263" s="7">
        <v>1.0928061950000001E-3</v>
      </c>
      <c r="W1263" s="7">
        <v>0.75</v>
      </c>
      <c r="X1263" s="9">
        <f>Tabla13[[#This Row],[Precio unitario]]*Tabla13[[#This Row],[Tasa de ingresos cliente]]</f>
        <v>8.1960464625000006E-4</v>
      </c>
      <c r="Y1263" s="21">
        <v>22.631540000000001</v>
      </c>
      <c r="Z1263" s="15">
        <f>Tabla13[[#This Row],[tasa de cambio]]*Tabla13[[#This Row],[Ingresos netos]]</f>
        <v>1.8548915335792726E-2</v>
      </c>
      <c r="AQ1263" s="1" t="s">
        <v>100</v>
      </c>
      <c r="AR1263" s="1" t="s">
        <v>56</v>
      </c>
      <c r="AS1263" s="1" t="s">
        <v>104</v>
      </c>
      <c r="AT1263" s="1" t="s">
        <v>11</v>
      </c>
      <c r="AU1263" s="1" t="s">
        <v>12</v>
      </c>
      <c r="AV1263" s="1" t="s">
        <v>13</v>
      </c>
      <c r="AW1263" s="8">
        <v>2.6297500000000001E-3</v>
      </c>
      <c r="AX1263" s="8">
        <v>0.75</v>
      </c>
      <c r="AY1263" s="9">
        <f>Tabla8[[#This Row],[Precio unitario]]*Tabla8[[#This Row],[Tasa de ingresos cliente]]</f>
        <v>1.9723125000000001E-3</v>
      </c>
      <c r="AZ1263" s="21">
        <v>21.6</v>
      </c>
      <c r="BA1263" s="11">
        <f>Tabla8[[#This Row],[tasa de cambio]]*Tabla8[[#This Row],[Ingresos netos]]</f>
        <v>4.2601950000000006E-2</v>
      </c>
      <c r="BB1263" s="23"/>
      <c r="BD1263" s="23"/>
    </row>
    <row r="1264" spans="16:56">
      <c r="P1264" s="1" t="s">
        <v>87</v>
      </c>
      <c r="Q1264" s="1" t="s">
        <v>22</v>
      </c>
      <c r="R1264" s="1"/>
      <c r="S1264" s="1" t="s">
        <v>11</v>
      </c>
      <c r="T1264" s="1" t="s">
        <v>12</v>
      </c>
      <c r="U1264" s="1" t="s">
        <v>13</v>
      </c>
      <c r="V1264" s="8">
        <v>2.4721579700000002E-4</v>
      </c>
      <c r="W1264" s="8">
        <v>0.75</v>
      </c>
      <c r="X1264" s="9">
        <f>Tabla13[[#This Row],[Precio unitario]]*Tabla13[[#This Row],[Tasa de ingresos cliente]]</f>
        <v>1.8541184775000002E-4</v>
      </c>
      <c r="Y1264" s="21">
        <v>22.631540000000001</v>
      </c>
      <c r="Z1264" s="15">
        <f>Tabla13[[#This Row],[tasa de cambio]]*Tabla13[[#This Row],[Ingresos netos]]</f>
        <v>4.1961556488280356E-3</v>
      </c>
      <c r="AQ1264" s="2" t="s">
        <v>100</v>
      </c>
      <c r="AR1264" s="2" t="s">
        <v>56</v>
      </c>
      <c r="AS1264" s="2" t="s">
        <v>114</v>
      </c>
      <c r="AT1264" s="2" t="s">
        <v>11</v>
      </c>
      <c r="AU1264" s="2" t="s">
        <v>12</v>
      </c>
      <c r="AV1264" s="2" t="s">
        <v>13</v>
      </c>
      <c r="AW1264" s="7">
        <v>7.54E-4</v>
      </c>
      <c r="AX1264" s="7">
        <v>0.75</v>
      </c>
      <c r="AY1264" s="9">
        <f>Tabla8[[#This Row],[Precio unitario]]*Tabla8[[#This Row],[Tasa de ingresos cliente]]</f>
        <v>5.6550000000000003E-4</v>
      </c>
      <c r="AZ1264" s="21">
        <v>21.6</v>
      </c>
      <c r="BA1264" s="11">
        <f>Tabla8[[#This Row],[tasa de cambio]]*Tabla8[[#This Row],[Ingresos netos]]</f>
        <v>1.2214800000000001E-2</v>
      </c>
      <c r="BB1264" s="23"/>
      <c r="BD1264" s="23"/>
    </row>
    <row r="1265" spans="16:56">
      <c r="P1265" s="2" t="s">
        <v>87</v>
      </c>
      <c r="Q1265" s="2" t="s">
        <v>22</v>
      </c>
      <c r="R1265" s="2"/>
      <c r="S1265" s="2" t="s">
        <v>11</v>
      </c>
      <c r="T1265" s="2" t="s">
        <v>12</v>
      </c>
      <c r="U1265" s="2" t="s">
        <v>13</v>
      </c>
      <c r="V1265" s="7">
        <v>6.53133764E-3</v>
      </c>
      <c r="W1265" s="7">
        <v>0.75</v>
      </c>
      <c r="X1265" s="9">
        <f>Tabla13[[#This Row],[Precio unitario]]*Tabla13[[#This Row],[Tasa de ingresos cliente]]</f>
        <v>4.8985032300000002E-3</v>
      </c>
      <c r="Y1265" s="21">
        <v>22.631540000000001</v>
      </c>
      <c r="Z1265" s="15">
        <f>Tabla13[[#This Row],[tasa de cambio]]*Tabla13[[#This Row],[Ingresos netos]]</f>
        <v>0.11086067178987422</v>
      </c>
      <c r="AQ1265" s="1" t="s">
        <v>100</v>
      </c>
      <c r="AR1265" s="1" t="s">
        <v>56</v>
      </c>
      <c r="AS1265" s="1" t="s">
        <v>114</v>
      </c>
      <c r="AT1265" s="1" t="s">
        <v>11</v>
      </c>
      <c r="AU1265" s="1" t="s">
        <v>12</v>
      </c>
      <c r="AV1265" s="1" t="s">
        <v>13</v>
      </c>
      <c r="AW1265" s="8">
        <v>7.5391300000000004E-4</v>
      </c>
      <c r="AX1265" s="8">
        <v>0.75</v>
      </c>
      <c r="AY1265" s="9">
        <f>Tabla8[[#This Row],[Precio unitario]]*Tabla8[[#This Row],[Tasa de ingresos cliente]]</f>
        <v>5.6543475000000001E-4</v>
      </c>
      <c r="AZ1265" s="21">
        <v>21.6</v>
      </c>
      <c r="BA1265" s="11">
        <f>Tabla8[[#This Row],[tasa de cambio]]*Tabla8[[#This Row],[Ingresos netos]]</f>
        <v>1.22133906E-2</v>
      </c>
      <c r="BB1265" s="23"/>
      <c r="BD1265" s="23"/>
    </row>
    <row r="1266" spans="16:56">
      <c r="P1266" s="1" t="s">
        <v>87</v>
      </c>
      <c r="Q1266" s="1" t="s">
        <v>39</v>
      </c>
      <c r="R1266" s="1"/>
      <c r="S1266" s="1" t="s">
        <v>11</v>
      </c>
      <c r="T1266" s="1" t="s">
        <v>12</v>
      </c>
      <c r="U1266" s="1" t="s">
        <v>13</v>
      </c>
      <c r="V1266" s="8">
        <v>2.475615538E-3</v>
      </c>
      <c r="W1266" s="8">
        <v>0.75</v>
      </c>
      <c r="X1266" s="9">
        <f>Tabla13[[#This Row],[Precio unitario]]*Tabla13[[#This Row],[Tasa de ingresos cliente]]</f>
        <v>1.8567116535E-3</v>
      </c>
      <c r="Y1266" s="21">
        <v>22.631540000000001</v>
      </c>
      <c r="Z1266" s="15">
        <f>Tabla13[[#This Row],[tasa de cambio]]*Tabla13[[#This Row],[Ingresos netos]]</f>
        <v>4.2020244054651393E-2</v>
      </c>
      <c r="AQ1266" s="1" t="s">
        <v>100</v>
      </c>
      <c r="AR1266" s="1" t="s">
        <v>56</v>
      </c>
      <c r="AS1266" s="1" t="s">
        <v>104</v>
      </c>
      <c r="AT1266" s="1" t="s">
        <v>11</v>
      </c>
      <c r="AU1266" s="1" t="s">
        <v>12</v>
      </c>
      <c r="AV1266" s="1" t="s">
        <v>13</v>
      </c>
      <c r="AW1266" s="8">
        <v>5.2490000000000002E-3</v>
      </c>
      <c r="AX1266" s="8">
        <v>0.75</v>
      </c>
      <c r="AY1266" s="9">
        <f>Tabla8[[#This Row],[Precio unitario]]*Tabla8[[#This Row],[Tasa de ingresos cliente]]</f>
        <v>3.9367500000000001E-3</v>
      </c>
      <c r="AZ1266" s="21">
        <v>21.6</v>
      </c>
      <c r="BA1266" s="11">
        <f>Tabla8[[#This Row],[tasa de cambio]]*Tabla8[[#This Row],[Ingresos netos]]</f>
        <v>8.5033800000000007E-2</v>
      </c>
      <c r="BB1266" s="23"/>
      <c r="BD1266" s="23"/>
    </row>
    <row r="1267" spans="16:56">
      <c r="P1267" s="2" t="s">
        <v>87</v>
      </c>
      <c r="Q1267" s="2" t="s">
        <v>25</v>
      </c>
      <c r="R1267" s="2"/>
      <c r="S1267" s="2" t="s">
        <v>11</v>
      </c>
      <c r="T1267" s="2" t="s">
        <v>12</v>
      </c>
      <c r="U1267" s="2" t="s">
        <v>13</v>
      </c>
      <c r="V1267" s="7">
        <v>3.6531571500000002E-4</v>
      </c>
      <c r="W1267" s="7">
        <v>0.75</v>
      </c>
      <c r="X1267" s="9">
        <f>Tabla13[[#This Row],[Precio unitario]]*Tabla13[[#This Row],[Tasa de ingresos cliente]]</f>
        <v>2.7398678625000005E-4</v>
      </c>
      <c r="Y1267" s="21">
        <v>22.631540000000001</v>
      </c>
      <c r="Z1267" s="15">
        <f>Tabla13[[#This Row],[tasa de cambio]]*Tabla13[[#This Row],[Ingresos netos]]</f>
        <v>6.2007429124883266E-3</v>
      </c>
      <c r="AQ1267" s="1" t="s">
        <v>100</v>
      </c>
      <c r="AR1267" s="1" t="s">
        <v>56</v>
      </c>
      <c r="AS1267" s="1" t="s">
        <v>104</v>
      </c>
      <c r="AT1267" s="1" t="s">
        <v>11</v>
      </c>
      <c r="AU1267" s="1" t="s">
        <v>129</v>
      </c>
      <c r="AV1267" s="1" t="s">
        <v>13</v>
      </c>
      <c r="AW1267" s="8">
        <v>-1.1353775000000001E-3</v>
      </c>
      <c r="AX1267" s="8">
        <v>0.75</v>
      </c>
      <c r="AY1267" s="9">
        <f>Tabla8[[#This Row],[Precio unitario]]*Tabla8[[#This Row],[Tasa de ingresos cliente]]</f>
        <v>-8.5153312500000006E-4</v>
      </c>
      <c r="AZ1267" s="21">
        <v>21.6</v>
      </c>
      <c r="BA1267" s="11">
        <f>Tabla8[[#This Row],[tasa de cambio]]*Tabla8[[#This Row],[Ingresos netos]]</f>
        <v>-1.8393115500000001E-2</v>
      </c>
      <c r="BB1267" s="23"/>
      <c r="BD1267" s="23"/>
    </row>
    <row r="1268" spans="16:56">
      <c r="P1268" s="1" t="s">
        <v>87</v>
      </c>
      <c r="Q1268" s="1" t="s">
        <v>40</v>
      </c>
      <c r="R1268" s="1"/>
      <c r="S1268" s="1" t="s">
        <v>11</v>
      </c>
      <c r="T1268" s="1" t="s">
        <v>12</v>
      </c>
      <c r="U1268" s="1" t="s">
        <v>13</v>
      </c>
      <c r="V1268" s="8">
        <v>5.4888822199999996E-4</v>
      </c>
      <c r="W1268" s="8">
        <v>0.75</v>
      </c>
      <c r="X1268" s="9">
        <f>Tabla13[[#This Row],[Precio unitario]]*Tabla13[[#This Row],[Tasa de ingresos cliente]]</f>
        <v>4.1166616649999997E-4</v>
      </c>
      <c r="Y1268" s="21">
        <v>22.631540000000001</v>
      </c>
      <c r="Z1268" s="15">
        <f>Tabla13[[#This Row],[tasa de cambio]]*Tabla13[[#This Row],[Ingresos netos]]</f>
        <v>9.3166393137914093E-3</v>
      </c>
      <c r="AQ1268" s="2" t="s">
        <v>100</v>
      </c>
      <c r="AR1268" s="2" t="s">
        <v>56</v>
      </c>
      <c r="AS1268" s="2" t="s">
        <v>104</v>
      </c>
      <c r="AT1268" s="2" t="s">
        <v>11</v>
      </c>
      <c r="AU1268" s="2" t="s">
        <v>129</v>
      </c>
      <c r="AV1268" s="2" t="s">
        <v>13</v>
      </c>
      <c r="AW1268" s="7">
        <v>-1.1353773E-3</v>
      </c>
      <c r="AX1268" s="7">
        <v>0.75</v>
      </c>
      <c r="AY1268" s="9">
        <f>Tabla8[[#This Row],[Precio unitario]]*Tabla8[[#This Row],[Tasa de ingresos cliente]]</f>
        <v>-8.5153297500000001E-4</v>
      </c>
      <c r="AZ1268" s="21">
        <v>21.6</v>
      </c>
      <c r="BA1268" s="11">
        <f>Tabla8[[#This Row],[tasa de cambio]]*Tabla8[[#This Row],[Ingresos netos]]</f>
        <v>-1.839311226E-2</v>
      </c>
      <c r="BB1268" s="23"/>
      <c r="BD1268" s="23"/>
    </row>
    <row r="1269" spans="16:56">
      <c r="P1269" s="2" t="s">
        <v>87</v>
      </c>
      <c r="Q1269" s="2" t="s">
        <v>72</v>
      </c>
      <c r="R1269" s="2"/>
      <c r="S1269" s="2" t="s">
        <v>11</v>
      </c>
      <c r="T1269" s="2" t="s">
        <v>12</v>
      </c>
      <c r="U1269" s="2" t="s">
        <v>13</v>
      </c>
      <c r="V1269" s="7">
        <v>4.7887255900000002E-4</v>
      </c>
      <c r="W1269" s="7">
        <v>0.75</v>
      </c>
      <c r="X1269" s="9">
        <f>Tabla13[[#This Row],[Precio unitario]]*Tabla13[[#This Row],[Tasa de ingresos cliente]]</f>
        <v>3.5915441925000004E-4</v>
      </c>
      <c r="Y1269" s="21">
        <v>22.631540000000001</v>
      </c>
      <c r="Z1269" s="15">
        <f>Tabla13[[#This Row],[tasa de cambio]]*Tabla13[[#This Row],[Ingresos netos]]</f>
        <v>8.1282176054331464E-3</v>
      </c>
      <c r="AQ1269" s="1" t="s">
        <v>100</v>
      </c>
      <c r="AR1269" s="1" t="s">
        <v>56</v>
      </c>
      <c r="AS1269" s="1" t="s">
        <v>114</v>
      </c>
      <c r="AT1269" s="1" t="s">
        <v>11</v>
      </c>
      <c r="AU1269" s="1" t="s">
        <v>129</v>
      </c>
      <c r="AV1269" s="1" t="s">
        <v>13</v>
      </c>
      <c r="AW1269" s="8">
        <v>-2.261694E-4</v>
      </c>
      <c r="AX1269" s="8">
        <v>0.75</v>
      </c>
      <c r="AY1269" s="9">
        <f>Tabla8[[#This Row],[Precio unitario]]*Tabla8[[#This Row],[Tasa de ingresos cliente]]</f>
        <v>-1.6962705000000001E-4</v>
      </c>
      <c r="AZ1269" s="21">
        <v>21.6</v>
      </c>
      <c r="BA1269" s="11">
        <f>Tabla8[[#This Row],[tasa de cambio]]*Tabla8[[#This Row],[Ingresos netos]]</f>
        <v>-3.6639442800000003E-3</v>
      </c>
      <c r="BB1269" s="23"/>
      <c r="BD1269" s="23"/>
    </row>
    <row r="1270" spans="16:56">
      <c r="P1270" s="1" t="s">
        <v>87</v>
      </c>
      <c r="Q1270" s="1" t="s">
        <v>10</v>
      </c>
      <c r="R1270" s="1"/>
      <c r="S1270" s="1" t="s">
        <v>11</v>
      </c>
      <c r="T1270" s="1" t="s">
        <v>12</v>
      </c>
      <c r="U1270" s="1" t="s">
        <v>13</v>
      </c>
      <c r="V1270" s="8">
        <v>5.3767583399999997E-4</v>
      </c>
      <c r="W1270" s="8">
        <v>0.75</v>
      </c>
      <c r="X1270" s="9">
        <f>Tabla13[[#This Row],[Precio unitario]]*Tabla13[[#This Row],[Tasa de ingresos cliente]]</f>
        <v>4.0325687549999997E-4</v>
      </c>
      <c r="Y1270" s="21">
        <v>22.631540000000001</v>
      </c>
      <c r="Z1270" s="15">
        <f>Tabla13[[#This Row],[tasa de cambio]]*Tabla13[[#This Row],[Ingresos netos]]</f>
        <v>9.1263241081532692E-3</v>
      </c>
      <c r="AQ1270" s="2" t="s">
        <v>100</v>
      </c>
      <c r="AR1270" s="2" t="s">
        <v>56</v>
      </c>
      <c r="AS1270" s="2" t="s">
        <v>114</v>
      </c>
      <c r="AT1270" s="2" t="s">
        <v>11</v>
      </c>
      <c r="AU1270" s="2" t="s">
        <v>129</v>
      </c>
      <c r="AV1270" s="2" t="s">
        <v>13</v>
      </c>
      <c r="AW1270" s="7">
        <v>-2.26169E-4</v>
      </c>
      <c r="AX1270" s="7">
        <v>0.75</v>
      </c>
      <c r="AY1270" s="9">
        <f>Tabla8[[#This Row],[Precio unitario]]*Tabla8[[#This Row],[Tasa de ingresos cliente]]</f>
        <v>-1.6962674999999999E-4</v>
      </c>
      <c r="AZ1270" s="21">
        <v>21.6</v>
      </c>
      <c r="BA1270" s="11">
        <f>Tabla8[[#This Row],[tasa de cambio]]*Tabla8[[#This Row],[Ingresos netos]]</f>
        <v>-3.6639378000000002E-3</v>
      </c>
      <c r="BB1270" s="23"/>
      <c r="BD1270" s="23"/>
    </row>
    <row r="1271" spans="16:56">
      <c r="P1271" s="2" t="s">
        <v>87</v>
      </c>
      <c r="Q1271" s="2" t="s">
        <v>66</v>
      </c>
      <c r="R1271" s="2"/>
      <c r="S1271" s="2" t="s">
        <v>11</v>
      </c>
      <c r="T1271" s="2" t="s">
        <v>12</v>
      </c>
      <c r="U1271" s="2" t="s">
        <v>13</v>
      </c>
      <c r="V1271" s="7">
        <v>2.4289384300000001E-4</v>
      </c>
      <c r="W1271" s="7">
        <v>0.75</v>
      </c>
      <c r="X1271" s="9">
        <f>Tabla13[[#This Row],[Precio unitario]]*Tabla13[[#This Row],[Tasa de ingresos cliente]]</f>
        <v>1.8217038225000002E-4</v>
      </c>
      <c r="Y1271" s="21">
        <v>22.631540000000001</v>
      </c>
      <c r="Z1271" s="15">
        <f>Tabla13[[#This Row],[tasa de cambio]]*Tabla13[[#This Row],[Ingresos netos]]</f>
        <v>4.1227962927061655E-3</v>
      </c>
      <c r="AQ1271" s="1" t="s">
        <v>100</v>
      </c>
      <c r="AR1271" s="1" t="s">
        <v>82</v>
      </c>
      <c r="AS1271" s="1" t="s">
        <v>104</v>
      </c>
      <c r="AT1271" s="1" t="s">
        <v>11</v>
      </c>
      <c r="AU1271" s="1" t="s">
        <v>12</v>
      </c>
      <c r="AV1271" s="1" t="s">
        <v>13</v>
      </c>
      <c r="AW1271" s="8">
        <v>2.3159999999999999E-3</v>
      </c>
      <c r="AX1271" s="8">
        <v>0.75</v>
      </c>
      <c r="AY1271" s="9">
        <f>Tabla8[[#This Row],[Precio unitario]]*Tabla8[[#This Row],[Tasa de ingresos cliente]]</f>
        <v>1.7369999999999998E-3</v>
      </c>
      <c r="AZ1271" s="21">
        <v>21.6</v>
      </c>
      <c r="BA1271" s="11">
        <f>Tabla8[[#This Row],[tasa de cambio]]*Tabla8[[#This Row],[Ingresos netos]]</f>
        <v>3.7519199999999996E-2</v>
      </c>
      <c r="BB1271" s="23"/>
      <c r="BD1271" s="23"/>
    </row>
    <row r="1272" spans="16:56">
      <c r="P1272" s="1" t="s">
        <v>87</v>
      </c>
      <c r="Q1272" s="1" t="s">
        <v>64</v>
      </c>
      <c r="R1272" s="1"/>
      <c r="S1272" s="1" t="s">
        <v>11</v>
      </c>
      <c r="T1272" s="1" t="s">
        <v>12</v>
      </c>
      <c r="U1272" s="1" t="s">
        <v>13</v>
      </c>
      <c r="V1272" s="8">
        <v>9.2346275800000001E-4</v>
      </c>
      <c r="W1272" s="8">
        <v>0.75</v>
      </c>
      <c r="X1272" s="9">
        <f>Tabla13[[#This Row],[Precio unitario]]*Tabla13[[#This Row],[Tasa de ingresos cliente]]</f>
        <v>6.9259706850000003E-4</v>
      </c>
      <c r="Y1272" s="21">
        <v>22.631540000000001</v>
      </c>
      <c r="Z1272" s="15">
        <f>Tabla13[[#This Row],[tasa de cambio]]*Tabla13[[#This Row],[Ingresos netos]]</f>
        <v>1.5674538259640491E-2</v>
      </c>
      <c r="AQ1272" s="1" t="s">
        <v>100</v>
      </c>
      <c r="AR1272" s="1" t="s">
        <v>82</v>
      </c>
      <c r="AS1272" s="1" t="s">
        <v>104</v>
      </c>
      <c r="AT1272" s="1" t="s">
        <v>11</v>
      </c>
      <c r="AU1272" s="1" t="s">
        <v>12</v>
      </c>
      <c r="AV1272" s="1" t="s">
        <v>13</v>
      </c>
      <c r="AW1272" s="8">
        <v>4.6620000000000003E-3</v>
      </c>
      <c r="AX1272" s="8">
        <v>0.75</v>
      </c>
      <c r="AY1272" s="9">
        <f>Tabla8[[#This Row],[Precio unitario]]*Tabla8[[#This Row],[Tasa de ingresos cliente]]</f>
        <v>3.4965000000000005E-3</v>
      </c>
      <c r="AZ1272" s="21">
        <v>21.6</v>
      </c>
      <c r="BA1272" s="11">
        <f>Tabla8[[#This Row],[tasa de cambio]]*Tabla8[[#This Row],[Ingresos netos]]</f>
        <v>7.5524400000000019E-2</v>
      </c>
      <c r="BB1272" s="23"/>
      <c r="BD1272" s="23"/>
    </row>
    <row r="1273" spans="16:56">
      <c r="P1273" s="2" t="s">
        <v>87</v>
      </c>
      <c r="Q1273" s="2" t="s">
        <v>31</v>
      </c>
      <c r="R1273" s="2"/>
      <c r="S1273" s="2" t="s">
        <v>11</v>
      </c>
      <c r="T1273" s="2" t="s">
        <v>12</v>
      </c>
      <c r="U1273" s="2" t="s">
        <v>13</v>
      </c>
      <c r="V1273" s="7">
        <v>1.8497965300000001E-4</v>
      </c>
      <c r="W1273" s="7">
        <v>0.75</v>
      </c>
      <c r="X1273" s="9">
        <f>Tabla13[[#This Row],[Precio unitario]]*Tabla13[[#This Row],[Tasa de ingresos cliente]]</f>
        <v>1.3873473975E-4</v>
      </c>
      <c r="Y1273" s="21">
        <v>22.631540000000001</v>
      </c>
      <c r="Z1273" s="15">
        <f>Tabla13[[#This Row],[tasa de cambio]]*Tabla13[[#This Row],[Ingresos netos]]</f>
        <v>3.1397808120417151E-3</v>
      </c>
      <c r="AQ1273" s="1" t="s">
        <v>100</v>
      </c>
      <c r="AR1273" s="1" t="s">
        <v>82</v>
      </c>
      <c r="AS1273" s="1" t="s">
        <v>114</v>
      </c>
      <c r="AT1273" s="1" t="s">
        <v>11</v>
      </c>
      <c r="AU1273" s="1" t="s">
        <v>12</v>
      </c>
      <c r="AV1273" s="1" t="s">
        <v>13</v>
      </c>
      <c r="AW1273" s="8">
        <v>1.1709999999999999E-3</v>
      </c>
      <c r="AX1273" s="8">
        <v>0.75</v>
      </c>
      <c r="AY1273" s="9">
        <f>Tabla8[[#This Row],[Precio unitario]]*Tabla8[[#This Row],[Tasa de ingresos cliente]]</f>
        <v>8.7824999999999991E-4</v>
      </c>
      <c r="AZ1273" s="21">
        <v>21.6</v>
      </c>
      <c r="BA1273" s="11">
        <f>Tabla8[[#This Row],[tasa de cambio]]*Tabla8[[#This Row],[Ingresos netos]]</f>
        <v>1.89702E-2</v>
      </c>
      <c r="BB1273" s="23"/>
      <c r="BD1273" s="23"/>
    </row>
    <row r="1274" spans="16:56">
      <c r="P1274" s="1" t="s">
        <v>87</v>
      </c>
      <c r="Q1274" s="1" t="s">
        <v>43</v>
      </c>
      <c r="R1274" s="1"/>
      <c r="S1274" s="1" t="s">
        <v>11</v>
      </c>
      <c r="T1274" s="1" t="s">
        <v>12</v>
      </c>
      <c r="U1274" s="1" t="s">
        <v>13</v>
      </c>
      <c r="V1274" s="8">
        <v>1.95237939E-4</v>
      </c>
      <c r="W1274" s="8">
        <v>0.75</v>
      </c>
      <c r="X1274" s="9">
        <f>Tabla13[[#This Row],[Precio unitario]]*Tabla13[[#This Row],[Tasa de ingresos cliente]]</f>
        <v>1.4642845425000002E-4</v>
      </c>
      <c r="Y1274" s="21">
        <v>22.631540000000001</v>
      </c>
      <c r="Z1274" s="15">
        <f>Tabla13[[#This Row],[tasa de cambio]]*Tabla13[[#This Row],[Ingresos netos]]</f>
        <v>3.3139014194970453E-3</v>
      </c>
      <c r="AQ1274" s="2" t="s">
        <v>100</v>
      </c>
      <c r="AR1274" s="2" t="s">
        <v>82</v>
      </c>
      <c r="AS1274" s="2" t="s">
        <v>104</v>
      </c>
      <c r="AT1274" s="2" t="s">
        <v>11</v>
      </c>
      <c r="AU1274" s="2" t="s">
        <v>129</v>
      </c>
      <c r="AV1274" s="2" t="s">
        <v>13</v>
      </c>
      <c r="AW1274" s="7">
        <v>-1.182303E-3</v>
      </c>
      <c r="AX1274" s="7">
        <v>0.75</v>
      </c>
      <c r="AY1274" s="9">
        <f>Tabla8[[#This Row],[Precio unitario]]*Tabla8[[#This Row],[Tasa de ingresos cliente]]</f>
        <v>-8.8672725E-4</v>
      </c>
      <c r="AZ1274" s="21">
        <v>21.6</v>
      </c>
      <c r="BA1274" s="11">
        <f>Tabla8[[#This Row],[tasa de cambio]]*Tabla8[[#This Row],[Ingresos netos]]</f>
        <v>-1.9153308600000002E-2</v>
      </c>
      <c r="BB1274" s="23"/>
      <c r="BD1274" s="23"/>
    </row>
    <row r="1275" spans="16:56">
      <c r="P1275" s="2" t="s">
        <v>87</v>
      </c>
      <c r="Q1275" s="2" t="s">
        <v>43</v>
      </c>
      <c r="R1275" s="2"/>
      <c r="S1275" s="2" t="s">
        <v>11</v>
      </c>
      <c r="T1275" s="2" t="s">
        <v>12</v>
      </c>
      <c r="U1275" s="2" t="s">
        <v>13</v>
      </c>
      <c r="V1275" s="7">
        <v>1.6320610899999999E-4</v>
      </c>
      <c r="W1275" s="7">
        <v>0.75</v>
      </c>
      <c r="X1275" s="9">
        <f>Tabla13[[#This Row],[Precio unitario]]*Tabla13[[#This Row],[Tasa de ingresos cliente]]</f>
        <v>1.2240458175000001E-4</v>
      </c>
      <c r="Y1275" s="21">
        <v>22.631540000000001</v>
      </c>
      <c r="Z1275" s="15">
        <f>Tabla13[[#This Row],[tasa de cambio]]*Tabla13[[#This Row],[Ingresos netos]]</f>
        <v>2.7702041880583953E-3</v>
      </c>
      <c r="AQ1275" s="1" t="s">
        <v>100</v>
      </c>
      <c r="AR1275" s="1" t="s">
        <v>44</v>
      </c>
      <c r="AS1275" s="1" t="s">
        <v>101</v>
      </c>
      <c r="AT1275" s="1" t="s">
        <v>11</v>
      </c>
      <c r="AU1275" s="1" t="s">
        <v>12</v>
      </c>
      <c r="AV1275" s="1" t="s">
        <v>13</v>
      </c>
      <c r="AW1275" s="8">
        <v>9.7199999999999999E-4</v>
      </c>
      <c r="AX1275" s="8">
        <v>0.75</v>
      </c>
      <c r="AY1275" s="9">
        <f>Tabla8[[#This Row],[Precio unitario]]*Tabla8[[#This Row],[Tasa de ingresos cliente]]</f>
        <v>7.2900000000000005E-4</v>
      </c>
      <c r="AZ1275" s="21">
        <v>21.6</v>
      </c>
      <c r="BA1275" s="11">
        <f>Tabla8[[#This Row],[tasa de cambio]]*Tabla8[[#This Row],[Ingresos netos]]</f>
        <v>1.5746400000000001E-2</v>
      </c>
      <c r="BB1275" s="23"/>
      <c r="BD1275" s="23"/>
    </row>
    <row r="1276" spans="16:56">
      <c r="P1276" s="1" t="s">
        <v>87</v>
      </c>
      <c r="Q1276" s="1" t="s">
        <v>56</v>
      </c>
      <c r="R1276" s="1"/>
      <c r="S1276" s="1" t="s">
        <v>11</v>
      </c>
      <c r="T1276" s="1" t="s">
        <v>12</v>
      </c>
      <c r="U1276" s="1" t="s">
        <v>13</v>
      </c>
      <c r="V1276" s="8">
        <v>8.5747577299999996E-4</v>
      </c>
      <c r="W1276" s="8">
        <v>0.75</v>
      </c>
      <c r="X1276" s="9">
        <f>Tabla13[[#This Row],[Precio unitario]]*Tabla13[[#This Row],[Tasa de ingresos cliente]]</f>
        <v>6.4310682975E-4</v>
      </c>
      <c r="Y1276" s="21">
        <v>22.631540000000001</v>
      </c>
      <c r="Z1276" s="15">
        <f>Tabla13[[#This Row],[tasa de cambio]]*Tabla13[[#This Row],[Ingresos netos]]</f>
        <v>1.4554497941760315E-2</v>
      </c>
      <c r="AQ1276" s="2" t="s">
        <v>100</v>
      </c>
      <c r="AR1276" s="2" t="s">
        <v>44</v>
      </c>
      <c r="AS1276" s="2" t="s">
        <v>104</v>
      </c>
      <c r="AT1276" s="2" t="s">
        <v>11</v>
      </c>
      <c r="AU1276" s="2" t="s">
        <v>12</v>
      </c>
      <c r="AV1276" s="2" t="s">
        <v>13</v>
      </c>
      <c r="AW1276" s="7">
        <v>9.7199999999999999E-4</v>
      </c>
      <c r="AX1276" s="7">
        <v>0.75</v>
      </c>
      <c r="AY1276" s="9">
        <f>Tabla8[[#This Row],[Precio unitario]]*Tabla8[[#This Row],[Tasa de ingresos cliente]]</f>
        <v>7.2900000000000005E-4</v>
      </c>
      <c r="AZ1276" s="21">
        <v>21.6</v>
      </c>
      <c r="BA1276" s="11">
        <f>Tabla8[[#This Row],[tasa de cambio]]*Tabla8[[#This Row],[Ingresos netos]]</f>
        <v>1.5746400000000001E-2</v>
      </c>
      <c r="BB1276" s="23"/>
      <c r="BD1276" s="23"/>
    </row>
    <row r="1277" spans="16:56">
      <c r="P1277" s="2" t="s">
        <v>87</v>
      </c>
      <c r="Q1277" s="2" t="s">
        <v>44</v>
      </c>
      <c r="R1277" s="2"/>
      <c r="S1277" s="2" t="s">
        <v>11</v>
      </c>
      <c r="T1277" s="2" t="s">
        <v>12</v>
      </c>
      <c r="U1277" s="2" t="s">
        <v>13</v>
      </c>
      <c r="V1277" s="7">
        <v>9.3094899900000004E-4</v>
      </c>
      <c r="W1277" s="7">
        <v>0.75</v>
      </c>
      <c r="X1277" s="9">
        <f>Tabla13[[#This Row],[Precio unitario]]*Tabla13[[#This Row],[Tasa de ingresos cliente]]</f>
        <v>6.9821174925000006E-4</v>
      </c>
      <c r="Y1277" s="21">
        <v>22.631540000000001</v>
      </c>
      <c r="Z1277" s="15">
        <f>Tabla13[[#This Row],[tasa de cambio]]*Tabla13[[#This Row],[Ingresos netos]]</f>
        <v>1.5801607131621348E-2</v>
      </c>
      <c r="AQ1277" s="1" t="s">
        <v>100</v>
      </c>
      <c r="AR1277" s="1" t="s">
        <v>44</v>
      </c>
      <c r="AS1277" s="1" t="s">
        <v>104</v>
      </c>
      <c r="AT1277" s="1" t="s">
        <v>11</v>
      </c>
      <c r="AU1277" s="1" t="s">
        <v>12</v>
      </c>
      <c r="AV1277" s="1" t="s">
        <v>13</v>
      </c>
      <c r="AW1277" s="8">
        <v>9.7208699999999995E-4</v>
      </c>
      <c r="AX1277" s="8">
        <v>0.75</v>
      </c>
      <c r="AY1277" s="9">
        <f>Tabla8[[#This Row],[Precio unitario]]*Tabla8[[#This Row],[Tasa de ingresos cliente]]</f>
        <v>7.2906524999999996E-4</v>
      </c>
      <c r="AZ1277" s="21">
        <v>21.6</v>
      </c>
      <c r="BA1277" s="11">
        <f>Tabla8[[#This Row],[tasa de cambio]]*Tabla8[[#This Row],[Ingresos netos]]</f>
        <v>1.57478094E-2</v>
      </c>
      <c r="BB1277" s="23"/>
      <c r="BD1277" s="23"/>
    </row>
    <row r="1278" spans="16:56">
      <c r="P1278" s="1" t="s">
        <v>87</v>
      </c>
      <c r="Q1278" s="1" t="s">
        <v>17</v>
      </c>
      <c r="R1278" s="1"/>
      <c r="S1278" s="1" t="s">
        <v>11</v>
      </c>
      <c r="T1278" s="1" t="s">
        <v>12</v>
      </c>
      <c r="U1278" s="1" t="s">
        <v>13</v>
      </c>
      <c r="V1278" s="8">
        <v>2.7276809699999999E-4</v>
      </c>
      <c r="W1278" s="8">
        <v>0.75</v>
      </c>
      <c r="X1278" s="9">
        <f>Tabla13[[#This Row],[Precio unitario]]*Tabla13[[#This Row],[Tasa de ingresos cliente]]</f>
        <v>2.0457607274999999E-4</v>
      </c>
      <c r="Y1278" s="21">
        <v>22.631540000000001</v>
      </c>
      <c r="Z1278" s="15">
        <f>Tabla13[[#This Row],[tasa de cambio]]*Tabla13[[#This Row],[Ingresos netos]]</f>
        <v>4.6298715734845348E-3</v>
      </c>
      <c r="AQ1278" s="2" t="s">
        <v>100</v>
      </c>
      <c r="AR1278" s="2" t="s">
        <v>44</v>
      </c>
      <c r="AS1278" s="2" t="s">
        <v>104</v>
      </c>
      <c r="AT1278" s="2" t="s">
        <v>11</v>
      </c>
      <c r="AU1278" s="2" t="s">
        <v>12</v>
      </c>
      <c r="AV1278" s="2" t="s">
        <v>13</v>
      </c>
      <c r="AW1278" s="7">
        <v>9.7207689999999998E-4</v>
      </c>
      <c r="AX1278" s="7">
        <v>0.75</v>
      </c>
      <c r="AY1278" s="9">
        <f>Tabla8[[#This Row],[Precio unitario]]*Tabla8[[#This Row],[Tasa de ingresos cliente]]</f>
        <v>7.2905767499999998E-4</v>
      </c>
      <c r="AZ1278" s="21">
        <v>21.6</v>
      </c>
      <c r="BA1278" s="11">
        <f>Tabla8[[#This Row],[tasa de cambio]]*Tabla8[[#This Row],[Ingresos netos]]</f>
        <v>1.574764578E-2</v>
      </c>
      <c r="BB1278" s="23"/>
      <c r="BD1278" s="23"/>
    </row>
    <row r="1279" spans="16:56">
      <c r="P1279" s="2" t="s">
        <v>87</v>
      </c>
      <c r="Q1279" s="2" t="s">
        <v>18</v>
      </c>
      <c r="R1279" s="2"/>
      <c r="S1279" s="2" t="s">
        <v>11</v>
      </c>
      <c r="T1279" s="2" t="s">
        <v>12</v>
      </c>
      <c r="U1279" s="2" t="s">
        <v>13</v>
      </c>
      <c r="V1279" s="7">
        <v>3.18550046E-4</v>
      </c>
      <c r="W1279" s="7">
        <v>0.75</v>
      </c>
      <c r="X1279" s="9">
        <f>Tabla13[[#This Row],[Precio unitario]]*Tabla13[[#This Row],[Tasa de ingresos cliente]]</f>
        <v>2.3891253450000001E-4</v>
      </c>
      <c r="Y1279" s="21">
        <v>22.631540000000001</v>
      </c>
      <c r="Z1279" s="15">
        <f>Tabla13[[#This Row],[tasa de cambio]]*Tabla13[[#This Row],[Ingresos netos]]</f>
        <v>5.4069585810381307E-3</v>
      </c>
      <c r="AQ1279" s="1" t="s">
        <v>100</v>
      </c>
      <c r="AR1279" s="1" t="s">
        <v>44</v>
      </c>
      <c r="AS1279" s="1" t="s">
        <v>104</v>
      </c>
      <c r="AT1279" s="1" t="s">
        <v>11</v>
      </c>
      <c r="AU1279" s="1" t="s">
        <v>12</v>
      </c>
      <c r="AV1279" s="1" t="s">
        <v>13</v>
      </c>
      <c r="AW1279" s="8">
        <v>9.7209089999999998E-4</v>
      </c>
      <c r="AX1279" s="8">
        <v>0.75</v>
      </c>
      <c r="AY1279" s="9">
        <f>Tabla8[[#This Row],[Precio unitario]]*Tabla8[[#This Row],[Tasa de ingresos cliente]]</f>
        <v>7.2906817499999998E-4</v>
      </c>
      <c r="AZ1279" s="21">
        <v>21.6</v>
      </c>
      <c r="BA1279" s="11">
        <f>Tabla8[[#This Row],[tasa de cambio]]*Tabla8[[#This Row],[Ingresos netos]]</f>
        <v>1.5747872579999999E-2</v>
      </c>
      <c r="BB1279" s="23"/>
      <c r="BD1279" s="23"/>
    </row>
    <row r="1280" spans="16:56">
      <c r="P1280" s="1" t="s">
        <v>87</v>
      </c>
      <c r="Q1280" s="1" t="s">
        <v>18</v>
      </c>
      <c r="R1280" s="1"/>
      <c r="S1280" s="1" t="s">
        <v>11</v>
      </c>
      <c r="T1280" s="1" t="s">
        <v>12</v>
      </c>
      <c r="U1280" s="1" t="s">
        <v>13</v>
      </c>
      <c r="V1280" s="8">
        <v>2.6601955599999999E-4</v>
      </c>
      <c r="W1280" s="8">
        <v>0.75</v>
      </c>
      <c r="X1280" s="9">
        <f>Tabla13[[#This Row],[Precio unitario]]*Tabla13[[#This Row],[Tasa de ingresos cliente]]</f>
        <v>1.9951466699999999E-4</v>
      </c>
      <c r="Y1280" s="21">
        <v>22.631540000000001</v>
      </c>
      <c r="Z1280" s="15">
        <f>Tabla13[[#This Row],[tasa de cambio]]*Tabla13[[#This Row],[Ingresos netos]]</f>
        <v>4.5153241667971796E-3</v>
      </c>
      <c r="AQ1280" s="2" t="s">
        <v>100</v>
      </c>
      <c r="AR1280" s="2" t="s">
        <v>44</v>
      </c>
      <c r="AS1280" s="2" t="s">
        <v>104</v>
      </c>
      <c r="AT1280" s="2" t="s">
        <v>11</v>
      </c>
      <c r="AU1280" s="2" t="s">
        <v>12</v>
      </c>
      <c r="AV1280" s="2" t="s">
        <v>13</v>
      </c>
      <c r="AW1280" s="7">
        <v>9.7211110000000004E-4</v>
      </c>
      <c r="AX1280" s="7">
        <v>0.75</v>
      </c>
      <c r="AY1280" s="9">
        <f>Tabla8[[#This Row],[Precio unitario]]*Tabla8[[#This Row],[Tasa de ingresos cliente]]</f>
        <v>7.2908332500000006E-4</v>
      </c>
      <c r="AZ1280" s="21">
        <v>21.6</v>
      </c>
      <c r="BA1280" s="11">
        <f>Tabla8[[#This Row],[tasa de cambio]]*Tabla8[[#This Row],[Ingresos netos]]</f>
        <v>1.5748199820000003E-2</v>
      </c>
      <c r="BB1280" s="23"/>
      <c r="BD1280" s="23"/>
    </row>
    <row r="1281" spans="16:56">
      <c r="P1281" s="2" t="s">
        <v>87</v>
      </c>
      <c r="Q1281" s="2" t="s">
        <v>62</v>
      </c>
      <c r="R1281" s="2"/>
      <c r="S1281" s="2" t="s">
        <v>11</v>
      </c>
      <c r="T1281" s="2" t="s">
        <v>12</v>
      </c>
      <c r="U1281" s="2" t="s">
        <v>13</v>
      </c>
      <c r="V1281" s="7">
        <v>5.3592235999999997E-5</v>
      </c>
      <c r="W1281" s="7">
        <v>0.75</v>
      </c>
      <c r="X1281" s="9">
        <f>Tabla13[[#This Row],[Precio unitario]]*Tabla13[[#This Row],[Tasa de ingresos cliente]]</f>
        <v>4.0194176999999999E-5</v>
      </c>
      <c r="Y1281" s="21">
        <v>22.631540000000001</v>
      </c>
      <c r="Z1281" s="15">
        <f>Tabla13[[#This Row],[tasa de cambio]]*Tabla13[[#This Row],[Ingresos netos]]</f>
        <v>9.0965612454258003E-4</v>
      </c>
      <c r="AQ1281" s="1" t="s">
        <v>100</v>
      </c>
      <c r="AR1281" s="1" t="s">
        <v>44</v>
      </c>
      <c r="AS1281" s="1" t="s">
        <v>104</v>
      </c>
      <c r="AT1281" s="1" t="s">
        <v>11</v>
      </c>
      <c r="AU1281" s="1" t="s">
        <v>12</v>
      </c>
      <c r="AV1281" s="1" t="s">
        <v>13</v>
      </c>
      <c r="AW1281" s="8">
        <v>9.722E-4</v>
      </c>
      <c r="AX1281" s="8">
        <v>0.75</v>
      </c>
      <c r="AY1281" s="9">
        <f>Tabla8[[#This Row],[Precio unitario]]*Tabla8[[#This Row],[Tasa de ingresos cliente]]</f>
        <v>7.2915000000000002E-4</v>
      </c>
      <c r="AZ1281" s="21">
        <v>21.6</v>
      </c>
      <c r="BA1281" s="11">
        <f>Tabla8[[#This Row],[tasa de cambio]]*Tabla8[[#This Row],[Ingresos netos]]</f>
        <v>1.5749640000000002E-2</v>
      </c>
      <c r="BB1281" s="23"/>
      <c r="BD1281" s="23"/>
    </row>
    <row r="1282" spans="16:56">
      <c r="P1282" s="1" t="s">
        <v>87</v>
      </c>
      <c r="Q1282" s="1" t="s">
        <v>52</v>
      </c>
      <c r="R1282" s="1"/>
      <c r="S1282" s="1" t="s">
        <v>11</v>
      </c>
      <c r="T1282" s="1" t="s">
        <v>12</v>
      </c>
      <c r="U1282" s="1" t="s">
        <v>13</v>
      </c>
      <c r="V1282" s="8">
        <v>2.02526771E-4</v>
      </c>
      <c r="W1282" s="8">
        <v>0.75</v>
      </c>
      <c r="X1282" s="9">
        <f>Tabla13[[#This Row],[Precio unitario]]*Tabla13[[#This Row],[Tasa de ingresos cliente]]</f>
        <v>1.5189507824999999E-4</v>
      </c>
      <c r="Y1282" s="21">
        <v>22.631540000000001</v>
      </c>
      <c r="Z1282" s="15">
        <f>Tabla13[[#This Row],[tasa de cambio]]*Tabla13[[#This Row],[Ingresos netos]]</f>
        <v>3.4376195392180051E-3</v>
      </c>
      <c r="AQ1282" s="2" t="s">
        <v>100</v>
      </c>
      <c r="AR1282" s="2" t="s">
        <v>44</v>
      </c>
      <c r="AS1282" s="2" t="s">
        <v>104</v>
      </c>
      <c r="AT1282" s="2" t="s">
        <v>11</v>
      </c>
      <c r="AU1282" s="2" t="s">
        <v>12</v>
      </c>
      <c r="AV1282" s="2" t="s">
        <v>13</v>
      </c>
      <c r="AW1282" s="7">
        <v>9.7207140000000005E-4</v>
      </c>
      <c r="AX1282" s="7">
        <v>0.75</v>
      </c>
      <c r="AY1282" s="9">
        <f>Tabla8[[#This Row],[Precio unitario]]*Tabla8[[#This Row],[Tasa de ingresos cliente]]</f>
        <v>7.2905355000000009E-4</v>
      </c>
      <c r="AZ1282" s="21">
        <v>21.6</v>
      </c>
      <c r="BA1282" s="11">
        <f>Tabla8[[#This Row],[tasa de cambio]]*Tabla8[[#This Row],[Ingresos netos]]</f>
        <v>1.5747556680000004E-2</v>
      </c>
      <c r="BB1282" s="23"/>
      <c r="BD1282" s="23"/>
    </row>
    <row r="1283" spans="16:56">
      <c r="P1283" s="2" t="s">
        <v>87</v>
      </c>
      <c r="Q1283" s="2" t="s">
        <v>20</v>
      </c>
      <c r="R1283" s="2"/>
      <c r="S1283" s="2" t="s">
        <v>11</v>
      </c>
      <c r="T1283" s="2" t="s">
        <v>12</v>
      </c>
      <c r="U1283" s="2" t="s">
        <v>13</v>
      </c>
      <c r="V1283" s="7">
        <v>3.388700458E-3</v>
      </c>
      <c r="W1283" s="7">
        <v>0.75</v>
      </c>
      <c r="X1283" s="9">
        <f>Tabla13[[#This Row],[Precio unitario]]*Tabla13[[#This Row],[Tasa de ingresos cliente]]</f>
        <v>2.5415253434999999E-3</v>
      </c>
      <c r="Y1283" s="21">
        <v>22.631540000000001</v>
      </c>
      <c r="Z1283" s="15">
        <f>Tabla13[[#This Row],[tasa de cambio]]*Tabla13[[#This Row],[Ingresos netos]]</f>
        <v>5.7518632472433988E-2</v>
      </c>
      <c r="AQ1283" s="1" t="s">
        <v>100</v>
      </c>
      <c r="AR1283" s="1" t="s">
        <v>44</v>
      </c>
      <c r="AS1283" s="1" t="s">
        <v>104</v>
      </c>
      <c r="AT1283" s="1" t="s">
        <v>11</v>
      </c>
      <c r="AU1283" s="1" t="s">
        <v>12</v>
      </c>
      <c r="AV1283" s="1" t="s">
        <v>13</v>
      </c>
      <c r="AW1283" s="8">
        <v>9.7209520000000004E-4</v>
      </c>
      <c r="AX1283" s="8">
        <v>0.75</v>
      </c>
      <c r="AY1283" s="9">
        <f>Tabla8[[#This Row],[Precio unitario]]*Tabla8[[#This Row],[Tasa de ingresos cliente]]</f>
        <v>7.290714E-4</v>
      </c>
      <c r="AZ1283" s="21">
        <v>21.6</v>
      </c>
      <c r="BA1283" s="11">
        <f>Tabla8[[#This Row],[tasa de cambio]]*Tabla8[[#This Row],[Ingresos netos]]</f>
        <v>1.574794224E-2</v>
      </c>
      <c r="BB1283" s="23"/>
      <c r="BD1283" s="23"/>
    </row>
    <row r="1284" spans="16:56">
      <c r="P1284" s="1" t="s">
        <v>87</v>
      </c>
      <c r="Q1284" s="1" t="s">
        <v>34</v>
      </c>
      <c r="R1284" s="1"/>
      <c r="S1284" s="1" t="s">
        <v>11</v>
      </c>
      <c r="T1284" s="1" t="s">
        <v>12</v>
      </c>
      <c r="U1284" s="1" t="s">
        <v>13</v>
      </c>
      <c r="V1284" s="8">
        <v>2.2169759600000001E-4</v>
      </c>
      <c r="W1284" s="8">
        <v>0.75</v>
      </c>
      <c r="X1284" s="9">
        <f>Tabla13[[#This Row],[Precio unitario]]*Tabla13[[#This Row],[Tasa de ingresos cliente]]</f>
        <v>1.6627319700000001E-4</v>
      </c>
      <c r="Y1284" s="21">
        <v>22.631540000000001</v>
      </c>
      <c r="Z1284" s="15">
        <f>Tabla13[[#This Row],[tasa de cambio]]*Tabla13[[#This Row],[Ingresos netos]]</f>
        <v>3.7630185088333803E-3</v>
      </c>
      <c r="AQ1284" s="2" t="s">
        <v>100</v>
      </c>
      <c r="AR1284" s="2" t="s">
        <v>44</v>
      </c>
      <c r="AS1284" s="2" t="s">
        <v>104</v>
      </c>
      <c r="AT1284" s="2" t="s">
        <v>11</v>
      </c>
      <c r="AU1284" s="2" t="s">
        <v>12</v>
      </c>
      <c r="AV1284" s="2" t="s">
        <v>13</v>
      </c>
      <c r="AW1284" s="7">
        <v>9.7212500000000001E-4</v>
      </c>
      <c r="AX1284" s="7">
        <v>0.75</v>
      </c>
      <c r="AY1284" s="9">
        <f>Tabla8[[#This Row],[Precio unitario]]*Tabla8[[#This Row],[Tasa de ingresos cliente]]</f>
        <v>7.2909375000000003E-4</v>
      </c>
      <c r="AZ1284" s="21">
        <v>21.6</v>
      </c>
      <c r="BA1284" s="11">
        <f>Tabla8[[#This Row],[tasa de cambio]]*Tabla8[[#This Row],[Ingresos netos]]</f>
        <v>1.5748425000000003E-2</v>
      </c>
      <c r="BB1284" s="23"/>
      <c r="BD1284" s="23"/>
    </row>
    <row r="1285" spans="16:56">
      <c r="P1285" s="2" t="s">
        <v>87</v>
      </c>
      <c r="Q1285" s="2" t="s">
        <v>21</v>
      </c>
      <c r="R1285" s="2"/>
      <c r="S1285" s="2" t="s">
        <v>11</v>
      </c>
      <c r="T1285" s="2" t="s">
        <v>12</v>
      </c>
      <c r="U1285" s="2" t="s">
        <v>13</v>
      </c>
      <c r="V1285" s="7">
        <v>1.8128005950000001E-3</v>
      </c>
      <c r="W1285" s="7">
        <v>0.75</v>
      </c>
      <c r="X1285" s="9">
        <f>Tabla13[[#This Row],[Precio unitario]]*Tabla13[[#This Row],[Tasa de ingresos cliente]]</f>
        <v>1.3596004462499999E-3</v>
      </c>
      <c r="Y1285" s="21">
        <v>22.631540000000001</v>
      </c>
      <c r="Z1285" s="15">
        <f>Tabla13[[#This Row],[tasa de cambio]]*Tabla13[[#This Row],[Ingresos netos]]</f>
        <v>3.0769851883324723E-2</v>
      </c>
      <c r="AQ1285" s="1" t="s">
        <v>100</v>
      </c>
      <c r="AR1285" s="1" t="s">
        <v>44</v>
      </c>
      <c r="AS1285" s="1" t="s">
        <v>104</v>
      </c>
      <c r="AT1285" s="1" t="s">
        <v>11</v>
      </c>
      <c r="AU1285" s="1" t="s">
        <v>12</v>
      </c>
      <c r="AV1285" s="1" t="s">
        <v>13</v>
      </c>
      <c r="AW1285" s="8">
        <v>9.7210530000000001E-4</v>
      </c>
      <c r="AX1285" s="8">
        <v>0.75</v>
      </c>
      <c r="AY1285" s="9">
        <f>Tabla8[[#This Row],[Precio unitario]]*Tabla8[[#This Row],[Tasa de ingresos cliente]]</f>
        <v>7.2907897499999998E-4</v>
      </c>
      <c r="AZ1285" s="21">
        <v>21.6</v>
      </c>
      <c r="BA1285" s="11">
        <f>Tabla8[[#This Row],[tasa de cambio]]*Tabla8[[#This Row],[Ingresos netos]]</f>
        <v>1.574810586E-2</v>
      </c>
      <c r="BB1285" s="23"/>
      <c r="BD1285" s="23"/>
    </row>
    <row r="1286" spans="16:56">
      <c r="P1286" s="1" t="s">
        <v>87</v>
      </c>
      <c r="Q1286" s="1" t="s">
        <v>37</v>
      </c>
      <c r="R1286" s="1"/>
      <c r="S1286" s="1" t="s">
        <v>11</v>
      </c>
      <c r="T1286" s="1" t="s">
        <v>12</v>
      </c>
      <c r="U1286" s="1" t="s">
        <v>13</v>
      </c>
      <c r="V1286" s="8">
        <v>1.10612692E-4</v>
      </c>
      <c r="W1286" s="8">
        <v>0.75</v>
      </c>
      <c r="X1286" s="9">
        <f>Tabla13[[#This Row],[Precio unitario]]*Tabla13[[#This Row],[Tasa de ingresos cliente]]</f>
        <v>8.2959519000000003E-5</v>
      </c>
      <c r="Y1286" s="21">
        <v>22.631540000000001</v>
      </c>
      <c r="Z1286" s="15">
        <f>Tabla13[[#This Row],[tasa de cambio]]*Tabla13[[#This Row],[Ingresos netos]]</f>
        <v>1.8775016726292602E-3</v>
      </c>
      <c r="AQ1286" s="1" t="s">
        <v>100</v>
      </c>
      <c r="AR1286" s="1" t="s">
        <v>44</v>
      </c>
      <c r="AS1286" s="1" t="s">
        <v>104</v>
      </c>
      <c r="AT1286" s="1" t="s">
        <v>11</v>
      </c>
      <c r="AU1286" s="1" t="s">
        <v>12</v>
      </c>
      <c r="AV1286" s="1" t="s">
        <v>13</v>
      </c>
      <c r="AW1286" s="8">
        <v>9.7216670000000002E-4</v>
      </c>
      <c r="AX1286" s="8">
        <v>0.75</v>
      </c>
      <c r="AY1286" s="9">
        <f>Tabla8[[#This Row],[Precio unitario]]*Tabla8[[#This Row],[Tasa de ingresos cliente]]</f>
        <v>7.2912502500000007E-4</v>
      </c>
      <c r="AZ1286" s="21">
        <v>21.6</v>
      </c>
      <c r="BA1286" s="11">
        <f>Tabla8[[#This Row],[tasa de cambio]]*Tabla8[[#This Row],[Ingresos netos]]</f>
        <v>1.5749100540000002E-2</v>
      </c>
      <c r="BB1286" s="23"/>
      <c r="BD1286" s="23"/>
    </row>
    <row r="1287" spans="16:56">
      <c r="P1287" s="2" t="s">
        <v>87</v>
      </c>
      <c r="Q1287" s="2" t="s">
        <v>37</v>
      </c>
      <c r="R1287" s="2"/>
      <c r="S1287" s="2" t="s">
        <v>11</v>
      </c>
      <c r="T1287" s="2" t="s">
        <v>12</v>
      </c>
      <c r="U1287" s="2" t="s">
        <v>13</v>
      </c>
      <c r="V1287" s="7">
        <v>1.6216398599999999E-4</v>
      </c>
      <c r="W1287" s="7">
        <v>0.75</v>
      </c>
      <c r="X1287" s="9">
        <f>Tabla13[[#This Row],[Precio unitario]]*Tabla13[[#This Row],[Tasa de ingresos cliente]]</f>
        <v>1.216229895E-4</v>
      </c>
      <c r="Y1287" s="21">
        <v>22.631540000000001</v>
      </c>
      <c r="Z1287" s="15">
        <f>Tabla13[[#This Row],[tasa de cambio]]*Tabla13[[#This Row],[Ingresos netos]]</f>
        <v>2.75251555178883E-3</v>
      </c>
      <c r="AQ1287" s="2" t="s">
        <v>100</v>
      </c>
      <c r="AR1287" s="2" t="s">
        <v>44</v>
      </c>
      <c r="AS1287" s="2" t="s">
        <v>114</v>
      </c>
      <c r="AT1287" s="2" t="s">
        <v>11</v>
      </c>
      <c r="AU1287" s="2" t="s">
        <v>12</v>
      </c>
      <c r="AV1287" s="2" t="s">
        <v>13</v>
      </c>
      <c r="AW1287" s="7">
        <v>9.7211110000000004E-4</v>
      </c>
      <c r="AX1287" s="7">
        <v>0.75</v>
      </c>
      <c r="AY1287" s="9">
        <f>Tabla8[[#This Row],[Precio unitario]]*Tabla8[[#This Row],[Tasa de ingresos cliente]]</f>
        <v>7.2908332500000006E-4</v>
      </c>
      <c r="AZ1287" s="21">
        <v>21.6</v>
      </c>
      <c r="BA1287" s="11">
        <f>Tabla8[[#This Row],[tasa de cambio]]*Tabla8[[#This Row],[Ingresos netos]]</f>
        <v>1.5748199820000003E-2</v>
      </c>
      <c r="BB1287" s="23"/>
      <c r="BD1287" s="23"/>
    </row>
    <row r="1288" spans="16:56">
      <c r="P1288" s="1" t="s">
        <v>87</v>
      </c>
      <c r="Q1288" s="1" t="s">
        <v>37</v>
      </c>
      <c r="R1288" s="1"/>
      <c r="S1288" s="1" t="s">
        <v>11</v>
      </c>
      <c r="T1288" s="1" t="s">
        <v>12</v>
      </c>
      <c r="U1288" s="1" t="s">
        <v>13</v>
      </c>
      <c r="V1288" s="8">
        <v>8.4574761000000002E-5</v>
      </c>
      <c r="W1288" s="8">
        <v>0.75</v>
      </c>
      <c r="X1288" s="9">
        <f>Tabla13[[#This Row],[Precio unitario]]*Tabla13[[#This Row],[Tasa de ingresos cliente]]</f>
        <v>6.3431070749999998E-5</v>
      </c>
      <c r="Y1288" s="21">
        <v>22.631540000000001</v>
      </c>
      <c r="Z1288" s="15">
        <f>Tabla13[[#This Row],[tasa de cambio]]*Tabla13[[#This Row],[Ingresos netos]]</f>
        <v>1.4355428149214551E-3</v>
      </c>
      <c r="AQ1288" s="1" t="s">
        <v>100</v>
      </c>
      <c r="AR1288" s="1" t="s">
        <v>44</v>
      </c>
      <c r="AS1288" s="1" t="s">
        <v>114</v>
      </c>
      <c r="AT1288" s="1" t="s">
        <v>11</v>
      </c>
      <c r="AU1288" s="1" t="s">
        <v>12</v>
      </c>
      <c r="AV1288" s="1" t="s">
        <v>13</v>
      </c>
      <c r="AW1288" s="8">
        <v>9.7199999999999999E-4</v>
      </c>
      <c r="AX1288" s="8">
        <v>0.75</v>
      </c>
      <c r="AY1288" s="9">
        <f>Tabla8[[#This Row],[Precio unitario]]*Tabla8[[#This Row],[Tasa de ingresos cliente]]</f>
        <v>7.2900000000000005E-4</v>
      </c>
      <c r="AZ1288" s="21">
        <v>21.6</v>
      </c>
      <c r="BA1288" s="11">
        <f>Tabla8[[#This Row],[tasa de cambio]]*Tabla8[[#This Row],[Ingresos netos]]</f>
        <v>1.5746400000000001E-2</v>
      </c>
      <c r="BB1288" s="23"/>
      <c r="BD1288" s="23"/>
    </row>
    <row r="1289" spans="16:56">
      <c r="P1289" s="2" t="s">
        <v>87</v>
      </c>
      <c r="Q1289" s="2" t="s">
        <v>22</v>
      </c>
      <c r="R1289" s="2"/>
      <c r="S1289" s="2" t="s">
        <v>11</v>
      </c>
      <c r="T1289" s="2" t="s">
        <v>12</v>
      </c>
      <c r="U1289" s="2" t="s">
        <v>13</v>
      </c>
      <c r="V1289" s="7">
        <v>1.2009270909999999E-3</v>
      </c>
      <c r="W1289" s="7">
        <v>0.75</v>
      </c>
      <c r="X1289" s="9">
        <f>Tabla13[[#This Row],[Precio unitario]]*Tabla13[[#This Row],[Tasa de ingresos cliente]]</f>
        <v>9.0069531824999989E-4</v>
      </c>
      <c r="Y1289" s="21">
        <v>22.631540000000001</v>
      </c>
      <c r="Z1289" s="15">
        <f>Tabla13[[#This Row],[tasa de cambio]]*Tabla13[[#This Row],[Ingresos netos]]</f>
        <v>2.0384122122787604E-2</v>
      </c>
      <c r="AQ1289" s="2" t="s">
        <v>100</v>
      </c>
      <c r="AR1289" s="2" t="s">
        <v>44</v>
      </c>
      <c r="AS1289" s="2" t="s">
        <v>114</v>
      </c>
      <c r="AT1289" s="2" t="s">
        <v>11</v>
      </c>
      <c r="AU1289" s="2" t="s">
        <v>12</v>
      </c>
      <c r="AV1289" s="2" t="s">
        <v>13</v>
      </c>
      <c r="AW1289" s="7">
        <v>9.7212500000000001E-4</v>
      </c>
      <c r="AX1289" s="7">
        <v>0.75</v>
      </c>
      <c r="AY1289" s="9">
        <f>Tabla8[[#This Row],[Precio unitario]]*Tabla8[[#This Row],[Tasa de ingresos cliente]]</f>
        <v>7.2909375000000003E-4</v>
      </c>
      <c r="AZ1289" s="21">
        <v>21.6</v>
      </c>
      <c r="BA1289" s="11">
        <f>Tabla8[[#This Row],[tasa de cambio]]*Tabla8[[#This Row],[Ingresos netos]]</f>
        <v>1.5748425000000003E-2</v>
      </c>
      <c r="BB1289" s="23"/>
      <c r="BD1289" s="23"/>
    </row>
    <row r="1290" spans="16:56">
      <c r="P1290" s="1" t="s">
        <v>87</v>
      </c>
      <c r="Q1290" s="1" t="s">
        <v>23</v>
      </c>
      <c r="R1290" s="1"/>
      <c r="S1290" s="1" t="s">
        <v>11</v>
      </c>
      <c r="T1290" s="1" t="s">
        <v>12</v>
      </c>
      <c r="U1290" s="1" t="s">
        <v>13</v>
      </c>
      <c r="V1290" s="8">
        <v>1.210010782E-3</v>
      </c>
      <c r="W1290" s="8">
        <v>0.75</v>
      </c>
      <c r="X1290" s="9">
        <f>Tabla13[[#This Row],[Precio unitario]]*Tabla13[[#This Row],[Tasa de ingresos cliente]]</f>
        <v>9.0750808649999999E-4</v>
      </c>
      <c r="Y1290" s="21">
        <v>22.631540000000001</v>
      </c>
      <c r="Z1290" s="15">
        <f>Tabla13[[#This Row],[tasa de cambio]]*Tabla13[[#This Row],[Ingresos netos]]</f>
        <v>2.0538305559948213E-2</v>
      </c>
      <c r="AQ1290" s="1" t="s">
        <v>100</v>
      </c>
      <c r="AR1290" s="1" t="s">
        <v>44</v>
      </c>
      <c r="AS1290" s="1" t="s">
        <v>114</v>
      </c>
      <c r="AT1290" s="1" t="s">
        <v>11</v>
      </c>
      <c r="AU1290" s="1" t="s">
        <v>12</v>
      </c>
      <c r="AV1290" s="1" t="s">
        <v>13</v>
      </c>
      <c r="AW1290" s="8">
        <v>9.7210530000000001E-4</v>
      </c>
      <c r="AX1290" s="8">
        <v>0.75</v>
      </c>
      <c r="AY1290" s="9">
        <f>Tabla8[[#This Row],[Precio unitario]]*Tabla8[[#This Row],[Tasa de ingresos cliente]]</f>
        <v>7.2907897499999998E-4</v>
      </c>
      <c r="AZ1290" s="21">
        <v>21.6</v>
      </c>
      <c r="BA1290" s="11">
        <f>Tabla8[[#This Row],[tasa de cambio]]*Tabla8[[#This Row],[Ingresos netos]]</f>
        <v>1.574810586E-2</v>
      </c>
      <c r="BB1290" s="23"/>
      <c r="BD1290" s="23"/>
    </row>
    <row r="1291" spans="16:56">
      <c r="P1291" s="2" t="s">
        <v>87</v>
      </c>
      <c r="Q1291" s="2" t="s">
        <v>47</v>
      </c>
      <c r="R1291" s="2"/>
      <c r="S1291" s="2" t="s">
        <v>11</v>
      </c>
      <c r="T1291" s="2" t="s">
        <v>12</v>
      </c>
      <c r="U1291" s="2" t="s">
        <v>13</v>
      </c>
      <c r="V1291" s="7">
        <v>2.4432197799999998E-4</v>
      </c>
      <c r="W1291" s="7">
        <v>0.75</v>
      </c>
      <c r="X1291" s="9">
        <f>Tabla13[[#This Row],[Precio unitario]]*Tabla13[[#This Row],[Tasa de ingresos cliente]]</f>
        <v>1.8324148349999997E-4</v>
      </c>
      <c r="Y1291" s="21">
        <v>22.631540000000001</v>
      </c>
      <c r="Z1291" s="15">
        <f>Tabla13[[#This Row],[tasa de cambio]]*Tabla13[[#This Row],[Ingresos netos]]</f>
        <v>4.1470369634895891E-3</v>
      </c>
      <c r="AQ1291" s="2" t="s">
        <v>100</v>
      </c>
      <c r="AR1291" s="2" t="s">
        <v>44</v>
      </c>
      <c r="AS1291" s="2" t="s">
        <v>114</v>
      </c>
      <c r="AT1291" s="2" t="s">
        <v>11</v>
      </c>
      <c r="AU1291" s="2" t="s">
        <v>12</v>
      </c>
      <c r="AV1291" s="2" t="s">
        <v>13</v>
      </c>
      <c r="AW1291" s="7">
        <v>9.7212000000000004E-4</v>
      </c>
      <c r="AX1291" s="7">
        <v>0.75</v>
      </c>
      <c r="AY1291" s="9">
        <f>Tabla8[[#This Row],[Precio unitario]]*Tabla8[[#This Row],[Tasa de ingresos cliente]]</f>
        <v>7.2909000000000005E-4</v>
      </c>
      <c r="AZ1291" s="21">
        <v>21.6</v>
      </c>
      <c r="BA1291" s="11">
        <f>Tabla8[[#This Row],[tasa de cambio]]*Tabla8[[#This Row],[Ingresos netos]]</f>
        <v>1.5748344000000001E-2</v>
      </c>
      <c r="BB1291" s="23"/>
      <c r="BD1291" s="23"/>
    </row>
    <row r="1292" spans="16:56">
      <c r="P1292" s="1" t="s">
        <v>87</v>
      </c>
      <c r="Q1292" s="1" t="s">
        <v>47</v>
      </c>
      <c r="R1292" s="1"/>
      <c r="S1292" s="1" t="s">
        <v>11</v>
      </c>
      <c r="T1292" s="1" t="s">
        <v>12</v>
      </c>
      <c r="U1292" s="1" t="s">
        <v>13</v>
      </c>
      <c r="V1292" s="8">
        <v>3.0570624799999997E-4</v>
      </c>
      <c r="W1292" s="8">
        <v>0.75</v>
      </c>
      <c r="X1292" s="9">
        <f>Tabla13[[#This Row],[Precio unitario]]*Tabla13[[#This Row],[Tasa de ingresos cliente]]</f>
        <v>2.2927968599999998E-4</v>
      </c>
      <c r="Y1292" s="21">
        <v>22.631540000000001</v>
      </c>
      <c r="Z1292" s="15">
        <f>Tabla13[[#This Row],[tasa de cambio]]*Tabla13[[#This Row],[Ingresos netos]]</f>
        <v>5.1889523848964395E-3</v>
      </c>
      <c r="AQ1292" s="1" t="s">
        <v>100</v>
      </c>
      <c r="AR1292" s="1" t="s">
        <v>44</v>
      </c>
      <c r="AS1292" s="1" t="s">
        <v>114</v>
      </c>
      <c r="AT1292" s="1" t="s">
        <v>11</v>
      </c>
      <c r="AU1292" s="1" t="s">
        <v>12</v>
      </c>
      <c r="AV1292" s="1" t="s">
        <v>13</v>
      </c>
      <c r="AW1292" s="8">
        <v>9.7211430000000004E-4</v>
      </c>
      <c r="AX1292" s="8">
        <v>0.75</v>
      </c>
      <c r="AY1292" s="9">
        <f>Tabla8[[#This Row],[Precio unitario]]*Tabla8[[#This Row],[Tasa de ingresos cliente]]</f>
        <v>7.2908572500000001E-4</v>
      </c>
      <c r="AZ1292" s="21">
        <v>21.6</v>
      </c>
      <c r="BA1292" s="11">
        <f>Tabla8[[#This Row],[tasa de cambio]]*Tabla8[[#This Row],[Ingresos netos]]</f>
        <v>1.574825166E-2</v>
      </c>
      <c r="BB1292" s="23"/>
      <c r="BD1292" s="23"/>
    </row>
    <row r="1293" spans="16:56">
      <c r="P1293" s="2" t="s">
        <v>87</v>
      </c>
      <c r="Q1293" s="2" t="s">
        <v>32</v>
      </c>
      <c r="R1293" s="2"/>
      <c r="S1293" s="2" t="s">
        <v>11</v>
      </c>
      <c r="T1293" s="2" t="s">
        <v>12</v>
      </c>
      <c r="U1293" s="2" t="s">
        <v>13</v>
      </c>
      <c r="V1293" s="7">
        <v>8.3889136850000007E-3</v>
      </c>
      <c r="W1293" s="7">
        <v>0.75</v>
      </c>
      <c r="X1293" s="9">
        <f>Tabla13[[#This Row],[Precio unitario]]*Tabla13[[#This Row],[Tasa de ingresos cliente]]</f>
        <v>6.291685263750001E-3</v>
      </c>
      <c r="Y1293" s="21">
        <v>22.631540000000001</v>
      </c>
      <c r="Z1293" s="15">
        <f>Tabla13[[#This Row],[tasa de cambio]]*Tabla13[[#This Row],[Ingresos netos]]</f>
        <v>0.14239052671396871</v>
      </c>
      <c r="AQ1293" s="2" t="s">
        <v>100</v>
      </c>
      <c r="AR1293" s="2" t="s">
        <v>44</v>
      </c>
      <c r="AS1293" s="2" t="s">
        <v>114</v>
      </c>
      <c r="AT1293" s="2" t="s">
        <v>11</v>
      </c>
      <c r="AU1293" s="2" t="s">
        <v>12</v>
      </c>
      <c r="AV1293" s="2" t="s">
        <v>13</v>
      </c>
      <c r="AW1293" s="7">
        <v>9.721129E-4</v>
      </c>
      <c r="AX1293" s="7">
        <v>0.75</v>
      </c>
      <c r="AY1293" s="9">
        <f>Tabla8[[#This Row],[Precio unitario]]*Tabla8[[#This Row],[Tasa de ingresos cliente]]</f>
        <v>7.2908467499999997E-4</v>
      </c>
      <c r="AZ1293" s="21">
        <v>21.6</v>
      </c>
      <c r="BA1293" s="11">
        <f>Tabla8[[#This Row],[tasa de cambio]]*Tabla8[[#This Row],[Ingresos netos]]</f>
        <v>1.5748228980000001E-2</v>
      </c>
      <c r="BB1293" s="23"/>
      <c r="BD1293" s="23"/>
    </row>
    <row r="1294" spans="16:56">
      <c r="P1294" s="1" t="s">
        <v>87</v>
      </c>
      <c r="Q1294" s="1" t="s">
        <v>49</v>
      </c>
      <c r="R1294" s="1"/>
      <c r="S1294" s="1" t="s">
        <v>11</v>
      </c>
      <c r="T1294" s="1" t="s">
        <v>12</v>
      </c>
      <c r="U1294" s="1" t="s">
        <v>13</v>
      </c>
      <c r="V1294" s="8">
        <v>1.14561997E-4</v>
      </c>
      <c r="W1294" s="8">
        <v>0.75</v>
      </c>
      <c r="X1294" s="9">
        <f>Tabla13[[#This Row],[Precio unitario]]*Tabla13[[#This Row],[Tasa de ingresos cliente]]</f>
        <v>8.5921497749999996E-5</v>
      </c>
      <c r="Y1294" s="21">
        <v>22.631540000000001</v>
      </c>
      <c r="Z1294" s="15">
        <f>Tabla13[[#This Row],[tasa de cambio]]*Tabla13[[#This Row],[Ingresos netos]]</f>
        <v>1.944535813189035E-3</v>
      </c>
      <c r="AQ1294" s="1" t="s">
        <v>100</v>
      </c>
      <c r="AR1294" s="1" t="s">
        <v>44</v>
      </c>
      <c r="AS1294" s="1" t="s">
        <v>114</v>
      </c>
      <c r="AT1294" s="1" t="s">
        <v>11</v>
      </c>
      <c r="AU1294" s="1" t="s">
        <v>12</v>
      </c>
      <c r="AV1294" s="1" t="s">
        <v>13</v>
      </c>
      <c r="AW1294" s="8">
        <v>9.7210389999999997E-4</v>
      </c>
      <c r="AX1294" s="8">
        <v>0.75</v>
      </c>
      <c r="AY1294" s="9">
        <f>Tabla8[[#This Row],[Precio unitario]]*Tabla8[[#This Row],[Tasa de ingresos cliente]]</f>
        <v>7.2907792499999995E-4</v>
      </c>
      <c r="AZ1294" s="21">
        <v>21.6</v>
      </c>
      <c r="BA1294" s="11">
        <f>Tabla8[[#This Row],[tasa de cambio]]*Tabla8[[#This Row],[Ingresos netos]]</f>
        <v>1.5748083180000001E-2</v>
      </c>
      <c r="BB1294" s="23"/>
      <c r="BD1294" s="23"/>
    </row>
    <row r="1295" spans="16:56">
      <c r="P1295" s="2" t="s">
        <v>87</v>
      </c>
      <c r="Q1295" s="2" t="s">
        <v>15</v>
      </c>
      <c r="R1295" s="2"/>
      <c r="S1295" s="2" t="s">
        <v>11</v>
      </c>
      <c r="T1295" s="2" t="s">
        <v>12</v>
      </c>
      <c r="U1295" s="2" t="s">
        <v>13</v>
      </c>
      <c r="V1295" s="7">
        <v>1.493091215E-3</v>
      </c>
      <c r="W1295" s="7">
        <v>0.75</v>
      </c>
      <c r="X1295" s="9">
        <f>Tabla13[[#This Row],[Precio unitario]]*Tabla13[[#This Row],[Tasa de ingresos cliente]]</f>
        <v>1.1198184112500001E-3</v>
      </c>
      <c r="Y1295" s="21">
        <v>22.631540000000001</v>
      </c>
      <c r="Z1295" s="15">
        <f>Tabla13[[#This Row],[tasa de cambio]]*Tabla13[[#This Row],[Ingresos netos]]</f>
        <v>2.5343215166940828E-2</v>
      </c>
      <c r="AQ1295" s="2" t="s">
        <v>100</v>
      </c>
      <c r="AR1295" s="2" t="s">
        <v>44</v>
      </c>
      <c r="AS1295" s="2" t="s">
        <v>114</v>
      </c>
      <c r="AT1295" s="2" t="s">
        <v>11</v>
      </c>
      <c r="AU1295" s="2" t="s">
        <v>12</v>
      </c>
      <c r="AV1295" s="2" t="s">
        <v>13</v>
      </c>
      <c r="AW1295" s="7">
        <v>9.7210570000000004E-4</v>
      </c>
      <c r="AX1295" s="7">
        <v>0.75</v>
      </c>
      <c r="AY1295" s="9">
        <f>Tabla8[[#This Row],[Precio unitario]]*Tabla8[[#This Row],[Tasa de ingresos cliente]]</f>
        <v>7.2907927500000008E-4</v>
      </c>
      <c r="AZ1295" s="21">
        <v>21.6</v>
      </c>
      <c r="BA1295" s="11">
        <f>Tabla8[[#This Row],[tasa de cambio]]*Tabla8[[#This Row],[Ingresos netos]]</f>
        <v>1.5748112340000002E-2</v>
      </c>
      <c r="BB1295" s="23"/>
      <c r="BD1295" s="23"/>
    </row>
    <row r="1296" spans="16:56">
      <c r="P1296" s="1" t="s">
        <v>87</v>
      </c>
      <c r="Q1296" s="1" t="s">
        <v>15</v>
      </c>
      <c r="R1296" s="1"/>
      <c r="S1296" s="1" t="s">
        <v>11</v>
      </c>
      <c r="T1296" s="1" t="s">
        <v>12</v>
      </c>
      <c r="U1296" s="1" t="s">
        <v>13</v>
      </c>
      <c r="V1296" s="8">
        <v>2.6994419290000001E-3</v>
      </c>
      <c r="W1296" s="8">
        <v>0.75</v>
      </c>
      <c r="X1296" s="9">
        <f>Tabla13[[#This Row],[Precio unitario]]*Tabla13[[#This Row],[Tasa de ingresos cliente]]</f>
        <v>2.02458144675E-3</v>
      </c>
      <c r="Y1296" s="21">
        <v>22.631540000000001</v>
      </c>
      <c r="Z1296" s="15">
        <f>Tabla13[[#This Row],[tasa de cambio]]*Tabla13[[#This Row],[Ingresos netos]]</f>
        <v>4.5819395995380499E-2</v>
      </c>
      <c r="AQ1296" s="1" t="s">
        <v>100</v>
      </c>
      <c r="AR1296" s="1" t="s">
        <v>44</v>
      </c>
      <c r="AS1296" s="1" t="s">
        <v>114</v>
      </c>
      <c r="AT1296" s="1" t="s">
        <v>11</v>
      </c>
      <c r="AU1296" s="1" t="s">
        <v>12</v>
      </c>
      <c r="AV1296" s="1" t="s">
        <v>13</v>
      </c>
      <c r="AW1296" s="8">
        <v>9.7211360000000002E-4</v>
      </c>
      <c r="AX1296" s="8">
        <v>0.75</v>
      </c>
      <c r="AY1296" s="9">
        <f>Tabla8[[#This Row],[Precio unitario]]*Tabla8[[#This Row],[Tasa de ingresos cliente]]</f>
        <v>7.2908520000000004E-4</v>
      </c>
      <c r="AZ1296" s="21">
        <v>21.6</v>
      </c>
      <c r="BA1296" s="11">
        <f>Tabla8[[#This Row],[tasa de cambio]]*Tabla8[[#This Row],[Ingresos netos]]</f>
        <v>1.5748240320000002E-2</v>
      </c>
      <c r="BB1296" s="23"/>
      <c r="BD1296" s="23"/>
    </row>
    <row r="1297" spans="16:56">
      <c r="P1297" s="2" t="s">
        <v>87</v>
      </c>
      <c r="Q1297" s="2" t="s">
        <v>43</v>
      </c>
      <c r="R1297" s="2"/>
      <c r="S1297" s="2" t="s">
        <v>11</v>
      </c>
      <c r="T1297" s="2" t="s">
        <v>12</v>
      </c>
      <c r="U1297" s="2" t="s">
        <v>13</v>
      </c>
      <c r="V1297" s="7">
        <v>1.74472089E-4</v>
      </c>
      <c r="W1297" s="7">
        <v>0.75</v>
      </c>
      <c r="X1297" s="9">
        <f>Tabla13[[#This Row],[Precio unitario]]*Tabla13[[#This Row],[Tasa de ingresos cliente]]</f>
        <v>1.3085406675E-4</v>
      </c>
      <c r="Y1297" s="21">
        <v>22.631540000000001</v>
      </c>
      <c r="Z1297" s="15">
        <f>Tabla13[[#This Row],[tasa de cambio]]*Tabla13[[#This Row],[Ingresos netos]]</f>
        <v>2.9614290458152949E-3</v>
      </c>
      <c r="AQ1297" s="2" t="s">
        <v>100</v>
      </c>
      <c r="AR1297" s="2" t="s">
        <v>44</v>
      </c>
      <c r="AS1297" s="2" t="s">
        <v>114</v>
      </c>
      <c r="AT1297" s="2" t="s">
        <v>11</v>
      </c>
      <c r="AU1297" s="2" t="s">
        <v>12</v>
      </c>
      <c r="AV1297" s="2" t="s">
        <v>13</v>
      </c>
      <c r="AW1297" s="7">
        <v>9.7209680000000004E-4</v>
      </c>
      <c r="AX1297" s="7">
        <v>0.75</v>
      </c>
      <c r="AY1297" s="9">
        <f>Tabla8[[#This Row],[Precio unitario]]*Tabla8[[#This Row],[Tasa de ingresos cliente]]</f>
        <v>7.2907260000000008E-4</v>
      </c>
      <c r="AZ1297" s="21">
        <v>21.6</v>
      </c>
      <c r="BA1297" s="11">
        <f>Tabla8[[#This Row],[tasa de cambio]]*Tabla8[[#This Row],[Ingresos netos]]</f>
        <v>1.5747968160000004E-2</v>
      </c>
      <c r="BB1297" s="23"/>
      <c r="BD1297" s="23"/>
    </row>
    <row r="1298" spans="16:56">
      <c r="P1298" s="1" t="s">
        <v>87</v>
      </c>
      <c r="Q1298" s="1" t="s">
        <v>50</v>
      </c>
      <c r="R1298" s="1"/>
      <c r="S1298" s="1" t="s">
        <v>11</v>
      </c>
      <c r="T1298" s="1" t="s">
        <v>12</v>
      </c>
      <c r="U1298" s="1" t="s">
        <v>13</v>
      </c>
      <c r="V1298" s="8">
        <v>5.4226122500000001E-4</v>
      </c>
      <c r="W1298" s="8">
        <v>0.75</v>
      </c>
      <c r="X1298" s="9">
        <f>Tabla13[[#This Row],[Precio unitario]]*Tabla13[[#This Row],[Tasa de ingresos cliente]]</f>
        <v>4.0669591875000001E-4</v>
      </c>
      <c r="Y1298" s="21">
        <v>22.631540000000001</v>
      </c>
      <c r="Z1298" s="15">
        <f>Tabla13[[#This Row],[tasa de cambio]]*Tabla13[[#This Row],[Ingresos netos]]</f>
        <v>9.2041549530273749E-3</v>
      </c>
      <c r="AQ1298" s="1" t="s">
        <v>100</v>
      </c>
      <c r="AR1298" s="1" t="s">
        <v>44</v>
      </c>
      <c r="AS1298" s="1" t="s">
        <v>114</v>
      </c>
      <c r="AT1298" s="1" t="s">
        <v>11</v>
      </c>
      <c r="AU1298" s="1" t="s">
        <v>12</v>
      </c>
      <c r="AV1298" s="1" t="s">
        <v>13</v>
      </c>
      <c r="AW1298" s="8">
        <v>9.7210709999999997E-4</v>
      </c>
      <c r="AX1298" s="8">
        <v>0.75</v>
      </c>
      <c r="AY1298" s="9">
        <f>Tabla8[[#This Row],[Precio unitario]]*Tabla8[[#This Row],[Tasa de ingresos cliente]]</f>
        <v>7.2908032500000001E-4</v>
      </c>
      <c r="AZ1298" s="21">
        <v>21.6</v>
      </c>
      <c r="BA1298" s="11">
        <f>Tabla8[[#This Row],[tasa de cambio]]*Tabla8[[#This Row],[Ingresos netos]]</f>
        <v>1.5748135020000002E-2</v>
      </c>
      <c r="BB1298" s="23"/>
      <c r="BD1298" s="23"/>
    </row>
    <row r="1299" spans="16:56">
      <c r="P1299" s="2" t="s">
        <v>87</v>
      </c>
      <c r="Q1299" s="2" t="s">
        <v>49</v>
      </c>
      <c r="R1299" s="2"/>
      <c r="S1299" s="2" t="s">
        <v>11</v>
      </c>
      <c r="T1299" s="2" t="s">
        <v>12</v>
      </c>
      <c r="U1299" s="2" t="s">
        <v>13</v>
      </c>
      <c r="V1299" s="7">
        <v>1.42338635E-4</v>
      </c>
      <c r="W1299" s="7">
        <v>0.75</v>
      </c>
      <c r="X1299" s="9">
        <f>Tabla13[[#This Row],[Precio unitario]]*Tabla13[[#This Row],[Tasa de ingresos cliente]]</f>
        <v>1.0675397625E-4</v>
      </c>
      <c r="Y1299" s="21">
        <v>22.631540000000001</v>
      </c>
      <c r="Z1299" s="15">
        <f>Tabla13[[#This Row],[tasa de cambio]]*Tabla13[[#This Row],[Ingresos netos]]</f>
        <v>2.4160068836609253E-3</v>
      </c>
      <c r="AQ1299" s="2" t="s">
        <v>100</v>
      </c>
      <c r="AR1299" s="2" t="s">
        <v>44</v>
      </c>
      <c r="AS1299" s="2" t="s">
        <v>114</v>
      </c>
      <c r="AT1299" s="2" t="s">
        <v>11</v>
      </c>
      <c r="AU1299" s="2" t="s">
        <v>12</v>
      </c>
      <c r="AV1299" s="2" t="s">
        <v>13</v>
      </c>
      <c r="AW1299" s="7">
        <v>9.7210000000000005E-4</v>
      </c>
      <c r="AX1299" s="7">
        <v>0.75</v>
      </c>
      <c r="AY1299" s="9">
        <f>Tabla8[[#This Row],[Precio unitario]]*Tabla8[[#This Row],[Tasa de ingresos cliente]]</f>
        <v>7.2907500000000004E-4</v>
      </c>
      <c r="AZ1299" s="21">
        <v>21.6</v>
      </c>
      <c r="BA1299" s="11">
        <f>Tabla8[[#This Row],[tasa de cambio]]*Tabla8[[#This Row],[Ingresos netos]]</f>
        <v>1.5748020000000001E-2</v>
      </c>
      <c r="BB1299" s="23"/>
      <c r="BD1299" s="23"/>
    </row>
    <row r="1300" spans="16:56">
      <c r="P1300" s="1" t="s">
        <v>87</v>
      </c>
      <c r="Q1300" s="1" t="s">
        <v>33</v>
      </c>
      <c r="R1300" s="1"/>
      <c r="S1300" s="1" t="s">
        <v>11</v>
      </c>
      <c r="T1300" s="1" t="s">
        <v>12</v>
      </c>
      <c r="U1300" s="1" t="s">
        <v>13</v>
      </c>
      <c r="V1300" s="8">
        <v>4.76279386E-4</v>
      </c>
      <c r="W1300" s="8">
        <v>0.75</v>
      </c>
      <c r="X1300" s="9">
        <f>Tabla13[[#This Row],[Precio unitario]]*Tabla13[[#This Row],[Tasa de ingresos cliente]]</f>
        <v>3.572095395E-4</v>
      </c>
      <c r="Y1300" s="21">
        <v>22.631540000000001</v>
      </c>
      <c r="Z1300" s="15">
        <f>Tabla13[[#This Row],[tasa de cambio]]*Tabla13[[#This Row],[Ingresos netos]]</f>
        <v>8.0842019815758302E-3</v>
      </c>
      <c r="AQ1300" s="1" t="s">
        <v>100</v>
      </c>
      <c r="AR1300" s="1" t="s">
        <v>44</v>
      </c>
      <c r="AS1300" s="1" t="s">
        <v>114</v>
      </c>
      <c r="AT1300" s="1" t="s">
        <v>11</v>
      </c>
      <c r="AU1300" s="1" t="s">
        <v>12</v>
      </c>
      <c r="AV1300" s="1" t="s">
        <v>13</v>
      </c>
      <c r="AW1300" s="8">
        <v>9.7210829999999995E-4</v>
      </c>
      <c r="AX1300" s="8">
        <v>0.75</v>
      </c>
      <c r="AY1300" s="9">
        <f>Tabla8[[#This Row],[Precio unitario]]*Tabla8[[#This Row],[Tasa de ingresos cliente]]</f>
        <v>7.2908122499999999E-4</v>
      </c>
      <c r="AZ1300" s="21">
        <v>21.6</v>
      </c>
      <c r="BA1300" s="11">
        <f>Tabla8[[#This Row],[tasa de cambio]]*Tabla8[[#This Row],[Ingresos netos]]</f>
        <v>1.574815446E-2</v>
      </c>
      <c r="BB1300" s="23"/>
      <c r="BD1300" s="23"/>
    </row>
    <row r="1301" spans="16:56">
      <c r="P1301" s="2" t="s">
        <v>87</v>
      </c>
      <c r="Q1301" s="2" t="s">
        <v>36</v>
      </c>
      <c r="R1301" s="2"/>
      <c r="S1301" s="2" t="s">
        <v>11</v>
      </c>
      <c r="T1301" s="2" t="s">
        <v>12</v>
      </c>
      <c r="U1301" s="2" t="s">
        <v>13</v>
      </c>
      <c r="V1301" s="7">
        <v>1.7493111059999999E-3</v>
      </c>
      <c r="W1301" s="7">
        <v>0.75</v>
      </c>
      <c r="X1301" s="9">
        <f>Tabla13[[#This Row],[Precio unitario]]*Tabla13[[#This Row],[Tasa de ingresos cliente]]</f>
        <v>1.3119833294999998E-3</v>
      </c>
      <c r="Y1301" s="21">
        <v>22.631540000000001</v>
      </c>
      <c r="Z1301" s="15">
        <f>Tabla13[[#This Row],[tasa de cambio]]*Tabla13[[#This Row],[Ingresos netos]]</f>
        <v>2.9692203200912429E-2</v>
      </c>
      <c r="AQ1301" s="2" t="s">
        <v>100</v>
      </c>
      <c r="AR1301" s="2" t="s">
        <v>44</v>
      </c>
      <c r="AS1301" s="2" t="s">
        <v>114</v>
      </c>
      <c r="AT1301" s="2" t="s">
        <v>11</v>
      </c>
      <c r="AU1301" s="2" t="s">
        <v>12</v>
      </c>
      <c r="AV1301" s="2" t="s">
        <v>13</v>
      </c>
      <c r="AW1301" s="7">
        <v>9.7211759999999998E-4</v>
      </c>
      <c r="AX1301" s="7">
        <v>0.75</v>
      </c>
      <c r="AY1301" s="9">
        <f>Tabla8[[#This Row],[Precio unitario]]*Tabla8[[#This Row],[Tasa de ingresos cliente]]</f>
        <v>7.2908819999999998E-4</v>
      </c>
      <c r="AZ1301" s="21">
        <v>21.6</v>
      </c>
      <c r="BA1301" s="11">
        <f>Tabla8[[#This Row],[tasa de cambio]]*Tabla8[[#This Row],[Ingresos netos]]</f>
        <v>1.574830512E-2</v>
      </c>
      <c r="BB1301" s="23"/>
      <c r="BD1301" s="23"/>
    </row>
    <row r="1302" spans="16:56">
      <c r="P1302" s="1" t="s">
        <v>87</v>
      </c>
      <c r="Q1302" s="1" t="s">
        <v>61</v>
      </c>
      <c r="R1302" s="1"/>
      <c r="S1302" s="1" t="s">
        <v>11</v>
      </c>
      <c r="T1302" s="1" t="s">
        <v>12</v>
      </c>
      <c r="U1302" s="1" t="s">
        <v>13</v>
      </c>
      <c r="V1302" s="8">
        <v>1.19285966E-4</v>
      </c>
      <c r="W1302" s="8">
        <v>0.75</v>
      </c>
      <c r="X1302" s="9">
        <f>Tabla13[[#This Row],[Precio unitario]]*Tabla13[[#This Row],[Tasa de ingresos cliente]]</f>
        <v>8.9464474499999997E-5</v>
      </c>
      <c r="Y1302" s="21">
        <v>22.631540000000001</v>
      </c>
      <c r="Z1302" s="15">
        <f>Tabla13[[#This Row],[tasa de cambio]]*Tabla13[[#This Row],[Ingresos netos]]</f>
        <v>2.0247188332257302E-3</v>
      </c>
      <c r="AQ1302" s="1" t="s">
        <v>100</v>
      </c>
      <c r="AR1302" s="1" t="s">
        <v>44</v>
      </c>
      <c r="AS1302" s="1" t="s">
        <v>114</v>
      </c>
      <c r="AT1302" s="1" t="s">
        <v>11</v>
      </c>
      <c r="AU1302" s="1" t="s">
        <v>12</v>
      </c>
      <c r="AV1302" s="1" t="s">
        <v>13</v>
      </c>
      <c r="AW1302" s="8">
        <v>9.7214290000000004E-4</v>
      </c>
      <c r="AX1302" s="8">
        <v>0.75</v>
      </c>
      <c r="AY1302" s="9">
        <f>Tabla8[[#This Row],[Precio unitario]]*Tabla8[[#This Row],[Tasa de ingresos cliente]]</f>
        <v>7.2910717500000006E-4</v>
      </c>
      <c r="AZ1302" s="21">
        <v>21.6</v>
      </c>
      <c r="BA1302" s="11">
        <f>Tabla8[[#This Row],[tasa de cambio]]*Tabla8[[#This Row],[Ingresos netos]]</f>
        <v>1.5748714980000002E-2</v>
      </c>
      <c r="BB1302" s="23"/>
      <c r="BD1302" s="23"/>
    </row>
    <row r="1303" spans="16:56">
      <c r="P1303" s="2" t="s">
        <v>87</v>
      </c>
      <c r="Q1303" s="2" t="s">
        <v>19</v>
      </c>
      <c r="R1303" s="2"/>
      <c r="S1303" s="2" t="s">
        <v>11</v>
      </c>
      <c r="T1303" s="2" t="s">
        <v>12</v>
      </c>
      <c r="U1303" s="2" t="s">
        <v>13</v>
      </c>
      <c r="V1303" s="7">
        <v>1.7454741509999999E-3</v>
      </c>
      <c r="W1303" s="7">
        <v>0.75</v>
      </c>
      <c r="X1303" s="9">
        <f>Tabla13[[#This Row],[Precio unitario]]*Tabla13[[#This Row],[Tasa de ingresos cliente]]</f>
        <v>1.3091056132499999E-3</v>
      </c>
      <c r="Y1303" s="21">
        <v>22.631540000000001</v>
      </c>
      <c r="Z1303" s="15">
        <f>Tabla13[[#This Row],[tasa de cambio]]*Tabla13[[#This Row],[Ingresos netos]]</f>
        <v>2.9627076050491905E-2</v>
      </c>
      <c r="AQ1303" s="1" t="s">
        <v>100</v>
      </c>
      <c r="AR1303" s="1" t="s">
        <v>44</v>
      </c>
      <c r="AS1303" s="1" t="s">
        <v>104</v>
      </c>
      <c r="AT1303" s="1" t="s">
        <v>11</v>
      </c>
      <c r="AU1303" s="1" t="s">
        <v>129</v>
      </c>
      <c r="AV1303" s="1" t="s">
        <v>13</v>
      </c>
      <c r="AW1303" s="8">
        <v>-6.0745649999999999E-4</v>
      </c>
      <c r="AX1303" s="8">
        <v>0.75</v>
      </c>
      <c r="AY1303" s="9">
        <f>Tabla8[[#This Row],[Precio unitario]]*Tabla8[[#This Row],[Tasa de ingresos cliente]]</f>
        <v>-4.5559237500000002E-4</v>
      </c>
      <c r="AZ1303" s="21">
        <v>21.6</v>
      </c>
      <c r="BA1303" s="11">
        <f>Tabla8[[#This Row],[tasa de cambio]]*Tabla8[[#This Row],[Ingresos netos]]</f>
        <v>-9.8407953000000017E-3</v>
      </c>
      <c r="BB1303" s="23"/>
      <c r="BD1303" s="23"/>
    </row>
    <row r="1304" spans="16:56">
      <c r="P1304" s="1" t="s">
        <v>87</v>
      </c>
      <c r="Q1304" s="1" t="s">
        <v>19</v>
      </c>
      <c r="R1304" s="1"/>
      <c r="S1304" s="1" t="s">
        <v>11</v>
      </c>
      <c r="T1304" s="1" t="s">
        <v>12</v>
      </c>
      <c r="U1304" s="1" t="s">
        <v>13</v>
      </c>
      <c r="V1304" s="8">
        <v>4.3983913400000001E-3</v>
      </c>
      <c r="W1304" s="8">
        <v>0.75</v>
      </c>
      <c r="X1304" s="9">
        <f>Tabla13[[#This Row],[Precio unitario]]*Tabla13[[#This Row],[Tasa de ingresos cliente]]</f>
        <v>3.2987935050000001E-3</v>
      </c>
      <c r="Y1304" s="21">
        <v>22.631540000000001</v>
      </c>
      <c r="Z1304" s="15">
        <f>Tabla13[[#This Row],[tasa de cambio]]*Tabla13[[#This Row],[Ingresos netos]]</f>
        <v>7.4656777160147708E-2</v>
      </c>
      <c r="AQ1304" s="1" t="s">
        <v>100</v>
      </c>
      <c r="AR1304" s="1" t="s">
        <v>44</v>
      </c>
      <c r="AS1304" s="1" t="s">
        <v>114</v>
      </c>
      <c r="AT1304" s="1" t="s">
        <v>11</v>
      </c>
      <c r="AU1304" s="1" t="s">
        <v>129</v>
      </c>
      <c r="AV1304" s="1" t="s">
        <v>13</v>
      </c>
      <c r="AW1304" s="8">
        <v>-9.3854E-6</v>
      </c>
      <c r="AX1304" s="8">
        <v>0.75</v>
      </c>
      <c r="AY1304" s="9">
        <f>Tabla8[[#This Row],[Precio unitario]]*Tabla8[[#This Row],[Tasa de ingresos cliente]]</f>
        <v>-7.03905E-6</v>
      </c>
      <c r="AZ1304" s="21">
        <v>21.6</v>
      </c>
      <c r="BA1304" s="11">
        <f>Tabla8[[#This Row],[tasa de cambio]]*Tabla8[[#This Row],[Ingresos netos]]</f>
        <v>-1.5204348000000001E-4</v>
      </c>
      <c r="BB1304" s="23"/>
      <c r="BD1304" s="23"/>
    </row>
    <row r="1305" spans="16:56">
      <c r="P1305" s="2" t="s">
        <v>87</v>
      </c>
      <c r="Q1305" s="2" t="s">
        <v>53</v>
      </c>
      <c r="R1305" s="2"/>
      <c r="S1305" s="2" t="s">
        <v>11</v>
      </c>
      <c r="T1305" s="2" t="s">
        <v>12</v>
      </c>
      <c r="U1305" s="2" t="s">
        <v>13</v>
      </c>
      <c r="V1305" s="7">
        <v>1.10242042E-4</v>
      </c>
      <c r="W1305" s="7">
        <v>0.75</v>
      </c>
      <c r="X1305" s="9">
        <f>Tabla13[[#This Row],[Precio unitario]]*Tabla13[[#This Row],[Tasa de ingresos cliente]]</f>
        <v>8.2681531499999994E-5</v>
      </c>
      <c r="Y1305" s="21">
        <v>22.631540000000001</v>
      </c>
      <c r="Z1305" s="15">
        <f>Tabla13[[#This Row],[tasa de cambio]]*Tabla13[[#This Row],[Ingresos netos]]</f>
        <v>1.87121038740351E-3</v>
      </c>
      <c r="AQ1305" s="2" t="s">
        <v>100</v>
      </c>
      <c r="AR1305" s="2" t="s">
        <v>44</v>
      </c>
      <c r="AS1305" s="2" t="s">
        <v>114</v>
      </c>
      <c r="AT1305" s="2" t="s">
        <v>11</v>
      </c>
      <c r="AU1305" s="2" t="s">
        <v>129</v>
      </c>
      <c r="AV1305" s="2" t="s">
        <v>13</v>
      </c>
      <c r="AW1305" s="7">
        <v>-9.3855000000000002E-6</v>
      </c>
      <c r="AX1305" s="7">
        <v>0.75</v>
      </c>
      <c r="AY1305" s="9">
        <f>Tabla8[[#This Row],[Precio unitario]]*Tabla8[[#This Row],[Tasa de ingresos cliente]]</f>
        <v>-7.0391250000000001E-6</v>
      </c>
      <c r="AZ1305" s="21">
        <v>21.6</v>
      </c>
      <c r="BA1305" s="11">
        <f>Tabla8[[#This Row],[tasa de cambio]]*Tabla8[[#This Row],[Ingresos netos]]</f>
        <v>-1.5204510000000002E-4</v>
      </c>
      <c r="BB1305" s="23"/>
      <c r="BD1305" s="23"/>
    </row>
    <row r="1306" spans="16:56">
      <c r="P1306" s="1" t="s">
        <v>87</v>
      </c>
      <c r="Q1306" s="1" t="s">
        <v>22</v>
      </c>
      <c r="R1306" s="1"/>
      <c r="S1306" s="1" t="s">
        <v>11</v>
      </c>
      <c r="T1306" s="1" t="s">
        <v>12</v>
      </c>
      <c r="U1306" s="1" t="s">
        <v>13</v>
      </c>
      <c r="V1306" s="8">
        <v>9.8605391899999999E-4</v>
      </c>
      <c r="W1306" s="8">
        <v>0.75</v>
      </c>
      <c r="X1306" s="9">
        <f>Tabla13[[#This Row],[Precio unitario]]*Tabla13[[#This Row],[Tasa de ingresos cliente]]</f>
        <v>7.3954043924999999E-4</v>
      </c>
      <c r="Y1306" s="21">
        <v>22.631540000000001</v>
      </c>
      <c r="Z1306" s="15">
        <f>Tabla13[[#This Row],[tasa de cambio]]*Tabla13[[#This Row],[Ingresos netos]]</f>
        <v>1.6736939032503947E-2</v>
      </c>
      <c r="AQ1306" s="2" t="s">
        <v>100</v>
      </c>
      <c r="AR1306" s="2" t="s">
        <v>85</v>
      </c>
      <c r="AS1306" s="2" t="s">
        <v>114</v>
      </c>
      <c r="AT1306" s="2" t="s">
        <v>11</v>
      </c>
      <c r="AU1306" s="2" t="s">
        <v>12</v>
      </c>
      <c r="AV1306" s="2" t="s">
        <v>13</v>
      </c>
      <c r="AW1306" s="7">
        <v>9.2E-5</v>
      </c>
      <c r="AX1306" s="7">
        <v>0.75</v>
      </c>
      <c r="AY1306" s="9">
        <f>Tabla8[[#This Row],[Precio unitario]]*Tabla8[[#This Row],[Tasa de ingresos cliente]]</f>
        <v>6.8999999999999997E-5</v>
      </c>
      <c r="AZ1306" s="21">
        <v>21.6</v>
      </c>
      <c r="BA1306" s="11">
        <f>Tabla8[[#This Row],[tasa de cambio]]*Tabla8[[#This Row],[Ingresos netos]]</f>
        <v>1.4904E-3</v>
      </c>
      <c r="BB1306" s="23"/>
      <c r="BD1306" s="23"/>
    </row>
    <row r="1307" spans="16:56">
      <c r="P1307" s="2" t="s">
        <v>87</v>
      </c>
      <c r="Q1307" s="2" t="s">
        <v>51</v>
      </c>
      <c r="R1307" s="2"/>
      <c r="S1307" s="2" t="s">
        <v>11</v>
      </c>
      <c r="T1307" s="2" t="s">
        <v>12</v>
      </c>
      <c r="U1307" s="2" t="s">
        <v>13</v>
      </c>
      <c r="V1307" s="7">
        <v>9.0112751299999995E-4</v>
      </c>
      <c r="W1307" s="7">
        <v>0.75</v>
      </c>
      <c r="X1307" s="9">
        <f>Tabla13[[#This Row],[Precio unitario]]*Tabla13[[#This Row],[Tasa de ingresos cliente]]</f>
        <v>6.7584563474999996E-4</v>
      </c>
      <c r="Y1307" s="21">
        <v>22.631540000000001</v>
      </c>
      <c r="Z1307" s="15">
        <f>Tabla13[[#This Row],[tasa de cambio]]*Tabla13[[#This Row],[Ingresos netos]]</f>
        <v>1.5295427516670014E-2</v>
      </c>
      <c r="AQ1307" s="1" t="s">
        <v>100</v>
      </c>
      <c r="AR1307" s="1" t="s">
        <v>46</v>
      </c>
      <c r="AS1307" s="1" t="s">
        <v>104</v>
      </c>
      <c r="AT1307" s="1" t="s">
        <v>11</v>
      </c>
      <c r="AU1307" s="1" t="s">
        <v>12</v>
      </c>
      <c r="AV1307" s="1" t="s">
        <v>13</v>
      </c>
      <c r="AW1307" s="8">
        <v>3.5950000000000001E-3</v>
      </c>
      <c r="AX1307" s="8">
        <v>0.75</v>
      </c>
      <c r="AY1307" s="9">
        <f>Tabla8[[#This Row],[Precio unitario]]*Tabla8[[#This Row],[Tasa de ingresos cliente]]</f>
        <v>2.6962499999999999E-3</v>
      </c>
      <c r="AZ1307" s="21">
        <v>21.6</v>
      </c>
      <c r="BA1307" s="11">
        <f>Tabla8[[#This Row],[tasa de cambio]]*Tabla8[[#This Row],[Ingresos netos]]</f>
        <v>5.8238999999999999E-2</v>
      </c>
      <c r="BB1307" s="23"/>
      <c r="BD1307" s="23"/>
    </row>
    <row r="1308" spans="16:56">
      <c r="P1308" s="1" t="s">
        <v>87</v>
      </c>
      <c r="Q1308" s="1" t="s">
        <v>23</v>
      </c>
      <c r="R1308" s="1"/>
      <c r="S1308" s="1" t="s">
        <v>11</v>
      </c>
      <c r="T1308" s="1" t="s">
        <v>12</v>
      </c>
      <c r="U1308" s="1" t="s">
        <v>13</v>
      </c>
      <c r="V1308" s="8">
        <v>8.0163612100000005E-4</v>
      </c>
      <c r="W1308" s="8">
        <v>0.75</v>
      </c>
      <c r="X1308" s="9">
        <f>Tabla13[[#This Row],[Precio unitario]]*Tabla13[[#This Row],[Tasa de ingresos cliente]]</f>
        <v>6.0122709075000004E-4</v>
      </c>
      <c r="Y1308" s="21">
        <v>22.631540000000001</v>
      </c>
      <c r="Z1308" s="15">
        <f>Tabla13[[#This Row],[tasa de cambio]]*Tabla13[[#This Row],[Ingresos netos]]</f>
        <v>1.3606694953392257E-2</v>
      </c>
      <c r="AQ1308" s="1" t="s">
        <v>100</v>
      </c>
      <c r="AR1308" s="1" t="s">
        <v>46</v>
      </c>
      <c r="AS1308" s="1" t="s">
        <v>104</v>
      </c>
      <c r="AT1308" s="1" t="s">
        <v>11</v>
      </c>
      <c r="AU1308" s="1" t="s">
        <v>12</v>
      </c>
      <c r="AV1308" s="1" t="s">
        <v>13</v>
      </c>
      <c r="AW1308" s="8">
        <v>7.0295000000000002E-3</v>
      </c>
      <c r="AX1308" s="8">
        <v>0.75</v>
      </c>
      <c r="AY1308" s="9">
        <f>Tabla8[[#This Row],[Precio unitario]]*Tabla8[[#This Row],[Tasa de ingresos cliente]]</f>
        <v>5.2721249999999999E-3</v>
      </c>
      <c r="AZ1308" s="21">
        <v>21.6</v>
      </c>
      <c r="BA1308" s="11">
        <f>Tabla8[[#This Row],[tasa de cambio]]*Tabla8[[#This Row],[Ingresos netos]]</f>
        <v>0.1138779</v>
      </c>
      <c r="BB1308" s="23"/>
      <c r="BD1308" s="23"/>
    </row>
    <row r="1309" spans="16:56">
      <c r="P1309" s="2" t="s">
        <v>87</v>
      </c>
      <c r="Q1309" s="2" t="s">
        <v>23</v>
      </c>
      <c r="R1309" s="2"/>
      <c r="S1309" s="2" t="s">
        <v>11</v>
      </c>
      <c r="T1309" s="2" t="s">
        <v>12</v>
      </c>
      <c r="U1309" s="2" t="s">
        <v>13</v>
      </c>
      <c r="V1309" s="7">
        <v>9.4450020099999998E-4</v>
      </c>
      <c r="W1309" s="7">
        <v>0.75</v>
      </c>
      <c r="X1309" s="9">
        <f>Tabla13[[#This Row],[Precio unitario]]*Tabla13[[#This Row],[Tasa de ingresos cliente]]</f>
        <v>7.0837515074999996E-4</v>
      </c>
      <c r="Y1309" s="21">
        <v>22.631540000000001</v>
      </c>
      <c r="Z1309" s="15">
        <f>Tabla13[[#This Row],[tasa de cambio]]*Tabla13[[#This Row],[Ingresos netos]]</f>
        <v>1.6031620559204655E-2</v>
      </c>
      <c r="AQ1309" s="2" t="s">
        <v>100</v>
      </c>
      <c r="AR1309" s="2" t="s">
        <v>46</v>
      </c>
      <c r="AS1309" s="2" t="s">
        <v>104</v>
      </c>
      <c r="AT1309" s="2" t="s">
        <v>11</v>
      </c>
      <c r="AU1309" s="2" t="s">
        <v>12</v>
      </c>
      <c r="AV1309" s="2" t="s">
        <v>13</v>
      </c>
      <c r="AW1309" s="7">
        <v>7.0289999999999997E-3</v>
      </c>
      <c r="AX1309" s="7">
        <v>0.75</v>
      </c>
      <c r="AY1309" s="9">
        <f>Tabla8[[#This Row],[Precio unitario]]*Tabla8[[#This Row],[Tasa de ingresos cliente]]</f>
        <v>5.2717499999999995E-3</v>
      </c>
      <c r="AZ1309" s="21">
        <v>21.6</v>
      </c>
      <c r="BA1309" s="11">
        <f>Tabla8[[#This Row],[tasa de cambio]]*Tabla8[[#This Row],[Ingresos netos]]</f>
        <v>0.11386979999999999</v>
      </c>
      <c r="BB1309" s="23"/>
      <c r="BD1309" s="23"/>
    </row>
    <row r="1310" spans="16:56">
      <c r="P1310" s="1" t="s">
        <v>87</v>
      </c>
      <c r="Q1310" s="1" t="s">
        <v>40</v>
      </c>
      <c r="R1310" s="1"/>
      <c r="S1310" s="1" t="s">
        <v>11</v>
      </c>
      <c r="T1310" s="1" t="s">
        <v>12</v>
      </c>
      <c r="U1310" s="1" t="s">
        <v>13</v>
      </c>
      <c r="V1310" s="8">
        <v>2.93142688E-4</v>
      </c>
      <c r="W1310" s="8">
        <v>0.75</v>
      </c>
      <c r="X1310" s="9">
        <f>Tabla13[[#This Row],[Precio unitario]]*Tabla13[[#This Row],[Tasa de ingresos cliente]]</f>
        <v>2.19857016E-4</v>
      </c>
      <c r="Y1310" s="21">
        <v>22.631540000000001</v>
      </c>
      <c r="Z1310" s="15">
        <f>Tabla13[[#This Row],[tasa de cambio]]*Tabla13[[#This Row],[Ingresos netos]]</f>
        <v>4.9757028518846403E-3</v>
      </c>
      <c r="AQ1310" s="1" t="s">
        <v>100</v>
      </c>
      <c r="AR1310" s="1" t="s">
        <v>46</v>
      </c>
      <c r="AS1310" s="1" t="s">
        <v>104</v>
      </c>
      <c r="AT1310" s="1" t="s">
        <v>11</v>
      </c>
      <c r="AU1310" s="1" t="s">
        <v>12</v>
      </c>
      <c r="AV1310" s="1" t="s">
        <v>13</v>
      </c>
      <c r="AW1310" s="8">
        <v>2.5899999999999999E-3</v>
      </c>
      <c r="AX1310" s="8">
        <v>0.75</v>
      </c>
      <c r="AY1310" s="9">
        <f>Tabla8[[#This Row],[Precio unitario]]*Tabla8[[#This Row],[Tasa de ingresos cliente]]</f>
        <v>1.9424999999999998E-3</v>
      </c>
      <c r="AZ1310" s="21">
        <v>21.6</v>
      </c>
      <c r="BA1310" s="11">
        <f>Tabla8[[#This Row],[tasa de cambio]]*Tabla8[[#This Row],[Ingresos netos]]</f>
        <v>4.1957999999999995E-2</v>
      </c>
      <c r="BB1310" s="23"/>
      <c r="BD1310" s="23"/>
    </row>
    <row r="1311" spans="16:56">
      <c r="P1311" s="2" t="s">
        <v>87</v>
      </c>
      <c r="Q1311" s="2" t="s">
        <v>28</v>
      </c>
      <c r="R1311" s="2"/>
      <c r="S1311" s="2" t="s">
        <v>11</v>
      </c>
      <c r="T1311" s="2" t="s">
        <v>12</v>
      </c>
      <c r="U1311" s="2" t="s">
        <v>13</v>
      </c>
      <c r="V1311" s="7">
        <v>1.48291066E-4</v>
      </c>
      <c r="W1311" s="7">
        <v>0.75</v>
      </c>
      <c r="X1311" s="9">
        <f>Tabla13[[#This Row],[Precio unitario]]*Tabla13[[#This Row],[Tasa de ingresos cliente]]</f>
        <v>1.112182995E-4</v>
      </c>
      <c r="Y1311" s="21">
        <v>22.631540000000001</v>
      </c>
      <c r="Z1311" s="15">
        <f>Tabla13[[#This Row],[tasa de cambio]]*Tabla13[[#This Row],[Ingresos netos]]</f>
        <v>2.5170413938662302E-3</v>
      </c>
      <c r="AQ1311" s="1" t="s">
        <v>100</v>
      </c>
      <c r="AR1311" s="1" t="s">
        <v>46</v>
      </c>
      <c r="AS1311" s="1" t="s">
        <v>104</v>
      </c>
      <c r="AT1311" s="1" t="s">
        <v>11</v>
      </c>
      <c r="AU1311" s="1" t="s">
        <v>12</v>
      </c>
      <c r="AV1311" s="1" t="s">
        <v>13</v>
      </c>
      <c r="AW1311" s="8">
        <v>6.1180000000000002E-3</v>
      </c>
      <c r="AX1311" s="8">
        <v>0.75</v>
      </c>
      <c r="AY1311" s="9">
        <f>Tabla8[[#This Row],[Precio unitario]]*Tabla8[[#This Row],[Tasa de ingresos cliente]]</f>
        <v>4.5885000000000006E-3</v>
      </c>
      <c r="AZ1311" s="21">
        <v>21.6</v>
      </c>
      <c r="BA1311" s="11">
        <f>Tabla8[[#This Row],[tasa de cambio]]*Tabla8[[#This Row],[Ingresos netos]]</f>
        <v>9.9111600000000022E-2</v>
      </c>
      <c r="BB1311" s="23"/>
      <c r="BD1311" s="23"/>
    </row>
    <row r="1312" spans="16:56">
      <c r="P1312" s="1" t="s">
        <v>87</v>
      </c>
      <c r="Q1312" s="1" t="s">
        <v>42</v>
      </c>
      <c r="R1312" s="1"/>
      <c r="S1312" s="1" t="s">
        <v>11</v>
      </c>
      <c r="T1312" s="1" t="s">
        <v>12</v>
      </c>
      <c r="U1312" s="1" t="s">
        <v>13</v>
      </c>
      <c r="V1312" s="8">
        <v>1.8100985700000001E-4</v>
      </c>
      <c r="W1312" s="8">
        <v>0.75</v>
      </c>
      <c r="X1312" s="9">
        <f>Tabla13[[#This Row],[Precio unitario]]*Tabla13[[#This Row],[Tasa de ingresos cliente]]</f>
        <v>1.3575739275E-4</v>
      </c>
      <c r="Y1312" s="21">
        <v>22.631540000000001</v>
      </c>
      <c r="Z1312" s="15">
        <f>Tabla13[[#This Row],[tasa de cambio]]*Tabla13[[#This Row],[Ingresos netos]]</f>
        <v>3.0723988643173352E-3</v>
      </c>
      <c r="AQ1312" s="2" t="s">
        <v>100</v>
      </c>
      <c r="AR1312" s="2" t="s">
        <v>46</v>
      </c>
      <c r="AS1312" s="2" t="s">
        <v>114</v>
      </c>
      <c r="AT1312" s="2" t="s">
        <v>11</v>
      </c>
      <c r="AU1312" s="2" t="s">
        <v>12</v>
      </c>
      <c r="AV1312" s="2" t="s">
        <v>13</v>
      </c>
      <c r="AW1312" s="7">
        <v>1.26E-4</v>
      </c>
      <c r="AX1312" s="7">
        <v>0.75</v>
      </c>
      <c r="AY1312" s="9">
        <f>Tabla8[[#This Row],[Precio unitario]]*Tabla8[[#This Row],[Tasa de ingresos cliente]]</f>
        <v>9.4499999999999993E-5</v>
      </c>
      <c r="AZ1312" s="21">
        <v>21.6</v>
      </c>
      <c r="BA1312" s="11">
        <f>Tabla8[[#This Row],[tasa de cambio]]*Tabla8[[#This Row],[Ingresos netos]]</f>
        <v>2.0412E-3</v>
      </c>
      <c r="BB1312" s="23"/>
      <c r="BD1312" s="23"/>
    </row>
    <row r="1313" spans="16:56">
      <c r="P1313" s="2" t="s">
        <v>87</v>
      </c>
      <c r="Q1313" s="2" t="s">
        <v>42</v>
      </c>
      <c r="R1313" s="2"/>
      <c r="S1313" s="2" t="s">
        <v>11</v>
      </c>
      <c r="T1313" s="2" t="s">
        <v>12</v>
      </c>
      <c r="U1313" s="2" t="s">
        <v>13</v>
      </c>
      <c r="V1313" s="7">
        <v>9.5172807000000004E-5</v>
      </c>
      <c r="W1313" s="7">
        <v>0.75</v>
      </c>
      <c r="X1313" s="9">
        <f>Tabla13[[#This Row],[Precio unitario]]*Tabla13[[#This Row],[Tasa de ingresos cliente]]</f>
        <v>7.1379605250000003E-5</v>
      </c>
      <c r="Y1313" s="21">
        <v>22.631540000000001</v>
      </c>
      <c r="Z1313" s="15">
        <f>Tabla13[[#This Row],[tasa de cambio]]*Tabla13[[#This Row],[Ingresos netos]]</f>
        <v>1.6154303913995852E-3</v>
      </c>
      <c r="AQ1313" s="1" t="s">
        <v>100</v>
      </c>
      <c r="AR1313" s="1" t="s">
        <v>46</v>
      </c>
      <c r="AS1313" s="1" t="s">
        <v>114</v>
      </c>
      <c r="AT1313" s="1" t="s">
        <v>11</v>
      </c>
      <c r="AU1313" s="1" t="s">
        <v>12</v>
      </c>
      <c r="AV1313" s="1" t="s">
        <v>13</v>
      </c>
      <c r="AW1313" s="8">
        <v>1.2581819999999999E-4</v>
      </c>
      <c r="AX1313" s="8">
        <v>0.75</v>
      </c>
      <c r="AY1313" s="9">
        <f>Tabla8[[#This Row],[Precio unitario]]*Tabla8[[#This Row],[Tasa de ingresos cliente]]</f>
        <v>9.4363649999999996E-5</v>
      </c>
      <c r="AZ1313" s="21">
        <v>21.6</v>
      </c>
      <c r="BA1313" s="11">
        <f>Tabla8[[#This Row],[tasa de cambio]]*Tabla8[[#This Row],[Ingresos netos]]</f>
        <v>2.0382548399999999E-3</v>
      </c>
      <c r="BB1313" s="23"/>
      <c r="BD1313" s="23"/>
    </row>
    <row r="1314" spans="16:56">
      <c r="P1314" s="1" t="s">
        <v>87</v>
      </c>
      <c r="Q1314" s="1" t="s">
        <v>15</v>
      </c>
      <c r="R1314" s="1"/>
      <c r="S1314" s="1" t="s">
        <v>11</v>
      </c>
      <c r="T1314" s="1" t="s">
        <v>12</v>
      </c>
      <c r="U1314" s="1" t="s">
        <v>13</v>
      </c>
      <c r="V1314" s="8">
        <v>5.5628356499999999E-4</v>
      </c>
      <c r="W1314" s="8">
        <v>0.75</v>
      </c>
      <c r="X1314" s="9">
        <f>Tabla13[[#This Row],[Precio unitario]]*Tabla13[[#This Row],[Tasa de ingresos cliente]]</f>
        <v>4.1721267374999999E-4</v>
      </c>
      <c r="Y1314" s="21">
        <v>22.631540000000001</v>
      </c>
      <c r="Z1314" s="15">
        <f>Tabla13[[#This Row],[tasa de cambio]]*Tabla13[[#This Row],[Ingresos netos]]</f>
        <v>9.4421653144800746E-3</v>
      </c>
      <c r="AQ1314" s="2" t="s">
        <v>100</v>
      </c>
      <c r="AR1314" s="2" t="s">
        <v>46</v>
      </c>
      <c r="AS1314" s="2" t="s">
        <v>104</v>
      </c>
      <c r="AT1314" s="2" t="s">
        <v>11</v>
      </c>
      <c r="AU1314" s="2" t="s">
        <v>129</v>
      </c>
      <c r="AV1314" s="2" t="s">
        <v>13</v>
      </c>
      <c r="AW1314" s="7">
        <v>-1.6006515E-3</v>
      </c>
      <c r="AX1314" s="7">
        <v>0.75</v>
      </c>
      <c r="AY1314" s="9">
        <f>Tabla8[[#This Row],[Precio unitario]]*Tabla8[[#This Row],[Tasa de ingresos cliente]]</f>
        <v>-1.2004886250000001E-3</v>
      </c>
      <c r="AZ1314" s="21">
        <v>21.6</v>
      </c>
      <c r="BA1314" s="11">
        <f>Tabla8[[#This Row],[tasa de cambio]]*Tabla8[[#This Row],[Ingresos netos]]</f>
        <v>-2.5930554300000002E-2</v>
      </c>
      <c r="BB1314" s="23"/>
      <c r="BD1314" s="23"/>
    </row>
    <row r="1315" spans="16:56">
      <c r="P1315" s="2" t="s">
        <v>87</v>
      </c>
      <c r="Q1315" s="2" t="s">
        <v>43</v>
      </c>
      <c r="R1315" s="2"/>
      <c r="S1315" s="2" t="s">
        <v>11</v>
      </c>
      <c r="T1315" s="2" t="s">
        <v>12</v>
      </c>
      <c r="U1315" s="2" t="s">
        <v>13</v>
      </c>
      <c r="V1315" s="7">
        <v>2.8697777899999998E-4</v>
      </c>
      <c r="W1315" s="7">
        <v>0.75</v>
      </c>
      <c r="X1315" s="9">
        <f>Tabla13[[#This Row],[Precio unitario]]*Tabla13[[#This Row],[Tasa de ingresos cliente]]</f>
        <v>2.1523333424999997E-4</v>
      </c>
      <c r="Y1315" s="21">
        <v>22.631540000000001</v>
      </c>
      <c r="Z1315" s="15">
        <f>Tabla13[[#This Row],[tasa de cambio]]*Tabla13[[#This Row],[Ingresos netos]]</f>
        <v>4.8710618134122441E-3</v>
      </c>
      <c r="AQ1315" s="2" t="s">
        <v>100</v>
      </c>
      <c r="AR1315" s="2" t="s">
        <v>46</v>
      </c>
      <c r="AS1315" s="2" t="s">
        <v>114</v>
      </c>
      <c r="AT1315" s="2" t="s">
        <v>11</v>
      </c>
      <c r="AU1315" s="2" t="s">
        <v>129</v>
      </c>
      <c r="AV1315" s="2" t="s">
        <v>13</v>
      </c>
      <c r="AW1315" s="7">
        <v>-3.7749000000000001E-5</v>
      </c>
      <c r="AX1315" s="7">
        <v>0.75</v>
      </c>
      <c r="AY1315" s="9">
        <f>Tabla8[[#This Row],[Precio unitario]]*Tabla8[[#This Row],[Tasa de ingresos cliente]]</f>
        <v>-2.8311749999999999E-5</v>
      </c>
      <c r="AZ1315" s="21">
        <v>21.6</v>
      </c>
      <c r="BA1315" s="11">
        <f>Tabla8[[#This Row],[tasa de cambio]]*Tabla8[[#This Row],[Ingresos netos]]</f>
        <v>-6.1153379999999999E-4</v>
      </c>
      <c r="BB1315" s="23"/>
      <c r="BD1315" s="23"/>
    </row>
    <row r="1316" spans="16:56">
      <c r="P1316" s="1" t="s">
        <v>87</v>
      </c>
      <c r="Q1316" s="1" t="s">
        <v>43</v>
      </c>
      <c r="R1316" s="1"/>
      <c r="S1316" s="1" t="s">
        <v>11</v>
      </c>
      <c r="T1316" s="1" t="s">
        <v>12</v>
      </c>
      <c r="U1316" s="1" t="s">
        <v>13</v>
      </c>
      <c r="V1316" s="8">
        <v>2.9046153600000002E-4</v>
      </c>
      <c r="W1316" s="8">
        <v>0.75</v>
      </c>
      <c r="X1316" s="9">
        <f>Tabla13[[#This Row],[Precio unitario]]*Tabla13[[#This Row],[Tasa de ingresos cliente]]</f>
        <v>2.1784615200000002E-4</v>
      </c>
      <c r="Y1316" s="21">
        <v>22.631540000000001</v>
      </c>
      <c r="Z1316" s="15">
        <f>Tabla13[[#This Row],[tasa de cambio]]*Tabla13[[#This Row],[Ingresos netos]]</f>
        <v>4.9301939028340803E-3</v>
      </c>
      <c r="AQ1316" s="1" t="s">
        <v>100</v>
      </c>
      <c r="AR1316" s="1" t="s">
        <v>46</v>
      </c>
      <c r="AS1316" s="1" t="s">
        <v>114</v>
      </c>
      <c r="AT1316" s="1" t="s">
        <v>11</v>
      </c>
      <c r="AU1316" s="1" t="s">
        <v>129</v>
      </c>
      <c r="AV1316" s="1" t="s">
        <v>13</v>
      </c>
      <c r="AW1316" s="8">
        <v>-3.77487E-5</v>
      </c>
      <c r="AX1316" s="8">
        <v>0.75</v>
      </c>
      <c r="AY1316" s="9">
        <f>Tabla8[[#This Row],[Precio unitario]]*Tabla8[[#This Row],[Tasa de ingresos cliente]]</f>
        <v>-2.8311525E-5</v>
      </c>
      <c r="AZ1316" s="21">
        <v>21.6</v>
      </c>
      <c r="BA1316" s="11">
        <f>Tabla8[[#This Row],[tasa de cambio]]*Tabla8[[#This Row],[Ingresos netos]]</f>
        <v>-6.1152894E-4</v>
      </c>
      <c r="BB1316" s="23"/>
      <c r="BD1316" s="23"/>
    </row>
    <row r="1317" spans="16:56">
      <c r="P1317" s="2" t="s">
        <v>87</v>
      </c>
      <c r="Q1317" s="2" t="s">
        <v>56</v>
      </c>
      <c r="R1317" s="2"/>
      <c r="S1317" s="2" t="s">
        <v>11</v>
      </c>
      <c r="T1317" s="2" t="s">
        <v>12</v>
      </c>
      <c r="U1317" s="2" t="s">
        <v>13</v>
      </c>
      <c r="V1317" s="7">
        <v>3.517206572E-3</v>
      </c>
      <c r="W1317" s="7">
        <v>0.75</v>
      </c>
      <c r="X1317" s="9">
        <f>Tabla13[[#This Row],[Precio unitario]]*Tabla13[[#This Row],[Tasa de ingresos cliente]]</f>
        <v>2.6379049290000001E-3</v>
      </c>
      <c r="Y1317" s="21">
        <v>22.631540000000001</v>
      </c>
      <c r="Z1317" s="15">
        <f>Tabla13[[#This Row],[tasa de cambio]]*Tabla13[[#This Row],[Ingresos netos]]</f>
        <v>5.9699850916860663E-2</v>
      </c>
      <c r="AQ1317" s="1" t="s">
        <v>100</v>
      </c>
      <c r="AR1317" s="1" t="s">
        <v>68</v>
      </c>
      <c r="AS1317" s="1" t="s">
        <v>104</v>
      </c>
      <c r="AT1317" s="1" t="s">
        <v>11</v>
      </c>
      <c r="AU1317" s="1" t="s">
        <v>12</v>
      </c>
      <c r="AV1317" s="1" t="s">
        <v>13</v>
      </c>
      <c r="AW1317" s="8">
        <v>5.13E-4</v>
      </c>
      <c r="AX1317" s="8">
        <v>0.75</v>
      </c>
      <c r="AY1317" s="9">
        <f>Tabla8[[#This Row],[Precio unitario]]*Tabla8[[#This Row],[Tasa de ingresos cliente]]</f>
        <v>3.8475E-4</v>
      </c>
      <c r="AZ1317" s="21">
        <v>21.6</v>
      </c>
      <c r="BA1317" s="11">
        <f>Tabla8[[#This Row],[tasa de cambio]]*Tabla8[[#This Row],[Ingresos netos]]</f>
        <v>8.3106000000000013E-3</v>
      </c>
      <c r="BB1317" s="23"/>
      <c r="BD1317" s="23"/>
    </row>
    <row r="1318" spans="16:56">
      <c r="P1318" s="1" t="s">
        <v>87</v>
      </c>
      <c r="Q1318" s="1" t="s">
        <v>44</v>
      </c>
      <c r="R1318" s="1"/>
      <c r="S1318" s="1" t="s">
        <v>11</v>
      </c>
      <c r="T1318" s="1" t="s">
        <v>12</v>
      </c>
      <c r="U1318" s="1" t="s">
        <v>13</v>
      </c>
      <c r="V1318" s="8">
        <v>3.5187912199999998E-4</v>
      </c>
      <c r="W1318" s="8">
        <v>0.75</v>
      </c>
      <c r="X1318" s="9">
        <f>Tabla13[[#This Row],[Precio unitario]]*Tabla13[[#This Row],[Tasa de ingresos cliente]]</f>
        <v>2.6390934149999999E-4</v>
      </c>
      <c r="Y1318" s="21">
        <v>22.631540000000001</v>
      </c>
      <c r="Z1318" s="15">
        <f>Tabla13[[#This Row],[tasa de cambio]]*Tabla13[[#This Row],[Ingresos netos]]</f>
        <v>5.9726748185309096E-3</v>
      </c>
      <c r="AQ1318" s="2" t="s">
        <v>100</v>
      </c>
      <c r="AR1318" s="2" t="s">
        <v>68</v>
      </c>
      <c r="AS1318" s="2" t="s">
        <v>104</v>
      </c>
      <c r="AT1318" s="2" t="s">
        <v>11</v>
      </c>
      <c r="AU1318" s="2" t="s">
        <v>12</v>
      </c>
      <c r="AV1318" s="2" t="s">
        <v>13</v>
      </c>
      <c r="AW1318" s="7">
        <v>5.1283329999999997E-4</v>
      </c>
      <c r="AX1318" s="7">
        <v>0.75</v>
      </c>
      <c r="AY1318" s="9">
        <f>Tabla8[[#This Row],[Precio unitario]]*Tabla8[[#This Row],[Tasa de ingresos cliente]]</f>
        <v>3.8462497499999998E-4</v>
      </c>
      <c r="AZ1318" s="21">
        <v>21.6</v>
      </c>
      <c r="BA1318" s="11">
        <f>Tabla8[[#This Row],[tasa de cambio]]*Tabla8[[#This Row],[Ingresos netos]]</f>
        <v>8.3078994600000004E-3</v>
      </c>
      <c r="BB1318" s="23"/>
      <c r="BD1318" s="23"/>
    </row>
    <row r="1319" spans="16:56">
      <c r="P1319" s="2" t="s">
        <v>87</v>
      </c>
      <c r="Q1319" s="2" t="s">
        <v>44</v>
      </c>
      <c r="R1319" s="2"/>
      <c r="S1319" s="2" t="s">
        <v>11</v>
      </c>
      <c r="T1319" s="2" t="s">
        <v>12</v>
      </c>
      <c r="U1319" s="2" t="s">
        <v>13</v>
      </c>
      <c r="V1319" s="7">
        <v>1.5918375600000001E-4</v>
      </c>
      <c r="W1319" s="7">
        <v>0.75</v>
      </c>
      <c r="X1319" s="9">
        <f>Tabla13[[#This Row],[Precio unitario]]*Tabla13[[#This Row],[Tasa de ingresos cliente]]</f>
        <v>1.19387817E-4</v>
      </c>
      <c r="Y1319" s="21">
        <v>22.631540000000001</v>
      </c>
      <c r="Z1319" s="15">
        <f>Tabla13[[#This Row],[tasa de cambio]]*Tabla13[[#This Row],[Ingresos netos]]</f>
        <v>2.7019301559481801E-3</v>
      </c>
      <c r="AQ1319" s="1" t="s">
        <v>100</v>
      </c>
      <c r="AR1319" s="1" t="s">
        <v>68</v>
      </c>
      <c r="AS1319" s="1" t="s">
        <v>114</v>
      </c>
      <c r="AT1319" s="1" t="s">
        <v>11</v>
      </c>
      <c r="AU1319" s="1" t="s">
        <v>12</v>
      </c>
      <c r="AV1319" s="1" t="s">
        <v>13</v>
      </c>
      <c r="AW1319" s="8">
        <v>3.8999999999999999E-5</v>
      </c>
      <c r="AX1319" s="8">
        <v>0.75</v>
      </c>
      <c r="AY1319" s="9">
        <f>Tabla8[[#This Row],[Precio unitario]]*Tabla8[[#This Row],[Tasa de ingresos cliente]]</f>
        <v>2.9249999999999999E-5</v>
      </c>
      <c r="AZ1319" s="21">
        <v>21.6</v>
      </c>
      <c r="BA1319" s="11">
        <f>Tabla8[[#This Row],[tasa de cambio]]*Tabla8[[#This Row],[Ingresos netos]]</f>
        <v>6.3180000000000007E-4</v>
      </c>
      <c r="BB1319" s="23"/>
      <c r="BD1319" s="23"/>
    </row>
    <row r="1320" spans="16:56">
      <c r="P1320" s="1" t="s">
        <v>87</v>
      </c>
      <c r="Q1320" s="1" t="s">
        <v>23</v>
      </c>
      <c r="R1320" s="1"/>
      <c r="S1320" s="1" t="s">
        <v>11</v>
      </c>
      <c r="T1320" s="1" t="s">
        <v>12</v>
      </c>
      <c r="U1320" s="1" t="s">
        <v>13</v>
      </c>
      <c r="V1320" s="8">
        <v>6.0973302500000001E-4</v>
      </c>
      <c r="W1320" s="8">
        <v>0.75</v>
      </c>
      <c r="X1320" s="9">
        <f>Tabla13[[#This Row],[Precio unitario]]*Tabla13[[#This Row],[Tasa de ingresos cliente]]</f>
        <v>4.5729976875E-4</v>
      </c>
      <c r="Y1320" s="21">
        <v>22.631540000000001</v>
      </c>
      <c r="Z1320" s="15">
        <f>Tabla13[[#This Row],[tasa de cambio]]*Tabla13[[#This Row],[Ingresos netos]]</f>
        <v>1.0349398008456375E-2</v>
      </c>
      <c r="AQ1320" s="2" t="s">
        <v>100</v>
      </c>
      <c r="AR1320" s="2" t="s">
        <v>25</v>
      </c>
      <c r="AS1320" s="2" t="s">
        <v>101</v>
      </c>
      <c r="AT1320" s="2" t="s">
        <v>11</v>
      </c>
      <c r="AU1320" s="2" t="s">
        <v>12</v>
      </c>
      <c r="AV1320" s="2" t="s">
        <v>13</v>
      </c>
      <c r="AW1320" s="7">
        <v>1.1305714000000001E-3</v>
      </c>
      <c r="AX1320" s="7">
        <v>0.75</v>
      </c>
      <c r="AY1320" s="9">
        <f>Tabla8[[#This Row],[Precio unitario]]*Tabla8[[#This Row],[Tasa de ingresos cliente]]</f>
        <v>8.4792855000000004E-4</v>
      </c>
      <c r="AZ1320" s="21">
        <v>21.6</v>
      </c>
      <c r="BA1320" s="11">
        <f>Tabla8[[#This Row],[tasa de cambio]]*Tabla8[[#This Row],[Ingresos netos]]</f>
        <v>1.8315256680000003E-2</v>
      </c>
      <c r="BB1320" s="23"/>
      <c r="BD1320" s="23"/>
    </row>
    <row r="1321" spans="16:56">
      <c r="P1321" s="2" t="s">
        <v>87</v>
      </c>
      <c r="Q1321" s="2" t="s">
        <v>16</v>
      </c>
      <c r="R1321" s="2"/>
      <c r="S1321" s="2" t="s">
        <v>11</v>
      </c>
      <c r="T1321" s="2" t="s">
        <v>12</v>
      </c>
      <c r="U1321" s="2" t="s">
        <v>13</v>
      </c>
      <c r="V1321" s="7">
        <v>5.7741312099999999E-4</v>
      </c>
      <c r="W1321" s="7">
        <v>0.75</v>
      </c>
      <c r="X1321" s="9">
        <f>Tabla13[[#This Row],[Precio unitario]]*Tabla13[[#This Row],[Tasa de ingresos cliente]]</f>
        <v>4.3305984074999996E-4</v>
      </c>
      <c r="Y1321" s="21">
        <v>22.631540000000001</v>
      </c>
      <c r="Z1321" s="15">
        <f>Tabla13[[#This Row],[tasa de cambio]]*Tabla13[[#This Row],[Ingresos netos]]</f>
        <v>9.8008111083272547E-3</v>
      </c>
      <c r="AQ1321" s="1" t="s">
        <v>100</v>
      </c>
      <c r="AR1321" s="1" t="s">
        <v>25</v>
      </c>
      <c r="AS1321" s="1" t="s">
        <v>101</v>
      </c>
      <c r="AT1321" s="1" t="s">
        <v>11</v>
      </c>
      <c r="AU1321" s="1" t="s">
        <v>12</v>
      </c>
      <c r="AV1321" s="1" t="s">
        <v>13</v>
      </c>
      <c r="AW1321" s="8">
        <v>1.1310000000000001E-3</v>
      </c>
      <c r="AX1321" s="8">
        <v>0.75</v>
      </c>
      <c r="AY1321" s="9">
        <f>Tabla8[[#This Row],[Precio unitario]]*Tabla8[[#This Row],[Tasa de ingresos cliente]]</f>
        <v>8.4825000000000005E-4</v>
      </c>
      <c r="AZ1321" s="21">
        <v>21.6</v>
      </c>
      <c r="BA1321" s="11">
        <f>Tabla8[[#This Row],[tasa de cambio]]*Tabla8[[#This Row],[Ingresos netos]]</f>
        <v>1.8322200000000004E-2</v>
      </c>
      <c r="BB1321" s="23"/>
      <c r="BD1321" s="23"/>
    </row>
    <row r="1322" spans="16:56">
      <c r="P1322" s="1" t="s">
        <v>87</v>
      </c>
      <c r="Q1322" s="1" t="s">
        <v>17</v>
      </c>
      <c r="R1322" s="1"/>
      <c r="S1322" s="1" t="s">
        <v>11</v>
      </c>
      <c r="T1322" s="1" t="s">
        <v>12</v>
      </c>
      <c r="U1322" s="1" t="s">
        <v>13</v>
      </c>
      <c r="V1322" s="8">
        <v>2.8561361099999999E-4</v>
      </c>
      <c r="W1322" s="8">
        <v>0.75</v>
      </c>
      <c r="X1322" s="9">
        <f>Tabla13[[#This Row],[Precio unitario]]*Tabla13[[#This Row],[Tasa de ingresos cliente]]</f>
        <v>2.1421020824999998E-4</v>
      </c>
      <c r="Y1322" s="21">
        <v>22.631540000000001</v>
      </c>
      <c r="Z1322" s="15">
        <f>Tabla13[[#This Row],[tasa de cambio]]*Tabla13[[#This Row],[Ingresos netos]]</f>
        <v>4.8479068964182043E-3</v>
      </c>
      <c r="AQ1322" s="2" t="s">
        <v>100</v>
      </c>
      <c r="AR1322" s="2" t="s">
        <v>25</v>
      </c>
      <c r="AS1322" s="2" t="s">
        <v>104</v>
      </c>
      <c r="AT1322" s="2" t="s">
        <v>11</v>
      </c>
      <c r="AU1322" s="2" t="s">
        <v>12</v>
      </c>
      <c r="AV1322" s="2" t="s">
        <v>13</v>
      </c>
      <c r="AW1322" s="7">
        <v>1.707E-3</v>
      </c>
      <c r="AX1322" s="7">
        <v>0.75</v>
      </c>
      <c r="AY1322" s="9">
        <f>Tabla8[[#This Row],[Precio unitario]]*Tabla8[[#This Row],[Tasa de ingresos cliente]]</f>
        <v>1.2802499999999999E-3</v>
      </c>
      <c r="AZ1322" s="21">
        <v>21.6</v>
      </c>
      <c r="BA1322" s="11">
        <f>Tabla8[[#This Row],[tasa de cambio]]*Tabla8[[#This Row],[Ingresos netos]]</f>
        <v>2.7653400000000002E-2</v>
      </c>
      <c r="BB1322" s="23"/>
      <c r="BD1322" s="23"/>
    </row>
    <row r="1323" spans="16:56">
      <c r="P1323" s="2" t="s">
        <v>87</v>
      </c>
      <c r="Q1323" s="2" t="s">
        <v>34</v>
      </c>
      <c r="R1323" s="2"/>
      <c r="S1323" s="2" t="s">
        <v>11</v>
      </c>
      <c r="T1323" s="2" t="s">
        <v>12</v>
      </c>
      <c r="U1323" s="2" t="s">
        <v>13</v>
      </c>
      <c r="V1323" s="7">
        <v>2.19123093E-4</v>
      </c>
      <c r="W1323" s="7">
        <v>0.75</v>
      </c>
      <c r="X1323" s="9">
        <f>Tabla13[[#This Row],[Precio unitario]]*Tabla13[[#This Row],[Tasa de ingresos cliente]]</f>
        <v>1.6434231975000002E-4</v>
      </c>
      <c r="Y1323" s="21">
        <v>22.631540000000001</v>
      </c>
      <c r="Z1323" s="15">
        <f>Tabla13[[#This Row],[tasa de cambio]]*Tabla13[[#This Row],[Ingresos netos]]</f>
        <v>3.7193197831149154E-3</v>
      </c>
      <c r="AQ1323" s="1" t="s">
        <v>100</v>
      </c>
      <c r="AR1323" s="1" t="s">
        <v>25</v>
      </c>
      <c r="AS1323" s="1" t="s">
        <v>104</v>
      </c>
      <c r="AT1323" s="1" t="s">
        <v>11</v>
      </c>
      <c r="AU1323" s="1" t="s">
        <v>12</v>
      </c>
      <c r="AV1323" s="1" t="s">
        <v>13</v>
      </c>
      <c r="AW1323" s="8">
        <v>1.7067499999999999E-3</v>
      </c>
      <c r="AX1323" s="8">
        <v>0.75</v>
      </c>
      <c r="AY1323" s="9">
        <f>Tabla8[[#This Row],[Precio unitario]]*Tabla8[[#This Row],[Tasa de ingresos cliente]]</f>
        <v>1.2800625E-3</v>
      </c>
      <c r="AZ1323" s="21">
        <v>21.6</v>
      </c>
      <c r="BA1323" s="11">
        <f>Tabla8[[#This Row],[tasa de cambio]]*Tabla8[[#This Row],[Ingresos netos]]</f>
        <v>2.764935E-2</v>
      </c>
      <c r="BB1323" s="23"/>
      <c r="BD1323" s="23"/>
    </row>
    <row r="1324" spans="16:56">
      <c r="P1324" s="1" t="s">
        <v>87</v>
      </c>
      <c r="Q1324" s="1" t="s">
        <v>36</v>
      </c>
      <c r="R1324" s="1"/>
      <c r="S1324" s="1" t="s">
        <v>11</v>
      </c>
      <c r="T1324" s="1" t="s">
        <v>12</v>
      </c>
      <c r="U1324" s="1" t="s">
        <v>13</v>
      </c>
      <c r="V1324" s="8">
        <v>1.3683307949999999E-3</v>
      </c>
      <c r="W1324" s="8">
        <v>0.75</v>
      </c>
      <c r="X1324" s="9">
        <f>Tabla13[[#This Row],[Precio unitario]]*Tabla13[[#This Row],[Tasa de ingresos cliente]]</f>
        <v>1.0262480962499999E-3</v>
      </c>
      <c r="Y1324" s="21">
        <v>22.631540000000001</v>
      </c>
      <c r="Z1324" s="15">
        <f>Tabla13[[#This Row],[tasa de cambio]]*Tabla13[[#This Row],[Ingresos netos]]</f>
        <v>2.3225574840205723E-2</v>
      </c>
      <c r="AQ1324" s="2" t="s">
        <v>100</v>
      </c>
      <c r="AR1324" s="2" t="s">
        <v>25</v>
      </c>
      <c r="AS1324" s="2" t="s">
        <v>104</v>
      </c>
      <c r="AT1324" s="2" t="s">
        <v>11</v>
      </c>
      <c r="AU1324" s="2" t="s">
        <v>12</v>
      </c>
      <c r="AV1324" s="2" t="s">
        <v>13</v>
      </c>
      <c r="AW1324" s="7">
        <v>1.7066666999999999E-3</v>
      </c>
      <c r="AX1324" s="7">
        <v>0.75</v>
      </c>
      <c r="AY1324" s="9">
        <f>Tabla8[[#This Row],[Precio unitario]]*Tabla8[[#This Row],[Tasa de ingresos cliente]]</f>
        <v>1.280000025E-3</v>
      </c>
      <c r="AZ1324" s="21">
        <v>21.6</v>
      </c>
      <c r="BA1324" s="11">
        <f>Tabla8[[#This Row],[tasa de cambio]]*Tabla8[[#This Row],[Ingresos netos]]</f>
        <v>2.7648000540000002E-2</v>
      </c>
      <c r="BB1324" s="23"/>
      <c r="BD1324" s="23"/>
    </row>
    <row r="1325" spans="16:56">
      <c r="P1325" s="2" t="s">
        <v>87</v>
      </c>
      <c r="Q1325" s="2" t="s">
        <v>19</v>
      </c>
      <c r="R1325" s="2"/>
      <c r="S1325" s="2" t="s">
        <v>11</v>
      </c>
      <c r="T1325" s="2" t="s">
        <v>12</v>
      </c>
      <c r="U1325" s="2" t="s">
        <v>13</v>
      </c>
      <c r="V1325" s="7">
        <v>6.6808772659999998E-3</v>
      </c>
      <c r="W1325" s="7">
        <v>0.75</v>
      </c>
      <c r="X1325" s="9">
        <f>Tabla13[[#This Row],[Precio unitario]]*Tabla13[[#This Row],[Tasa de ingresos cliente]]</f>
        <v>5.0106579494999994E-3</v>
      </c>
      <c r="Y1325" s="21">
        <v>22.631540000000001</v>
      </c>
      <c r="Z1325" s="15">
        <f>Tabla13[[#This Row],[tasa de cambio]]*Tabla13[[#This Row],[Ingresos netos]]</f>
        <v>0.11339890581042722</v>
      </c>
      <c r="AQ1325" s="1" t="s">
        <v>100</v>
      </c>
      <c r="AR1325" s="1" t="s">
        <v>25</v>
      </c>
      <c r="AS1325" s="1" t="s">
        <v>104</v>
      </c>
      <c r="AT1325" s="1" t="s">
        <v>11</v>
      </c>
      <c r="AU1325" s="1" t="s">
        <v>12</v>
      </c>
      <c r="AV1325" s="1" t="s">
        <v>13</v>
      </c>
      <c r="AW1325" s="8">
        <v>1.7067692E-3</v>
      </c>
      <c r="AX1325" s="8">
        <v>0.75</v>
      </c>
      <c r="AY1325" s="9">
        <f>Tabla8[[#This Row],[Precio unitario]]*Tabla8[[#This Row],[Tasa de ingresos cliente]]</f>
        <v>1.2800769000000001E-3</v>
      </c>
      <c r="AZ1325" s="21">
        <v>21.6</v>
      </c>
      <c r="BA1325" s="11">
        <f>Tabla8[[#This Row],[tasa de cambio]]*Tabla8[[#This Row],[Ingresos netos]]</f>
        <v>2.7649661040000002E-2</v>
      </c>
      <c r="BB1325" s="23"/>
      <c r="BD1325" s="23"/>
    </row>
    <row r="1326" spans="16:56">
      <c r="P1326" s="1" t="s">
        <v>87</v>
      </c>
      <c r="Q1326" s="1" t="s">
        <v>52</v>
      </c>
      <c r="R1326" s="1"/>
      <c r="S1326" s="1" t="s">
        <v>11</v>
      </c>
      <c r="T1326" s="1" t="s">
        <v>12</v>
      </c>
      <c r="U1326" s="1" t="s">
        <v>13</v>
      </c>
      <c r="V1326" s="8">
        <v>2.07183698E-4</v>
      </c>
      <c r="W1326" s="8">
        <v>0.75</v>
      </c>
      <c r="X1326" s="9">
        <f>Tabla13[[#This Row],[Precio unitario]]*Tabla13[[#This Row],[Tasa de ingresos cliente]]</f>
        <v>1.5538777349999999E-4</v>
      </c>
      <c r="Y1326" s="21">
        <v>22.631540000000001</v>
      </c>
      <c r="Z1326" s="15">
        <f>Tabla13[[#This Row],[tasa de cambio]]*Tabla13[[#This Row],[Ingresos netos]]</f>
        <v>3.5166646114761901E-3</v>
      </c>
      <c r="AQ1326" s="2" t="s">
        <v>100</v>
      </c>
      <c r="AR1326" s="2" t="s">
        <v>25</v>
      </c>
      <c r="AS1326" s="2" t="s">
        <v>104</v>
      </c>
      <c r="AT1326" s="2" t="s">
        <v>11</v>
      </c>
      <c r="AU1326" s="2" t="s">
        <v>12</v>
      </c>
      <c r="AV1326" s="2" t="s">
        <v>13</v>
      </c>
      <c r="AW1326" s="7">
        <v>1.7067778000000001E-3</v>
      </c>
      <c r="AX1326" s="7">
        <v>0.75</v>
      </c>
      <c r="AY1326" s="9">
        <f>Tabla8[[#This Row],[Precio unitario]]*Tabla8[[#This Row],[Tasa de ingresos cliente]]</f>
        <v>1.2800833500000001E-3</v>
      </c>
      <c r="AZ1326" s="21">
        <v>21.6</v>
      </c>
      <c r="BA1326" s="11">
        <f>Tabla8[[#This Row],[tasa de cambio]]*Tabla8[[#This Row],[Ingresos netos]]</f>
        <v>2.7649800360000004E-2</v>
      </c>
      <c r="BB1326" s="23"/>
      <c r="BD1326" s="23"/>
    </row>
    <row r="1327" spans="16:56">
      <c r="P1327" s="2" t="s">
        <v>87</v>
      </c>
      <c r="Q1327" s="2" t="s">
        <v>20</v>
      </c>
      <c r="R1327" s="2"/>
      <c r="S1327" s="2" t="s">
        <v>11</v>
      </c>
      <c r="T1327" s="2" t="s">
        <v>12</v>
      </c>
      <c r="U1327" s="2" t="s">
        <v>13</v>
      </c>
      <c r="V1327" s="7">
        <v>3.7393550330000001E-3</v>
      </c>
      <c r="W1327" s="7">
        <v>0.75</v>
      </c>
      <c r="X1327" s="9">
        <f>Tabla13[[#This Row],[Precio unitario]]*Tabla13[[#This Row],[Tasa de ingresos cliente]]</f>
        <v>2.80451627475E-3</v>
      </c>
      <c r="Y1327" s="21">
        <v>22.631540000000001</v>
      </c>
      <c r="Z1327" s="15">
        <f>Tabla13[[#This Row],[tasa de cambio]]*Tabla13[[#This Row],[Ingresos netos]]</f>
        <v>6.347052225265562E-2</v>
      </c>
      <c r="AQ1327" s="1" t="s">
        <v>100</v>
      </c>
      <c r="AR1327" s="1" t="s">
        <v>25</v>
      </c>
      <c r="AS1327" s="1" t="s">
        <v>104</v>
      </c>
      <c r="AT1327" s="1" t="s">
        <v>11</v>
      </c>
      <c r="AU1327" s="1" t="s">
        <v>12</v>
      </c>
      <c r="AV1327" s="1" t="s">
        <v>13</v>
      </c>
      <c r="AW1327" s="8">
        <v>1.7068000000000001E-3</v>
      </c>
      <c r="AX1327" s="8">
        <v>0.75</v>
      </c>
      <c r="AY1327" s="9">
        <f>Tabla8[[#This Row],[Precio unitario]]*Tabla8[[#This Row],[Tasa de ingresos cliente]]</f>
        <v>1.2801000000000002E-3</v>
      </c>
      <c r="AZ1327" s="21">
        <v>21.6</v>
      </c>
      <c r="BA1327" s="11">
        <f>Tabla8[[#This Row],[tasa de cambio]]*Tabla8[[#This Row],[Ingresos netos]]</f>
        <v>2.7650160000000007E-2</v>
      </c>
      <c r="BB1327" s="23"/>
      <c r="BD1327" s="23"/>
    </row>
    <row r="1328" spans="16:56">
      <c r="P1328" s="1" t="s">
        <v>87</v>
      </c>
      <c r="Q1328" s="1" t="s">
        <v>20</v>
      </c>
      <c r="R1328" s="1"/>
      <c r="S1328" s="1" t="s">
        <v>11</v>
      </c>
      <c r="T1328" s="1" t="s">
        <v>12</v>
      </c>
      <c r="U1328" s="1" t="s">
        <v>13</v>
      </c>
      <c r="V1328" s="8">
        <v>3.8411802810000002E-3</v>
      </c>
      <c r="W1328" s="8">
        <v>0.75</v>
      </c>
      <c r="X1328" s="9">
        <f>Tabla13[[#This Row],[Precio unitario]]*Tabla13[[#This Row],[Tasa de ingresos cliente]]</f>
        <v>2.88088521075E-3</v>
      </c>
      <c r="Y1328" s="21">
        <v>22.631540000000001</v>
      </c>
      <c r="Z1328" s="15">
        <f>Tabla13[[#This Row],[tasa de cambio]]*Tabla13[[#This Row],[Ingresos netos]]</f>
        <v>6.5198868882497055E-2</v>
      </c>
      <c r="AQ1328" s="2" t="s">
        <v>100</v>
      </c>
      <c r="AR1328" s="2" t="s">
        <v>25</v>
      </c>
      <c r="AS1328" s="2" t="s">
        <v>104</v>
      </c>
      <c r="AT1328" s="2" t="s">
        <v>11</v>
      </c>
      <c r="AU1328" s="2" t="s">
        <v>12</v>
      </c>
      <c r="AV1328" s="2" t="s">
        <v>13</v>
      </c>
      <c r="AW1328" s="7">
        <v>1.7068332999999999E-3</v>
      </c>
      <c r="AX1328" s="7">
        <v>0.75</v>
      </c>
      <c r="AY1328" s="9">
        <f>Tabla8[[#This Row],[Precio unitario]]*Tabla8[[#This Row],[Tasa de ingresos cliente]]</f>
        <v>1.2801249749999999E-3</v>
      </c>
      <c r="AZ1328" s="21">
        <v>21.6</v>
      </c>
      <c r="BA1328" s="11">
        <f>Tabla8[[#This Row],[tasa de cambio]]*Tabla8[[#This Row],[Ingresos netos]]</f>
        <v>2.7650699460000001E-2</v>
      </c>
      <c r="BB1328" s="23"/>
      <c r="BD1328" s="23"/>
    </row>
    <row r="1329" spans="16:56">
      <c r="P1329" s="2" t="s">
        <v>87</v>
      </c>
      <c r="Q1329" s="2" t="s">
        <v>22</v>
      </c>
      <c r="R1329" s="2"/>
      <c r="S1329" s="2" t="s">
        <v>11</v>
      </c>
      <c r="T1329" s="2" t="s">
        <v>12</v>
      </c>
      <c r="U1329" s="2" t="s">
        <v>13</v>
      </c>
      <c r="V1329" s="7">
        <v>2.1500282990000001E-3</v>
      </c>
      <c r="W1329" s="7">
        <v>0.75</v>
      </c>
      <c r="X1329" s="9">
        <f>Tabla13[[#This Row],[Precio unitario]]*Tabla13[[#This Row],[Tasa de ingresos cliente]]</f>
        <v>1.6125212242500001E-3</v>
      </c>
      <c r="Y1329" s="21">
        <v>22.631540000000001</v>
      </c>
      <c r="Z1329" s="15">
        <f>Tabla13[[#This Row],[tasa de cambio]]*Tabla13[[#This Row],[Ingresos netos]]</f>
        <v>3.649383858746285E-2</v>
      </c>
      <c r="AQ1329" s="1" t="s">
        <v>100</v>
      </c>
      <c r="AR1329" s="1" t="s">
        <v>25</v>
      </c>
      <c r="AS1329" s="1" t="s">
        <v>104</v>
      </c>
      <c r="AT1329" s="1" t="s">
        <v>11</v>
      </c>
      <c r="AU1329" s="1" t="s">
        <v>12</v>
      </c>
      <c r="AV1329" s="1" t="s">
        <v>13</v>
      </c>
      <c r="AW1329" s="8">
        <v>2.764E-3</v>
      </c>
      <c r="AX1329" s="8">
        <v>0.75</v>
      </c>
      <c r="AY1329" s="9">
        <f>Tabla8[[#This Row],[Precio unitario]]*Tabla8[[#This Row],[Tasa de ingresos cliente]]</f>
        <v>2.0730000000000002E-3</v>
      </c>
      <c r="AZ1329" s="21">
        <v>21.6</v>
      </c>
      <c r="BA1329" s="11">
        <f>Tabla8[[#This Row],[tasa de cambio]]*Tabla8[[#This Row],[Ingresos netos]]</f>
        <v>4.4776800000000005E-2</v>
      </c>
      <c r="BB1329" s="23"/>
      <c r="BD1329" s="23"/>
    </row>
    <row r="1330" spans="16:56">
      <c r="P1330" s="1" t="s">
        <v>87</v>
      </c>
      <c r="Q1330" s="1" t="s">
        <v>22</v>
      </c>
      <c r="R1330" s="1"/>
      <c r="S1330" s="1" t="s">
        <v>11</v>
      </c>
      <c r="T1330" s="1" t="s">
        <v>12</v>
      </c>
      <c r="U1330" s="1" t="s">
        <v>13</v>
      </c>
      <c r="V1330" s="8">
        <v>1.7581710910000001E-3</v>
      </c>
      <c r="W1330" s="8">
        <v>0.75</v>
      </c>
      <c r="X1330" s="9">
        <f>Tabla13[[#This Row],[Precio unitario]]*Tabla13[[#This Row],[Tasa de ingresos cliente]]</f>
        <v>1.31862831825E-3</v>
      </c>
      <c r="Y1330" s="21">
        <v>22.631540000000001</v>
      </c>
      <c r="Z1330" s="15">
        <f>Tabla13[[#This Row],[tasa de cambio]]*Tabla13[[#This Row],[Ingresos netos]]</f>
        <v>2.9842589529607607E-2</v>
      </c>
      <c r="AQ1330" s="2" t="s">
        <v>100</v>
      </c>
      <c r="AR1330" s="2" t="s">
        <v>25</v>
      </c>
      <c r="AS1330" s="2" t="s">
        <v>104</v>
      </c>
      <c r="AT1330" s="2" t="s">
        <v>11</v>
      </c>
      <c r="AU1330" s="2" t="s">
        <v>12</v>
      </c>
      <c r="AV1330" s="2" t="s">
        <v>13</v>
      </c>
      <c r="AW1330" s="7">
        <v>2.7638182E-3</v>
      </c>
      <c r="AX1330" s="7">
        <v>0.75</v>
      </c>
      <c r="AY1330" s="9">
        <f>Tabla8[[#This Row],[Precio unitario]]*Tabla8[[#This Row],[Tasa de ingresos cliente]]</f>
        <v>2.0728636499999999E-3</v>
      </c>
      <c r="AZ1330" s="21">
        <v>21.6</v>
      </c>
      <c r="BA1330" s="11">
        <f>Tabla8[[#This Row],[tasa de cambio]]*Tabla8[[#This Row],[Ingresos netos]]</f>
        <v>4.4773854840000002E-2</v>
      </c>
      <c r="BB1330" s="23"/>
      <c r="BD1330" s="23"/>
    </row>
    <row r="1331" spans="16:56">
      <c r="P1331" s="2" t="s">
        <v>87</v>
      </c>
      <c r="Q1331" s="2" t="s">
        <v>23</v>
      </c>
      <c r="R1331" s="2"/>
      <c r="S1331" s="2" t="s">
        <v>11</v>
      </c>
      <c r="T1331" s="2" t="s">
        <v>12</v>
      </c>
      <c r="U1331" s="2" t="s">
        <v>13</v>
      </c>
      <c r="V1331" s="7">
        <v>1.29701855E-3</v>
      </c>
      <c r="W1331" s="7">
        <v>0.75</v>
      </c>
      <c r="X1331" s="9">
        <f>Tabla13[[#This Row],[Precio unitario]]*Tabla13[[#This Row],[Tasa de ingresos cliente]]</f>
        <v>9.7276391250000001E-4</v>
      </c>
      <c r="Y1331" s="21">
        <v>22.631540000000001</v>
      </c>
      <c r="Z1331" s="15">
        <f>Tabla13[[#This Row],[tasa de cambio]]*Tabla13[[#This Row],[Ingresos netos]]</f>
        <v>2.2015145396300253E-2</v>
      </c>
      <c r="AQ1331" s="1" t="s">
        <v>100</v>
      </c>
      <c r="AR1331" s="1" t="s">
        <v>25</v>
      </c>
      <c r="AS1331" s="1" t="s">
        <v>104</v>
      </c>
      <c r="AT1331" s="1" t="s">
        <v>11</v>
      </c>
      <c r="AU1331" s="1" t="s">
        <v>12</v>
      </c>
      <c r="AV1331" s="1" t="s">
        <v>13</v>
      </c>
      <c r="AW1331" s="8">
        <v>2.7637778000000001E-3</v>
      </c>
      <c r="AX1331" s="8">
        <v>0.75</v>
      </c>
      <c r="AY1331" s="9">
        <f>Tabla8[[#This Row],[Precio unitario]]*Tabla8[[#This Row],[Tasa de ingresos cliente]]</f>
        <v>2.07283335E-3</v>
      </c>
      <c r="AZ1331" s="21">
        <v>21.6</v>
      </c>
      <c r="BA1331" s="11">
        <f>Tabla8[[#This Row],[tasa de cambio]]*Tabla8[[#This Row],[Ingresos netos]]</f>
        <v>4.4773200360000001E-2</v>
      </c>
      <c r="BB1331" s="23"/>
      <c r="BD1331" s="23"/>
    </row>
    <row r="1332" spans="16:56">
      <c r="P1332" s="1" t="s">
        <v>87</v>
      </c>
      <c r="Q1332" s="1" t="s">
        <v>25</v>
      </c>
      <c r="R1332" s="1"/>
      <c r="S1332" s="1" t="s">
        <v>11</v>
      </c>
      <c r="T1332" s="1" t="s">
        <v>12</v>
      </c>
      <c r="U1332" s="1" t="s">
        <v>13</v>
      </c>
      <c r="V1332" s="8">
        <v>4.69364259E-4</v>
      </c>
      <c r="W1332" s="8">
        <v>0.75</v>
      </c>
      <c r="X1332" s="9">
        <f>Tabla13[[#This Row],[Precio unitario]]*Tabla13[[#This Row],[Tasa de ingresos cliente]]</f>
        <v>3.5202319425000001E-4</v>
      </c>
      <c r="Y1332" s="21">
        <v>22.631540000000001</v>
      </c>
      <c r="Z1332" s="15">
        <f>Tabla13[[#This Row],[tasa de cambio]]*Tabla13[[#This Row],[Ingresos netos]]</f>
        <v>7.9668270015966457E-3</v>
      </c>
      <c r="AQ1332" s="2" t="s">
        <v>100</v>
      </c>
      <c r="AR1332" s="2" t="s">
        <v>25</v>
      </c>
      <c r="AS1332" s="2" t="s">
        <v>104</v>
      </c>
      <c r="AT1332" s="2" t="s">
        <v>11</v>
      </c>
      <c r="AU1332" s="2" t="s">
        <v>12</v>
      </c>
      <c r="AV1332" s="2" t="s">
        <v>13</v>
      </c>
      <c r="AW1332" s="7">
        <v>2.7638332999999999E-3</v>
      </c>
      <c r="AX1332" s="7">
        <v>0.75</v>
      </c>
      <c r="AY1332" s="9">
        <f>Tabla8[[#This Row],[Precio unitario]]*Tabla8[[#This Row],[Tasa de ingresos cliente]]</f>
        <v>2.0728749749999997E-3</v>
      </c>
      <c r="AZ1332" s="21">
        <v>21.6</v>
      </c>
      <c r="BA1332" s="11">
        <f>Tabla8[[#This Row],[tasa de cambio]]*Tabla8[[#This Row],[Ingresos netos]]</f>
        <v>4.4774099459999994E-2</v>
      </c>
      <c r="BB1332" s="23"/>
      <c r="BD1332" s="23"/>
    </row>
    <row r="1333" spans="16:56">
      <c r="P1333" s="2" t="s">
        <v>87</v>
      </c>
      <c r="Q1333" s="2" t="s">
        <v>25</v>
      </c>
      <c r="R1333" s="2"/>
      <c r="S1333" s="2" t="s">
        <v>11</v>
      </c>
      <c r="T1333" s="2" t="s">
        <v>12</v>
      </c>
      <c r="U1333" s="2" t="s">
        <v>13</v>
      </c>
      <c r="V1333" s="7">
        <v>3.1696134400000002E-4</v>
      </c>
      <c r="W1333" s="7">
        <v>0.75</v>
      </c>
      <c r="X1333" s="9">
        <f>Tabla13[[#This Row],[Precio unitario]]*Tabla13[[#This Row],[Tasa de ingresos cliente]]</f>
        <v>2.37721008E-4</v>
      </c>
      <c r="Y1333" s="21">
        <v>22.631540000000001</v>
      </c>
      <c r="Z1333" s="15">
        <f>Tabla13[[#This Row],[tasa de cambio]]*Tabla13[[#This Row],[Ingresos netos]]</f>
        <v>5.3799925013923201E-3</v>
      </c>
      <c r="AQ1333" s="1" t="s">
        <v>100</v>
      </c>
      <c r="AR1333" s="1" t="s">
        <v>25</v>
      </c>
      <c r="AS1333" s="1" t="s">
        <v>104</v>
      </c>
      <c r="AT1333" s="1" t="s">
        <v>11</v>
      </c>
      <c r="AU1333" s="1" t="s">
        <v>12</v>
      </c>
      <c r="AV1333" s="1" t="s">
        <v>13</v>
      </c>
      <c r="AW1333" s="8">
        <v>2.7637999999999999E-3</v>
      </c>
      <c r="AX1333" s="8">
        <v>0.75</v>
      </c>
      <c r="AY1333" s="9">
        <f>Tabla8[[#This Row],[Precio unitario]]*Tabla8[[#This Row],[Tasa de ingresos cliente]]</f>
        <v>2.0728499999999998E-3</v>
      </c>
      <c r="AZ1333" s="21">
        <v>21.6</v>
      </c>
      <c r="BA1333" s="11">
        <f>Tabla8[[#This Row],[tasa de cambio]]*Tabla8[[#This Row],[Ingresos netos]]</f>
        <v>4.4773559999999997E-2</v>
      </c>
      <c r="BB1333" s="23"/>
      <c r="BD1333" s="23"/>
    </row>
    <row r="1334" spans="16:56">
      <c r="P1334" s="1" t="s">
        <v>87</v>
      </c>
      <c r="Q1334" s="1" t="s">
        <v>25</v>
      </c>
      <c r="R1334" s="1"/>
      <c r="S1334" s="1" t="s">
        <v>11</v>
      </c>
      <c r="T1334" s="1" t="s">
        <v>12</v>
      </c>
      <c r="U1334" s="1" t="s">
        <v>13</v>
      </c>
      <c r="V1334" s="8">
        <v>3.61865463E-4</v>
      </c>
      <c r="W1334" s="8">
        <v>0.75</v>
      </c>
      <c r="X1334" s="9">
        <f>Tabla13[[#This Row],[Precio unitario]]*Tabla13[[#This Row],[Tasa de ingresos cliente]]</f>
        <v>2.7139909725000001E-4</v>
      </c>
      <c r="Y1334" s="21">
        <v>22.631540000000001</v>
      </c>
      <c r="Z1334" s="15">
        <f>Tabla13[[#This Row],[tasa de cambio]]*Tabla13[[#This Row],[Ingresos netos]]</f>
        <v>6.1421795253772653E-3</v>
      </c>
      <c r="AQ1334" s="2" t="s">
        <v>100</v>
      </c>
      <c r="AR1334" s="2" t="s">
        <v>25</v>
      </c>
      <c r="AS1334" s="2" t="s">
        <v>104</v>
      </c>
      <c r="AT1334" s="2" t="s">
        <v>11</v>
      </c>
      <c r="AU1334" s="2" t="s">
        <v>12</v>
      </c>
      <c r="AV1334" s="2" t="s">
        <v>13</v>
      </c>
      <c r="AW1334" s="7">
        <v>2.7638462E-3</v>
      </c>
      <c r="AX1334" s="7">
        <v>0.75</v>
      </c>
      <c r="AY1334" s="9">
        <f>Tabla8[[#This Row],[Precio unitario]]*Tabla8[[#This Row],[Tasa de ingresos cliente]]</f>
        <v>2.0728846500000001E-3</v>
      </c>
      <c r="AZ1334" s="21">
        <v>21.6</v>
      </c>
      <c r="BA1334" s="11">
        <f>Tabla8[[#This Row],[tasa de cambio]]*Tabla8[[#This Row],[Ingresos netos]]</f>
        <v>4.4774308440000007E-2</v>
      </c>
      <c r="BB1334" s="23"/>
      <c r="BD1334" s="23"/>
    </row>
    <row r="1335" spans="16:56">
      <c r="P1335" s="2" t="s">
        <v>87</v>
      </c>
      <c r="Q1335" s="2" t="s">
        <v>10</v>
      </c>
      <c r="R1335" s="2"/>
      <c r="S1335" s="2" t="s">
        <v>11</v>
      </c>
      <c r="T1335" s="2" t="s">
        <v>12</v>
      </c>
      <c r="U1335" s="2" t="s">
        <v>13</v>
      </c>
      <c r="V1335" s="7">
        <v>5.0160741400000002E-4</v>
      </c>
      <c r="W1335" s="7">
        <v>0.75</v>
      </c>
      <c r="X1335" s="9">
        <f>Tabla13[[#This Row],[Precio unitario]]*Tabla13[[#This Row],[Tasa de ingresos cliente]]</f>
        <v>3.7620556050000004E-4</v>
      </c>
      <c r="Y1335" s="21">
        <v>22.631540000000001</v>
      </c>
      <c r="Z1335" s="15">
        <f>Tabla13[[#This Row],[tasa de cambio]]*Tabla13[[#This Row],[Ingresos netos]]</f>
        <v>8.5141111906781707E-3</v>
      </c>
      <c r="AQ1335" s="1" t="s">
        <v>100</v>
      </c>
      <c r="AR1335" s="1" t="s">
        <v>25</v>
      </c>
      <c r="AS1335" s="1" t="s">
        <v>104</v>
      </c>
      <c r="AT1335" s="1" t="s">
        <v>11</v>
      </c>
      <c r="AU1335" s="1" t="s">
        <v>12</v>
      </c>
      <c r="AV1335" s="1" t="s">
        <v>13</v>
      </c>
      <c r="AW1335" s="8">
        <v>2.7638261000000001E-3</v>
      </c>
      <c r="AX1335" s="8">
        <v>0.75</v>
      </c>
      <c r="AY1335" s="9">
        <f>Tabla8[[#This Row],[Precio unitario]]*Tabla8[[#This Row],[Tasa de ingresos cliente]]</f>
        <v>2.0728695750000001E-3</v>
      </c>
      <c r="AZ1335" s="21">
        <v>21.6</v>
      </c>
      <c r="BA1335" s="11">
        <f>Tabla8[[#This Row],[tasa de cambio]]*Tabla8[[#This Row],[Ingresos netos]]</f>
        <v>4.4773982820000002E-2</v>
      </c>
      <c r="BB1335" s="23"/>
      <c r="BD1335" s="23"/>
    </row>
    <row r="1336" spans="16:56">
      <c r="P1336" s="1" t="s">
        <v>87</v>
      </c>
      <c r="Q1336" s="1" t="s">
        <v>28</v>
      </c>
      <c r="R1336" s="1"/>
      <c r="S1336" s="1" t="s">
        <v>11</v>
      </c>
      <c r="T1336" s="1" t="s">
        <v>12</v>
      </c>
      <c r="U1336" s="1" t="s">
        <v>13</v>
      </c>
      <c r="V1336" s="8">
        <v>1.0442556199999999E-4</v>
      </c>
      <c r="W1336" s="8">
        <v>0.75</v>
      </c>
      <c r="X1336" s="9">
        <f>Tabla13[[#This Row],[Precio unitario]]*Tabla13[[#This Row],[Tasa de ingresos cliente]]</f>
        <v>7.8319171499999999E-5</v>
      </c>
      <c r="Y1336" s="21">
        <v>22.631540000000001</v>
      </c>
      <c r="Z1336" s="15">
        <f>Tabla13[[#This Row],[tasa de cambio]]*Tabla13[[#This Row],[Ingresos netos]]</f>
        <v>1.77248346256911E-3</v>
      </c>
      <c r="AQ1336" s="1" t="s">
        <v>100</v>
      </c>
      <c r="AR1336" s="1" t="s">
        <v>25</v>
      </c>
      <c r="AS1336" s="1" t="s">
        <v>104</v>
      </c>
      <c r="AT1336" s="1" t="s">
        <v>11</v>
      </c>
      <c r="AU1336" s="1" t="s">
        <v>12</v>
      </c>
      <c r="AV1336" s="1" t="s">
        <v>13</v>
      </c>
      <c r="AW1336" s="8">
        <v>3.4979999999999998E-3</v>
      </c>
      <c r="AX1336" s="8">
        <v>0.75</v>
      </c>
      <c r="AY1336" s="9">
        <f>Tabla8[[#This Row],[Precio unitario]]*Tabla8[[#This Row],[Tasa de ingresos cliente]]</f>
        <v>2.6235E-3</v>
      </c>
      <c r="AZ1336" s="21">
        <v>21.6</v>
      </c>
      <c r="BA1336" s="11">
        <f>Tabla8[[#This Row],[tasa de cambio]]*Tabla8[[#This Row],[Ingresos netos]]</f>
        <v>5.6667600000000005E-2</v>
      </c>
      <c r="BB1336" s="23"/>
      <c r="BD1336" s="23"/>
    </row>
    <row r="1337" spans="16:56">
      <c r="P1337" s="2" t="s">
        <v>87</v>
      </c>
      <c r="Q1337" s="2" t="s">
        <v>54</v>
      </c>
      <c r="R1337" s="2"/>
      <c r="S1337" s="2" t="s">
        <v>11</v>
      </c>
      <c r="T1337" s="2" t="s">
        <v>12</v>
      </c>
      <c r="U1337" s="2" t="s">
        <v>13</v>
      </c>
      <c r="V1337" s="7">
        <v>1.92759171E-4</v>
      </c>
      <c r="W1337" s="7">
        <v>0.75</v>
      </c>
      <c r="X1337" s="9">
        <f>Tabla13[[#This Row],[Precio unitario]]*Tabla13[[#This Row],[Tasa de ingresos cliente]]</f>
        <v>1.4456937825E-4</v>
      </c>
      <c r="Y1337" s="21">
        <v>22.631540000000001</v>
      </c>
      <c r="Z1337" s="15">
        <f>Tabla13[[#This Row],[tasa de cambio]]*Tabla13[[#This Row],[Ingresos netos]]</f>
        <v>3.2718276666400051E-3</v>
      </c>
      <c r="AQ1337" s="2" t="s">
        <v>100</v>
      </c>
      <c r="AR1337" s="2" t="s">
        <v>25</v>
      </c>
      <c r="AS1337" s="2" t="s">
        <v>104</v>
      </c>
      <c r="AT1337" s="2" t="s">
        <v>11</v>
      </c>
      <c r="AU1337" s="2" t="s">
        <v>12</v>
      </c>
      <c r="AV1337" s="2" t="s">
        <v>13</v>
      </c>
      <c r="AW1337" s="7">
        <v>3.49775E-3</v>
      </c>
      <c r="AX1337" s="7">
        <v>0.75</v>
      </c>
      <c r="AY1337" s="9">
        <f>Tabla8[[#This Row],[Precio unitario]]*Tabla8[[#This Row],[Tasa de ingresos cliente]]</f>
        <v>2.6233124999999998E-3</v>
      </c>
      <c r="AZ1337" s="21">
        <v>21.6</v>
      </c>
      <c r="BA1337" s="11">
        <f>Tabla8[[#This Row],[tasa de cambio]]*Tabla8[[#This Row],[Ingresos netos]]</f>
        <v>5.666355E-2</v>
      </c>
      <c r="BB1337" s="23"/>
      <c r="BD1337" s="23"/>
    </row>
    <row r="1338" spans="16:56">
      <c r="P1338" s="1" t="s">
        <v>87</v>
      </c>
      <c r="Q1338" s="1" t="s">
        <v>64</v>
      </c>
      <c r="R1338" s="1"/>
      <c r="S1338" s="1" t="s">
        <v>11</v>
      </c>
      <c r="T1338" s="1" t="s">
        <v>12</v>
      </c>
      <c r="U1338" s="1" t="s">
        <v>13</v>
      </c>
      <c r="V1338" s="8">
        <v>8.3845917300000002E-4</v>
      </c>
      <c r="W1338" s="8">
        <v>0.75</v>
      </c>
      <c r="X1338" s="9">
        <f>Tabla13[[#This Row],[Precio unitario]]*Tabla13[[#This Row],[Tasa de ingresos cliente]]</f>
        <v>6.2884437975000004E-4</v>
      </c>
      <c r="Y1338" s="21">
        <v>22.631540000000001</v>
      </c>
      <c r="Z1338" s="15">
        <f>Tabla13[[#This Row],[tasa de cambio]]*Tabla13[[#This Row],[Ingresos netos]]</f>
        <v>1.4231716734087317E-2</v>
      </c>
      <c r="AQ1338" s="1" t="s">
        <v>100</v>
      </c>
      <c r="AR1338" s="1" t="s">
        <v>25</v>
      </c>
      <c r="AS1338" s="1" t="s">
        <v>104</v>
      </c>
      <c r="AT1338" s="1" t="s">
        <v>11</v>
      </c>
      <c r="AU1338" s="1" t="s">
        <v>12</v>
      </c>
      <c r="AV1338" s="1" t="s">
        <v>13</v>
      </c>
      <c r="AW1338" s="8">
        <v>3.4978000000000001E-3</v>
      </c>
      <c r="AX1338" s="8">
        <v>0.75</v>
      </c>
      <c r="AY1338" s="9">
        <f>Tabla8[[#This Row],[Precio unitario]]*Tabla8[[#This Row],[Tasa de ingresos cliente]]</f>
        <v>2.62335E-3</v>
      </c>
      <c r="AZ1338" s="21">
        <v>21.6</v>
      </c>
      <c r="BA1338" s="11">
        <f>Tabla8[[#This Row],[tasa de cambio]]*Tabla8[[#This Row],[Ingresos netos]]</f>
        <v>5.6664360000000004E-2</v>
      </c>
      <c r="BB1338" s="23"/>
      <c r="BD1338" s="23"/>
    </row>
    <row r="1339" spans="16:56">
      <c r="P1339" s="2" t="s">
        <v>87</v>
      </c>
      <c r="Q1339" s="2" t="s">
        <v>86</v>
      </c>
      <c r="R1339" s="2"/>
      <c r="S1339" s="2" t="s">
        <v>11</v>
      </c>
      <c r="T1339" s="2" t="s">
        <v>12</v>
      </c>
      <c r="U1339" s="2" t="s">
        <v>13</v>
      </c>
      <c r="V1339" s="7">
        <v>4.6072034999999998E-4</v>
      </c>
      <c r="W1339" s="7">
        <v>0.75</v>
      </c>
      <c r="X1339" s="9">
        <f>Tabla13[[#This Row],[Precio unitario]]*Tabla13[[#This Row],[Tasa de ingresos cliente]]</f>
        <v>3.4554026250000001E-4</v>
      </c>
      <c r="Y1339" s="21">
        <v>22.631540000000001</v>
      </c>
      <c r="Z1339" s="15">
        <f>Tabla13[[#This Row],[tasa de cambio]]*Tabla13[[#This Row],[Ingresos netos]]</f>
        <v>7.8201082723792503E-3</v>
      </c>
      <c r="AQ1339" s="2" t="s">
        <v>100</v>
      </c>
      <c r="AR1339" s="2" t="s">
        <v>25</v>
      </c>
      <c r="AS1339" s="2" t="s">
        <v>104</v>
      </c>
      <c r="AT1339" s="2" t="s">
        <v>11</v>
      </c>
      <c r="AU1339" s="2" t="s">
        <v>12</v>
      </c>
      <c r="AV1339" s="2" t="s">
        <v>13</v>
      </c>
      <c r="AW1339" s="7">
        <v>3.4975000000000002E-3</v>
      </c>
      <c r="AX1339" s="7">
        <v>0.75</v>
      </c>
      <c r="AY1339" s="9">
        <f>Tabla8[[#This Row],[Precio unitario]]*Tabla8[[#This Row],[Tasa de ingresos cliente]]</f>
        <v>2.623125E-3</v>
      </c>
      <c r="AZ1339" s="21">
        <v>21.6</v>
      </c>
      <c r="BA1339" s="11">
        <f>Tabla8[[#This Row],[tasa de cambio]]*Tabla8[[#This Row],[Ingresos netos]]</f>
        <v>5.6659500000000002E-2</v>
      </c>
      <c r="BB1339" s="23"/>
      <c r="BD1339" s="23"/>
    </row>
    <row r="1340" spans="16:56">
      <c r="P1340" s="1" t="s">
        <v>87</v>
      </c>
      <c r="Q1340" s="1" t="s">
        <v>41</v>
      </c>
      <c r="R1340" s="1"/>
      <c r="S1340" s="1" t="s">
        <v>11</v>
      </c>
      <c r="T1340" s="1" t="s">
        <v>12</v>
      </c>
      <c r="U1340" s="1" t="s">
        <v>13</v>
      </c>
      <c r="V1340" s="8">
        <v>1.03468646E-4</v>
      </c>
      <c r="W1340" s="8">
        <v>0.75</v>
      </c>
      <c r="X1340" s="9">
        <f>Tabla13[[#This Row],[Precio unitario]]*Tabla13[[#This Row],[Tasa de ingresos cliente]]</f>
        <v>7.7601484499999993E-5</v>
      </c>
      <c r="Y1340" s="21">
        <v>22.631540000000001</v>
      </c>
      <c r="Z1340" s="15">
        <f>Tabla13[[#This Row],[tasa de cambio]]*Tabla13[[#This Row],[Ingresos netos]]</f>
        <v>1.75624110052113E-3</v>
      </c>
      <c r="AQ1340" s="1" t="s">
        <v>100</v>
      </c>
      <c r="AR1340" s="1" t="s">
        <v>25</v>
      </c>
      <c r="AS1340" s="1" t="s">
        <v>104</v>
      </c>
      <c r="AT1340" s="1" t="s">
        <v>11</v>
      </c>
      <c r="AU1340" s="1" t="s">
        <v>12</v>
      </c>
      <c r="AV1340" s="1" t="s">
        <v>13</v>
      </c>
      <c r="AW1340" s="8">
        <v>3.4976667000000002E-3</v>
      </c>
      <c r="AX1340" s="8">
        <v>0.75</v>
      </c>
      <c r="AY1340" s="9">
        <f>Tabla8[[#This Row],[Precio unitario]]*Tabla8[[#This Row],[Tasa de ingresos cliente]]</f>
        <v>2.623250025E-3</v>
      </c>
      <c r="AZ1340" s="21">
        <v>21.6</v>
      </c>
      <c r="BA1340" s="11">
        <f>Tabla8[[#This Row],[tasa de cambio]]*Tabla8[[#This Row],[Ingresos netos]]</f>
        <v>5.6662200540000006E-2</v>
      </c>
      <c r="BB1340" s="23"/>
      <c r="BD1340" s="23"/>
    </row>
    <row r="1341" spans="16:56">
      <c r="P1341" s="2" t="s">
        <v>87</v>
      </c>
      <c r="Q1341" s="2" t="s">
        <v>14</v>
      </c>
      <c r="R1341" s="2"/>
      <c r="S1341" s="2" t="s">
        <v>11</v>
      </c>
      <c r="T1341" s="2" t="s">
        <v>12</v>
      </c>
      <c r="U1341" s="2" t="s">
        <v>13</v>
      </c>
      <c r="V1341" s="7">
        <v>3.9905502400000001E-4</v>
      </c>
      <c r="W1341" s="7">
        <v>0.75</v>
      </c>
      <c r="X1341" s="9">
        <f>Tabla13[[#This Row],[Precio unitario]]*Tabla13[[#This Row],[Tasa de ingresos cliente]]</f>
        <v>2.9929126799999999E-4</v>
      </c>
      <c r="Y1341" s="21">
        <v>22.631540000000001</v>
      </c>
      <c r="Z1341" s="15">
        <f>Tabla13[[#This Row],[tasa de cambio]]*Tabla13[[#This Row],[Ingresos netos]]</f>
        <v>6.7734223033927201E-3</v>
      </c>
      <c r="AQ1341" s="2" t="s">
        <v>100</v>
      </c>
      <c r="AR1341" s="2" t="s">
        <v>25</v>
      </c>
      <c r="AS1341" s="2" t="s">
        <v>114</v>
      </c>
      <c r="AT1341" s="2" t="s">
        <v>11</v>
      </c>
      <c r="AU1341" s="2" t="s">
        <v>12</v>
      </c>
      <c r="AV1341" s="2" t="s">
        <v>13</v>
      </c>
      <c r="AW1341" s="7">
        <v>1.17E-4</v>
      </c>
      <c r="AX1341" s="7">
        <v>0.75</v>
      </c>
      <c r="AY1341" s="9">
        <f>Tabla8[[#This Row],[Precio unitario]]*Tabla8[[#This Row],[Tasa de ingresos cliente]]</f>
        <v>8.7749999999999992E-5</v>
      </c>
      <c r="AZ1341" s="21">
        <v>21.6</v>
      </c>
      <c r="BA1341" s="11">
        <f>Tabla8[[#This Row],[tasa de cambio]]*Tabla8[[#This Row],[Ingresos netos]]</f>
        <v>1.8954E-3</v>
      </c>
      <c r="BB1341" s="23"/>
      <c r="BD1341" s="23"/>
    </row>
    <row r="1342" spans="16:56">
      <c r="P1342" s="1" t="s">
        <v>87</v>
      </c>
      <c r="Q1342" s="1" t="s">
        <v>42</v>
      </c>
      <c r="R1342" s="1"/>
      <c r="S1342" s="1" t="s">
        <v>11</v>
      </c>
      <c r="T1342" s="1" t="s">
        <v>12</v>
      </c>
      <c r="U1342" s="1" t="s">
        <v>13</v>
      </c>
      <c r="V1342" s="8">
        <v>4.58667421E-4</v>
      </c>
      <c r="W1342" s="8">
        <v>0.75</v>
      </c>
      <c r="X1342" s="9">
        <f>Tabla13[[#This Row],[Precio unitario]]*Tabla13[[#This Row],[Tasa de ingresos cliente]]</f>
        <v>3.4400056575000003E-4</v>
      </c>
      <c r="Y1342" s="21">
        <v>22.631540000000001</v>
      </c>
      <c r="Z1342" s="15">
        <f>Tabla13[[#This Row],[tasa de cambio]]*Tabla13[[#This Row],[Ingresos netos]]</f>
        <v>7.7852625637937559E-3</v>
      </c>
      <c r="AQ1342" s="1" t="s">
        <v>100</v>
      </c>
      <c r="AR1342" s="1" t="s">
        <v>25</v>
      </c>
      <c r="AS1342" s="1" t="s">
        <v>114</v>
      </c>
      <c r="AT1342" s="1" t="s">
        <v>11</v>
      </c>
      <c r="AU1342" s="1" t="s">
        <v>12</v>
      </c>
      <c r="AV1342" s="1" t="s">
        <v>13</v>
      </c>
      <c r="AW1342" s="8">
        <v>1.1692109999999999E-4</v>
      </c>
      <c r="AX1342" s="8">
        <v>0.75</v>
      </c>
      <c r="AY1342" s="9">
        <f>Tabla8[[#This Row],[Precio unitario]]*Tabla8[[#This Row],[Tasa de ingresos cliente]]</f>
        <v>8.7690824999999992E-5</v>
      </c>
      <c r="AZ1342" s="21">
        <v>21.6</v>
      </c>
      <c r="BA1342" s="11">
        <f>Tabla8[[#This Row],[tasa de cambio]]*Tabla8[[#This Row],[Ingresos netos]]</f>
        <v>1.8941218199999999E-3</v>
      </c>
      <c r="BB1342" s="23"/>
      <c r="BD1342" s="23"/>
    </row>
    <row r="1343" spans="16:56">
      <c r="P1343" s="2" t="s">
        <v>87</v>
      </c>
      <c r="Q1343" s="2" t="s">
        <v>49</v>
      </c>
      <c r="R1343" s="2"/>
      <c r="S1343" s="2" t="s">
        <v>11</v>
      </c>
      <c r="T1343" s="2" t="s">
        <v>12</v>
      </c>
      <c r="U1343" s="2" t="s">
        <v>13</v>
      </c>
      <c r="V1343" s="7">
        <v>9.4560883999999994E-5</v>
      </c>
      <c r="W1343" s="7">
        <v>0.75</v>
      </c>
      <c r="X1343" s="9">
        <f>Tabla13[[#This Row],[Precio unitario]]*Tabla13[[#This Row],[Tasa de ingresos cliente]]</f>
        <v>7.0920662999999999E-5</v>
      </c>
      <c r="Y1343" s="21">
        <v>22.631540000000001</v>
      </c>
      <c r="Z1343" s="15">
        <f>Tabla13[[#This Row],[tasa de cambio]]*Tabla13[[#This Row],[Ingresos netos]]</f>
        <v>1.60504382151102E-3</v>
      </c>
      <c r="AQ1343" s="2" t="s">
        <v>100</v>
      </c>
      <c r="AR1343" s="2" t="s">
        <v>25</v>
      </c>
      <c r="AS1343" s="2" t="s">
        <v>114</v>
      </c>
      <c r="AT1343" s="2" t="s">
        <v>11</v>
      </c>
      <c r="AU1343" s="2" t="s">
        <v>12</v>
      </c>
      <c r="AV1343" s="2" t="s">
        <v>13</v>
      </c>
      <c r="AW1343" s="7">
        <v>1.1692379999999999E-4</v>
      </c>
      <c r="AX1343" s="7">
        <v>0.75</v>
      </c>
      <c r="AY1343" s="9">
        <f>Tabla8[[#This Row],[Precio unitario]]*Tabla8[[#This Row],[Tasa de ingresos cliente]]</f>
        <v>8.7692849999999992E-5</v>
      </c>
      <c r="AZ1343" s="21">
        <v>21.6</v>
      </c>
      <c r="BA1343" s="11">
        <f>Tabla8[[#This Row],[tasa de cambio]]*Tabla8[[#This Row],[Ingresos netos]]</f>
        <v>1.8941655599999999E-3</v>
      </c>
      <c r="BB1343" s="23"/>
      <c r="BD1343" s="23"/>
    </row>
    <row r="1344" spans="16:56">
      <c r="P1344" s="1" t="s">
        <v>87</v>
      </c>
      <c r="Q1344" s="1" t="s">
        <v>43</v>
      </c>
      <c r="R1344" s="1"/>
      <c r="S1344" s="1" t="s">
        <v>11</v>
      </c>
      <c r="T1344" s="1" t="s">
        <v>12</v>
      </c>
      <c r="U1344" s="1" t="s">
        <v>13</v>
      </c>
      <c r="V1344" s="8">
        <v>1.1016181999999999E-4</v>
      </c>
      <c r="W1344" s="8">
        <v>0.75</v>
      </c>
      <c r="X1344" s="9">
        <f>Tabla13[[#This Row],[Precio unitario]]*Tabla13[[#This Row],[Tasa de ingresos cliente]]</f>
        <v>8.2621364999999999E-5</v>
      </c>
      <c r="Y1344" s="21">
        <v>22.631540000000001</v>
      </c>
      <c r="Z1344" s="15">
        <f>Tabla13[[#This Row],[tasa de cambio]]*Tabla13[[#This Row],[Ingresos netos]]</f>
        <v>1.8698487268521001E-3</v>
      </c>
      <c r="AQ1344" s="1" t="s">
        <v>100</v>
      </c>
      <c r="AR1344" s="1" t="s">
        <v>25</v>
      </c>
      <c r="AS1344" s="1" t="s">
        <v>114</v>
      </c>
      <c r="AT1344" s="1" t="s">
        <v>11</v>
      </c>
      <c r="AU1344" s="1" t="s">
        <v>12</v>
      </c>
      <c r="AV1344" s="1" t="s">
        <v>13</v>
      </c>
      <c r="AW1344" s="8">
        <v>1.169259E-4</v>
      </c>
      <c r="AX1344" s="8">
        <v>0.75</v>
      </c>
      <c r="AY1344" s="9">
        <f>Tabla8[[#This Row],[Precio unitario]]*Tabla8[[#This Row],[Tasa de ingresos cliente]]</f>
        <v>8.7694425E-5</v>
      </c>
      <c r="AZ1344" s="21">
        <v>21.6</v>
      </c>
      <c r="BA1344" s="11">
        <f>Tabla8[[#This Row],[tasa de cambio]]*Tabla8[[#This Row],[Ingresos netos]]</f>
        <v>1.8941995800000001E-3</v>
      </c>
      <c r="BB1344" s="23"/>
      <c r="BD1344" s="23"/>
    </row>
    <row r="1345" spans="16:56">
      <c r="P1345" s="2" t="s">
        <v>87</v>
      </c>
      <c r="Q1345" s="2" t="s">
        <v>43</v>
      </c>
      <c r="R1345" s="2"/>
      <c r="S1345" s="2" t="s">
        <v>11</v>
      </c>
      <c r="T1345" s="2" t="s">
        <v>12</v>
      </c>
      <c r="U1345" s="2" t="s">
        <v>13</v>
      </c>
      <c r="V1345" s="7">
        <v>1.6772270199999999E-4</v>
      </c>
      <c r="W1345" s="7">
        <v>0.75</v>
      </c>
      <c r="X1345" s="9">
        <f>Tabla13[[#This Row],[Precio unitario]]*Tabla13[[#This Row],[Tasa de ingresos cliente]]</f>
        <v>1.2579202650000001E-4</v>
      </c>
      <c r="Y1345" s="21">
        <v>22.631540000000001</v>
      </c>
      <c r="Z1345" s="15">
        <f>Tabla13[[#This Row],[tasa de cambio]]*Tabla13[[#This Row],[Ingresos netos]]</f>
        <v>2.8468672794158103E-3</v>
      </c>
      <c r="AQ1345" s="2" t="s">
        <v>100</v>
      </c>
      <c r="AR1345" s="2" t="s">
        <v>25</v>
      </c>
      <c r="AS1345" s="2" t="s">
        <v>114</v>
      </c>
      <c r="AT1345" s="2" t="s">
        <v>11</v>
      </c>
      <c r="AU1345" s="2" t="s">
        <v>12</v>
      </c>
      <c r="AV1345" s="2" t="s">
        <v>13</v>
      </c>
      <c r="AW1345" s="7">
        <v>1.169223E-4</v>
      </c>
      <c r="AX1345" s="7">
        <v>0.75</v>
      </c>
      <c r="AY1345" s="9">
        <f>Tabla8[[#This Row],[Precio unitario]]*Tabla8[[#This Row],[Tasa de ingresos cliente]]</f>
        <v>8.7691725000000001E-5</v>
      </c>
      <c r="AZ1345" s="21">
        <v>21.6</v>
      </c>
      <c r="BA1345" s="11">
        <f>Tabla8[[#This Row],[tasa de cambio]]*Tabla8[[#This Row],[Ingresos netos]]</f>
        <v>1.8941412600000001E-3</v>
      </c>
      <c r="BB1345" s="23"/>
      <c r="BD1345" s="23"/>
    </row>
    <row r="1346" spans="16:56">
      <c r="P1346" s="1" t="s">
        <v>87</v>
      </c>
      <c r="Q1346" s="1" t="s">
        <v>16</v>
      </c>
      <c r="R1346" s="1"/>
      <c r="S1346" s="1" t="s">
        <v>11</v>
      </c>
      <c r="T1346" s="1" t="s">
        <v>12</v>
      </c>
      <c r="U1346" s="1" t="s">
        <v>13</v>
      </c>
      <c r="V1346" s="8">
        <v>1.1496398969999999E-3</v>
      </c>
      <c r="W1346" s="8">
        <v>0.75</v>
      </c>
      <c r="X1346" s="9">
        <f>Tabla13[[#This Row],[Precio unitario]]*Tabla13[[#This Row],[Tasa de ingresos cliente]]</f>
        <v>8.6222992274999995E-4</v>
      </c>
      <c r="Y1346" s="21">
        <v>22.631540000000001</v>
      </c>
      <c r="Z1346" s="15">
        <f>Tabla13[[#This Row],[tasa de cambio]]*Tabla13[[#This Row],[Ingresos netos]]</f>
        <v>1.9513590985913536E-2</v>
      </c>
      <c r="AQ1346" s="1" t="s">
        <v>100</v>
      </c>
      <c r="AR1346" s="1" t="s">
        <v>25</v>
      </c>
      <c r="AS1346" s="1" t="s">
        <v>114</v>
      </c>
      <c r="AT1346" s="1" t="s">
        <v>11</v>
      </c>
      <c r="AU1346" s="1" t="s">
        <v>12</v>
      </c>
      <c r="AV1346" s="1" t="s">
        <v>13</v>
      </c>
      <c r="AW1346" s="8">
        <v>1.1690480000000001E-4</v>
      </c>
      <c r="AX1346" s="8">
        <v>0.75</v>
      </c>
      <c r="AY1346" s="9">
        <f>Tabla8[[#This Row],[Precio unitario]]*Tabla8[[#This Row],[Tasa de ingresos cliente]]</f>
        <v>8.7678600000000011E-5</v>
      </c>
      <c r="AZ1346" s="21">
        <v>21.6</v>
      </c>
      <c r="BA1346" s="11">
        <f>Tabla8[[#This Row],[tasa de cambio]]*Tabla8[[#This Row],[Ingresos netos]]</f>
        <v>1.8938577600000003E-3</v>
      </c>
      <c r="BB1346" s="23"/>
      <c r="BD1346" s="23"/>
    </row>
    <row r="1347" spans="16:56">
      <c r="P1347" s="2" t="s">
        <v>87</v>
      </c>
      <c r="Q1347" s="2" t="s">
        <v>18</v>
      </c>
      <c r="R1347" s="2"/>
      <c r="S1347" s="2" t="s">
        <v>11</v>
      </c>
      <c r="T1347" s="2" t="s">
        <v>12</v>
      </c>
      <c r="U1347" s="2" t="s">
        <v>13</v>
      </c>
      <c r="V1347" s="7">
        <v>1.8094101599999999E-4</v>
      </c>
      <c r="W1347" s="7">
        <v>0.75</v>
      </c>
      <c r="X1347" s="9">
        <f>Tabla13[[#This Row],[Precio unitario]]*Tabla13[[#This Row],[Tasa de ingresos cliente]]</f>
        <v>1.3570576200000001E-4</v>
      </c>
      <c r="Y1347" s="21">
        <v>22.631540000000001</v>
      </c>
      <c r="Z1347" s="15">
        <f>Tabla13[[#This Row],[tasa de cambio]]*Tabla13[[#This Row],[Ingresos netos]]</f>
        <v>3.0712303809334804E-3</v>
      </c>
      <c r="AQ1347" s="2" t="s">
        <v>100</v>
      </c>
      <c r="AR1347" s="2" t="s">
        <v>25</v>
      </c>
      <c r="AS1347" s="2" t="s">
        <v>114</v>
      </c>
      <c r="AT1347" s="2" t="s">
        <v>11</v>
      </c>
      <c r="AU1347" s="2" t="s">
        <v>12</v>
      </c>
      <c r="AV1347" s="2" t="s">
        <v>13</v>
      </c>
      <c r="AW1347" s="7">
        <v>1.1692980000000001E-4</v>
      </c>
      <c r="AX1347" s="7">
        <v>0.75</v>
      </c>
      <c r="AY1347" s="9">
        <f>Tabla8[[#This Row],[Precio unitario]]*Tabla8[[#This Row],[Tasa de ingresos cliente]]</f>
        <v>8.7697350000000008E-5</v>
      </c>
      <c r="AZ1347" s="21">
        <v>21.6</v>
      </c>
      <c r="BA1347" s="11">
        <f>Tabla8[[#This Row],[tasa de cambio]]*Tabla8[[#This Row],[Ingresos netos]]</f>
        <v>1.8942627600000003E-3</v>
      </c>
      <c r="BB1347" s="23"/>
      <c r="BD1347" s="23"/>
    </row>
    <row r="1348" spans="16:56">
      <c r="P1348" s="1" t="s">
        <v>87</v>
      </c>
      <c r="Q1348" s="1" t="s">
        <v>18</v>
      </c>
      <c r="R1348" s="1"/>
      <c r="S1348" s="1" t="s">
        <v>11</v>
      </c>
      <c r="T1348" s="1" t="s">
        <v>12</v>
      </c>
      <c r="U1348" s="1" t="s">
        <v>13</v>
      </c>
      <c r="V1348" s="8">
        <v>2.04804508E-4</v>
      </c>
      <c r="W1348" s="8">
        <v>0.75</v>
      </c>
      <c r="X1348" s="9">
        <f>Tabla13[[#This Row],[Precio unitario]]*Tabla13[[#This Row],[Tasa de ingresos cliente]]</f>
        <v>1.5360338100000001E-4</v>
      </c>
      <c r="Y1348" s="21">
        <v>22.631540000000001</v>
      </c>
      <c r="Z1348" s="15">
        <f>Tabla13[[#This Row],[tasa de cambio]]*Tabla13[[#This Row],[Ingresos netos]]</f>
        <v>3.4762810612367404E-3</v>
      </c>
      <c r="AQ1348" s="1" t="s">
        <v>100</v>
      </c>
      <c r="AR1348" s="1" t="s">
        <v>25</v>
      </c>
      <c r="AS1348" s="1" t="s">
        <v>114</v>
      </c>
      <c r="AT1348" s="1" t="s">
        <v>11</v>
      </c>
      <c r="AU1348" s="1" t="s">
        <v>12</v>
      </c>
      <c r="AV1348" s="1" t="s">
        <v>13</v>
      </c>
      <c r="AW1348" s="8">
        <v>1.1692089999999999E-4</v>
      </c>
      <c r="AX1348" s="8">
        <v>0.75</v>
      </c>
      <c r="AY1348" s="9">
        <f>Tabla8[[#This Row],[Precio unitario]]*Tabla8[[#This Row],[Tasa de ingresos cliente]]</f>
        <v>8.7690674999999995E-5</v>
      </c>
      <c r="AZ1348" s="21">
        <v>21.6</v>
      </c>
      <c r="BA1348" s="11">
        <f>Tabla8[[#This Row],[tasa de cambio]]*Tabla8[[#This Row],[Ingresos netos]]</f>
        <v>1.89411858E-3</v>
      </c>
      <c r="BB1348" s="23"/>
      <c r="BD1348" s="23"/>
    </row>
    <row r="1349" spans="16:56">
      <c r="P1349" s="2" t="s">
        <v>87</v>
      </c>
      <c r="Q1349" s="2" t="s">
        <v>19</v>
      </c>
      <c r="R1349" s="2"/>
      <c r="S1349" s="2" t="s">
        <v>11</v>
      </c>
      <c r="T1349" s="2" t="s">
        <v>12</v>
      </c>
      <c r="U1349" s="2" t="s">
        <v>13</v>
      </c>
      <c r="V1349" s="7">
        <v>2.0820581149999999E-3</v>
      </c>
      <c r="W1349" s="7">
        <v>0.75</v>
      </c>
      <c r="X1349" s="9">
        <f>Tabla13[[#This Row],[Precio unitario]]*Tabla13[[#This Row],[Tasa de ingresos cliente]]</f>
        <v>1.5615435862499998E-3</v>
      </c>
      <c r="Y1349" s="21">
        <v>22.631540000000001</v>
      </c>
      <c r="Z1349" s="15">
        <f>Tabla13[[#This Row],[tasa de cambio]]*Tabla13[[#This Row],[Ingresos netos]]</f>
        <v>3.5340136133960323E-2</v>
      </c>
      <c r="AQ1349" s="2" t="s">
        <v>100</v>
      </c>
      <c r="AR1349" s="2" t="s">
        <v>25</v>
      </c>
      <c r="AS1349" s="2" t="s">
        <v>114</v>
      </c>
      <c r="AT1349" s="2" t="s">
        <v>11</v>
      </c>
      <c r="AU1349" s="2" t="s">
        <v>12</v>
      </c>
      <c r="AV1349" s="2" t="s">
        <v>13</v>
      </c>
      <c r="AW1349" s="7">
        <v>1.169111E-4</v>
      </c>
      <c r="AX1349" s="7">
        <v>0.75</v>
      </c>
      <c r="AY1349" s="9">
        <f>Tabla8[[#This Row],[Precio unitario]]*Tabla8[[#This Row],[Tasa de ingresos cliente]]</f>
        <v>8.7683324999999996E-5</v>
      </c>
      <c r="AZ1349" s="21">
        <v>21.6</v>
      </c>
      <c r="BA1349" s="11">
        <f>Tabla8[[#This Row],[tasa de cambio]]*Tabla8[[#This Row],[Ingresos netos]]</f>
        <v>1.8939598199999999E-3</v>
      </c>
      <c r="BB1349" s="23"/>
      <c r="BD1349" s="23"/>
    </row>
    <row r="1350" spans="16:56">
      <c r="P1350" s="1" t="s">
        <v>87</v>
      </c>
      <c r="Q1350" s="1" t="s">
        <v>10</v>
      </c>
      <c r="R1350" s="1"/>
      <c r="S1350" s="1" t="s">
        <v>11</v>
      </c>
      <c r="T1350" s="1" t="s">
        <v>12</v>
      </c>
      <c r="U1350" s="1" t="s">
        <v>13</v>
      </c>
      <c r="V1350" s="8">
        <v>7.7487695399999995E-4</v>
      </c>
      <c r="W1350" s="8">
        <v>0.75</v>
      </c>
      <c r="X1350" s="9">
        <f>Tabla13[[#This Row],[Precio unitario]]*Tabla13[[#This Row],[Tasa de ingresos cliente]]</f>
        <v>5.8115771549999997E-4</v>
      </c>
      <c r="Y1350" s="21">
        <v>22.631540000000001</v>
      </c>
      <c r="Z1350" s="15">
        <f>Tabla13[[#This Row],[tasa de cambio]]*Tabla13[[#This Row],[Ingresos netos]]</f>
        <v>1.315249408464687E-2</v>
      </c>
      <c r="AQ1350" s="1" t="s">
        <v>100</v>
      </c>
      <c r="AR1350" s="1" t="s">
        <v>25</v>
      </c>
      <c r="AS1350" s="1" t="s">
        <v>114</v>
      </c>
      <c r="AT1350" s="1" t="s">
        <v>11</v>
      </c>
      <c r="AU1350" s="1" t="s">
        <v>12</v>
      </c>
      <c r="AV1350" s="1" t="s">
        <v>13</v>
      </c>
      <c r="AW1350" s="8">
        <v>1.169231E-4</v>
      </c>
      <c r="AX1350" s="8">
        <v>0.75</v>
      </c>
      <c r="AY1350" s="9">
        <f>Tabla8[[#This Row],[Precio unitario]]*Tabla8[[#This Row],[Tasa de ingresos cliente]]</f>
        <v>8.7692325000000002E-5</v>
      </c>
      <c r="AZ1350" s="21">
        <v>21.6</v>
      </c>
      <c r="BA1350" s="11">
        <f>Tabla8[[#This Row],[tasa de cambio]]*Tabla8[[#This Row],[Ingresos netos]]</f>
        <v>1.8941542200000001E-3</v>
      </c>
      <c r="BB1350" s="23"/>
      <c r="BD1350" s="23"/>
    </row>
    <row r="1351" spans="16:56">
      <c r="P1351" s="2" t="s">
        <v>87</v>
      </c>
      <c r="Q1351" s="2" t="s">
        <v>28</v>
      </c>
      <c r="R1351" s="2"/>
      <c r="S1351" s="2" t="s">
        <v>11</v>
      </c>
      <c r="T1351" s="2" t="s">
        <v>12</v>
      </c>
      <c r="U1351" s="2" t="s">
        <v>13</v>
      </c>
      <c r="V1351" s="7">
        <v>1.834824E-4</v>
      </c>
      <c r="W1351" s="7">
        <v>0.75</v>
      </c>
      <c r="X1351" s="9">
        <f>Tabla13[[#This Row],[Precio unitario]]*Tabla13[[#This Row],[Tasa de ingresos cliente]]</f>
        <v>1.376118E-4</v>
      </c>
      <c r="Y1351" s="21">
        <v>22.631540000000001</v>
      </c>
      <c r="Z1351" s="15">
        <f>Tabla13[[#This Row],[tasa de cambio]]*Tabla13[[#This Row],[Ingresos netos]]</f>
        <v>3.114366956172E-3</v>
      </c>
      <c r="AQ1351" s="2" t="s">
        <v>100</v>
      </c>
      <c r="AR1351" s="2" t="s">
        <v>25</v>
      </c>
      <c r="AS1351" s="2" t="s">
        <v>114</v>
      </c>
      <c r="AT1351" s="2" t="s">
        <v>11</v>
      </c>
      <c r="AU1351" s="2" t="s">
        <v>12</v>
      </c>
      <c r="AV1351" s="2" t="s">
        <v>13</v>
      </c>
      <c r="AW1351" s="7">
        <v>1.1692729999999999E-4</v>
      </c>
      <c r="AX1351" s="7">
        <v>0.75</v>
      </c>
      <c r="AY1351" s="9">
        <f>Tabla8[[#This Row],[Precio unitario]]*Tabla8[[#This Row],[Tasa de ingresos cliente]]</f>
        <v>8.7695474999999992E-5</v>
      </c>
      <c r="AZ1351" s="21">
        <v>21.6</v>
      </c>
      <c r="BA1351" s="11">
        <f>Tabla8[[#This Row],[tasa de cambio]]*Tabla8[[#This Row],[Ingresos netos]]</f>
        <v>1.8942222599999999E-3</v>
      </c>
      <c r="BB1351" s="23"/>
      <c r="BD1351" s="23"/>
    </row>
    <row r="1352" spans="16:56">
      <c r="P1352" s="1" t="s">
        <v>87</v>
      </c>
      <c r="Q1352" s="1" t="s">
        <v>17</v>
      </c>
      <c r="R1352" s="1"/>
      <c r="S1352" s="1" t="s">
        <v>11</v>
      </c>
      <c r="T1352" s="1" t="s">
        <v>12</v>
      </c>
      <c r="U1352" s="1" t="s">
        <v>13</v>
      </c>
      <c r="V1352" s="8">
        <v>1.6783313100000001E-4</v>
      </c>
      <c r="W1352" s="8">
        <v>0.75</v>
      </c>
      <c r="X1352" s="9">
        <f>Tabla13[[#This Row],[Precio unitario]]*Tabla13[[#This Row],[Tasa de ingresos cliente]]</f>
        <v>1.2587484825000002E-4</v>
      </c>
      <c r="Y1352" s="21">
        <v>22.631540000000001</v>
      </c>
      <c r="Z1352" s="15">
        <f>Tabla13[[#This Row],[tasa de cambio]]*Tabla13[[#This Row],[Ingresos netos]]</f>
        <v>2.8487416631638057E-3</v>
      </c>
      <c r="AQ1352" s="1" t="s">
        <v>100</v>
      </c>
      <c r="AR1352" s="1" t="s">
        <v>25</v>
      </c>
      <c r="AS1352" s="1" t="s">
        <v>114</v>
      </c>
      <c r="AT1352" s="1" t="s">
        <v>11</v>
      </c>
      <c r="AU1352" s="1" t="s">
        <v>12</v>
      </c>
      <c r="AV1352" s="1" t="s">
        <v>13</v>
      </c>
      <c r="AW1352" s="8">
        <v>1.1692030000000001E-4</v>
      </c>
      <c r="AX1352" s="8">
        <v>0.75</v>
      </c>
      <c r="AY1352" s="9">
        <f>Tabla8[[#This Row],[Precio unitario]]*Tabla8[[#This Row],[Tasa de ingresos cliente]]</f>
        <v>8.7690225000000005E-5</v>
      </c>
      <c r="AZ1352" s="21">
        <v>21.6</v>
      </c>
      <c r="BA1352" s="11">
        <f>Tabla8[[#This Row],[tasa de cambio]]*Tabla8[[#This Row],[Ingresos netos]]</f>
        <v>1.8941088600000003E-3</v>
      </c>
      <c r="BB1352" s="23"/>
      <c r="BD1352" s="23"/>
    </row>
    <row r="1353" spans="16:56">
      <c r="P1353" s="2" t="s">
        <v>87</v>
      </c>
      <c r="Q1353" s="2" t="s">
        <v>33</v>
      </c>
      <c r="R1353" s="2"/>
      <c r="S1353" s="2" t="s">
        <v>11</v>
      </c>
      <c r="T1353" s="2" t="s">
        <v>12</v>
      </c>
      <c r="U1353" s="2" t="s">
        <v>13</v>
      </c>
      <c r="V1353" s="7">
        <v>4.7455060399999999E-4</v>
      </c>
      <c r="W1353" s="7">
        <v>0.75</v>
      </c>
      <c r="X1353" s="9">
        <f>Tabla13[[#This Row],[Precio unitario]]*Tabla13[[#This Row],[Tasa de ingresos cliente]]</f>
        <v>3.5591295299999999E-4</v>
      </c>
      <c r="Y1353" s="21">
        <v>22.631540000000001</v>
      </c>
      <c r="Z1353" s="15">
        <f>Tabla13[[#This Row],[tasa de cambio]]*Tabla13[[#This Row],[Ingresos netos]]</f>
        <v>8.0548582323376194E-3</v>
      </c>
      <c r="AQ1353" s="2" t="s">
        <v>100</v>
      </c>
      <c r="AR1353" s="2" t="s">
        <v>25</v>
      </c>
      <c r="AS1353" s="2" t="s">
        <v>114</v>
      </c>
      <c r="AT1353" s="2" t="s">
        <v>11</v>
      </c>
      <c r="AU1353" s="2" t="s">
        <v>12</v>
      </c>
      <c r="AV1353" s="2" t="s">
        <v>13</v>
      </c>
      <c r="AW1353" s="7">
        <v>1.169214E-4</v>
      </c>
      <c r="AX1353" s="7">
        <v>0.75</v>
      </c>
      <c r="AY1353" s="9">
        <f>Tabla8[[#This Row],[Precio unitario]]*Tabla8[[#This Row],[Tasa de ingresos cliente]]</f>
        <v>8.7691050000000001E-5</v>
      </c>
      <c r="AZ1353" s="21">
        <v>21.6</v>
      </c>
      <c r="BA1353" s="11">
        <f>Tabla8[[#This Row],[tasa de cambio]]*Tabla8[[#This Row],[Ingresos netos]]</f>
        <v>1.8941266800000002E-3</v>
      </c>
      <c r="BB1353" s="23"/>
      <c r="BD1353" s="23"/>
    </row>
    <row r="1354" spans="16:56">
      <c r="P1354" s="1" t="s">
        <v>87</v>
      </c>
      <c r="Q1354" s="1" t="s">
        <v>52</v>
      </c>
      <c r="R1354" s="1"/>
      <c r="S1354" s="1" t="s">
        <v>11</v>
      </c>
      <c r="T1354" s="1" t="s">
        <v>12</v>
      </c>
      <c r="U1354" s="1" t="s">
        <v>13</v>
      </c>
      <c r="V1354" s="8">
        <v>3.52878948E-4</v>
      </c>
      <c r="W1354" s="8">
        <v>0.75</v>
      </c>
      <c r="X1354" s="9">
        <f>Tabla13[[#This Row],[Precio unitario]]*Tabla13[[#This Row],[Tasa de ingresos cliente]]</f>
        <v>2.6465921100000001E-4</v>
      </c>
      <c r="Y1354" s="21">
        <v>22.631540000000001</v>
      </c>
      <c r="Z1354" s="15">
        <f>Tabla13[[#This Row],[tasa de cambio]]*Tabla13[[#This Row],[Ingresos netos]]</f>
        <v>5.9896455201149407E-3</v>
      </c>
      <c r="AQ1354" s="1" t="s">
        <v>100</v>
      </c>
      <c r="AR1354" s="1" t="s">
        <v>25</v>
      </c>
      <c r="AS1354" s="1" t="s">
        <v>114</v>
      </c>
      <c r="AT1354" s="1" t="s">
        <v>11</v>
      </c>
      <c r="AU1354" s="1" t="s">
        <v>12</v>
      </c>
      <c r="AV1354" s="1" t="s">
        <v>13</v>
      </c>
      <c r="AW1354" s="8">
        <v>1.1691819999999999E-4</v>
      </c>
      <c r="AX1354" s="8">
        <v>0.75</v>
      </c>
      <c r="AY1354" s="9">
        <f>Tabla8[[#This Row],[Precio unitario]]*Tabla8[[#This Row],[Tasa de ingresos cliente]]</f>
        <v>8.7688649999999996E-5</v>
      </c>
      <c r="AZ1354" s="21">
        <v>21.6</v>
      </c>
      <c r="BA1354" s="11">
        <f>Tabla8[[#This Row],[tasa de cambio]]*Tabla8[[#This Row],[Ingresos netos]]</f>
        <v>1.89407484E-3</v>
      </c>
      <c r="BB1354" s="23"/>
      <c r="BD1354" s="23"/>
    </row>
    <row r="1355" spans="16:56">
      <c r="P1355" s="2" t="s">
        <v>87</v>
      </c>
      <c r="Q1355" s="2" t="s">
        <v>20</v>
      </c>
      <c r="R1355" s="2"/>
      <c r="S1355" s="2" t="s">
        <v>11</v>
      </c>
      <c r="T1355" s="2" t="s">
        <v>12</v>
      </c>
      <c r="U1355" s="2" t="s">
        <v>13</v>
      </c>
      <c r="V1355" s="7">
        <v>3.2086190210000001E-3</v>
      </c>
      <c r="W1355" s="7">
        <v>0.75</v>
      </c>
      <c r="X1355" s="9">
        <f>Tabla13[[#This Row],[Precio unitario]]*Tabla13[[#This Row],[Tasa de ingresos cliente]]</f>
        <v>2.4064642657500002E-3</v>
      </c>
      <c r="Y1355" s="21">
        <v>22.631540000000001</v>
      </c>
      <c r="Z1355" s="15">
        <f>Tabla13[[#This Row],[tasa de cambio]]*Tabla13[[#This Row],[Ingresos netos]]</f>
        <v>5.4461992288891765E-2</v>
      </c>
      <c r="AQ1355" s="2" t="s">
        <v>100</v>
      </c>
      <c r="AR1355" s="2" t="s">
        <v>25</v>
      </c>
      <c r="AS1355" s="2" t="s">
        <v>114</v>
      </c>
      <c r="AT1355" s="2" t="s">
        <v>11</v>
      </c>
      <c r="AU1355" s="2" t="s">
        <v>12</v>
      </c>
      <c r="AV1355" s="2" t="s">
        <v>13</v>
      </c>
      <c r="AW1355" s="7">
        <v>1.169252E-4</v>
      </c>
      <c r="AX1355" s="7">
        <v>0.75</v>
      </c>
      <c r="AY1355" s="9">
        <f>Tabla8[[#This Row],[Precio unitario]]*Tabla8[[#This Row],[Tasa de ingresos cliente]]</f>
        <v>8.7693899999999997E-5</v>
      </c>
      <c r="AZ1355" s="21">
        <v>21.6</v>
      </c>
      <c r="BA1355" s="11">
        <f>Tabla8[[#This Row],[tasa de cambio]]*Tabla8[[#This Row],[Ingresos netos]]</f>
        <v>1.8941882400000001E-3</v>
      </c>
      <c r="BB1355" s="23"/>
      <c r="BD1355" s="23"/>
    </row>
    <row r="1356" spans="16:56">
      <c r="P1356" s="1" t="s">
        <v>87</v>
      </c>
      <c r="Q1356" s="1" t="s">
        <v>23</v>
      </c>
      <c r="R1356" s="1"/>
      <c r="S1356" s="1" t="s">
        <v>11</v>
      </c>
      <c r="T1356" s="1" t="s">
        <v>12</v>
      </c>
      <c r="U1356" s="1" t="s">
        <v>13</v>
      </c>
      <c r="V1356" s="8">
        <v>4.8566420099999997E-4</v>
      </c>
      <c r="W1356" s="8">
        <v>0.75</v>
      </c>
      <c r="X1356" s="9">
        <f>Tabla13[[#This Row],[Precio unitario]]*Tabla13[[#This Row],[Tasa de ingresos cliente]]</f>
        <v>3.6424815075000001E-4</v>
      </c>
      <c r="Y1356" s="21">
        <v>22.631540000000001</v>
      </c>
      <c r="Z1356" s="15">
        <f>Tabla13[[#This Row],[tasa de cambio]]*Tabla13[[#This Row],[Ingresos netos]]</f>
        <v>8.2434965936246558E-3</v>
      </c>
      <c r="AQ1356" s="1" t="s">
        <v>100</v>
      </c>
      <c r="AR1356" s="1" t="s">
        <v>25</v>
      </c>
      <c r="AS1356" s="1" t="s">
        <v>114</v>
      </c>
      <c r="AT1356" s="1" t="s">
        <v>11</v>
      </c>
      <c r="AU1356" s="1" t="s">
        <v>12</v>
      </c>
      <c r="AV1356" s="1" t="s">
        <v>13</v>
      </c>
      <c r="AW1356" s="8">
        <v>1.169184E-4</v>
      </c>
      <c r="AX1356" s="8">
        <v>0.75</v>
      </c>
      <c r="AY1356" s="9">
        <f>Tabla8[[#This Row],[Precio unitario]]*Tabla8[[#This Row],[Tasa de ingresos cliente]]</f>
        <v>8.7688799999999993E-5</v>
      </c>
      <c r="AZ1356" s="21">
        <v>21.6</v>
      </c>
      <c r="BA1356" s="11">
        <f>Tabla8[[#This Row],[tasa de cambio]]*Tabla8[[#This Row],[Ingresos netos]]</f>
        <v>1.8940780799999999E-3</v>
      </c>
      <c r="BB1356" s="23"/>
      <c r="BD1356" s="23"/>
    </row>
    <row r="1357" spans="16:56">
      <c r="P1357" s="2" t="s">
        <v>87</v>
      </c>
      <c r="Q1357" s="2" t="s">
        <v>40</v>
      </c>
      <c r="R1357" s="2"/>
      <c r="S1357" s="2" t="s">
        <v>11</v>
      </c>
      <c r="T1357" s="2" t="s">
        <v>12</v>
      </c>
      <c r="U1357" s="2" t="s">
        <v>13</v>
      </c>
      <c r="V1357" s="7">
        <v>2.3252115200000001E-4</v>
      </c>
      <c r="W1357" s="7">
        <v>0.75</v>
      </c>
      <c r="X1357" s="9">
        <f>Tabla13[[#This Row],[Precio unitario]]*Tabla13[[#This Row],[Tasa de ingresos cliente]]</f>
        <v>1.7439086400000001E-4</v>
      </c>
      <c r="Y1357" s="21">
        <v>22.631540000000001</v>
      </c>
      <c r="Z1357" s="15">
        <f>Tabla13[[#This Row],[tasa de cambio]]*Tabla13[[#This Row],[Ingresos netos]]</f>
        <v>3.9467338142505602E-3</v>
      </c>
      <c r="AQ1357" s="2" t="s">
        <v>100</v>
      </c>
      <c r="AR1357" s="2" t="s">
        <v>25</v>
      </c>
      <c r="AS1357" s="2" t="s">
        <v>114</v>
      </c>
      <c r="AT1357" s="2" t="s">
        <v>11</v>
      </c>
      <c r="AU1357" s="2" t="s">
        <v>12</v>
      </c>
      <c r="AV1357" s="2" t="s">
        <v>13</v>
      </c>
      <c r="AW1357" s="7">
        <v>1.1692E-4</v>
      </c>
      <c r="AX1357" s="7">
        <v>0.75</v>
      </c>
      <c r="AY1357" s="9">
        <f>Tabla8[[#This Row],[Precio unitario]]*Tabla8[[#This Row],[Tasa de ingresos cliente]]</f>
        <v>8.7689999999999996E-5</v>
      </c>
      <c r="AZ1357" s="21">
        <v>21.6</v>
      </c>
      <c r="BA1357" s="11">
        <f>Tabla8[[#This Row],[tasa de cambio]]*Tabla8[[#This Row],[Ingresos netos]]</f>
        <v>1.894104E-3</v>
      </c>
      <c r="BB1357" s="23"/>
      <c r="BD1357" s="23"/>
    </row>
    <row r="1358" spans="16:56">
      <c r="P1358" s="1" t="s">
        <v>87</v>
      </c>
      <c r="Q1358" s="1" t="s">
        <v>28</v>
      </c>
      <c r="R1358" s="1"/>
      <c r="S1358" s="1" t="s">
        <v>11</v>
      </c>
      <c r="T1358" s="1" t="s">
        <v>12</v>
      </c>
      <c r="U1358" s="1" t="s">
        <v>13</v>
      </c>
      <c r="V1358" s="8">
        <v>1.9850149499999999E-4</v>
      </c>
      <c r="W1358" s="8">
        <v>0.75</v>
      </c>
      <c r="X1358" s="9">
        <f>Tabla13[[#This Row],[Precio unitario]]*Tabla13[[#This Row],[Tasa de ingresos cliente]]</f>
        <v>1.4887612124999999E-4</v>
      </c>
      <c r="Y1358" s="21">
        <v>22.631540000000001</v>
      </c>
      <c r="Z1358" s="15">
        <f>Tabla13[[#This Row],[tasa de cambio]]*Tabla13[[#This Row],[Ingresos netos]]</f>
        <v>3.369295893114225E-3</v>
      </c>
      <c r="AQ1358" s="1" t="s">
        <v>100</v>
      </c>
      <c r="AR1358" s="1" t="s">
        <v>25</v>
      </c>
      <c r="AS1358" s="1" t="s">
        <v>114</v>
      </c>
      <c r="AT1358" s="1" t="s">
        <v>11</v>
      </c>
      <c r="AU1358" s="1" t="s">
        <v>12</v>
      </c>
      <c r="AV1358" s="1" t="s">
        <v>13</v>
      </c>
      <c r="AW1358" s="8">
        <v>1.169375E-4</v>
      </c>
      <c r="AX1358" s="8">
        <v>0.75</v>
      </c>
      <c r="AY1358" s="9">
        <f>Tabla8[[#This Row],[Precio unitario]]*Tabla8[[#This Row],[Tasa de ingresos cliente]]</f>
        <v>8.7703124999999999E-5</v>
      </c>
      <c r="AZ1358" s="21">
        <v>21.6</v>
      </c>
      <c r="BA1358" s="11">
        <f>Tabla8[[#This Row],[tasa de cambio]]*Tabla8[[#This Row],[Ingresos netos]]</f>
        <v>1.8943875000000002E-3</v>
      </c>
      <c r="BB1358" s="23"/>
      <c r="BD1358" s="23"/>
    </row>
    <row r="1359" spans="16:56">
      <c r="P1359" s="2" t="s">
        <v>87</v>
      </c>
      <c r="Q1359" s="2" t="s">
        <v>32</v>
      </c>
      <c r="R1359" s="2"/>
      <c r="S1359" s="2" t="s">
        <v>11</v>
      </c>
      <c r="T1359" s="2" t="s">
        <v>12</v>
      </c>
      <c r="U1359" s="2" t="s">
        <v>13</v>
      </c>
      <c r="V1359" s="7">
        <v>6.9151269999999998E-6</v>
      </c>
      <c r="W1359" s="7">
        <v>0.75</v>
      </c>
      <c r="X1359" s="9">
        <f>Tabla13[[#This Row],[Precio unitario]]*Tabla13[[#This Row],[Tasa de ingresos cliente]]</f>
        <v>5.1863452500000002E-6</v>
      </c>
      <c r="Y1359" s="21">
        <v>22.631540000000001</v>
      </c>
      <c r="Z1359" s="15">
        <f>Tabla13[[#This Row],[tasa de cambio]]*Tabla13[[#This Row],[Ingresos netos]]</f>
        <v>1.1737497997918502E-4</v>
      </c>
      <c r="AQ1359" s="2" t="s">
        <v>100</v>
      </c>
      <c r="AR1359" s="2" t="s">
        <v>25</v>
      </c>
      <c r="AS1359" s="2" t="s">
        <v>114</v>
      </c>
      <c r="AT1359" s="2" t="s">
        <v>11</v>
      </c>
      <c r="AU1359" s="2" t="s">
        <v>12</v>
      </c>
      <c r="AV1359" s="2" t="s">
        <v>13</v>
      </c>
      <c r="AW1359" s="7">
        <v>1.1692630000000001E-4</v>
      </c>
      <c r="AX1359" s="7">
        <v>0.75</v>
      </c>
      <c r="AY1359" s="9">
        <f>Tabla8[[#This Row],[Precio unitario]]*Tabla8[[#This Row],[Tasa de ingresos cliente]]</f>
        <v>8.7694725000000008E-5</v>
      </c>
      <c r="AZ1359" s="21">
        <v>21.6</v>
      </c>
      <c r="BA1359" s="11">
        <f>Tabla8[[#This Row],[tasa de cambio]]*Tabla8[[#This Row],[Ingresos netos]]</f>
        <v>1.8942060600000003E-3</v>
      </c>
      <c r="BB1359" s="23"/>
      <c r="BD1359" s="23"/>
    </row>
    <row r="1360" spans="16:56">
      <c r="P1360" s="1" t="s">
        <v>87</v>
      </c>
      <c r="Q1360" s="1" t="s">
        <v>70</v>
      </c>
      <c r="R1360" s="1"/>
      <c r="S1360" s="1" t="s">
        <v>11</v>
      </c>
      <c r="T1360" s="1" t="s">
        <v>12</v>
      </c>
      <c r="U1360" s="1" t="s">
        <v>13</v>
      </c>
      <c r="V1360" s="8">
        <v>5.1863454000000003E-4</v>
      </c>
      <c r="W1360" s="8">
        <v>0.75</v>
      </c>
      <c r="X1360" s="9">
        <f>Tabla13[[#This Row],[Precio unitario]]*Tabla13[[#This Row],[Tasa de ingresos cliente]]</f>
        <v>3.8897590500000002E-4</v>
      </c>
      <c r="Y1360" s="21">
        <v>22.631540000000001</v>
      </c>
      <c r="Z1360" s="15">
        <f>Tabla13[[#This Row],[tasa de cambio]]*Tabla13[[#This Row],[Ingresos netos]]</f>
        <v>8.8031237530437016E-3</v>
      </c>
      <c r="AQ1360" s="1" t="s">
        <v>100</v>
      </c>
      <c r="AR1360" s="1" t="s">
        <v>25</v>
      </c>
      <c r="AS1360" s="1" t="s">
        <v>114</v>
      </c>
      <c r="AT1360" s="1" t="s">
        <v>11</v>
      </c>
      <c r="AU1360" s="1" t="s">
        <v>12</v>
      </c>
      <c r="AV1360" s="1" t="s">
        <v>13</v>
      </c>
      <c r="AW1360" s="8">
        <v>1.1692709999999999E-4</v>
      </c>
      <c r="AX1360" s="8">
        <v>0.75</v>
      </c>
      <c r="AY1360" s="9">
        <f>Tabla8[[#This Row],[Precio unitario]]*Tabla8[[#This Row],[Tasa de ingresos cliente]]</f>
        <v>8.7695324999999995E-5</v>
      </c>
      <c r="AZ1360" s="21">
        <v>21.6</v>
      </c>
      <c r="BA1360" s="11">
        <f>Tabla8[[#This Row],[tasa de cambio]]*Tabla8[[#This Row],[Ingresos netos]]</f>
        <v>1.8942190200000001E-3</v>
      </c>
      <c r="BB1360" s="23"/>
      <c r="BD1360" s="23"/>
    </row>
    <row r="1361" spans="16:56">
      <c r="P1361" s="2" t="s">
        <v>87</v>
      </c>
      <c r="Q1361" s="2" t="s">
        <v>14</v>
      </c>
      <c r="R1361" s="2"/>
      <c r="S1361" s="2" t="s">
        <v>11</v>
      </c>
      <c r="T1361" s="2" t="s">
        <v>12</v>
      </c>
      <c r="U1361" s="2" t="s">
        <v>13</v>
      </c>
      <c r="V1361" s="7">
        <v>7.9898532200000001E-4</v>
      </c>
      <c r="W1361" s="7">
        <v>0.75</v>
      </c>
      <c r="X1361" s="9">
        <f>Tabla13[[#This Row],[Precio unitario]]*Tabla13[[#This Row],[Tasa de ingresos cliente]]</f>
        <v>5.9923899150000003E-4</v>
      </c>
      <c r="Y1361" s="21">
        <v>22.631540000000001</v>
      </c>
      <c r="Z1361" s="15">
        <f>Tabla13[[#This Row],[tasa de cambio]]*Tabla13[[#This Row],[Ingresos netos]]</f>
        <v>1.3561701205691912E-2</v>
      </c>
      <c r="AQ1361" s="2" t="s">
        <v>100</v>
      </c>
      <c r="AR1361" s="2" t="s">
        <v>25</v>
      </c>
      <c r="AS1361" s="2" t="s">
        <v>114</v>
      </c>
      <c r="AT1361" s="2" t="s">
        <v>11</v>
      </c>
      <c r="AU1361" s="2" t="s">
        <v>12</v>
      </c>
      <c r="AV1361" s="2" t="s">
        <v>13</v>
      </c>
      <c r="AW1361" s="7">
        <v>1.16925E-4</v>
      </c>
      <c r="AX1361" s="7">
        <v>0.75</v>
      </c>
      <c r="AY1361" s="9">
        <f>Tabla8[[#This Row],[Precio unitario]]*Tabla8[[#This Row],[Tasa de ingresos cliente]]</f>
        <v>8.769375E-5</v>
      </c>
      <c r="AZ1361" s="21">
        <v>21.6</v>
      </c>
      <c r="BA1361" s="11">
        <f>Tabla8[[#This Row],[tasa de cambio]]*Tabla8[[#This Row],[Ingresos netos]]</f>
        <v>1.8941850000000001E-3</v>
      </c>
      <c r="BB1361" s="23"/>
      <c r="BD1361" s="23"/>
    </row>
    <row r="1362" spans="16:56">
      <c r="P1362" s="1" t="s">
        <v>87</v>
      </c>
      <c r="Q1362" s="1" t="s">
        <v>16</v>
      </c>
      <c r="R1362" s="1"/>
      <c r="S1362" s="1" t="s">
        <v>11</v>
      </c>
      <c r="T1362" s="1" t="s">
        <v>12</v>
      </c>
      <c r="U1362" s="1" t="s">
        <v>13</v>
      </c>
      <c r="V1362" s="8">
        <v>6.4181024400000004E-4</v>
      </c>
      <c r="W1362" s="8">
        <v>0.75</v>
      </c>
      <c r="X1362" s="9">
        <f>Tabla13[[#This Row],[Precio unitario]]*Tabla13[[#This Row],[Tasa de ingresos cliente]]</f>
        <v>4.8135768300000006E-4</v>
      </c>
      <c r="Y1362" s="21">
        <v>22.631540000000001</v>
      </c>
      <c r="Z1362" s="15">
        <f>Tabla13[[#This Row],[tasa de cambio]]*Tabla13[[#This Row],[Ingresos netos]]</f>
        <v>1.0893865657121821E-2</v>
      </c>
      <c r="AQ1362" s="1" t="s">
        <v>100</v>
      </c>
      <c r="AR1362" s="1" t="s">
        <v>25</v>
      </c>
      <c r="AS1362" s="1" t="s">
        <v>114</v>
      </c>
      <c r="AT1362" s="1" t="s">
        <v>11</v>
      </c>
      <c r="AU1362" s="1" t="s">
        <v>12</v>
      </c>
      <c r="AV1362" s="1" t="s">
        <v>13</v>
      </c>
      <c r="AW1362" s="8">
        <v>1.169167E-4</v>
      </c>
      <c r="AX1362" s="8">
        <v>0.75</v>
      </c>
      <c r="AY1362" s="9">
        <f>Tabla8[[#This Row],[Precio unitario]]*Tabla8[[#This Row],[Tasa de ingresos cliente]]</f>
        <v>8.7687524999999992E-5</v>
      </c>
      <c r="AZ1362" s="21">
        <v>21.6</v>
      </c>
      <c r="BA1362" s="11">
        <f>Tabla8[[#This Row],[tasa de cambio]]*Tabla8[[#This Row],[Ingresos netos]]</f>
        <v>1.89405054E-3</v>
      </c>
      <c r="BB1362" s="23"/>
      <c r="BD1362" s="23"/>
    </row>
    <row r="1363" spans="16:56">
      <c r="P1363" s="2" t="s">
        <v>87</v>
      </c>
      <c r="Q1363" s="2" t="s">
        <v>17</v>
      </c>
      <c r="R1363" s="2"/>
      <c r="S1363" s="2" t="s">
        <v>11</v>
      </c>
      <c r="T1363" s="2" t="s">
        <v>12</v>
      </c>
      <c r="U1363" s="2" t="s">
        <v>13</v>
      </c>
      <c r="V1363" s="7">
        <v>2.14315074E-4</v>
      </c>
      <c r="W1363" s="7">
        <v>0.75</v>
      </c>
      <c r="X1363" s="9">
        <f>Tabla13[[#This Row],[Precio unitario]]*Tabla13[[#This Row],[Tasa de ingresos cliente]]</f>
        <v>1.607363055E-4</v>
      </c>
      <c r="Y1363" s="21">
        <v>22.631540000000001</v>
      </c>
      <c r="Z1363" s="15">
        <f>Tabla13[[#This Row],[tasa de cambio]]*Tabla13[[#This Row],[Ingresos netos]]</f>
        <v>3.6377101273754701E-3</v>
      </c>
      <c r="AQ1363" s="1" t="s">
        <v>100</v>
      </c>
      <c r="AR1363" s="1" t="s">
        <v>25</v>
      </c>
      <c r="AS1363" s="1" t="s">
        <v>104</v>
      </c>
      <c r="AT1363" s="1" t="s">
        <v>11</v>
      </c>
      <c r="AU1363" s="1" t="s">
        <v>129</v>
      </c>
      <c r="AV1363" s="1" t="s">
        <v>13</v>
      </c>
      <c r="AW1363" s="8">
        <v>-7.2172899999999995E-4</v>
      </c>
      <c r="AX1363" s="8">
        <v>0.75</v>
      </c>
      <c r="AY1363" s="9">
        <f>Tabla8[[#This Row],[Precio unitario]]*Tabla8[[#This Row],[Tasa de ingresos cliente]]</f>
        <v>-5.4129674999999996E-4</v>
      </c>
      <c r="AZ1363" s="21">
        <v>21.6</v>
      </c>
      <c r="BA1363" s="11">
        <f>Tabla8[[#This Row],[tasa de cambio]]*Tabla8[[#This Row],[Ingresos netos]]</f>
        <v>-1.16920098E-2</v>
      </c>
      <c r="BB1363" s="23"/>
      <c r="BD1363" s="23"/>
    </row>
    <row r="1364" spans="16:56">
      <c r="P1364" s="1" t="s">
        <v>87</v>
      </c>
      <c r="Q1364" s="1" t="s">
        <v>33</v>
      </c>
      <c r="R1364" s="1"/>
      <c r="S1364" s="1" t="s">
        <v>11</v>
      </c>
      <c r="T1364" s="1" t="s">
        <v>12</v>
      </c>
      <c r="U1364" s="1" t="s">
        <v>13</v>
      </c>
      <c r="V1364" s="8">
        <v>1.9172190160000001E-3</v>
      </c>
      <c r="W1364" s="8">
        <v>0.75</v>
      </c>
      <c r="X1364" s="9">
        <f>Tabla13[[#This Row],[Precio unitario]]*Tabla13[[#This Row],[Tasa de ingresos cliente]]</f>
        <v>1.437914262E-3</v>
      </c>
      <c r="Y1364" s="21">
        <v>22.631540000000001</v>
      </c>
      <c r="Z1364" s="15">
        <f>Tabla13[[#This Row],[tasa de cambio]]*Tabla13[[#This Row],[Ingresos netos]]</f>
        <v>3.2542214137023483E-2</v>
      </c>
      <c r="AQ1364" s="2" t="s">
        <v>100</v>
      </c>
      <c r="AR1364" s="2" t="s">
        <v>25</v>
      </c>
      <c r="AS1364" s="2" t="s">
        <v>104</v>
      </c>
      <c r="AT1364" s="2" t="s">
        <v>11</v>
      </c>
      <c r="AU1364" s="2" t="s">
        <v>129</v>
      </c>
      <c r="AV1364" s="2" t="s">
        <v>13</v>
      </c>
      <c r="AW1364" s="7">
        <v>-7.2172879999999999E-4</v>
      </c>
      <c r="AX1364" s="7">
        <v>0.75</v>
      </c>
      <c r="AY1364" s="9">
        <f>Tabla8[[#This Row],[Precio unitario]]*Tabla8[[#This Row],[Tasa de ingresos cliente]]</f>
        <v>-5.4129660000000002E-4</v>
      </c>
      <c r="AZ1364" s="21">
        <v>21.6</v>
      </c>
      <c r="BA1364" s="11">
        <f>Tabla8[[#This Row],[tasa de cambio]]*Tabla8[[#This Row],[Ingresos netos]]</f>
        <v>-1.1692006560000001E-2</v>
      </c>
      <c r="BB1364" s="23"/>
      <c r="BD1364" s="23"/>
    </row>
    <row r="1365" spans="16:56">
      <c r="P1365" s="2" t="s">
        <v>87</v>
      </c>
      <c r="Q1365" s="2" t="s">
        <v>18</v>
      </c>
      <c r="R1365" s="2"/>
      <c r="S1365" s="2" t="s">
        <v>11</v>
      </c>
      <c r="T1365" s="2" t="s">
        <v>12</v>
      </c>
      <c r="U1365" s="2" t="s">
        <v>13</v>
      </c>
      <c r="V1365" s="7">
        <v>1.5889076099999999E-4</v>
      </c>
      <c r="W1365" s="7">
        <v>0.75</v>
      </c>
      <c r="X1365" s="9">
        <f>Tabla13[[#This Row],[Precio unitario]]*Tabla13[[#This Row],[Tasa de ingresos cliente]]</f>
        <v>1.1916807075E-4</v>
      </c>
      <c r="Y1365" s="21">
        <v>22.631540000000001</v>
      </c>
      <c r="Z1365" s="15">
        <f>Tabla13[[#This Row],[tasa de cambio]]*Tabla13[[#This Row],[Ingresos netos]]</f>
        <v>2.6969569599014551E-3</v>
      </c>
      <c r="AQ1365" s="1" t="s">
        <v>100</v>
      </c>
      <c r="AR1365" s="1" t="s">
        <v>25</v>
      </c>
      <c r="AS1365" s="1" t="s">
        <v>104</v>
      </c>
      <c r="AT1365" s="1" t="s">
        <v>11</v>
      </c>
      <c r="AU1365" s="1" t="s">
        <v>129</v>
      </c>
      <c r="AV1365" s="1" t="s">
        <v>13</v>
      </c>
      <c r="AW1365" s="8">
        <v>-7.2172890000000002E-4</v>
      </c>
      <c r="AX1365" s="8">
        <v>0.75</v>
      </c>
      <c r="AY1365" s="9">
        <f>Tabla8[[#This Row],[Precio unitario]]*Tabla8[[#This Row],[Tasa de ingresos cliente]]</f>
        <v>-5.4129667500000004E-4</v>
      </c>
      <c r="AZ1365" s="21">
        <v>21.6</v>
      </c>
      <c r="BA1365" s="11">
        <f>Tabla8[[#This Row],[tasa de cambio]]*Tabla8[[#This Row],[Ingresos netos]]</f>
        <v>-1.1692008180000001E-2</v>
      </c>
      <c r="BB1365" s="23"/>
      <c r="BD1365" s="23"/>
    </row>
    <row r="1366" spans="16:56">
      <c r="P1366" s="1" t="s">
        <v>87</v>
      </c>
      <c r="Q1366" s="1" t="s">
        <v>18</v>
      </c>
      <c r="R1366" s="1"/>
      <c r="S1366" s="1" t="s">
        <v>11</v>
      </c>
      <c r="T1366" s="1" t="s">
        <v>12</v>
      </c>
      <c r="U1366" s="1" t="s">
        <v>13</v>
      </c>
      <c r="V1366" s="8">
        <v>1.8962687199999999E-4</v>
      </c>
      <c r="W1366" s="8">
        <v>0.75</v>
      </c>
      <c r="X1366" s="9">
        <f>Tabla13[[#This Row],[Precio unitario]]*Tabla13[[#This Row],[Tasa de ingresos cliente]]</f>
        <v>1.4222015399999998E-4</v>
      </c>
      <c r="Y1366" s="21">
        <v>22.631540000000001</v>
      </c>
      <c r="Z1366" s="15">
        <f>Tabla13[[#This Row],[tasa de cambio]]*Tabla13[[#This Row],[Ingresos netos]]</f>
        <v>3.2186611040571599E-3</v>
      </c>
      <c r="AQ1366" s="2" t="s">
        <v>100</v>
      </c>
      <c r="AR1366" s="2" t="s">
        <v>25</v>
      </c>
      <c r="AS1366" s="2" t="s">
        <v>114</v>
      </c>
      <c r="AT1366" s="2" t="s">
        <v>11</v>
      </c>
      <c r="AU1366" s="2" t="s">
        <v>129</v>
      </c>
      <c r="AV1366" s="2" t="s">
        <v>13</v>
      </c>
      <c r="AW1366" s="7">
        <v>-3.5076600000000002E-5</v>
      </c>
      <c r="AX1366" s="7">
        <v>0.75</v>
      </c>
      <c r="AY1366" s="9">
        <f>Tabla8[[#This Row],[Precio unitario]]*Tabla8[[#This Row],[Tasa de ingresos cliente]]</f>
        <v>-2.6307450000000002E-5</v>
      </c>
      <c r="AZ1366" s="21">
        <v>21.6</v>
      </c>
      <c r="BA1366" s="11">
        <f>Tabla8[[#This Row],[tasa de cambio]]*Tabla8[[#This Row],[Ingresos netos]]</f>
        <v>-5.6824092000000003E-4</v>
      </c>
      <c r="BB1366" s="23"/>
      <c r="BD1366" s="23"/>
    </row>
    <row r="1367" spans="16:56">
      <c r="P1367" s="2" t="s">
        <v>87</v>
      </c>
      <c r="Q1367" s="2" t="s">
        <v>36</v>
      </c>
      <c r="R1367" s="2"/>
      <c r="S1367" s="2" t="s">
        <v>11</v>
      </c>
      <c r="T1367" s="2" t="s">
        <v>12</v>
      </c>
      <c r="U1367" s="2" t="s">
        <v>13</v>
      </c>
      <c r="V1367" s="7">
        <v>2.3122456580000001E-3</v>
      </c>
      <c r="W1367" s="7">
        <v>0.75</v>
      </c>
      <c r="X1367" s="9">
        <f>Tabla13[[#This Row],[Precio unitario]]*Tabla13[[#This Row],[Tasa de ingresos cliente]]</f>
        <v>1.7341842435000001E-3</v>
      </c>
      <c r="Y1367" s="21">
        <v>22.631540000000001</v>
      </c>
      <c r="Z1367" s="15">
        <f>Tabla13[[#This Row],[tasa de cambio]]*Tabla13[[#This Row],[Ingresos netos]]</f>
        <v>3.9247260074139992E-2</v>
      </c>
      <c r="AQ1367" s="1" t="s">
        <v>100</v>
      </c>
      <c r="AR1367" s="1" t="s">
        <v>25</v>
      </c>
      <c r="AS1367" s="1" t="s">
        <v>101</v>
      </c>
      <c r="AT1367" s="1" t="s">
        <v>11</v>
      </c>
      <c r="AU1367" s="1" t="s">
        <v>12</v>
      </c>
      <c r="AV1367" s="1" t="s">
        <v>13</v>
      </c>
      <c r="AW1367" s="8">
        <v>1.238E-3</v>
      </c>
      <c r="AX1367" s="8">
        <v>0.75</v>
      </c>
      <c r="AY1367" s="9">
        <f>Tabla8[[#This Row],[Precio unitario]]*Tabla8[[#This Row],[Tasa de ingresos cliente]]</f>
        <v>9.2849999999999996E-4</v>
      </c>
      <c r="AZ1367" s="21">
        <v>21.6</v>
      </c>
      <c r="BA1367" s="11">
        <f>Tabla8[[#This Row],[tasa de cambio]]*Tabla8[[#This Row],[Ingresos netos]]</f>
        <v>2.00556E-2</v>
      </c>
      <c r="BB1367" s="23"/>
      <c r="BD1367" s="23"/>
    </row>
    <row r="1368" spans="16:56">
      <c r="P1368" s="1" t="s">
        <v>87</v>
      </c>
      <c r="Q1368" s="1" t="s">
        <v>19</v>
      </c>
      <c r="R1368" s="1"/>
      <c r="S1368" s="1" t="s">
        <v>11</v>
      </c>
      <c r="T1368" s="1" t="s">
        <v>12</v>
      </c>
      <c r="U1368" s="1" t="s">
        <v>13</v>
      </c>
      <c r="V1368" s="8">
        <v>2.4616901229999998E-3</v>
      </c>
      <c r="W1368" s="8">
        <v>0.75</v>
      </c>
      <c r="X1368" s="9">
        <f>Tabla13[[#This Row],[Precio unitario]]*Tabla13[[#This Row],[Tasa de ingresos cliente]]</f>
        <v>1.8462675922499999E-3</v>
      </c>
      <c r="Y1368" s="21">
        <v>22.631540000000001</v>
      </c>
      <c r="Z1368" s="15">
        <f>Tabla13[[#This Row],[tasa de cambio]]*Tabla13[[#This Row],[Ingresos netos]]</f>
        <v>4.1783878864709564E-2</v>
      </c>
      <c r="AQ1368" s="2" t="s">
        <v>100</v>
      </c>
      <c r="AR1368" s="2" t="s">
        <v>40</v>
      </c>
      <c r="AS1368" s="2" t="s">
        <v>101</v>
      </c>
      <c r="AT1368" s="2" t="s">
        <v>11</v>
      </c>
      <c r="AU1368" s="2" t="s">
        <v>12</v>
      </c>
      <c r="AV1368" s="2" t="s">
        <v>13</v>
      </c>
      <c r="AW1368" s="7">
        <v>1.0499999999999999E-3</v>
      </c>
      <c r="AX1368" s="7">
        <v>0.75</v>
      </c>
      <c r="AY1368" s="9">
        <f>Tabla8[[#This Row],[Precio unitario]]*Tabla8[[#This Row],[Tasa de ingresos cliente]]</f>
        <v>7.8750000000000001E-4</v>
      </c>
      <c r="AZ1368" s="21">
        <v>21.6</v>
      </c>
      <c r="BA1368" s="11">
        <f>Tabla8[[#This Row],[tasa de cambio]]*Tabla8[[#This Row],[Ingresos netos]]</f>
        <v>1.7010000000000001E-2</v>
      </c>
      <c r="BB1368" s="23"/>
      <c r="BD1368" s="23"/>
    </row>
    <row r="1369" spans="16:56">
      <c r="P1369" s="2" t="s">
        <v>87</v>
      </c>
      <c r="Q1369" s="2" t="s">
        <v>52</v>
      </c>
      <c r="R1369" s="2"/>
      <c r="S1369" s="2" t="s">
        <v>11</v>
      </c>
      <c r="T1369" s="2" t="s">
        <v>12</v>
      </c>
      <c r="U1369" s="2" t="s">
        <v>13</v>
      </c>
      <c r="V1369" s="7">
        <v>2.3849329999999999E-4</v>
      </c>
      <c r="W1369" s="7">
        <v>0.75</v>
      </c>
      <c r="X1369" s="9">
        <f>Tabla13[[#This Row],[Precio unitario]]*Tabla13[[#This Row],[Tasa de ingresos cliente]]</f>
        <v>1.7886997499999999E-4</v>
      </c>
      <c r="Y1369" s="21">
        <v>22.631540000000001</v>
      </c>
      <c r="Z1369" s="15">
        <f>Tabla13[[#This Row],[tasa de cambio]]*Tabla13[[#This Row],[Ingresos netos]]</f>
        <v>4.0481029940115003E-3</v>
      </c>
      <c r="AQ1369" s="1" t="s">
        <v>100</v>
      </c>
      <c r="AR1369" s="1" t="s">
        <v>40</v>
      </c>
      <c r="AS1369" s="1" t="s">
        <v>104</v>
      </c>
      <c r="AT1369" s="1" t="s">
        <v>11</v>
      </c>
      <c r="AU1369" s="1" t="s">
        <v>12</v>
      </c>
      <c r="AV1369" s="1" t="s">
        <v>13</v>
      </c>
      <c r="AW1369" s="8">
        <v>1.3010000000000001E-3</v>
      </c>
      <c r="AX1369" s="8">
        <v>0.75</v>
      </c>
      <c r="AY1369" s="9">
        <f>Tabla8[[#This Row],[Precio unitario]]*Tabla8[[#This Row],[Tasa de ingresos cliente]]</f>
        <v>9.7575000000000005E-4</v>
      </c>
      <c r="AZ1369" s="21">
        <v>21.6</v>
      </c>
      <c r="BA1369" s="11">
        <f>Tabla8[[#This Row],[tasa de cambio]]*Tabla8[[#This Row],[Ingresos netos]]</f>
        <v>2.1076200000000003E-2</v>
      </c>
      <c r="BB1369" s="23"/>
      <c r="BD1369" s="23"/>
    </row>
    <row r="1370" spans="16:56">
      <c r="P1370" s="1" t="s">
        <v>87</v>
      </c>
      <c r="Q1370" s="1" t="s">
        <v>52</v>
      </c>
      <c r="R1370" s="1"/>
      <c r="S1370" s="1" t="s">
        <v>11</v>
      </c>
      <c r="T1370" s="1" t="s">
        <v>12</v>
      </c>
      <c r="U1370" s="1" t="s">
        <v>13</v>
      </c>
      <c r="V1370" s="8">
        <v>2.36076941E-4</v>
      </c>
      <c r="W1370" s="8">
        <v>0.75</v>
      </c>
      <c r="X1370" s="9">
        <f>Tabla13[[#This Row],[Precio unitario]]*Tabla13[[#This Row],[Tasa de ingresos cliente]]</f>
        <v>1.7705770574999999E-4</v>
      </c>
      <c r="Y1370" s="21">
        <v>22.631540000000001</v>
      </c>
      <c r="Z1370" s="15">
        <f>Tabla13[[#This Row],[tasa de cambio]]*Tabla13[[#This Row],[Ingresos netos]]</f>
        <v>4.0070885499893551E-3</v>
      </c>
      <c r="AQ1370" s="2" t="s">
        <v>100</v>
      </c>
      <c r="AR1370" s="2" t="s">
        <v>40</v>
      </c>
      <c r="AS1370" s="2" t="s">
        <v>104</v>
      </c>
      <c r="AT1370" s="2" t="s">
        <v>11</v>
      </c>
      <c r="AU1370" s="2" t="s">
        <v>12</v>
      </c>
      <c r="AV1370" s="2" t="s">
        <v>13</v>
      </c>
      <c r="AW1370" s="7">
        <v>1.3013333000000001E-3</v>
      </c>
      <c r="AX1370" s="7">
        <v>0.75</v>
      </c>
      <c r="AY1370" s="9">
        <f>Tabla8[[#This Row],[Precio unitario]]*Tabla8[[#This Row],[Tasa de ingresos cliente]]</f>
        <v>9.7599997500000008E-4</v>
      </c>
      <c r="AZ1370" s="21">
        <v>21.6</v>
      </c>
      <c r="BA1370" s="11">
        <f>Tabla8[[#This Row],[tasa de cambio]]*Tabla8[[#This Row],[Ingresos netos]]</f>
        <v>2.1081599460000003E-2</v>
      </c>
      <c r="BB1370" s="23"/>
      <c r="BD1370" s="23"/>
    </row>
    <row r="1371" spans="16:56">
      <c r="P1371" s="2" t="s">
        <v>87</v>
      </c>
      <c r="Q1371" s="2" t="s">
        <v>20</v>
      </c>
      <c r="R1371" s="2"/>
      <c r="S1371" s="2" t="s">
        <v>11</v>
      </c>
      <c r="T1371" s="2" t="s">
        <v>12</v>
      </c>
      <c r="U1371" s="2" t="s">
        <v>13</v>
      </c>
      <c r="V1371" s="7">
        <v>3.7419482060000002E-3</v>
      </c>
      <c r="W1371" s="7">
        <v>0.75</v>
      </c>
      <c r="X1371" s="9">
        <f>Tabla13[[#This Row],[Precio unitario]]*Tabla13[[#This Row],[Tasa de ingresos cliente]]</f>
        <v>2.8064611545000001E-3</v>
      </c>
      <c r="Y1371" s="21">
        <v>22.631540000000001</v>
      </c>
      <c r="Z1371" s="15">
        <f>Tabla13[[#This Row],[tasa de cambio]]*Tabla13[[#This Row],[Ingresos netos]]</f>
        <v>6.3514537876512941E-2</v>
      </c>
      <c r="AQ1371" s="1" t="s">
        <v>100</v>
      </c>
      <c r="AR1371" s="1" t="s">
        <v>40</v>
      </c>
      <c r="AS1371" s="1" t="s">
        <v>104</v>
      </c>
      <c r="AT1371" s="1" t="s">
        <v>11</v>
      </c>
      <c r="AU1371" s="1" t="s">
        <v>12</v>
      </c>
      <c r="AV1371" s="1" t="s">
        <v>13</v>
      </c>
      <c r="AW1371" s="8">
        <v>1.3012105000000001E-3</v>
      </c>
      <c r="AX1371" s="8">
        <v>0.75</v>
      </c>
      <c r="AY1371" s="9">
        <f>Tabla8[[#This Row],[Precio unitario]]*Tabla8[[#This Row],[Tasa de ingresos cliente]]</f>
        <v>9.7590787500000001E-4</v>
      </c>
      <c r="AZ1371" s="21">
        <v>21.6</v>
      </c>
      <c r="BA1371" s="11">
        <f>Tabla8[[#This Row],[tasa de cambio]]*Tabla8[[#This Row],[Ingresos netos]]</f>
        <v>2.10796101E-2</v>
      </c>
      <c r="BB1371" s="23"/>
      <c r="BD1371" s="23"/>
    </row>
    <row r="1372" spans="16:56">
      <c r="P1372" s="1" t="s">
        <v>87</v>
      </c>
      <c r="Q1372" s="1" t="s">
        <v>45</v>
      </c>
      <c r="R1372" s="1"/>
      <c r="S1372" s="1" t="s">
        <v>11</v>
      </c>
      <c r="T1372" s="1" t="s">
        <v>12</v>
      </c>
      <c r="U1372" s="1" t="s">
        <v>13</v>
      </c>
      <c r="V1372" s="8">
        <v>2.3100846799999999E-4</v>
      </c>
      <c r="W1372" s="8">
        <v>0.75</v>
      </c>
      <c r="X1372" s="9">
        <f>Tabla13[[#This Row],[Precio unitario]]*Tabla13[[#This Row],[Tasa de ingresos cliente]]</f>
        <v>1.73256351E-4</v>
      </c>
      <c r="Y1372" s="21">
        <v>22.631540000000001</v>
      </c>
      <c r="Z1372" s="15">
        <f>Tabla13[[#This Row],[tasa de cambio]]*Tabla13[[#This Row],[Ingresos netos]]</f>
        <v>3.92105803791054E-3</v>
      </c>
      <c r="AQ1372" s="2" t="s">
        <v>100</v>
      </c>
      <c r="AR1372" s="2" t="s">
        <v>40</v>
      </c>
      <c r="AS1372" s="2" t="s">
        <v>104</v>
      </c>
      <c r="AT1372" s="2" t="s">
        <v>11</v>
      </c>
      <c r="AU1372" s="2" t="s">
        <v>12</v>
      </c>
      <c r="AV1372" s="2" t="s">
        <v>13</v>
      </c>
      <c r="AW1372" s="7">
        <v>1.3012500000000001E-3</v>
      </c>
      <c r="AX1372" s="7">
        <v>0.75</v>
      </c>
      <c r="AY1372" s="9">
        <f>Tabla8[[#This Row],[Precio unitario]]*Tabla8[[#This Row],[Tasa de ingresos cliente]]</f>
        <v>9.7593750000000003E-4</v>
      </c>
      <c r="AZ1372" s="21">
        <v>21.6</v>
      </c>
      <c r="BA1372" s="11">
        <f>Tabla8[[#This Row],[tasa de cambio]]*Tabla8[[#This Row],[Ingresos netos]]</f>
        <v>2.1080250000000002E-2</v>
      </c>
      <c r="BB1372" s="23"/>
      <c r="BD1372" s="23"/>
    </row>
    <row r="1373" spans="16:56">
      <c r="P1373" s="2" t="s">
        <v>87</v>
      </c>
      <c r="Q1373" s="2" t="s">
        <v>53</v>
      </c>
      <c r="R1373" s="2"/>
      <c r="S1373" s="2" t="s">
        <v>11</v>
      </c>
      <c r="T1373" s="2" t="s">
        <v>12</v>
      </c>
      <c r="U1373" s="2" t="s">
        <v>13</v>
      </c>
      <c r="V1373" s="7">
        <v>5.3390547500000005E-4</v>
      </c>
      <c r="W1373" s="7">
        <v>0.75</v>
      </c>
      <c r="X1373" s="9">
        <f>Tabla13[[#This Row],[Precio unitario]]*Tabla13[[#This Row],[Tasa de ingresos cliente]]</f>
        <v>4.0042910625000001E-4</v>
      </c>
      <c r="Y1373" s="21">
        <v>22.631540000000001</v>
      </c>
      <c r="Z1373" s="15">
        <f>Tabla13[[#This Row],[tasa de cambio]]*Tabla13[[#This Row],[Ingresos netos]]</f>
        <v>9.0623273352611264E-3</v>
      </c>
      <c r="AQ1373" s="1" t="s">
        <v>100</v>
      </c>
      <c r="AR1373" s="1" t="s">
        <v>40</v>
      </c>
      <c r="AS1373" s="1" t="s">
        <v>104</v>
      </c>
      <c r="AT1373" s="1" t="s">
        <v>11</v>
      </c>
      <c r="AU1373" s="1" t="s">
        <v>12</v>
      </c>
      <c r="AV1373" s="1" t="s">
        <v>13</v>
      </c>
      <c r="AW1373" s="8">
        <v>1.3012E-3</v>
      </c>
      <c r="AX1373" s="8">
        <v>0.75</v>
      </c>
      <c r="AY1373" s="9">
        <f>Tabla8[[#This Row],[Precio unitario]]*Tabla8[[#This Row],[Tasa de ingresos cliente]]</f>
        <v>9.7590000000000003E-4</v>
      </c>
      <c r="AZ1373" s="21">
        <v>21.6</v>
      </c>
      <c r="BA1373" s="11">
        <f>Tabla8[[#This Row],[tasa de cambio]]*Tabla8[[#This Row],[Ingresos netos]]</f>
        <v>2.1079440000000001E-2</v>
      </c>
      <c r="BB1373" s="23"/>
      <c r="BD1373" s="23"/>
    </row>
    <row r="1374" spans="16:56">
      <c r="P1374" s="1" t="s">
        <v>87</v>
      </c>
      <c r="Q1374" s="1" t="s">
        <v>53</v>
      </c>
      <c r="R1374" s="1"/>
      <c r="S1374" s="1" t="s">
        <v>11</v>
      </c>
      <c r="T1374" s="1" t="s">
        <v>12</v>
      </c>
      <c r="U1374" s="1" t="s">
        <v>13</v>
      </c>
      <c r="V1374" s="8">
        <v>1.2074227400000001E-4</v>
      </c>
      <c r="W1374" s="8">
        <v>0.75</v>
      </c>
      <c r="X1374" s="9">
        <f>Tabla13[[#This Row],[Precio unitario]]*Tabla13[[#This Row],[Tasa de ingresos cliente]]</f>
        <v>9.0556705500000005E-5</v>
      </c>
      <c r="Y1374" s="21">
        <v>22.631540000000001</v>
      </c>
      <c r="Z1374" s="15">
        <f>Tabla13[[#This Row],[tasa de cambio]]*Tabla13[[#This Row],[Ingresos netos]]</f>
        <v>2.0494377027914703E-3</v>
      </c>
      <c r="AQ1374" s="2" t="s">
        <v>100</v>
      </c>
      <c r="AR1374" s="2" t="s">
        <v>40</v>
      </c>
      <c r="AS1374" s="2" t="s">
        <v>104</v>
      </c>
      <c r="AT1374" s="2" t="s">
        <v>11</v>
      </c>
      <c r="AU1374" s="2" t="s">
        <v>12</v>
      </c>
      <c r="AV1374" s="2" t="s">
        <v>13</v>
      </c>
      <c r="AW1374" s="7">
        <v>1.3011818000000001E-3</v>
      </c>
      <c r="AX1374" s="7">
        <v>0.75</v>
      </c>
      <c r="AY1374" s="9">
        <f>Tabla8[[#This Row],[Precio unitario]]*Tabla8[[#This Row],[Tasa de ingresos cliente]]</f>
        <v>9.7588635000000004E-4</v>
      </c>
      <c r="AZ1374" s="21">
        <v>21.6</v>
      </c>
      <c r="BA1374" s="11">
        <f>Tabla8[[#This Row],[tasa de cambio]]*Tabla8[[#This Row],[Ingresos netos]]</f>
        <v>2.1079145160000003E-2</v>
      </c>
      <c r="BB1374" s="23"/>
      <c r="BD1374" s="23"/>
    </row>
    <row r="1375" spans="16:56">
      <c r="P1375" s="2" t="s">
        <v>87</v>
      </c>
      <c r="Q1375" s="2" t="s">
        <v>53</v>
      </c>
      <c r="R1375" s="2"/>
      <c r="S1375" s="2" t="s">
        <v>11</v>
      </c>
      <c r="T1375" s="2" t="s">
        <v>12</v>
      </c>
      <c r="U1375" s="2" t="s">
        <v>13</v>
      </c>
      <c r="V1375" s="7">
        <v>1.0539269599999999E-4</v>
      </c>
      <c r="W1375" s="7">
        <v>0.75</v>
      </c>
      <c r="X1375" s="9">
        <f>Tabla13[[#This Row],[Precio unitario]]*Tabla13[[#This Row],[Tasa de ingresos cliente]]</f>
        <v>7.9044521999999999E-5</v>
      </c>
      <c r="Y1375" s="21">
        <v>22.631540000000001</v>
      </c>
      <c r="Z1375" s="15">
        <f>Tabla13[[#This Row],[tasa de cambio]]*Tabla13[[#This Row],[Ingresos netos]]</f>
        <v>1.78889926142388E-3</v>
      </c>
      <c r="AQ1375" s="1" t="s">
        <v>100</v>
      </c>
      <c r="AR1375" s="1" t="s">
        <v>40</v>
      </c>
      <c r="AS1375" s="1" t="s">
        <v>104</v>
      </c>
      <c r="AT1375" s="1" t="s">
        <v>11</v>
      </c>
      <c r="AU1375" s="1" t="s">
        <v>12</v>
      </c>
      <c r="AV1375" s="1" t="s">
        <v>13</v>
      </c>
      <c r="AW1375" s="8">
        <v>1.3011905E-3</v>
      </c>
      <c r="AX1375" s="8">
        <v>0.75</v>
      </c>
      <c r="AY1375" s="9">
        <f>Tabla8[[#This Row],[Precio unitario]]*Tabla8[[#This Row],[Tasa de ingresos cliente]]</f>
        <v>9.7589287499999999E-4</v>
      </c>
      <c r="AZ1375" s="21">
        <v>21.6</v>
      </c>
      <c r="BA1375" s="11">
        <f>Tabla8[[#This Row],[tasa de cambio]]*Tabla8[[#This Row],[Ingresos netos]]</f>
        <v>2.10792861E-2</v>
      </c>
      <c r="BB1375" s="23"/>
      <c r="BD1375" s="23"/>
    </row>
    <row r="1376" spans="16:56">
      <c r="P1376" s="1" t="s">
        <v>87</v>
      </c>
      <c r="Q1376" s="1" t="s">
        <v>53</v>
      </c>
      <c r="R1376" s="1"/>
      <c r="S1376" s="1" t="s">
        <v>11</v>
      </c>
      <c r="T1376" s="1" t="s">
        <v>12</v>
      </c>
      <c r="U1376" s="1" t="s">
        <v>13</v>
      </c>
      <c r="V1376" s="8">
        <v>1.7153407399999999E-4</v>
      </c>
      <c r="W1376" s="8">
        <v>0.75</v>
      </c>
      <c r="X1376" s="9">
        <f>Tabla13[[#This Row],[Precio unitario]]*Tabla13[[#This Row],[Tasa de ingresos cliente]]</f>
        <v>1.2865055549999999E-4</v>
      </c>
      <c r="Y1376" s="21">
        <v>22.631540000000001</v>
      </c>
      <c r="Z1376" s="15">
        <f>Tabla13[[#This Row],[tasa de cambio]]*Tabla13[[#This Row],[Ingresos netos]]</f>
        <v>2.9115601928204698E-3</v>
      </c>
      <c r="AQ1376" s="2" t="s">
        <v>100</v>
      </c>
      <c r="AR1376" s="2" t="s">
        <v>40</v>
      </c>
      <c r="AS1376" s="2" t="s">
        <v>104</v>
      </c>
      <c r="AT1376" s="2" t="s">
        <v>11</v>
      </c>
      <c r="AU1376" s="2" t="s">
        <v>12</v>
      </c>
      <c r="AV1376" s="2" t="s">
        <v>13</v>
      </c>
      <c r="AW1376" s="7">
        <v>1.3011667000000001E-3</v>
      </c>
      <c r="AX1376" s="7">
        <v>0.75</v>
      </c>
      <c r="AY1376" s="9">
        <f>Tabla8[[#This Row],[Precio unitario]]*Tabla8[[#This Row],[Tasa de ingresos cliente]]</f>
        <v>9.7587502500000008E-4</v>
      </c>
      <c r="AZ1376" s="21">
        <v>21.6</v>
      </c>
      <c r="BA1376" s="11">
        <f>Tabla8[[#This Row],[tasa de cambio]]*Tabla8[[#This Row],[Ingresos netos]]</f>
        <v>2.1078900540000004E-2</v>
      </c>
      <c r="BB1376" s="23"/>
      <c r="BD1376" s="23"/>
    </row>
    <row r="1377" spans="16:56">
      <c r="P1377" s="2" t="s">
        <v>87</v>
      </c>
      <c r="Q1377" s="2" t="s">
        <v>37</v>
      </c>
      <c r="R1377" s="2"/>
      <c r="S1377" s="2" t="s">
        <v>11</v>
      </c>
      <c r="T1377" s="2" t="s">
        <v>12</v>
      </c>
      <c r="U1377" s="2" t="s">
        <v>13</v>
      </c>
      <c r="V1377" s="7">
        <v>8.3341481999999999E-5</v>
      </c>
      <c r="W1377" s="7">
        <v>0.75</v>
      </c>
      <c r="X1377" s="9">
        <f>Tabla13[[#This Row],[Precio unitario]]*Tabla13[[#This Row],[Tasa de ingresos cliente]]</f>
        <v>6.2506111500000003E-5</v>
      </c>
      <c r="Y1377" s="21">
        <v>22.631540000000001</v>
      </c>
      <c r="Z1377" s="15">
        <f>Tabla13[[#This Row],[tasa de cambio]]*Tabla13[[#This Row],[Ingresos netos]]</f>
        <v>1.4146095626567101E-3</v>
      </c>
      <c r="AQ1377" s="2" t="s">
        <v>100</v>
      </c>
      <c r="AR1377" s="2" t="s">
        <v>40</v>
      </c>
      <c r="AS1377" s="2" t="s">
        <v>104</v>
      </c>
      <c r="AT1377" s="2" t="s">
        <v>11</v>
      </c>
      <c r="AU1377" s="2" t="s">
        <v>12</v>
      </c>
      <c r="AV1377" s="2" t="s">
        <v>13</v>
      </c>
      <c r="AW1377" s="7">
        <v>2.5947499999999998E-3</v>
      </c>
      <c r="AX1377" s="7">
        <v>0.75</v>
      </c>
      <c r="AY1377" s="9">
        <f>Tabla8[[#This Row],[Precio unitario]]*Tabla8[[#This Row],[Tasa de ingresos cliente]]</f>
        <v>1.9460624999999999E-3</v>
      </c>
      <c r="AZ1377" s="21">
        <v>21.6</v>
      </c>
      <c r="BA1377" s="11">
        <f>Tabla8[[#This Row],[tasa de cambio]]*Tabla8[[#This Row],[Ingresos netos]]</f>
        <v>4.2034950000000001E-2</v>
      </c>
      <c r="BB1377" s="23"/>
      <c r="BD1377" s="23"/>
    </row>
    <row r="1378" spans="16:56">
      <c r="P1378" s="1" t="s">
        <v>87</v>
      </c>
      <c r="Q1378" s="1" t="s">
        <v>37</v>
      </c>
      <c r="R1378" s="1"/>
      <c r="S1378" s="1" t="s">
        <v>11</v>
      </c>
      <c r="T1378" s="1" t="s">
        <v>12</v>
      </c>
      <c r="U1378" s="1" t="s">
        <v>13</v>
      </c>
      <c r="V1378" s="8">
        <v>1.48009827E-4</v>
      </c>
      <c r="W1378" s="8">
        <v>0.75</v>
      </c>
      <c r="X1378" s="9">
        <f>Tabla13[[#This Row],[Precio unitario]]*Tabla13[[#This Row],[Tasa de ingresos cliente]]</f>
        <v>1.1100737025E-4</v>
      </c>
      <c r="Y1378" s="21">
        <v>22.631540000000001</v>
      </c>
      <c r="Z1378" s="15">
        <f>Tabla13[[#This Row],[tasa de cambio]]*Tabla13[[#This Row],[Ingresos netos]]</f>
        <v>2.5122677401076851E-3</v>
      </c>
      <c r="AQ1378" s="1" t="s">
        <v>100</v>
      </c>
      <c r="AR1378" s="1" t="s">
        <v>40</v>
      </c>
      <c r="AS1378" s="1" t="s">
        <v>104</v>
      </c>
      <c r="AT1378" s="1" t="s">
        <v>11</v>
      </c>
      <c r="AU1378" s="1" t="s">
        <v>12</v>
      </c>
      <c r="AV1378" s="1" t="s">
        <v>13</v>
      </c>
      <c r="AW1378" s="8">
        <v>2.5950000000000001E-3</v>
      </c>
      <c r="AX1378" s="8">
        <v>0.75</v>
      </c>
      <c r="AY1378" s="9">
        <f>Tabla8[[#This Row],[Precio unitario]]*Tabla8[[#This Row],[Tasa de ingresos cliente]]</f>
        <v>1.9462500000000001E-3</v>
      </c>
      <c r="AZ1378" s="21">
        <v>21.6</v>
      </c>
      <c r="BA1378" s="11">
        <f>Tabla8[[#This Row],[tasa de cambio]]*Tabla8[[#This Row],[Ingresos netos]]</f>
        <v>4.2039000000000007E-2</v>
      </c>
      <c r="BB1378" s="23"/>
      <c r="BD1378" s="23"/>
    </row>
    <row r="1379" spans="16:56">
      <c r="P1379" s="2" t="s">
        <v>87</v>
      </c>
      <c r="Q1379" s="2" t="s">
        <v>57</v>
      </c>
      <c r="R1379" s="2"/>
      <c r="S1379" s="2" t="s">
        <v>11</v>
      </c>
      <c r="T1379" s="2" t="s">
        <v>12</v>
      </c>
      <c r="U1379" s="2" t="s">
        <v>13</v>
      </c>
      <c r="V1379" s="7">
        <v>6.8632637500000003E-4</v>
      </c>
      <c r="W1379" s="7">
        <v>0.75</v>
      </c>
      <c r="X1379" s="9">
        <f>Tabla13[[#This Row],[Precio unitario]]*Tabla13[[#This Row],[Tasa de ingresos cliente]]</f>
        <v>5.1474478125000005E-4</v>
      </c>
      <c r="Y1379" s="21">
        <v>22.631540000000001</v>
      </c>
      <c r="Z1379" s="15">
        <f>Tabla13[[#This Row],[tasa de cambio]]*Tabla13[[#This Row],[Ingresos netos]]</f>
        <v>1.1649467106650626E-2</v>
      </c>
      <c r="AQ1379" s="2" t="s">
        <v>100</v>
      </c>
      <c r="AR1379" s="2" t="s">
        <v>40</v>
      </c>
      <c r="AS1379" s="2" t="s">
        <v>104</v>
      </c>
      <c r="AT1379" s="2" t="s">
        <v>11</v>
      </c>
      <c r="AU1379" s="2" t="s">
        <v>12</v>
      </c>
      <c r="AV1379" s="2" t="s">
        <v>13</v>
      </c>
      <c r="AW1379" s="7">
        <v>3.1840000000000002E-3</v>
      </c>
      <c r="AX1379" s="7">
        <v>0.75</v>
      </c>
      <c r="AY1379" s="9">
        <f>Tabla8[[#This Row],[Precio unitario]]*Tabla8[[#This Row],[Tasa de ingresos cliente]]</f>
        <v>2.3880000000000004E-3</v>
      </c>
      <c r="AZ1379" s="21">
        <v>21.6</v>
      </c>
      <c r="BA1379" s="11">
        <f>Tabla8[[#This Row],[tasa de cambio]]*Tabla8[[#This Row],[Ingresos netos]]</f>
        <v>5.158080000000001E-2</v>
      </c>
      <c r="BB1379" s="23"/>
      <c r="BD1379" s="23"/>
    </row>
    <row r="1380" spans="16:56">
      <c r="P1380" s="1" t="s">
        <v>87</v>
      </c>
      <c r="Q1380" s="1" t="s">
        <v>69</v>
      </c>
      <c r="R1380" s="1"/>
      <c r="S1380" s="1" t="s">
        <v>11</v>
      </c>
      <c r="T1380" s="1" t="s">
        <v>12</v>
      </c>
      <c r="U1380" s="1" t="s">
        <v>13</v>
      </c>
      <c r="V1380" s="8">
        <v>1.2360789900000001E-4</v>
      </c>
      <c r="W1380" s="8">
        <v>0.75</v>
      </c>
      <c r="X1380" s="9">
        <f>Tabla13[[#This Row],[Precio unitario]]*Tabla13[[#This Row],[Tasa de ingresos cliente]]</f>
        <v>9.2705924250000008E-5</v>
      </c>
      <c r="Y1380" s="21">
        <v>22.631540000000001</v>
      </c>
      <c r="Z1380" s="15">
        <f>Tabla13[[#This Row],[tasa de cambio]]*Tabla13[[#This Row],[Ingresos netos]]</f>
        <v>2.0980778329008454E-3</v>
      </c>
      <c r="AQ1380" s="1" t="s">
        <v>100</v>
      </c>
      <c r="AR1380" s="1" t="s">
        <v>40</v>
      </c>
      <c r="AS1380" s="1" t="s">
        <v>104</v>
      </c>
      <c r="AT1380" s="1" t="s">
        <v>11</v>
      </c>
      <c r="AU1380" s="1" t="s">
        <v>12</v>
      </c>
      <c r="AV1380" s="1" t="s">
        <v>13</v>
      </c>
      <c r="AW1380" s="8">
        <v>3.1844999999999998E-3</v>
      </c>
      <c r="AX1380" s="8">
        <v>0.75</v>
      </c>
      <c r="AY1380" s="9">
        <f>Tabla8[[#This Row],[Precio unitario]]*Tabla8[[#This Row],[Tasa de ingresos cliente]]</f>
        <v>2.3883749999999999E-3</v>
      </c>
      <c r="AZ1380" s="21">
        <v>21.6</v>
      </c>
      <c r="BA1380" s="11">
        <f>Tabla8[[#This Row],[tasa de cambio]]*Tabla8[[#This Row],[Ingresos netos]]</f>
        <v>5.15889E-2</v>
      </c>
      <c r="BB1380" s="23"/>
      <c r="BD1380" s="23"/>
    </row>
    <row r="1381" spans="16:56">
      <c r="P1381" s="2" t="s">
        <v>87</v>
      </c>
      <c r="Q1381" s="2" t="s">
        <v>73</v>
      </c>
      <c r="R1381" s="2"/>
      <c r="S1381" s="2" t="s">
        <v>11</v>
      </c>
      <c r="T1381" s="2" t="s">
        <v>12</v>
      </c>
      <c r="U1381" s="2" t="s">
        <v>13</v>
      </c>
      <c r="V1381" s="7">
        <v>4.2182275899999998E-4</v>
      </c>
      <c r="W1381" s="7">
        <v>0.75</v>
      </c>
      <c r="X1381" s="9">
        <f>Tabla13[[#This Row],[Precio unitario]]*Tabla13[[#This Row],[Tasa de ingresos cliente]]</f>
        <v>3.1636706924999996E-4</v>
      </c>
      <c r="Y1381" s="21">
        <v>22.631540000000001</v>
      </c>
      <c r="Z1381" s="15">
        <f>Tabla13[[#This Row],[tasa de cambio]]*Tabla13[[#This Row],[Ingresos netos]]</f>
        <v>7.1598739824141446E-3</v>
      </c>
      <c r="AQ1381" s="2" t="s">
        <v>100</v>
      </c>
      <c r="AR1381" s="2" t="s">
        <v>40</v>
      </c>
      <c r="AS1381" s="2" t="s">
        <v>104</v>
      </c>
      <c r="AT1381" s="2" t="s">
        <v>11</v>
      </c>
      <c r="AU1381" s="2" t="s">
        <v>12</v>
      </c>
      <c r="AV1381" s="2" t="s">
        <v>13</v>
      </c>
      <c r="AW1381" s="7">
        <v>3.1844E-3</v>
      </c>
      <c r="AX1381" s="7">
        <v>0.75</v>
      </c>
      <c r="AY1381" s="9">
        <f>Tabla8[[#This Row],[Precio unitario]]*Tabla8[[#This Row],[Tasa de ingresos cliente]]</f>
        <v>2.3882999999999999E-3</v>
      </c>
      <c r="AZ1381" s="21">
        <v>21.6</v>
      </c>
      <c r="BA1381" s="11">
        <f>Tabla8[[#This Row],[tasa de cambio]]*Tabla8[[#This Row],[Ingresos netos]]</f>
        <v>5.1587279999999999E-2</v>
      </c>
      <c r="BB1381" s="23"/>
      <c r="BD1381" s="23"/>
    </row>
    <row r="1382" spans="16:56">
      <c r="P1382" s="1" t="s">
        <v>87</v>
      </c>
      <c r="Q1382" s="1" t="s">
        <v>73</v>
      </c>
      <c r="R1382" s="1"/>
      <c r="S1382" s="1" t="s">
        <v>11</v>
      </c>
      <c r="T1382" s="1" t="s">
        <v>12</v>
      </c>
      <c r="U1382" s="1" t="s">
        <v>13</v>
      </c>
      <c r="V1382" s="8">
        <v>2.5261824099999999E-4</v>
      </c>
      <c r="W1382" s="8">
        <v>0.75</v>
      </c>
      <c r="X1382" s="9">
        <f>Tabla13[[#This Row],[Precio unitario]]*Tabla13[[#This Row],[Tasa de ingresos cliente]]</f>
        <v>1.8946368075E-4</v>
      </c>
      <c r="Y1382" s="21">
        <v>22.631540000000001</v>
      </c>
      <c r="Z1382" s="15">
        <f>Tabla13[[#This Row],[tasa de cambio]]*Tabla13[[#This Row],[Ingresos netos]]</f>
        <v>4.287854869440855E-3</v>
      </c>
      <c r="AQ1382" s="1" t="s">
        <v>100</v>
      </c>
      <c r="AR1382" s="1" t="s">
        <v>40</v>
      </c>
      <c r="AS1382" s="1" t="s">
        <v>104</v>
      </c>
      <c r="AT1382" s="1" t="s">
        <v>11</v>
      </c>
      <c r="AU1382" s="1" t="s">
        <v>12</v>
      </c>
      <c r="AV1382" s="1" t="s">
        <v>13</v>
      </c>
      <c r="AW1382" s="8">
        <v>3.1843332999999998E-3</v>
      </c>
      <c r="AX1382" s="8">
        <v>0.75</v>
      </c>
      <c r="AY1382" s="9">
        <f>Tabla8[[#This Row],[Precio unitario]]*Tabla8[[#This Row],[Tasa de ingresos cliente]]</f>
        <v>2.3882499749999998E-3</v>
      </c>
      <c r="AZ1382" s="21">
        <v>21.6</v>
      </c>
      <c r="BA1382" s="11">
        <f>Tabla8[[#This Row],[tasa de cambio]]*Tabla8[[#This Row],[Ingresos netos]]</f>
        <v>5.1586199460000003E-2</v>
      </c>
      <c r="BB1382" s="23"/>
      <c r="BD1382" s="23"/>
    </row>
    <row r="1383" spans="16:56">
      <c r="P1383" s="2" t="s">
        <v>87</v>
      </c>
      <c r="Q1383" s="2" t="s">
        <v>39</v>
      </c>
      <c r="R1383" s="2"/>
      <c r="S1383" s="2" t="s">
        <v>11</v>
      </c>
      <c r="T1383" s="2" t="s">
        <v>12</v>
      </c>
      <c r="U1383" s="2" t="s">
        <v>13</v>
      </c>
      <c r="V1383" s="7">
        <v>4.5648483429999998E-3</v>
      </c>
      <c r="W1383" s="7">
        <v>0.75</v>
      </c>
      <c r="X1383" s="9">
        <f>Tabla13[[#This Row],[Precio unitario]]*Tabla13[[#This Row],[Tasa de ingresos cliente]]</f>
        <v>3.4236362572499998E-3</v>
      </c>
      <c r="Y1383" s="21">
        <v>22.631540000000001</v>
      </c>
      <c r="Z1383" s="15">
        <f>Tabla13[[#This Row],[tasa de cambio]]*Tabla13[[#This Row],[Ingresos netos]]</f>
        <v>7.7482160901403668E-2</v>
      </c>
      <c r="AQ1383" s="2" t="s">
        <v>100</v>
      </c>
      <c r="AR1383" s="2" t="s">
        <v>40</v>
      </c>
      <c r="AS1383" s="2" t="s">
        <v>114</v>
      </c>
      <c r="AT1383" s="2" t="s">
        <v>11</v>
      </c>
      <c r="AU1383" s="2" t="s">
        <v>12</v>
      </c>
      <c r="AV1383" s="2" t="s">
        <v>13</v>
      </c>
      <c r="AW1383" s="7">
        <v>6.1923100000000003E-5</v>
      </c>
      <c r="AX1383" s="7">
        <v>0.75</v>
      </c>
      <c r="AY1383" s="9">
        <f>Tabla8[[#This Row],[Precio unitario]]*Tabla8[[#This Row],[Tasa de ingresos cliente]]</f>
        <v>4.6442325000000003E-5</v>
      </c>
      <c r="AZ1383" s="21">
        <v>21.6</v>
      </c>
      <c r="BA1383" s="11">
        <f>Tabla8[[#This Row],[tasa de cambio]]*Tabla8[[#This Row],[Ingresos netos]]</f>
        <v>1.0031542200000002E-3</v>
      </c>
      <c r="BB1383" s="23"/>
      <c r="BD1383" s="23"/>
    </row>
    <row r="1384" spans="16:56">
      <c r="P1384" s="1" t="s">
        <v>87</v>
      </c>
      <c r="Q1384" s="1" t="s">
        <v>10</v>
      </c>
      <c r="R1384" s="1"/>
      <c r="S1384" s="1" t="s">
        <v>11</v>
      </c>
      <c r="T1384" s="1" t="s">
        <v>12</v>
      </c>
      <c r="U1384" s="1" t="s">
        <v>13</v>
      </c>
      <c r="V1384" s="8">
        <v>5.6589614099999996E-4</v>
      </c>
      <c r="W1384" s="8">
        <v>0.75</v>
      </c>
      <c r="X1384" s="9">
        <f>Tabla13[[#This Row],[Precio unitario]]*Tabla13[[#This Row],[Tasa de ingresos cliente]]</f>
        <v>4.2442210574999994E-4</v>
      </c>
      <c r="Y1384" s="21">
        <v>22.631540000000001</v>
      </c>
      <c r="Z1384" s="15">
        <f>Tabla13[[#This Row],[tasa de cambio]]*Tabla13[[#This Row],[Ingresos netos]]</f>
        <v>9.6053258631653548E-3</v>
      </c>
      <c r="AQ1384" s="1" t="s">
        <v>100</v>
      </c>
      <c r="AR1384" s="1" t="s">
        <v>40</v>
      </c>
      <c r="AS1384" s="1" t="s">
        <v>114</v>
      </c>
      <c r="AT1384" s="1" t="s">
        <v>11</v>
      </c>
      <c r="AU1384" s="1" t="s">
        <v>12</v>
      </c>
      <c r="AV1384" s="1" t="s">
        <v>13</v>
      </c>
      <c r="AW1384" s="8">
        <v>6.2000000000000003E-5</v>
      </c>
      <c r="AX1384" s="8">
        <v>0.75</v>
      </c>
      <c r="AY1384" s="9">
        <f>Tabla8[[#This Row],[Precio unitario]]*Tabla8[[#This Row],[Tasa de ingresos cliente]]</f>
        <v>4.6500000000000005E-5</v>
      </c>
      <c r="AZ1384" s="21">
        <v>21.6</v>
      </c>
      <c r="BA1384" s="11">
        <f>Tabla8[[#This Row],[tasa de cambio]]*Tabla8[[#This Row],[Ingresos netos]]</f>
        <v>1.0044000000000001E-3</v>
      </c>
      <c r="BB1384" s="23"/>
      <c r="BD1384" s="23"/>
    </row>
    <row r="1385" spans="16:56">
      <c r="P1385" s="2" t="s">
        <v>87</v>
      </c>
      <c r="Q1385" s="2" t="s">
        <v>66</v>
      </c>
      <c r="R1385" s="2"/>
      <c r="S1385" s="2" t="s">
        <v>11</v>
      </c>
      <c r="T1385" s="2" t="s">
        <v>12</v>
      </c>
      <c r="U1385" s="2" t="s">
        <v>13</v>
      </c>
      <c r="V1385" s="7">
        <v>1.10469157E-3</v>
      </c>
      <c r="W1385" s="7">
        <v>0.75</v>
      </c>
      <c r="X1385" s="9">
        <f>Tabla13[[#This Row],[Precio unitario]]*Tabla13[[#This Row],[Tasa de ingresos cliente]]</f>
        <v>8.2851867749999999E-4</v>
      </c>
      <c r="Y1385" s="21">
        <v>22.631540000000001</v>
      </c>
      <c r="Z1385" s="15">
        <f>Tabla13[[#This Row],[tasa de cambio]]*Tabla13[[#This Row],[Ingresos netos]]</f>
        <v>1.8750653590588352E-2</v>
      </c>
      <c r="AQ1385" s="2" t="s">
        <v>100</v>
      </c>
      <c r="AR1385" s="2" t="s">
        <v>40</v>
      </c>
      <c r="AS1385" s="2" t="s">
        <v>114</v>
      </c>
      <c r="AT1385" s="2" t="s">
        <v>11</v>
      </c>
      <c r="AU1385" s="2" t="s">
        <v>12</v>
      </c>
      <c r="AV1385" s="2" t="s">
        <v>13</v>
      </c>
      <c r="AW1385" s="7">
        <v>6.1923799999999998E-5</v>
      </c>
      <c r="AX1385" s="7">
        <v>0.75</v>
      </c>
      <c r="AY1385" s="9">
        <f>Tabla8[[#This Row],[Precio unitario]]*Tabla8[[#This Row],[Tasa de ingresos cliente]]</f>
        <v>4.6442849999999999E-5</v>
      </c>
      <c r="AZ1385" s="21">
        <v>21.6</v>
      </c>
      <c r="BA1385" s="11">
        <f>Tabla8[[#This Row],[tasa de cambio]]*Tabla8[[#This Row],[Ingresos netos]]</f>
        <v>1.00316556E-3</v>
      </c>
      <c r="BB1385" s="23"/>
      <c r="BD1385" s="23"/>
    </row>
    <row r="1386" spans="16:56">
      <c r="P1386" s="1" t="s">
        <v>87</v>
      </c>
      <c r="Q1386" s="1" t="s">
        <v>28</v>
      </c>
      <c r="R1386" s="1"/>
      <c r="S1386" s="1" t="s">
        <v>11</v>
      </c>
      <c r="T1386" s="1" t="s">
        <v>12</v>
      </c>
      <c r="U1386" s="1" t="s">
        <v>13</v>
      </c>
      <c r="V1386" s="8">
        <v>2.50582369E-4</v>
      </c>
      <c r="W1386" s="8">
        <v>0.75</v>
      </c>
      <c r="X1386" s="9">
        <f>Tabla13[[#This Row],[Precio unitario]]*Tabla13[[#This Row],[Tasa de ingresos cliente]]</f>
        <v>1.8793677675E-4</v>
      </c>
      <c r="Y1386" s="21">
        <v>22.631540000000001</v>
      </c>
      <c r="Z1386" s="15">
        <f>Tabla13[[#This Row],[tasa de cambio]]*Tabla13[[#This Row],[Ingresos netos]]</f>
        <v>4.2532986804886949E-3</v>
      </c>
      <c r="AQ1386" s="1" t="s">
        <v>100</v>
      </c>
      <c r="AR1386" s="1" t="s">
        <v>40</v>
      </c>
      <c r="AS1386" s="1" t="s">
        <v>114</v>
      </c>
      <c r="AT1386" s="1" t="s">
        <v>11</v>
      </c>
      <c r="AU1386" s="1" t="s">
        <v>12</v>
      </c>
      <c r="AV1386" s="1" t="s">
        <v>13</v>
      </c>
      <c r="AW1386" s="8">
        <v>6.1923500000000004E-5</v>
      </c>
      <c r="AX1386" s="8">
        <v>0.75</v>
      </c>
      <c r="AY1386" s="9">
        <f>Tabla8[[#This Row],[Precio unitario]]*Tabla8[[#This Row],[Tasa de ingresos cliente]]</f>
        <v>4.6442625000000003E-5</v>
      </c>
      <c r="AZ1386" s="21">
        <v>21.6</v>
      </c>
      <c r="BA1386" s="11">
        <f>Tabla8[[#This Row],[tasa de cambio]]*Tabla8[[#This Row],[Ingresos netos]]</f>
        <v>1.0031607000000001E-3</v>
      </c>
      <c r="BB1386" s="23"/>
      <c r="BD1386" s="23"/>
    </row>
    <row r="1387" spans="16:56">
      <c r="P1387" s="2" t="s">
        <v>87</v>
      </c>
      <c r="Q1387" s="2" t="s">
        <v>28</v>
      </c>
      <c r="R1387" s="2"/>
      <c r="S1387" s="2" t="s">
        <v>11</v>
      </c>
      <c r="T1387" s="2" t="s">
        <v>12</v>
      </c>
      <c r="U1387" s="2" t="s">
        <v>13</v>
      </c>
      <c r="V1387" s="7">
        <v>1.6175957000000001E-4</v>
      </c>
      <c r="W1387" s="7">
        <v>0.75</v>
      </c>
      <c r="X1387" s="9">
        <f>Tabla13[[#This Row],[Precio unitario]]*Tabla13[[#This Row],[Tasa de ingresos cliente]]</f>
        <v>1.213196775E-4</v>
      </c>
      <c r="Y1387" s="21">
        <v>22.631540000000001</v>
      </c>
      <c r="Z1387" s="15">
        <f>Tabla13[[#This Row],[tasa de cambio]]*Tabla13[[#This Row],[Ingresos netos]]</f>
        <v>2.7456511341283499E-3</v>
      </c>
      <c r="AQ1387" s="2" t="s">
        <v>100</v>
      </c>
      <c r="AR1387" s="2" t="s">
        <v>40</v>
      </c>
      <c r="AS1387" s="2" t="s">
        <v>114</v>
      </c>
      <c r="AT1387" s="2" t="s">
        <v>11</v>
      </c>
      <c r="AU1387" s="2" t="s">
        <v>12</v>
      </c>
      <c r="AV1387" s="2" t="s">
        <v>13</v>
      </c>
      <c r="AW1387" s="7">
        <v>6.1925899999999996E-5</v>
      </c>
      <c r="AX1387" s="7">
        <v>0.75</v>
      </c>
      <c r="AY1387" s="9">
        <f>Tabla8[[#This Row],[Precio unitario]]*Tabla8[[#This Row],[Tasa de ingresos cliente]]</f>
        <v>4.6444425E-5</v>
      </c>
      <c r="AZ1387" s="21">
        <v>21.6</v>
      </c>
      <c r="BA1387" s="11">
        <f>Tabla8[[#This Row],[tasa de cambio]]*Tabla8[[#This Row],[Ingresos netos]]</f>
        <v>1.00319958E-3</v>
      </c>
      <c r="BB1387" s="23"/>
      <c r="BD1387" s="23"/>
    </row>
    <row r="1388" spans="16:56">
      <c r="P1388" s="1" t="s">
        <v>87</v>
      </c>
      <c r="Q1388" s="1" t="s">
        <v>28</v>
      </c>
      <c r="R1388" s="1"/>
      <c r="S1388" s="1" t="s">
        <v>11</v>
      </c>
      <c r="T1388" s="1" t="s">
        <v>12</v>
      </c>
      <c r="U1388" s="1" t="s">
        <v>13</v>
      </c>
      <c r="V1388" s="8">
        <v>1.7076668299999999E-4</v>
      </c>
      <c r="W1388" s="8">
        <v>0.75</v>
      </c>
      <c r="X1388" s="9">
        <f>Tabla13[[#This Row],[Precio unitario]]*Tabla13[[#This Row],[Tasa de ingresos cliente]]</f>
        <v>1.2807501224999999E-4</v>
      </c>
      <c r="Y1388" s="21">
        <v>22.631540000000001</v>
      </c>
      <c r="Z1388" s="15">
        <f>Tabla13[[#This Row],[tasa de cambio]]*Tabla13[[#This Row],[Ingresos netos]]</f>
        <v>2.8985347627363649E-3</v>
      </c>
      <c r="AQ1388" s="1" t="s">
        <v>100</v>
      </c>
      <c r="AR1388" s="1" t="s">
        <v>40</v>
      </c>
      <c r="AS1388" s="1" t="s">
        <v>114</v>
      </c>
      <c r="AT1388" s="1" t="s">
        <v>11</v>
      </c>
      <c r="AU1388" s="1" t="s">
        <v>12</v>
      </c>
      <c r="AV1388" s="1" t="s">
        <v>13</v>
      </c>
      <c r="AW1388" s="8">
        <v>6.1920000000000003E-5</v>
      </c>
      <c r="AX1388" s="8">
        <v>0.75</v>
      </c>
      <c r="AY1388" s="9">
        <f>Tabla8[[#This Row],[Precio unitario]]*Tabla8[[#This Row],[Tasa de ingresos cliente]]</f>
        <v>4.6440000000000003E-5</v>
      </c>
      <c r="AZ1388" s="21">
        <v>21.6</v>
      </c>
      <c r="BA1388" s="11">
        <f>Tabla8[[#This Row],[tasa de cambio]]*Tabla8[[#This Row],[Ingresos netos]]</f>
        <v>1.0031040000000001E-3</v>
      </c>
      <c r="BB1388" s="23"/>
      <c r="BD1388" s="23"/>
    </row>
    <row r="1389" spans="16:56">
      <c r="P1389" s="2" t="s">
        <v>87</v>
      </c>
      <c r="Q1389" s="2" t="s">
        <v>31</v>
      </c>
      <c r="R1389" s="2"/>
      <c r="S1389" s="2" t="s">
        <v>11</v>
      </c>
      <c r="T1389" s="2" t="s">
        <v>12</v>
      </c>
      <c r="U1389" s="2" t="s">
        <v>13</v>
      </c>
      <c r="V1389" s="7">
        <v>9.6293146299999998E-4</v>
      </c>
      <c r="W1389" s="7">
        <v>0.75</v>
      </c>
      <c r="X1389" s="9">
        <f>Tabla13[[#This Row],[Precio unitario]]*Tabla13[[#This Row],[Tasa de ingresos cliente]]</f>
        <v>7.2219859724999996E-4</v>
      </c>
      <c r="Y1389" s="21">
        <v>22.631540000000001</v>
      </c>
      <c r="Z1389" s="15">
        <f>Tabla13[[#This Row],[tasa de cambio]]*Tabla13[[#This Row],[Ingresos netos]]</f>
        <v>1.6344466441607263E-2</v>
      </c>
      <c r="AQ1389" s="2" t="s">
        <v>100</v>
      </c>
      <c r="AR1389" s="2" t="s">
        <v>40</v>
      </c>
      <c r="AS1389" s="2" t="s">
        <v>114</v>
      </c>
      <c r="AT1389" s="2" t="s">
        <v>11</v>
      </c>
      <c r="AU1389" s="2" t="s">
        <v>12</v>
      </c>
      <c r="AV1389" s="2" t="s">
        <v>13</v>
      </c>
      <c r="AW1389" s="7">
        <v>6.1941199999999996E-5</v>
      </c>
      <c r="AX1389" s="7">
        <v>0.75</v>
      </c>
      <c r="AY1389" s="9">
        <f>Tabla8[[#This Row],[Precio unitario]]*Tabla8[[#This Row],[Tasa de ingresos cliente]]</f>
        <v>4.6455899999999997E-5</v>
      </c>
      <c r="AZ1389" s="21">
        <v>21.6</v>
      </c>
      <c r="BA1389" s="11">
        <f>Tabla8[[#This Row],[tasa de cambio]]*Tabla8[[#This Row],[Ingresos netos]]</f>
        <v>1.00344744E-3</v>
      </c>
      <c r="BB1389" s="23"/>
      <c r="BD1389" s="23"/>
    </row>
    <row r="1390" spans="16:56">
      <c r="P1390" s="1" t="s">
        <v>87</v>
      </c>
      <c r="Q1390" s="1" t="s">
        <v>32</v>
      </c>
      <c r="R1390" s="1"/>
      <c r="S1390" s="1" t="s">
        <v>11</v>
      </c>
      <c r="T1390" s="1" t="s">
        <v>12</v>
      </c>
      <c r="U1390" s="1" t="s">
        <v>13</v>
      </c>
      <c r="V1390" s="8">
        <v>3.8041843509999998E-3</v>
      </c>
      <c r="W1390" s="8">
        <v>0.75</v>
      </c>
      <c r="X1390" s="9">
        <f>Tabla13[[#This Row],[Precio unitario]]*Tabla13[[#This Row],[Tasa de ingresos cliente]]</f>
        <v>2.8531382632499998E-3</v>
      </c>
      <c r="Y1390" s="21">
        <v>22.631540000000001</v>
      </c>
      <c r="Z1390" s="15">
        <f>Tabla13[[#This Row],[tasa de cambio]]*Tabla13[[#This Row],[Ingresos netos]]</f>
        <v>6.4570912730272906E-2</v>
      </c>
      <c r="AQ1390" s="1" t="s">
        <v>100</v>
      </c>
      <c r="AR1390" s="1" t="s">
        <v>40</v>
      </c>
      <c r="AS1390" s="1" t="s">
        <v>114</v>
      </c>
      <c r="AT1390" s="1" t="s">
        <v>11</v>
      </c>
      <c r="AU1390" s="1" t="s">
        <v>12</v>
      </c>
      <c r="AV1390" s="1" t="s">
        <v>13</v>
      </c>
      <c r="AW1390" s="8">
        <v>6.1916700000000003E-5</v>
      </c>
      <c r="AX1390" s="8">
        <v>0.75</v>
      </c>
      <c r="AY1390" s="9">
        <f>Tabla8[[#This Row],[Precio unitario]]*Tabla8[[#This Row],[Tasa de ingresos cliente]]</f>
        <v>4.6437525000000006E-5</v>
      </c>
      <c r="AZ1390" s="21">
        <v>21.6</v>
      </c>
      <c r="BA1390" s="11">
        <f>Tabla8[[#This Row],[tasa de cambio]]*Tabla8[[#This Row],[Ingresos netos]]</f>
        <v>1.0030505400000001E-3</v>
      </c>
      <c r="BB1390" s="23"/>
      <c r="BD1390" s="23"/>
    </row>
    <row r="1391" spans="16:56">
      <c r="P1391" s="2" t="s">
        <v>87</v>
      </c>
      <c r="Q1391" s="2" t="s">
        <v>41</v>
      </c>
      <c r="R1391" s="2"/>
      <c r="S1391" s="2" t="s">
        <v>11</v>
      </c>
      <c r="T1391" s="2" t="s">
        <v>12</v>
      </c>
      <c r="U1391" s="2" t="s">
        <v>13</v>
      </c>
      <c r="V1391" s="7">
        <v>5.0438812999999998E-5</v>
      </c>
      <c r="W1391" s="7">
        <v>0.75</v>
      </c>
      <c r="X1391" s="9">
        <f>Tabla13[[#This Row],[Precio unitario]]*Tabla13[[#This Row],[Tasa de ingresos cliente]]</f>
        <v>3.7829109750000002E-5</v>
      </c>
      <c r="Y1391" s="21">
        <v>22.631540000000001</v>
      </c>
      <c r="Z1391" s="15">
        <f>Tabla13[[#This Row],[tasa de cambio]]*Tabla13[[#This Row],[Ingresos netos]]</f>
        <v>8.5613101047151503E-4</v>
      </c>
      <c r="AQ1391" s="2" t="s">
        <v>100</v>
      </c>
      <c r="AR1391" s="2" t="s">
        <v>40</v>
      </c>
      <c r="AS1391" s="2" t="s">
        <v>114</v>
      </c>
      <c r="AT1391" s="2" t="s">
        <v>11</v>
      </c>
      <c r="AU1391" s="2" t="s">
        <v>12</v>
      </c>
      <c r="AV1391" s="2" t="s">
        <v>13</v>
      </c>
      <c r="AW1391" s="7">
        <v>6.1919499999999996E-5</v>
      </c>
      <c r="AX1391" s="7">
        <v>0.75</v>
      </c>
      <c r="AY1391" s="9">
        <f>Tabla8[[#This Row],[Precio unitario]]*Tabla8[[#This Row],[Tasa de ingresos cliente]]</f>
        <v>4.6439624999999997E-5</v>
      </c>
      <c r="AZ1391" s="21">
        <v>21.6</v>
      </c>
      <c r="BA1391" s="11">
        <f>Tabla8[[#This Row],[tasa de cambio]]*Tabla8[[#This Row],[Ingresos netos]]</f>
        <v>1.0030958999999999E-3</v>
      </c>
      <c r="BB1391" s="23"/>
      <c r="BD1391" s="23"/>
    </row>
    <row r="1392" spans="16:56">
      <c r="P1392" s="1" t="s">
        <v>87</v>
      </c>
      <c r="Q1392" s="1" t="s">
        <v>41</v>
      </c>
      <c r="R1392" s="1"/>
      <c r="S1392" s="1" t="s">
        <v>11</v>
      </c>
      <c r="T1392" s="1" t="s">
        <v>12</v>
      </c>
      <c r="U1392" s="1" t="s">
        <v>13</v>
      </c>
      <c r="V1392" s="8">
        <v>9.7955015999999997E-5</v>
      </c>
      <c r="W1392" s="8">
        <v>0.75</v>
      </c>
      <c r="X1392" s="9">
        <f>Tabla13[[#This Row],[Precio unitario]]*Tabla13[[#This Row],[Tasa de ingresos cliente]]</f>
        <v>7.3466262000000001E-5</v>
      </c>
      <c r="Y1392" s="21">
        <v>22.631540000000001</v>
      </c>
      <c r="Z1392" s="15">
        <f>Tabla13[[#This Row],[tasa de cambio]]*Tabla13[[#This Row],[Ingresos netos]]</f>
        <v>1.6626546471034801E-3</v>
      </c>
      <c r="AQ1392" s="1" t="s">
        <v>100</v>
      </c>
      <c r="AR1392" s="1" t="s">
        <v>40</v>
      </c>
      <c r="AS1392" s="1" t="s">
        <v>114</v>
      </c>
      <c r="AT1392" s="1" t="s">
        <v>11</v>
      </c>
      <c r="AU1392" s="1" t="s">
        <v>12</v>
      </c>
      <c r="AV1392" s="1" t="s">
        <v>13</v>
      </c>
      <c r="AW1392" s="8">
        <v>6.1929799999999998E-5</v>
      </c>
      <c r="AX1392" s="8">
        <v>0.75</v>
      </c>
      <c r="AY1392" s="9">
        <f>Tabla8[[#This Row],[Precio unitario]]*Tabla8[[#This Row],[Tasa de ingresos cliente]]</f>
        <v>4.6447349999999995E-5</v>
      </c>
      <c r="AZ1392" s="21">
        <v>21.6</v>
      </c>
      <c r="BA1392" s="11">
        <f>Tabla8[[#This Row],[tasa de cambio]]*Tabla8[[#This Row],[Ingresos netos]]</f>
        <v>1.00326276E-3</v>
      </c>
      <c r="BB1392" s="23"/>
      <c r="BD1392" s="23"/>
    </row>
    <row r="1393" spans="16:56">
      <c r="P1393" s="2" t="s">
        <v>87</v>
      </c>
      <c r="Q1393" s="2" t="s">
        <v>14</v>
      </c>
      <c r="R1393" s="2"/>
      <c r="S1393" s="2" t="s">
        <v>11</v>
      </c>
      <c r="T1393" s="2" t="s">
        <v>12</v>
      </c>
      <c r="U1393" s="2" t="s">
        <v>13</v>
      </c>
      <c r="V1393" s="7">
        <v>3.1896024199999998E-4</v>
      </c>
      <c r="W1393" s="7">
        <v>0.75</v>
      </c>
      <c r="X1393" s="9">
        <f>Tabla13[[#This Row],[Precio unitario]]*Tabla13[[#This Row],[Tasa de ingresos cliente]]</f>
        <v>2.3922018149999998E-4</v>
      </c>
      <c r="Y1393" s="21">
        <v>22.631540000000001</v>
      </c>
      <c r="Z1393" s="15">
        <f>Tabla13[[#This Row],[tasa de cambio]]*Tabla13[[#This Row],[Ingresos netos]]</f>
        <v>5.4139211064245102E-3</v>
      </c>
      <c r="AQ1393" s="2" t="s">
        <v>100</v>
      </c>
      <c r="AR1393" s="2" t="s">
        <v>40</v>
      </c>
      <c r="AS1393" s="2" t="s">
        <v>114</v>
      </c>
      <c r="AT1393" s="2" t="s">
        <v>11</v>
      </c>
      <c r="AU1393" s="2" t="s">
        <v>12</v>
      </c>
      <c r="AV1393" s="2" t="s">
        <v>13</v>
      </c>
      <c r="AW1393" s="7">
        <v>6.1921099999999999E-5</v>
      </c>
      <c r="AX1393" s="7">
        <v>0.75</v>
      </c>
      <c r="AY1393" s="9">
        <f>Tabla8[[#This Row],[Precio unitario]]*Tabla8[[#This Row],[Tasa de ingresos cliente]]</f>
        <v>4.6440824999999999E-5</v>
      </c>
      <c r="AZ1393" s="21">
        <v>21.6</v>
      </c>
      <c r="BA1393" s="11">
        <f>Tabla8[[#This Row],[tasa de cambio]]*Tabla8[[#This Row],[Ingresos netos]]</f>
        <v>1.00312182E-3</v>
      </c>
      <c r="BB1393" s="23"/>
      <c r="BD1393" s="23"/>
    </row>
    <row r="1394" spans="16:56">
      <c r="P1394" s="1" t="s">
        <v>87</v>
      </c>
      <c r="Q1394" s="1" t="s">
        <v>43</v>
      </c>
      <c r="R1394" s="1"/>
      <c r="S1394" s="1" t="s">
        <v>11</v>
      </c>
      <c r="T1394" s="1" t="s">
        <v>12</v>
      </c>
      <c r="U1394" s="1" t="s">
        <v>13</v>
      </c>
      <c r="V1394" s="8">
        <v>1.07209948E-4</v>
      </c>
      <c r="W1394" s="8">
        <v>0.75</v>
      </c>
      <c r="X1394" s="9">
        <f>Tabla13[[#This Row],[Precio unitario]]*Tabla13[[#This Row],[Tasa de ingresos cliente]]</f>
        <v>8.0407461000000006E-5</v>
      </c>
      <c r="Y1394" s="21">
        <v>22.631540000000001</v>
      </c>
      <c r="Z1394" s="15">
        <f>Tabla13[[#This Row],[tasa de cambio]]*Tabla13[[#This Row],[Ingresos netos]]</f>
        <v>1.8197446699199401E-3</v>
      </c>
      <c r="AQ1394" s="1" t="s">
        <v>100</v>
      </c>
      <c r="AR1394" s="1" t="s">
        <v>40</v>
      </c>
      <c r="AS1394" s="1" t="s">
        <v>114</v>
      </c>
      <c r="AT1394" s="1" t="s">
        <v>11</v>
      </c>
      <c r="AU1394" s="1" t="s">
        <v>12</v>
      </c>
      <c r="AV1394" s="1" t="s">
        <v>13</v>
      </c>
      <c r="AW1394" s="8">
        <v>6.1921599999999993E-5</v>
      </c>
      <c r="AX1394" s="8">
        <v>0.75</v>
      </c>
      <c r="AY1394" s="9">
        <f>Tabla8[[#This Row],[Precio unitario]]*Tabla8[[#This Row],[Tasa de ingresos cliente]]</f>
        <v>4.6441199999999998E-5</v>
      </c>
      <c r="AZ1394" s="21">
        <v>21.6</v>
      </c>
      <c r="BA1394" s="11">
        <f>Tabla8[[#This Row],[tasa de cambio]]*Tabla8[[#This Row],[Ingresos netos]]</f>
        <v>1.00312992E-3</v>
      </c>
      <c r="BB1394" s="23"/>
      <c r="BD1394" s="23"/>
    </row>
    <row r="1395" spans="16:56">
      <c r="P1395" s="2" t="s">
        <v>87</v>
      </c>
      <c r="Q1395" s="2" t="s">
        <v>44</v>
      </c>
      <c r="R1395" s="2"/>
      <c r="S1395" s="2" t="s">
        <v>11</v>
      </c>
      <c r="T1395" s="2" t="s">
        <v>12</v>
      </c>
      <c r="U1395" s="2" t="s">
        <v>13</v>
      </c>
      <c r="V1395" s="7">
        <v>3.5145666100000001E-4</v>
      </c>
      <c r="W1395" s="7">
        <v>0.75</v>
      </c>
      <c r="X1395" s="9">
        <f>Tabla13[[#This Row],[Precio unitario]]*Tabla13[[#This Row],[Tasa de ingresos cliente]]</f>
        <v>2.6359249575000002E-4</v>
      </c>
      <c r="Y1395" s="21">
        <v>22.631540000000001</v>
      </c>
      <c r="Z1395" s="15">
        <f>Tabla13[[#This Row],[tasa de cambio]]*Tabla13[[#This Row],[Ingresos netos]]</f>
        <v>5.9655041112659556E-3</v>
      </c>
      <c r="AQ1395" s="2" t="s">
        <v>100</v>
      </c>
      <c r="AR1395" s="2" t="s">
        <v>40</v>
      </c>
      <c r="AS1395" s="2" t="s">
        <v>114</v>
      </c>
      <c r="AT1395" s="2" t="s">
        <v>11</v>
      </c>
      <c r="AU1395" s="2" t="s">
        <v>12</v>
      </c>
      <c r="AV1395" s="2" t="s">
        <v>13</v>
      </c>
      <c r="AW1395" s="7">
        <v>6.1919200000000002E-5</v>
      </c>
      <c r="AX1395" s="7">
        <v>0.75</v>
      </c>
      <c r="AY1395" s="9">
        <f>Tabla8[[#This Row],[Precio unitario]]*Tabla8[[#This Row],[Tasa de ingresos cliente]]</f>
        <v>4.6439400000000001E-5</v>
      </c>
      <c r="AZ1395" s="21">
        <v>21.6</v>
      </c>
      <c r="BA1395" s="11">
        <f>Tabla8[[#This Row],[tasa de cambio]]*Tabla8[[#This Row],[Ingresos netos]]</f>
        <v>1.0030910400000001E-3</v>
      </c>
      <c r="BB1395" s="23"/>
      <c r="BD1395" s="23"/>
    </row>
    <row r="1396" spans="16:56">
      <c r="P1396" s="1" t="s">
        <v>87</v>
      </c>
      <c r="Q1396" s="1" t="s">
        <v>47</v>
      </c>
      <c r="R1396" s="1"/>
      <c r="S1396" s="1" t="s">
        <v>11</v>
      </c>
      <c r="T1396" s="1" t="s">
        <v>12</v>
      </c>
      <c r="U1396" s="1" t="s">
        <v>13</v>
      </c>
      <c r="V1396" s="8">
        <v>2.9475729699999999E-4</v>
      </c>
      <c r="W1396" s="8">
        <v>0.75</v>
      </c>
      <c r="X1396" s="9">
        <f>Tabla13[[#This Row],[Precio unitario]]*Tabla13[[#This Row],[Tasa de ingresos cliente]]</f>
        <v>2.2106797274999999E-4</v>
      </c>
      <c r="Y1396" s="21">
        <v>22.631540000000001</v>
      </c>
      <c r="Z1396" s="15">
        <f>Tabla13[[#This Row],[tasa de cambio]]*Tabla13[[#This Row],[Ingresos netos]]</f>
        <v>5.0031086680105349E-3</v>
      </c>
      <c r="AQ1396" s="1" t="s">
        <v>100</v>
      </c>
      <c r="AR1396" s="1" t="s">
        <v>40</v>
      </c>
      <c r="AS1396" s="1" t="s">
        <v>114</v>
      </c>
      <c r="AT1396" s="1" t="s">
        <v>11</v>
      </c>
      <c r="AU1396" s="1" t="s">
        <v>12</v>
      </c>
      <c r="AV1396" s="1" t="s">
        <v>13</v>
      </c>
      <c r="AW1396" s="8">
        <v>6.1922199999999995E-5</v>
      </c>
      <c r="AX1396" s="8">
        <v>0.75</v>
      </c>
      <c r="AY1396" s="9">
        <f>Tabla8[[#This Row],[Precio unitario]]*Tabla8[[#This Row],[Tasa de ingresos cliente]]</f>
        <v>4.6441649999999996E-5</v>
      </c>
      <c r="AZ1396" s="21">
        <v>21.6</v>
      </c>
      <c r="BA1396" s="11">
        <f>Tabla8[[#This Row],[tasa de cambio]]*Tabla8[[#This Row],[Ingresos netos]]</f>
        <v>1.0031396399999999E-3</v>
      </c>
      <c r="BB1396" s="23"/>
      <c r="BD1396" s="23"/>
    </row>
    <row r="1397" spans="16:56">
      <c r="P1397" s="2" t="s">
        <v>94</v>
      </c>
      <c r="Q1397" s="2" t="s">
        <v>95</v>
      </c>
      <c r="R1397" s="2"/>
      <c r="S1397" s="2" t="s">
        <v>11</v>
      </c>
      <c r="T1397" s="2" t="s">
        <v>12</v>
      </c>
      <c r="U1397" s="2" t="s">
        <v>13</v>
      </c>
      <c r="V1397" s="7">
        <v>1.2404009419999999E-3</v>
      </c>
      <c r="W1397" s="7">
        <v>0.75</v>
      </c>
      <c r="X1397" s="9">
        <f>Tabla13[[#This Row],[Precio unitario]]*Tabla13[[#This Row],[Tasa de ingresos cliente]]</f>
        <v>9.303007065E-4</v>
      </c>
      <c r="Y1397" s="21">
        <v>22.631540000000001</v>
      </c>
      <c r="Z1397" s="15">
        <f>Tabla13[[#This Row],[tasa de cambio]]*Tabla13[[#This Row],[Ingresos netos]]</f>
        <v>2.1054137651183011E-2</v>
      </c>
      <c r="AQ1397" s="2" t="s">
        <v>100</v>
      </c>
      <c r="AR1397" s="2" t="s">
        <v>40</v>
      </c>
      <c r="AS1397" s="2" t="s">
        <v>114</v>
      </c>
      <c r="AT1397" s="2" t="s">
        <v>11</v>
      </c>
      <c r="AU1397" s="2" t="s">
        <v>12</v>
      </c>
      <c r="AV1397" s="2" t="s">
        <v>13</v>
      </c>
      <c r="AW1397" s="7">
        <v>6.1911799999999999E-5</v>
      </c>
      <c r="AX1397" s="7">
        <v>0.75</v>
      </c>
      <c r="AY1397" s="9">
        <f>Tabla8[[#This Row],[Precio unitario]]*Tabla8[[#This Row],[Tasa de ingresos cliente]]</f>
        <v>4.6433849999999999E-5</v>
      </c>
      <c r="AZ1397" s="21">
        <v>21.6</v>
      </c>
      <c r="BA1397" s="11">
        <f>Tabla8[[#This Row],[tasa de cambio]]*Tabla8[[#This Row],[Ingresos netos]]</f>
        <v>1.0029711600000001E-3</v>
      </c>
      <c r="BB1397" s="23"/>
      <c r="BD1397" s="23"/>
    </row>
    <row r="1398" spans="16:56">
      <c r="P1398" s="1" t="s">
        <v>94</v>
      </c>
      <c r="Q1398" s="1" t="s">
        <v>15</v>
      </c>
      <c r="R1398" s="1"/>
      <c r="S1398" s="1" t="s">
        <v>11</v>
      </c>
      <c r="T1398" s="1" t="s">
        <v>12</v>
      </c>
      <c r="U1398" s="1" t="s">
        <v>13</v>
      </c>
      <c r="V1398" s="8">
        <v>1.7650862179999999E-3</v>
      </c>
      <c r="W1398" s="8">
        <v>0.75</v>
      </c>
      <c r="X1398" s="9">
        <f>Tabla13[[#This Row],[Precio unitario]]*Tabla13[[#This Row],[Tasa de ingresos cliente]]</f>
        <v>1.3238146634999999E-3</v>
      </c>
      <c r="Y1398" s="21">
        <v>22.631540000000001</v>
      </c>
      <c r="Z1398" s="15">
        <f>Tabla13[[#This Row],[tasa de cambio]]*Tabla13[[#This Row],[Ingresos netos]]</f>
        <v>2.9959964509586792E-2</v>
      </c>
      <c r="AQ1398" s="1" t="s">
        <v>100</v>
      </c>
      <c r="AR1398" s="1" t="s">
        <v>40</v>
      </c>
      <c r="AS1398" s="1" t="s">
        <v>114</v>
      </c>
      <c r="AT1398" s="1" t="s">
        <v>11</v>
      </c>
      <c r="AU1398" s="1" t="s">
        <v>12</v>
      </c>
      <c r="AV1398" s="1" t="s">
        <v>13</v>
      </c>
      <c r="AW1398" s="8">
        <v>6.1929599999999997E-5</v>
      </c>
      <c r="AX1398" s="8">
        <v>0.75</v>
      </c>
      <c r="AY1398" s="9">
        <f>Tabla8[[#This Row],[Precio unitario]]*Tabla8[[#This Row],[Tasa de ingresos cliente]]</f>
        <v>4.6447199999999998E-5</v>
      </c>
      <c r="AZ1398" s="21">
        <v>21.6</v>
      </c>
      <c r="BA1398" s="11">
        <f>Tabla8[[#This Row],[tasa de cambio]]*Tabla8[[#This Row],[Ingresos netos]]</f>
        <v>1.0032595199999999E-3</v>
      </c>
      <c r="BB1398" s="23"/>
      <c r="BD1398" s="23"/>
    </row>
    <row r="1399" spans="16:56">
      <c r="P1399" s="2" t="s">
        <v>94</v>
      </c>
      <c r="Q1399" s="2" t="s">
        <v>18</v>
      </c>
      <c r="R1399" s="2"/>
      <c r="S1399" s="2" t="s">
        <v>11</v>
      </c>
      <c r="T1399" s="2" t="s">
        <v>12</v>
      </c>
      <c r="U1399" s="2" t="s">
        <v>13</v>
      </c>
      <c r="V1399" s="7">
        <v>1.0554212889999999E-3</v>
      </c>
      <c r="W1399" s="7">
        <v>0.75</v>
      </c>
      <c r="X1399" s="9">
        <f>Tabla13[[#This Row],[Precio unitario]]*Tabla13[[#This Row],[Tasa de ingresos cliente]]</f>
        <v>7.9156596674999987E-4</v>
      </c>
      <c r="Y1399" s="21">
        <v>22.631540000000001</v>
      </c>
      <c r="Z1399" s="15">
        <f>Tabla13[[#This Row],[tasa de cambio]]*Tabla13[[#This Row],[Ingresos netos]]</f>
        <v>1.7914356839141294E-2</v>
      </c>
      <c r="AQ1399" s="2" t="s">
        <v>100</v>
      </c>
      <c r="AR1399" s="2" t="s">
        <v>40</v>
      </c>
      <c r="AS1399" s="2" t="s">
        <v>114</v>
      </c>
      <c r="AT1399" s="2" t="s">
        <v>11</v>
      </c>
      <c r="AU1399" s="2" t="s">
        <v>12</v>
      </c>
      <c r="AV1399" s="2" t="s">
        <v>13</v>
      </c>
      <c r="AW1399" s="7">
        <v>6.1925000000000001E-5</v>
      </c>
      <c r="AX1399" s="7">
        <v>0.75</v>
      </c>
      <c r="AY1399" s="9">
        <f>Tabla8[[#This Row],[Precio unitario]]*Tabla8[[#This Row],[Tasa de ingresos cliente]]</f>
        <v>4.6443750000000001E-5</v>
      </c>
      <c r="AZ1399" s="21">
        <v>21.6</v>
      </c>
      <c r="BA1399" s="11">
        <f>Tabla8[[#This Row],[tasa de cambio]]*Tabla8[[#This Row],[Ingresos netos]]</f>
        <v>1.0031850000000002E-3</v>
      </c>
      <c r="BB1399" s="23"/>
      <c r="BD1399" s="23"/>
    </row>
    <row r="1400" spans="16:56">
      <c r="P1400" s="1" t="s">
        <v>94</v>
      </c>
      <c r="Q1400" s="1" t="s">
        <v>21</v>
      </c>
      <c r="R1400" s="1"/>
      <c r="S1400" s="1" t="s">
        <v>11</v>
      </c>
      <c r="T1400" s="1" t="s">
        <v>12</v>
      </c>
      <c r="U1400" s="1" t="s">
        <v>13</v>
      </c>
      <c r="V1400" s="8">
        <v>1.7650862179999999E-3</v>
      </c>
      <c r="W1400" s="8">
        <v>0.75</v>
      </c>
      <c r="X1400" s="9">
        <f>Tabla13[[#This Row],[Precio unitario]]*Tabla13[[#This Row],[Tasa de ingresos cliente]]</f>
        <v>1.3238146634999999E-3</v>
      </c>
      <c r="Y1400" s="21">
        <v>22.631540000000001</v>
      </c>
      <c r="Z1400" s="15">
        <f>Tabla13[[#This Row],[tasa de cambio]]*Tabla13[[#This Row],[Ingresos netos]]</f>
        <v>2.9959964509586792E-2</v>
      </c>
      <c r="AQ1400" s="1" t="s">
        <v>100</v>
      </c>
      <c r="AR1400" s="1" t="s">
        <v>40</v>
      </c>
      <c r="AS1400" s="1" t="s">
        <v>114</v>
      </c>
      <c r="AT1400" s="1" t="s">
        <v>11</v>
      </c>
      <c r="AU1400" s="1" t="s">
        <v>12</v>
      </c>
      <c r="AV1400" s="1" t="s">
        <v>13</v>
      </c>
      <c r="AW1400" s="8">
        <v>6.1937499999999994E-5</v>
      </c>
      <c r="AX1400" s="8">
        <v>0.75</v>
      </c>
      <c r="AY1400" s="9">
        <f>Tabla8[[#This Row],[Precio unitario]]*Tabla8[[#This Row],[Tasa de ingresos cliente]]</f>
        <v>4.6453124999999999E-5</v>
      </c>
      <c r="AZ1400" s="21">
        <v>21.6</v>
      </c>
      <c r="BA1400" s="11">
        <f>Tabla8[[#This Row],[tasa de cambio]]*Tabla8[[#This Row],[Ingresos netos]]</f>
        <v>1.0033875000000001E-3</v>
      </c>
      <c r="BB1400" s="23"/>
      <c r="BD1400" s="23"/>
    </row>
    <row r="1401" spans="16:56">
      <c r="P1401" s="2" t="s">
        <v>94</v>
      </c>
      <c r="Q1401" s="2" t="s">
        <v>23</v>
      </c>
      <c r="R1401" s="2"/>
      <c r="S1401" s="2" t="s">
        <v>11</v>
      </c>
      <c r="T1401" s="2" t="s">
        <v>12</v>
      </c>
      <c r="U1401" s="2" t="s">
        <v>13</v>
      </c>
      <c r="V1401" s="7">
        <v>1.7650862179999999E-3</v>
      </c>
      <c r="W1401" s="7">
        <v>0.75</v>
      </c>
      <c r="X1401" s="9">
        <f>Tabla13[[#This Row],[Precio unitario]]*Tabla13[[#This Row],[Tasa de ingresos cliente]]</f>
        <v>1.3238146634999999E-3</v>
      </c>
      <c r="Y1401" s="21">
        <v>22.631540000000001</v>
      </c>
      <c r="Z1401" s="15">
        <f>Tabla13[[#This Row],[tasa de cambio]]*Tabla13[[#This Row],[Ingresos netos]]</f>
        <v>2.9959964509586792E-2</v>
      </c>
      <c r="AQ1401" s="2" t="s">
        <v>100</v>
      </c>
      <c r="AR1401" s="2" t="s">
        <v>40</v>
      </c>
      <c r="AS1401" s="2" t="s">
        <v>104</v>
      </c>
      <c r="AT1401" s="2" t="s">
        <v>11</v>
      </c>
      <c r="AU1401" s="2" t="s">
        <v>129</v>
      </c>
      <c r="AV1401" s="2" t="s">
        <v>13</v>
      </c>
      <c r="AW1401" s="7">
        <v>-5.9282200000000001E-4</v>
      </c>
      <c r="AX1401" s="7">
        <v>0.75</v>
      </c>
      <c r="AY1401" s="9">
        <f>Tabla8[[#This Row],[Precio unitario]]*Tabla8[[#This Row],[Tasa de ingresos cliente]]</f>
        <v>-4.4461650000000001E-4</v>
      </c>
      <c r="AZ1401" s="21">
        <v>21.6</v>
      </c>
      <c r="BA1401" s="11">
        <f>Tabla8[[#This Row],[tasa de cambio]]*Tabla8[[#This Row],[Ingresos netos]]</f>
        <v>-9.6037164000000001E-3</v>
      </c>
      <c r="BB1401" s="23"/>
      <c r="BD1401" s="23"/>
    </row>
    <row r="1402" spans="16:56">
      <c r="P1402" s="1" t="s">
        <v>94</v>
      </c>
      <c r="Q1402" s="1" t="s">
        <v>18</v>
      </c>
      <c r="R1402" s="1"/>
      <c r="S1402" s="1" t="s">
        <v>11</v>
      </c>
      <c r="T1402" s="1" t="s">
        <v>12</v>
      </c>
      <c r="U1402" s="1" t="s">
        <v>13</v>
      </c>
      <c r="V1402" s="8">
        <v>1.055454535E-3</v>
      </c>
      <c r="W1402" s="8">
        <v>0.75</v>
      </c>
      <c r="X1402" s="9">
        <f>Tabla13[[#This Row],[Precio unitario]]*Tabla13[[#This Row],[Tasa de ingresos cliente]]</f>
        <v>7.9159090124999998E-4</v>
      </c>
      <c r="Y1402" s="21">
        <v>22.631540000000001</v>
      </c>
      <c r="Z1402" s="15">
        <f>Tabla13[[#This Row],[tasa de cambio]]*Tabla13[[#This Row],[Ingresos netos]]</f>
        <v>1.7914921145275424E-2</v>
      </c>
      <c r="AQ1402" s="1" t="s">
        <v>100</v>
      </c>
      <c r="AR1402" s="1" t="s">
        <v>40</v>
      </c>
      <c r="AS1402" s="1" t="s">
        <v>104</v>
      </c>
      <c r="AT1402" s="1" t="s">
        <v>11</v>
      </c>
      <c r="AU1402" s="1" t="s">
        <v>129</v>
      </c>
      <c r="AV1402" s="1" t="s">
        <v>13</v>
      </c>
      <c r="AW1402" s="8">
        <v>-5.9282189999999998E-4</v>
      </c>
      <c r="AX1402" s="8">
        <v>0.75</v>
      </c>
      <c r="AY1402" s="9">
        <f>Tabla8[[#This Row],[Precio unitario]]*Tabla8[[#This Row],[Tasa de ingresos cliente]]</f>
        <v>-4.4461642499999998E-4</v>
      </c>
      <c r="AZ1402" s="21">
        <v>21.6</v>
      </c>
      <c r="BA1402" s="11">
        <f>Tabla8[[#This Row],[tasa de cambio]]*Tabla8[[#This Row],[Ingresos netos]]</f>
        <v>-9.6037147799999997E-3</v>
      </c>
      <c r="BB1402" s="23"/>
      <c r="BD1402" s="23"/>
    </row>
    <row r="1403" spans="16:56">
      <c r="P1403" s="2" t="s">
        <v>94</v>
      </c>
      <c r="Q1403" s="2" t="s">
        <v>19</v>
      </c>
      <c r="R1403" s="2"/>
      <c r="S1403" s="2" t="s">
        <v>11</v>
      </c>
      <c r="T1403" s="2" t="s">
        <v>12</v>
      </c>
      <c r="U1403" s="2" t="s">
        <v>13</v>
      </c>
      <c r="V1403" s="7">
        <v>1.90165998E-3</v>
      </c>
      <c r="W1403" s="7">
        <v>0.75</v>
      </c>
      <c r="X1403" s="9">
        <f>Tabla13[[#This Row],[Precio unitario]]*Tabla13[[#This Row],[Tasa de ingresos cliente]]</f>
        <v>1.4262449850000001E-3</v>
      </c>
      <c r="Y1403" s="21">
        <v>22.631540000000001</v>
      </c>
      <c r="Z1403" s="15">
        <f>Tabla13[[#This Row],[tasa de cambio]]*Tabla13[[#This Row],[Ingresos netos]]</f>
        <v>3.2278120427826906E-2</v>
      </c>
      <c r="AQ1403" s="1" t="s">
        <v>100</v>
      </c>
      <c r="AR1403" s="1" t="s">
        <v>40</v>
      </c>
      <c r="AS1403" s="1" t="s">
        <v>114</v>
      </c>
      <c r="AT1403" s="1" t="s">
        <v>11</v>
      </c>
      <c r="AU1403" s="1" t="s">
        <v>129</v>
      </c>
      <c r="AV1403" s="1" t="s">
        <v>13</v>
      </c>
      <c r="AW1403" s="8">
        <v>-1.8576999999999998E-5</v>
      </c>
      <c r="AX1403" s="8">
        <v>0.75</v>
      </c>
      <c r="AY1403" s="9">
        <f>Tabla8[[#This Row],[Precio unitario]]*Tabla8[[#This Row],[Tasa de ingresos cliente]]</f>
        <v>-1.393275E-5</v>
      </c>
      <c r="AZ1403" s="21">
        <v>21.6</v>
      </c>
      <c r="BA1403" s="11">
        <f>Tabla8[[#This Row],[tasa de cambio]]*Tabla8[[#This Row],[Ingresos netos]]</f>
        <v>-3.009474E-4</v>
      </c>
      <c r="BB1403" s="23"/>
      <c r="BD1403" s="23"/>
    </row>
    <row r="1404" spans="16:56">
      <c r="P1404" s="1" t="s">
        <v>94</v>
      </c>
      <c r="Q1404" s="1" t="s">
        <v>16</v>
      </c>
      <c r="R1404" s="1"/>
      <c r="S1404" s="1" t="s">
        <v>11</v>
      </c>
      <c r="T1404" s="1" t="s">
        <v>12</v>
      </c>
      <c r="U1404" s="1" t="s">
        <v>13</v>
      </c>
      <c r="V1404" s="8">
        <v>2.105656232E-3</v>
      </c>
      <c r="W1404" s="8">
        <v>0.75</v>
      </c>
      <c r="X1404" s="9">
        <f>Tabla13[[#This Row],[Precio unitario]]*Tabla13[[#This Row],[Tasa de ingresos cliente]]</f>
        <v>1.579242174E-3</v>
      </c>
      <c r="Y1404" s="21">
        <v>22.631540000000001</v>
      </c>
      <c r="Z1404" s="15">
        <f>Tabla13[[#This Row],[tasa de cambio]]*Tabla13[[#This Row],[Ingresos netos]]</f>
        <v>3.5740682430567959E-2</v>
      </c>
      <c r="AQ1404" s="2" t="s">
        <v>100</v>
      </c>
      <c r="AR1404" s="2" t="s">
        <v>40</v>
      </c>
      <c r="AS1404" s="2" t="s">
        <v>114</v>
      </c>
      <c r="AT1404" s="2" t="s">
        <v>11</v>
      </c>
      <c r="AU1404" s="2" t="s">
        <v>129</v>
      </c>
      <c r="AV1404" s="2" t="s">
        <v>13</v>
      </c>
      <c r="AW1404" s="7">
        <v>-1.8576900000000002E-5</v>
      </c>
      <c r="AX1404" s="7">
        <v>0.75</v>
      </c>
      <c r="AY1404" s="9">
        <f>Tabla8[[#This Row],[Precio unitario]]*Tabla8[[#This Row],[Tasa de ingresos cliente]]</f>
        <v>-1.3932675000000001E-5</v>
      </c>
      <c r="AZ1404" s="21">
        <v>21.6</v>
      </c>
      <c r="BA1404" s="11">
        <f>Tabla8[[#This Row],[tasa de cambio]]*Tabla8[[#This Row],[Ingresos netos]]</f>
        <v>-3.0094578000000003E-4</v>
      </c>
      <c r="BB1404" s="23"/>
      <c r="BD1404" s="23"/>
    </row>
    <row r="1405" spans="16:56">
      <c r="P1405" s="2" t="s">
        <v>94</v>
      </c>
      <c r="Q1405" s="2" t="s">
        <v>59</v>
      </c>
      <c r="R1405" s="2"/>
      <c r="S1405" s="2" t="s">
        <v>11</v>
      </c>
      <c r="T1405" s="2" t="s">
        <v>12</v>
      </c>
      <c r="U1405" s="2" t="s">
        <v>13</v>
      </c>
      <c r="V1405" s="7">
        <v>1.765950609E-3</v>
      </c>
      <c r="W1405" s="7">
        <v>0.75</v>
      </c>
      <c r="X1405" s="9">
        <f>Tabla13[[#This Row],[Precio unitario]]*Tabla13[[#This Row],[Tasa de ingresos cliente]]</f>
        <v>1.32446295675E-3</v>
      </c>
      <c r="Y1405" s="21">
        <v>22.631540000000001</v>
      </c>
      <c r="Z1405" s="15">
        <f>Tabla13[[#This Row],[tasa de cambio]]*Tabla13[[#This Row],[Ingresos netos]]</f>
        <v>2.9974636384205895E-2</v>
      </c>
      <c r="AQ1405" s="2" t="s">
        <v>100</v>
      </c>
      <c r="AR1405" s="2" t="s">
        <v>40</v>
      </c>
      <c r="AS1405" s="2" t="s">
        <v>101</v>
      </c>
      <c r="AT1405" s="2" t="s">
        <v>11</v>
      </c>
      <c r="AU1405" s="2" t="s">
        <v>12</v>
      </c>
      <c r="AV1405" s="2" t="s">
        <v>13</v>
      </c>
      <c r="AW1405" s="7">
        <v>1.0989999999999999E-3</v>
      </c>
      <c r="AX1405" s="7">
        <v>0.75</v>
      </c>
      <c r="AY1405" s="9">
        <f>Tabla8[[#This Row],[Precio unitario]]*Tabla8[[#This Row],[Tasa de ingresos cliente]]</f>
        <v>8.242499999999999E-4</v>
      </c>
      <c r="AZ1405" s="21">
        <v>21.6</v>
      </c>
      <c r="BA1405" s="11">
        <f>Tabla8[[#This Row],[tasa de cambio]]*Tabla8[[#This Row],[Ingresos netos]]</f>
        <v>1.7803799999999998E-2</v>
      </c>
      <c r="BB1405" s="23"/>
      <c r="BD1405" s="23"/>
    </row>
    <row r="1406" spans="16:56">
      <c r="P1406" s="1" t="s">
        <v>94</v>
      </c>
      <c r="Q1406" s="1" t="s">
        <v>62</v>
      </c>
      <c r="R1406" s="1"/>
      <c r="S1406" s="1" t="s">
        <v>11</v>
      </c>
      <c r="T1406" s="1" t="s">
        <v>12</v>
      </c>
      <c r="U1406" s="1" t="s">
        <v>13</v>
      </c>
      <c r="V1406" s="8">
        <v>1.7650862179999999E-3</v>
      </c>
      <c r="W1406" s="8">
        <v>0.75</v>
      </c>
      <c r="X1406" s="9">
        <f>Tabla13[[#This Row],[Precio unitario]]*Tabla13[[#This Row],[Tasa de ingresos cliente]]</f>
        <v>1.3238146634999999E-3</v>
      </c>
      <c r="Y1406" s="21">
        <v>22.631540000000001</v>
      </c>
      <c r="Z1406" s="15">
        <f>Tabla13[[#This Row],[tasa de cambio]]*Tabla13[[#This Row],[Ingresos netos]]</f>
        <v>2.9959964509586792E-2</v>
      </c>
      <c r="AQ1406" s="1" t="s">
        <v>100</v>
      </c>
      <c r="AR1406" s="1" t="s">
        <v>34</v>
      </c>
      <c r="AS1406" s="1" t="s">
        <v>101</v>
      </c>
      <c r="AT1406" s="1" t="s">
        <v>11</v>
      </c>
      <c r="AU1406" s="1" t="s">
        <v>12</v>
      </c>
      <c r="AV1406" s="1" t="s">
        <v>13</v>
      </c>
      <c r="AW1406" s="8">
        <v>6.6600000000000003E-4</v>
      </c>
      <c r="AX1406" s="8">
        <v>0.75</v>
      </c>
      <c r="AY1406" s="9">
        <f>Tabla8[[#This Row],[Precio unitario]]*Tabla8[[#This Row],[Tasa de ingresos cliente]]</f>
        <v>4.9950000000000005E-4</v>
      </c>
      <c r="AZ1406" s="21">
        <v>21.6</v>
      </c>
      <c r="BA1406" s="11">
        <f>Tabla8[[#This Row],[tasa de cambio]]*Tabla8[[#This Row],[Ingresos netos]]</f>
        <v>1.0789200000000002E-2</v>
      </c>
      <c r="BB1406" s="23"/>
      <c r="BD1406" s="23"/>
    </row>
    <row r="1407" spans="16:56">
      <c r="P1407" s="2" t="s">
        <v>94</v>
      </c>
      <c r="Q1407" s="2" t="s">
        <v>18</v>
      </c>
      <c r="R1407" s="2"/>
      <c r="S1407" s="2" t="s">
        <v>11</v>
      </c>
      <c r="T1407" s="2" t="s">
        <v>12</v>
      </c>
      <c r="U1407" s="2" t="s">
        <v>13</v>
      </c>
      <c r="V1407" s="7">
        <v>1.055466783E-3</v>
      </c>
      <c r="W1407" s="7">
        <v>0.75</v>
      </c>
      <c r="X1407" s="9">
        <f>Tabla13[[#This Row],[Precio unitario]]*Tabla13[[#This Row],[Tasa de ingresos cliente]]</f>
        <v>7.9160008725000003E-4</v>
      </c>
      <c r="Y1407" s="21">
        <v>22.631540000000001</v>
      </c>
      <c r="Z1407" s="15">
        <f>Tabla13[[#This Row],[tasa de cambio]]*Tabla13[[#This Row],[Ingresos netos]]</f>
        <v>1.7915129038601867E-2</v>
      </c>
      <c r="AQ1407" s="2" t="s">
        <v>100</v>
      </c>
      <c r="AR1407" s="2" t="s">
        <v>34</v>
      </c>
      <c r="AS1407" s="2" t="s">
        <v>101</v>
      </c>
      <c r="AT1407" s="2" t="s">
        <v>11</v>
      </c>
      <c r="AU1407" s="2" t="s">
        <v>12</v>
      </c>
      <c r="AV1407" s="2" t="s">
        <v>13</v>
      </c>
      <c r="AW1407" s="7">
        <v>6.6596150000000002E-4</v>
      </c>
      <c r="AX1407" s="7">
        <v>0.75</v>
      </c>
      <c r="AY1407" s="9">
        <f>Tabla8[[#This Row],[Precio unitario]]*Tabla8[[#This Row],[Tasa de ingresos cliente]]</f>
        <v>4.9947112499999996E-4</v>
      </c>
      <c r="AZ1407" s="21">
        <v>21.6</v>
      </c>
      <c r="BA1407" s="11">
        <f>Tabla8[[#This Row],[tasa de cambio]]*Tabla8[[#This Row],[Ingresos netos]]</f>
        <v>1.07885763E-2</v>
      </c>
      <c r="BB1407" s="23"/>
      <c r="BD1407" s="23"/>
    </row>
    <row r="1408" spans="16:56">
      <c r="P1408" s="1" t="s">
        <v>94</v>
      </c>
      <c r="Q1408" s="1" t="s">
        <v>20</v>
      </c>
      <c r="R1408" s="1"/>
      <c r="S1408" s="1" t="s">
        <v>11</v>
      </c>
      <c r="T1408" s="1" t="s">
        <v>12</v>
      </c>
      <c r="U1408" s="1" t="s">
        <v>13</v>
      </c>
      <c r="V1408" s="8">
        <v>1.561954356E-3</v>
      </c>
      <c r="W1408" s="8">
        <v>0.75</v>
      </c>
      <c r="X1408" s="9">
        <f>Tabla13[[#This Row],[Precio unitario]]*Tabla13[[#This Row],[Tasa de ingresos cliente]]</f>
        <v>1.171465767E-3</v>
      </c>
      <c r="Y1408" s="21">
        <v>22.631540000000001</v>
      </c>
      <c r="Z1408" s="17">
        <f>Tabla13[[#This Row],[tasa de cambio]]*Tabla13[[#This Row],[Ingresos netos]]</f>
        <v>2.651207436449118E-2</v>
      </c>
      <c r="AQ1408" s="1" t="s">
        <v>100</v>
      </c>
      <c r="AR1408" s="1" t="s">
        <v>34</v>
      </c>
      <c r="AS1408" s="1" t="s">
        <v>101</v>
      </c>
      <c r="AT1408" s="1" t="s">
        <v>11</v>
      </c>
      <c r="AU1408" s="1" t="s">
        <v>12</v>
      </c>
      <c r="AV1408" s="1" t="s">
        <v>13</v>
      </c>
      <c r="AW1408" s="8">
        <v>6.6593749999999997E-4</v>
      </c>
      <c r="AX1408" s="8">
        <v>0.75</v>
      </c>
      <c r="AY1408" s="9">
        <f>Tabla8[[#This Row],[Precio unitario]]*Tabla8[[#This Row],[Tasa de ingresos cliente]]</f>
        <v>4.9945312500000001E-4</v>
      </c>
      <c r="AZ1408" s="21">
        <v>21.6</v>
      </c>
      <c r="BA1408" s="11">
        <f>Tabla8[[#This Row],[tasa de cambio]]*Tabla8[[#This Row],[Ingresos netos]]</f>
        <v>1.0788187500000001E-2</v>
      </c>
      <c r="BB1408" s="23"/>
      <c r="BD1408" s="23"/>
    </row>
    <row r="1409" spans="43:56">
      <c r="AQ1409" s="2" t="s">
        <v>100</v>
      </c>
      <c r="AR1409" s="2" t="s">
        <v>34</v>
      </c>
      <c r="AS1409" s="2" t="s">
        <v>104</v>
      </c>
      <c r="AT1409" s="2" t="s">
        <v>11</v>
      </c>
      <c r="AU1409" s="2" t="s">
        <v>12</v>
      </c>
      <c r="AV1409" s="2" t="s">
        <v>13</v>
      </c>
      <c r="AW1409" s="7">
        <v>6.6593329999999995E-4</v>
      </c>
      <c r="AX1409" s="7">
        <v>0.75</v>
      </c>
      <c r="AY1409" s="9">
        <f>Tabla8[[#This Row],[Precio unitario]]*Tabla8[[#This Row],[Tasa de ingresos cliente]]</f>
        <v>4.9944997499999991E-4</v>
      </c>
      <c r="AZ1409" s="21">
        <v>21.6</v>
      </c>
      <c r="BA1409" s="11">
        <f>Tabla8[[#This Row],[tasa de cambio]]*Tabla8[[#This Row],[Ingresos netos]]</f>
        <v>1.0788119459999999E-2</v>
      </c>
      <c r="BB1409" s="23"/>
      <c r="BD1409" s="23"/>
    </row>
    <row r="1410" spans="43:56">
      <c r="AQ1410" s="1" t="s">
        <v>100</v>
      </c>
      <c r="AR1410" s="1" t="s">
        <v>34</v>
      </c>
      <c r="AS1410" s="1" t="s">
        <v>104</v>
      </c>
      <c r="AT1410" s="1" t="s">
        <v>11</v>
      </c>
      <c r="AU1410" s="1" t="s">
        <v>12</v>
      </c>
      <c r="AV1410" s="1" t="s">
        <v>13</v>
      </c>
      <c r="AW1410" s="8">
        <v>6.6600000000000003E-4</v>
      </c>
      <c r="AX1410" s="8">
        <v>0.75</v>
      </c>
      <c r="AY1410" s="9">
        <f>Tabla8[[#This Row],[Precio unitario]]*Tabla8[[#This Row],[Tasa de ingresos cliente]]</f>
        <v>4.9950000000000005E-4</v>
      </c>
      <c r="AZ1410" s="21">
        <v>21.6</v>
      </c>
      <c r="BA1410" s="11">
        <f>Tabla8[[#This Row],[tasa de cambio]]*Tabla8[[#This Row],[Ingresos netos]]</f>
        <v>1.0789200000000002E-2</v>
      </c>
      <c r="BB1410" s="23"/>
      <c r="BD1410" s="23"/>
    </row>
    <row r="1411" spans="43:56">
      <c r="AQ1411" s="2" t="s">
        <v>100</v>
      </c>
      <c r="AR1411" s="2" t="s">
        <v>34</v>
      </c>
      <c r="AS1411" s="2" t="s">
        <v>104</v>
      </c>
      <c r="AT1411" s="2" t="s">
        <v>11</v>
      </c>
      <c r="AU1411" s="2" t="s">
        <v>12</v>
      </c>
      <c r="AV1411" s="2" t="s">
        <v>13</v>
      </c>
      <c r="AW1411" s="7">
        <v>6.6592310000000005E-4</v>
      </c>
      <c r="AX1411" s="7">
        <v>0.75</v>
      </c>
      <c r="AY1411" s="9">
        <f>Tabla8[[#This Row],[Precio unitario]]*Tabla8[[#This Row],[Tasa de ingresos cliente]]</f>
        <v>4.9944232500000001E-4</v>
      </c>
      <c r="AZ1411" s="21">
        <v>21.6</v>
      </c>
      <c r="BA1411" s="11">
        <f>Tabla8[[#This Row],[tasa de cambio]]*Tabla8[[#This Row],[Ingresos netos]]</f>
        <v>1.0787954220000001E-2</v>
      </c>
      <c r="BB1411" s="23"/>
      <c r="BD1411" s="23"/>
    </row>
    <row r="1412" spans="43:56">
      <c r="AQ1412" s="1" t="s">
        <v>100</v>
      </c>
      <c r="AR1412" s="1" t="s">
        <v>34</v>
      </c>
      <c r="AS1412" s="1" t="s">
        <v>104</v>
      </c>
      <c r="AT1412" s="1" t="s">
        <v>11</v>
      </c>
      <c r="AU1412" s="1" t="s">
        <v>12</v>
      </c>
      <c r="AV1412" s="1" t="s">
        <v>13</v>
      </c>
      <c r="AW1412" s="8">
        <v>6.6594829999999997E-4</v>
      </c>
      <c r="AX1412" s="8">
        <v>0.75</v>
      </c>
      <c r="AY1412" s="9">
        <f>Tabla8[[#This Row],[Precio unitario]]*Tabla8[[#This Row],[Tasa de ingresos cliente]]</f>
        <v>4.9946122499999995E-4</v>
      </c>
      <c r="AZ1412" s="21">
        <v>21.6</v>
      </c>
      <c r="BA1412" s="11">
        <f>Tabla8[[#This Row],[tasa de cambio]]*Tabla8[[#This Row],[Ingresos netos]]</f>
        <v>1.0788362459999999E-2</v>
      </c>
      <c r="BB1412" s="23"/>
      <c r="BD1412" s="23"/>
    </row>
    <row r="1413" spans="43:56">
      <c r="AQ1413" s="2" t="s">
        <v>100</v>
      </c>
      <c r="AR1413" s="2" t="s">
        <v>34</v>
      </c>
      <c r="AS1413" s="2" t="s">
        <v>104</v>
      </c>
      <c r="AT1413" s="2" t="s">
        <v>11</v>
      </c>
      <c r="AU1413" s="2" t="s">
        <v>12</v>
      </c>
      <c r="AV1413" s="2" t="s">
        <v>13</v>
      </c>
      <c r="AW1413" s="7">
        <v>6.6594120000000004E-4</v>
      </c>
      <c r="AX1413" s="7">
        <v>0.75</v>
      </c>
      <c r="AY1413" s="9">
        <f>Tabla8[[#This Row],[Precio unitario]]*Tabla8[[#This Row],[Tasa de ingresos cliente]]</f>
        <v>4.9945590000000008E-4</v>
      </c>
      <c r="AZ1413" s="21">
        <v>21.6</v>
      </c>
      <c r="BA1413" s="11">
        <f>Tabla8[[#This Row],[tasa de cambio]]*Tabla8[[#This Row],[Ingresos netos]]</f>
        <v>1.0788247440000003E-2</v>
      </c>
      <c r="BB1413" s="23"/>
      <c r="BD1413" s="23"/>
    </row>
    <row r="1414" spans="43:56">
      <c r="AQ1414" s="1" t="s">
        <v>100</v>
      </c>
      <c r="AR1414" s="1" t="s">
        <v>34</v>
      </c>
      <c r="AS1414" s="1" t="s">
        <v>104</v>
      </c>
      <c r="AT1414" s="1" t="s">
        <v>11</v>
      </c>
      <c r="AU1414" s="1" t="s">
        <v>12</v>
      </c>
      <c r="AV1414" s="1" t="s">
        <v>13</v>
      </c>
      <c r="AW1414" s="8">
        <v>6.6594669999999996E-4</v>
      </c>
      <c r="AX1414" s="8">
        <v>0.75</v>
      </c>
      <c r="AY1414" s="9">
        <f>Tabla8[[#This Row],[Precio unitario]]*Tabla8[[#This Row],[Tasa de ingresos cliente]]</f>
        <v>4.9946002499999997E-4</v>
      </c>
      <c r="AZ1414" s="21">
        <v>21.6</v>
      </c>
      <c r="BA1414" s="11">
        <f>Tabla8[[#This Row],[tasa de cambio]]*Tabla8[[#This Row],[Ingresos netos]]</f>
        <v>1.078833654E-2</v>
      </c>
      <c r="BB1414" s="23"/>
      <c r="BD1414" s="23"/>
    </row>
    <row r="1415" spans="43:56">
      <c r="AQ1415" s="2" t="s">
        <v>100</v>
      </c>
      <c r="AR1415" s="2" t="s">
        <v>34</v>
      </c>
      <c r="AS1415" s="2" t="s">
        <v>104</v>
      </c>
      <c r="AT1415" s="2" t="s">
        <v>11</v>
      </c>
      <c r="AU1415" s="2" t="s">
        <v>12</v>
      </c>
      <c r="AV1415" s="2" t="s">
        <v>13</v>
      </c>
      <c r="AW1415" s="7">
        <v>6.6595350000000001E-4</v>
      </c>
      <c r="AX1415" s="7">
        <v>0.75</v>
      </c>
      <c r="AY1415" s="9">
        <f>Tabla8[[#This Row],[Precio unitario]]*Tabla8[[#This Row],[Tasa de ingresos cliente]]</f>
        <v>4.9946512499999998E-4</v>
      </c>
      <c r="AZ1415" s="21">
        <v>21.6</v>
      </c>
      <c r="BA1415" s="11">
        <f>Tabla8[[#This Row],[tasa de cambio]]*Tabla8[[#This Row],[Ingresos netos]]</f>
        <v>1.0788446700000001E-2</v>
      </c>
      <c r="BB1415" s="23"/>
      <c r="BD1415" s="23"/>
    </row>
    <row r="1416" spans="43:56">
      <c r="AQ1416" s="1" t="s">
        <v>100</v>
      </c>
      <c r="AR1416" s="1" t="s">
        <v>34</v>
      </c>
      <c r="AS1416" s="1" t="s">
        <v>104</v>
      </c>
      <c r="AT1416" s="1" t="s">
        <v>11</v>
      </c>
      <c r="AU1416" s="1" t="s">
        <v>12</v>
      </c>
      <c r="AV1416" s="1" t="s">
        <v>13</v>
      </c>
      <c r="AW1416" s="8">
        <v>6.659503E-4</v>
      </c>
      <c r="AX1416" s="8">
        <v>0.75</v>
      </c>
      <c r="AY1416" s="9">
        <f>Tabla8[[#This Row],[Precio unitario]]*Tabla8[[#This Row],[Tasa de ingresos cliente]]</f>
        <v>4.9946272500000003E-4</v>
      </c>
      <c r="AZ1416" s="21">
        <v>21.6</v>
      </c>
      <c r="BA1416" s="11">
        <f>Tabla8[[#This Row],[tasa de cambio]]*Tabla8[[#This Row],[Ingresos netos]]</f>
        <v>1.0788394860000002E-2</v>
      </c>
      <c r="BB1416" s="23"/>
      <c r="BD1416" s="23"/>
    </row>
    <row r="1417" spans="43:56">
      <c r="AQ1417" s="2" t="s">
        <v>100</v>
      </c>
      <c r="AR1417" s="2" t="s">
        <v>34</v>
      </c>
      <c r="AS1417" s="2" t="s">
        <v>104</v>
      </c>
      <c r="AT1417" s="2" t="s">
        <v>11</v>
      </c>
      <c r="AU1417" s="2" t="s">
        <v>12</v>
      </c>
      <c r="AV1417" s="2" t="s">
        <v>13</v>
      </c>
      <c r="AW1417" s="7">
        <v>6.6595559999999996E-4</v>
      </c>
      <c r="AX1417" s="7">
        <v>0.75</v>
      </c>
      <c r="AY1417" s="9">
        <f>Tabla8[[#This Row],[Precio unitario]]*Tabla8[[#This Row],[Tasa de ingresos cliente]]</f>
        <v>4.9946669999999997E-4</v>
      </c>
      <c r="AZ1417" s="21">
        <v>21.6</v>
      </c>
      <c r="BA1417" s="11">
        <f>Tabla8[[#This Row],[tasa de cambio]]*Tabla8[[#This Row],[Ingresos netos]]</f>
        <v>1.078848072E-2</v>
      </c>
      <c r="BB1417" s="23"/>
      <c r="BD1417" s="23"/>
    </row>
    <row r="1418" spans="43:56">
      <c r="AQ1418" s="1" t="s">
        <v>100</v>
      </c>
      <c r="AR1418" s="1" t="s">
        <v>34</v>
      </c>
      <c r="AS1418" s="1" t="s">
        <v>104</v>
      </c>
      <c r="AT1418" s="1" t="s">
        <v>11</v>
      </c>
      <c r="AU1418" s="1" t="s">
        <v>12</v>
      </c>
      <c r="AV1418" s="1" t="s">
        <v>13</v>
      </c>
      <c r="AW1418" s="8">
        <v>6.6595000000000001E-4</v>
      </c>
      <c r="AX1418" s="8">
        <v>0.75</v>
      </c>
      <c r="AY1418" s="9">
        <f>Tabla8[[#This Row],[Precio unitario]]*Tabla8[[#This Row],[Tasa de ingresos cliente]]</f>
        <v>4.9946249999999995E-4</v>
      </c>
      <c r="AZ1418" s="21">
        <v>21.6</v>
      </c>
      <c r="BA1418" s="11">
        <f>Tabla8[[#This Row],[tasa de cambio]]*Tabla8[[#This Row],[Ingresos netos]]</f>
        <v>1.078839E-2</v>
      </c>
      <c r="BB1418" s="23"/>
      <c r="BD1418" s="23"/>
    </row>
    <row r="1419" spans="43:56">
      <c r="AQ1419" s="2" t="s">
        <v>100</v>
      </c>
      <c r="AR1419" s="2" t="s">
        <v>34</v>
      </c>
      <c r="AS1419" s="2" t="s">
        <v>104</v>
      </c>
      <c r="AT1419" s="2" t="s">
        <v>11</v>
      </c>
      <c r="AU1419" s="2" t="s">
        <v>12</v>
      </c>
      <c r="AV1419" s="2" t="s">
        <v>13</v>
      </c>
      <c r="AW1419" s="7">
        <v>6.659519E-4</v>
      </c>
      <c r="AX1419" s="7">
        <v>0.75</v>
      </c>
      <c r="AY1419" s="9">
        <f>Tabla8[[#This Row],[Precio unitario]]*Tabla8[[#This Row],[Tasa de ingresos cliente]]</f>
        <v>4.99463925E-4</v>
      </c>
      <c r="AZ1419" s="21">
        <v>21.6</v>
      </c>
      <c r="BA1419" s="11">
        <f>Tabla8[[#This Row],[tasa de cambio]]*Tabla8[[#This Row],[Ingresos netos]]</f>
        <v>1.078842078E-2</v>
      </c>
      <c r="BB1419" s="23"/>
      <c r="BD1419" s="23"/>
    </row>
    <row r="1420" spans="43:56">
      <c r="AQ1420" s="1" t="s">
        <v>100</v>
      </c>
      <c r="AR1420" s="1" t="s">
        <v>34</v>
      </c>
      <c r="AS1420" s="1" t="s">
        <v>104</v>
      </c>
      <c r="AT1420" s="1" t="s">
        <v>11</v>
      </c>
      <c r="AU1420" s="1" t="s">
        <v>12</v>
      </c>
      <c r="AV1420" s="1" t="s">
        <v>13</v>
      </c>
      <c r="AW1420" s="8">
        <v>6.6595239999999996E-4</v>
      </c>
      <c r="AX1420" s="8">
        <v>0.75</v>
      </c>
      <c r="AY1420" s="9">
        <f>Tabla8[[#This Row],[Precio unitario]]*Tabla8[[#This Row],[Tasa de ingresos cliente]]</f>
        <v>4.9946429999999991E-4</v>
      </c>
      <c r="AZ1420" s="21">
        <v>21.6</v>
      </c>
      <c r="BA1420" s="11">
        <f>Tabla8[[#This Row],[tasa de cambio]]*Tabla8[[#This Row],[Ingresos netos]]</f>
        <v>1.0788428879999999E-2</v>
      </c>
      <c r="BB1420" s="23"/>
      <c r="BD1420" s="23"/>
    </row>
    <row r="1421" spans="43:56">
      <c r="AQ1421" s="2" t="s">
        <v>100</v>
      </c>
      <c r="AR1421" s="2" t="s">
        <v>34</v>
      </c>
      <c r="AS1421" s="2" t="s">
        <v>104</v>
      </c>
      <c r="AT1421" s="2" t="s">
        <v>11</v>
      </c>
      <c r="AU1421" s="2" t="s">
        <v>12</v>
      </c>
      <c r="AV1421" s="2" t="s">
        <v>13</v>
      </c>
      <c r="AW1421" s="7">
        <v>6.6595999999999995E-4</v>
      </c>
      <c r="AX1421" s="7">
        <v>0.75</v>
      </c>
      <c r="AY1421" s="9">
        <f>Tabla8[[#This Row],[Precio unitario]]*Tabla8[[#This Row],[Tasa de ingresos cliente]]</f>
        <v>4.9946999999999991E-4</v>
      </c>
      <c r="AZ1421" s="21">
        <v>21.6</v>
      </c>
      <c r="BA1421" s="11">
        <f>Tabla8[[#This Row],[tasa de cambio]]*Tabla8[[#This Row],[Ingresos netos]]</f>
        <v>1.0788551999999998E-2</v>
      </c>
      <c r="BB1421" s="23"/>
      <c r="BD1421" s="23"/>
    </row>
    <row r="1422" spans="43:56">
      <c r="AQ1422" s="1" t="s">
        <v>100</v>
      </c>
      <c r="AR1422" s="1" t="s">
        <v>34</v>
      </c>
      <c r="AS1422" s="1" t="s">
        <v>104</v>
      </c>
      <c r="AT1422" s="1" t="s">
        <v>11</v>
      </c>
      <c r="AU1422" s="1" t="s">
        <v>12</v>
      </c>
      <c r="AV1422" s="1" t="s">
        <v>13</v>
      </c>
      <c r="AW1422" s="8">
        <v>6.6594810000000001E-4</v>
      </c>
      <c r="AX1422" s="8">
        <v>0.75</v>
      </c>
      <c r="AY1422" s="9">
        <f>Tabla8[[#This Row],[Precio unitario]]*Tabla8[[#This Row],[Tasa de ingresos cliente]]</f>
        <v>4.9946107500000001E-4</v>
      </c>
      <c r="AZ1422" s="21">
        <v>21.6</v>
      </c>
      <c r="BA1422" s="11">
        <f>Tabla8[[#This Row],[tasa de cambio]]*Tabla8[[#This Row],[Ingresos netos]]</f>
        <v>1.0788359220000002E-2</v>
      </c>
      <c r="BB1422" s="23"/>
      <c r="BD1422" s="23"/>
    </row>
    <row r="1423" spans="43:56">
      <c r="AQ1423" s="2" t="s">
        <v>100</v>
      </c>
      <c r="AR1423" s="2" t="s">
        <v>34</v>
      </c>
      <c r="AS1423" s="2" t="s">
        <v>104</v>
      </c>
      <c r="AT1423" s="2" t="s">
        <v>11</v>
      </c>
      <c r="AU1423" s="2" t="s">
        <v>12</v>
      </c>
      <c r="AV1423" s="2" t="s">
        <v>13</v>
      </c>
      <c r="AW1423" s="7">
        <v>6.6594739999999999E-4</v>
      </c>
      <c r="AX1423" s="7">
        <v>0.75</v>
      </c>
      <c r="AY1423" s="9">
        <f>Tabla8[[#This Row],[Precio unitario]]*Tabla8[[#This Row],[Tasa de ingresos cliente]]</f>
        <v>4.9946054999999994E-4</v>
      </c>
      <c r="AZ1423" s="21">
        <v>21.6</v>
      </c>
      <c r="BA1423" s="11">
        <f>Tabla8[[#This Row],[tasa de cambio]]*Tabla8[[#This Row],[Ingresos netos]]</f>
        <v>1.078834788E-2</v>
      </c>
      <c r="BB1423" s="23"/>
      <c r="BD1423" s="23"/>
    </row>
    <row r="1424" spans="43:56">
      <c r="AQ1424" s="1" t="s">
        <v>100</v>
      </c>
      <c r="AR1424" s="1" t="s">
        <v>34</v>
      </c>
      <c r="AS1424" s="1" t="s">
        <v>104</v>
      </c>
      <c r="AT1424" s="1" t="s">
        <v>11</v>
      </c>
      <c r="AU1424" s="1" t="s">
        <v>12</v>
      </c>
      <c r="AV1424" s="1" t="s">
        <v>13</v>
      </c>
      <c r="AW1424" s="8">
        <v>6.6595160000000001E-4</v>
      </c>
      <c r="AX1424" s="8">
        <v>0.75</v>
      </c>
      <c r="AY1424" s="9">
        <f>Tabla8[[#This Row],[Precio unitario]]*Tabla8[[#This Row],[Tasa de ingresos cliente]]</f>
        <v>4.9946370000000003E-4</v>
      </c>
      <c r="AZ1424" s="21">
        <v>21.6</v>
      </c>
      <c r="BA1424" s="11">
        <f>Tabla8[[#This Row],[tasa de cambio]]*Tabla8[[#This Row],[Ingresos netos]]</f>
        <v>1.0788415920000001E-2</v>
      </c>
      <c r="BB1424" s="23"/>
      <c r="BD1424" s="23"/>
    </row>
    <row r="1425" spans="43:56">
      <c r="AQ1425" s="2" t="s">
        <v>100</v>
      </c>
      <c r="AR1425" s="2" t="s">
        <v>34</v>
      </c>
      <c r="AS1425" s="2" t="s">
        <v>104</v>
      </c>
      <c r="AT1425" s="2" t="s">
        <v>11</v>
      </c>
      <c r="AU1425" s="2" t="s">
        <v>12</v>
      </c>
      <c r="AV1425" s="2" t="s">
        <v>13</v>
      </c>
      <c r="AW1425" s="7">
        <v>6.659468E-4</v>
      </c>
      <c r="AX1425" s="7">
        <v>0.75</v>
      </c>
      <c r="AY1425" s="9">
        <f>Tabla8[[#This Row],[Precio unitario]]*Tabla8[[#This Row],[Tasa de ingresos cliente]]</f>
        <v>4.994601E-4</v>
      </c>
      <c r="AZ1425" s="21">
        <v>21.6</v>
      </c>
      <c r="BA1425" s="11">
        <f>Tabla8[[#This Row],[tasa de cambio]]*Tabla8[[#This Row],[Ingresos netos]]</f>
        <v>1.0788338160000001E-2</v>
      </c>
      <c r="BB1425" s="23"/>
      <c r="BD1425" s="23"/>
    </row>
    <row r="1426" spans="43:56">
      <c r="AQ1426" s="1" t="s">
        <v>100</v>
      </c>
      <c r="AR1426" s="1" t="s">
        <v>34</v>
      </c>
      <c r="AS1426" s="1" t="s">
        <v>104</v>
      </c>
      <c r="AT1426" s="1" t="s">
        <v>11</v>
      </c>
      <c r="AU1426" s="1" t="s">
        <v>12</v>
      </c>
      <c r="AV1426" s="1" t="s">
        <v>13</v>
      </c>
      <c r="AW1426" s="8">
        <v>6.659538E-4</v>
      </c>
      <c r="AX1426" s="8">
        <v>0.75</v>
      </c>
      <c r="AY1426" s="9">
        <f>Tabla8[[#This Row],[Precio unitario]]*Tabla8[[#This Row],[Tasa de ingresos cliente]]</f>
        <v>4.9946535000000005E-4</v>
      </c>
      <c r="AZ1426" s="21">
        <v>21.6</v>
      </c>
      <c r="BA1426" s="11">
        <f>Tabla8[[#This Row],[tasa de cambio]]*Tabla8[[#This Row],[Ingresos netos]]</f>
        <v>1.0788451560000002E-2</v>
      </c>
      <c r="BB1426" s="23"/>
      <c r="BD1426" s="23"/>
    </row>
    <row r="1427" spans="43:56">
      <c r="AQ1427" s="2" t="s">
        <v>100</v>
      </c>
      <c r="AR1427" s="2" t="s">
        <v>34</v>
      </c>
      <c r="AS1427" s="2" t="s">
        <v>104</v>
      </c>
      <c r="AT1427" s="2" t="s">
        <v>11</v>
      </c>
      <c r="AU1427" s="2" t="s">
        <v>12</v>
      </c>
      <c r="AV1427" s="2" t="s">
        <v>13</v>
      </c>
      <c r="AW1427" s="7">
        <v>6.6595650000000005E-4</v>
      </c>
      <c r="AX1427" s="7">
        <v>0.75</v>
      </c>
      <c r="AY1427" s="9">
        <f>Tabla8[[#This Row],[Precio unitario]]*Tabla8[[#This Row],[Tasa de ingresos cliente]]</f>
        <v>4.9946737499999999E-4</v>
      </c>
      <c r="AZ1427" s="21">
        <v>21.6</v>
      </c>
      <c r="BA1427" s="11">
        <f>Tabla8[[#This Row],[tasa de cambio]]*Tabla8[[#This Row],[Ingresos netos]]</f>
        <v>1.0788495300000001E-2</v>
      </c>
      <c r="BB1427" s="23"/>
      <c r="BD1427" s="23"/>
    </row>
    <row r="1428" spans="43:56">
      <c r="AQ1428" s="1" t="s">
        <v>100</v>
      </c>
      <c r="AR1428" s="1" t="s">
        <v>34</v>
      </c>
      <c r="AS1428" s="1" t="s">
        <v>104</v>
      </c>
      <c r="AT1428" s="1" t="s">
        <v>11</v>
      </c>
      <c r="AU1428" s="1" t="s">
        <v>12</v>
      </c>
      <c r="AV1428" s="1" t="s">
        <v>13</v>
      </c>
      <c r="AW1428" s="8">
        <v>6.6595830000000002E-4</v>
      </c>
      <c r="AX1428" s="8">
        <v>0.75</v>
      </c>
      <c r="AY1428" s="9">
        <f>Tabla8[[#This Row],[Precio unitario]]*Tabla8[[#This Row],[Tasa de ingresos cliente]]</f>
        <v>4.9946872500000001E-4</v>
      </c>
      <c r="AZ1428" s="21">
        <v>21.6</v>
      </c>
      <c r="BA1428" s="11">
        <f>Tabla8[[#This Row],[tasa de cambio]]*Tabla8[[#This Row],[Ingresos netos]]</f>
        <v>1.0788524460000001E-2</v>
      </c>
      <c r="BB1428" s="23"/>
      <c r="BD1428" s="23"/>
    </row>
    <row r="1429" spans="43:56">
      <c r="AQ1429" s="2" t="s">
        <v>100</v>
      </c>
      <c r="AR1429" s="2" t="s">
        <v>34</v>
      </c>
      <c r="AS1429" s="2" t="s">
        <v>104</v>
      </c>
      <c r="AT1429" s="2" t="s">
        <v>11</v>
      </c>
      <c r="AU1429" s="2" t="s">
        <v>12</v>
      </c>
      <c r="AV1429" s="2" t="s">
        <v>13</v>
      </c>
      <c r="AW1429" s="7">
        <v>6.6593749999999997E-4</v>
      </c>
      <c r="AX1429" s="7">
        <v>0.75</v>
      </c>
      <c r="AY1429" s="9">
        <f>Tabla8[[#This Row],[Precio unitario]]*Tabla8[[#This Row],[Tasa de ingresos cliente]]</f>
        <v>4.9945312500000001E-4</v>
      </c>
      <c r="AZ1429" s="21">
        <v>21.6</v>
      </c>
      <c r="BA1429" s="11">
        <f>Tabla8[[#This Row],[tasa de cambio]]*Tabla8[[#This Row],[Ingresos netos]]</f>
        <v>1.0788187500000001E-2</v>
      </c>
      <c r="BB1429" s="23"/>
      <c r="BD1429" s="23"/>
    </row>
    <row r="1430" spans="43:56">
      <c r="AQ1430" s="2" t="s">
        <v>100</v>
      </c>
      <c r="AR1430" s="2" t="s">
        <v>34</v>
      </c>
      <c r="AS1430" s="2" t="s">
        <v>104</v>
      </c>
      <c r="AT1430" s="2" t="s">
        <v>11</v>
      </c>
      <c r="AU1430" s="2" t="s">
        <v>12</v>
      </c>
      <c r="AV1430" s="2" t="s">
        <v>13</v>
      </c>
      <c r="AW1430" s="7">
        <v>6.6594919999999995E-4</v>
      </c>
      <c r="AX1430" s="7">
        <v>0.75</v>
      </c>
      <c r="AY1430" s="9">
        <f>Tabla8[[#This Row],[Precio unitario]]*Tabla8[[#This Row],[Tasa de ingresos cliente]]</f>
        <v>4.9946189999999996E-4</v>
      </c>
      <c r="AZ1430" s="21">
        <v>21.6</v>
      </c>
      <c r="BA1430" s="11">
        <f>Tabla8[[#This Row],[tasa de cambio]]*Tabla8[[#This Row],[Ingresos netos]]</f>
        <v>1.078837704E-2</v>
      </c>
      <c r="BB1430" s="23"/>
      <c r="BD1430" s="23"/>
    </row>
    <row r="1431" spans="43:56">
      <c r="AQ1431" s="1" t="s">
        <v>100</v>
      </c>
      <c r="AR1431" s="1" t="s">
        <v>34</v>
      </c>
      <c r="AS1431" s="1" t="s">
        <v>104</v>
      </c>
      <c r="AT1431" s="1" t="s">
        <v>11</v>
      </c>
      <c r="AU1431" s="1" t="s">
        <v>12</v>
      </c>
      <c r="AV1431" s="1" t="s">
        <v>13</v>
      </c>
      <c r="AW1431" s="8">
        <v>6.6594440000000005E-4</v>
      </c>
      <c r="AX1431" s="8">
        <v>0.75</v>
      </c>
      <c r="AY1431" s="9">
        <f>Tabla8[[#This Row],[Precio unitario]]*Tabla8[[#This Row],[Tasa de ingresos cliente]]</f>
        <v>4.9945830000000004E-4</v>
      </c>
      <c r="AZ1431" s="21">
        <v>21.6</v>
      </c>
      <c r="BA1431" s="11">
        <f>Tabla8[[#This Row],[tasa de cambio]]*Tabla8[[#This Row],[Ingresos netos]]</f>
        <v>1.0788299280000002E-2</v>
      </c>
      <c r="BB1431" s="23"/>
      <c r="BD1431" s="23"/>
    </row>
    <row r="1432" spans="43:56">
      <c r="AQ1432" s="2" t="s">
        <v>100</v>
      </c>
      <c r="AR1432" s="2" t="s">
        <v>34</v>
      </c>
      <c r="AS1432" s="2" t="s">
        <v>104</v>
      </c>
      <c r="AT1432" s="2" t="s">
        <v>11</v>
      </c>
      <c r="AU1432" s="2" t="s">
        <v>12</v>
      </c>
      <c r="AV1432" s="2" t="s">
        <v>13</v>
      </c>
      <c r="AW1432" s="7">
        <v>6.6590910000000004E-4</v>
      </c>
      <c r="AX1432" s="7">
        <v>0.75</v>
      </c>
      <c r="AY1432" s="9">
        <f>Tabla8[[#This Row],[Precio unitario]]*Tabla8[[#This Row],[Tasa de ingresos cliente]]</f>
        <v>4.9943182500000001E-4</v>
      </c>
      <c r="AZ1432" s="21">
        <v>21.6</v>
      </c>
      <c r="BA1432" s="11">
        <f>Tabla8[[#This Row],[tasa de cambio]]*Tabla8[[#This Row],[Ingresos netos]]</f>
        <v>1.078772742E-2</v>
      </c>
      <c r="BB1432" s="23"/>
      <c r="BD1432" s="23"/>
    </row>
    <row r="1433" spans="43:56">
      <c r="AQ1433" s="2" t="s">
        <v>100</v>
      </c>
      <c r="AR1433" s="2" t="s">
        <v>34</v>
      </c>
      <c r="AS1433" s="2" t="s">
        <v>104</v>
      </c>
      <c r="AT1433" s="2" t="s">
        <v>11</v>
      </c>
      <c r="AU1433" s="2" t="s">
        <v>12</v>
      </c>
      <c r="AV1433" s="2" t="s">
        <v>13</v>
      </c>
      <c r="AW1433" s="7">
        <v>6.659487E-4</v>
      </c>
      <c r="AX1433" s="7">
        <v>0.75</v>
      </c>
      <c r="AY1433" s="9">
        <f>Tabla8[[#This Row],[Precio unitario]]*Tabla8[[#This Row],[Tasa de ingresos cliente]]</f>
        <v>4.9946152499999994E-4</v>
      </c>
      <c r="AZ1433" s="21">
        <v>21.6</v>
      </c>
      <c r="BA1433" s="11">
        <f>Tabla8[[#This Row],[tasa de cambio]]*Tabla8[[#This Row],[Ingresos netos]]</f>
        <v>1.0788368939999999E-2</v>
      </c>
      <c r="BB1433" s="23"/>
      <c r="BD1433" s="23"/>
    </row>
    <row r="1434" spans="43:56">
      <c r="AQ1434" s="1" t="s">
        <v>100</v>
      </c>
      <c r="AR1434" s="1" t="s">
        <v>34</v>
      </c>
      <c r="AS1434" s="1" t="s">
        <v>104</v>
      </c>
      <c r="AT1434" s="1" t="s">
        <v>11</v>
      </c>
      <c r="AU1434" s="1" t="s">
        <v>12</v>
      </c>
      <c r="AV1434" s="1" t="s">
        <v>13</v>
      </c>
      <c r="AW1434" s="8">
        <v>6.6595089999999999E-4</v>
      </c>
      <c r="AX1434" s="8">
        <v>0.75</v>
      </c>
      <c r="AY1434" s="9">
        <f>Tabla8[[#This Row],[Precio unitario]]*Tabla8[[#This Row],[Tasa de ingresos cliente]]</f>
        <v>4.9946317499999996E-4</v>
      </c>
      <c r="AZ1434" s="21">
        <v>21.6</v>
      </c>
      <c r="BA1434" s="11">
        <f>Tabla8[[#This Row],[tasa de cambio]]*Tabla8[[#This Row],[Ingresos netos]]</f>
        <v>1.0788404579999999E-2</v>
      </c>
      <c r="BB1434" s="23"/>
      <c r="BD1434" s="23"/>
    </row>
    <row r="1435" spans="43:56">
      <c r="AQ1435" s="2" t="s">
        <v>100</v>
      </c>
      <c r="AR1435" s="2" t="s">
        <v>34</v>
      </c>
      <c r="AS1435" s="2" t="s">
        <v>104</v>
      </c>
      <c r="AT1435" s="2" t="s">
        <v>11</v>
      </c>
      <c r="AU1435" s="2" t="s">
        <v>12</v>
      </c>
      <c r="AV1435" s="2" t="s">
        <v>13</v>
      </c>
      <c r="AW1435" s="7">
        <v>6.6591670000000003E-4</v>
      </c>
      <c r="AX1435" s="7">
        <v>0.75</v>
      </c>
      <c r="AY1435" s="9">
        <f>Tabla8[[#This Row],[Precio unitario]]*Tabla8[[#This Row],[Tasa de ingresos cliente]]</f>
        <v>4.99437525E-4</v>
      </c>
      <c r="AZ1435" s="21">
        <v>21.6</v>
      </c>
      <c r="BA1435" s="11">
        <f>Tabla8[[#This Row],[tasa de cambio]]*Tabla8[[#This Row],[Ingresos netos]]</f>
        <v>1.0787850540000001E-2</v>
      </c>
      <c r="BB1435" s="23"/>
      <c r="BD1435" s="23"/>
    </row>
    <row r="1436" spans="43:56">
      <c r="AQ1436" s="1" t="s">
        <v>100</v>
      </c>
      <c r="AR1436" s="1" t="s">
        <v>34</v>
      </c>
      <c r="AS1436" s="1" t="s">
        <v>104</v>
      </c>
      <c r="AT1436" s="1" t="s">
        <v>11</v>
      </c>
      <c r="AU1436" s="1" t="s">
        <v>12</v>
      </c>
      <c r="AV1436" s="1" t="s">
        <v>13</v>
      </c>
      <c r="AW1436" s="8">
        <v>6.6589999999999998E-4</v>
      </c>
      <c r="AX1436" s="8">
        <v>0.75</v>
      </c>
      <c r="AY1436" s="9">
        <f>Tabla8[[#This Row],[Precio unitario]]*Tabla8[[#This Row],[Tasa de ingresos cliente]]</f>
        <v>4.9942499999999996E-4</v>
      </c>
      <c r="AZ1436" s="21">
        <v>21.6</v>
      </c>
      <c r="BA1436" s="11">
        <f>Tabla8[[#This Row],[tasa de cambio]]*Tabla8[[#This Row],[Ingresos netos]]</f>
        <v>1.078758E-2</v>
      </c>
      <c r="BB1436" s="23"/>
      <c r="BD1436" s="23"/>
    </row>
    <row r="1437" spans="43:56">
      <c r="AQ1437" s="2" t="s">
        <v>100</v>
      </c>
      <c r="AR1437" s="2" t="s">
        <v>34</v>
      </c>
      <c r="AS1437" s="2" t="s">
        <v>104</v>
      </c>
      <c r="AT1437" s="2" t="s">
        <v>11</v>
      </c>
      <c r="AU1437" s="2" t="s">
        <v>12</v>
      </c>
      <c r="AV1437" s="2" t="s">
        <v>13</v>
      </c>
      <c r="AW1437" s="7">
        <v>6.6594289999999997E-4</v>
      </c>
      <c r="AX1437" s="7">
        <v>0.75</v>
      </c>
      <c r="AY1437" s="9">
        <f>Tabla8[[#This Row],[Precio unitario]]*Tabla8[[#This Row],[Tasa de ingresos cliente]]</f>
        <v>4.9945717499999998E-4</v>
      </c>
      <c r="AZ1437" s="21">
        <v>21.6</v>
      </c>
      <c r="BA1437" s="11">
        <f>Tabla8[[#This Row],[tasa de cambio]]*Tabla8[[#This Row],[Ingresos netos]]</f>
        <v>1.078827498E-2</v>
      </c>
      <c r="BB1437" s="23"/>
      <c r="BD1437" s="23"/>
    </row>
    <row r="1438" spans="43:56">
      <c r="AQ1438" s="2" t="s">
        <v>100</v>
      </c>
      <c r="AR1438" s="2" t="s">
        <v>34</v>
      </c>
      <c r="AS1438" s="2" t="s">
        <v>114</v>
      </c>
      <c r="AT1438" s="2" t="s">
        <v>11</v>
      </c>
      <c r="AU1438" s="2" t="s">
        <v>12</v>
      </c>
      <c r="AV1438" s="2" t="s">
        <v>13</v>
      </c>
      <c r="AW1438" s="7">
        <v>6.6594950000000005E-4</v>
      </c>
      <c r="AX1438" s="7">
        <v>0.75</v>
      </c>
      <c r="AY1438" s="9">
        <f>Tabla8[[#This Row],[Precio unitario]]*Tabla8[[#This Row],[Tasa de ingresos cliente]]</f>
        <v>4.9946212500000004E-4</v>
      </c>
      <c r="AZ1438" s="21">
        <v>21.6</v>
      </c>
      <c r="BA1438" s="11">
        <f>Tabla8[[#This Row],[tasa de cambio]]*Tabla8[[#This Row],[Ingresos netos]]</f>
        <v>1.0788381900000001E-2</v>
      </c>
      <c r="BB1438" s="23"/>
      <c r="BD1438" s="23"/>
    </row>
    <row r="1439" spans="43:56">
      <c r="AQ1439" s="1" t="s">
        <v>100</v>
      </c>
      <c r="AR1439" s="1" t="s">
        <v>34</v>
      </c>
      <c r="AS1439" s="1" t="s">
        <v>114</v>
      </c>
      <c r="AT1439" s="1" t="s">
        <v>11</v>
      </c>
      <c r="AU1439" s="1" t="s">
        <v>12</v>
      </c>
      <c r="AV1439" s="1" t="s">
        <v>13</v>
      </c>
      <c r="AW1439" s="8">
        <v>6.6600000000000003E-4</v>
      </c>
      <c r="AX1439" s="8">
        <v>0.75</v>
      </c>
      <c r="AY1439" s="9">
        <f>Tabla8[[#This Row],[Precio unitario]]*Tabla8[[#This Row],[Tasa de ingresos cliente]]</f>
        <v>4.9950000000000005E-4</v>
      </c>
      <c r="AZ1439" s="21">
        <v>21.6</v>
      </c>
      <c r="BA1439" s="11">
        <f>Tabla8[[#This Row],[tasa de cambio]]*Tabla8[[#This Row],[Ingresos netos]]</f>
        <v>1.0789200000000002E-2</v>
      </c>
      <c r="BB1439" s="23"/>
      <c r="BD1439" s="23"/>
    </row>
    <row r="1440" spans="43:56">
      <c r="AQ1440" s="2" t="s">
        <v>100</v>
      </c>
      <c r="AR1440" s="2" t="s">
        <v>34</v>
      </c>
      <c r="AS1440" s="2" t="s">
        <v>114</v>
      </c>
      <c r="AT1440" s="2" t="s">
        <v>11</v>
      </c>
      <c r="AU1440" s="2" t="s">
        <v>12</v>
      </c>
      <c r="AV1440" s="2" t="s">
        <v>13</v>
      </c>
      <c r="AW1440" s="7">
        <v>6.6595239999999996E-4</v>
      </c>
      <c r="AX1440" s="7">
        <v>0.75</v>
      </c>
      <c r="AY1440" s="9">
        <f>Tabla8[[#This Row],[Precio unitario]]*Tabla8[[#This Row],[Tasa de ingresos cliente]]</f>
        <v>4.9946429999999991E-4</v>
      </c>
      <c r="AZ1440" s="21">
        <v>21.6</v>
      </c>
      <c r="BA1440" s="11">
        <f>Tabla8[[#This Row],[tasa de cambio]]*Tabla8[[#This Row],[Ingresos netos]]</f>
        <v>1.0788428879999999E-2</v>
      </c>
      <c r="BB1440" s="23"/>
      <c r="BD1440" s="23"/>
    </row>
    <row r="1441" spans="43:56">
      <c r="AQ1441" s="1" t="s">
        <v>100</v>
      </c>
      <c r="AR1441" s="1" t="s">
        <v>34</v>
      </c>
      <c r="AS1441" s="1" t="s">
        <v>114</v>
      </c>
      <c r="AT1441" s="1" t="s">
        <v>11</v>
      </c>
      <c r="AU1441" s="1" t="s">
        <v>12</v>
      </c>
      <c r="AV1441" s="1" t="s">
        <v>13</v>
      </c>
      <c r="AW1441" s="8">
        <v>6.6595000000000001E-4</v>
      </c>
      <c r="AX1441" s="8">
        <v>0.75</v>
      </c>
      <c r="AY1441" s="9">
        <f>Tabla8[[#This Row],[Precio unitario]]*Tabla8[[#This Row],[Tasa de ingresos cliente]]</f>
        <v>4.9946249999999995E-4</v>
      </c>
      <c r="AZ1441" s="21">
        <v>21.6</v>
      </c>
      <c r="BA1441" s="11">
        <f>Tabla8[[#This Row],[tasa de cambio]]*Tabla8[[#This Row],[Ingresos netos]]</f>
        <v>1.078839E-2</v>
      </c>
      <c r="BB1441" s="23"/>
      <c r="BD1441" s="23"/>
    </row>
    <row r="1442" spans="43:56">
      <c r="AQ1442" s="2" t="s">
        <v>100</v>
      </c>
      <c r="AR1442" s="2" t="s">
        <v>34</v>
      </c>
      <c r="AS1442" s="2" t="s">
        <v>114</v>
      </c>
      <c r="AT1442" s="2" t="s">
        <v>11</v>
      </c>
      <c r="AU1442" s="2" t="s">
        <v>12</v>
      </c>
      <c r="AV1442" s="2" t="s">
        <v>13</v>
      </c>
      <c r="AW1442" s="7">
        <v>6.6594739999999999E-4</v>
      </c>
      <c r="AX1442" s="7">
        <v>0.75</v>
      </c>
      <c r="AY1442" s="9">
        <f>Tabla8[[#This Row],[Precio unitario]]*Tabla8[[#This Row],[Tasa de ingresos cliente]]</f>
        <v>4.9946054999999994E-4</v>
      </c>
      <c r="AZ1442" s="21">
        <v>21.6</v>
      </c>
      <c r="BA1442" s="11">
        <f>Tabla8[[#This Row],[tasa de cambio]]*Tabla8[[#This Row],[Ingresos netos]]</f>
        <v>1.078834788E-2</v>
      </c>
      <c r="BB1442" s="23"/>
      <c r="BD1442" s="23"/>
    </row>
    <row r="1443" spans="43:56">
      <c r="AQ1443" s="1" t="s">
        <v>100</v>
      </c>
      <c r="AR1443" s="1" t="s">
        <v>34</v>
      </c>
      <c r="AS1443" s="1" t="s">
        <v>114</v>
      </c>
      <c r="AT1443" s="1" t="s">
        <v>11</v>
      </c>
      <c r="AU1443" s="1" t="s">
        <v>12</v>
      </c>
      <c r="AV1443" s="1" t="s">
        <v>13</v>
      </c>
      <c r="AW1443" s="8">
        <v>6.6595040000000003E-4</v>
      </c>
      <c r="AX1443" s="8">
        <v>0.75</v>
      </c>
      <c r="AY1443" s="9">
        <f>Tabla8[[#This Row],[Precio unitario]]*Tabla8[[#This Row],[Tasa de ingresos cliente]]</f>
        <v>4.9946280000000005E-4</v>
      </c>
      <c r="AZ1443" s="21">
        <v>21.6</v>
      </c>
      <c r="BA1443" s="11">
        <f>Tabla8[[#This Row],[tasa de cambio]]*Tabla8[[#This Row],[Ingresos netos]]</f>
        <v>1.0788396480000002E-2</v>
      </c>
      <c r="BB1443" s="23"/>
      <c r="BD1443" s="23"/>
    </row>
    <row r="1444" spans="43:56">
      <c r="AQ1444" s="2" t="s">
        <v>100</v>
      </c>
      <c r="AR1444" s="2" t="s">
        <v>34</v>
      </c>
      <c r="AS1444" s="2" t="s">
        <v>114</v>
      </c>
      <c r="AT1444" s="2" t="s">
        <v>11</v>
      </c>
      <c r="AU1444" s="2" t="s">
        <v>12</v>
      </c>
      <c r="AV1444" s="2" t="s">
        <v>13</v>
      </c>
      <c r="AW1444" s="7">
        <v>6.6595059999999999E-4</v>
      </c>
      <c r="AX1444" s="7">
        <v>0.75</v>
      </c>
      <c r="AY1444" s="9">
        <f>Tabla8[[#This Row],[Precio unitario]]*Tabla8[[#This Row],[Tasa de ingresos cliente]]</f>
        <v>4.9946294999999999E-4</v>
      </c>
      <c r="AZ1444" s="21">
        <v>21.6</v>
      </c>
      <c r="BA1444" s="11">
        <f>Tabla8[[#This Row],[tasa de cambio]]*Tabla8[[#This Row],[Ingresos netos]]</f>
        <v>1.0788399720000001E-2</v>
      </c>
      <c r="BB1444" s="23"/>
      <c r="BD1444" s="23"/>
    </row>
    <row r="1445" spans="43:56">
      <c r="AQ1445" s="1" t="s">
        <v>100</v>
      </c>
      <c r="AR1445" s="1" t="s">
        <v>34</v>
      </c>
      <c r="AS1445" s="1" t="s">
        <v>114</v>
      </c>
      <c r="AT1445" s="1" t="s">
        <v>11</v>
      </c>
      <c r="AU1445" s="1" t="s">
        <v>12</v>
      </c>
      <c r="AV1445" s="1" t="s">
        <v>13</v>
      </c>
      <c r="AW1445" s="8">
        <v>6.6594790000000005E-4</v>
      </c>
      <c r="AX1445" s="8">
        <v>0.75</v>
      </c>
      <c r="AY1445" s="9">
        <f>Tabla8[[#This Row],[Precio unitario]]*Tabla8[[#This Row],[Tasa de ingresos cliente]]</f>
        <v>4.9946092500000006E-4</v>
      </c>
      <c r="AZ1445" s="21">
        <v>21.6</v>
      </c>
      <c r="BA1445" s="11">
        <f>Tabla8[[#This Row],[tasa de cambio]]*Tabla8[[#This Row],[Ingresos netos]]</f>
        <v>1.0788355980000002E-2</v>
      </c>
      <c r="BB1445" s="23"/>
      <c r="BD1445" s="23"/>
    </row>
    <row r="1446" spans="43:56">
      <c r="AQ1446" s="2" t="s">
        <v>100</v>
      </c>
      <c r="AR1446" s="2" t="s">
        <v>34</v>
      </c>
      <c r="AS1446" s="2" t="s">
        <v>114</v>
      </c>
      <c r="AT1446" s="2" t="s">
        <v>11</v>
      </c>
      <c r="AU1446" s="2" t="s">
        <v>12</v>
      </c>
      <c r="AV1446" s="2" t="s">
        <v>13</v>
      </c>
      <c r="AW1446" s="7">
        <v>6.6594980000000005E-4</v>
      </c>
      <c r="AX1446" s="7">
        <v>0.75</v>
      </c>
      <c r="AY1446" s="9">
        <f>Tabla8[[#This Row],[Precio unitario]]*Tabla8[[#This Row],[Tasa de ingresos cliente]]</f>
        <v>4.9946235000000001E-4</v>
      </c>
      <c r="AZ1446" s="21">
        <v>21.6</v>
      </c>
      <c r="BA1446" s="11">
        <f>Tabla8[[#This Row],[tasa de cambio]]*Tabla8[[#This Row],[Ingresos netos]]</f>
        <v>1.0788386760000001E-2</v>
      </c>
      <c r="BB1446" s="23"/>
      <c r="BD1446" s="23"/>
    </row>
    <row r="1447" spans="43:56">
      <c r="AQ1447" s="1" t="s">
        <v>100</v>
      </c>
      <c r="AR1447" s="1" t="s">
        <v>34</v>
      </c>
      <c r="AS1447" s="1" t="s">
        <v>114</v>
      </c>
      <c r="AT1447" s="1" t="s">
        <v>11</v>
      </c>
      <c r="AU1447" s="1" t="s">
        <v>12</v>
      </c>
      <c r="AV1447" s="1" t="s">
        <v>13</v>
      </c>
      <c r="AW1447" s="8">
        <v>6.6595119999999998E-4</v>
      </c>
      <c r="AX1447" s="8">
        <v>0.75</v>
      </c>
      <c r="AY1447" s="9">
        <f>Tabla8[[#This Row],[Precio unitario]]*Tabla8[[#This Row],[Tasa de ingresos cliente]]</f>
        <v>4.9946340000000004E-4</v>
      </c>
      <c r="AZ1447" s="21">
        <v>21.6</v>
      </c>
      <c r="BA1447" s="11">
        <f>Tabla8[[#This Row],[tasa de cambio]]*Tabla8[[#This Row],[Ingresos netos]]</f>
        <v>1.0788409440000002E-2</v>
      </c>
      <c r="BB1447" s="23"/>
      <c r="BD1447" s="23"/>
    </row>
    <row r="1448" spans="43:56">
      <c r="AQ1448" s="2" t="s">
        <v>100</v>
      </c>
      <c r="AR1448" s="2" t="s">
        <v>34</v>
      </c>
      <c r="AS1448" s="2" t="s">
        <v>114</v>
      </c>
      <c r="AT1448" s="2" t="s">
        <v>11</v>
      </c>
      <c r="AU1448" s="2" t="s">
        <v>12</v>
      </c>
      <c r="AV1448" s="2" t="s">
        <v>13</v>
      </c>
      <c r="AW1448" s="7">
        <v>6.6595019999999997E-4</v>
      </c>
      <c r="AX1448" s="7">
        <v>0.75</v>
      </c>
      <c r="AY1448" s="9">
        <f>Tabla8[[#This Row],[Precio unitario]]*Tabla8[[#This Row],[Tasa de ingresos cliente]]</f>
        <v>4.9946265E-4</v>
      </c>
      <c r="AZ1448" s="21">
        <v>21.6</v>
      </c>
      <c r="BA1448" s="11">
        <f>Tabla8[[#This Row],[tasa de cambio]]*Tabla8[[#This Row],[Ingresos netos]]</f>
        <v>1.0788393240000001E-2</v>
      </c>
      <c r="BB1448" s="23"/>
      <c r="BD1448" s="23"/>
    </row>
    <row r="1449" spans="43:56">
      <c r="AQ1449" s="1" t="s">
        <v>100</v>
      </c>
      <c r="AR1449" s="1" t="s">
        <v>34</v>
      </c>
      <c r="AS1449" s="1" t="s">
        <v>114</v>
      </c>
      <c r="AT1449" s="1" t="s">
        <v>11</v>
      </c>
      <c r="AU1449" s="1" t="s">
        <v>12</v>
      </c>
      <c r="AV1449" s="1" t="s">
        <v>13</v>
      </c>
      <c r="AW1449" s="8">
        <v>6.6594859999999996E-4</v>
      </c>
      <c r="AX1449" s="8">
        <v>0.75</v>
      </c>
      <c r="AY1449" s="9">
        <f>Tabla8[[#This Row],[Precio unitario]]*Tabla8[[#This Row],[Tasa de ingresos cliente]]</f>
        <v>4.9946145000000003E-4</v>
      </c>
      <c r="AZ1449" s="21">
        <v>21.6</v>
      </c>
      <c r="BA1449" s="11">
        <f>Tabla8[[#This Row],[tasa de cambio]]*Tabla8[[#This Row],[Ingresos netos]]</f>
        <v>1.0788367320000001E-2</v>
      </c>
      <c r="BB1449" s="23"/>
      <c r="BD1449" s="23"/>
    </row>
    <row r="1450" spans="43:56">
      <c r="AQ1450" s="2" t="s">
        <v>100</v>
      </c>
      <c r="AR1450" s="2" t="s">
        <v>34</v>
      </c>
      <c r="AS1450" s="2" t="s">
        <v>114</v>
      </c>
      <c r="AT1450" s="2" t="s">
        <v>11</v>
      </c>
      <c r="AU1450" s="2" t="s">
        <v>12</v>
      </c>
      <c r="AV1450" s="2" t="s">
        <v>13</v>
      </c>
      <c r="AW1450" s="7">
        <v>6.6594919999999995E-4</v>
      </c>
      <c r="AX1450" s="7">
        <v>0.75</v>
      </c>
      <c r="AY1450" s="9">
        <f>Tabla8[[#This Row],[Precio unitario]]*Tabla8[[#This Row],[Tasa de ingresos cliente]]</f>
        <v>4.9946189999999996E-4</v>
      </c>
      <c r="AZ1450" s="21">
        <v>21.6</v>
      </c>
      <c r="BA1450" s="11">
        <f>Tabla8[[#This Row],[tasa de cambio]]*Tabla8[[#This Row],[Ingresos netos]]</f>
        <v>1.078837704E-2</v>
      </c>
      <c r="BB1450" s="23"/>
      <c r="BD1450" s="23"/>
    </row>
    <row r="1451" spans="43:56">
      <c r="AQ1451" s="1" t="s">
        <v>100</v>
      </c>
      <c r="AR1451" s="1" t="s">
        <v>34</v>
      </c>
      <c r="AS1451" s="1" t="s">
        <v>114</v>
      </c>
      <c r="AT1451" s="1" t="s">
        <v>11</v>
      </c>
      <c r="AU1451" s="1" t="s">
        <v>12</v>
      </c>
      <c r="AV1451" s="1" t="s">
        <v>13</v>
      </c>
      <c r="AW1451" s="8">
        <v>6.6594989999999997E-4</v>
      </c>
      <c r="AX1451" s="8">
        <v>0.75</v>
      </c>
      <c r="AY1451" s="9">
        <f>Tabla8[[#This Row],[Precio unitario]]*Tabla8[[#This Row],[Tasa de ingresos cliente]]</f>
        <v>4.9946242500000003E-4</v>
      </c>
      <c r="AZ1451" s="21">
        <v>21.6</v>
      </c>
      <c r="BA1451" s="11">
        <f>Tabla8[[#This Row],[tasa de cambio]]*Tabla8[[#This Row],[Ingresos netos]]</f>
        <v>1.0788388380000001E-2</v>
      </c>
      <c r="BB1451" s="23"/>
      <c r="BD1451" s="23"/>
    </row>
    <row r="1452" spans="43:56">
      <c r="AQ1452" s="2" t="s">
        <v>100</v>
      </c>
      <c r="AR1452" s="2" t="s">
        <v>34</v>
      </c>
      <c r="AS1452" s="2" t="s">
        <v>114</v>
      </c>
      <c r="AT1452" s="2" t="s">
        <v>11</v>
      </c>
      <c r="AU1452" s="2" t="s">
        <v>12</v>
      </c>
      <c r="AV1452" s="2" t="s">
        <v>13</v>
      </c>
      <c r="AW1452" s="7">
        <v>6.6594929999999998E-4</v>
      </c>
      <c r="AX1452" s="7">
        <v>0.75</v>
      </c>
      <c r="AY1452" s="9">
        <f>Tabla8[[#This Row],[Precio unitario]]*Tabla8[[#This Row],[Tasa de ingresos cliente]]</f>
        <v>4.9946197499999999E-4</v>
      </c>
      <c r="AZ1452" s="21">
        <v>21.6</v>
      </c>
      <c r="BA1452" s="11">
        <f>Tabla8[[#This Row],[tasa de cambio]]*Tabla8[[#This Row],[Ingresos netos]]</f>
        <v>1.078837866E-2</v>
      </c>
      <c r="BB1452" s="23"/>
      <c r="BD1452" s="23"/>
    </row>
    <row r="1453" spans="43:56">
      <c r="AQ1453" s="1" t="s">
        <v>100</v>
      </c>
      <c r="AR1453" s="1" t="s">
        <v>34</v>
      </c>
      <c r="AS1453" s="1" t="s">
        <v>114</v>
      </c>
      <c r="AT1453" s="1" t="s">
        <v>11</v>
      </c>
      <c r="AU1453" s="1" t="s">
        <v>12</v>
      </c>
      <c r="AV1453" s="1" t="s">
        <v>13</v>
      </c>
      <c r="AW1453" s="8">
        <v>6.6594769999999998E-4</v>
      </c>
      <c r="AX1453" s="8">
        <v>0.75</v>
      </c>
      <c r="AY1453" s="9">
        <f>Tabla8[[#This Row],[Precio unitario]]*Tabla8[[#This Row],[Tasa de ingresos cliente]]</f>
        <v>4.9946077500000001E-4</v>
      </c>
      <c r="AZ1453" s="21">
        <v>21.6</v>
      </c>
      <c r="BA1453" s="11">
        <f>Tabla8[[#This Row],[tasa de cambio]]*Tabla8[[#This Row],[Ingresos netos]]</f>
        <v>1.0788352740000002E-2</v>
      </c>
      <c r="BB1453" s="23"/>
      <c r="BD1453" s="23"/>
    </row>
    <row r="1454" spans="43:56">
      <c r="AQ1454" s="2" t="s">
        <v>100</v>
      </c>
      <c r="AR1454" s="2" t="s">
        <v>34</v>
      </c>
      <c r="AS1454" s="2" t="s">
        <v>114</v>
      </c>
      <c r="AT1454" s="2" t="s">
        <v>11</v>
      </c>
      <c r="AU1454" s="2" t="s">
        <v>12</v>
      </c>
      <c r="AV1454" s="2" t="s">
        <v>13</v>
      </c>
      <c r="AW1454" s="7">
        <v>6.6594850000000004E-4</v>
      </c>
      <c r="AX1454" s="7">
        <v>0.75</v>
      </c>
      <c r="AY1454" s="9">
        <f>Tabla8[[#This Row],[Precio unitario]]*Tabla8[[#This Row],[Tasa de ingresos cliente]]</f>
        <v>4.99461375E-4</v>
      </c>
      <c r="AZ1454" s="21">
        <v>21.6</v>
      </c>
      <c r="BA1454" s="11">
        <f>Tabla8[[#This Row],[tasa de cambio]]*Tabla8[[#This Row],[Ingresos netos]]</f>
        <v>1.07883657E-2</v>
      </c>
      <c r="BB1454" s="23"/>
      <c r="BD1454" s="23"/>
    </row>
    <row r="1455" spans="43:56">
      <c r="AQ1455" s="1" t="s">
        <v>100</v>
      </c>
      <c r="AR1455" s="1" t="s">
        <v>34</v>
      </c>
      <c r="AS1455" s="1" t="s">
        <v>114</v>
      </c>
      <c r="AT1455" s="1" t="s">
        <v>11</v>
      </c>
      <c r="AU1455" s="1" t="s">
        <v>12</v>
      </c>
      <c r="AV1455" s="1" t="s">
        <v>13</v>
      </c>
      <c r="AW1455" s="8">
        <v>6.6595100000000002E-4</v>
      </c>
      <c r="AX1455" s="8">
        <v>0.75</v>
      </c>
      <c r="AY1455" s="9">
        <f>Tabla8[[#This Row],[Precio unitario]]*Tabla8[[#This Row],[Tasa de ingresos cliente]]</f>
        <v>4.9946324999999999E-4</v>
      </c>
      <c r="AZ1455" s="21">
        <v>21.6</v>
      </c>
      <c r="BA1455" s="11">
        <f>Tabla8[[#This Row],[tasa de cambio]]*Tabla8[[#This Row],[Ingresos netos]]</f>
        <v>1.0788406200000001E-2</v>
      </c>
      <c r="BB1455" s="23"/>
      <c r="BD1455" s="23"/>
    </row>
    <row r="1456" spans="43:56">
      <c r="AQ1456" s="1" t="s">
        <v>100</v>
      </c>
      <c r="AR1456" s="1" t="s">
        <v>34</v>
      </c>
      <c r="AS1456" s="1" t="s">
        <v>104</v>
      </c>
      <c r="AT1456" s="1" t="s">
        <v>11</v>
      </c>
      <c r="AU1456" s="1" t="s">
        <v>129</v>
      </c>
      <c r="AV1456" s="1" t="s">
        <v>13</v>
      </c>
      <c r="AW1456" s="8">
        <v>-5.1460980000000002E-4</v>
      </c>
      <c r="AX1456" s="8">
        <v>0.75</v>
      </c>
      <c r="AY1456" s="9">
        <f>Tabla8[[#This Row],[Precio unitario]]*Tabla8[[#This Row],[Tasa de ingresos cliente]]</f>
        <v>-3.8595735000000004E-4</v>
      </c>
      <c r="AZ1456" s="21">
        <v>21.6</v>
      </c>
      <c r="BA1456" s="11">
        <f>Tabla8[[#This Row],[tasa de cambio]]*Tabla8[[#This Row],[Ingresos netos]]</f>
        <v>-8.3366787600000023E-3</v>
      </c>
      <c r="BB1456" s="23"/>
      <c r="BD1456" s="23"/>
    </row>
    <row r="1457" spans="43:56">
      <c r="AQ1457" s="2" t="s">
        <v>100</v>
      </c>
      <c r="AR1457" s="2" t="s">
        <v>34</v>
      </c>
      <c r="AS1457" s="2" t="s">
        <v>114</v>
      </c>
      <c r="AT1457" s="2" t="s">
        <v>11</v>
      </c>
      <c r="AU1457" s="2" t="s">
        <v>129</v>
      </c>
      <c r="AV1457" s="2" t="s">
        <v>13</v>
      </c>
      <c r="AW1457" s="7">
        <v>-1.1613999999999999E-5</v>
      </c>
      <c r="AX1457" s="7">
        <v>0.75</v>
      </c>
      <c r="AY1457" s="9">
        <f>Tabla8[[#This Row],[Precio unitario]]*Tabla8[[#This Row],[Tasa de ingresos cliente]]</f>
        <v>-8.710499999999999E-6</v>
      </c>
      <c r="AZ1457" s="21">
        <v>21.6</v>
      </c>
      <c r="BA1457" s="11">
        <f>Tabla8[[#This Row],[tasa de cambio]]*Tabla8[[#This Row],[Ingresos netos]]</f>
        <v>-1.8814679999999999E-4</v>
      </c>
      <c r="BB1457" s="23"/>
      <c r="BD1457" s="23"/>
    </row>
    <row r="1458" spans="43:56">
      <c r="AQ1458" s="1" t="s">
        <v>100</v>
      </c>
      <c r="AR1458" s="1" t="s">
        <v>34</v>
      </c>
      <c r="AS1458" s="1" t="s">
        <v>114</v>
      </c>
      <c r="AT1458" s="1" t="s">
        <v>11</v>
      </c>
      <c r="AU1458" s="1" t="s">
        <v>129</v>
      </c>
      <c r="AV1458" s="1" t="s">
        <v>13</v>
      </c>
      <c r="AW1458" s="8">
        <v>-1.16142E-5</v>
      </c>
      <c r="AX1458" s="8">
        <v>0.75</v>
      </c>
      <c r="AY1458" s="9">
        <f>Tabla8[[#This Row],[Precio unitario]]*Tabla8[[#This Row],[Tasa de ingresos cliente]]</f>
        <v>-8.7106499999999993E-6</v>
      </c>
      <c r="AZ1458" s="21">
        <v>21.6</v>
      </c>
      <c r="BA1458" s="11">
        <f>Tabla8[[#This Row],[tasa de cambio]]*Tabla8[[#This Row],[Ingresos netos]]</f>
        <v>-1.8815004E-4</v>
      </c>
      <c r="BB1458" s="23"/>
      <c r="BD1458" s="23"/>
    </row>
    <row r="1459" spans="43:56">
      <c r="AQ1459" s="2" t="s">
        <v>100</v>
      </c>
      <c r="AR1459" s="2" t="s">
        <v>31</v>
      </c>
      <c r="AS1459" s="2" t="s">
        <v>101</v>
      </c>
      <c r="AT1459" s="2" t="s">
        <v>11</v>
      </c>
      <c r="AU1459" s="2" t="s">
        <v>12</v>
      </c>
      <c r="AV1459" s="2" t="s">
        <v>13</v>
      </c>
      <c r="AW1459" s="7">
        <v>4.2299999999999998E-4</v>
      </c>
      <c r="AX1459" s="7">
        <v>0.75</v>
      </c>
      <c r="AY1459" s="9">
        <f>Tabla8[[#This Row],[Precio unitario]]*Tabla8[[#This Row],[Tasa de ingresos cliente]]</f>
        <v>3.1724999999999999E-4</v>
      </c>
      <c r="AZ1459" s="21">
        <v>21.6</v>
      </c>
      <c r="BA1459" s="11">
        <f>Tabla8[[#This Row],[tasa de cambio]]*Tabla8[[#This Row],[Ingresos netos]]</f>
        <v>6.8526000000000004E-3</v>
      </c>
      <c r="BB1459" s="23"/>
      <c r="BD1459" s="23"/>
    </row>
    <row r="1460" spans="43:56">
      <c r="AQ1460" s="2" t="s">
        <v>100</v>
      </c>
      <c r="AR1460" s="2" t="s">
        <v>31</v>
      </c>
      <c r="AS1460" s="2" t="s">
        <v>104</v>
      </c>
      <c r="AT1460" s="2" t="s">
        <v>11</v>
      </c>
      <c r="AU1460" s="2" t="s">
        <v>12</v>
      </c>
      <c r="AV1460" s="2" t="s">
        <v>13</v>
      </c>
      <c r="AW1460" s="7">
        <v>5.6400000000000005E-4</v>
      </c>
      <c r="AX1460" s="7">
        <v>0.75</v>
      </c>
      <c r="AY1460" s="9">
        <f>Tabla8[[#This Row],[Precio unitario]]*Tabla8[[#This Row],[Tasa de ingresos cliente]]</f>
        <v>4.2300000000000004E-4</v>
      </c>
      <c r="AZ1460" s="21">
        <v>21.6</v>
      </c>
      <c r="BA1460" s="11">
        <f>Tabla8[[#This Row],[tasa de cambio]]*Tabla8[[#This Row],[Ingresos netos]]</f>
        <v>9.1368000000000022E-3</v>
      </c>
      <c r="BB1460" s="23"/>
      <c r="BD1460" s="23"/>
    </row>
    <row r="1461" spans="43:56">
      <c r="AQ1461" s="1" t="s">
        <v>100</v>
      </c>
      <c r="AR1461" s="1" t="s">
        <v>31</v>
      </c>
      <c r="AS1461" s="1" t="s">
        <v>104</v>
      </c>
      <c r="AT1461" s="1" t="s">
        <v>11</v>
      </c>
      <c r="AU1461" s="1" t="s">
        <v>12</v>
      </c>
      <c r="AV1461" s="1" t="s">
        <v>13</v>
      </c>
      <c r="AW1461" s="8">
        <v>5.6391670000000005E-4</v>
      </c>
      <c r="AX1461" s="8">
        <v>0.75</v>
      </c>
      <c r="AY1461" s="9">
        <f>Tabla8[[#This Row],[Precio unitario]]*Tabla8[[#This Row],[Tasa de ingresos cliente]]</f>
        <v>4.2293752500000004E-4</v>
      </c>
      <c r="AZ1461" s="21">
        <v>21.6</v>
      </c>
      <c r="BA1461" s="11">
        <f>Tabla8[[#This Row],[tasa de cambio]]*Tabla8[[#This Row],[Ingresos netos]]</f>
        <v>9.1354505400000011E-3</v>
      </c>
      <c r="BB1461" s="23"/>
      <c r="BD1461" s="23"/>
    </row>
    <row r="1462" spans="43:56">
      <c r="AQ1462" s="2" t="s">
        <v>100</v>
      </c>
      <c r="AR1462" s="2" t="s">
        <v>31</v>
      </c>
      <c r="AS1462" s="2" t="s">
        <v>104</v>
      </c>
      <c r="AT1462" s="2" t="s">
        <v>11</v>
      </c>
      <c r="AU1462" s="2" t="s">
        <v>12</v>
      </c>
      <c r="AV1462" s="2" t="s">
        <v>13</v>
      </c>
      <c r="AW1462" s="7">
        <v>1.142E-3</v>
      </c>
      <c r="AX1462" s="7">
        <v>0.75</v>
      </c>
      <c r="AY1462" s="9">
        <f>Tabla8[[#This Row],[Precio unitario]]*Tabla8[[#This Row],[Tasa de ingresos cliente]]</f>
        <v>8.5650000000000006E-4</v>
      </c>
      <c r="AZ1462" s="21">
        <v>21.6</v>
      </c>
      <c r="BA1462" s="11">
        <f>Tabla8[[#This Row],[tasa de cambio]]*Tabla8[[#This Row],[Ingresos netos]]</f>
        <v>1.8500400000000004E-2</v>
      </c>
      <c r="BB1462" s="23"/>
      <c r="BD1462" s="23"/>
    </row>
    <row r="1463" spans="43:56">
      <c r="AQ1463" s="1" t="s">
        <v>100</v>
      </c>
      <c r="AR1463" s="1" t="s">
        <v>31</v>
      </c>
      <c r="AS1463" s="1" t="s">
        <v>104</v>
      </c>
      <c r="AT1463" s="1" t="s">
        <v>11</v>
      </c>
      <c r="AU1463" s="1" t="s">
        <v>12</v>
      </c>
      <c r="AV1463" s="1" t="s">
        <v>13</v>
      </c>
      <c r="AW1463" s="8">
        <v>1.1659999999999999E-3</v>
      </c>
      <c r="AX1463" s="8">
        <v>0.75</v>
      </c>
      <c r="AY1463" s="9">
        <f>Tabla8[[#This Row],[Precio unitario]]*Tabla8[[#This Row],[Tasa de ingresos cliente]]</f>
        <v>8.7449999999999995E-4</v>
      </c>
      <c r="AZ1463" s="21">
        <v>21.6</v>
      </c>
      <c r="BA1463" s="11">
        <f>Tabla8[[#This Row],[tasa de cambio]]*Tabla8[[#This Row],[Ingresos netos]]</f>
        <v>1.8889200000000002E-2</v>
      </c>
      <c r="BB1463" s="23"/>
      <c r="BD1463" s="23"/>
    </row>
    <row r="1464" spans="43:56">
      <c r="AQ1464" s="2" t="s">
        <v>100</v>
      </c>
      <c r="AR1464" s="2" t="s">
        <v>31</v>
      </c>
      <c r="AS1464" s="2" t="s">
        <v>104</v>
      </c>
      <c r="AT1464" s="2" t="s">
        <v>11</v>
      </c>
      <c r="AU1464" s="2" t="s">
        <v>12</v>
      </c>
      <c r="AV1464" s="2" t="s">
        <v>13</v>
      </c>
      <c r="AW1464" s="7">
        <v>1.4773333E-3</v>
      </c>
      <c r="AX1464" s="7">
        <v>0.75</v>
      </c>
      <c r="AY1464" s="9">
        <f>Tabla8[[#This Row],[Precio unitario]]*Tabla8[[#This Row],[Tasa de ingresos cliente]]</f>
        <v>1.1079999750000001E-3</v>
      </c>
      <c r="AZ1464" s="21">
        <v>21.6</v>
      </c>
      <c r="BA1464" s="11">
        <f>Tabla8[[#This Row],[tasa de cambio]]*Tabla8[[#This Row],[Ingresos netos]]</f>
        <v>2.3932799460000004E-2</v>
      </c>
      <c r="BB1464" s="23"/>
      <c r="BD1464" s="23"/>
    </row>
    <row r="1465" spans="43:56">
      <c r="AQ1465" s="1" t="s">
        <v>100</v>
      </c>
      <c r="AR1465" s="1" t="s">
        <v>31</v>
      </c>
      <c r="AS1465" s="1" t="s">
        <v>104</v>
      </c>
      <c r="AT1465" s="1" t="s">
        <v>11</v>
      </c>
      <c r="AU1465" s="1" t="s">
        <v>12</v>
      </c>
      <c r="AV1465" s="1" t="s">
        <v>13</v>
      </c>
      <c r="AW1465" s="8">
        <v>1.477E-3</v>
      </c>
      <c r="AX1465" s="8">
        <v>0.75</v>
      </c>
      <c r="AY1465" s="9">
        <f>Tabla8[[#This Row],[Precio unitario]]*Tabla8[[#This Row],[Tasa de ingresos cliente]]</f>
        <v>1.10775E-3</v>
      </c>
      <c r="AZ1465" s="21">
        <v>21.6</v>
      </c>
      <c r="BA1465" s="11">
        <f>Tabla8[[#This Row],[tasa de cambio]]*Tabla8[[#This Row],[Ingresos netos]]</f>
        <v>2.3927400000000001E-2</v>
      </c>
      <c r="BB1465" s="23"/>
      <c r="BD1465" s="23"/>
    </row>
    <row r="1466" spans="43:56">
      <c r="AQ1466" s="2" t="s">
        <v>100</v>
      </c>
      <c r="AR1466" s="2" t="s">
        <v>31</v>
      </c>
      <c r="AS1466" s="2" t="s">
        <v>104</v>
      </c>
      <c r="AT1466" s="2" t="s">
        <v>11</v>
      </c>
      <c r="AU1466" s="2" t="s">
        <v>12</v>
      </c>
      <c r="AV1466" s="2" t="s">
        <v>13</v>
      </c>
      <c r="AW1466" s="7">
        <v>1.47725E-3</v>
      </c>
      <c r="AX1466" s="7">
        <v>0.75</v>
      </c>
      <c r="AY1466" s="9">
        <f>Tabla8[[#This Row],[Precio unitario]]*Tabla8[[#This Row],[Tasa de ingresos cliente]]</f>
        <v>1.1079375E-3</v>
      </c>
      <c r="AZ1466" s="21">
        <v>21.6</v>
      </c>
      <c r="BA1466" s="11">
        <f>Tabla8[[#This Row],[tasa de cambio]]*Tabla8[[#This Row],[Ingresos netos]]</f>
        <v>2.393145E-2</v>
      </c>
      <c r="BB1466" s="23"/>
      <c r="BD1466" s="23"/>
    </row>
    <row r="1467" spans="43:56">
      <c r="AQ1467" s="2" t="s">
        <v>100</v>
      </c>
      <c r="AR1467" s="2" t="s">
        <v>31</v>
      </c>
      <c r="AS1467" s="2" t="s">
        <v>104</v>
      </c>
      <c r="AT1467" s="2" t="s">
        <v>11</v>
      </c>
      <c r="AU1467" s="2" t="s">
        <v>12</v>
      </c>
      <c r="AV1467" s="2" t="s">
        <v>13</v>
      </c>
      <c r="AW1467" s="7">
        <v>5.7499999999999999E-4</v>
      </c>
      <c r="AX1467" s="7">
        <v>0.75</v>
      </c>
      <c r="AY1467" s="9">
        <f>Tabla8[[#This Row],[Precio unitario]]*Tabla8[[#This Row],[Tasa de ingresos cliente]]</f>
        <v>4.3124999999999999E-4</v>
      </c>
      <c r="AZ1467" s="21">
        <v>21.6</v>
      </c>
      <c r="BA1467" s="11">
        <f>Tabla8[[#This Row],[tasa de cambio]]*Tabla8[[#This Row],[Ingresos netos]]</f>
        <v>9.3150000000000004E-3</v>
      </c>
      <c r="BB1467" s="23"/>
      <c r="BD1467" s="23"/>
    </row>
    <row r="1468" spans="43:56">
      <c r="AQ1468" s="2" t="s">
        <v>100</v>
      </c>
      <c r="AR1468" s="2" t="s">
        <v>31</v>
      </c>
      <c r="AS1468" s="2" t="s">
        <v>114</v>
      </c>
      <c r="AT1468" s="2" t="s">
        <v>11</v>
      </c>
      <c r="AU1468" s="2" t="s">
        <v>12</v>
      </c>
      <c r="AV1468" s="2" t="s">
        <v>13</v>
      </c>
      <c r="AW1468" s="7">
        <v>5.1999999999999997E-5</v>
      </c>
      <c r="AX1468" s="7">
        <v>0.75</v>
      </c>
      <c r="AY1468" s="9">
        <f>Tabla8[[#This Row],[Precio unitario]]*Tabla8[[#This Row],[Tasa de ingresos cliente]]</f>
        <v>3.8999999999999999E-5</v>
      </c>
      <c r="AZ1468" s="21">
        <v>21.6</v>
      </c>
      <c r="BA1468" s="11">
        <f>Tabla8[[#This Row],[tasa de cambio]]*Tabla8[[#This Row],[Ingresos netos]]</f>
        <v>8.4240000000000009E-4</v>
      </c>
      <c r="BB1468" s="23"/>
      <c r="BD1468" s="23"/>
    </row>
    <row r="1469" spans="43:56">
      <c r="AQ1469" s="1" t="s">
        <v>100</v>
      </c>
      <c r="AR1469" s="1" t="s">
        <v>31</v>
      </c>
      <c r="AS1469" s="1" t="s">
        <v>114</v>
      </c>
      <c r="AT1469" s="1" t="s">
        <v>11</v>
      </c>
      <c r="AU1469" s="1" t="s">
        <v>12</v>
      </c>
      <c r="AV1469" s="1" t="s">
        <v>13</v>
      </c>
      <c r="AW1469" s="8">
        <v>5.1906300000000001E-5</v>
      </c>
      <c r="AX1469" s="8">
        <v>0.75</v>
      </c>
      <c r="AY1469" s="9">
        <f>Tabla8[[#This Row],[Precio unitario]]*Tabla8[[#This Row],[Tasa de ingresos cliente]]</f>
        <v>3.8929725000000003E-5</v>
      </c>
      <c r="AZ1469" s="21">
        <v>21.6</v>
      </c>
      <c r="BA1469" s="11">
        <f>Tabla8[[#This Row],[tasa de cambio]]*Tabla8[[#This Row],[Ingresos netos]]</f>
        <v>8.4088206000000013E-4</v>
      </c>
      <c r="BB1469" s="23"/>
      <c r="BD1469" s="23"/>
    </row>
    <row r="1470" spans="43:56">
      <c r="AQ1470" s="2" t="s">
        <v>100</v>
      </c>
      <c r="AR1470" s="2" t="s">
        <v>31</v>
      </c>
      <c r="AS1470" s="2" t="s">
        <v>104</v>
      </c>
      <c r="AT1470" s="2" t="s">
        <v>11</v>
      </c>
      <c r="AU1470" s="2" t="s">
        <v>12</v>
      </c>
      <c r="AV1470" s="2" t="s">
        <v>13</v>
      </c>
      <c r="AW1470" s="7">
        <v>3.01E-4</v>
      </c>
      <c r="AX1470" s="7">
        <v>0.75</v>
      </c>
      <c r="AY1470" s="9">
        <f>Tabla8[[#This Row],[Precio unitario]]*Tabla8[[#This Row],[Tasa de ingresos cliente]]</f>
        <v>2.2574999999999998E-4</v>
      </c>
      <c r="AZ1470" s="21">
        <v>21.6</v>
      </c>
      <c r="BA1470" s="11">
        <f>Tabla8[[#This Row],[tasa de cambio]]*Tabla8[[#This Row],[Ingresos netos]]</f>
        <v>4.8761999999999998E-3</v>
      </c>
      <c r="BB1470" s="23"/>
      <c r="BD1470" s="23"/>
    </row>
    <row r="1471" spans="43:56">
      <c r="AQ1471" s="2" t="s">
        <v>100</v>
      </c>
      <c r="AR1471" s="2" t="s">
        <v>31</v>
      </c>
      <c r="AS1471" s="2" t="s">
        <v>104</v>
      </c>
      <c r="AT1471" s="2" t="s">
        <v>11</v>
      </c>
      <c r="AU1471" s="2" t="s">
        <v>129</v>
      </c>
      <c r="AV1471" s="2" t="s">
        <v>13</v>
      </c>
      <c r="AW1471" s="7">
        <v>-2.7969719999999999E-4</v>
      </c>
      <c r="AX1471" s="7">
        <v>0.75</v>
      </c>
      <c r="AY1471" s="9">
        <f>Tabla8[[#This Row],[Precio unitario]]*Tabla8[[#This Row],[Tasa de ingresos cliente]]</f>
        <v>-2.0977289999999998E-4</v>
      </c>
      <c r="AZ1471" s="21">
        <v>21.6</v>
      </c>
      <c r="BA1471" s="11">
        <f>Tabla8[[#This Row],[tasa de cambio]]*Tabla8[[#This Row],[Ingresos netos]]</f>
        <v>-4.5310946399999994E-3</v>
      </c>
      <c r="BB1471" s="23"/>
      <c r="BD1471" s="23"/>
    </row>
    <row r="1472" spans="43:56">
      <c r="AQ1472" s="1" t="s">
        <v>100</v>
      </c>
      <c r="AR1472" s="1" t="s">
        <v>31</v>
      </c>
      <c r="AS1472" s="1" t="s">
        <v>104</v>
      </c>
      <c r="AT1472" s="1" t="s">
        <v>11</v>
      </c>
      <c r="AU1472" s="1" t="s">
        <v>129</v>
      </c>
      <c r="AV1472" s="1" t="s">
        <v>13</v>
      </c>
      <c r="AW1472" s="8">
        <v>-2.7969730000000002E-4</v>
      </c>
      <c r="AX1472" s="8">
        <v>0.75</v>
      </c>
      <c r="AY1472" s="9">
        <f>Tabla8[[#This Row],[Precio unitario]]*Tabla8[[#This Row],[Tasa de ingresos cliente]]</f>
        <v>-2.09772975E-4</v>
      </c>
      <c r="AZ1472" s="21">
        <v>21.6</v>
      </c>
      <c r="BA1472" s="11">
        <f>Tabla8[[#This Row],[tasa de cambio]]*Tabla8[[#This Row],[Ingresos netos]]</f>
        <v>-4.5310962600000008E-3</v>
      </c>
      <c r="BB1472" s="23"/>
      <c r="BD1472" s="23"/>
    </row>
    <row r="1473" spans="43:56">
      <c r="AQ1473" s="2" t="s">
        <v>100</v>
      </c>
      <c r="AR1473" s="2" t="s">
        <v>31</v>
      </c>
      <c r="AS1473" s="2" t="s">
        <v>114</v>
      </c>
      <c r="AT1473" s="2" t="s">
        <v>11</v>
      </c>
      <c r="AU1473" s="2" t="s">
        <v>129</v>
      </c>
      <c r="AV1473" s="2" t="s">
        <v>13</v>
      </c>
      <c r="AW1473" s="7">
        <v>-1.5571999999999999E-5</v>
      </c>
      <c r="AX1473" s="7">
        <v>0.75</v>
      </c>
      <c r="AY1473" s="9">
        <f>Tabla8[[#This Row],[Precio unitario]]*Tabla8[[#This Row],[Tasa de ingresos cliente]]</f>
        <v>-1.1678999999999999E-5</v>
      </c>
      <c r="AZ1473" s="21">
        <v>21.6</v>
      </c>
      <c r="BA1473" s="11">
        <f>Tabla8[[#This Row],[tasa de cambio]]*Tabla8[[#This Row],[Ingresos netos]]</f>
        <v>-2.5226639999999999E-4</v>
      </c>
      <c r="BB1473" s="23"/>
      <c r="BD1473" s="23"/>
    </row>
    <row r="1474" spans="43:56">
      <c r="AQ1474" s="1" t="s">
        <v>100</v>
      </c>
      <c r="AR1474" s="1" t="s">
        <v>31</v>
      </c>
      <c r="AS1474" s="1" t="s">
        <v>114</v>
      </c>
      <c r="AT1474" s="1" t="s">
        <v>11</v>
      </c>
      <c r="AU1474" s="1" t="s">
        <v>129</v>
      </c>
      <c r="AV1474" s="1" t="s">
        <v>13</v>
      </c>
      <c r="AW1474" s="8">
        <v>-1.5571799999999999E-5</v>
      </c>
      <c r="AX1474" s="8">
        <v>0.75</v>
      </c>
      <c r="AY1474" s="9">
        <f>Tabla8[[#This Row],[Precio unitario]]*Tabla8[[#This Row],[Tasa de ingresos cliente]]</f>
        <v>-1.1678849999999999E-5</v>
      </c>
      <c r="AZ1474" s="21">
        <v>21.6</v>
      </c>
      <c r="BA1474" s="11">
        <f>Tabla8[[#This Row],[tasa de cambio]]*Tabla8[[#This Row],[Ingresos netos]]</f>
        <v>-2.5226315999999998E-4</v>
      </c>
      <c r="BB1474" s="23"/>
      <c r="BD1474" s="23"/>
    </row>
    <row r="1475" spans="43:56">
      <c r="AQ1475" s="2" t="s">
        <v>100</v>
      </c>
      <c r="AR1475" s="2" t="s">
        <v>36</v>
      </c>
      <c r="AS1475" s="2" t="s">
        <v>101</v>
      </c>
      <c r="AT1475" s="2" t="s">
        <v>11</v>
      </c>
      <c r="AU1475" s="2" t="s">
        <v>12</v>
      </c>
      <c r="AV1475" s="2" t="s">
        <v>13</v>
      </c>
      <c r="AW1475" s="7">
        <v>8.0533329999999998E-4</v>
      </c>
      <c r="AX1475" s="7">
        <v>0.75</v>
      </c>
      <c r="AY1475" s="9">
        <f>Tabla8[[#This Row],[Precio unitario]]*Tabla8[[#This Row],[Tasa de ingresos cliente]]</f>
        <v>6.0399997500000004E-4</v>
      </c>
      <c r="AZ1475" s="21">
        <v>21.6</v>
      </c>
      <c r="BA1475" s="11">
        <f>Tabla8[[#This Row],[tasa de cambio]]*Tabla8[[#This Row],[Ingresos netos]]</f>
        <v>1.3046399460000002E-2</v>
      </c>
      <c r="BB1475" s="23"/>
      <c r="BD1475" s="23"/>
    </row>
    <row r="1476" spans="43:56">
      <c r="AQ1476" s="1" t="s">
        <v>100</v>
      </c>
      <c r="AR1476" s="1" t="s">
        <v>36</v>
      </c>
      <c r="AS1476" s="1" t="s">
        <v>104</v>
      </c>
      <c r="AT1476" s="1" t="s">
        <v>11</v>
      </c>
      <c r="AU1476" s="1" t="s">
        <v>12</v>
      </c>
      <c r="AV1476" s="1" t="s">
        <v>13</v>
      </c>
      <c r="AW1476" s="8">
        <v>8.9700000000000001E-4</v>
      </c>
      <c r="AX1476" s="8">
        <v>0.75</v>
      </c>
      <c r="AY1476" s="9">
        <f>Tabla8[[#This Row],[Precio unitario]]*Tabla8[[#This Row],[Tasa de ingresos cliente]]</f>
        <v>6.7274999999999995E-4</v>
      </c>
      <c r="AZ1476" s="21">
        <v>21.6</v>
      </c>
      <c r="BA1476" s="11">
        <f>Tabla8[[#This Row],[tasa de cambio]]*Tabla8[[#This Row],[Ingresos netos]]</f>
        <v>1.45314E-2</v>
      </c>
      <c r="BB1476" s="23"/>
      <c r="BD1476" s="23"/>
    </row>
    <row r="1477" spans="43:56">
      <c r="AQ1477" s="2" t="s">
        <v>100</v>
      </c>
      <c r="AR1477" s="2" t="s">
        <v>36</v>
      </c>
      <c r="AS1477" s="2" t="s">
        <v>104</v>
      </c>
      <c r="AT1477" s="2" t="s">
        <v>11</v>
      </c>
      <c r="AU1477" s="2" t="s">
        <v>12</v>
      </c>
      <c r="AV1477" s="2" t="s">
        <v>13</v>
      </c>
      <c r="AW1477" s="7">
        <v>8.9683329999999998E-4</v>
      </c>
      <c r="AX1477" s="7">
        <v>0.75</v>
      </c>
      <c r="AY1477" s="9">
        <f>Tabla8[[#This Row],[Precio unitario]]*Tabla8[[#This Row],[Tasa de ingresos cliente]]</f>
        <v>6.7262497499999993E-4</v>
      </c>
      <c r="AZ1477" s="21">
        <v>21.6</v>
      </c>
      <c r="BA1477" s="11">
        <f>Tabla8[[#This Row],[tasa de cambio]]*Tabla8[[#This Row],[Ingresos netos]]</f>
        <v>1.4528699459999999E-2</v>
      </c>
      <c r="BB1477" s="23"/>
      <c r="BD1477" s="23"/>
    </row>
    <row r="1478" spans="43:56">
      <c r="AQ1478" s="1" t="s">
        <v>100</v>
      </c>
      <c r="AR1478" s="1" t="s">
        <v>36</v>
      </c>
      <c r="AS1478" s="1" t="s">
        <v>104</v>
      </c>
      <c r="AT1478" s="1" t="s">
        <v>11</v>
      </c>
      <c r="AU1478" s="1" t="s">
        <v>12</v>
      </c>
      <c r="AV1478" s="1" t="s">
        <v>13</v>
      </c>
      <c r="AW1478" s="8">
        <v>8.9685709999999996E-4</v>
      </c>
      <c r="AX1478" s="8">
        <v>0.75</v>
      </c>
      <c r="AY1478" s="9">
        <f>Tabla8[[#This Row],[Precio unitario]]*Tabla8[[#This Row],[Tasa de ingresos cliente]]</f>
        <v>6.7264282499999994E-4</v>
      </c>
      <c r="AZ1478" s="21">
        <v>21.6</v>
      </c>
      <c r="BA1478" s="11">
        <f>Tabla8[[#This Row],[tasa de cambio]]*Tabla8[[#This Row],[Ingresos netos]]</f>
        <v>1.4529085020000001E-2</v>
      </c>
      <c r="BB1478" s="23"/>
      <c r="BD1478" s="23"/>
    </row>
    <row r="1479" spans="43:56">
      <c r="AQ1479" s="2" t="s">
        <v>100</v>
      </c>
      <c r="AR1479" s="2" t="s">
        <v>36</v>
      </c>
      <c r="AS1479" s="2" t="s">
        <v>104</v>
      </c>
      <c r="AT1479" s="2" t="s">
        <v>11</v>
      </c>
      <c r="AU1479" s="2" t="s">
        <v>12</v>
      </c>
      <c r="AV1479" s="2" t="s">
        <v>13</v>
      </c>
      <c r="AW1479" s="7">
        <v>8.9688889999999996E-4</v>
      </c>
      <c r="AX1479" s="7">
        <v>0.75</v>
      </c>
      <c r="AY1479" s="9">
        <f>Tabla8[[#This Row],[Precio unitario]]*Tabla8[[#This Row],[Tasa de ingresos cliente]]</f>
        <v>6.7266667499999995E-4</v>
      </c>
      <c r="AZ1479" s="21">
        <v>21.6</v>
      </c>
      <c r="BA1479" s="11">
        <f>Tabla8[[#This Row],[tasa de cambio]]*Tabla8[[#This Row],[Ingresos netos]]</f>
        <v>1.4529600179999999E-2</v>
      </c>
      <c r="BB1479" s="23"/>
      <c r="BD1479" s="23"/>
    </row>
    <row r="1480" spans="43:56">
      <c r="AQ1480" s="1" t="s">
        <v>100</v>
      </c>
      <c r="AR1480" s="1" t="s">
        <v>36</v>
      </c>
      <c r="AS1480" s="1" t="s">
        <v>104</v>
      </c>
      <c r="AT1480" s="1" t="s">
        <v>11</v>
      </c>
      <c r="AU1480" s="1" t="s">
        <v>12</v>
      </c>
      <c r="AV1480" s="1" t="s">
        <v>13</v>
      </c>
      <c r="AW1480" s="8">
        <v>1.802E-3</v>
      </c>
      <c r="AX1480" s="8">
        <v>0.75</v>
      </c>
      <c r="AY1480" s="9">
        <f>Tabla8[[#This Row],[Precio unitario]]*Tabla8[[#This Row],[Tasa de ingresos cliente]]</f>
        <v>1.3515000000000001E-3</v>
      </c>
      <c r="AZ1480" s="21">
        <v>21.6</v>
      </c>
      <c r="BA1480" s="11">
        <f>Tabla8[[#This Row],[tasa de cambio]]*Tabla8[[#This Row],[Ingresos netos]]</f>
        <v>2.9192400000000004E-2</v>
      </c>
      <c r="BB1480" s="23"/>
      <c r="BD1480" s="23"/>
    </row>
    <row r="1481" spans="43:56">
      <c r="AQ1481" s="2" t="s">
        <v>100</v>
      </c>
      <c r="AR1481" s="2" t="s">
        <v>36</v>
      </c>
      <c r="AS1481" s="2" t="s">
        <v>104</v>
      </c>
      <c r="AT1481" s="2" t="s">
        <v>11</v>
      </c>
      <c r="AU1481" s="2" t="s">
        <v>12</v>
      </c>
      <c r="AV1481" s="2" t="s">
        <v>13</v>
      </c>
      <c r="AW1481" s="7">
        <v>1.8019231E-3</v>
      </c>
      <c r="AX1481" s="7">
        <v>0.75</v>
      </c>
      <c r="AY1481" s="9">
        <f>Tabla8[[#This Row],[Precio unitario]]*Tabla8[[#This Row],[Tasa de ingresos cliente]]</f>
        <v>1.351442325E-3</v>
      </c>
      <c r="AZ1481" s="21">
        <v>21.6</v>
      </c>
      <c r="BA1481" s="11">
        <f>Tabla8[[#This Row],[tasa de cambio]]*Tabla8[[#This Row],[Ingresos netos]]</f>
        <v>2.9191154220000001E-2</v>
      </c>
      <c r="BB1481" s="23"/>
      <c r="BD1481" s="23"/>
    </row>
    <row r="1482" spans="43:56">
      <c r="AQ1482" s="1" t="s">
        <v>100</v>
      </c>
      <c r="AR1482" s="1" t="s">
        <v>36</v>
      </c>
      <c r="AS1482" s="1" t="s">
        <v>104</v>
      </c>
      <c r="AT1482" s="1" t="s">
        <v>11</v>
      </c>
      <c r="AU1482" s="1" t="s">
        <v>12</v>
      </c>
      <c r="AV1482" s="1" t="s">
        <v>13</v>
      </c>
      <c r="AW1482" s="8">
        <v>2.3080000000000002E-3</v>
      </c>
      <c r="AX1482" s="8">
        <v>0.75</v>
      </c>
      <c r="AY1482" s="9">
        <f>Tabla8[[#This Row],[Precio unitario]]*Tabla8[[#This Row],[Tasa de ingresos cliente]]</f>
        <v>1.7310000000000001E-3</v>
      </c>
      <c r="AZ1482" s="21">
        <v>21.6</v>
      </c>
      <c r="BA1482" s="11">
        <f>Tabla8[[#This Row],[tasa de cambio]]*Tabla8[[#This Row],[Ingresos netos]]</f>
        <v>3.7389600000000002E-2</v>
      </c>
      <c r="BB1482" s="23"/>
      <c r="BD1482" s="23"/>
    </row>
    <row r="1483" spans="43:56">
      <c r="AQ1483" s="2" t="s">
        <v>100</v>
      </c>
      <c r="AR1483" s="2" t="s">
        <v>36</v>
      </c>
      <c r="AS1483" s="2" t="s">
        <v>104</v>
      </c>
      <c r="AT1483" s="2" t="s">
        <v>11</v>
      </c>
      <c r="AU1483" s="2" t="s">
        <v>12</v>
      </c>
      <c r="AV1483" s="2" t="s">
        <v>13</v>
      </c>
      <c r="AW1483" s="7">
        <v>2.3079778E-3</v>
      </c>
      <c r="AX1483" s="7">
        <v>0.75</v>
      </c>
      <c r="AY1483" s="9">
        <f>Tabla8[[#This Row],[Precio unitario]]*Tabla8[[#This Row],[Tasa de ingresos cliente]]</f>
        <v>1.7309833500000001E-3</v>
      </c>
      <c r="AZ1483" s="21">
        <v>21.6</v>
      </c>
      <c r="BA1483" s="11">
        <f>Tabla8[[#This Row],[tasa de cambio]]*Tabla8[[#This Row],[Ingresos netos]]</f>
        <v>3.7389240360000006E-2</v>
      </c>
      <c r="BB1483" s="23"/>
      <c r="BD1483" s="23"/>
    </row>
    <row r="1484" spans="43:56">
      <c r="AQ1484" s="2" t="s">
        <v>100</v>
      </c>
      <c r="AR1484" s="2" t="s">
        <v>36</v>
      </c>
      <c r="AS1484" s="2" t="s">
        <v>104</v>
      </c>
      <c r="AT1484" s="2" t="s">
        <v>11</v>
      </c>
      <c r="AU1484" s="2" t="s">
        <v>12</v>
      </c>
      <c r="AV1484" s="2" t="s">
        <v>13</v>
      </c>
      <c r="AW1484" s="7">
        <v>9.9700000000000006E-4</v>
      </c>
      <c r="AX1484" s="7">
        <v>0.75</v>
      </c>
      <c r="AY1484" s="9">
        <f>Tabla8[[#This Row],[Precio unitario]]*Tabla8[[#This Row],[Tasa de ingresos cliente]]</f>
        <v>7.4775000000000004E-4</v>
      </c>
      <c r="AZ1484" s="21">
        <v>21.6</v>
      </c>
      <c r="BA1484" s="11">
        <f>Tabla8[[#This Row],[tasa de cambio]]*Tabla8[[#This Row],[Ingresos netos]]</f>
        <v>1.6151400000000003E-2</v>
      </c>
      <c r="BB1484" s="23"/>
      <c r="BD1484" s="23"/>
    </row>
    <row r="1485" spans="43:56">
      <c r="AQ1485" s="1" t="s">
        <v>100</v>
      </c>
      <c r="AR1485" s="1" t="s">
        <v>36</v>
      </c>
      <c r="AS1485" s="1" t="s">
        <v>104</v>
      </c>
      <c r="AT1485" s="1" t="s">
        <v>11</v>
      </c>
      <c r="AU1485" s="1" t="s">
        <v>12</v>
      </c>
      <c r="AV1485" s="1" t="s">
        <v>13</v>
      </c>
      <c r="AW1485" s="8">
        <v>9.9681820000000008E-4</v>
      </c>
      <c r="AX1485" s="8">
        <v>0.75</v>
      </c>
      <c r="AY1485" s="9">
        <f>Tabla8[[#This Row],[Precio unitario]]*Tabla8[[#This Row],[Tasa de ingresos cliente]]</f>
        <v>7.4761365000000006E-4</v>
      </c>
      <c r="AZ1485" s="21">
        <v>21.6</v>
      </c>
      <c r="BA1485" s="11">
        <f>Tabla8[[#This Row],[tasa de cambio]]*Tabla8[[#This Row],[Ingresos netos]]</f>
        <v>1.6148454840000003E-2</v>
      </c>
      <c r="BB1485" s="23"/>
      <c r="BD1485" s="23"/>
    </row>
    <row r="1486" spans="43:56">
      <c r="AQ1486" s="2" t="s">
        <v>100</v>
      </c>
      <c r="AR1486" s="2" t="s">
        <v>36</v>
      </c>
      <c r="AS1486" s="2" t="s">
        <v>114</v>
      </c>
      <c r="AT1486" s="2" t="s">
        <v>11</v>
      </c>
      <c r="AU1486" s="2" t="s">
        <v>12</v>
      </c>
      <c r="AV1486" s="2" t="s">
        <v>13</v>
      </c>
      <c r="AW1486" s="7">
        <v>5.8E-5</v>
      </c>
      <c r="AX1486" s="7">
        <v>0.75</v>
      </c>
      <c r="AY1486" s="9">
        <f>Tabla8[[#This Row],[Precio unitario]]*Tabla8[[#This Row],[Tasa de ingresos cliente]]</f>
        <v>4.35E-5</v>
      </c>
      <c r="AZ1486" s="21">
        <v>21.6</v>
      </c>
      <c r="BA1486" s="11">
        <f>Tabla8[[#This Row],[tasa de cambio]]*Tabla8[[#This Row],[Ingresos netos]]</f>
        <v>9.3960000000000007E-4</v>
      </c>
      <c r="BB1486" s="23"/>
      <c r="BD1486" s="23"/>
    </row>
    <row r="1487" spans="43:56">
      <c r="AQ1487" s="1" t="s">
        <v>100</v>
      </c>
      <c r="AR1487" s="1" t="s">
        <v>36</v>
      </c>
      <c r="AS1487" s="1" t="s">
        <v>114</v>
      </c>
      <c r="AT1487" s="1" t="s">
        <v>11</v>
      </c>
      <c r="AU1487" s="1" t="s">
        <v>12</v>
      </c>
      <c r="AV1487" s="1" t="s">
        <v>13</v>
      </c>
      <c r="AW1487" s="8">
        <v>5.8199999999999998E-5</v>
      </c>
      <c r="AX1487" s="8">
        <v>0.75</v>
      </c>
      <c r="AY1487" s="9">
        <f>Tabla8[[#This Row],[Precio unitario]]*Tabla8[[#This Row],[Tasa de ingresos cliente]]</f>
        <v>4.3649999999999997E-5</v>
      </c>
      <c r="AZ1487" s="21">
        <v>21.6</v>
      </c>
      <c r="BA1487" s="11">
        <f>Tabla8[[#This Row],[tasa de cambio]]*Tabla8[[#This Row],[Ingresos netos]]</f>
        <v>9.4284000000000002E-4</v>
      </c>
      <c r="BB1487" s="23"/>
      <c r="BD1487" s="23"/>
    </row>
    <row r="1488" spans="43:56">
      <c r="AQ1488" s="2" t="s">
        <v>100</v>
      </c>
      <c r="AR1488" s="2" t="s">
        <v>36</v>
      </c>
      <c r="AS1488" s="2" t="s">
        <v>114</v>
      </c>
      <c r="AT1488" s="2" t="s">
        <v>11</v>
      </c>
      <c r="AU1488" s="2" t="s">
        <v>12</v>
      </c>
      <c r="AV1488" s="2" t="s">
        <v>13</v>
      </c>
      <c r="AW1488" s="7">
        <v>5.8272700000000002E-5</v>
      </c>
      <c r="AX1488" s="7">
        <v>0.75</v>
      </c>
      <c r="AY1488" s="9">
        <f>Tabla8[[#This Row],[Precio unitario]]*Tabla8[[#This Row],[Tasa de ingresos cliente]]</f>
        <v>4.3704525000000003E-5</v>
      </c>
      <c r="AZ1488" s="21">
        <v>21.6</v>
      </c>
      <c r="BA1488" s="11">
        <f>Tabla8[[#This Row],[tasa de cambio]]*Tabla8[[#This Row],[Ingresos netos]]</f>
        <v>9.4401774000000009E-4</v>
      </c>
      <c r="BB1488" s="23"/>
      <c r="BD1488" s="23"/>
    </row>
    <row r="1489" spans="43:56">
      <c r="AQ1489" s="1" t="s">
        <v>100</v>
      </c>
      <c r="AR1489" s="1" t="s">
        <v>36</v>
      </c>
      <c r="AS1489" s="1" t="s">
        <v>114</v>
      </c>
      <c r="AT1489" s="1" t="s">
        <v>11</v>
      </c>
      <c r="AU1489" s="1" t="s">
        <v>12</v>
      </c>
      <c r="AV1489" s="1" t="s">
        <v>13</v>
      </c>
      <c r="AW1489" s="8">
        <v>5.825E-5</v>
      </c>
      <c r="AX1489" s="8">
        <v>0.75</v>
      </c>
      <c r="AY1489" s="9">
        <f>Tabla8[[#This Row],[Precio unitario]]*Tabla8[[#This Row],[Tasa de ingresos cliente]]</f>
        <v>4.3687499999999998E-5</v>
      </c>
      <c r="AZ1489" s="21">
        <v>21.6</v>
      </c>
      <c r="BA1489" s="11">
        <f>Tabla8[[#This Row],[tasa de cambio]]*Tabla8[[#This Row],[Ingresos netos]]</f>
        <v>9.4364999999999998E-4</v>
      </c>
      <c r="BB1489" s="23"/>
      <c r="BD1489" s="23"/>
    </row>
    <row r="1490" spans="43:56">
      <c r="AQ1490" s="2" t="s">
        <v>100</v>
      </c>
      <c r="AR1490" s="2" t="s">
        <v>36</v>
      </c>
      <c r="AS1490" s="2" t="s">
        <v>114</v>
      </c>
      <c r="AT1490" s="2" t="s">
        <v>11</v>
      </c>
      <c r="AU1490" s="2" t="s">
        <v>12</v>
      </c>
      <c r="AV1490" s="2" t="s">
        <v>13</v>
      </c>
      <c r="AW1490" s="7">
        <v>5.8240299999999999E-5</v>
      </c>
      <c r="AX1490" s="7">
        <v>0.75</v>
      </c>
      <c r="AY1490" s="9">
        <f>Tabla8[[#This Row],[Precio unitario]]*Tabla8[[#This Row],[Tasa de ingresos cliente]]</f>
        <v>4.3680224999999997E-5</v>
      </c>
      <c r="AZ1490" s="21">
        <v>21.6</v>
      </c>
      <c r="BA1490" s="11">
        <f>Tabla8[[#This Row],[tasa de cambio]]*Tabla8[[#This Row],[Ingresos netos]]</f>
        <v>9.4349286000000002E-4</v>
      </c>
      <c r="BB1490" s="23"/>
      <c r="BD1490" s="23"/>
    </row>
    <row r="1491" spans="43:56">
      <c r="AQ1491" s="1" t="s">
        <v>100</v>
      </c>
      <c r="AR1491" s="1" t="s">
        <v>36</v>
      </c>
      <c r="AS1491" s="1" t="s">
        <v>114</v>
      </c>
      <c r="AT1491" s="1" t="s">
        <v>11</v>
      </c>
      <c r="AU1491" s="1" t="s">
        <v>12</v>
      </c>
      <c r="AV1491" s="1" t="s">
        <v>13</v>
      </c>
      <c r="AW1491" s="8">
        <v>5.81667E-5</v>
      </c>
      <c r="AX1491" s="8">
        <v>0.75</v>
      </c>
      <c r="AY1491" s="9">
        <f>Tabla8[[#This Row],[Precio unitario]]*Tabla8[[#This Row],[Tasa de ingresos cliente]]</f>
        <v>4.3625024999999998E-5</v>
      </c>
      <c r="AZ1491" s="21">
        <v>21.6</v>
      </c>
      <c r="BA1491" s="11">
        <f>Tabla8[[#This Row],[tasa de cambio]]*Tabla8[[#This Row],[Ingresos netos]]</f>
        <v>9.4230053999999998E-4</v>
      </c>
      <c r="BB1491" s="23"/>
      <c r="BD1491" s="23"/>
    </row>
    <row r="1492" spans="43:56">
      <c r="AQ1492" s="2" t="s">
        <v>100</v>
      </c>
      <c r="AR1492" s="2" t="s">
        <v>36</v>
      </c>
      <c r="AS1492" s="2" t="s">
        <v>104</v>
      </c>
      <c r="AT1492" s="2" t="s">
        <v>11</v>
      </c>
      <c r="AU1492" s="2" t="s">
        <v>129</v>
      </c>
      <c r="AV1492" s="2" t="s">
        <v>13</v>
      </c>
      <c r="AW1492" s="7">
        <v>-4.54191E-4</v>
      </c>
      <c r="AX1492" s="7">
        <v>0.75</v>
      </c>
      <c r="AY1492" s="9">
        <f>Tabla8[[#This Row],[Precio unitario]]*Tabla8[[#This Row],[Tasa de ingresos cliente]]</f>
        <v>-3.4064324999999999E-4</v>
      </c>
      <c r="AZ1492" s="21">
        <v>21.6</v>
      </c>
      <c r="BA1492" s="11">
        <f>Tabla8[[#This Row],[tasa de cambio]]*Tabla8[[#This Row],[Ingresos netos]]</f>
        <v>-7.3578942000000003E-3</v>
      </c>
      <c r="BB1492" s="23"/>
      <c r="BD1492" s="23"/>
    </row>
    <row r="1493" spans="43:56">
      <c r="AQ1493" s="2" t="s">
        <v>100</v>
      </c>
      <c r="AR1493" s="2" t="s">
        <v>36</v>
      </c>
      <c r="AS1493" s="2" t="s">
        <v>114</v>
      </c>
      <c r="AT1493" s="2" t="s">
        <v>11</v>
      </c>
      <c r="AU1493" s="2" t="s">
        <v>129</v>
      </c>
      <c r="AV1493" s="2" t="s">
        <v>13</v>
      </c>
      <c r="AW1493" s="7">
        <v>-1.7472299999999999E-5</v>
      </c>
      <c r="AX1493" s="7">
        <v>0.75</v>
      </c>
      <c r="AY1493" s="9">
        <f>Tabla8[[#This Row],[Precio unitario]]*Tabla8[[#This Row],[Tasa de ingresos cliente]]</f>
        <v>-1.3104224999999999E-5</v>
      </c>
      <c r="AZ1493" s="21">
        <v>21.6</v>
      </c>
      <c r="BA1493" s="11">
        <f>Tabla8[[#This Row],[tasa de cambio]]*Tabla8[[#This Row],[Ingresos netos]]</f>
        <v>-2.8305125999999998E-4</v>
      </c>
      <c r="BB1493" s="23"/>
      <c r="BD1493" s="23"/>
    </row>
    <row r="1494" spans="43:56">
      <c r="AQ1494" s="1" t="s">
        <v>100</v>
      </c>
      <c r="AR1494" s="1" t="s">
        <v>32</v>
      </c>
      <c r="AS1494" s="1" t="s">
        <v>101</v>
      </c>
      <c r="AT1494" s="1" t="s">
        <v>11</v>
      </c>
      <c r="AU1494" s="1" t="s">
        <v>12</v>
      </c>
      <c r="AV1494" s="1" t="s">
        <v>13</v>
      </c>
      <c r="AW1494" s="8">
        <v>1.2574000000000001E-3</v>
      </c>
      <c r="AX1494" s="8">
        <v>0.75</v>
      </c>
      <c r="AY1494" s="9">
        <f>Tabla8[[#This Row],[Precio unitario]]*Tabla8[[#This Row],[Tasa de ingresos cliente]]</f>
        <v>9.4305000000000007E-4</v>
      </c>
      <c r="AZ1494" s="21">
        <v>21.6</v>
      </c>
      <c r="BA1494" s="11">
        <f>Tabla8[[#This Row],[tasa de cambio]]*Tabla8[[#This Row],[Ingresos netos]]</f>
        <v>2.0369880000000003E-2</v>
      </c>
      <c r="BB1494" s="23"/>
      <c r="BD1494" s="23"/>
    </row>
    <row r="1495" spans="43:56">
      <c r="AQ1495" s="2" t="s">
        <v>100</v>
      </c>
      <c r="AR1495" s="2" t="s">
        <v>32</v>
      </c>
      <c r="AS1495" s="2" t="s">
        <v>104</v>
      </c>
      <c r="AT1495" s="2" t="s">
        <v>11</v>
      </c>
      <c r="AU1495" s="2" t="s">
        <v>12</v>
      </c>
      <c r="AV1495" s="2" t="s">
        <v>13</v>
      </c>
      <c r="AW1495" s="7">
        <v>1.714E-3</v>
      </c>
      <c r="AX1495" s="7">
        <v>0.75</v>
      </c>
      <c r="AY1495" s="9">
        <f>Tabla8[[#This Row],[Precio unitario]]*Tabla8[[#This Row],[Tasa de ingresos cliente]]</f>
        <v>1.2855E-3</v>
      </c>
      <c r="AZ1495" s="21">
        <v>21.6</v>
      </c>
      <c r="BA1495" s="11">
        <f>Tabla8[[#This Row],[tasa de cambio]]*Tabla8[[#This Row],[Ingresos netos]]</f>
        <v>2.7766800000000001E-2</v>
      </c>
      <c r="BB1495" s="23"/>
      <c r="BD1495" s="23"/>
    </row>
    <row r="1496" spans="43:56">
      <c r="AQ1496" s="1" t="s">
        <v>100</v>
      </c>
      <c r="AR1496" s="1" t="s">
        <v>32</v>
      </c>
      <c r="AS1496" s="1" t="s">
        <v>104</v>
      </c>
      <c r="AT1496" s="1" t="s">
        <v>11</v>
      </c>
      <c r="AU1496" s="1" t="s">
        <v>12</v>
      </c>
      <c r="AV1496" s="1" t="s">
        <v>13</v>
      </c>
      <c r="AW1496" s="8">
        <v>1.7139524000000001E-3</v>
      </c>
      <c r="AX1496" s="8">
        <v>0.75</v>
      </c>
      <c r="AY1496" s="9">
        <f>Tabla8[[#This Row],[Precio unitario]]*Tabla8[[#This Row],[Tasa de ingresos cliente]]</f>
        <v>1.2854643000000002E-3</v>
      </c>
      <c r="AZ1496" s="21">
        <v>21.6</v>
      </c>
      <c r="BA1496" s="11">
        <f>Tabla8[[#This Row],[tasa de cambio]]*Tabla8[[#This Row],[Ingresos netos]]</f>
        <v>2.7766028880000005E-2</v>
      </c>
      <c r="BB1496" s="23"/>
      <c r="BD1496" s="23"/>
    </row>
    <row r="1497" spans="43:56">
      <c r="AQ1497" s="1" t="s">
        <v>100</v>
      </c>
      <c r="AR1497" s="1" t="s">
        <v>32</v>
      </c>
      <c r="AS1497" s="1" t="s">
        <v>104</v>
      </c>
      <c r="AT1497" s="1" t="s">
        <v>11</v>
      </c>
      <c r="AU1497" s="1" t="s">
        <v>12</v>
      </c>
      <c r="AV1497" s="1" t="s">
        <v>13</v>
      </c>
      <c r="AW1497" s="8">
        <v>3.0109999999999998E-3</v>
      </c>
      <c r="AX1497" s="8">
        <v>0.75</v>
      </c>
      <c r="AY1497" s="9">
        <f>Tabla8[[#This Row],[Precio unitario]]*Tabla8[[#This Row],[Tasa de ingresos cliente]]</f>
        <v>2.2582499999999998E-3</v>
      </c>
      <c r="AZ1497" s="21">
        <v>21.6</v>
      </c>
      <c r="BA1497" s="11">
        <f>Tabla8[[#This Row],[tasa de cambio]]*Tabla8[[#This Row],[Ingresos netos]]</f>
        <v>4.8778200000000001E-2</v>
      </c>
      <c r="BB1497" s="23"/>
      <c r="BD1497" s="23"/>
    </row>
    <row r="1498" spans="43:56">
      <c r="AQ1498" s="2" t="s">
        <v>100</v>
      </c>
      <c r="AR1498" s="2" t="s">
        <v>32</v>
      </c>
      <c r="AS1498" s="2" t="s">
        <v>104</v>
      </c>
      <c r="AT1498" s="2" t="s">
        <v>11</v>
      </c>
      <c r="AU1498" s="2" t="s">
        <v>12</v>
      </c>
      <c r="AV1498" s="2" t="s">
        <v>13</v>
      </c>
      <c r="AW1498" s="7">
        <v>3.0111999999999999E-3</v>
      </c>
      <c r="AX1498" s="7">
        <v>0.75</v>
      </c>
      <c r="AY1498" s="9">
        <f>Tabla8[[#This Row],[Precio unitario]]*Tabla8[[#This Row],[Tasa de ingresos cliente]]</f>
        <v>2.2583999999999998E-3</v>
      </c>
      <c r="AZ1498" s="21">
        <v>21.6</v>
      </c>
      <c r="BA1498" s="11">
        <f>Tabla8[[#This Row],[tasa de cambio]]*Tabla8[[#This Row],[Ingresos netos]]</f>
        <v>4.8781440000000002E-2</v>
      </c>
      <c r="BB1498" s="23"/>
      <c r="BD1498" s="23"/>
    </row>
    <row r="1499" spans="43:56">
      <c r="AQ1499" s="1" t="s">
        <v>100</v>
      </c>
      <c r="AR1499" s="1" t="s">
        <v>32</v>
      </c>
      <c r="AS1499" s="1" t="s">
        <v>104</v>
      </c>
      <c r="AT1499" s="1" t="s">
        <v>11</v>
      </c>
      <c r="AU1499" s="1" t="s">
        <v>12</v>
      </c>
      <c r="AV1499" s="1" t="s">
        <v>13</v>
      </c>
      <c r="AW1499" s="8">
        <v>3.689E-3</v>
      </c>
      <c r="AX1499" s="8">
        <v>0.75</v>
      </c>
      <c r="AY1499" s="9">
        <f>Tabla8[[#This Row],[Precio unitario]]*Tabla8[[#This Row],[Tasa de ingresos cliente]]</f>
        <v>2.7667500000000001E-3</v>
      </c>
      <c r="AZ1499" s="21">
        <v>21.6</v>
      </c>
      <c r="BA1499" s="11">
        <f>Tabla8[[#This Row],[tasa de cambio]]*Tabla8[[#This Row],[Ingresos netos]]</f>
        <v>5.9761800000000004E-2</v>
      </c>
      <c r="BB1499" s="23"/>
      <c r="BD1499" s="23"/>
    </row>
    <row r="1500" spans="43:56">
      <c r="AQ1500" s="2" t="s">
        <v>100</v>
      </c>
      <c r="AR1500" s="2" t="s">
        <v>32</v>
      </c>
      <c r="AS1500" s="2" t="s">
        <v>104</v>
      </c>
      <c r="AT1500" s="2" t="s">
        <v>11</v>
      </c>
      <c r="AU1500" s="2" t="s">
        <v>12</v>
      </c>
      <c r="AV1500" s="2" t="s">
        <v>13</v>
      </c>
      <c r="AW1500" s="7">
        <v>3.6895000000000001E-3</v>
      </c>
      <c r="AX1500" s="7">
        <v>0.75</v>
      </c>
      <c r="AY1500" s="9">
        <f>Tabla8[[#This Row],[Precio unitario]]*Tabla8[[#This Row],[Tasa de ingresos cliente]]</f>
        <v>2.7671250000000001E-3</v>
      </c>
      <c r="AZ1500" s="21">
        <v>21.6</v>
      </c>
      <c r="BA1500" s="11">
        <f>Tabla8[[#This Row],[tasa de cambio]]*Tabla8[[#This Row],[Ingresos netos]]</f>
        <v>5.9769900000000008E-2</v>
      </c>
      <c r="BB1500" s="23"/>
      <c r="BD1500" s="23"/>
    </row>
    <row r="1501" spans="43:56">
      <c r="AQ1501" s="1" t="s">
        <v>100</v>
      </c>
      <c r="AR1501" s="1" t="s">
        <v>32</v>
      </c>
      <c r="AS1501" s="1" t="s">
        <v>104</v>
      </c>
      <c r="AT1501" s="1" t="s">
        <v>11</v>
      </c>
      <c r="AU1501" s="1" t="s">
        <v>12</v>
      </c>
      <c r="AV1501" s="1" t="s">
        <v>13</v>
      </c>
      <c r="AW1501" s="8">
        <v>3.6893333E-3</v>
      </c>
      <c r="AX1501" s="8">
        <v>0.75</v>
      </c>
      <c r="AY1501" s="9">
        <f>Tabla8[[#This Row],[Precio unitario]]*Tabla8[[#This Row],[Tasa de ingresos cliente]]</f>
        <v>2.766999975E-3</v>
      </c>
      <c r="AZ1501" s="21">
        <v>21.6</v>
      </c>
      <c r="BA1501" s="11">
        <f>Tabla8[[#This Row],[tasa de cambio]]*Tabla8[[#This Row],[Ingresos netos]]</f>
        <v>5.9767199460000003E-2</v>
      </c>
      <c r="BB1501" s="23"/>
      <c r="BD1501" s="23"/>
    </row>
    <row r="1502" spans="43:56">
      <c r="AQ1502" s="2" t="s">
        <v>100</v>
      </c>
      <c r="AR1502" s="2" t="s">
        <v>32</v>
      </c>
      <c r="AS1502" s="2" t="s">
        <v>104</v>
      </c>
      <c r="AT1502" s="2" t="s">
        <v>11</v>
      </c>
      <c r="AU1502" s="2" t="s">
        <v>12</v>
      </c>
      <c r="AV1502" s="2" t="s">
        <v>13</v>
      </c>
      <c r="AW1502" s="7">
        <v>3.6893999999999998E-3</v>
      </c>
      <c r="AX1502" s="7">
        <v>0.75</v>
      </c>
      <c r="AY1502" s="9">
        <f>Tabla8[[#This Row],[Precio unitario]]*Tabla8[[#This Row],[Tasa de ingresos cliente]]</f>
        <v>2.7670500000000001E-3</v>
      </c>
      <c r="AZ1502" s="21">
        <v>21.6</v>
      </c>
      <c r="BA1502" s="11">
        <f>Tabla8[[#This Row],[tasa de cambio]]*Tabla8[[#This Row],[Ingresos netos]]</f>
        <v>5.9768280000000007E-2</v>
      </c>
      <c r="BB1502" s="23"/>
      <c r="BD1502" s="23"/>
    </row>
    <row r="1503" spans="43:56">
      <c r="AQ1503" s="1" t="s">
        <v>100</v>
      </c>
      <c r="AR1503" s="1" t="s">
        <v>32</v>
      </c>
      <c r="AS1503" s="1" t="s">
        <v>104</v>
      </c>
      <c r="AT1503" s="1" t="s">
        <v>11</v>
      </c>
      <c r="AU1503" s="1" t="s">
        <v>12</v>
      </c>
      <c r="AV1503" s="1" t="s">
        <v>13</v>
      </c>
      <c r="AW1503" s="8">
        <v>3.6893947000000002E-3</v>
      </c>
      <c r="AX1503" s="8">
        <v>0.75</v>
      </c>
      <c r="AY1503" s="9">
        <f>Tabla8[[#This Row],[Precio unitario]]*Tabla8[[#This Row],[Tasa de ingresos cliente]]</f>
        <v>2.7670460249999999E-3</v>
      </c>
      <c r="AZ1503" s="21">
        <v>21.6</v>
      </c>
      <c r="BA1503" s="11">
        <f>Tabla8[[#This Row],[tasa de cambio]]*Tabla8[[#This Row],[Ingresos netos]]</f>
        <v>5.9768194140000001E-2</v>
      </c>
      <c r="BB1503" s="23"/>
      <c r="BD1503" s="23"/>
    </row>
    <row r="1504" spans="43:56">
      <c r="AQ1504" s="1" t="s">
        <v>100</v>
      </c>
      <c r="AR1504" s="1" t="s">
        <v>32</v>
      </c>
      <c r="AS1504" s="1" t="s">
        <v>104</v>
      </c>
      <c r="AT1504" s="1" t="s">
        <v>11</v>
      </c>
      <c r="AU1504" s="1" t="s">
        <v>12</v>
      </c>
      <c r="AV1504" s="1" t="s">
        <v>13</v>
      </c>
      <c r="AW1504" s="8">
        <v>1.5939999999999999E-3</v>
      </c>
      <c r="AX1504" s="8">
        <v>0.75</v>
      </c>
      <c r="AY1504" s="9">
        <f>Tabla8[[#This Row],[Precio unitario]]*Tabla8[[#This Row],[Tasa de ingresos cliente]]</f>
        <v>1.1954999999999999E-3</v>
      </c>
      <c r="AZ1504" s="21">
        <v>21.6</v>
      </c>
      <c r="BA1504" s="11">
        <f>Tabla8[[#This Row],[tasa de cambio]]*Tabla8[[#This Row],[Ingresos netos]]</f>
        <v>2.58228E-2</v>
      </c>
      <c r="BB1504" s="23"/>
      <c r="BD1504" s="23"/>
    </row>
    <row r="1505" spans="43:56">
      <c r="AQ1505" s="2" t="s">
        <v>100</v>
      </c>
      <c r="AR1505" s="2" t="s">
        <v>32</v>
      </c>
      <c r="AS1505" s="2" t="s">
        <v>114</v>
      </c>
      <c r="AT1505" s="2" t="s">
        <v>11</v>
      </c>
      <c r="AU1505" s="2" t="s">
        <v>12</v>
      </c>
      <c r="AV1505" s="2" t="s">
        <v>13</v>
      </c>
      <c r="AW1505" s="7">
        <v>6.5666699999999999E-5</v>
      </c>
      <c r="AX1505" s="7">
        <v>0.75</v>
      </c>
      <c r="AY1505" s="9">
        <f>Tabla8[[#This Row],[Precio unitario]]*Tabla8[[#This Row],[Tasa de ingresos cliente]]</f>
        <v>4.9250024999999999E-5</v>
      </c>
      <c r="AZ1505" s="21">
        <v>21.6</v>
      </c>
      <c r="BA1505" s="11">
        <f>Tabla8[[#This Row],[tasa de cambio]]*Tabla8[[#This Row],[Ingresos netos]]</f>
        <v>1.06380054E-3</v>
      </c>
      <c r="BB1505" s="23"/>
      <c r="BD1505" s="23"/>
    </row>
    <row r="1506" spans="43:56">
      <c r="AQ1506" s="1" t="s">
        <v>100</v>
      </c>
      <c r="AR1506" s="1" t="s">
        <v>32</v>
      </c>
      <c r="AS1506" s="1" t="s">
        <v>114</v>
      </c>
      <c r="AT1506" s="1" t="s">
        <v>11</v>
      </c>
      <c r="AU1506" s="1" t="s">
        <v>12</v>
      </c>
      <c r="AV1506" s="1" t="s">
        <v>13</v>
      </c>
      <c r="AW1506" s="8">
        <v>6.5584699999999996E-5</v>
      </c>
      <c r="AX1506" s="8">
        <v>0.75</v>
      </c>
      <c r="AY1506" s="9">
        <f>Tabla8[[#This Row],[Precio unitario]]*Tabla8[[#This Row],[Tasa de ingresos cliente]]</f>
        <v>4.9188524999999993E-5</v>
      </c>
      <c r="AZ1506" s="21">
        <v>21.6</v>
      </c>
      <c r="BA1506" s="11">
        <f>Tabla8[[#This Row],[tasa de cambio]]*Tabla8[[#This Row],[Ingresos netos]]</f>
        <v>1.0624721399999999E-3</v>
      </c>
      <c r="BB1506" s="23"/>
      <c r="BD1506" s="23"/>
    </row>
    <row r="1507" spans="43:56">
      <c r="AQ1507" s="2" t="s">
        <v>100</v>
      </c>
      <c r="AR1507" s="2" t="s">
        <v>32</v>
      </c>
      <c r="AS1507" s="2" t="s">
        <v>114</v>
      </c>
      <c r="AT1507" s="2" t="s">
        <v>11</v>
      </c>
      <c r="AU1507" s="2" t="s">
        <v>12</v>
      </c>
      <c r="AV1507" s="2" t="s">
        <v>13</v>
      </c>
      <c r="AW1507" s="7">
        <v>6.5580599999999993E-5</v>
      </c>
      <c r="AX1507" s="7">
        <v>0.75</v>
      </c>
      <c r="AY1507" s="9">
        <f>Tabla8[[#This Row],[Precio unitario]]*Tabla8[[#This Row],[Tasa de ingresos cliente]]</f>
        <v>4.9185449999999995E-5</v>
      </c>
      <c r="AZ1507" s="21">
        <v>21.6</v>
      </c>
      <c r="BA1507" s="11">
        <f>Tabla8[[#This Row],[tasa de cambio]]*Tabla8[[#This Row],[Ingresos netos]]</f>
        <v>1.0624057199999999E-3</v>
      </c>
      <c r="BB1507" s="23"/>
      <c r="BD1507" s="23"/>
    </row>
    <row r="1508" spans="43:56">
      <c r="AQ1508" s="1" t="s">
        <v>100</v>
      </c>
      <c r="AR1508" s="1" t="s">
        <v>32</v>
      </c>
      <c r="AS1508" s="1" t="s">
        <v>114</v>
      </c>
      <c r="AT1508" s="1" t="s">
        <v>11</v>
      </c>
      <c r="AU1508" s="1" t="s">
        <v>12</v>
      </c>
      <c r="AV1508" s="1" t="s">
        <v>13</v>
      </c>
      <c r="AW1508" s="8">
        <v>6.6000000000000005E-5</v>
      </c>
      <c r="AX1508" s="8">
        <v>0.75</v>
      </c>
      <c r="AY1508" s="9">
        <f>Tabla8[[#This Row],[Precio unitario]]*Tabla8[[#This Row],[Tasa de ingresos cliente]]</f>
        <v>4.9500000000000004E-5</v>
      </c>
      <c r="AZ1508" s="21">
        <v>21.6</v>
      </c>
      <c r="BA1508" s="11">
        <f>Tabla8[[#This Row],[tasa de cambio]]*Tabla8[[#This Row],[Ingresos netos]]</f>
        <v>1.0692000000000002E-3</v>
      </c>
      <c r="BB1508" s="23"/>
      <c r="BD1508" s="23"/>
    </row>
    <row r="1509" spans="43:56">
      <c r="AQ1509" s="2" t="s">
        <v>100</v>
      </c>
      <c r="AR1509" s="2" t="s">
        <v>32</v>
      </c>
      <c r="AS1509" s="2" t="s">
        <v>114</v>
      </c>
      <c r="AT1509" s="2" t="s">
        <v>11</v>
      </c>
      <c r="AU1509" s="2" t="s">
        <v>12</v>
      </c>
      <c r="AV1509" s="2" t="s">
        <v>13</v>
      </c>
      <c r="AW1509" s="7">
        <v>6.55714E-5</v>
      </c>
      <c r="AX1509" s="7">
        <v>0.75</v>
      </c>
      <c r="AY1509" s="9">
        <f>Tabla8[[#This Row],[Precio unitario]]*Tabla8[[#This Row],[Tasa de ingresos cliente]]</f>
        <v>4.917855E-5</v>
      </c>
      <c r="AZ1509" s="21">
        <v>21.6</v>
      </c>
      <c r="BA1509" s="11">
        <f>Tabla8[[#This Row],[tasa de cambio]]*Tabla8[[#This Row],[Ingresos netos]]</f>
        <v>1.06225668E-3</v>
      </c>
      <c r="BB1509" s="23"/>
      <c r="BD1509" s="23"/>
    </row>
    <row r="1510" spans="43:56">
      <c r="AQ1510" s="1" t="s">
        <v>100</v>
      </c>
      <c r="AR1510" s="1" t="s">
        <v>32</v>
      </c>
      <c r="AS1510" s="1" t="s">
        <v>114</v>
      </c>
      <c r="AT1510" s="1" t="s">
        <v>11</v>
      </c>
      <c r="AU1510" s="1" t="s">
        <v>12</v>
      </c>
      <c r="AV1510" s="1" t="s">
        <v>13</v>
      </c>
      <c r="AW1510" s="8">
        <v>6.5615400000000002E-5</v>
      </c>
      <c r="AX1510" s="8">
        <v>0.75</v>
      </c>
      <c r="AY1510" s="9">
        <f>Tabla8[[#This Row],[Precio unitario]]*Tabla8[[#This Row],[Tasa de ingresos cliente]]</f>
        <v>4.9211549999999998E-5</v>
      </c>
      <c r="AZ1510" s="21">
        <v>21.6</v>
      </c>
      <c r="BA1510" s="11">
        <f>Tabla8[[#This Row],[tasa de cambio]]*Tabla8[[#This Row],[Ingresos netos]]</f>
        <v>1.06296948E-3</v>
      </c>
      <c r="BB1510" s="23"/>
      <c r="BD1510" s="23"/>
    </row>
    <row r="1511" spans="43:56">
      <c r="AQ1511" s="2" t="s">
        <v>100</v>
      </c>
      <c r="AR1511" s="2" t="s">
        <v>32</v>
      </c>
      <c r="AS1511" s="2" t="s">
        <v>114</v>
      </c>
      <c r="AT1511" s="2" t="s">
        <v>11</v>
      </c>
      <c r="AU1511" s="2" t="s">
        <v>12</v>
      </c>
      <c r="AV1511" s="2" t="s">
        <v>13</v>
      </c>
      <c r="AW1511" s="7">
        <v>6.5545500000000005E-5</v>
      </c>
      <c r="AX1511" s="7">
        <v>0.75</v>
      </c>
      <c r="AY1511" s="9">
        <f>Tabla8[[#This Row],[Precio unitario]]*Tabla8[[#This Row],[Tasa de ingresos cliente]]</f>
        <v>4.9159125000000003E-5</v>
      </c>
      <c r="AZ1511" s="21">
        <v>21.6</v>
      </c>
      <c r="BA1511" s="11">
        <f>Tabla8[[#This Row],[tasa de cambio]]*Tabla8[[#This Row],[Ingresos netos]]</f>
        <v>1.0618371000000002E-3</v>
      </c>
      <c r="BB1511" s="23"/>
      <c r="BD1511" s="23"/>
    </row>
    <row r="1512" spans="43:56">
      <c r="AQ1512" s="1" t="s">
        <v>100</v>
      </c>
      <c r="AR1512" s="1" t="s">
        <v>32</v>
      </c>
      <c r="AS1512" s="1" t="s">
        <v>114</v>
      </c>
      <c r="AT1512" s="1" t="s">
        <v>11</v>
      </c>
      <c r="AU1512" s="1" t="s">
        <v>12</v>
      </c>
      <c r="AV1512" s="1" t="s">
        <v>13</v>
      </c>
      <c r="AW1512" s="8">
        <v>6.5500000000000006E-5</v>
      </c>
      <c r="AX1512" s="8">
        <v>0.75</v>
      </c>
      <c r="AY1512" s="9">
        <f>Tabla8[[#This Row],[Precio unitario]]*Tabla8[[#This Row],[Tasa de ingresos cliente]]</f>
        <v>4.9125000000000001E-5</v>
      </c>
      <c r="AZ1512" s="21">
        <v>21.6</v>
      </c>
      <c r="BA1512" s="11">
        <f>Tabla8[[#This Row],[tasa de cambio]]*Tabla8[[#This Row],[Ingresos netos]]</f>
        <v>1.0611000000000002E-3</v>
      </c>
      <c r="BB1512" s="23"/>
      <c r="BD1512" s="23"/>
    </row>
    <row r="1513" spans="43:56">
      <c r="AQ1513" s="2" t="s">
        <v>100</v>
      </c>
      <c r="AR1513" s="2" t="s">
        <v>32</v>
      </c>
      <c r="AS1513" s="2" t="s">
        <v>114</v>
      </c>
      <c r="AT1513" s="2" t="s">
        <v>11</v>
      </c>
      <c r="AU1513" s="2" t="s">
        <v>12</v>
      </c>
      <c r="AV1513" s="2" t="s">
        <v>13</v>
      </c>
      <c r="AW1513" s="7">
        <v>6.5555600000000006E-5</v>
      </c>
      <c r="AX1513" s="7">
        <v>0.75</v>
      </c>
      <c r="AY1513" s="9">
        <f>Tabla8[[#This Row],[Precio unitario]]*Tabla8[[#This Row],[Tasa de ingresos cliente]]</f>
        <v>4.9166700000000005E-5</v>
      </c>
      <c r="AZ1513" s="21">
        <v>21.6</v>
      </c>
      <c r="BA1513" s="11">
        <f>Tabla8[[#This Row],[tasa de cambio]]*Tabla8[[#This Row],[Ingresos netos]]</f>
        <v>1.0620007200000002E-3</v>
      </c>
      <c r="BB1513" s="23"/>
      <c r="BD1513" s="23"/>
    </row>
    <row r="1514" spans="43:56">
      <c r="AQ1514" s="1" t="s">
        <v>100</v>
      </c>
      <c r="AR1514" s="1" t="s">
        <v>32</v>
      </c>
      <c r="AS1514" s="1" t="s">
        <v>114</v>
      </c>
      <c r="AT1514" s="1" t="s">
        <v>11</v>
      </c>
      <c r="AU1514" s="1" t="s">
        <v>12</v>
      </c>
      <c r="AV1514" s="1" t="s">
        <v>13</v>
      </c>
      <c r="AW1514" s="8">
        <v>6.5599999999999995E-5</v>
      </c>
      <c r="AX1514" s="8">
        <v>0.75</v>
      </c>
      <c r="AY1514" s="9">
        <f>Tabla8[[#This Row],[Precio unitario]]*Tabla8[[#This Row],[Tasa de ingresos cliente]]</f>
        <v>4.9199999999999997E-5</v>
      </c>
      <c r="AZ1514" s="21">
        <v>21.6</v>
      </c>
      <c r="BA1514" s="11">
        <f>Tabla8[[#This Row],[tasa de cambio]]*Tabla8[[#This Row],[Ingresos netos]]</f>
        <v>1.0627200000000001E-3</v>
      </c>
      <c r="BB1514" s="23"/>
      <c r="BD1514" s="23"/>
    </row>
    <row r="1515" spans="43:56">
      <c r="AQ1515" s="2" t="s">
        <v>100</v>
      </c>
      <c r="AR1515" s="2" t="s">
        <v>32</v>
      </c>
      <c r="AS1515" s="2" t="s">
        <v>104</v>
      </c>
      <c r="AT1515" s="2" t="s">
        <v>11</v>
      </c>
      <c r="AU1515" s="2" t="s">
        <v>129</v>
      </c>
      <c r="AV1515" s="2" t="s">
        <v>13</v>
      </c>
      <c r="AW1515" s="7">
        <v>-7.4930099999999996E-4</v>
      </c>
      <c r="AX1515" s="7">
        <v>0.75</v>
      </c>
      <c r="AY1515" s="9">
        <f>Tabla8[[#This Row],[Precio unitario]]*Tabla8[[#This Row],[Tasa de ingresos cliente]]</f>
        <v>-5.6197574999999997E-4</v>
      </c>
      <c r="AZ1515" s="21">
        <v>21.6</v>
      </c>
      <c r="BA1515" s="11">
        <f>Tabla8[[#This Row],[tasa de cambio]]*Tabla8[[#This Row],[Ingresos netos]]</f>
        <v>-1.21386762E-2</v>
      </c>
      <c r="BB1515" s="23"/>
      <c r="BD1515" s="23"/>
    </row>
    <row r="1516" spans="43:56">
      <c r="AQ1516" s="1" t="s">
        <v>100</v>
      </c>
      <c r="AR1516" s="1" t="s">
        <v>32</v>
      </c>
      <c r="AS1516" s="1" t="s">
        <v>104</v>
      </c>
      <c r="AT1516" s="1" t="s">
        <v>11</v>
      </c>
      <c r="AU1516" s="1" t="s">
        <v>129</v>
      </c>
      <c r="AV1516" s="1" t="s">
        <v>13</v>
      </c>
      <c r="AW1516" s="8">
        <v>-7.4930069999999997E-4</v>
      </c>
      <c r="AX1516" s="8">
        <v>0.75</v>
      </c>
      <c r="AY1516" s="9">
        <f>Tabla8[[#This Row],[Precio unitario]]*Tabla8[[#This Row],[Tasa de ingresos cliente]]</f>
        <v>-5.61975525E-4</v>
      </c>
      <c r="AZ1516" s="21">
        <v>21.6</v>
      </c>
      <c r="BA1516" s="11">
        <f>Tabla8[[#This Row],[tasa de cambio]]*Tabla8[[#This Row],[Ingresos netos]]</f>
        <v>-1.2138671340000001E-2</v>
      </c>
      <c r="BB1516" s="23"/>
      <c r="BD1516" s="23"/>
    </row>
    <row r="1517" spans="43:56">
      <c r="AQ1517" s="2" t="s">
        <v>100</v>
      </c>
      <c r="AR1517" s="2" t="s">
        <v>32</v>
      </c>
      <c r="AS1517" s="2" t="s">
        <v>114</v>
      </c>
      <c r="AT1517" s="2" t="s">
        <v>11</v>
      </c>
      <c r="AU1517" s="2" t="s">
        <v>129</v>
      </c>
      <c r="AV1517" s="2" t="s">
        <v>13</v>
      </c>
      <c r="AW1517" s="7">
        <v>-1.96746E-5</v>
      </c>
      <c r="AX1517" s="7">
        <v>0.75</v>
      </c>
      <c r="AY1517" s="9">
        <f>Tabla8[[#This Row],[Precio unitario]]*Tabla8[[#This Row],[Tasa de ingresos cliente]]</f>
        <v>-1.4755949999999999E-5</v>
      </c>
      <c r="AZ1517" s="21">
        <v>21.6</v>
      </c>
      <c r="BA1517" s="11">
        <f>Tabla8[[#This Row],[tasa de cambio]]*Tabla8[[#This Row],[Ingresos netos]]</f>
        <v>-3.1872851999999998E-4</v>
      </c>
      <c r="BB1517" s="23"/>
      <c r="BD1517" s="23"/>
    </row>
    <row r="1518" spans="43:56">
      <c r="AQ1518" s="2" t="s">
        <v>100</v>
      </c>
      <c r="AR1518" s="2" t="s">
        <v>32</v>
      </c>
      <c r="AS1518" s="2" t="s">
        <v>101</v>
      </c>
      <c r="AT1518" s="2" t="s">
        <v>11</v>
      </c>
      <c r="AU1518" s="2" t="s">
        <v>12</v>
      </c>
      <c r="AV1518" s="2" t="s">
        <v>13</v>
      </c>
      <c r="AW1518" s="7">
        <v>1.39E-3</v>
      </c>
      <c r="AX1518" s="7">
        <v>0.75</v>
      </c>
      <c r="AY1518" s="9">
        <f>Tabla8[[#This Row],[Precio unitario]]*Tabla8[[#This Row],[Tasa de ingresos cliente]]</f>
        <v>1.0425E-3</v>
      </c>
      <c r="AZ1518" s="21">
        <v>21.6</v>
      </c>
      <c r="BA1518" s="11">
        <f>Tabla8[[#This Row],[tasa de cambio]]*Tabla8[[#This Row],[Ingresos netos]]</f>
        <v>2.2518000000000003E-2</v>
      </c>
      <c r="BB1518" s="23"/>
      <c r="BD1518" s="23"/>
    </row>
    <row r="1519" spans="43:56">
      <c r="AQ1519" s="2" t="s">
        <v>100</v>
      </c>
      <c r="AR1519" s="2" t="s">
        <v>119</v>
      </c>
      <c r="AS1519" s="2" t="s">
        <v>114</v>
      </c>
      <c r="AT1519" s="2" t="s">
        <v>11</v>
      </c>
      <c r="AU1519" s="2" t="s">
        <v>12</v>
      </c>
      <c r="AV1519" s="2" t="s">
        <v>13</v>
      </c>
      <c r="AW1519" s="7">
        <v>9.9999999999999995E-7</v>
      </c>
      <c r="AX1519" s="7">
        <v>0.75</v>
      </c>
      <c r="AY1519" s="9">
        <f>Tabla8[[#This Row],[Precio unitario]]*Tabla8[[#This Row],[Tasa de ingresos cliente]]</f>
        <v>7.5000000000000002E-7</v>
      </c>
      <c r="AZ1519" s="21">
        <v>21.6</v>
      </c>
      <c r="BA1519" s="11">
        <f>Tabla8[[#This Row],[tasa de cambio]]*Tabla8[[#This Row],[Ingresos netos]]</f>
        <v>1.6200000000000001E-5</v>
      </c>
      <c r="BB1519" s="23"/>
      <c r="BD1519" s="23"/>
    </row>
    <row r="1520" spans="43:56">
      <c r="AQ1520" s="1" t="s">
        <v>100</v>
      </c>
      <c r="AR1520" s="1" t="s">
        <v>47</v>
      </c>
      <c r="AS1520" s="1" t="s">
        <v>101</v>
      </c>
      <c r="AT1520" s="1" t="s">
        <v>11</v>
      </c>
      <c r="AU1520" s="1" t="s">
        <v>12</v>
      </c>
      <c r="AV1520" s="1" t="s">
        <v>13</v>
      </c>
      <c r="AW1520" s="8">
        <v>8.8366669999999999E-4</v>
      </c>
      <c r="AX1520" s="8">
        <v>0.75</v>
      </c>
      <c r="AY1520" s="9">
        <f>Tabla8[[#This Row],[Precio unitario]]*Tabla8[[#This Row],[Tasa de ingresos cliente]]</f>
        <v>6.6275002500000004E-4</v>
      </c>
      <c r="AZ1520" s="21">
        <v>21.6</v>
      </c>
      <c r="BA1520" s="11">
        <f>Tabla8[[#This Row],[tasa de cambio]]*Tabla8[[#This Row],[Ingresos netos]]</f>
        <v>1.4315400540000002E-2</v>
      </c>
      <c r="BB1520" s="23"/>
      <c r="BD1520" s="23"/>
    </row>
    <row r="1521" spans="43:56">
      <c r="AQ1521" s="2" t="s">
        <v>100</v>
      </c>
      <c r="AR1521" s="2" t="s">
        <v>47</v>
      </c>
      <c r="AS1521" s="2" t="s">
        <v>104</v>
      </c>
      <c r="AT1521" s="2" t="s">
        <v>11</v>
      </c>
      <c r="AU1521" s="2" t="s">
        <v>12</v>
      </c>
      <c r="AV1521" s="2" t="s">
        <v>13</v>
      </c>
      <c r="AW1521" s="7">
        <v>2.6649999999999998E-3</v>
      </c>
      <c r="AX1521" s="7">
        <v>0.75</v>
      </c>
      <c r="AY1521" s="9">
        <f>Tabla8[[#This Row],[Precio unitario]]*Tabla8[[#This Row],[Tasa de ingresos cliente]]</f>
        <v>1.9987499999999997E-3</v>
      </c>
      <c r="AZ1521" s="21">
        <v>21.6</v>
      </c>
      <c r="BA1521" s="11">
        <f>Tabla8[[#This Row],[tasa de cambio]]*Tabla8[[#This Row],[Ingresos netos]]</f>
        <v>4.3172999999999996E-2</v>
      </c>
      <c r="BB1521" s="23"/>
      <c r="BD1521" s="23"/>
    </row>
    <row r="1522" spans="43:56">
      <c r="AQ1522" s="1" t="s">
        <v>100</v>
      </c>
      <c r="AR1522" s="1" t="s">
        <v>47</v>
      </c>
      <c r="AS1522" s="1" t="s">
        <v>104</v>
      </c>
      <c r="AT1522" s="1" t="s">
        <v>11</v>
      </c>
      <c r="AU1522" s="1" t="s">
        <v>12</v>
      </c>
      <c r="AV1522" s="1" t="s">
        <v>13</v>
      </c>
      <c r="AW1522" s="8">
        <v>2.6652500000000001E-3</v>
      </c>
      <c r="AX1522" s="8">
        <v>0.75</v>
      </c>
      <c r="AY1522" s="9">
        <f>Tabla8[[#This Row],[Precio unitario]]*Tabla8[[#This Row],[Tasa de ingresos cliente]]</f>
        <v>1.9989374999999998E-3</v>
      </c>
      <c r="AZ1522" s="21">
        <v>21.6</v>
      </c>
      <c r="BA1522" s="11">
        <f>Tabla8[[#This Row],[tasa de cambio]]*Tabla8[[#This Row],[Ingresos netos]]</f>
        <v>4.3177050000000002E-2</v>
      </c>
      <c r="BB1522" s="23"/>
      <c r="BD1522" s="23"/>
    </row>
    <row r="1523" spans="43:56">
      <c r="AQ1523" s="1" t="s">
        <v>100</v>
      </c>
      <c r="AR1523" s="1" t="s">
        <v>47</v>
      </c>
      <c r="AS1523" s="1" t="s">
        <v>114</v>
      </c>
      <c r="AT1523" s="1" t="s">
        <v>11</v>
      </c>
      <c r="AU1523" s="1" t="s">
        <v>12</v>
      </c>
      <c r="AV1523" s="1" t="s">
        <v>13</v>
      </c>
      <c r="AW1523" s="8">
        <v>6.0000000000000002E-5</v>
      </c>
      <c r="AX1523" s="8">
        <v>0.75</v>
      </c>
      <c r="AY1523" s="9">
        <f>Tabla8[[#This Row],[Precio unitario]]*Tabla8[[#This Row],[Tasa de ingresos cliente]]</f>
        <v>4.5000000000000003E-5</v>
      </c>
      <c r="AZ1523" s="21">
        <v>21.6</v>
      </c>
      <c r="BA1523" s="11">
        <f>Tabla8[[#This Row],[tasa de cambio]]*Tabla8[[#This Row],[Ingresos netos]]</f>
        <v>9.720000000000001E-4</v>
      </c>
      <c r="BB1523" s="23"/>
      <c r="BD1523" s="23"/>
    </row>
    <row r="1524" spans="43:56">
      <c r="AQ1524" s="2" t="s">
        <v>100</v>
      </c>
      <c r="AR1524" s="2" t="s">
        <v>47</v>
      </c>
      <c r="AS1524" s="2" t="s">
        <v>114</v>
      </c>
      <c r="AT1524" s="2" t="s">
        <v>11</v>
      </c>
      <c r="AU1524" s="2" t="s">
        <v>12</v>
      </c>
      <c r="AV1524" s="2" t="s">
        <v>13</v>
      </c>
      <c r="AW1524" s="7">
        <v>5.9555600000000003E-5</v>
      </c>
      <c r="AX1524" s="7">
        <v>0.75</v>
      </c>
      <c r="AY1524" s="9">
        <f>Tabla8[[#This Row],[Precio unitario]]*Tabla8[[#This Row],[Tasa de ingresos cliente]]</f>
        <v>4.4666700000000004E-5</v>
      </c>
      <c r="AZ1524" s="21">
        <v>21.6</v>
      </c>
      <c r="BA1524" s="11">
        <f>Tabla8[[#This Row],[tasa de cambio]]*Tabla8[[#This Row],[Ingresos netos]]</f>
        <v>9.6480072000000019E-4</v>
      </c>
      <c r="BB1524" s="23"/>
      <c r="BD1524" s="23"/>
    </row>
    <row r="1525" spans="43:56">
      <c r="AQ1525" s="1" t="s">
        <v>100</v>
      </c>
      <c r="AR1525" s="1" t="s">
        <v>47</v>
      </c>
      <c r="AS1525" s="1" t="s">
        <v>114</v>
      </c>
      <c r="AT1525" s="1" t="s">
        <v>11</v>
      </c>
      <c r="AU1525" s="1" t="s">
        <v>12</v>
      </c>
      <c r="AV1525" s="1" t="s">
        <v>13</v>
      </c>
      <c r="AW1525" s="8">
        <v>5.9636399999999997E-5</v>
      </c>
      <c r="AX1525" s="8">
        <v>0.75</v>
      </c>
      <c r="AY1525" s="9">
        <f>Tabla8[[#This Row],[Precio unitario]]*Tabla8[[#This Row],[Tasa de ingresos cliente]]</f>
        <v>4.4727300000000001E-5</v>
      </c>
      <c r="AZ1525" s="21">
        <v>21.6</v>
      </c>
      <c r="BA1525" s="11">
        <f>Tabla8[[#This Row],[tasa de cambio]]*Tabla8[[#This Row],[Ingresos netos]]</f>
        <v>9.6610968000000004E-4</v>
      </c>
      <c r="BB1525" s="23"/>
      <c r="BD1525" s="23"/>
    </row>
    <row r="1526" spans="43:56">
      <c r="AQ1526" s="2" t="s">
        <v>100</v>
      </c>
      <c r="AR1526" s="2" t="s">
        <v>47</v>
      </c>
      <c r="AS1526" s="2" t="s">
        <v>114</v>
      </c>
      <c r="AT1526" s="2" t="s">
        <v>11</v>
      </c>
      <c r="AU1526" s="2" t="s">
        <v>12</v>
      </c>
      <c r="AV1526" s="2" t="s">
        <v>13</v>
      </c>
      <c r="AW1526" s="7">
        <v>5.9500000000000003E-5</v>
      </c>
      <c r="AX1526" s="7">
        <v>0.75</v>
      </c>
      <c r="AY1526" s="9">
        <f>Tabla8[[#This Row],[Precio unitario]]*Tabla8[[#This Row],[Tasa de ingresos cliente]]</f>
        <v>4.4625E-5</v>
      </c>
      <c r="AZ1526" s="21">
        <v>21.6</v>
      </c>
      <c r="BA1526" s="11">
        <f>Tabla8[[#This Row],[tasa de cambio]]*Tabla8[[#This Row],[Ingresos netos]]</f>
        <v>9.6390000000000006E-4</v>
      </c>
      <c r="BB1526" s="23"/>
      <c r="BD1526" s="23"/>
    </row>
    <row r="1527" spans="43:56">
      <c r="AQ1527" s="1" t="s">
        <v>100</v>
      </c>
      <c r="AR1527" s="1" t="s">
        <v>47</v>
      </c>
      <c r="AS1527" s="1" t="s">
        <v>114</v>
      </c>
      <c r="AT1527" s="1" t="s">
        <v>11</v>
      </c>
      <c r="AU1527" s="1" t="s">
        <v>12</v>
      </c>
      <c r="AV1527" s="1" t="s">
        <v>13</v>
      </c>
      <c r="AW1527" s="8">
        <v>5.96038E-5</v>
      </c>
      <c r="AX1527" s="8">
        <v>0.75</v>
      </c>
      <c r="AY1527" s="9">
        <f>Tabla8[[#This Row],[Precio unitario]]*Tabla8[[#This Row],[Tasa de ingresos cliente]]</f>
        <v>4.4702849999999998E-5</v>
      </c>
      <c r="AZ1527" s="21">
        <v>21.6</v>
      </c>
      <c r="BA1527" s="11">
        <f>Tabla8[[#This Row],[tasa de cambio]]*Tabla8[[#This Row],[Ingresos netos]]</f>
        <v>9.6558156000000001E-4</v>
      </c>
      <c r="BB1527" s="23"/>
      <c r="BD1527" s="23"/>
    </row>
    <row r="1528" spans="43:56">
      <c r="AQ1528" s="2" t="s">
        <v>100</v>
      </c>
      <c r="AR1528" s="2" t="s">
        <v>47</v>
      </c>
      <c r="AS1528" s="2" t="s">
        <v>114</v>
      </c>
      <c r="AT1528" s="2" t="s">
        <v>11</v>
      </c>
      <c r="AU1528" s="2" t="s">
        <v>12</v>
      </c>
      <c r="AV1528" s="2" t="s">
        <v>13</v>
      </c>
      <c r="AW1528" s="7">
        <v>5.9571399999999997E-5</v>
      </c>
      <c r="AX1528" s="7">
        <v>0.75</v>
      </c>
      <c r="AY1528" s="9">
        <f>Tabla8[[#This Row],[Precio unitario]]*Tabla8[[#This Row],[Tasa de ingresos cliente]]</f>
        <v>4.4678549999999999E-5</v>
      </c>
      <c r="AZ1528" s="21">
        <v>21.6</v>
      </c>
      <c r="BA1528" s="11">
        <f>Tabla8[[#This Row],[tasa de cambio]]*Tabla8[[#This Row],[Ingresos netos]]</f>
        <v>9.6505668000000005E-4</v>
      </c>
      <c r="BB1528" s="23"/>
      <c r="BD1528" s="23"/>
    </row>
    <row r="1529" spans="43:56">
      <c r="AQ1529" s="1" t="s">
        <v>100</v>
      </c>
      <c r="AR1529" s="1" t="s">
        <v>47</v>
      </c>
      <c r="AS1529" s="1" t="s">
        <v>114</v>
      </c>
      <c r="AT1529" s="1" t="s">
        <v>11</v>
      </c>
      <c r="AU1529" s="1" t="s">
        <v>12</v>
      </c>
      <c r="AV1529" s="1" t="s">
        <v>13</v>
      </c>
      <c r="AW1529" s="8">
        <v>5.9666700000000003E-5</v>
      </c>
      <c r="AX1529" s="8">
        <v>0.75</v>
      </c>
      <c r="AY1529" s="9">
        <f>Tabla8[[#This Row],[Precio unitario]]*Tabla8[[#This Row],[Tasa de ingresos cliente]]</f>
        <v>4.4750024999999999E-5</v>
      </c>
      <c r="AZ1529" s="21">
        <v>21.6</v>
      </c>
      <c r="BA1529" s="11">
        <f>Tabla8[[#This Row],[tasa de cambio]]*Tabla8[[#This Row],[Ingresos netos]]</f>
        <v>9.6660053999999998E-4</v>
      </c>
      <c r="BB1529" s="23"/>
      <c r="BD1529" s="23"/>
    </row>
    <row r="1530" spans="43:56">
      <c r="AQ1530" s="2" t="s">
        <v>100</v>
      </c>
      <c r="AR1530" s="2" t="s">
        <v>47</v>
      </c>
      <c r="AS1530" s="2" t="s">
        <v>104</v>
      </c>
      <c r="AT1530" s="2" t="s">
        <v>11</v>
      </c>
      <c r="AU1530" s="2" t="s">
        <v>129</v>
      </c>
      <c r="AV1530" s="2" t="s">
        <v>13</v>
      </c>
      <c r="AW1530" s="7">
        <v>-6.0767999999999998E-4</v>
      </c>
      <c r="AX1530" s="7">
        <v>0.75</v>
      </c>
      <c r="AY1530" s="9">
        <f>Tabla8[[#This Row],[Precio unitario]]*Tabla8[[#This Row],[Tasa de ingresos cliente]]</f>
        <v>-4.5575999999999999E-4</v>
      </c>
      <c r="AZ1530" s="21">
        <v>21.6</v>
      </c>
      <c r="BA1530" s="11">
        <f>Tabla8[[#This Row],[tasa de cambio]]*Tabla8[[#This Row],[Ingresos netos]]</f>
        <v>-9.8444159999999999E-3</v>
      </c>
      <c r="BB1530" s="23"/>
      <c r="BD1530" s="23"/>
    </row>
    <row r="1531" spans="43:56">
      <c r="AQ1531" s="1" t="s">
        <v>100</v>
      </c>
      <c r="AR1531" s="1" t="s">
        <v>47</v>
      </c>
      <c r="AS1531" s="1" t="s">
        <v>114</v>
      </c>
      <c r="AT1531" s="1" t="s">
        <v>11</v>
      </c>
      <c r="AU1531" s="1" t="s">
        <v>129</v>
      </c>
      <c r="AV1531" s="1" t="s">
        <v>13</v>
      </c>
      <c r="AW1531" s="8">
        <v>-1.7881999999999999E-5</v>
      </c>
      <c r="AX1531" s="8">
        <v>0.75</v>
      </c>
      <c r="AY1531" s="9">
        <f>Tabla8[[#This Row],[Precio unitario]]*Tabla8[[#This Row],[Tasa de ingresos cliente]]</f>
        <v>-1.3411499999999999E-5</v>
      </c>
      <c r="AZ1531" s="21">
        <v>21.6</v>
      </c>
      <c r="BA1531" s="11">
        <f>Tabla8[[#This Row],[tasa de cambio]]*Tabla8[[#This Row],[Ingresos netos]]</f>
        <v>-2.896884E-4</v>
      </c>
      <c r="BB1531" s="23"/>
      <c r="BD1531" s="23"/>
    </row>
    <row r="1532" spans="43:56">
      <c r="AQ1532" s="2" t="s">
        <v>100</v>
      </c>
      <c r="AR1532" s="2" t="s">
        <v>47</v>
      </c>
      <c r="AS1532" s="2" t="s">
        <v>114</v>
      </c>
      <c r="AT1532" s="2" t="s">
        <v>11</v>
      </c>
      <c r="AU1532" s="2" t="s">
        <v>129</v>
      </c>
      <c r="AV1532" s="2" t="s">
        <v>13</v>
      </c>
      <c r="AW1532" s="7">
        <v>-1.7881799999999999E-5</v>
      </c>
      <c r="AX1532" s="7">
        <v>0.75</v>
      </c>
      <c r="AY1532" s="9">
        <f>Tabla8[[#This Row],[Precio unitario]]*Tabla8[[#This Row],[Tasa de ingresos cliente]]</f>
        <v>-1.3411349999999998E-5</v>
      </c>
      <c r="AZ1532" s="21">
        <v>21.6</v>
      </c>
      <c r="BA1532" s="11">
        <f>Tabla8[[#This Row],[tasa de cambio]]*Tabla8[[#This Row],[Ingresos netos]]</f>
        <v>-2.8968515999999999E-4</v>
      </c>
      <c r="BB1532" s="23"/>
      <c r="BD1532" s="23"/>
    </row>
    <row r="1533" spans="43:56">
      <c r="AQ1533" s="1" t="s">
        <v>100</v>
      </c>
      <c r="AR1533" s="1" t="s">
        <v>66</v>
      </c>
      <c r="AS1533" s="1" t="s">
        <v>101</v>
      </c>
      <c r="AT1533" s="1" t="s">
        <v>11</v>
      </c>
      <c r="AU1533" s="1" t="s">
        <v>12</v>
      </c>
      <c r="AV1533" s="1" t="s">
        <v>13</v>
      </c>
      <c r="AW1533" s="8">
        <v>3.6099999999999999E-4</v>
      </c>
      <c r="AX1533" s="8">
        <v>0.75</v>
      </c>
      <c r="AY1533" s="9">
        <f>Tabla8[[#This Row],[Precio unitario]]*Tabla8[[#This Row],[Tasa de ingresos cliente]]</f>
        <v>2.7074999999999999E-4</v>
      </c>
      <c r="AZ1533" s="21">
        <v>21.6</v>
      </c>
      <c r="BA1533" s="11">
        <f>Tabla8[[#This Row],[tasa de cambio]]*Tabla8[[#This Row],[Ingresos netos]]</f>
        <v>5.8482000000000004E-3</v>
      </c>
      <c r="BB1533" s="23"/>
      <c r="BD1533" s="23"/>
    </row>
    <row r="1534" spans="43:56">
      <c r="AQ1534" s="1" t="s">
        <v>100</v>
      </c>
      <c r="AR1534" s="1" t="s">
        <v>66</v>
      </c>
      <c r="AS1534" s="1" t="s">
        <v>104</v>
      </c>
      <c r="AT1534" s="1" t="s">
        <v>11</v>
      </c>
      <c r="AU1534" s="1" t="s">
        <v>12</v>
      </c>
      <c r="AV1534" s="1" t="s">
        <v>13</v>
      </c>
      <c r="AW1534" s="8">
        <v>4.35E-4</v>
      </c>
      <c r="AX1534" s="8">
        <v>0.75</v>
      </c>
      <c r="AY1534" s="9">
        <f>Tabla8[[#This Row],[Precio unitario]]*Tabla8[[#This Row],[Tasa de ingresos cliente]]</f>
        <v>3.2624999999999999E-4</v>
      </c>
      <c r="AZ1534" s="21">
        <v>21.6</v>
      </c>
      <c r="BA1534" s="11">
        <f>Tabla8[[#This Row],[tasa de cambio]]*Tabla8[[#This Row],[Ingresos netos]]</f>
        <v>7.0470000000000003E-3</v>
      </c>
      <c r="BB1534" s="23"/>
      <c r="BD1534" s="23"/>
    </row>
    <row r="1535" spans="43:56">
      <c r="AQ1535" s="2" t="s">
        <v>100</v>
      </c>
      <c r="AR1535" s="2" t="s">
        <v>66</v>
      </c>
      <c r="AS1535" s="2" t="s">
        <v>104</v>
      </c>
      <c r="AT1535" s="2" t="s">
        <v>11</v>
      </c>
      <c r="AU1535" s="2" t="s">
        <v>12</v>
      </c>
      <c r="AV1535" s="2" t="s">
        <v>13</v>
      </c>
      <c r="AW1535" s="7">
        <v>4.3475000000000002E-4</v>
      </c>
      <c r="AX1535" s="7">
        <v>0.75</v>
      </c>
      <c r="AY1535" s="9">
        <f>Tabla8[[#This Row],[Precio unitario]]*Tabla8[[#This Row],[Tasa de ingresos cliente]]</f>
        <v>3.2606250000000002E-4</v>
      </c>
      <c r="AZ1535" s="21">
        <v>21.6</v>
      </c>
      <c r="BA1535" s="11">
        <f>Tabla8[[#This Row],[tasa de cambio]]*Tabla8[[#This Row],[Ingresos netos]]</f>
        <v>7.0429500000000009E-3</v>
      </c>
      <c r="BB1535" s="23"/>
      <c r="BD1535" s="23"/>
    </row>
    <row r="1536" spans="43:56">
      <c r="AQ1536" s="2" t="s">
        <v>100</v>
      </c>
      <c r="AR1536" s="2" t="s">
        <v>66</v>
      </c>
      <c r="AS1536" s="2" t="s">
        <v>104</v>
      </c>
      <c r="AT1536" s="2" t="s">
        <v>11</v>
      </c>
      <c r="AU1536" s="2" t="s">
        <v>12</v>
      </c>
      <c r="AV1536" s="2" t="s">
        <v>13</v>
      </c>
      <c r="AW1536" s="7">
        <v>9.7900000000000005E-4</v>
      </c>
      <c r="AX1536" s="7">
        <v>0.75</v>
      </c>
      <c r="AY1536" s="9">
        <f>Tabla8[[#This Row],[Precio unitario]]*Tabla8[[#This Row],[Tasa de ingresos cliente]]</f>
        <v>7.3425000000000009E-4</v>
      </c>
      <c r="AZ1536" s="21">
        <v>21.6</v>
      </c>
      <c r="BA1536" s="11">
        <f>Tabla8[[#This Row],[tasa de cambio]]*Tabla8[[#This Row],[Ingresos netos]]</f>
        <v>1.5859800000000004E-2</v>
      </c>
      <c r="BB1536" s="23"/>
      <c r="BD1536" s="23"/>
    </row>
    <row r="1537" spans="43:56">
      <c r="AQ1537" s="1" t="s">
        <v>100</v>
      </c>
      <c r="AR1537" s="1" t="s">
        <v>66</v>
      </c>
      <c r="AS1537" s="1" t="s">
        <v>104</v>
      </c>
      <c r="AT1537" s="1" t="s">
        <v>11</v>
      </c>
      <c r="AU1537" s="1" t="s">
        <v>12</v>
      </c>
      <c r="AV1537" s="1" t="s">
        <v>13</v>
      </c>
      <c r="AW1537" s="8">
        <v>9.7925000000000009E-4</v>
      </c>
      <c r="AX1537" s="8">
        <v>0.75</v>
      </c>
      <c r="AY1537" s="9">
        <f>Tabla8[[#This Row],[Precio unitario]]*Tabla8[[#This Row],[Tasa de ingresos cliente]]</f>
        <v>7.3443750000000006E-4</v>
      </c>
      <c r="AZ1537" s="21">
        <v>21.6</v>
      </c>
      <c r="BA1537" s="11">
        <f>Tabla8[[#This Row],[tasa de cambio]]*Tabla8[[#This Row],[Ingresos netos]]</f>
        <v>1.5863850000000002E-2</v>
      </c>
      <c r="BB1537" s="23"/>
      <c r="BD1537" s="23"/>
    </row>
    <row r="1538" spans="43:56">
      <c r="AQ1538" s="1" t="s">
        <v>100</v>
      </c>
      <c r="AR1538" s="1" t="s">
        <v>66</v>
      </c>
      <c r="AS1538" s="1" t="s">
        <v>104</v>
      </c>
      <c r="AT1538" s="1" t="s">
        <v>11</v>
      </c>
      <c r="AU1538" s="1" t="s">
        <v>12</v>
      </c>
      <c r="AV1538" s="1" t="s">
        <v>13</v>
      </c>
      <c r="AW1538" s="8">
        <v>4.0700000000000003E-4</v>
      </c>
      <c r="AX1538" s="8">
        <v>0.75</v>
      </c>
      <c r="AY1538" s="9">
        <f>Tabla8[[#This Row],[Precio unitario]]*Tabla8[[#This Row],[Tasa de ingresos cliente]]</f>
        <v>3.0525000000000002E-4</v>
      </c>
      <c r="AZ1538" s="21">
        <v>21.6</v>
      </c>
      <c r="BA1538" s="11">
        <f>Tabla8[[#This Row],[tasa de cambio]]*Tabla8[[#This Row],[Ingresos netos]]</f>
        <v>6.593400000000001E-3</v>
      </c>
      <c r="BB1538" s="23"/>
      <c r="BD1538" s="23"/>
    </row>
    <row r="1539" spans="43:56">
      <c r="AQ1539" s="1" t="s">
        <v>100</v>
      </c>
      <c r="AR1539" s="1" t="s">
        <v>66</v>
      </c>
      <c r="AS1539" s="1" t="s">
        <v>114</v>
      </c>
      <c r="AT1539" s="1" t="s">
        <v>11</v>
      </c>
      <c r="AU1539" s="1" t="s">
        <v>12</v>
      </c>
      <c r="AV1539" s="1" t="s">
        <v>13</v>
      </c>
      <c r="AW1539" s="8">
        <v>3.4E-5</v>
      </c>
      <c r="AX1539" s="8">
        <v>0.75</v>
      </c>
      <c r="AY1539" s="9">
        <f>Tabla8[[#This Row],[Precio unitario]]*Tabla8[[#This Row],[Tasa de ingresos cliente]]</f>
        <v>2.55E-5</v>
      </c>
      <c r="AZ1539" s="21">
        <v>21.6</v>
      </c>
      <c r="BA1539" s="11">
        <f>Tabla8[[#This Row],[tasa de cambio]]*Tabla8[[#This Row],[Ingresos netos]]</f>
        <v>5.5080000000000005E-4</v>
      </c>
      <c r="BB1539" s="23"/>
      <c r="BD1539" s="23"/>
    </row>
    <row r="1540" spans="43:56">
      <c r="AQ1540" s="2" t="s">
        <v>100</v>
      </c>
      <c r="AR1540" s="2" t="s">
        <v>66</v>
      </c>
      <c r="AS1540" s="2" t="s">
        <v>114</v>
      </c>
      <c r="AT1540" s="2" t="s">
        <v>11</v>
      </c>
      <c r="AU1540" s="2" t="s">
        <v>12</v>
      </c>
      <c r="AV1540" s="2" t="s">
        <v>13</v>
      </c>
      <c r="AW1540" s="7">
        <v>3.3806500000000002E-5</v>
      </c>
      <c r="AX1540" s="7">
        <v>0.75</v>
      </c>
      <c r="AY1540" s="9">
        <f>Tabla8[[#This Row],[Precio unitario]]*Tabla8[[#This Row],[Tasa de ingresos cliente]]</f>
        <v>2.5354875000000002E-5</v>
      </c>
      <c r="AZ1540" s="21">
        <v>21.6</v>
      </c>
      <c r="BA1540" s="11">
        <f>Tabla8[[#This Row],[tasa de cambio]]*Tabla8[[#This Row],[Ingresos netos]]</f>
        <v>5.4766530000000012E-4</v>
      </c>
      <c r="BB1540" s="23"/>
      <c r="BD1540" s="23"/>
    </row>
    <row r="1541" spans="43:56">
      <c r="AQ1541" s="1" t="s">
        <v>100</v>
      </c>
      <c r="AR1541" s="1" t="s">
        <v>66</v>
      </c>
      <c r="AS1541" s="1" t="s">
        <v>114</v>
      </c>
      <c r="AT1541" s="1" t="s">
        <v>11</v>
      </c>
      <c r="AU1541" s="1" t="s">
        <v>12</v>
      </c>
      <c r="AV1541" s="1" t="s">
        <v>13</v>
      </c>
      <c r="AW1541" s="8">
        <v>3.3666700000000001E-5</v>
      </c>
      <c r="AX1541" s="8">
        <v>0.75</v>
      </c>
      <c r="AY1541" s="9">
        <f>Tabla8[[#This Row],[Precio unitario]]*Tabla8[[#This Row],[Tasa de ingresos cliente]]</f>
        <v>2.5250024999999999E-5</v>
      </c>
      <c r="AZ1541" s="21">
        <v>21.6</v>
      </c>
      <c r="BA1541" s="11">
        <f>Tabla8[[#This Row],[tasa de cambio]]*Tabla8[[#This Row],[Ingresos netos]]</f>
        <v>5.4540054000000004E-4</v>
      </c>
      <c r="BB1541" s="23"/>
      <c r="BD1541" s="23"/>
    </row>
    <row r="1542" spans="43:56">
      <c r="AQ1542" s="2" t="s">
        <v>100</v>
      </c>
      <c r="AR1542" s="2" t="s">
        <v>66</v>
      </c>
      <c r="AS1542" s="2" t="s">
        <v>114</v>
      </c>
      <c r="AT1542" s="2" t="s">
        <v>11</v>
      </c>
      <c r="AU1542" s="2" t="s">
        <v>12</v>
      </c>
      <c r="AV1542" s="2" t="s">
        <v>13</v>
      </c>
      <c r="AW1542" s="7">
        <v>3.3818200000000001E-5</v>
      </c>
      <c r="AX1542" s="7">
        <v>0.75</v>
      </c>
      <c r="AY1542" s="9">
        <f>Tabla8[[#This Row],[Precio unitario]]*Tabla8[[#This Row],[Tasa de ingresos cliente]]</f>
        <v>2.5363649999999999E-5</v>
      </c>
      <c r="AZ1542" s="21">
        <v>21.6</v>
      </c>
      <c r="BA1542" s="11">
        <f>Tabla8[[#This Row],[tasa de cambio]]*Tabla8[[#This Row],[Ingresos netos]]</f>
        <v>5.4785483999999997E-4</v>
      </c>
      <c r="BB1542" s="23"/>
      <c r="BD1542" s="23"/>
    </row>
    <row r="1543" spans="43:56">
      <c r="AQ1543" s="1" t="s">
        <v>100</v>
      </c>
      <c r="AR1543" s="1" t="s">
        <v>66</v>
      </c>
      <c r="AS1543" s="1" t="s">
        <v>114</v>
      </c>
      <c r="AT1543" s="1" t="s">
        <v>11</v>
      </c>
      <c r="AU1543" s="1" t="s">
        <v>12</v>
      </c>
      <c r="AV1543" s="1" t="s">
        <v>13</v>
      </c>
      <c r="AW1543" s="8">
        <v>3.37778E-5</v>
      </c>
      <c r="AX1543" s="8">
        <v>0.75</v>
      </c>
      <c r="AY1543" s="9">
        <f>Tabla8[[#This Row],[Precio unitario]]*Tabla8[[#This Row],[Tasa de ingresos cliente]]</f>
        <v>2.533335E-5</v>
      </c>
      <c r="AZ1543" s="21">
        <v>21.6</v>
      </c>
      <c r="BA1543" s="11">
        <f>Tabla8[[#This Row],[tasa de cambio]]*Tabla8[[#This Row],[Ingresos netos]]</f>
        <v>5.4720036000000004E-4</v>
      </c>
      <c r="BB1543" s="23"/>
      <c r="BD1543" s="23"/>
    </row>
    <row r="1544" spans="43:56">
      <c r="AQ1544" s="1" t="s">
        <v>100</v>
      </c>
      <c r="AR1544" s="1" t="s">
        <v>66</v>
      </c>
      <c r="AS1544" s="1" t="s">
        <v>101</v>
      </c>
      <c r="AT1544" s="1" t="s">
        <v>11</v>
      </c>
      <c r="AU1544" s="1" t="s">
        <v>12</v>
      </c>
      <c r="AV1544" s="1" t="s">
        <v>13</v>
      </c>
      <c r="AW1544" s="8">
        <v>4.5199999999999998E-4</v>
      </c>
      <c r="AX1544" s="8">
        <v>0.75</v>
      </c>
      <c r="AY1544" s="9">
        <f>Tabla8[[#This Row],[Precio unitario]]*Tabla8[[#This Row],[Tasa de ingresos cliente]]</f>
        <v>3.39E-4</v>
      </c>
      <c r="AZ1544" s="21">
        <v>21.6</v>
      </c>
      <c r="BA1544" s="11">
        <f>Tabla8[[#This Row],[tasa de cambio]]*Tabla8[[#This Row],[Ingresos netos]]</f>
        <v>7.3224000000000006E-3</v>
      </c>
      <c r="BB1544" s="23"/>
      <c r="BD1544" s="23"/>
    </row>
    <row r="1545" spans="43:56">
      <c r="AQ1545" s="2" t="s">
        <v>100</v>
      </c>
      <c r="AR1545" s="2" t="s">
        <v>66</v>
      </c>
      <c r="AS1545" s="2" t="s">
        <v>104</v>
      </c>
      <c r="AT1545" s="2" t="s">
        <v>11</v>
      </c>
      <c r="AU1545" s="2" t="s">
        <v>129</v>
      </c>
      <c r="AV1545" s="2" t="s">
        <v>13</v>
      </c>
      <c r="AW1545" s="7">
        <v>-2.16314E-4</v>
      </c>
      <c r="AX1545" s="7">
        <v>0.75</v>
      </c>
      <c r="AY1545" s="9">
        <f>Tabla8[[#This Row],[Precio unitario]]*Tabla8[[#This Row],[Tasa de ingresos cliente]]</f>
        <v>-1.622355E-4</v>
      </c>
      <c r="AZ1545" s="21">
        <v>21.6</v>
      </c>
      <c r="BA1545" s="11">
        <f>Tabla8[[#This Row],[tasa de cambio]]*Tabla8[[#This Row],[Ingresos netos]]</f>
        <v>-3.5042868000000004E-3</v>
      </c>
      <c r="BB1545" s="23"/>
      <c r="BD1545" s="23"/>
    </row>
    <row r="1546" spans="43:56">
      <c r="AQ1546" s="1" t="s">
        <v>100</v>
      </c>
      <c r="AR1546" s="1" t="s">
        <v>66</v>
      </c>
      <c r="AS1546" s="1" t="s">
        <v>104</v>
      </c>
      <c r="AT1546" s="1" t="s">
        <v>11</v>
      </c>
      <c r="AU1546" s="1" t="s">
        <v>129</v>
      </c>
      <c r="AV1546" s="1" t="s">
        <v>13</v>
      </c>
      <c r="AW1546" s="8">
        <v>-2.1631410000000001E-4</v>
      </c>
      <c r="AX1546" s="8">
        <v>0.75</v>
      </c>
      <c r="AY1546" s="9">
        <f>Tabla8[[#This Row],[Precio unitario]]*Tabla8[[#This Row],[Tasa de ingresos cliente]]</f>
        <v>-1.62235575E-4</v>
      </c>
      <c r="AZ1546" s="21">
        <v>21.6</v>
      </c>
      <c r="BA1546" s="11">
        <f>Tabla8[[#This Row],[tasa de cambio]]*Tabla8[[#This Row],[Ingresos netos]]</f>
        <v>-3.5042884200000004E-3</v>
      </c>
      <c r="BB1546" s="23"/>
      <c r="BD1546" s="23"/>
    </row>
    <row r="1547" spans="43:56">
      <c r="AQ1547" s="2" t="s">
        <v>100</v>
      </c>
      <c r="AR1547" s="2" t="s">
        <v>66</v>
      </c>
      <c r="AS1547" s="2" t="s">
        <v>114</v>
      </c>
      <c r="AT1547" s="2" t="s">
        <v>11</v>
      </c>
      <c r="AU1547" s="2" t="s">
        <v>129</v>
      </c>
      <c r="AV1547" s="2" t="s">
        <v>13</v>
      </c>
      <c r="AW1547" s="7">
        <v>-1.0145E-5</v>
      </c>
      <c r="AX1547" s="7">
        <v>0.75</v>
      </c>
      <c r="AY1547" s="9">
        <f>Tabla8[[#This Row],[Precio unitario]]*Tabla8[[#This Row],[Tasa de ingresos cliente]]</f>
        <v>-7.6087500000000006E-6</v>
      </c>
      <c r="AZ1547" s="21">
        <v>21.6</v>
      </c>
      <c r="BA1547" s="11">
        <f>Tabla8[[#This Row],[tasa de cambio]]*Tabla8[[#This Row],[Ingresos netos]]</f>
        <v>-1.6434900000000002E-4</v>
      </c>
      <c r="BB1547" s="23"/>
      <c r="BD1547" s="23"/>
    </row>
    <row r="1548" spans="43:56">
      <c r="AQ1548" s="1" t="s">
        <v>100</v>
      </c>
      <c r="AR1548" s="1" t="s">
        <v>66</v>
      </c>
      <c r="AS1548" s="1" t="s">
        <v>114</v>
      </c>
      <c r="AT1548" s="1" t="s">
        <v>11</v>
      </c>
      <c r="AU1548" s="1" t="s">
        <v>129</v>
      </c>
      <c r="AV1548" s="1" t="s">
        <v>13</v>
      </c>
      <c r="AW1548" s="8">
        <v>-1.01451E-5</v>
      </c>
      <c r="AX1548" s="8">
        <v>0.75</v>
      </c>
      <c r="AY1548" s="9">
        <f>Tabla8[[#This Row],[Precio unitario]]*Tabla8[[#This Row],[Tasa de ingresos cliente]]</f>
        <v>-7.6088250000000008E-6</v>
      </c>
      <c r="AZ1548" s="21">
        <v>21.6</v>
      </c>
      <c r="BA1548" s="11">
        <f>Tabla8[[#This Row],[tasa de cambio]]*Tabla8[[#This Row],[Ingresos netos]]</f>
        <v>-1.6435062000000003E-4</v>
      </c>
      <c r="BB1548" s="23"/>
      <c r="BD1548" s="23"/>
    </row>
    <row r="1549" spans="43:56">
      <c r="AQ1549" s="2" t="s">
        <v>100</v>
      </c>
      <c r="AR1549" s="2" t="s">
        <v>51</v>
      </c>
      <c r="AS1549" s="2" t="s">
        <v>104</v>
      </c>
      <c r="AT1549" s="2" t="s">
        <v>11</v>
      </c>
      <c r="AU1549" s="2" t="s">
        <v>12</v>
      </c>
      <c r="AV1549" s="2" t="s">
        <v>13</v>
      </c>
      <c r="AW1549" s="7">
        <v>2.8655E-3</v>
      </c>
      <c r="AX1549" s="7">
        <v>0.75</v>
      </c>
      <c r="AY1549" s="9">
        <f>Tabla8[[#This Row],[Precio unitario]]*Tabla8[[#This Row],[Tasa de ingresos cliente]]</f>
        <v>2.149125E-3</v>
      </c>
      <c r="AZ1549" s="21">
        <v>21.6</v>
      </c>
      <c r="BA1549" s="11">
        <f>Tabla8[[#This Row],[tasa de cambio]]*Tabla8[[#This Row],[Ingresos netos]]</f>
        <v>4.64211E-2</v>
      </c>
      <c r="BB1549" s="23"/>
      <c r="BD1549" s="23"/>
    </row>
    <row r="1550" spans="43:56">
      <c r="AQ1550" s="1" t="s">
        <v>100</v>
      </c>
      <c r="AR1550" s="1" t="s">
        <v>51</v>
      </c>
      <c r="AS1550" s="1" t="s">
        <v>114</v>
      </c>
      <c r="AT1550" s="1" t="s">
        <v>11</v>
      </c>
      <c r="AU1550" s="1" t="s">
        <v>12</v>
      </c>
      <c r="AV1550" s="1" t="s">
        <v>13</v>
      </c>
      <c r="AW1550" s="8">
        <v>5.1999999999999997E-5</v>
      </c>
      <c r="AX1550" s="8">
        <v>0.75</v>
      </c>
      <c r="AY1550" s="9">
        <f>Tabla8[[#This Row],[Precio unitario]]*Tabla8[[#This Row],[Tasa de ingresos cliente]]</f>
        <v>3.8999999999999999E-5</v>
      </c>
      <c r="AZ1550" s="21">
        <v>21.6</v>
      </c>
      <c r="BA1550" s="11">
        <f>Tabla8[[#This Row],[tasa de cambio]]*Tabla8[[#This Row],[Ingresos netos]]</f>
        <v>8.4240000000000009E-4</v>
      </c>
      <c r="BB1550" s="23"/>
      <c r="BD1550" s="23"/>
    </row>
    <row r="1551" spans="43:56">
      <c r="AQ1551" s="2" t="s">
        <v>100</v>
      </c>
      <c r="AR1551" s="2" t="s">
        <v>51</v>
      </c>
      <c r="AS1551" s="2" t="s">
        <v>114</v>
      </c>
      <c r="AT1551" s="2" t="s">
        <v>11</v>
      </c>
      <c r="AU1551" s="2" t="s">
        <v>12</v>
      </c>
      <c r="AV1551" s="2" t="s">
        <v>13</v>
      </c>
      <c r="AW1551" s="7">
        <v>5.1888899999999997E-5</v>
      </c>
      <c r="AX1551" s="7">
        <v>0.75</v>
      </c>
      <c r="AY1551" s="9">
        <f>Tabla8[[#This Row],[Precio unitario]]*Tabla8[[#This Row],[Tasa de ingresos cliente]]</f>
        <v>3.8916674999999998E-5</v>
      </c>
      <c r="AZ1551" s="21">
        <v>21.6</v>
      </c>
      <c r="BA1551" s="11">
        <f>Tabla8[[#This Row],[tasa de cambio]]*Tabla8[[#This Row],[Ingresos netos]]</f>
        <v>8.4060017999999998E-4</v>
      </c>
      <c r="BB1551" s="23"/>
      <c r="BD1551" s="23"/>
    </row>
    <row r="1552" spans="43:56">
      <c r="AQ1552" s="1" t="s">
        <v>100</v>
      </c>
      <c r="AR1552" s="1" t="s">
        <v>51</v>
      </c>
      <c r="AS1552" s="1" t="s">
        <v>104</v>
      </c>
      <c r="AT1552" s="1" t="s">
        <v>11</v>
      </c>
      <c r="AU1552" s="1" t="s">
        <v>129</v>
      </c>
      <c r="AV1552" s="1" t="s">
        <v>13</v>
      </c>
      <c r="AW1552" s="8">
        <v>-6.8333900000000004E-4</v>
      </c>
      <c r="AX1552" s="8">
        <v>0.75</v>
      </c>
      <c r="AY1552" s="9">
        <f>Tabla8[[#This Row],[Precio unitario]]*Tabla8[[#This Row],[Tasa de ingresos cliente]]</f>
        <v>-5.1250425000000008E-4</v>
      </c>
      <c r="AZ1552" s="21">
        <v>21.6</v>
      </c>
      <c r="BA1552" s="11">
        <f>Tabla8[[#This Row],[tasa de cambio]]*Tabla8[[#This Row],[Ingresos netos]]</f>
        <v>-1.1070091800000003E-2</v>
      </c>
      <c r="BB1552" s="23"/>
      <c r="BD1552" s="23"/>
    </row>
    <row r="1553" spans="43:56">
      <c r="AQ1553" s="1" t="s">
        <v>100</v>
      </c>
      <c r="AR1553" s="1" t="s">
        <v>51</v>
      </c>
      <c r="AS1553" s="1" t="s">
        <v>114</v>
      </c>
      <c r="AT1553" s="1" t="s">
        <v>11</v>
      </c>
      <c r="AU1553" s="1" t="s">
        <v>129</v>
      </c>
      <c r="AV1553" s="1" t="s">
        <v>13</v>
      </c>
      <c r="AW1553" s="8">
        <v>-1.5559299999999999E-5</v>
      </c>
      <c r="AX1553" s="8">
        <v>0.75</v>
      </c>
      <c r="AY1553" s="9">
        <f>Tabla8[[#This Row],[Precio unitario]]*Tabla8[[#This Row],[Tasa de ingresos cliente]]</f>
        <v>-1.1669474999999999E-5</v>
      </c>
      <c r="AZ1553" s="21">
        <v>21.6</v>
      </c>
      <c r="BA1553" s="11">
        <f>Tabla8[[#This Row],[tasa de cambio]]*Tabla8[[#This Row],[Ingresos netos]]</f>
        <v>-2.5206065999999999E-4</v>
      </c>
      <c r="BB1553" s="23"/>
      <c r="BD1553" s="23"/>
    </row>
    <row r="1554" spans="43:56">
      <c r="AQ1554" s="2" t="s">
        <v>100</v>
      </c>
      <c r="AR1554" s="2" t="s">
        <v>70</v>
      </c>
      <c r="AS1554" s="2" t="s">
        <v>104</v>
      </c>
      <c r="AT1554" s="2" t="s">
        <v>11</v>
      </c>
      <c r="AU1554" s="2" t="s">
        <v>12</v>
      </c>
      <c r="AV1554" s="2" t="s">
        <v>13</v>
      </c>
      <c r="AW1554" s="7">
        <v>2.5753333000000001E-3</v>
      </c>
      <c r="AX1554" s="7">
        <v>0.75</v>
      </c>
      <c r="AY1554" s="9">
        <f>Tabla8[[#This Row],[Precio unitario]]*Tabla8[[#This Row],[Tasa de ingresos cliente]]</f>
        <v>1.9314999750000002E-3</v>
      </c>
      <c r="AZ1554" s="21">
        <v>21.6</v>
      </c>
      <c r="BA1554" s="11">
        <f>Tabla8[[#This Row],[tasa de cambio]]*Tabla8[[#This Row],[Ingresos netos]]</f>
        <v>4.1720399460000009E-2</v>
      </c>
      <c r="BB1554" s="23"/>
      <c r="BD1554" s="23"/>
    </row>
    <row r="1555" spans="43:56">
      <c r="AQ1555" s="1" t="s">
        <v>100</v>
      </c>
      <c r="AR1555" s="1" t="s">
        <v>70</v>
      </c>
      <c r="AS1555" s="1" t="s">
        <v>114</v>
      </c>
      <c r="AT1555" s="1" t="s">
        <v>11</v>
      </c>
      <c r="AU1555" s="1" t="s">
        <v>12</v>
      </c>
      <c r="AV1555" s="1" t="s">
        <v>13</v>
      </c>
      <c r="AW1555" s="8">
        <v>1.16667E-5</v>
      </c>
      <c r="AX1555" s="8">
        <v>0.75</v>
      </c>
      <c r="AY1555" s="9">
        <f>Tabla8[[#This Row],[Precio unitario]]*Tabla8[[#This Row],[Tasa de ingresos cliente]]</f>
        <v>8.7500249999999993E-6</v>
      </c>
      <c r="AZ1555" s="21">
        <v>21.6</v>
      </c>
      <c r="BA1555" s="11">
        <f>Tabla8[[#This Row],[tasa de cambio]]*Tabla8[[#This Row],[Ingresos netos]]</f>
        <v>1.8900054E-4</v>
      </c>
      <c r="BB1555" s="23"/>
      <c r="BD1555" s="23"/>
    </row>
    <row r="1556" spans="43:56">
      <c r="AQ1556" s="2" t="s">
        <v>100</v>
      </c>
      <c r="AR1556" s="2" t="s">
        <v>70</v>
      </c>
      <c r="AS1556" s="2" t="s">
        <v>114</v>
      </c>
      <c r="AT1556" s="2" t="s">
        <v>11</v>
      </c>
      <c r="AU1556" s="2" t="s">
        <v>12</v>
      </c>
      <c r="AV1556" s="2" t="s">
        <v>13</v>
      </c>
      <c r="AW1556" s="7">
        <v>1.2E-5</v>
      </c>
      <c r="AX1556" s="7">
        <v>0.75</v>
      </c>
      <c r="AY1556" s="9">
        <f>Tabla8[[#This Row],[Precio unitario]]*Tabla8[[#This Row],[Tasa de ingresos cliente]]</f>
        <v>9.0000000000000002E-6</v>
      </c>
      <c r="AZ1556" s="21">
        <v>21.6</v>
      </c>
      <c r="BA1556" s="11">
        <f>Tabla8[[#This Row],[tasa de cambio]]*Tabla8[[#This Row],[Ingresos netos]]</f>
        <v>1.9440000000000001E-4</v>
      </c>
      <c r="BB1556" s="23"/>
      <c r="BD1556" s="23"/>
    </row>
    <row r="1557" spans="43:56">
      <c r="AQ1557" s="2" t="s">
        <v>100</v>
      </c>
      <c r="AR1557" s="2" t="s">
        <v>70</v>
      </c>
      <c r="AS1557" s="2" t="s">
        <v>104</v>
      </c>
      <c r="AT1557" s="2" t="s">
        <v>11</v>
      </c>
      <c r="AU1557" s="2" t="s">
        <v>129</v>
      </c>
      <c r="AV1557" s="2" t="s">
        <v>13</v>
      </c>
      <c r="AW1557" s="7">
        <v>-5.2710150000000004E-4</v>
      </c>
      <c r="AX1557" s="7">
        <v>0.75</v>
      </c>
      <c r="AY1557" s="9">
        <f>Tabla8[[#This Row],[Precio unitario]]*Tabla8[[#This Row],[Tasa de ingresos cliente]]</f>
        <v>-3.9532612500000003E-4</v>
      </c>
      <c r="AZ1557" s="21">
        <v>21.6</v>
      </c>
      <c r="BA1557" s="11">
        <f>Tabla8[[#This Row],[tasa de cambio]]*Tabla8[[#This Row],[Ingresos netos]]</f>
        <v>-8.5390443000000014E-3</v>
      </c>
      <c r="BB1557" s="23"/>
      <c r="BD1557" s="23"/>
    </row>
    <row r="1558" spans="43:56">
      <c r="AQ1558" s="2" t="s">
        <v>100</v>
      </c>
      <c r="AR1558" s="2" t="s">
        <v>50</v>
      </c>
      <c r="AS1558" s="2" t="s">
        <v>101</v>
      </c>
      <c r="AT1558" s="2" t="s">
        <v>11</v>
      </c>
      <c r="AU1558" s="2" t="s">
        <v>12</v>
      </c>
      <c r="AV1558" s="2" t="s">
        <v>13</v>
      </c>
      <c r="AW1558" s="7">
        <v>1.2130000000000001E-3</v>
      </c>
      <c r="AX1558" s="7">
        <v>0.75</v>
      </c>
      <c r="AY1558" s="9">
        <f>Tabla8[[#This Row],[Precio unitario]]*Tabla8[[#This Row],[Tasa de ingresos cliente]]</f>
        <v>9.0975000000000008E-4</v>
      </c>
      <c r="AZ1558" s="21">
        <v>21.6</v>
      </c>
      <c r="BA1558" s="11">
        <f>Tabla8[[#This Row],[tasa de cambio]]*Tabla8[[#This Row],[Ingresos netos]]</f>
        <v>1.9650600000000004E-2</v>
      </c>
      <c r="BB1558" s="23"/>
      <c r="BD1558" s="23"/>
    </row>
    <row r="1559" spans="43:56">
      <c r="AQ1559" s="2" t="s">
        <v>100</v>
      </c>
      <c r="AR1559" s="2" t="s">
        <v>50</v>
      </c>
      <c r="AS1559" s="2" t="s">
        <v>104</v>
      </c>
      <c r="AT1559" s="2" t="s">
        <v>11</v>
      </c>
      <c r="AU1559" s="2" t="s">
        <v>12</v>
      </c>
      <c r="AV1559" s="2" t="s">
        <v>13</v>
      </c>
      <c r="AW1559" s="7">
        <v>1.6947500000000001E-3</v>
      </c>
      <c r="AX1559" s="7">
        <v>0.75</v>
      </c>
      <c r="AY1559" s="9">
        <f>Tabla8[[#This Row],[Precio unitario]]*Tabla8[[#This Row],[Tasa de ingresos cliente]]</f>
        <v>1.2710625000000001E-3</v>
      </c>
      <c r="AZ1559" s="21">
        <v>21.6</v>
      </c>
      <c r="BA1559" s="11">
        <f>Tabla8[[#This Row],[tasa de cambio]]*Tabla8[[#This Row],[Ingresos netos]]</f>
        <v>2.7454950000000002E-2</v>
      </c>
      <c r="BB1559" s="23"/>
      <c r="BD1559" s="23"/>
    </row>
    <row r="1560" spans="43:56">
      <c r="AQ1560" s="2" t="s">
        <v>100</v>
      </c>
      <c r="AR1560" s="2" t="s">
        <v>50</v>
      </c>
      <c r="AS1560" s="2" t="s">
        <v>104</v>
      </c>
      <c r="AT1560" s="2" t="s">
        <v>11</v>
      </c>
      <c r="AU1560" s="2" t="s">
        <v>12</v>
      </c>
      <c r="AV1560" s="2" t="s">
        <v>13</v>
      </c>
      <c r="AW1560" s="7">
        <v>3.9069999999999999E-3</v>
      </c>
      <c r="AX1560" s="7">
        <v>0.75</v>
      </c>
      <c r="AY1560" s="9">
        <f>Tabla8[[#This Row],[Precio unitario]]*Tabla8[[#This Row],[Tasa de ingresos cliente]]</f>
        <v>2.9302499999999997E-3</v>
      </c>
      <c r="AZ1560" s="21">
        <v>21.6</v>
      </c>
      <c r="BA1560" s="11">
        <f>Tabla8[[#This Row],[tasa de cambio]]*Tabla8[[#This Row],[Ingresos netos]]</f>
        <v>6.32934E-2</v>
      </c>
      <c r="BB1560" s="23"/>
      <c r="BD1560" s="23"/>
    </row>
    <row r="1561" spans="43:56">
      <c r="AQ1561" s="1" t="s">
        <v>100</v>
      </c>
      <c r="AR1561" s="1" t="s">
        <v>50</v>
      </c>
      <c r="AS1561" s="1" t="s">
        <v>114</v>
      </c>
      <c r="AT1561" s="1" t="s">
        <v>11</v>
      </c>
      <c r="AU1561" s="1" t="s">
        <v>12</v>
      </c>
      <c r="AV1561" s="1" t="s">
        <v>13</v>
      </c>
      <c r="AW1561" s="8">
        <v>3.6299999999999999E-4</v>
      </c>
      <c r="AX1561" s="8">
        <v>0.75</v>
      </c>
      <c r="AY1561" s="9">
        <f>Tabla8[[#This Row],[Precio unitario]]*Tabla8[[#This Row],[Tasa de ingresos cliente]]</f>
        <v>2.7224999999999998E-4</v>
      </c>
      <c r="AZ1561" s="21">
        <v>21.6</v>
      </c>
      <c r="BA1561" s="11">
        <f>Tabla8[[#This Row],[tasa de cambio]]*Tabla8[[#This Row],[Ingresos netos]]</f>
        <v>5.8805999999999997E-3</v>
      </c>
      <c r="BB1561" s="23"/>
      <c r="BD1561" s="23"/>
    </row>
    <row r="1562" spans="43:56">
      <c r="AQ1562" s="2" t="s">
        <v>100</v>
      </c>
      <c r="AR1562" s="2" t="s">
        <v>50</v>
      </c>
      <c r="AS1562" s="2" t="s">
        <v>114</v>
      </c>
      <c r="AT1562" s="2" t="s">
        <v>11</v>
      </c>
      <c r="AU1562" s="2" t="s">
        <v>12</v>
      </c>
      <c r="AV1562" s="2" t="s">
        <v>13</v>
      </c>
      <c r="AW1562" s="7">
        <v>3.6266670000000001E-4</v>
      </c>
      <c r="AX1562" s="7">
        <v>0.75</v>
      </c>
      <c r="AY1562" s="9">
        <f>Tabla8[[#This Row],[Precio unitario]]*Tabla8[[#This Row],[Tasa de ingresos cliente]]</f>
        <v>2.7200002500000001E-4</v>
      </c>
      <c r="AZ1562" s="21">
        <v>21.6</v>
      </c>
      <c r="BA1562" s="11">
        <f>Tabla8[[#This Row],[tasa de cambio]]*Tabla8[[#This Row],[Ingresos netos]]</f>
        <v>5.8752005400000001E-3</v>
      </c>
      <c r="BB1562" s="23"/>
      <c r="BD1562" s="23"/>
    </row>
    <row r="1563" spans="43:56">
      <c r="AQ1563" s="1" t="s">
        <v>100</v>
      </c>
      <c r="AR1563" s="1" t="s">
        <v>50</v>
      </c>
      <c r="AS1563" s="1" t="s">
        <v>114</v>
      </c>
      <c r="AT1563" s="1" t="s">
        <v>11</v>
      </c>
      <c r="AU1563" s="1" t="s">
        <v>12</v>
      </c>
      <c r="AV1563" s="1" t="s">
        <v>13</v>
      </c>
      <c r="AW1563" s="8">
        <v>3.627778E-4</v>
      </c>
      <c r="AX1563" s="8">
        <v>0.75</v>
      </c>
      <c r="AY1563" s="9">
        <f>Tabla8[[#This Row],[Precio unitario]]*Tabla8[[#This Row],[Tasa de ingresos cliente]]</f>
        <v>2.7208335000000001E-4</v>
      </c>
      <c r="AZ1563" s="21">
        <v>21.6</v>
      </c>
      <c r="BA1563" s="11">
        <f>Tabla8[[#This Row],[tasa de cambio]]*Tabla8[[#This Row],[Ingresos netos]]</f>
        <v>5.8770003600000006E-3</v>
      </c>
      <c r="BB1563" s="23"/>
      <c r="BD1563" s="23"/>
    </row>
    <row r="1564" spans="43:56">
      <c r="AQ1564" s="2" t="s">
        <v>100</v>
      </c>
      <c r="AR1564" s="2" t="s">
        <v>50</v>
      </c>
      <c r="AS1564" s="2" t="s">
        <v>114</v>
      </c>
      <c r="AT1564" s="2" t="s">
        <v>11</v>
      </c>
      <c r="AU1564" s="2" t="s">
        <v>12</v>
      </c>
      <c r="AV1564" s="2" t="s">
        <v>13</v>
      </c>
      <c r="AW1564" s="7">
        <v>3.6275000000000001E-4</v>
      </c>
      <c r="AX1564" s="7">
        <v>0.75</v>
      </c>
      <c r="AY1564" s="9">
        <f>Tabla8[[#This Row],[Precio unitario]]*Tabla8[[#This Row],[Tasa de ingresos cliente]]</f>
        <v>2.7206250000000001E-4</v>
      </c>
      <c r="AZ1564" s="21">
        <v>21.6</v>
      </c>
      <c r="BA1564" s="11">
        <f>Tabla8[[#This Row],[tasa de cambio]]*Tabla8[[#This Row],[Ingresos netos]]</f>
        <v>5.8765500000000003E-3</v>
      </c>
      <c r="BB1564" s="23"/>
      <c r="BD1564" s="23"/>
    </row>
    <row r="1565" spans="43:56">
      <c r="AQ1565" s="2" t="s">
        <v>100</v>
      </c>
      <c r="AR1565" s="2" t="s">
        <v>50</v>
      </c>
      <c r="AS1565" s="2" t="s">
        <v>104</v>
      </c>
      <c r="AT1565" s="2" t="s">
        <v>11</v>
      </c>
      <c r="AU1565" s="2" t="s">
        <v>129</v>
      </c>
      <c r="AV1565" s="2" t="s">
        <v>13</v>
      </c>
      <c r="AW1565" s="7">
        <v>-7.6802000000000001E-4</v>
      </c>
      <c r="AX1565" s="7">
        <v>0.75</v>
      </c>
      <c r="AY1565" s="9">
        <f>Tabla8[[#This Row],[Precio unitario]]*Tabla8[[#This Row],[Tasa de ingresos cliente]]</f>
        <v>-5.7601500000000003E-4</v>
      </c>
      <c r="AZ1565" s="21">
        <v>21.6</v>
      </c>
      <c r="BA1565" s="11">
        <f>Tabla8[[#This Row],[tasa de cambio]]*Tabla8[[#This Row],[Ingresos netos]]</f>
        <v>-1.2441924000000002E-2</v>
      </c>
      <c r="BB1565" s="23"/>
      <c r="BD1565" s="23"/>
    </row>
    <row r="1566" spans="43:56">
      <c r="AQ1566" s="1" t="s">
        <v>100</v>
      </c>
      <c r="AR1566" s="1" t="s">
        <v>50</v>
      </c>
      <c r="AS1566" s="1" t="s">
        <v>114</v>
      </c>
      <c r="AT1566" s="1" t="s">
        <v>11</v>
      </c>
      <c r="AU1566" s="1" t="s">
        <v>129</v>
      </c>
      <c r="AV1566" s="1" t="s">
        <v>13</v>
      </c>
      <c r="AW1566" s="8">
        <v>-1.088368E-4</v>
      </c>
      <c r="AX1566" s="8">
        <v>0.75</v>
      </c>
      <c r="AY1566" s="9">
        <f>Tabla8[[#This Row],[Precio unitario]]*Tabla8[[#This Row],[Tasa de ingresos cliente]]</f>
        <v>-8.1627599999999998E-5</v>
      </c>
      <c r="AZ1566" s="21">
        <v>21.6</v>
      </c>
      <c r="BA1566" s="11">
        <f>Tabla8[[#This Row],[tasa de cambio]]*Tabla8[[#This Row],[Ingresos netos]]</f>
        <v>-1.7631561600000001E-3</v>
      </c>
      <c r="BB1566" s="23"/>
      <c r="BD1566" s="23"/>
    </row>
    <row r="1567" spans="43:56">
      <c r="AQ1567" s="1" t="s">
        <v>100</v>
      </c>
      <c r="AR1567" s="1" t="s">
        <v>63</v>
      </c>
      <c r="AS1567" s="1" t="s">
        <v>104</v>
      </c>
      <c r="AT1567" s="1" t="s">
        <v>11</v>
      </c>
      <c r="AU1567" s="1" t="s">
        <v>12</v>
      </c>
      <c r="AV1567" s="1" t="s">
        <v>13</v>
      </c>
      <c r="AW1567" s="8">
        <v>1.4159999999999999E-3</v>
      </c>
      <c r="AX1567" s="8">
        <v>0.75</v>
      </c>
      <c r="AY1567" s="9">
        <f>Tabla8[[#This Row],[Precio unitario]]*Tabla8[[#This Row],[Tasa de ingresos cliente]]</f>
        <v>1.062E-3</v>
      </c>
      <c r="AZ1567" s="21">
        <v>21.6</v>
      </c>
      <c r="BA1567" s="11">
        <f>Tabla8[[#This Row],[tasa de cambio]]*Tabla8[[#This Row],[Ingresos netos]]</f>
        <v>2.2939200000000003E-2</v>
      </c>
      <c r="BB1567" s="23"/>
      <c r="BD1567" s="23"/>
    </row>
    <row r="1568" spans="43:56">
      <c r="AQ1568" s="2" t="s">
        <v>100</v>
      </c>
      <c r="AR1568" s="2" t="s">
        <v>63</v>
      </c>
      <c r="AS1568" s="2" t="s">
        <v>104</v>
      </c>
      <c r="AT1568" s="2" t="s">
        <v>11</v>
      </c>
      <c r="AU1568" s="2" t="s">
        <v>12</v>
      </c>
      <c r="AV1568" s="2" t="s">
        <v>13</v>
      </c>
      <c r="AW1568" s="7">
        <v>1.4160832999999999E-3</v>
      </c>
      <c r="AX1568" s="7">
        <v>0.75</v>
      </c>
      <c r="AY1568" s="9">
        <f>Tabla8[[#This Row],[Precio unitario]]*Tabla8[[#This Row],[Tasa de ingresos cliente]]</f>
        <v>1.062062475E-3</v>
      </c>
      <c r="AZ1568" s="21">
        <v>21.6</v>
      </c>
      <c r="BA1568" s="11">
        <f>Tabla8[[#This Row],[tasa de cambio]]*Tabla8[[#This Row],[Ingresos netos]]</f>
        <v>2.2940549460000001E-2</v>
      </c>
      <c r="BB1568" s="23"/>
      <c r="BD1568" s="23"/>
    </row>
    <row r="1569" spans="43:56">
      <c r="AQ1569" s="2" t="s">
        <v>100</v>
      </c>
      <c r="AR1569" s="2" t="s">
        <v>63</v>
      </c>
      <c r="AS1569" s="2" t="s">
        <v>104</v>
      </c>
      <c r="AT1569" s="2" t="s">
        <v>11</v>
      </c>
      <c r="AU1569" s="2" t="s">
        <v>12</v>
      </c>
      <c r="AV1569" s="2" t="s">
        <v>13</v>
      </c>
      <c r="AW1569" s="7">
        <v>3.1689999999999999E-3</v>
      </c>
      <c r="AX1569" s="7">
        <v>0.75</v>
      </c>
      <c r="AY1569" s="9">
        <f>Tabla8[[#This Row],[Precio unitario]]*Tabla8[[#This Row],[Tasa de ingresos cliente]]</f>
        <v>2.37675E-3</v>
      </c>
      <c r="AZ1569" s="21">
        <v>21.6</v>
      </c>
      <c r="BA1569" s="11">
        <f>Tabla8[[#This Row],[tasa de cambio]]*Tabla8[[#This Row],[Ingresos netos]]</f>
        <v>5.1337800000000003E-2</v>
      </c>
      <c r="BB1569" s="23"/>
      <c r="BD1569" s="23"/>
    </row>
    <row r="1570" spans="43:56">
      <c r="AQ1570" s="2" t="s">
        <v>100</v>
      </c>
      <c r="AR1570" s="2" t="s">
        <v>63</v>
      </c>
      <c r="AS1570" s="2" t="s">
        <v>114</v>
      </c>
      <c r="AT1570" s="2" t="s">
        <v>11</v>
      </c>
      <c r="AU1570" s="2" t="s">
        <v>12</v>
      </c>
      <c r="AV1570" s="2" t="s">
        <v>13</v>
      </c>
      <c r="AW1570" s="7">
        <v>5.1499999999999998E-5</v>
      </c>
      <c r="AX1570" s="7">
        <v>0.75</v>
      </c>
      <c r="AY1570" s="9">
        <f>Tabla8[[#This Row],[Precio unitario]]*Tabla8[[#This Row],[Tasa de ingresos cliente]]</f>
        <v>3.8624999999999997E-5</v>
      </c>
      <c r="AZ1570" s="21">
        <v>21.6</v>
      </c>
      <c r="BA1570" s="11">
        <f>Tabla8[[#This Row],[tasa de cambio]]*Tabla8[[#This Row],[Ingresos netos]]</f>
        <v>8.3429999999999995E-4</v>
      </c>
      <c r="BB1570" s="23"/>
      <c r="BD1570" s="23"/>
    </row>
    <row r="1571" spans="43:56">
      <c r="AQ1571" s="1" t="s">
        <v>100</v>
      </c>
      <c r="AR1571" s="1" t="s">
        <v>63</v>
      </c>
      <c r="AS1571" s="1" t="s">
        <v>114</v>
      </c>
      <c r="AT1571" s="1" t="s">
        <v>11</v>
      </c>
      <c r="AU1571" s="1" t="s">
        <v>12</v>
      </c>
      <c r="AV1571" s="1" t="s">
        <v>13</v>
      </c>
      <c r="AW1571" s="8">
        <v>5.1555599999999998E-5</v>
      </c>
      <c r="AX1571" s="8">
        <v>0.75</v>
      </c>
      <c r="AY1571" s="9">
        <f>Tabla8[[#This Row],[Precio unitario]]*Tabla8[[#This Row],[Tasa de ingresos cliente]]</f>
        <v>3.86667E-5</v>
      </c>
      <c r="AZ1571" s="21">
        <v>21.6</v>
      </c>
      <c r="BA1571" s="11">
        <f>Tabla8[[#This Row],[tasa de cambio]]*Tabla8[[#This Row],[Ingresos netos]]</f>
        <v>8.3520072000000008E-4</v>
      </c>
      <c r="BB1571" s="23"/>
      <c r="BD1571" s="23"/>
    </row>
    <row r="1572" spans="43:56">
      <c r="AQ1572" s="1" t="s">
        <v>100</v>
      </c>
      <c r="AR1572" s="1" t="s">
        <v>63</v>
      </c>
      <c r="AS1572" s="1" t="s">
        <v>104</v>
      </c>
      <c r="AT1572" s="1" t="s">
        <v>11</v>
      </c>
      <c r="AU1572" s="1" t="s">
        <v>129</v>
      </c>
      <c r="AV1572" s="1" t="s">
        <v>13</v>
      </c>
      <c r="AW1572" s="8">
        <v>-6.1063770000000005E-4</v>
      </c>
      <c r="AX1572" s="8">
        <v>0.75</v>
      </c>
      <c r="AY1572" s="9">
        <f>Tabla8[[#This Row],[Precio unitario]]*Tabla8[[#This Row],[Tasa de ingresos cliente]]</f>
        <v>-4.5797827500000004E-4</v>
      </c>
      <c r="AZ1572" s="21">
        <v>21.6</v>
      </c>
      <c r="BA1572" s="11">
        <f>Tabla8[[#This Row],[tasa de cambio]]*Tabla8[[#This Row],[Ingresos netos]]</f>
        <v>-9.8923307400000018E-3</v>
      </c>
      <c r="BB1572" s="23"/>
      <c r="BD1572" s="23"/>
    </row>
    <row r="1573" spans="43:56">
      <c r="AQ1573" s="1" t="s">
        <v>100</v>
      </c>
      <c r="AR1573" s="1" t="s">
        <v>63</v>
      </c>
      <c r="AS1573" s="1" t="s">
        <v>114</v>
      </c>
      <c r="AT1573" s="1" t="s">
        <v>11</v>
      </c>
      <c r="AU1573" s="1" t="s">
        <v>129</v>
      </c>
      <c r="AV1573" s="1" t="s">
        <v>13</v>
      </c>
      <c r="AW1573" s="8">
        <v>-1.5477000000000001E-5</v>
      </c>
      <c r="AX1573" s="8">
        <v>0.75</v>
      </c>
      <c r="AY1573" s="9">
        <f>Tabla8[[#This Row],[Precio unitario]]*Tabla8[[#This Row],[Tasa de ingresos cliente]]</f>
        <v>-1.1607750000000001E-5</v>
      </c>
      <c r="AZ1573" s="21">
        <v>21.6</v>
      </c>
      <c r="BA1573" s="11">
        <f>Tabla8[[#This Row],[tasa de cambio]]*Tabla8[[#This Row],[Ingresos netos]]</f>
        <v>-2.5072740000000004E-4</v>
      </c>
      <c r="BB1573" s="23"/>
      <c r="BD1573" s="23"/>
    </row>
    <row r="1574" spans="43:56">
      <c r="AQ1574" s="2" t="s">
        <v>100</v>
      </c>
      <c r="AR1574" s="2" t="s">
        <v>67</v>
      </c>
      <c r="AS1574" s="2" t="s">
        <v>104</v>
      </c>
      <c r="AT1574" s="2" t="s">
        <v>11</v>
      </c>
      <c r="AU1574" s="2" t="s">
        <v>12</v>
      </c>
      <c r="AV1574" s="2" t="s">
        <v>13</v>
      </c>
      <c r="AW1574" s="7">
        <v>1.2505000000000001E-3</v>
      </c>
      <c r="AX1574" s="7">
        <v>0.75</v>
      </c>
      <c r="AY1574" s="9">
        <f>Tabla8[[#This Row],[Precio unitario]]*Tabla8[[#This Row],[Tasa de ingresos cliente]]</f>
        <v>9.3787500000000012E-4</v>
      </c>
      <c r="AZ1574" s="21">
        <v>21.6</v>
      </c>
      <c r="BA1574" s="11">
        <f>Tabla8[[#This Row],[tasa de cambio]]*Tabla8[[#This Row],[Ingresos netos]]</f>
        <v>2.0258100000000005E-2</v>
      </c>
      <c r="BB1574" s="23"/>
      <c r="BD1574" s="23"/>
    </row>
    <row r="1575" spans="43:56">
      <c r="AQ1575" s="2" t="s">
        <v>100</v>
      </c>
      <c r="AR1575" s="2" t="s">
        <v>67</v>
      </c>
      <c r="AS1575" s="2" t="s">
        <v>104</v>
      </c>
      <c r="AT1575" s="2" t="s">
        <v>11</v>
      </c>
      <c r="AU1575" s="2" t="s">
        <v>12</v>
      </c>
      <c r="AV1575" s="2" t="s">
        <v>13</v>
      </c>
      <c r="AW1575" s="7">
        <v>1.291E-3</v>
      </c>
      <c r="AX1575" s="7">
        <v>0.75</v>
      </c>
      <c r="AY1575" s="9">
        <f>Tabla8[[#This Row],[Precio unitario]]*Tabla8[[#This Row],[Tasa de ingresos cliente]]</f>
        <v>9.6825000000000004E-4</v>
      </c>
      <c r="AZ1575" s="21">
        <v>21.6</v>
      </c>
      <c r="BA1575" s="11">
        <f>Tabla8[[#This Row],[tasa de cambio]]*Tabla8[[#This Row],[Ingresos netos]]</f>
        <v>2.0914200000000001E-2</v>
      </c>
      <c r="BB1575" s="23"/>
      <c r="BD1575" s="23"/>
    </row>
    <row r="1576" spans="43:56">
      <c r="AQ1576" s="1" t="s">
        <v>100</v>
      </c>
      <c r="AR1576" s="1" t="s">
        <v>67</v>
      </c>
      <c r="AS1576" s="1" t="s">
        <v>114</v>
      </c>
      <c r="AT1576" s="1" t="s">
        <v>11</v>
      </c>
      <c r="AU1576" s="1" t="s">
        <v>12</v>
      </c>
      <c r="AV1576" s="1" t="s">
        <v>13</v>
      </c>
      <c r="AW1576" s="8">
        <v>5.1E-5</v>
      </c>
      <c r="AX1576" s="8">
        <v>0.75</v>
      </c>
      <c r="AY1576" s="9">
        <f>Tabla8[[#This Row],[Precio unitario]]*Tabla8[[#This Row],[Tasa de ingresos cliente]]</f>
        <v>3.8250000000000001E-5</v>
      </c>
      <c r="AZ1576" s="21">
        <v>21.6</v>
      </c>
      <c r="BA1576" s="11">
        <f>Tabla8[[#This Row],[tasa de cambio]]*Tabla8[[#This Row],[Ingresos netos]]</f>
        <v>8.2620000000000013E-4</v>
      </c>
      <c r="BB1576" s="23"/>
      <c r="BD1576" s="23"/>
    </row>
    <row r="1577" spans="43:56">
      <c r="AQ1577" s="1" t="s">
        <v>100</v>
      </c>
      <c r="AR1577" s="1" t="s">
        <v>67</v>
      </c>
      <c r="AS1577" s="1" t="s">
        <v>104</v>
      </c>
      <c r="AT1577" s="1" t="s">
        <v>11</v>
      </c>
      <c r="AU1577" s="1" t="s">
        <v>129</v>
      </c>
      <c r="AV1577" s="1" t="s">
        <v>13</v>
      </c>
      <c r="AW1577" s="8">
        <v>-5.8443150000000001E-4</v>
      </c>
      <c r="AX1577" s="8">
        <v>0.75</v>
      </c>
      <c r="AY1577" s="9">
        <f>Tabla8[[#This Row],[Precio unitario]]*Tabla8[[#This Row],[Tasa de ingresos cliente]]</f>
        <v>-4.3832362500000001E-4</v>
      </c>
      <c r="AZ1577" s="21">
        <v>21.6</v>
      </c>
      <c r="BA1577" s="11">
        <f>Tabla8[[#This Row],[tasa de cambio]]*Tabla8[[#This Row],[Ingresos netos]]</f>
        <v>-9.4677903000000008E-3</v>
      </c>
      <c r="BB1577" s="23"/>
      <c r="BD1577" s="23"/>
    </row>
    <row r="1578" spans="43:56">
      <c r="AQ1578" s="1" t="s">
        <v>100</v>
      </c>
      <c r="AR1578" s="1" t="s">
        <v>67</v>
      </c>
      <c r="AS1578" s="1" t="s">
        <v>114</v>
      </c>
      <c r="AT1578" s="1" t="s">
        <v>11</v>
      </c>
      <c r="AU1578" s="1" t="s">
        <v>129</v>
      </c>
      <c r="AV1578" s="1" t="s">
        <v>13</v>
      </c>
      <c r="AW1578" s="8">
        <v>-1.5267000000000001E-5</v>
      </c>
      <c r="AX1578" s="8">
        <v>0.75</v>
      </c>
      <c r="AY1578" s="9">
        <f>Tabla8[[#This Row],[Precio unitario]]*Tabla8[[#This Row],[Tasa de ingresos cliente]]</f>
        <v>-1.1450250000000001E-5</v>
      </c>
      <c r="AZ1578" s="21">
        <v>21.6</v>
      </c>
      <c r="BA1578" s="11">
        <f>Tabla8[[#This Row],[tasa de cambio]]*Tabla8[[#This Row],[Ingresos netos]]</f>
        <v>-2.4732540000000004E-4</v>
      </c>
      <c r="BB1578" s="23"/>
      <c r="BD1578" s="23"/>
    </row>
    <row r="1579" spans="43:56">
      <c r="AQ1579" s="1" t="s">
        <v>100</v>
      </c>
      <c r="AR1579" s="1" t="s">
        <v>108</v>
      </c>
      <c r="AS1579" s="1" t="s">
        <v>104</v>
      </c>
      <c r="AT1579" s="1" t="s">
        <v>11</v>
      </c>
      <c r="AU1579" s="1" t="s">
        <v>12</v>
      </c>
      <c r="AV1579" s="1" t="s">
        <v>13</v>
      </c>
      <c r="AW1579" s="8">
        <v>1.0989999999999999E-3</v>
      </c>
      <c r="AX1579" s="8">
        <v>0.75</v>
      </c>
      <c r="AY1579" s="9">
        <f>Tabla8[[#This Row],[Precio unitario]]*Tabla8[[#This Row],[Tasa de ingresos cliente]]</f>
        <v>8.242499999999999E-4</v>
      </c>
      <c r="AZ1579" s="21">
        <v>21.6</v>
      </c>
      <c r="BA1579" s="11">
        <f>Tabla8[[#This Row],[tasa de cambio]]*Tabla8[[#This Row],[Ingresos netos]]</f>
        <v>1.7803799999999998E-2</v>
      </c>
      <c r="BB1579" s="23"/>
      <c r="BD1579" s="23"/>
    </row>
    <row r="1580" spans="43:56">
      <c r="AQ1580" s="1" t="s">
        <v>100</v>
      </c>
      <c r="AR1580" s="1" t="s">
        <v>108</v>
      </c>
      <c r="AS1580" s="1" t="s">
        <v>104</v>
      </c>
      <c r="AT1580" s="1" t="s">
        <v>11</v>
      </c>
      <c r="AU1580" s="1" t="s">
        <v>12</v>
      </c>
      <c r="AV1580" s="1" t="s">
        <v>13</v>
      </c>
      <c r="AW1580" s="8">
        <v>2.2048438E-3</v>
      </c>
      <c r="AX1580" s="8">
        <v>0.75</v>
      </c>
      <c r="AY1580" s="9">
        <f>Tabla8[[#This Row],[Precio unitario]]*Tabla8[[#This Row],[Tasa de ingresos cliente]]</f>
        <v>1.65363285E-3</v>
      </c>
      <c r="AZ1580" s="21">
        <v>21.6</v>
      </c>
      <c r="BA1580" s="11">
        <f>Tabla8[[#This Row],[tasa de cambio]]*Tabla8[[#This Row],[Ingresos netos]]</f>
        <v>3.571846956E-2</v>
      </c>
      <c r="BB1580" s="23"/>
      <c r="BD1580" s="23"/>
    </row>
    <row r="1581" spans="43:56">
      <c r="AQ1581" s="1" t="s">
        <v>100</v>
      </c>
      <c r="AR1581" s="1" t="s">
        <v>108</v>
      </c>
      <c r="AS1581" s="1" t="s">
        <v>114</v>
      </c>
      <c r="AT1581" s="1" t="s">
        <v>11</v>
      </c>
      <c r="AU1581" s="1" t="s">
        <v>12</v>
      </c>
      <c r="AV1581" s="1" t="s">
        <v>13</v>
      </c>
      <c r="AW1581" s="8">
        <v>1.5799999999999999E-4</v>
      </c>
      <c r="AX1581" s="8">
        <v>0.75</v>
      </c>
      <c r="AY1581" s="9">
        <f>Tabla8[[#This Row],[Precio unitario]]*Tabla8[[#This Row],[Tasa de ingresos cliente]]</f>
        <v>1.1849999999999999E-4</v>
      </c>
      <c r="AZ1581" s="21">
        <v>21.6</v>
      </c>
      <c r="BA1581" s="11">
        <f>Tabla8[[#This Row],[tasa de cambio]]*Tabla8[[#This Row],[Ingresos netos]]</f>
        <v>2.5596E-3</v>
      </c>
      <c r="BB1581" s="23"/>
      <c r="BD1581" s="23"/>
    </row>
    <row r="1582" spans="43:56">
      <c r="AQ1582" s="2" t="s">
        <v>100</v>
      </c>
      <c r="AR1582" s="2" t="s">
        <v>108</v>
      </c>
      <c r="AS1582" s="2" t="s">
        <v>104</v>
      </c>
      <c r="AT1582" s="2" t="s">
        <v>11</v>
      </c>
      <c r="AU1582" s="2" t="s">
        <v>129</v>
      </c>
      <c r="AV1582" s="2" t="s">
        <v>13</v>
      </c>
      <c r="AW1582" s="7">
        <v>-5.4232599999999998E-4</v>
      </c>
      <c r="AX1582" s="7">
        <v>0.75</v>
      </c>
      <c r="AY1582" s="9">
        <f>Tabla8[[#This Row],[Precio unitario]]*Tabla8[[#This Row],[Tasa de ingresos cliente]]</f>
        <v>-4.0674449999999996E-4</v>
      </c>
      <c r="AZ1582" s="21">
        <v>21.6</v>
      </c>
      <c r="BA1582" s="11">
        <f>Tabla8[[#This Row],[tasa de cambio]]*Tabla8[[#This Row],[Ingresos netos]]</f>
        <v>-8.7856811999999992E-3</v>
      </c>
      <c r="BB1582" s="23"/>
      <c r="BD1582" s="23"/>
    </row>
    <row r="1583" spans="43:56">
      <c r="AQ1583" s="1" t="s">
        <v>100</v>
      </c>
      <c r="AR1583" s="1" t="s">
        <v>23</v>
      </c>
      <c r="AS1583" s="1" t="s">
        <v>101</v>
      </c>
      <c r="AT1583" s="1" t="s">
        <v>11</v>
      </c>
      <c r="AU1583" s="1" t="s">
        <v>12</v>
      </c>
      <c r="AV1583" s="1" t="s">
        <v>13</v>
      </c>
      <c r="AW1583" s="8">
        <v>1.83E-3</v>
      </c>
      <c r="AX1583" s="8">
        <v>0.75</v>
      </c>
      <c r="AY1583" s="9">
        <f>Tabla8[[#This Row],[Precio unitario]]*Tabla8[[#This Row],[Tasa de ingresos cliente]]</f>
        <v>1.3725E-3</v>
      </c>
      <c r="AZ1583" s="21">
        <v>21.6</v>
      </c>
      <c r="BA1583" s="11">
        <f>Tabla8[[#This Row],[tasa de cambio]]*Tabla8[[#This Row],[Ingresos netos]]</f>
        <v>2.9646000000000002E-2</v>
      </c>
      <c r="BB1583" s="23"/>
      <c r="BD1583" s="23"/>
    </row>
    <row r="1584" spans="43:56">
      <c r="AQ1584" s="2" t="s">
        <v>100</v>
      </c>
      <c r="AR1584" s="2" t="s">
        <v>23</v>
      </c>
      <c r="AS1584" s="2" t="s">
        <v>101</v>
      </c>
      <c r="AT1584" s="2" t="s">
        <v>11</v>
      </c>
      <c r="AU1584" s="2" t="s">
        <v>12</v>
      </c>
      <c r="AV1584" s="2" t="s">
        <v>13</v>
      </c>
      <c r="AW1584" s="7">
        <v>1.8301429E-3</v>
      </c>
      <c r="AX1584" s="7">
        <v>0.75</v>
      </c>
      <c r="AY1584" s="9">
        <f>Tabla8[[#This Row],[Precio unitario]]*Tabla8[[#This Row],[Tasa de ingresos cliente]]</f>
        <v>1.372607175E-3</v>
      </c>
      <c r="AZ1584" s="21">
        <v>21.6</v>
      </c>
      <c r="BA1584" s="11">
        <f>Tabla8[[#This Row],[tasa de cambio]]*Tabla8[[#This Row],[Ingresos netos]]</f>
        <v>2.9648314980000003E-2</v>
      </c>
      <c r="BB1584" s="23"/>
      <c r="BD1584" s="23"/>
    </row>
    <row r="1585" spans="43:56">
      <c r="AQ1585" s="1" t="s">
        <v>100</v>
      </c>
      <c r="AR1585" s="1" t="s">
        <v>23</v>
      </c>
      <c r="AS1585" s="1" t="s">
        <v>101</v>
      </c>
      <c r="AT1585" s="1" t="s">
        <v>11</v>
      </c>
      <c r="AU1585" s="1" t="s">
        <v>12</v>
      </c>
      <c r="AV1585" s="1" t="s">
        <v>13</v>
      </c>
      <c r="AW1585" s="8">
        <v>1.8300882E-3</v>
      </c>
      <c r="AX1585" s="8">
        <v>0.75</v>
      </c>
      <c r="AY1585" s="9">
        <f>Tabla8[[#This Row],[Precio unitario]]*Tabla8[[#This Row],[Tasa de ingresos cliente]]</f>
        <v>1.37256615E-3</v>
      </c>
      <c r="AZ1585" s="21">
        <v>21.6</v>
      </c>
      <c r="BA1585" s="11">
        <f>Tabla8[[#This Row],[tasa de cambio]]*Tabla8[[#This Row],[Ingresos netos]]</f>
        <v>2.9647428840000004E-2</v>
      </c>
      <c r="BB1585" s="23"/>
      <c r="BD1585" s="23"/>
    </row>
    <row r="1586" spans="43:56">
      <c r="AQ1586" s="2" t="s">
        <v>100</v>
      </c>
      <c r="AR1586" s="2" t="s">
        <v>23</v>
      </c>
      <c r="AS1586" s="2" t="s">
        <v>101</v>
      </c>
      <c r="AT1586" s="2" t="s">
        <v>11</v>
      </c>
      <c r="AU1586" s="2" t="s">
        <v>12</v>
      </c>
      <c r="AV1586" s="2" t="s">
        <v>13</v>
      </c>
      <c r="AW1586" s="7">
        <v>1.8301249999999999E-3</v>
      </c>
      <c r="AX1586" s="7">
        <v>0.75</v>
      </c>
      <c r="AY1586" s="9">
        <f>Tabla8[[#This Row],[Precio unitario]]*Tabla8[[#This Row],[Tasa de ingresos cliente]]</f>
        <v>1.3725937499999999E-3</v>
      </c>
      <c r="AZ1586" s="21">
        <v>21.6</v>
      </c>
      <c r="BA1586" s="11">
        <f>Tabla8[[#This Row],[tasa de cambio]]*Tabla8[[#This Row],[Ingresos netos]]</f>
        <v>2.9648025000000001E-2</v>
      </c>
      <c r="BB1586" s="23"/>
      <c r="BD1586" s="23"/>
    </row>
    <row r="1587" spans="43:56">
      <c r="AQ1587" s="2" t="s">
        <v>100</v>
      </c>
      <c r="AR1587" s="2" t="s">
        <v>23</v>
      </c>
      <c r="AS1587" s="2" t="s">
        <v>104</v>
      </c>
      <c r="AT1587" s="2" t="s">
        <v>11</v>
      </c>
      <c r="AU1587" s="2" t="s">
        <v>12</v>
      </c>
      <c r="AV1587" s="2" t="s">
        <v>13</v>
      </c>
      <c r="AW1587" s="7">
        <v>2.2116667E-3</v>
      </c>
      <c r="AX1587" s="7">
        <v>0.75</v>
      </c>
      <c r="AY1587" s="9">
        <f>Tabla8[[#This Row],[Precio unitario]]*Tabla8[[#This Row],[Tasa de ingresos cliente]]</f>
        <v>1.658750025E-3</v>
      </c>
      <c r="AZ1587" s="21">
        <v>21.6</v>
      </c>
      <c r="BA1587" s="11">
        <f>Tabla8[[#This Row],[tasa de cambio]]*Tabla8[[#This Row],[Ingresos netos]]</f>
        <v>3.5829000540000003E-2</v>
      </c>
      <c r="BB1587" s="23"/>
      <c r="BD1587" s="23"/>
    </row>
    <row r="1588" spans="43:56">
      <c r="AQ1588" s="1" t="s">
        <v>100</v>
      </c>
      <c r="AR1588" s="1" t="s">
        <v>23</v>
      </c>
      <c r="AS1588" s="1" t="s">
        <v>104</v>
      </c>
      <c r="AT1588" s="1" t="s">
        <v>11</v>
      </c>
      <c r="AU1588" s="1" t="s">
        <v>12</v>
      </c>
      <c r="AV1588" s="1" t="s">
        <v>13</v>
      </c>
      <c r="AW1588" s="8">
        <v>2.212E-3</v>
      </c>
      <c r="AX1588" s="8">
        <v>0.75</v>
      </c>
      <c r="AY1588" s="9">
        <f>Tabla8[[#This Row],[Precio unitario]]*Tabla8[[#This Row],[Tasa de ingresos cliente]]</f>
        <v>1.6589999999999999E-3</v>
      </c>
      <c r="AZ1588" s="21">
        <v>21.6</v>
      </c>
      <c r="BA1588" s="11">
        <f>Tabla8[[#This Row],[tasa de cambio]]*Tabla8[[#This Row],[Ingresos netos]]</f>
        <v>3.5834400000000002E-2</v>
      </c>
      <c r="BB1588" s="23"/>
      <c r="BD1588" s="23"/>
    </row>
    <row r="1589" spans="43:56">
      <c r="AQ1589" s="2" t="s">
        <v>100</v>
      </c>
      <c r="AR1589" s="2" t="s">
        <v>23</v>
      </c>
      <c r="AS1589" s="2" t="s">
        <v>104</v>
      </c>
      <c r="AT1589" s="2" t="s">
        <v>11</v>
      </c>
      <c r="AU1589" s="2" t="s">
        <v>12</v>
      </c>
      <c r="AV1589" s="2" t="s">
        <v>13</v>
      </c>
      <c r="AW1589" s="7">
        <v>2.2115357E-3</v>
      </c>
      <c r="AX1589" s="7">
        <v>0.75</v>
      </c>
      <c r="AY1589" s="9">
        <f>Tabla8[[#This Row],[Precio unitario]]*Tabla8[[#This Row],[Tasa de ingresos cliente]]</f>
        <v>1.6586517750000001E-3</v>
      </c>
      <c r="AZ1589" s="21">
        <v>21.6</v>
      </c>
      <c r="BA1589" s="11">
        <f>Tabla8[[#This Row],[tasa de cambio]]*Tabla8[[#This Row],[Ingresos netos]]</f>
        <v>3.5826878340000007E-2</v>
      </c>
      <c r="BB1589" s="23"/>
      <c r="BD1589" s="23"/>
    </row>
    <row r="1590" spans="43:56">
      <c r="AQ1590" s="1" t="s">
        <v>100</v>
      </c>
      <c r="AR1590" s="1" t="s">
        <v>23</v>
      </c>
      <c r="AS1590" s="1" t="s">
        <v>104</v>
      </c>
      <c r="AT1590" s="1" t="s">
        <v>11</v>
      </c>
      <c r="AU1590" s="1" t="s">
        <v>12</v>
      </c>
      <c r="AV1590" s="1" t="s">
        <v>13</v>
      </c>
      <c r="AW1590" s="8">
        <v>2.2114999999999999E-3</v>
      </c>
      <c r="AX1590" s="8">
        <v>0.75</v>
      </c>
      <c r="AY1590" s="9">
        <f>Tabla8[[#This Row],[Precio unitario]]*Tabla8[[#This Row],[Tasa de ingresos cliente]]</f>
        <v>1.6586249999999999E-3</v>
      </c>
      <c r="AZ1590" s="21">
        <v>21.6</v>
      </c>
      <c r="BA1590" s="11">
        <f>Tabla8[[#This Row],[tasa de cambio]]*Tabla8[[#This Row],[Ingresos netos]]</f>
        <v>3.5826299999999998E-2</v>
      </c>
      <c r="BB1590" s="23"/>
      <c r="BD1590" s="23"/>
    </row>
    <row r="1591" spans="43:56">
      <c r="AQ1591" s="2" t="s">
        <v>100</v>
      </c>
      <c r="AR1591" s="2" t="s">
        <v>23</v>
      </c>
      <c r="AS1591" s="2" t="s">
        <v>104</v>
      </c>
      <c r="AT1591" s="2" t="s">
        <v>11</v>
      </c>
      <c r="AU1591" s="2" t="s">
        <v>12</v>
      </c>
      <c r="AV1591" s="2" t="s">
        <v>13</v>
      </c>
      <c r="AW1591" s="7">
        <v>2.2115555999999998E-3</v>
      </c>
      <c r="AX1591" s="7">
        <v>0.75</v>
      </c>
      <c r="AY1591" s="9">
        <f>Tabla8[[#This Row],[Precio unitario]]*Tabla8[[#This Row],[Tasa de ingresos cliente]]</f>
        <v>1.6586666999999999E-3</v>
      </c>
      <c r="AZ1591" s="21">
        <v>21.6</v>
      </c>
      <c r="BA1591" s="11">
        <f>Tabla8[[#This Row],[tasa de cambio]]*Tabla8[[#This Row],[Ingresos netos]]</f>
        <v>3.5827200720000001E-2</v>
      </c>
      <c r="BB1591" s="23"/>
      <c r="BD1591" s="23"/>
    </row>
    <row r="1592" spans="43:56">
      <c r="AQ1592" s="1" t="s">
        <v>100</v>
      </c>
      <c r="AR1592" s="1" t="s">
        <v>23</v>
      </c>
      <c r="AS1592" s="1" t="s">
        <v>104</v>
      </c>
      <c r="AT1592" s="1" t="s">
        <v>11</v>
      </c>
      <c r="AU1592" s="1" t="s">
        <v>12</v>
      </c>
      <c r="AV1592" s="1" t="s">
        <v>13</v>
      </c>
      <c r="AW1592" s="8">
        <v>2.2115277999999999E-3</v>
      </c>
      <c r="AX1592" s="8">
        <v>0.75</v>
      </c>
      <c r="AY1592" s="9">
        <f>Tabla8[[#This Row],[Precio unitario]]*Tabla8[[#This Row],[Tasa de ingresos cliente]]</f>
        <v>1.6586458499999999E-3</v>
      </c>
      <c r="AZ1592" s="21">
        <v>21.6</v>
      </c>
      <c r="BA1592" s="11">
        <f>Tabla8[[#This Row],[tasa de cambio]]*Tabla8[[#This Row],[Ingresos netos]]</f>
        <v>3.582675036E-2</v>
      </c>
      <c r="BB1592" s="23"/>
      <c r="BD1592" s="23"/>
    </row>
    <row r="1593" spans="43:56">
      <c r="AQ1593" s="2" t="s">
        <v>100</v>
      </c>
      <c r="AR1593" s="2" t="s">
        <v>23</v>
      </c>
      <c r="AS1593" s="2" t="s">
        <v>104</v>
      </c>
      <c r="AT1593" s="2" t="s">
        <v>11</v>
      </c>
      <c r="AU1593" s="2" t="s">
        <v>12</v>
      </c>
      <c r="AV1593" s="2" t="s">
        <v>13</v>
      </c>
      <c r="AW1593" s="7">
        <v>2.2115217E-3</v>
      </c>
      <c r="AX1593" s="7">
        <v>0.75</v>
      </c>
      <c r="AY1593" s="9">
        <f>Tabla8[[#This Row],[Precio unitario]]*Tabla8[[#This Row],[Tasa de ingresos cliente]]</f>
        <v>1.658641275E-3</v>
      </c>
      <c r="AZ1593" s="21">
        <v>21.6</v>
      </c>
      <c r="BA1593" s="11">
        <f>Tabla8[[#This Row],[tasa de cambio]]*Tabla8[[#This Row],[Ingresos netos]]</f>
        <v>3.5826651540000004E-2</v>
      </c>
      <c r="BB1593" s="23"/>
      <c r="BD1593" s="23"/>
    </row>
    <row r="1594" spans="43:56">
      <c r="AQ1594" s="1" t="s">
        <v>100</v>
      </c>
      <c r="AR1594" s="1" t="s">
        <v>23</v>
      </c>
      <c r="AS1594" s="1" t="s">
        <v>104</v>
      </c>
      <c r="AT1594" s="1" t="s">
        <v>11</v>
      </c>
      <c r="AU1594" s="1" t="s">
        <v>12</v>
      </c>
      <c r="AV1594" s="1" t="s">
        <v>13</v>
      </c>
      <c r="AW1594" s="8">
        <v>2.2115385E-3</v>
      </c>
      <c r="AX1594" s="8">
        <v>0.75</v>
      </c>
      <c r="AY1594" s="9">
        <f>Tabla8[[#This Row],[Precio unitario]]*Tabla8[[#This Row],[Tasa de ingresos cliente]]</f>
        <v>1.6586538749999999E-3</v>
      </c>
      <c r="AZ1594" s="21">
        <v>21.6</v>
      </c>
      <c r="BA1594" s="11">
        <f>Tabla8[[#This Row],[tasa de cambio]]*Tabla8[[#This Row],[Ingresos netos]]</f>
        <v>3.5826923699999999E-2</v>
      </c>
      <c r="BB1594" s="23"/>
      <c r="BD1594" s="23"/>
    </row>
    <row r="1595" spans="43:56">
      <c r="AQ1595" s="2" t="s">
        <v>100</v>
      </c>
      <c r="AR1595" s="2" t="s">
        <v>23</v>
      </c>
      <c r="AS1595" s="2" t="s">
        <v>104</v>
      </c>
      <c r="AT1595" s="2" t="s">
        <v>11</v>
      </c>
      <c r="AU1595" s="2" t="s">
        <v>12</v>
      </c>
      <c r="AV1595" s="2" t="s">
        <v>13</v>
      </c>
      <c r="AW1595" s="7">
        <v>2.2115500000000001E-3</v>
      </c>
      <c r="AX1595" s="7">
        <v>0.75</v>
      </c>
      <c r="AY1595" s="9">
        <f>Tabla8[[#This Row],[Precio unitario]]*Tabla8[[#This Row],[Tasa de ingresos cliente]]</f>
        <v>1.6586625000000002E-3</v>
      </c>
      <c r="AZ1595" s="21">
        <v>21.6</v>
      </c>
      <c r="BA1595" s="11">
        <f>Tabla8[[#This Row],[tasa de cambio]]*Tabla8[[#This Row],[Ingresos netos]]</f>
        <v>3.5827110000000002E-2</v>
      </c>
      <c r="BB1595" s="23"/>
      <c r="BD1595" s="23"/>
    </row>
    <row r="1596" spans="43:56">
      <c r="AQ1596" s="1" t="s">
        <v>100</v>
      </c>
      <c r="AR1596" s="1" t="s">
        <v>23</v>
      </c>
      <c r="AS1596" s="1" t="s">
        <v>104</v>
      </c>
      <c r="AT1596" s="1" t="s">
        <v>11</v>
      </c>
      <c r="AU1596" s="1" t="s">
        <v>12</v>
      </c>
      <c r="AV1596" s="1" t="s">
        <v>13</v>
      </c>
      <c r="AW1596" s="8">
        <v>2.2115333E-3</v>
      </c>
      <c r="AX1596" s="8">
        <v>0.75</v>
      </c>
      <c r="AY1596" s="9">
        <f>Tabla8[[#This Row],[Precio unitario]]*Tabla8[[#This Row],[Tasa de ingresos cliente]]</f>
        <v>1.6586499749999999E-3</v>
      </c>
      <c r="AZ1596" s="21">
        <v>21.6</v>
      </c>
      <c r="BA1596" s="11">
        <f>Tabla8[[#This Row],[tasa de cambio]]*Tabla8[[#This Row],[Ingresos netos]]</f>
        <v>3.5826839460000003E-2</v>
      </c>
      <c r="BB1596" s="23"/>
      <c r="BD1596" s="23"/>
    </row>
    <row r="1597" spans="43:56">
      <c r="AQ1597" s="2" t="s">
        <v>100</v>
      </c>
      <c r="AR1597" s="2" t="s">
        <v>23</v>
      </c>
      <c r="AS1597" s="2" t="s">
        <v>104</v>
      </c>
      <c r="AT1597" s="2" t="s">
        <v>11</v>
      </c>
      <c r="AU1597" s="2" t="s">
        <v>12</v>
      </c>
      <c r="AV1597" s="2" t="s">
        <v>13</v>
      </c>
      <c r="AW1597" s="7">
        <v>2.2115431999999999E-3</v>
      </c>
      <c r="AX1597" s="7">
        <v>0.75</v>
      </c>
      <c r="AY1597" s="9">
        <f>Tabla8[[#This Row],[Precio unitario]]*Tabla8[[#This Row],[Tasa de ingresos cliente]]</f>
        <v>1.6586573999999999E-3</v>
      </c>
      <c r="AZ1597" s="21">
        <v>21.6</v>
      </c>
      <c r="BA1597" s="11">
        <f>Tabla8[[#This Row],[tasa de cambio]]*Tabla8[[#This Row],[Ingresos netos]]</f>
        <v>3.5826999839999998E-2</v>
      </c>
      <c r="BB1597" s="23"/>
      <c r="BD1597" s="23"/>
    </row>
    <row r="1598" spans="43:56">
      <c r="AQ1598" s="1" t="s">
        <v>100</v>
      </c>
      <c r="AR1598" s="1" t="s">
        <v>23</v>
      </c>
      <c r="AS1598" s="1" t="s">
        <v>104</v>
      </c>
      <c r="AT1598" s="1" t="s">
        <v>11</v>
      </c>
      <c r="AU1598" s="1" t="s">
        <v>12</v>
      </c>
      <c r="AV1598" s="1" t="s">
        <v>13</v>
      </c>
      <c r="AW1598" s="8">
        <v>2.2115714E-3</v>
      </c>
      <c r="AX1598" s="8">
        <v>0.75</v>
      </c>
      <c r="AY1598" s="9">
        <f>Tabla8[[#This Row],[Precio unitario]]*Tabla8[[#This Row],[Tasa de ingresos cliente]]</f>
        <v>1.65867855E-3</v>
      </c>
      <c r="AZ1598" s="21">
        <v>21.6</v>
      </c>
      <c r="BA1598" s="11">
        <f>Tabla8[[#This Row],[tasa de cambio]]*Tabla8[[#This Row],[Ingresos netos]]</f>
        <v>3.5827456680000001E-2</v>
      </c>
      <c r="BB1598" s="23"/>
      <c r="BD1598" s="23"/>
    </row>
    <row r="1599" spans="43:56">
      <c r="AQ1599" s="2" t="s">
        <v>100</v>
      </c>
      <c r="AR1599" s="2" t="s">
        <v>23</v>
      </c>
      <c r="AS1599" s="2" t="s">
        <v>104</v>
      </c>
      <c r="AT1599" s="2" t="s">
        <v>11</v>
      </c>
      <c r="AU1599" s="2" t="s">
        <v>12</v>
      </c>
      <c r="AV1599" s="2" t="s">
        <v>13</v>
      </c>
      <c r="AW1599" s="7">
        <v>2.2115416999999998E-3</v>
      </c>
      <c r="AX1599" s="7">
        <v>0.75</v>
      </c>
      <c r="AY1599" s="9">
        <f>Tabla8[[#This Row],[Precio unitario]]*Tabla8[[#This Row],[Tasa de ingresos cliente]]</f>
        <v>1.6586562749999999E-3</v>
      </c>
      <c r="AZ1599" s="21">
        <v>21.6</v>
      </c>
      <c r="BA1599" s="11">
        <f>Tabla8[[#This Row],[tasa de cambio]]*Tabla8[[#This Row],[Ingresos netos]]</f>
        <v>3.582697554E-2</v>
      </c>
      <c r="BB1599" s="23"/>
      <c r="BD1599" s="23"/>
    </row>
    <row r="1600" spans="43:56">
      <c r="AQ1600" s="1" t="s">
        <v>100</v>
      </c>
      <c r="AR1600" s="1" t="s">
        <v>23</v>
      </c>
      <c r="AS1600" s="1" t="s">
        <v>104</v>
      </c>
      <c r="AT1600" s="1" t="s">
        <v>11</v>
      </c>
      <c r="AU1600" s="1" t="s">
        <v>12</v>
      </c>
      <c r="AV1600" s="1" t="s">
        <v>13</v>
      </c>
      <c r="AW1600" s="8">
        <v>2.2116000000000002E-3</v>
      </c>
      <c r="AX1600" s="8">
        <v>0.75</v>
      </c>
      <c r="AY1600" s="9">
        <f>Tabla8[[#This Row],[Precio unitario]]*Tabla8[[#This Row],[Tasa de ingresos cliente]]</f>
        <v>1.6587000000000001E-3</v>
      </c>
      <c r="AZ1600" s="21">
        <v>21.6</v>
      </c>
      <c r="BA1600" s="11">
        <f>Tabla8[[#This Row],[tasa de cambio]]*Tabla8[[#This Row],[Ingresos netos]]</f>
        <v>3.5827920000000006E-2</v>
      </c>
      <c r="BB1600" s="23"/>
      <c r="BD1600" s="23"/>
    </row>
    <row r="1601" spans="43:56">
      <c r="AQ1601" s="2" t="s">
        <v>100</v>
      </c>
      <c r="AR1601" s="2" t="s">
        <v>23</v>
      </c>
      <c r="AS1601" s="2" t="s">
        <v>104</v>
      </c>
      <c r="AT1601" s="2" t="s">
        <v>11</v>
      </c>
      <c r="AU1601" s="2" t="s">
        <v>12</v>
      </c>
      <c r="AV1601" s="2" t="s">
        <v>13</v>
      </c>
      <c r="AW1601" s="7">
        <v>2.2115625E-3</v>
      </c>
      <c r="AX1601" s="7">
        <v>0.75</v>
      </c>
      <c r="AY1601" s="9">
        <f>Tabla8[[#This Row],[Precio unitario]]*Tabla8[[#This Row],[Tasa de ingresos cliente]]</f>
        <v>1.658671875E-3</v>
      </c>
      <c r="AZ1601" s="21">
        <v>21.6</v>
      </c>
      <c r="BA1601" s="11">
        <f>Tabla8[[#This Row],[tasa de cambio]]*Tabla8[[#This Row],[Ingresos netos]]</f>
        <v>3.58273125E-2</v>
      </c>
      <c r="BB1601" s="23"/>
      <c r="BD1601" s="23"/>
    </row>
    <row r="1602" spans="43:56">
      <c r="AQ1602" s="2" t="s">
        <v>100</v>
      </c>
      <c r="AR1602" s="2" t="s">
        <v>23</v>
      </c>
      <c r="AS1602" s="2" t="s">
        <v>104</v>
      </c>
      <c r="AT1602" s="2" t="s">
        <v>11</v>
      </c>
      <c r="AU1602" s="2" t="s">
        <v>12</v>
      </c>
      <c r="AV1602" s="2" t="s">
        <v>13</v>
      </c>
      <c r="AW1602" s="7">
        <v>4.0940000000000004E-3</v>
      </c>
      <c r="AX1602" s="7">
        <v>0.75</v>
      </c>
      <c r="AY1602" s="9">
        <f>Tabla8[[#This Row],[Precio unitario]]*Tabla8[[#This Row],[Tasa de ingresos cliente]]</f>
        <v>3.0705000000000003E-3</v>
      </c>
      <c r="AZ1602" s="21">
        <v>21.6</v>
      </c>
      <c r="BA1602" s="11">
        <f>Tabla8[[#This Row],[tasa de cambio]]*Tabla8[[#This Row],[Ingresos netos]]</f>
        <v>6.6322800000000015E-2</v>
      </c>
      <c r="BB1602" s="23"/>
      <c r="BD1602" s="23"/>
    </row>
    <row r="1603" spans="43:56">
      <c r="AQ1603" s="1" t="s">
        <v>100</v>
      </c>
      <c r="AR1603" s="1" t="s">
        <v>23</v>
      </c>
      <c r="AS1603" s="1" t="s">
        <v>104</v>
      </c>
      <c r="AT1603" s="1" t="s">
        <v>11</v>
      </c>
      <c r="AU1603" s="1" t="s">
        <v>12</v>
      </c>
      <c r="AV1603" s="1" t="s">
        <v>13</v>
      </c>
      <c r="AW1603" s="8">
        <v>4.0940925999999999E-3</v>
      </c>
      <c r="AX1603" s="8">
        <v>0.75</v>
      </c>
      <c r="AY1603" s="9">
        <f>Tabla8[[#This Row],[Precio unitario]]*Tabla8[[#This Row],[Tasa de ingresos cliente]]</f>
        <v>3.0705694499999999E-3</v>
      </c>
      <c r="AZ1603" s="21">
        <v>21.6</v>
      </c>
      <c r="BA1603" s="11">
        <f>Tabla8[[#This Row],[tasa de cambio]]*Tabla8[[#This Row],[Ingresos netos]]</f>
        <v>6.6324300119999999E-2</v>
      </c>
      <c r="BB1603" s="23"/>
      <c r="BD1603" s="23"/>
    </row>
    <row r="1604" spans="43:56">
      <c r="AQ1604" s="2" t="s">
        <v>100</v>
      </c>
      <c r="AR1604" s="2" t="s">
        <v>23</v>
      </c>
      <c r="AS1604" s="2" t="s">
        <v>104</v>
      </c>
      <c r="AT1604" s="2" t="s">
        <v>11</v>
      </c>
      <c r="AU1604" s="2" t="s">
        <v>12</v>
      </c>
      <c r="AV1604" s="2" t="s">
        <v>13</v>
      </c>
      <c r="AW1604" s="7">
        <v>4.094093E-3</v>
      </c>
      <c r="AX1604" s="7">
        <v>0.75</v>
      </c>
      <c r="AY1604" s="9">
        <f>Tabla8[[#This Row],[Precio unitario]]*Tabla8[[#This Row],[Tasa de ingresos cliente]]</f>
        <v>3.07056975E-3</v>
      </c>
      <c r="AZ1604" s="21">
        <v>21.6</v>
      </c>
      <c r="BA1604" s="11">
        <f>Tabla8[[#This Row],[tasa de cambio]]*Tabla8[[#This Row],[Ingresos netos]]</f>
        <v>6.6324306600000008E-2</v>
      </c>
      <c r="BB1604" s="23"/>
      <c r="BD1604" s="23"/>
    </row>
    <row r="1605" spans="43:56">
      <c r="AQ1605" s="1" t="s">
        <v>100</v>
      </c>
      <c r="AR1605" s="1" t="s">
        <v>23</v>
      </c>
      <c r="AS1605" s="1" t="s">
        <v>104</v>
      </c>
      <c r="AT1605" s="1" t="s">
        <v>11</v>
      </c>
      <c r="AU1605" s="1" t="s">
        <v>12</v>
      </c>
      <c r="AV1605" s="1" t="s">
        <v>13</v>
      </c>
      <c r="AW1605" s="8">
        <v>4.0941249999999997E-3</v>
      </c>
      <c r="AX1605" s="8">
        <v>0.75</v>
      </c>
      <c r="AY1605" s="9">
        <f>Tabla8[[#This Row],[Precio unitario]]*Tabla8[[#This Row],[Tasa de ingresos cliente]]</f>
        <v>3.0705937499999995E-3</v>
      </c>
      <c r="AZ1605" s="21">
        <v>21.6</v>
      </c>
      <c r="BA1605" s="11">
        <f>Tabla8[[#This Row],[tasa de cambio]]*Tabla8[[#This Row],[Ingresos netos]]</f>
        <v>6.632482499999999E-2</v>
      </c>
      <c r="BB1605" s="23"/>
      <c r="BD1605" s="23"/>
    </row>
    <row r="1606" spans="43:56">
      <c r="AQ1606" s="2" t="s">
        <v>100</v>
      </c>
      <c r="AR1606" s="2" t="s">
        <v>23</v>
      </c>
      <c r="AS1606" s="2" t="s">
        <v>104</v>
      </c>
      <c r="AT1606" s="2" t="s">
        <v>11</v>
      </c>
      <c r="AU1606" s="2" t="s">
        <v>12</v>
      </c>
      <c r="AV1606" s="2" t="s">
        <v>13</v>
      </c>
      <c r="AW1606" s="7">
        <v>4.0940888999999999E-3</v>
      </c>
      <c r="AX1606" s="7">
        <v>0.75</v>
      </c>
      <c r="AY1606" s="9">
        <f>Tabla8[[#This Row],[Precio unitario]]*Tabla8[[#This Row],[Tasa de ingresos cliente]]</f>
        <v>3.0705666749999997E-3</v>
      </c>
      <c r="AZ1606" s="21">
        <v>21.6</v>
      </c>
      <c r="BA1606" s="11">
        <f>Tabla8[[#This Row],[tasa de cambio]]*Tabla8[[#This Row],[Ingresos netos]]</f>
        <v>6.6324240179999994E-2</v>
      </c>
      <c r="BB1606" s="23"/>
      <c r="BD1606" s="23"/>
    </row>
    <row r="1607" spans="43:56">
      <c r="AQ1607" s="1" t="s">
        <v>100</v>
      </c>
      <c r="AR1607" s="1" t="s">
        <v>23</v>
      </c>
      <c r="AS1607" s="1" t="s">
        <v>104</v>
      </c>
      <c r="AT1607" s="1" t="s">
        <v>11</v>
      </c>
      <c r="AU1607" s="1" t="s">
        <v>12</v>
      </c>
      <c r="AV1607" s="1" t="s">
        <v>13</v>
      </c>
      <c r="AW1607" s="8">
        <v>4.0940847000000002E-3</v>
      </c>
      <c r="AX1607" s="8">
        <v>0.75</v>
      </c>
      <c r="AY1607" s="9">
        <f>Tabla8[[#This Row],[Precio unitario]]*Tabla8[[#This Row],[Tasa de ingresos cliente]]</f>
        <v>3.0705635250000002E-3</v>
      </c>
      <c r="AZ1607" s="21">
        <v>21.6</v>
      </c>
      <c r="BA1607" s="11">
        <f>Tabla8[[#This Row],[tasa de cambio]]*Tabla8[[#This Row],[Ingresos netos]]</f>
        <v>6.6324172140000012E-2</v>
      </c>
      <c r="BB1607" s="23"/>
      <c r="BD1607" s="23"/>
    </row>
    <row r="1608" spans="43:56">
      <c r="AQ1608" s="2" t="s">
        <v>100</v>
      </c>
      <c r="AR1608" s="2" t="s">
        <v>23</v>
      </c>
      <c r="AS1608" s="2" t="s">
        <v>104</v>
      </c>
      <c r="AT1608" s="2" t="s">
        <v>11</v>
      </c>
      <c r="AU1608" s="2" t="s">
        <v>12</v>
      </c>
      <c r="AV1608" s="2" t="s">
        <v>13</v>
      </c>
      <c r="AW1608" s="7">
        <v>4.0940951999999999E-3</v>
      </c>
      <c r="AX1608" s="7">
        <v>0.75</v>
      </c>
      <c r="AY1608" s="9">
        <f>Tabla8[[#This Row],[Precio unitario]]*Tabla8[[#This Row],[Tasa de ingresos cliente]]</f>
        <v>3.0705713999999999E-3</v>
      </c>
      <c r="AZ1608" s="21">
        <v>21.6</v>
      </c>
      <c r="BA1608" s="11">
        <f>Tabla8[[#This Row],[tasa de cambio]]*Tabla8[[#This Row],[Ingresos netos]]</f>
        <v>6.632434224E-2</v>
      </c>
      <c r="BB1608" s="23"/>
      <c r="BD1608" s="23"/>
    </row>
    <row r="1609" spans="43:56">
      <c r="AQ1609" s="1" t="s">
        <v>100</v>
      </c>
      <c r="AR1609" s="1" t="s">
        <v>23</v>
      </c>
      <c r="AS1609" s="1" t="s">
        <v>104</v>
      </c>
      <c r="AT1609" s="1" t="s">
        <v>11</v>
      </c>
      <c r="AU1609" s="1" t="s">
        <v>12</v>
      </c>
      <c r="AV1609" s="1" t="s">
        <v>13</v>
      </c>
      <c r="AW1609" s="8">
        <v>4.0940795000000002E-3</v>
      </c>
      <c r="AX1609" s="8">
        <v>0.75</v>
      </c>
      <c r="AY1609" s="9">
        <f>Tabla8[[#This Row],[Precio unitario]]*Tabla8[[#This Row],[Tasa de ingresos cliente]]</f>
        <v>3.0705596250000002E-3</v>
      </c>
      <c r="AZ1609" s="21">
        <v>21.6</v>
      </c>
      <c r="BA1609" s="11">
        <f>Tabla8[[#This Row],[tasa de cambio]]*Tabla8[[#This Row],[Ingresos netos]]</f>
        <v>6.6324087900000009E-2</v>
      </c>
      <c r="BB1609" s="23"/>
      <c r="BD1609" s="23"/>
    </row>
    <row r="1610" spans="43:56">
      <c r="AQ1610" s="1" t="s">
        <v>100</v>
      </c>
      <c r="AR1610" s="1" t="s">
        <v>23</v>
      </c>
      <c r="AS1610" s="1" t="s">
        <v>104</v>
      </c>
      <c r="AT1610" s="1" t="s">
        <v>11</v>
      </c>
      <c r="AU1610" s="1" t="s">
        <v>12</v>
      </c>
      <c r="AV1610" s="1" t="s">
        <v>13</v>
      </c>
      <c r="AW1610" s="8">
        <v>5.0243333000000003E-3</v>
      </c>
      <c r="AX1610" s="8">
        <v>0.75</v>
      </c>
      <c r="AY1610" s="9">
        <f>Tabla8[[#This Row],[Precio unitario]]*Tabla8[[#This Row],[Tasa de ingresos cliente]]</f>
        <v>3.7682499750000004E-3</v>
      </c>
      <c r="AZ1610" s="21">
        <v>21.6</v>
      </c>
      <c r="BA1610" s="11">
        <f>Tabla8[[#This Row],[tasa de cambio]]*Tabla8[[#This Row],[Ingresos netos]]</f>
        <v>8.1394199460000011E-2</v>
      </c>
      <c r="BB1610" s="23"/>
      <c r="BD1610" s="23"/>
    </row>
    <row r="1611" spans="43:56">
      <c r="AQ1611" s="2" t="s">
        <v>100</v>
      </c>
      <c r="AR1611" s="2" t="s">
        <v>23</v>
      </c>
      <c r="AS1611" s="2" t="s">
        <v>104</v>
      </c>
      <c r="AT1611" s="2" t="s">
        <v>11</v>
      </c>
      <c r="AU1611" s="2" t="s">
        <v>12</v>
      </c>
      <c r="AV1611" s="2" t="s">
        <v>13</v>
      </c>
      <c r="AW1611" s="7">
        <v>5.0245000000000003E-3</v>
      </c>
      <c r="AX1611" s="7">
        <v>0.75</v>
      </c>
      <c r="AY1611" s="9">
        <f>Tabla8[[#This Row],[Precio unitario]]*Tabla8[[#This Row],[Tasa de ingresos cliente]]</f>
        <v>3.768375E-3</v>
      </c>
      <c r="AZ1611" s="21">
        <v>21.6</v>
      </c>
      <c r="BA1611" s="11">
        <f>Tabla8[[#This Row],[tasa de cambio]]*Tabla8[[#This Row],[Ingresos netos]]</f>
        <v>8.1396900000000008E-2</v>
      </c>
      <c r="BB1611" s="23"/>
      <c r="BD1611" s="23"/>
    </row>
    <row r="1612" spans="43:56">
      <c r="AQ1612" s="1" t="s">
        <v>100</v>
      </c>
      <c r="AR1612" s="1" t="s">
        <v>23</v>
      </c>
      <c r="AS1612" s="1" t="s">
        <v>104</v>
      </c>
      <c r="AT1612" s="1" t="s">
        <v>11</v>
      </c>
      <c r="AU1612" s="1" t="s">
        <v>12</v>
      </c>
      <c r="AV1612" s="1" t="s">
        <v>13</v>
      </c>
      <c r="AW1612" s="8">
        <v>5.0244091000000001E-3</v>
      </c>
      <c r="AX1612" s="8">
        <v>0.75</v>
      </c>
      <c r="AY1612" s="9">
        <f>Tabla8[[#This Row],[Precio unitario]]*Tabla8[[#This Row],[Tasa de ingresos cliente]]</f>
        <v>3.7683068250000001E-3</v>
      </c>
      <c r="AZ1612" s="21">
        <v>21.6</v>
      </c>
      <c r="BA1612" s="11">
        <f>Tabla8[[#This Row],[tasa de cambio]]*Tabla8[[#This Row],[Ingresos netos]]</f>
        <v>8.1395427420000013E-2</v>
      </c>
      <c r="BB1612" s="23"/>
      <c r="BD1612" s="23"/>
    </row>
    <row r="1613" spans="43:56">
      <c r="AQ1613" s="2" t="s">
        <v>100</v>
      </c>
      <c r="AR1613" s="2" t="s">
        <v>23</v>
      </c>
      <c r="AS1613" s="2" t="s">
        <v>104</v>
      </c>
      <c r="AT1613" s="2" t="s">
        <v>11</v>
      </c>
      <c r="AU1613" s="2" t="s">
        <v>12</v>
      </c>
      <c r="AV1613" s="2" t="s">
        <v>13</v>
      </c>
      <c r="AW1613" s="7">
        <v>5.0239999999999998E-3</v>
      </c>
      <c r="AX1613" s="7">
        <v>0.75</v>
      </c>
      <c r="AY1613" s="9">
        <f>Tabla8[[#This Row],[Precio unitario]]*Tabla8[[#This Row],[Tasa de ingresos cliente]]</f>
        <v>3.7679999999999996E-3</v>
      </c>
      <c r="AZ1613" s="21">
        <v>21.6</v>
      </c>
      <c r="BA1613" s="11">
        <f>Tabla8[[#This Row],[tasa de cambio]]*Tabla8[[#This Row],[Ingresos netos]]</f>
        <v>8.1388799999999997E-2</v>
      </c>
      <c r="BB1613" s="23"/>
      <c r="BD1613" s="23"/>
    </row>
    <row r="1614" spans="43:56">
      <c r="AQ1614" s="1" t="s">
        <v>100</v>
      </c>
      <c r="AR1614" s="1" t="s">
        <v>23</v>
      </c>
      <c r="AS1614" s="1" t="s">
        <v>104</v>
      </c>
      <c r="AT1614" s="1" t="s">
        <v>11</v>
      </c>
      <c r="AU1614" s="1" t="s">
        <v>12</v>
      </c>
      <c r="AV1614" s="1" t="s">
        <v>13</v>
      </c>
      <c r="AW1614" s="8">
        <v>5.0244E-3</v>
      </c>
      <c r="AX1614" s="8">
        <v>0.75</v>
      </c>
      <c r="AY1614" s="9">
        <f>Tabla8[[#This Row],[Precio unitario]]*Tabla8[[#This Row],[Tasa de ingresos cliente]]</f>
        <v>3.7683E-3</v>
      </c>
      <c r="AZ1614" s="21">
        <v>21.6</v>
      </c>
      <c r="BA1614" s="11">
        <f>Tabla8[[#This Row],[tasa de cambio]]*Tabla8[[#This Row],[Ingresos netos]]</f>
        <v>8.139528E-2</v>
      </c>
      <c r="BB1614" s="23"/>
      <c r="BD1614" s="23"/>
    </row>
    <row r="1615" spans="43:56">
      <c r="AQ1615" s="2" t="s">
        <v>100</v>
      </c>
      <c r="AR1615" s="2" t="s">
        <v>23</v>
      </c>
      <c r="AS1615" s="2" t="s">
        <v>104</v>
      </c>
      <c r="AT1615" s="2" t="s">
        <v>11</v>
      </c>
      <c r="AU1615" s="2" t="s">
        <v>12</v>
      </c>
      <c r="AV1615" s="2" t="s">
        <v>13</v>
      </c>
      <c r="AW1615" s="7">
        <v>5.0243635999999998E-3</v>
      </c>
      <c r="AX1615" s="7">
        <v>0.75</v>
      </c>
      <c r="AY1615" s="9">
        <f>Tabla8[[#This Row],[Precio unitario]]*Tabla8[[#This Row],[Tasa de ingresos cliente]]</f>
        <v>3.7682726999999998E-3</v>
      </c>
      <c r="AZ1615" s="21">
        <v>21.6</v>
      </c>
      <c r="BA1615" s="11">
        <f>Tabla8[[#This Row],[tasa de cambio]]*Tabla8[[#This Row],[Ingresos netos]]</f>
        <v>8.1394690320000004E-2</v>
      </c>
      <c r="BB1615" s="23"/>
      <c r="BD1615" s="23"/>
    </row>
    <row r="1616" spans="43:56">
      <c r="AQ1616" s="1" t="s">
        <v>100</v>
      </c>
      <c r="AR1616" s="1" t="s">
        <v>23</v>
      </c>
      <c r="AS1616" s="1" t="s">
        <v>104</v>
      </c>
      <c r="AT1616" s="1" t="s">
        <v>11</v>
      </c>
      <c r="AU1616" s="1" t="s">
        <v>12</v>
      </c>
      <c r="AV1616" s="1" t="s">
        <v>13</v>
      </c>
      <c r="AW1616" s="8">
        <v>5.0244117999999997E-3</v>
      </c>
      <c r="AX1616" s="8">
        <v>0.75</v>
      </c>
      <c r="AY1616" s="9">
        <f>Tabla8[[#This Row],[Precio unitario]]*Tabla8[[#This Row],[Tasa de ingresos cliente]]</f>
        <v>3.7683088499999998E-3</v>
      </c>
      <c r="AZ1616" s="21">
        <v>21.6</v>
      </c>
      <c r="BA1616" s="11">
        <f>Tabla8[[#This Row],[tasa de cambio]]*Tabla8[[#This Row],[Ingresos netos]]</f>
        <v>8.1395471159999996E-2</v>
      </c>
      <c r="BB1616" s="23"/>
      <c r="BD1616" s="23"/>
    </row>
    <row r="1617" spans="43:56">
      <c r="AQ1617" s="2" t="s">
        <v>100</v>
      </c>
      <c r="AR1617" s="2" t="s">
        <v>23</v>
      </c>
      <c r="AS1617" s="2" t="s">
        <v>104</v>
      </c>
      <c r="AT1617" s="2" t="s">
        <v>11</v>
      </c>
      <c r="AU1617" s="2" t="s">
        <v>12</v>
      </c>
      <c r="AV1617" s="2" t="s">
        <v>13</v>
      </c>
      <c r="AW1617" s="7">
        <v>5.0244167000000001E-3</v>
      </c>
      <c r="AX1617" s="7">
        <v>0.75</v>
      </c>
      <c r="AY1617" s="9">
        <f>Tabla8[[#This Row],[Precio unitario]]*Tabla8[[#This Row],[Tasa de ingresos cliente]]</f>
        <v>3.7683125250000003E-3</v>
      </c>
      <c r="AZ1617" s="21">
        <v>21.6</v>
      </c>
      <c r="BA1617" s="11">
        <f>Tabla8[[#This Row],[tasa de cambio]]*Tabla8[[#This Row],[Ingresos netos]]</f>
        <v>8.1395550540000014E-2</v>
      </c>
      <c r="BB1617" s="23"/>
      <c r="BD1617" s="23"/>
    </row>
    <row r="1618" spans="43:56">
      <c r="AQ1618" s="1" t="s">
        <v>100</v>
      </c>
      <c r="AR1618" s="1" t="s">
        <v>23</v>
      </c>
      <c r="AS1618" s="1" t="s">
        <v>104</v>
      </c>
      <c r="AT1618" s="1" t="s">
        <v>11</v>
      </c>
      <c r="AU1618" s="1" t="s">
        <v>12</v>
      </c>
      <c r="AV1618" s="1" t="s">
        <v>13</v>
      </c>
      <c r="AW1618" s="8">
        <v>5.0244286000000003E-3</v>
      </c>
      <c r="AX1618" s="8">
        <v>0.75</v>
      </c>
      <c r="AY1618" s="9">
        <f>Tabla8[[#This Row],[Precio unitario]]*Tabla8[[#This Row],[Tasa de ingresos cliente]]</f>
        <v>3.7683214500000002E-3</v>
      </c>
      <c r="AZ1618" s="21">
        <v>21.6</v>
      </c>
      <c r="BA1618" s="11">
        <f>Tabla8[[#This Row],[tasa de cambio]]*Tabla8[[#This Row],[Ingresos netos]]</f>
        <v>8.1395743320000005E-2</v>
      </c>
      <c r="BB1618" s="23"/>
      <c r="BD1618" s="23"/>
    </row>
    <row r="1619" spans="43:56">
      <c r="AQ1619" s="2" t="s">
        <v>100</v>
      </c>
      <c r="AR1619" s="2" t="s">
        <v>23</v>
      </c>
      <c r="AS1619" s="2" t="s">
        <v>104</v>
      </c>
      <c r="AT1619" s="2" t="s">
        <v>11</v>
      </c>
      <c r="AU1619" s="2" t="s">
        <v>12</v>
      </c>
      <c r="AV1619" s="2" t="s">
        <v>13</v>
      </c>
      <c r="AW1619" s="7">
        <v>5.0244084999999999E-3</v>
      </c>
      <c r="AX1619" s="7">
        <v>0.75</v>
      </c>
      <c r="AY1619" s="9">
        <f>Tabla8[[#This Row],[Precio unitario]]*Tabla8[[#This Row],[Tasa de ingresos cliente]]</f>
        <v>3.7683063749999997E-3</v>
      </c>
      <c r="AZ1619" s="21">
        <v>21.6</v>
      </c>
      <c r="BA1619" s="11">
        <f>Tabla8[[#This Row],[tasa de cambio]]*Tabla8[[#This Row],[Ingresos netos]]</f>
        <v>8.13954177E-2</v>
      </c>
      <c r="BB1619" s="23"/>
      <c r="BD1619" s="23"/>
    </row>
    <row r="1620" spans="43:56">
      <c r="AQ1620" s="1" t="s">
        <v>100</v>
      </c>
      <c r="AR1620" s="1" t="s">
        <v>23</v>
      </c>
      <c r="AS1620" s="1" t="s">
        <v>104</v>
      </c>
      <c r="AT1620" s="1" t="s">
        <v>11</v>
      </c>
      <c r="AU1620" s="1" t="s">
        <v>12</v>
      </c>
      <c r="AV1620" s="1" t="s">
        <v>13</v>
      </c>
      <c r="AW1620" s="8">
        <v>5.0244443999999996E-3</v>
      </c>
      <c r="AX1620" s="8">
        <v>0.75</v>
      </c>
      <c r="AY1620" s="9">
        <f>Tabla8[[#This Row],[Precio unitario]]*Tabla8[[#This Row],[Tasa de ingresos cliente]]</f>
        <v>3.7683332999999997E-3</v>
      </c>
      <c r="AZ1620" s="21">
        <v>21.6</v>
      </c>
      <c r="BA1620" s="11">
        <f>Tabla8[[#This Row],[tasa de cambio]]*Tabla8[[#This Row],[Ingresos netos]]</f>
        <v>8.1395999279999992E-2</v>
      </c>
      <c r="BB1620" s="23"/>
      <c r="BD1620" s="23"/>
    </row>
    <row r="1621" spans="43:56">
      <c r="AQ1621" s="2" t="s">
        <v>100</v>
      </c>
      <c r="AR1621" s="2" t="s">
        <v>23</v>
      </c>
      <c r="AS1621" s="2" t="s">
        <v>104</v>
      </c>
      <c r="AT1621" s="2" t="s">
        <v>11</v>
      </c>
      <c r="AU1621" s="2" t="s">
        <v>12</v>
      </c>
      <c r="AV1621" s="2" t="s">
        <v>13</v>
      </c>
      <c r="AW1621" s="7">
        <v>5.0243889000000002E-3</v>
      </c>
      <c r="AX1621" s="7">
        <v>0.75</v>
      </c>
      <c r="AY1621" s="9">
        <f>Tabla8[[#This Row],[Precio unitario]]*Tabla8[[#This Row],[Tasa de ingresos cliente]]</f>
        <v>3.7682916750000003E-3</v>
      </c>
      <c r="AZ1621" s="21">
        <v>21.6</v>
      </c>
      <c r="BA1621" s="11">
        <f>Tabla8[[#This Row],[tasa de cambio]]*Tabla8[[#This Row],[Ingresos netos]]</f>
        <v>8.1395100180000013E-2</v>
      </c>
      <c r="BB1621" s="23"/>
      <c r="BD1621" s="23"/>
    </row>
    <row r="1622" spans="43:56">
      <c r="AQ1622" s="1" t="s">
        <v>100</v>
      </c>
      <c r="AR1622" s="1" t="s">
        <v>23</v>
      </c>
      <c r="AS1622" s="1" t="s">
        <v>104</v>
      </c>
      <c r="AT1622" s="1" t="s">
        <v>11</v>
      </c>
      <c r="AU1622" s="1" t="s">
        <v>12</v>
      </c>
      <c r="AV1622" s="1" t="s">
        <v>13</v>
      </c>
      <c r="AW1622" s="8">
        <v>2.1120000000000002E-3</v>
      </c>
      <c r="AX1622" s="8">
        <v>0.75</v>
      </c>
      <c r="AY1622" s="9">
        <f>Tabla8[[#This Row],[Precio unitario]]*Tabla8[[#This Row],[Tasa de ingresos cliente]]</f>
        <v>1.5840000000000001E-3</v>
      </c>
      <c r="AZ1622" s="21">
        <v>21.6</v>
      </c>
      <c r="BA1622" s="11">
        <f>Tabla8[[#This Row],[tasa de cambio]]*Tabla8[[#This Row],[Ingresos netos]]</f>
        <v>3.4214400000000006E-2</v>
      </c>
      <c r="BB1622" s="23"/>
      <c r="BD1622" s="23"/>
    </row>
    <row r="1623" spans="43:56">
      <c r="AQ1623" s="2" t="s">
        <v>100</v>
      </c>
      <c r="AR1623" s="2" t="s">
        <v>23</v>
      </c>
      <c r="AS1623" s="2" t="s">
        <v>104</v>
      </c>
      <c r="AT1623" s="2" t="s">
        <v>11</v>
      </c>
      <c r="AU1623" s="2" t="s">
        <v>12</v>
      </c>
      <c r="AV1623" s="2" t="s">
        <v>13</v>
      </c>
      <c r="AW1623" s="7">
        <v>2.1123333000000002E-3</v>
      </c>
      <c r="AX1623" s="7">
        <v>0.75</v>
      </c>
      <c r="AY1623" s="9">
        <f>Tabla8[[#This Row],[Precio unitario]]*Tabla8[[#This Row],[Tasa de ingresos cliente]]</f>
        <v>1.5842499750000003E-3</v>
      </c>
      <c r="AZ1623" s="21">
        <v>21.6</v>
      </c>
      <c r="BA1623" s="11">
        <f>Tabla8[[#This Row],[tasa de cambio]]*Tabla8[[#This Row],[Ingresos netos]]</f>
        <v>3.4219799460000005E-2</v>
      </c>
      <c r="BB1623" s="23"/>
      <c r="BD1623" s="23"/>
    </row>
    <row r="1624" spans="43:56">
      <c r="AQ1624" s="1" t="s">
        <v>100</v>
      </c>
      <c r="AR1624" s="1" t="s">
        <v>23</v>
      </c>
      <c r="AS1624" s="1" t="s">
        <v>104</v>
      </c>
      <c r="AT1624" s="1" t="s">
        <v>11</v>
      </c>
      <c r="AU1624" s="1" t="s">
        <v>12</v>
      </c>
      <c r="AV1624" s="1" t="s">
        <v>13</v>
      </c>
      <c r="AW1624" s="8">
        <v>2.1124E-3</v>
      </c>
      <c r="AX1624" s="8">
        <v>0.75</v>
      </c>
      <c r="AY1624" s="9">
        <f>Tabla8[[#This Row],[Precio unitario]]*Tabla8[[#This Row],[Tasa de ingresos cliente]]</f>
        <v>1.5842999999999999E-3</v>
      </c>
      <c r="AZ1624" s="21">
        <v>21.6</v>
      </c>
      <c r="BA1624" s="11">
        <f>Tabla8[[#This Row],[tasa de cambio]]*Tabla8[[#This Row],[Ingresos netos]]</f>
        <v>3.4220880000000002E-2</v>
      </c>
      <c r="BB1624" s="23"/>
      <c r="BD1624" s="23"/>
    </row>
    <row r="1625" spans="43:56">
      <c r="AQ1625" s="2" t="s">
        <v>100</v>
      </c>
      <c r="AR1625" s="2" t="s">
        <v>23</v>
      </c>
      <c r="AS1625" s="2" t="s">
        <v>104</v>
      </c>
      <c r="AT1625" s="2" t="s">
        <v>11</v>
      </c>
      <c r="AU1625" s="2" t="s">
        <v>12</v>
      </c>
      <c r="AV1625" s="2" t="s">
        <v>13</v>
      </c>
      <c r="AW1625" s="7">
        <v>2.1123666999999999E-3</v>
      </c>
      <c r="AX1625" s="7">
        <v>0.75</v>
      </c>
      <c r="AY1625" s="9">
        <f>Tabla8[[#This Row],[Precio unitario]]*Tabla8[[#This Row],[Tasa de ingresos cliente]]</f>
        <v>1.5842750249999999E-3</v>
      </c>
      <c r="AZ1625" s="21">
        <v>21.6</v>
      </c>
      <c r="BA1625" s="11">
        <f>Tabla8[[#This Row],[tasa de cambio]]*Tabla8[[#This Row],[Ingresos netos]]</f>
        <v>3.4220340539999998E-2</v>
      </c>
      <c r="BB1625" s="23"/>
      <c r="BD1625" s="23"/>
    </row>
    <row r="1626" spans="43:56">
      <c r="AQ1626" s="1" t="s">
        <v>100</v>
      </c>
      <c r="AR1626" s="1" t="s">
        <v>23</v>
      </c>
      <c r="AS1626" s="1" t="s">
        <v>104</v>
      </c>
      <c r="AT1626" s="1" t="s">
        <v>11</v>
      </c>
      <c r="AU1626" s="1" t="s">
        <v>12</v>
      </c>
      <c r="AV1626" s="1" t="s">
        <v>13</v>
      </c>
      <c r="AW1626" s="8">
        <v>2.1123684E-3</v>
      </c>
      <c r="AX1626" s="8">
        <v>0.75</v>
      </c>
      <c r="AY1626" s="9">
        <f>Tabla8[[#This Row],[Precio unitario]]*Tabla8[[#This Row],[Tasa de ingresos cliente]]</f>
        <v>1.5842763E-3</v>
      </c>
      <c r="AZ1626" s="21">
        <v>21.6</v>
      </c>
      <c r="BA1626" s="11">
        <f>Tabla8[[#This Row],[tasa de cambio]]*Tabla8[[#This Row],[Ingresos netos]]</f>
        <v>3.4220368080000001E-2</v>
      </c>
      <c r="BB1626" s="23"/>
      <c r="BD1626" s="23"/>
    </row>
    <row r="1627" spans="43:56">
      <c r="AQ1627" s="2" t="s">
        <v>100</v>
      </c>
      <c r="AR1627" s="2" t="s">
        <v>23</v>
      </c>
      <c r="AS1627" s="2" t="s">
        <v>104</v>
      </c>
      <c r="AT1627" s="2" t="s">
        <v>11</v>
      </c>
      <c r="AU1627" s="2" t="s">
        <v>12</v>
      </c>
      <c r="AV1627" s="2" t="s">
        <v>13</v>
      </c>
      <c r="AW1627" s="7">
        <v>2.1122857E-3</v>
      </c>
      <c r="AX1627" s="7">
        <v>0.75</v>
      </c>
      <c r="AY1627" s="9">
        <f>Tabla8[[#This Row],[Precio unitario]]*Tabla8[[#This Row],[Tasa de ingresos cliente]]</f>
        <v>1.584214275E-3</v>
      </c>
      <c r="AZ1627" s="21">
        <v>21.6</v>
      </c>
      <c r="BA1627" s="11">
        <f>Tabla8[[#This Row],[tasa de cambio]]*Tabla8[[#This Row],[Ingresos netos]]</f>
        <v>3.4219028339999999E-2</v>
      </c>
      <c r="BB1627" s="23"/>
      <c r="BD1627" s="23"/>
    </row>
    <row r="1628" spans="43:56">
      <c r="AQ1628" s="1" t="s">
        <v>100</v>
      </c>
      <c r="AR1628" s="1" t="s">
        <v>23</v>
      </c>
      <c r="AS1628" s="1" t="s">
        <v>104</v>
      </c>
      <c r="AT1628" s="1" t="s">
        <v>11</v>
      </c>
      <c r="AU1628" s="1" t="s">
        <v>12</v>
      </c>
      <c r="AV1628" s="1" t="s">
        <v>13</v>
      </c>
      <c r="AW1628" s="8">
        <v>2.11225E-3</v>
      </c>
      <c r="AX1628" s="8">
        <v>0.75</v>
      </c>
      <c r="AY1628" s="9">
        <f>Tabla8[[#This Row],[Precio unitario]]*Tabla8[[#This Row],[Tasa de ingresos cliente]]</f>
        <v>1.5841875000000001E-3</v>
      </c>
      <c r="AZ1628" s="21">
        <v>21.6</v>
      </c>
      <c r="BA1628" s="11">
        <f>Tabla8[[#This Row],[tasa de cambio]]*Tabla8[[#This Row],[Ingresos netos]]</f>
        <v>3.4218450000000004E-2</v>
      </c>
      <c r="BB1628" s="23"/>
      <c r="BD1628" s="23"/>
    </row>
    <row r="1629" spans="43:56">
      <c r="AQ1629" s="2" t="s">
        <v>100</v>
      </c>
      <c r="AR1629" s="2" t="s">
        <v>23</v>
      </c>
      <c r="AS1629" s="2" t="s">
        <v>104</v>
      </c>
      <c r="AT1629" s="2" t="s">
        <v>11</v>
      </c>
      <c r="AU1629" s="2" t="s">
        <v>12</v>
      </c>
      <c r="AV1629" s="2" t="s">
        <v>13</v>
      </c>
      <c r="AW1629" s="7">
        <v>2.1123636000000001E-3</v>
      </c>
      <c r="AX1629" s="7">
        <v>0.75</v>
      </c>
      <c r="AY1629" s="9">
        <f>Tabla8[[#This Row],[Precio unitario]]*Tabla8[[#This Row],[Tasa de ingresos cliente]]</f>
        <v>1.5842727000000001E-3</v>
      </c>
      <c r="AZ1629" s="21">
        <v>21.6</v>
      </c>
      <c r="BA1629" s="11">
        <f>Tabla8[[#This Row],[tasa de cambio]]*Tabla8[[#This Row],[Ingresos netos]]</f>
        <v>3.4220290320000006E-2</v>
      </c>
      <c r="BB1629" s="23"/>
      <c r="BD1629" s="23"/>
    </row>
    <row r="1630" spans="43:56">
      <c r="AQ1630" s="1" t="s">
        <v>100</v>
      </c>
      <c r="AR1630" s="1" t="s">
        <v>23</v>
      </c>
      <c r="AS1630" s="1" t="s">
        <v>114</v>
      </c>
      <c r="AT1630" s="1" t="s">
        <v>11</v>
      </c>
      <c r="AU1630" s="1" t="s">
        <v>12</v>
      </c>
      <c r="AV1630" s="1" t="s">
        <v>13</v>
      </c>
      <c r="AW1630" s="8">
        <v>1.44E-4</v>
      </c>
      <c r="AX1630" s="8">
        <v>0.75</v>
      </c>
      <c r="AY1630" s="9">
        <f>Tabla8[[#This Row],[Precio unitario]]*Tabla8[[#This Row],[Tasa de ingresos cliente]]</f>
        <v>1.08E-4</v>
      </c>
      <c r="AZ1630" s="21">
        <v>21.6</v>
      </c>
      <c r="BA1630" s="11">
        <f>Tabla8[[#This Row],[tasa de cambio]]*Tabla8[[#This Row],[Ingresos netos]]</f>
        <v>2.3327999999999999E-3</v>
      </c>
      <c r="BB1630" s="23"/>
      <c r="BD1630" s="23"/>
    </row>
    <row r="1631" spans="43:56">
      <c r="AQ1631" s="2" t="s">
        <v>100</v>
      </c>
      <c r="AR1631" s="2" t="s">
        <v>23</v>
      </c>
      <c r="AS1631" s="2" t="s">
        <v>114</v>
      </c>
      <c r="AT1631" s="2" t="s">
        <v>11</v>
      </c>
      <c r="AU1631" s="2" t="s">
        <v>12</v>
      </c>
      <c r="AV1631" s="2" t="s">
        <v>13</v>
      </c>
      <c r="AW1631" s="7">
        <v>1.4400209999999999E-4</v>
      </c>
      <c r="AX1631" s="7">
        <v>0.75</v>
      </c>
      <c r="AY1631" s="9">
        <f>Tabla8[[#This Row],[Precio unitario]]*Tabla8[[#This Row],[Tasa de ingresos cliente]]</f>
        <v>1.0800157499999999E-4</v>
      </c>
      <c r="AZ1631" s="21">
        <v>21.6</v>
      </c>
      <c r="BA1631" s="11">
        <f>Tabla8[[#This Row],[tasa de cambio]]*Tabla8[[#This Row],[Ingresos netos]]</f>
        <v>2.3328340200000001E-3</v>
      </c>
      <c r="BB1631" s="23"/>
      <c r="BD1631" s="23"/>
    </row>
    <row r="1632" spans="43:56">
      <c r="AQ1632" s="1" t="s">
        <v>100</v>
      </c>
      <c r="AR1632" s="1" t="s">
        <v>23</v>
      </c>
      <c r="AS1632" s="1" t="s">
        <v>114</v>
      </c>
      <c r="AT1632" s="1" t="s">
        <v>11</v>
      </c>
      <c r="AU1632" s="1" t="s">
        <v>12</v>
      </c>
      <c r="AV1632" s="1" t="s">
        <v>13</v>
      </c>
      <c r="AW1632" s="8">
        <v>1.4400120000000001E-4</v>
      </c>
      <c r="AX1632" s="8">
        <v>0.75</v>
      </c>
      <c r="AY1632" s="9">
        <f>Tabla8[[#This Row],[Precio unitario]]*Tabla8[[#This Row],[Tasa de ingresos cliente]]</f>
        <v>1.080009E-4</v>
      </c>
      <c r="AZ1632" s="21">
        <v>21.6</v>
      </c>
      <c r="BA1632" s="11">
        <f>Tabla8[[#This Row],[tasa de cambio]]*Tabla8[[#This Row],[Ingresos netos]]</f>
        <v>2.3328194400000003E-3</v>
      </c>
      <c r="BB1632" s="23"/>
      <c r="BD1632" s="23"/>
    </row>
    <row r="1633" spans="43:56">
      <c r="AQ1633" s="2" t="s">
        <v>100</v>
      </c>
      <c r="AR1633" s="2" t="s">
        <v>23</v>
      </c>
      <c r="AS1633" s="2" t="s">
        <v>104</v>
      </c>
      <c r="AT1633" s="2" t="s">
        <v>11</v>
      </c>
      <c r="AU1633" s="2" t="s">
        <v>129</v>
      </c>
      <c r="AV1633" s="2" t="s">
        <v>13</v>
      </c>
      <c r="AW1633" s="7">
        <v>-1.0085770000000001E-3</v>
      </c>
      <c r="AX1633" s="7">
        <v>0.75</v>
      </c>
      <c r="AY1633" s="9">
        <f>Tabla8[[#This Row],[Precio unitario]]*Tabla8[[#This Row],[Tasa de ingresos cliente]]</f>
        <v>-7.5643275000000006E-4</v>
      </c>
      <c r="AZ1633" s="21">
        <v>21.6</v>
      </c>
      <c r="BA1633" s="11">
        <f>Tabla8[[#This Row],[tasa de cambio]]*Tabla8[[#This Row],[Ingresos netos]]</f>
        <v>-1.6338947400000001E-2</v>
      </c>
      <c r="BB1633" s="23"/>
      <c r="BD1633" s="23"/>
    </row>
    <row r="1634" spans="43:56">
      <c r="AQ1634" s="1" t="s">
        <v>100</v>
      </c>
      <c r="AR1634" s="1" t="s">
        <v>23</v>
      </c>
      <c r="AS1634" s="1" t="s">
        <v>104</v>
      </c>
      <c r="AT1634" s="1" t="s">
        <v>11</v>
      </c>
      <c r="AU1634" s="1" t="s">
        <v>129</v>
      </c>
      <c r="AV1634" s="1" t="s">
        <v>13</v>
      </c>
      <c r="AW1634" s="8">
        <v>-1.0085771999999999E-3</v>
      </c>
      <c r="AX1634" s="8">
        <v>0.75</v>
      </c>
      <c r="AY1634" s="9">
        <f>Tabla8[[#This Row],[Precio unitario]]*Tabla8[[#This Row],[Tasa de ingresos cliente]]</f>
        <v>-7.564328999999999E-4</v>
      </c>
      <c r="AZ1634" s="21">
        <v>21.6</v>
      </c>
      <c r="BA1634" s="11">
        <f>Tabla8[[#This Row],[tasa de cambio]]*Tabla8[[#This Row],[Ingresos netos]]</f>
        <v>-1.6338950639999999E-2</v>
      </c>
      <c r="BB1634" s="23"/>
      <c r="BD1634" s="23"/>
    </row>
    <row r="1635" spans="43:56">
      <c r="AQ1635" s="2" t="s">
        <v>100</v>
      </c>
      <c r="AR1635" s="2" t="s">
        <v>23</v>
      </c>
      <c r="AS1635" s="2" t="s">
        <v>114</v>
      </c>
      <c r="AT1635" s="2" t="s">
        <v>11</v>
      </c>
      <c r="AU1635" s="2" t="s">
        <v>129</v>
      </c>
      <c r="AV1635" s="2" t="s">
        <v>13</v>
      </c>
      <c r="AW1635" s="7">
        <v>-4.32E-5</v>
      </c>
      <c r="AX1635" s="7">
        <v>0.75</v>
      </c>
      <c r="AY1635" s="9">
        <f>Tabla8[[#This Row],[Precio unitario]]*Tabla8[[#This Row],[Tasa de ingresos cliente]]</f>
        <v>-3.2400000000000001E-5</v>
      </c>
      <c r="AZ1635" s="21">
        <v>21.6</v>
      </c>
      <c r="BA1635" s="11">
        <f>Tabla8[[#This Row],[tasa de cambio]]*Tabla8[[#This Row],[Ingresos netos]]</f>
        <v>-6.9984000000000008E-4</v>
      </c>
      <c r="BB1635" s="23"/>
      <c r="BD1635" s="23"/>
    </row>
    <row r="1636" spans="43:56">
      <c r="AQ1636" s="1" t="s">
        <v>100</v>
      </c>
      <c r="AR1636" s="1" t="s">
        <v>23</v>
      </c>
      <c r="AS1636" s="1" t="s">
        <v>114</v>
      </c>
      <c r="AT1636" s="1" t="s">
        <v>11</v>
      </c>
      <c r="AU1636" s="1" t="s">
        <v>129</v>
      </c>
      <c r="AV1636" s="1" t="s">
        <v>13</v>
      </c>
      <c r="AW1636" s="8">
        <v>-4.32003E-5</v>
      </c>
      <c r="AX1636" s="8">
        <v>0.75</v>
      </c>
      <c r="AY1636" s="9">
        <f>Tabla8[[#This Row],[Precio unitario]]*Tabla8[[#This Row],[Tasa de ingresos cliente]]</f>
        <v>-3.2400224999999997E-5</v>
      </c>
      <c r="AZ1636" s="21">
        <v>21.6</v>
      </c>
      <c r="BA1636" s="11">
        <f>Tabla8[[#This Row],[tasa de cambio]]*Tabla8[[#This Row],[Ingresos netos]]</f>
        <v>-6.9984485999999995E-4</v>
      </c>
      <c r="BB1636" s="23"/>
      <c r="BD1636" s="23"/>
    </row>
    <row r="1637" spans="43:56">
      <c r="AQ1637" s="1" t="s">
        <v>100</v>
      </c>
      <c r="AR1637" s="1" t="s">
        <v>23</v>
      </c>
      <c r="AS1637" s="1" t="s">
        <v>101</v>
      </c>
      <c r="AT1637" s="1" t="s">
        <v>11</v>
      </c>
      <c r="AU1637" s="1" t="s">
        <v>12</v>
      </c>
      <c r="AV1637" s="1" t="s">
        <v>13</v>
      </c>
      <c r="AW1637" s="8">
        <v>1.9945000000000002E-3</v>
      </c>
      <c r="AX1637" s="8">
        <v>0.75</v>
      </c>
      <c r="AY1637" s="9">
        <f>Tabla8[[#This Row],[Precio unitario]]*Tabla8[[#This Row],[Tasa de ingresos cliente]]</f>
        <v>1.4958750000000002E-3</v>
      </c>
      <c r="AZ1637" s="21">
        <v>21.6</v>
      </c>
      <c r="BA1637" s="11">
        <f>Tabla8[[#This Row],[tasa de cambio]]*Tabla8[[#This Row],[Ingresos netos]]</f>
        <v>3.231090000000001E-2</v>
      </c>
      <c r="BB1637" s="23"/>
      <c r="BD1637" s="23"/>
    </row>
    <row r="1638" spans="43:56">
      <c r="AQ1638" s="2" t="s">
        <v>100</v>
      </c>
      <c r="AR1638" s="2" t="s">
        <v>23</v>
      </c>
      <c r="AS1638" s="2" t="s">
        <v>101</v>
      </c>
      <c r="AT1638" s="2" t="s">
        <v>11</v>
      </c>
      <c r="AU1638" s="2" t="s">
        <v>12</v>
      </c>
      <c r="AV1638" s="2" t="s">
        <v>13</v>
      </c>
      <c r="AW1638" s="7">
        <v>1.9940000000000001E-3</v>
      </c>
      <c r="AX1638" s="7">
        <v>0.75</v>
      </c>
      <c r="AY1638" s="9">
        <f>Tabla8[[#This Row],[Precio unitario]]*Tabla8[[#This Row],[Tasa de ingresos cliente]]</f>
        <v>1.4955000000000001E-3</v>
      </c>
      <c r="AZ1638" s="21">
        <v>21.6</v>
      </c>
      <c r="BA1638" s="11">
        <f>Tabla8[[#This Row],[tasa de cambio]]*Tabla8[[#This Row],[Ingresos netos]]</f>
        <v>3.2302800000000007E-2</v>
      </c>
      <c r="BB1638" s="23"/>
      <c r="BD1638" s="23"/>
    </row>
    <row r="1639" spans="43:56">
      <c r="AQ1639" s="1" t="s">
        <v>100</v>
      </c>
      <c r="AR1639" s="1" t="s">
        <v>23</v>
      </c>
      <c r="AS1639" s="1" t="s">
        <v>101</v>
      </c>
      <c r="AT1639" s="1" t="s">
        <v>11</v>
      </c>
      <c r="AU1639" s="1" t="s">
        <v>12</v>
      </c>
      <c r="AV1639" s="1" t="s">
        <v>13</v>
      </c>
      <c r="AW1639" s="8">
        <v>1.9943999999999999E-3</v>
      </c>
      <c r="AX1639" s="8">
        <v>0.75</v>
      </c>
      <c r="AY1639" s="9">
        <f>Tabla8[[#This Row],[Precio unitario]]*Tabla8[[#This Row],[Tasa de ingresos cliente]]</f>
        <v>1.4957999999999998E-3</v>
      </c>
      <c r="AZ1639" s="21">
        <v>21.6</v>
      </c>
      <c r="BA1639" s="11">
        <f>Tabla8[[#This Row],[tasa de cambio]]*Tabla8[[#This Row],[Ingresos netos]]</f>
        <v>3.2309279999999996E-2</v>
      </c>
      <c r="BB1639" s="23"/>
      <c r="BD1639" s="23"/>
    </row>
    <row r="1640" spans="43:56">
      <c r="AQ1640" s="2" t="s">
        <v>100</v>
      </c>
      <c r="AR1640" s="2" t="s">
        <v>23</v>
      </c>
      <c r="AS1640" s="2" t="s">
        <v>101</v>
      </c>
      <c r="AT1640" s="2" t="s">
        <v>11</v>
      </c>
      <c r="AU1640" s="2" t="s">
        <v>12</v>
      </c>
      <c r="AV1640" s="2" t="s">
        <v>13</v>
      </c>
      <c r="AW1640" s="7">
        <v>1.9943333000000001E-3</v>
      </c>
      <c r="AX1640" s="7">
        <v>0.75</v>
      </c>
      <c r="AY1640" s="9">
        <f>Tabla8[[#This Row],[Precio unitario]]*Tabla8[[#This Row],[Tasa de ingresos cliente]]</f>
        <v>1.4957499750000002E-3</v>
      </c>
      <c r="AZ1640" s="21">
        <v>21.6</v>
      </c>
      <c r="BA1640" s="11">
        <f>Tabla8[[#This Row],[tasa de cambio]]*Tabla8[[#This Row],[Ingresos netos]]</f>
        <v>3.2308199460000006E-2</v>
      </c>
      <c r="BB1640" s="23"/>
      <c r="BD1640" s="23"/>
    </row>
    <row r="1641" spans="43:56">
      <c r="AQ1641" s="2" t="s">
        <v>100</v>
      </c>
      <c r="AR1641" s="2" t="s">
        <v>122</v>
      </c>
      <c r="AS1641" s="2" t="s">
        <v>114</v>
      </c>
      <c r="AT1641" s="2" t="s">
        <v>11</v>
      </c>
      <c r="AU1641" s="2" t="s">
        <v>12</v>
      </c>
      <c r="AV1641" s="2" t="s">
        <v>13</v>
      </c>
      <c r="AW1641" s="7">
        <v>5.8999999999999998E-5</v>
      </c>
      <c r="AX1641" s="7">
        <v>0.75</v>
      </c>
      <c r="AY1641" s="9">
        <f>Tabla8[[#This Row],[Precio unitario]]*Tabla8[[#This Row],[Tasa de ingresos cliente]]</f>
        <v>4.4249999999999998E-5</v>
      </c>
      <c r="AZ1641" s="21">
        <v>21.6</v>
      </c>
      <c r="BA1641" s="11">
        <f>Tabla8[[#This Row],[tasa de cambio]]*Tabla8[[#This Row],[Ingresos netos]]</f>
        <v>9.5580000000000003E-4</v>
      </c>
      <c r="BB1641" s="23"/>
      <c r="BD1641" s="23"/>
    </row>
    <row r="1642" spans="43:56">
      <c r="AQ1642" s="1" t="s">
        <v>100</v>
      </c>
      <c r="AR1642" s="1" t="s">
        <v>122</v>
      </c>
      <c r="AS1642" s="1" t="s">
        <v>114</v>
      </c>
      <c r="AT1642" s="1" t="s">
        <v>11</v>
      </c>
      <c r="AU1642" s="1" t="s">
        <v>12</v>
      </c>
      <c r="AV1642" s="1" t="s">
        <v>13</v>
      </c>
      <c r="AW1642" s="8">
        <v>5.9249999999999997E-5</v>
      </c>
      <c r="AX1642" s="8">
        <v>0.75</v>
      </c>
      <c r="AY1642" s="9">
        <f>Tabla8[[#This Row],[Precio unitario]]*Tabla8[[#This Row],[Tasa de ingresos cliente]]</f>
        <v>4.4437499999999996E-5</v>
      </c>
      <c r="AZ1642" s="21">
        <v>21.6</v>
      </c>
      <c r="BA1642" s="11">
        <f>Tabla8[[#This Row],[tasa de cambio]]*Tabla8[[#This Row],[Ingresos netos]]</f>
        <v>9.5984999999999994E-4</v>
      </c>
      <c r="BB1642" s="23"/>
      <c r="BD1642" s="23"/>
    </row>
    <row r="1643" spans="43:56">
      <c r="AQ1643" s="1" t="s">
        <v>100</v>
      </c>
      <c r="AR1643" s="1" t="s">
        <v>122</v>
      </c>
      <c r="AS1643" s="1" t="s">
        <v>114</v>
      </c>
      <c r="AT1643" s="1" t="s">
        <v>11</v>
      </c>
      <c r="AU1643" s="1" t="s">
        <v>129</v>
      </c>
      <c r="AV1643" s="1" t="s">
        <v>13</v>
      </c>
      <c r="AW1643" s="8">
        <v>-1.7751500000000001E-5</v>
      </c>
      <c r="AX1643" s="8">
        <v>0.75</v>
      </c>
      <c r="AY1643" s="9">
        <f>Tabla8[[#This Row],[Precio unitario]]*Tabla8[[#This Row],[Tasa de ingresos cliente]]</f>
        <v>-1.3313625000000001E-5</v>
      </c>
      <c r="AZ1643" s="21">
        <v>21.6</v>
      </c>
      <c r="BA1643" s="11">
        <f>Tabla8[[#This Row],[tasa de cambio]]*Tabla8[[#This Row],[Ingresos netos]]</f>
        <v>-2.8757430000000002E-4</v>
      </c>
      <c r="BB1643" s="23"/>
      <c r="BD1643" s="23"/>
    </row>
    <row r="1644" spans="43:56">
      <c r="AQ1644" s="1" t="s">
        <v>100</v>
      </c>
      <c r="AR1644" s="1" t="s">
        <v>59</v>
      </c>
      <c r="AS1644" s="1" t="s">
        <v>101</v>
      </c>
      <c r="AT1644" s="1" t="s">
        <v>11</v>
      </c>
      <c r="AU1644" s="1" t="s">
        <v>12</v>
      </c>
      <c r="AV1644" s="1" t="s">
        <v>13</v>
      </c>
      <c r="AW1644" s="8">
        <v>1.755E-3</v>
      </c>
      <c r="AX1644" s="8">
        <v>0.75</v>
      </c>
      <c r="AY1644" s="9">
        <f>Tabla8[[#This Row],[Precio unitario]]*Tabla8[[#This Row],[Tasa de ingresos cliente]]</f>
        <v>1.3162500000000001E-3</v>
      </c>
      <c r="AZ1644" s="21">
        <v>21.6</v>
      </c>
      <c r="BA1644" s="11">
        <f>Tabla8[[#This Row],[tasa de cambio]]*Tabla8[[#This Row],[Ingresos netos]]</f>
        <v>2.8431000000000005E-2</v>
      </c>
      <c r="BB1644" s="23"/>
      <c r="BD1644" s="23"/>
    </row>
    <row r="1645" spans="43:56">
      <c r="AQ1645" s="1" t="s">
        <v>100</v>
      </c>
      <c r="AR1645" s="1" t="s">
        <v>59</v>
      </c>
      <c r="AS1645" s="1" t="s">
        <v>104</v>
      </c>
      <c r="AT1645" s="1" t="s">
        <v>11</v>
      </c>
      <c r="AU1645" s="1" t="s">
        <v>12</v>
      </c>
      <c r="AV1645" s="1" t="s">
        <v>13</v>
      </c>
      <c r="AW1645" s="8">
        <v>3.4750384999999999E-3</v>
      </c>
      <c r="AX1645" s="8">
        <v>0.75</v>
      </c>
      <c r="AY1645" s="9">
        <f>Tabla8[[#This Row],[Precio unitario]]*Tabla8[[#This Row],[Tasa de ingresos cliente]]</f>
        <v>2.606278875E-3</v>
      </c>
      <c r="AZ1645" s="21">
        <v>21.6</v>
      </c>
      <c r="BA1645" s="11">
        <f>Tabla8[[#This Row],[tasa de cambio]]*Tabla8[[#This Row],[Ingresos netos]]</f>
        <v>5.6295623700000005E-2</v>
      </c>
      <c r="BB1645" s="23"/>
      <c r="BD1645" s="23"/>
    </row>
    <row r="1646" spans="43:56">
      <c r="AQ1646" s="2" t="s">
        <v>100</v>
      </c>
      <c r="AR1646" s="2" t="s">
        <v>59</v>
      </c>
      <c r="AS1646" s="2" t="s">
        <v>104</v>
      </c>
      <c r="AT1646" s="2" t="s">
        <v>11</v>
      </c>
      <c r="AU1646" s="2" t="s">
        <v>12</v>
      </c>
      <c r="AV1646" s="2" t="s">
        <v>13</v>
      </c>
      <c r="AW1646" s="7">
        <v>3.4749999999999998E-3</v>
      </c>
      <c r="AX1646" s="7">
        <v>0.75</v>
      </c>
      <c r="AY1646" s="9">
        <f>Tabla8[[#This Row],[Precio unitario]]*Tabla8[[#This Row],[Tasa de ingresos cliente]]</f>
        <v>2.6062500000000001E-3</v>
      </c>
      <c r="AZ1646" s="21">
        <v>21.6</v>
      </c>
      <c r="BA1646" s="11">
        <f>Tabla8[[#This Row],[tasa de cambio]]*Tabla8[[#This Row],[Ingresos netos]]</f>
        <v>5.6295000000000005E-2</v>
      </c>
      <c r="BB1646" s="23"/>
      <c r="BD1646" s="23"/>
    </row>
    <row r="1647" spans="43:56">
      <c r="AQ1647" s="2" t="s">
        <v>100</v>
      </c>
      <c r="AR1647" s="2" t="s">
        <v>59</v>
      </c>
      <c r="AS1647" s="2" t="s">
        <v>104</v>
      </c>
      <c r="AT1647" s="2" t="s">
        <v>11</v>
      </c>
      <c r="AU1647" s="2" t="s">
        <v>12</v>
      </c>
      <c r="AV1647" s="2" t="s">
        <v>13</v>
      </c>
      <c r="AW1647" s="7">
        <v>4.9923635999999999E-3</v>
      </c>
      <c r="AX1647" s="7">
        <v>0.75</v>
      </c>
      <c r="AY1647" s="9">
        <f>Tabla8[[#This Row],[Precio unitario]]*Tabla8[[#This Row],[Tasa de ingresos cliente]]</f>
        <v>3.7442726999999997E-3</v>
      </c>
      <c r="AZ1647" s="21">
        <v>21.6</v>
      </c>
      <c r="BA1647" s="11">
        <f>Tabla8[[#This Row],[tasa de cambio]]*Tabla8[[#This Row],[Ingresos netos]]</f>
        <v>8.0876290320000002E-2</v>
      </c>
      <c r="BB1647" s="23"/>
      <c r="BD1647" s="23"/>
    </row>
    <row r="1648" spans="43:56">
      <c r="AQ1648" s="1" t="s">
        <v>100</v>
      </c>
      <c r="AR1648" s="1" t="s">
        <v>59</v>
      </c>
      <c r="AS1648" s="1" t="s">
        <v>104</v>
      </c>
      <c r="AT1648" s="1" t="s">
        <v>11</v>
      </c>
      <c r="AU1648" s="1" t="s">
        <v>12</v>
      </c>
      <c r="AV1648" s="1" t="s">
        <v>13</v>
      </c>
      <c r="AW1648" s="8">
        <v>4.9924000000000001E-3</v>
      </c>
      <c r="AX1648" s="8">
        <v>0.75</v>
      </c>
      <c r="AY1648" s="9">
        <f>Tabla8[[#This Row],[Precio unitario]]*Tabla8[[#This Row],[Tasa de ingresos cliente]]</f>
        <v>3.7442999999999999E-3</v>
      </c>
      <c r="AZ1648" s="21">
        <v>21.6</v>
      </c>
      <c r="BA1648" s="11">
        <f>Tabla8[[#This Row],[tasa de cambio]]*Tabla8[[#This Row],[Ingresos netos]]</f>
        <v>8.0876879999999998E-2</v>
      </c>
      <c r="BB1648" s="23"/>
      <c r="BD1648" s="23"/>
    </row>
    <row r="1649" spans="43:56">
      <c r="AQ1649" s="2" t="s">
        <v>100</v>
      </c>
      <c r="AR1649" s="2" t="s">
        <v>59</v>
      </c>
      <c r="AS1649" s="2" t="s">
        <v>104</v>
      </c>
      <c r="AT1649" s="2" t="s">
        <v>11</v>
      </c>
      <c r="AU1649" s="2" t="s">
        <v>12</v>
      </c>
      <c r="AV1649" s="2" t="s">
        <v>13</v>
      </c>
      <c r="AW1649" s="7">
        <v>4.9919999999999999E-3</v>
      </c>
      <c r="AX1649" s="7">
        <v>0.75</v>
      </c>
      <c r="AY1649" s="9">
        <f>Tabla8[[#This Row],[Precio unitario]]*Tabla8[[#This Row],[Tasa de ingresos cliente]]</f>
        <v>3.7439999999999999E-3</v>
      </c>
      <c r="AZ1649" s="21">
        <v>21.6</v>
      </c>
      <c r="BA1649" s="11">
        <f>Tabla8[[#This Row],[tasa de cambio]]*Tabla8[[#This Row],[Ingresos netos]]</f>
        <v>8.0870400000000009E-2</v>
      </c>
      <c r="BB1649" s="23"/>
      <c r="BD1649" s="23"/>
    </row>
    <row r="1650" spans="43:56">
      <c r="AQ1650" s="2" t="s">
        <v>100</v>
      </c>
      <c r="AR1650" s="2" t="s">
        <v>59</v>
      </c>
      <c r="AS1650" s="2" t="s">
        <v>104</v>
      </c>
      <c r="AT1650" s="2" t="s">
        <v>11</v>
      </c>
      <c r="AU1650" s="2" t="s">
        <v>12</v>
      </c>
      <c r="AV1650" s="2" t="s">
        <v>13</v>
      </c>
      <c r="AW1650" s="7">
        <v>6.4885000000000003E-3</v>
      </c>
      <c r="AX1650" s="7">
        <v>0.75</v>
      </c>
      <c r="AY1650" s="9">
        <f>Tabla8[[#This Row],[Precio unitario]]*Tabla8[[#This Row],[Tasa de ingresos cliente]]</f>
        <v>4.866375E-3</v>
      </c>
      <c r="AZ1650" s="21">
        <v>21.6</v>
      </c>
      <c r="BA1650" s="11">
        <f>Tabla8[[#This Row],[tasa de cambio]]*Tabla8[[#This Row],[Ingresos netos]]</f>
        <v>0.1051137</v>
      </c>
      <c r="BB1650" s="23"/>
      <c r="BD1650" s="23"/>
    </row>
    <row r="1651" spans="43:56">
      <c r="AQ1651" s="2" t="s">
        <v>100</v>
      </c>
      <c r="AR1651" s="2" t="s">
        <v>59</v>
      </c>
      <c r="AS1651" s="2" t="s">
        <v>104</v>
      </c>
      <c r="AT1651" s="2" t="s">
        <v>11</v>
      </c>
      <c r="AU1651" s="2" t="s">
        <v>12</v>
      </c>
      <c r="AV1651" s="2" t="s">
        <v>13</v>
      </c>
      <c r="AW1651" s="7">
        <v>6.1224314000000004E-3</v>
      </c>
      <c r="AX1651" s="7">
        <v>0.75</v>
      </c>
      <c r="AY1651" s="9">
        <f>Tabla8[[#This Row],[Precio unitario]]*Tabla8[[#This Row],[Tasa de ingresos cliente]]</f>
        <v>4.5918235500000005E-3</v>
      </c>
      <c r="AZ1651" s="21">
        <v>21.6</v>
      </c>
      <c r="BA1651" s="11">
        <f>Tabla8[[#This Row],[tasa de cambio]]*Tabla8[[#This Row],[Ingresos netos]]</f>
        <v>9.9183388680000012E-2</v>
      </c>
      <c r="BB1651" s="23"/>
      <c r="BD1651" s="23"/>
    </row>
    <row r="1652" spans="43:56">
      <c r="AQ1652" s="1" t="s">
        <v>100</v>
      </c>
      <c r="AR1652" s="1" t="s">
        <v>59</v>
      </c>
      <c r="AS1652" s="1" t="s">
        <v>104</v>
      </c>
      <c r="AT1652" s="1" t="s">
        <v>11</v>
      </c>
      <c r="AU1652" s="1" t="s">
        <v>12</v>
      </c>
      <c r="AV1652" s="1" t="s">
        <v>13</v>
      </c>
      <c r="AW1652" s="8">
        <v>6.1219999999999998E-3</v>
      </c>
      <c r="AX1652" s="8">
        <v>0.75</v>
      </c>
      <c r="AY1652" s="9">
        <f>Tabla8[[#This Row],[Precio unitario]]*Tabla8[[#This Row],[Tasa de ingresos cliente]]</f>
        <v>4.5915000000000001E-3</v>
      </c>
      <c r="AZ1652" s="21">
        <v>21.6</v>
      </c>
      <c r="BA1652" s="11">
        <f>Tabla8[[#This Row],[tasa de cambio]]*Tabla8[[#This Row],[Ingresos netos]]</f>
        <v>9.9176400000000012E-2</v>
      </c>
      <c r="BB1652" s="23"/>
      <c r="BD1652" s="23"/>
    </row>
    <row r="1653" spans="43:56">
      <c r="AQ1653" s="2" t="s">
        <v>100</v>
      </c>
      <c r="AR1653" s="2" t="s">
        <v>59</v>
      </c>
      <c r="AS1653" s="2" t="s">
        <v>104</v>
      </c>
      <c r="AT1653" s="2" t="s">
        <v>11</v>
      </c>
      <c r="AU1653" s="2" t="s">
        <v>12</v>
      </c>
      <c r="AV1653" s="2" t="s">
        <v>13</v>
      </c>
      <c r="AW1653" s="7">
        <v>6.1225000000000003E-3</v>
      </c>
      <c r="AX1653" s="7">
        <v>0.75</v>
      </c>
      <c r="AY1653" s="9">
        <f>Tabla8[[#This Row],[Precio unitario]]*Tabla8[[#This Row],[Tasa de ingresos cliente]]</f>
        <v>4.5918750000000005E-3</v>
      </c>
      <c r="AZ1653" s="21">
        <v>21.6</v>
      </c>
      <c r="BA1653" s="11">
        <f>Tabla8[[#This Row],[tasa de cambio]]*Tabla8[[#This Row],[Ingresos netos]]</f>
        <v>9.9184500000000023E-2</v>
      </c>
      <c r="BB1653" s="23"/>
      <c r="BD1653" s="23"/>
    </row>
    <row r="1654" spans="43:56">
      <c r="AQ1654" s="1" t="s">
        <v>100</v>
      </c>
      <c r="AR1654" s="1" t="s">
        <v>59</v>
      </c>
      <c r="AS1654" s="1" t="s">
        <v>104</v>
      </c>
      <c r="AT1654" s="1" t="s">
        <v>11</v>
      </c>
      <c r="AU1654" s="1" t="s">
        <v>12</v>
      </c>
      <c r="AV1654" s="1" t="s">
        <v>13</v>
      </c>
      <c r="AW1654" s="8">
        <v>6.1223333000000003E-3</v>
      </c>
      <c r="AX1654" s="8">
        <v>0.75</v>
      </c>
      <c r="AY1654" s="9">
        <f>Tabla8[[#This Row],[Precio unitario]]*Tabla8[[#This Row],[Tasa de ingresos cliente]]</f>
        <v>4.591749975E-3</v>
      </c>
      <c r="AZ1654" s="21">
        <v>21.6</v>
      </c>
      <c r="BA1654" s="11">
        <f>Tabla8[[#This Row],[tasa de cambio]]*Tabla8[[#This Row],[Ingresos netos]]</f>
        <v>9.9181799460000011E-2</v>
      </c>
      <c r="BB1654" s="23"/>
      <c r="BD1654" s="23"/>
    </row>
    <row r="1655" spans="43:56">
      <c r="AQ1655" s="2" t="s">
        <v>100</v>
      </c>
      <c r="AR1655" s="2" t="s">
        <v>59</v>
      </c>
      <c r="AS1655" s="2" t="s">
        <v>104</v>
      </c>
      <c r="AT1655" s="2" t="s">
        <v>11</v>
      </c>
      <c r="AU1655" s="2" t="s">
        <v>12</v>
      </c>
      <c r="AV1655" s="2" t="s">
        <v>13</v>
      </c>
      <c r="AW1655" s="7">
        <v>2.6159999999999998E-3</v>
      </c>
      <c r="AX1655" s="7">
        <v>0.75</v>
      </c>
      <c r="AY1655" s="9">
        <f>Tabla8[[#This Row],[Precio unitario]]*Tabla8[[#This Row],[Tasa de ingresos cliente]]</f>
        <v>1.9619999999999998E-3</v>
      </c>
      <c r="AZ1655" s="21">
        <v>21.6</v>
      </c>
      <c r="BA1655" s="11">
        <f>Tabla8[[#This Row],[tasa de cambio]]*Tabla8[[#This Row],[Ingresos netos]]</f>
        <v>4.2379199999999999E-2</v>
      </c>
      <c r="BB1655" s="23"/>
      <c r="BD1655" s="23"/>
    </row>
    <row r="1656" spans="43:56">
      <c r="AQ1656" s="1" t="s">
        <v>100</v>
      </c>
      <c r="AR1656" s="1" t="s">
        <v>59</v>
      </c>
      <c r="AS1656" s="1" t="s">
        <v>104</v>
      </c>
      <c r="AT1656" s="1" t="s">
        <v>11</v>
      </c>
      <c r="AU1656" s="1" t="s">
        <v>12</v>
      </c>
      <c r="AV1656" s="1" t="s">
        <v>13</v>
      </c>
      <c r="AW1656" s="8">
        <v>2.9580000000000001E-3</v>
      </c>
      <c r="AX1656" s="8">
        <v>0.75</v>
      </c>
      <c r="AY1656" s="9">
        <f>Tabla8[[#This Row],[Precio unitario]]*Tabla8[[#This Row],[Tasa de ingresos cliente]]</f>
        <v>2.2185E-3</v>
      </c>
      <c r="AZ1656" s="21">
        <v>21.6</v>
      </c>
      <c r="BA1656" s="11">
        <f>Tabla8[[#This Row],[tasa de cambio]]*Tabla8[[#This Row],[Ingresos netos]]</f>
        <v>4.79196E-2</v>
      </c>
      <c r="BB1656" s="23"/>
      <c r="BD1656" s="23"/>
    </row>
    <row r="1657" spans="43:56">
      <c r="AQ1657" s="2" t="s">
        <v>100</v>
      </c>
      <c r="AR1657" s="2" t="s">
        <v>59</v>
      </c>
      <c r="AS1657" s="2" t="s">
        <v>114</v>
      </c>
      <c r="AT1657" s="2" t="s">
        <v>11</v>
      </c>
      <c r="AU1657" s="2" t="s">
        <v>12</v>
      </c>
      <c r="AV1657" s="2" t="s">
        <v>13</v>
      </c>
      <c r="AW1657" s="7">
        <v>3.4299999999999999E-4</v>
      </c>
      <c r="AX1657" s="7">
        <v>0.75</v>
      </c>
      <c r="AY1657" s="9">
        <f>Tabla8[[#This Row],[Precio unitario]]*Tabla8[[#This Row],[Tasa de ingresos cliente]]</f>
        <v>2.5724999999999999E-4</v>
      </c>
      <c r="AZ1657" s="21">
        <v>21.6</v>
      </c>
      <c r="BA1657" s="11">
        <f>Tabla8[[#This Row],[tasa de cambio]]*Tabla8[[#This Row],[Ingresos netos]]</f>
        <v>5.5566000000000001E-3</v>
      </c>
      <c r="BB1657" s="23"/>
      <c r="BD1657" s="23"/>
    </row>
    <row r="1658" spans="43:56">
      <c r="AQ1658" s="1" t="s">
        <v>100</v>
      </c>
      <c r="AR1658" s="1" t="s">
        <v>59</v>
      </c>
      <c r="AS1658" s="1" t="s">
        <v>114</v>
      </c>
      <c r="AT1658" s="1" t="s">
        <v>11</v>
      </c>
      <c r="AU1658" s="1" t="s">
        <v>12</v>
      </c>
      <c r="AV1658" s="1" t="s">
        <v>13</v>
      </c>
      <c r="AW1658" s="8">
        <v>3.435E-4</v>
      </c>
      <c r="AX1658" s="8">
        <v>0.75</v>
      </c>
      <c r="AY1658" s="9">
        <f>Tabla8[[#This Row],[Precio unitario]]*Tabla8[[#This Row],[Tasa de ingresos cliente]]</f>
        <v>2.5762499999999999E-4</v>
      </c>
      <c r="AZ1658" s="21">
        <v>21.6</v>
      </c>
      <c r="BA1658" s="11">
        <f>Tabla8[[#This Row],[tasa de cambio]]*Tabla8[[#This Row],[Ingresos netos]]</f>
        <v>5.5646999999999997E-3</v>
      </c>
      <c r="BB1658" s="23"/>
      <c r="BD1658" s="23"/>
    </row>
    <row r="1659" spans="43:56">
      <c r="AQ1659" s="2" t="s">
        <v>100</v>
      </c>
      <c r="AR1659" s="2" t="s">
        <v>59</v>
      </c>
      <c r="AS1659" s="2" t="s">
        <v>114</v>
      </c>
      <c r="AT1659" s="2" t="s">
        <v>11</v>
      </c>
      <c r="AU1659" s="2" t="s">
        <v>12</v>
      </c>
      <c r="AV1659" s="2" t="s">
        <v>13</v>
      </c>
      <c r="AW1659" s="7">
        <v>3.4340580000000002E-4</v>
      </c>
      <c r="AX1659" s="7">
        <v>0.75</v>
      </c>
      <c r="AY1659" s="9">
        <f>Tabla8[[#This Row],[Precio unitario]]*Tabla8[[#This Row],[Tasa de ingresos cliente]]</f>
        <v>2.5755435000000002E-4</v>
      </c>
      <c r="AZ1659" s="21">
        <v>21.6</v>
      </c>
      <c r="BA1659" s="11">
        <f>Tabla8[[#This Row],[tasa de cambio]]*Tabla8[[#This Row],[Ingresos netos]]</f>
        <v>5.5631739600000008E-3</v>
      </c>
      <c r="BB1659" s="23"/>
      <c r="BD1659" s="23"/>
    </row>
    <row r="1660" spans="43:56">
      <c r="AQ1660" s="2" t="s">
        <v>100</v>
      </c>
      <c r="AR1660" s="2" t="s">
        <v>59</v>
      </c>
      <c r="AS1660" s="2" t="s">
        <v>104</v>
      </c>
      <c r="AT1660" s="2" t="s">
        <v>11</v>
      </c>
      <c r="AU1660" s="2" t="s">
        <v>129</v>
      </c>
      <c r="AV1660" s="2" t="s">
        <v>13</v>
      </c>
      <c r="AW1660" s="7">
        <v>-1.4382485E-3</v>
      </c>
      <c r="AX1660" s="7">
        <v>0.75</v>
      </c>
      <c r="AY1660" s="9">
        <f>Tabla8[[#This Row],[Precio unitario]]*Tabla8[[#This Row],[Tasa de ingresos cliente]]</f>
        <v>-1.0786863749999999E-3</v>
      </c>
      <c r="AZ1660" s="21">
        <v>21.6</v>
      </c>
      <c r="BA1660" s="11">
        <f>Tabla8[[#This Row],[tasa de cambio]]*Tabla8[[#This Row],[Ingresos netos]]</f>
        <v>-2.32996257E-2</v>
      </c>
      <c r="BB1660" s="23"/>
      <c r="BD1660" s="23"/>
    </row>
    <row r="1661" spans="43:56">
      <c r="AQ1661" s="1" t="s">
        <v>100</v>
      </c>
      <c r="AR1661" s="1" t="s">
        <v>59</v>
      </c>
      <c r="AS1661" s="1" t="s">
        <v>104</v>
      </c>
      <c r="AT1661" s="1" t="s">
        <v>11</v>
      </c>
      <c r="AU1661" s="1" t="s">
        <v>129</v>
      </c>
      <c r="AV1661" s="1" t="s">
        <v>13</v>
      </c>
      <c r="AW1661" s="8">
        <v>-1.4382482999999999E-3</v>
      </c>
      <c r="AX1661" s="8">
        <v>0.75</v>
      </c>
      <c r="AY1661" s="9">
        <f>Tabla8[[#This Row],[Precio unitario]]*Tabla8[[#This Row],[Tasa de ingresos cliente]]</f>
        <v>-1.0786862249999999E-3</v>
      </c>
      <c r="AZ1661" s="21">
        <v>21.6</v>
      </c>
      <c r="BA1661" s="11">
        <f>Tabla8[[#This Row],[tasa de cambio]]*Tabla8[[#This Row],[Ingresos netos]]</f>
        <v>-2.3299622459999999E-2</v>
      </c>
      <c r="BB1661" s="23"/>
      <c r="BD1661" s="23"/>
    </row>
    <row r="1662" spans="43:56">
      <c r="AQ1662" s="2" t="s">
        <v>100</v>
      </c>
      <c r="AR1662" s="2" t="s">
        <v>59</v>
      </c>
      <c r="AS1662" s="2" t="s">
        <v>114</v>
      </c>
      <c r="AT1662" s="2" t="s">
        <v>11</v>
      </c>
      <c r="AU1662" s="2" t="s">
        <v>129</v>
      </c>
      <c r="AV1662" s="2" t="s">
        <v>13</v>
      </c>
      <c r="AW1662" s="7">
        <v>-1.0302300000000001E-4</v>
      </c>
      <c r="AX1662" s="7">
        <v>0.75</v>
      </c>
      <c r="AY1662" s="9">
        <f>Tabla8[[#This Row],[Precio unitario]]*Tabla8[[#This Row],[Tasa de ingresos cliente]]</f>
        <v>-7.7267250000000008E-5</v>
      </c>
      <c r="AZ1662" s="21">
        <v>21.6</v>
      </c>
      <c r="BA1662" s="11">
        <f>Tabla8[[#This Row],[tasa de cambio]]*Tabla8[[#This Row],[Ingresos netos]]</f>
        <v>-1.6689726000000003E-3</v>
      </c>
      <c r="BB1662" s="23"/>
      <c r="BD1662" s="23"/>
    </row>
    <row r="1663" spans="43:56">
      <c r="AQ1663" s="1" t="s">
        <v>100</v>
      </c>
      <c r="AR1663" s="1" t="s">
        <v>59</v>
      </c>
      <c r="AS1663" s="1" t="s">
        <v>101</v>
      </c>
      <c r="AT1663" s="1" t="s">
        <v>11</v>
      </c>
      <c r="AU1663" s="1" t="s">
        <v>12</v>
      </c>
      <c r="AV1663" s="1" t="s">
        <v>13</v>
      </c>
      <c r="AW1663" s="8">
        <v>2.568E-3</v>
      </c>
      <c r="AX1663" s="8">
        <v>0.75</v>
      </c>
      <c r="AY1663" s="9">
        <f>Tabla8[[#This Row],[Precio unitario]]*Tabla8[[#This Row],[Tasa de ingresos cliente]]</f>
        <v>1.926E-3</v>
      </c>
      <c r="AZ1663" s="21">
        <v>21.6</v>
      </c>
      <c r="BA1663" s="11">
        <f>Tabla8[[#This Row],[tasa de cambio]]*Tabla8[[#This Row],[Ingresos netos]]</f>
        <v>4.1601600000000002E-2</v>
      </c>
      <c r="BB1663" s="23"/>
      <c r="BD1663" s="23"/>
    </row>
    <row r="1664" spans="43:56">
      <c r="AQ1664" s="2" t="s">
        <v>100</v>
      </c>
      <c r="AR1664" s="2" t="s">
        <v>62</v>
      </c>
      <c r="AS1664" s="2" t="s">
        <v>101</v>
      </c>
      <c r="AT1664" s="2" t="s">
        <v>11</v>
      </c>
      <c r="AU1664" s="2" t="s">
        <v>12</v>
      </c>
      <c r="AV1664" s="2" t="s">
        <v>13</v>
      </c>
      <c r="AW1664" s="7">
        <v>2.6102E-3</v>
      </c>
      <c r="AX1664" s="7">
        <v>0.75</v>
      </c>
      <c r="AY1664" s="9">
        <f>Tabla8[[#This Row],[Precio unitario]]*Tabla8[[#This Row],[Tasa de ingresos cliente]]</f>
        <v>1.95765E-3</v>
      </c>
      <c r="AZ1664" s="21">
        <v>21.6</v>
      </c>
      <c r="BA1664" s="11">
        <f>Tabla8[[#This Row],[tasa de cambio]]*Tabla8[[#This Row],[Ingresos netos]]</f>
        <v>4.2285240000000002E-2</v>
      </c>
      <c r="BB1664" s="23"/>
      <c r="BD1664" s="23"/>
    </row>
    <row r="1665" spans="43:56">
      <c r="AQ1665" s="1" t="s">
        <v>100</v>
      </c>
      <c r="AR1665" s="1" t="s">
        <v>62</v>
      </c>
      <c r="AS1665" s="1" t="s">
        <v>101</v>
      </c>
      <c r="AT1665" s="1" t="s">
        <v>11</v>
      </c>
      <c r="AU1665" s="1" t="s">
        <v>12</v>
      </c>
      <c r="AV1665" s="1" t="s">
        <v>13</v>
      </c>
      <c r="AW1665" s="8">
        <v>2.6099999999999999E-3</v>
      </c>
      <c r="AX1665" s="8">
        <v>0.75</v>
      </c>
      <c r="AY1665" s="9">
        <f>Tabla8[[#This Row],[Precio unitario]]*Tabla8[[#This Row],[Tasa de ingresos cliente]]</f>
        <v>1.9575E-3</v>
      </c>
      <c r="AZ1665" s="21">
        <v>21.6</v>
      </c>
      <c r="BA1665" s="11">
        <f>Tabla8[[#This Row],[tasa de cambio]]*Tabla8[[#This Row],[Ingresos netos]]</f>
        <v>4.2282000000000007E-2</v>
      </c>
      <c r="BB1665" s="23"/>
      <c r="BD1665" s="23"/>
    </row>
    <row r="1666" spans="43:56">
      <c r="AQ1666" s="2" t="s">
        <v>100</v>
      </c>
      <c r="AR1666" s="2" t="s">
        <v>62</v>
      </c>
      <c r="AS1666" s="2" t="s">
        <v>104</v>
      </c>
      <c r="AT1666" s="2" t="s">
        <v>11</v>
      </c>
      <c r="AU1666" s="2" t="s">
        <v>12</v>
      </c>
      <c r="AV1666" s="2" t="s">
        <v>13</v>
      </c>
      <c r="AW1666" s="7">
        <v>3.4199999999999999E-3</v>
      </c>
      <c r="AX1666" s="7">
        <v>0.75</v>
      </c>
      <c r="AY1666" s="9">
        <f>Tabla8[[#This Row],[Precio unitario]]*Tabla8[[#This Row],[Tasa de ingresos cliente]]</f>
        <v>2.565E-3</v>
      </c>
      <c r="AZ1666" s="21">
        <v>21.6</v>
      </c>
      <c r="BA1666" s="11">
        <f>Tabla8[[#This Row],[tasa de cambio]]*Tabla8[[#This Row],[Ingresos netos]]</f>
        <v>5.5404000000000002E-2</v>
      </c>
      <c r="BB1666" s="23"/>
      <c r="BD1666" s="23"/>
    </row>
    <row r="1667" spans="43:56">
      <c r="AQ1667" s="1" t="s">
        <v>100</v>
      </c>
      <c r="AR1667" s="1" t="s">
        <v>62</v>
      </c>
      <c r="AS1667" s="1" t="s">
        <v>104</v>
      </c>
      <c r="AT1667" s="1" t="s">
        <v>11</v>
      </c>
      <c r="AU1667" s="1" t="s">
        <v>12</v>
      </c>
      <c r="AV1667" s="1" t="s">
        <v>13</v>
      </c>
      <c r="AW1667" s="8">
        <v>3.4203332999999999E-3</v>
      </c>
      <c r="AX1667" s="8">
        <v>0.75</v>
      </c>
      <c r="AY1667" s="9">
        <f>Tabla8[[#This Row],[Precio unitario]]*Tabla8[[#This Row],[Tasa de ingresos cliente]]</f>
        <v>2.5652499749999999E-3</v>
      </c>
      <c r="AZ1667" s="21">
        <v>21.6</v>
      </c>
      <c r="BA1667" s="11">
        <f>Tabla8[[#This Row],[tasa de cambio]]*Tabla8[[#This Row],[Ingresos netos]]</f>
        <v>5.5409399460000001E-2</v>
      </c>
      <c r="BB1667" s="23"/>
      <c r="BD1667" s="23"/>
    </row>
    <row r="1668" spans="43:56">
      <c r="AQ1668" s="2" t="s">
        <v>100</v>
      </c>
      <c r="AR1668" s="2" t="s">
        <v>62</v>
      </c>
      <c r="AS1668" s="2" t="s">
        <v>104</v>
      </c>
      <c r="AT1668" s="2" t="s">
        <v>11</v>
      </c>
      <c r="AU1668" s="2" t="s">
        <v>12</v>
      </c>
      <c r="AV1668" s="2" t="s">
        <v>13</v>
      </c>
      <c r="AW1668" s="7">
        <v>3.4201951E-3</v>
      </c>
      <c r="AX1668" s="7">
        <v>0.75</v>
      </c>
      <c r="AY1668" s="9">
        <f>Tabla8[[#This Row],[Precio unitario]]*Tabla8[[#This Row],[Tasa de ingresos cliente]]</f>
        <v>2.5651463249999999E-3</v>
      </c>
      <c r="AZ1668" s="21">
        <v>21.6</v>
      </c>
      <c r="BA1668" s="11">
        <f>Tabla8[[#This Row],[tasa de cambio]]*Tabla8[[#This Row],[Ingresos netos]]</f>
        <v>5.540716062E-2</v>
      </c>
      <c r="BB1668" s="23"/>
      <c r="BD1668" s="23"/>
    </row>
    <row r="1669" spans="43:56">
      <c r="AQ1669" s="1" t="s">
        <v>100</v>
      </c>
      <c r="AR1669" s="1" t="s">
        <v>62</v>
      </c>
      <c r="AS1669" s="1" t="s">
        <v>104</v>
      </c>
      <c r="AT1669" s="1" t="s">
        <v>11</v>
      </c>
      <c r="AU1669" s="1" t="s">
        <v>12</v>
      </c>
      <c r="AV1669" s="1" t="s">
        <v>13</v>
      </c>
      <c r="AW1669" s="8">
        <v>5.7679999999999997E-3</v>
      </c>
      <c r="AX1669" s="8">
        <v>0.75</v>
      </c>
      <c r="AY1669" s="9">
        <f>Tabla8[[#This Row],[Precio unitario]]*Tabla8[[#This Row],[Tasa de ingresos cliente]]</f>
        <v>4.326E-3</v>
      </c>
      <c r="AZ1669" s="21">
        <v>21.6</v>
      </c>
      <c r="BA1669" s="11">
        <f>Tabla8[[#This Row],[tasa de cambio]]*Tabla8[[#This Row],[Ingresos netos]]</f>
        <v>9.34416E-2</v>
      </c>
      <c r="BB1669" s="23"/>
      <c r="BD1669" s="23"/>
    </row>
    <row r="1670" spans="43:56">
      <c r="AQ1670" s="2" t="s">
        <v>100</v>
      </c>
      <c r="AR1670" s="2" t="s">
        <v>62</v>
      </c>
      <c r="AS1670" s="2" t="s">
        <v>104</v>
      </c>
      <c r="AT1670" s="2" t="s">
        <v>11</v>
      </c>
      <c r="AU1670" s="2" t="s">
        <v>12</v>
      </c>
      <c r="AV1670" s="2" t="s">
        <v>13</v>
      </c>
      <c r="AW1670" s="7">
        <v>5.7677500000000003E-3</v>
      </c>
      <c r="AX1670" s="7">
        <v>0.75</v>
      </c>
      <c r="AY1670" s="9">
        <f>Tabla8[[#This Row],[Precio unitario]]*Tabla8[[#This Row],[Tasa de ingresos cliente]]</f>
        <v>4.3258124999999998E-3</v>
      </c>
      <c r="AZ1670" s="21">
        <v>21.6</v>
      </c>
      <c r="BA1670" s="11">
        <f>Tabla8[[#This Row],[tasa de cambio]]*Tabla8[[#This Row],[Ingresos netos]]</f>
        <v>9.3437550000000008E-2</v>
      </c>
      <c r="BB1670" s="23"/>
      <c r="BD1670" s="23"/>
    </row>
    <row r="1671" spans="43:56">
      <c r="AQ1671" s="1" t="s">
        <v>100</v>
      </c>
      <c r="AR1671" s="1" t="s">
        <v>62</v>
      </c>
      <c r="AS1671" s="1" t="s">
        <v>104</v>
      </c>
      <c r="AT1671" s="1" t="s">
        <v>11</v>
      </c>
      <c r="AU1671" s="1" t="s">
        <v>12</v>
      </c>
      <c r="AV1671" s="1" t="s">
        <v>13</v>
      </c>
      <c r="AW1671" s="8">
        <v>5.7676667000000001E-3</v>
      </c>
      <c r="AX1671" s="8">
        <v>0.75</v>
      </c>
      <c r="AY1671" s="9">
        <f>Tabla8[[#This Row],[Precio unitario]]*Tabla8[[#This Row],[Tasa de ingresos cliente]]</f>
        <v>4.3257500250000001E-3</v>
      </c>
      <c r="AZ1671" s="21">
        <v>21.6</v>
      </c>
      <c r="BA1671" s="11">
        <f>Tabla8[[#This Row],[tasa de cambio]]*Tabla8[[#This Row],[Ingresos netos]]</f>
        <v>9.3436200540000014E-2</v>
      </c>
      <c r="BB1671" s="23"/>
      <c r="BD1671" s="23"/>
    </row>
    <row r="1672" spans="43:56">
      <c r="AQ1672" s="2" t="s">
        <v>100</v>
      </c>
      <c r="AR1672" s="2" t="s">
        <v>62</v>
      </c>
      <c r="AS1672" s="2" t="s">
        <v>104</v>
      </c>
      <c r="AT1672" s="2" t="s">
        <v>11</v>
      </c>
      <c r="AU1672" s="2" t="s">
        <v>12</v>
      </c>
      <c r="AV1672" s="2" t="s">
        <v>13</v>
      </c>
      <c r="AW1672" s="7">
        <v>5.6178888999999996E-3</v>
      </c>
      <c r="AX1672" s="7">
        <v>0.75</v>
      </c>
      <c r="AY1672" s="9">
        <f>Tabla8[[#This Row],[Precio unitario]]*Tabla8[[#This Row],[Tasa de ingresos cliente]]</f>
        <v>4.2134166749999997E-3</v>
      </c>
      <c r="AZ1672" s="21">
        <v>21.6</v>
      </c>
      <c r="BA1672" s="11">
        <f>Tabla8[[#This Row],[tasa de cambio]]*Tabla8[[#This Row],[Ingresos netos]]</f>
        <v>9.1009800180000003E-2</v>
      </c>
      <c r="BB1672" s="23"/>
      <c r="BD1672" s="23"/>
    </row>
    <row r="1673" spans="43:56">
      <c r="AQ1673" s="1" t="s">
        <v>100</v>
      </c>
      <c r="AR1673" s="1" t="s">
        <v>62</v>
      </c>
      <c r="AS1673" s="1" t="s">
        <v>104</v>
      </c>
      <c r="AT1673" s="1" t="s">
        <v>11</v>
      </c>
      <c r="AU1673" s="1" t="s">
        <v>12</v>
      </c>
      <c r="AV1673" s="1" t="s">
        <v>13</v>
      </c>
      <c r="AW1673" s="8">
        <v>5.6179000000000003E-3</v>
      </c>
      <c r="AX1673" s="8">
        <v>0.75</v>
      </c>
      <c r="AY1673" s="9">
        <f>Tabla8[[#This Row],[Precio unitario]]*Tabla8[[#This Row],[Tasa de ingresos cliente]]</f>
        <v>4.2134249999999998E-3</v>
      </c>
      <c r="AZ1673" s="21">
        <v>21.6</v>
      </c>
      <c r="BA1673" s="11">
        <f>Tabla8[[#This Row],[tasa de cambio]]*Tabla8[[#This Row],[Ingresos netos]]</f>
        <v>9.1009980000000004E-2</v>
      </c>
      <c r="BB1673" s="23"/>
      <c r="BD1673" s="23"/>
    </row>
    <row r="1674" spans="43:56">
      <c r="AQ1674" s="2" t="s">
        <v>100</v>
      </c>
      <c r="AR1674" s="2" t="s">
        <v>62</v>
      </c>
      <c r="AS1674" s="2" t="s">
        <v>104</v>
      </c>
      <c r="AT1674" s="2" t="s">
        <v>11</v>
      </c>
      <c r="AU1674" s="2" t="s">
        <v>12</v>
      </c>
      <c r="AV1674" s="2" t="s">
        <v>13</v>
      </c>
      <c r="AW1674" s="7">
        <v>7.0780000000000001E-3</v>
      </c>
      <c r="AX1674" s="7">
        <v>0.75</v>
      </c>
      <c r="AY1674" s="9">
        <f>Tabla8[[#This Row],[Precio unitario]]*Tabla8[[#This Row],[Tasa de ingresos cliente]]</f>
        <v>5.3084999999999999E-3</v>
      </c>
      <c r="AZ1674" s="21">
        <v>21.6</v>
      </c>
      <c r="BA1674" s="11">
        <f>Tabla8[[#This Row],[tasa de cambio]]*Tabla8[[#This Row],[Ingresos netos]]</f>
        <v>0.1146636</v>
      </c>
      <c r="BB1674" s="23"/>
      <c r="BD1674" s="23"/>
    </row>
    <row r="1675" spans="43:56">
      <c r="AQ1675" s="1" t="s">
        <v>100</v>
      </c>
      <c r="AR1675" s="1" t="s">
        <v>62</v>
      </c>
      <c r="AS1675" s="1" t="s">
        <v>104</v>
      </c>
      <c r="AT1675" s="1" t="s">
        <v>11</v>
      </c>
      <c r="AU1675" s="1" t="s">
        <v>12</v>
      </c>
      <c r="AV1675" s="1" t="s">
        <v>13</v>
      </c>
      <c r="AW1675" s="8">
        <v>7.0775713999999997E-3</v>
      </c>
      <c r="AX1675" s="8">
        <v>0.75</v>
      </c>
      <c r="AY1675" s="9">
        <f>Tabla8[[#This Row],[Precio unitario]]*Tabla8[[#This Row],[Tasa de ingresos cliente]]</f>
        <v>5.3081785499999997E-3</v>
      </c>
      <c r="AZ1675" s="21">
        <v>21.6</v>
      </c>
      <c r="BA1675" s="11">
        <f>Tabla8[[#This Row],[tasa de cambio]]*Tabla8[[#This Row],[Ingresos netos]]</f>
        <v>0.11465665668</v>
      </c>
      <c r="BB1675" s="23"/>
      <c r="BD1675" s="23"/>
    </row>
    <row r="1676" spans="43:56">
      <c r="AQ1676" s="2" t="s">
        <v>100</v>
      </c>
      <c r="AR1676" s="2" t="s">
        <v>62</v>
      </c>
      <c r="AS1676" s="2" t="s">
        <v>104</v>
      </c>
      <c r="AT1676" s="2" t="s">
        <v>11</v>
      </c>
      <c r="AU1676" s="2" t="s">
        <v>12</v>
      </c>
      <c r="AV1676" s="2" t="s">
        <v>13</v>
      </c>
      <c r="AW1676" s="7">
        <v>7.0776666999999996E-3</v>
      </c>
      <c r="AX1676" s="7">
        <v>0.75</v>
      </c>
      <c r="AY1676" s="9">
        <f>Tabla8[[#This Row],[Precio unitario]]*Tabla8[[#This Row],[Tasa de ingresos cliente]]</f>
        <v>5.3082500249999999E-3</v>
      </c>
      <c r="AZ1676" s="21">
        <v>21.6</v>
      </c>
      <c r="BA1676" s="11">
        <f>Tabla8[[#This Row],[tasa de cambio]]*Tabla8[[#This Row],[Ingresos netos]]</f>
        <v>0.11465820054</v>
      </c>
      <c r="BB1676" s="23"/>
      <c r="BD1676" s="23"/>
    </row>
    <row r="1677" spans="43:56">
      <c r="AQ1677" s="1" t="s">
        <v>100</v>
      </c>
      <c r="AR1677" s="1" t="s">
        <v>62</v>
      </c>
      <c r="AS1677" s="1" t="s">
        <v>104</v>
      </c>
      <c r="AT1677" s="1" t="s">
        <v>11</v>
      </c>
      <c r="AU1677" s="1" t="s">
        <v>12</v>
      </c>
      <c r="AV1677" s="1" t="s">
        <v>13</v>
      </c>
      <c r="AW1677" s="8">
        <v>7.0777499999999998E-3</v>
      </c>
      <c r="AX1677" s="8">
        <v>0.75</v>
      </c>
      <c r="AY1677" s="9">
        <f>Tabla8[[#This Row],[Precio unitario]]*Tabla8[[#This Row],[Tasa de ingresos cliente]]</f>
        <v>5.3083124999999997E-3</v>
      </c>
      <c r="AZ1677" s="21">
        <v>21.6</v>
      </c>
      <c r="BA1677" s="11">
        <f>Tabla8[[#This Row],[tasa de cambio]]*Tabla8[[#This Row],[Ingresos netos]]</f>
        <v>0.11465955</v>
      </c>
      <c r="BB1677" s="23"/>
      <c r="BD1677" s="23"/>
    </row>
    <row r="1678" spans="43:56">
      <c r="AQ1678" s="2" t="s">
        <v>100</v>
      </c>
      <c r="AR1678" s="2" t="s">
        <v>62</v>
      </c>
      <c r="AS1678" s="2" t="s">
        <v>104</v>
      </c>
      <c r="AT1678" s="2" t="s">
        <v>11</v>
      </c>
      <c r="AU1678" s="2" t="s">
        <v>12</v>
      </c>
      <c r="AV1678" s="2" t="s">
        <v>13</v>
      </c>
      <c r="AW1678" s="7">
        <v>7.0774999999999996E-3</v>
      </c>
      <c r="AX1678" s="7">
        <v>0.75</v>
      </c>
      <c r="AY1678" s="9">
        <f>Tabla8[[#This Row],[Precio unitario]]*Tabla8[[#This Row],[Tasa de ingresos cliente]]</f>
        <v>5.3081249999999995E-3</v>
      </c>
      <c r="AZ1678" s="21">
        <v>21.6</v>
      </c>
      <c r="BA1678" s="11">
        <f>Tabla8[[#This Row],[tasa de cambio]]*Tabla8[[#This Row],[Ingresos netos]]</f>
        <v>0.11465549999999999</v>
      </c>
      <c r="BB1678" s="23"/>
      <c r="BD1678" s="23"/>
    </row>
    <row r="1679" spans="43:56">
      <c r="AQ1679" s="1" t="s">
        <v>100</v>
      </c>
      <c r="AR1679" s="1" t="s">
        <v>62</v>
      </c>
      <c r="AS1679" s="1" t="s">
        <v>104</v>
      </c>
      <c r="AT1679" s="1" t="s">
        <v>11</v>
      </c>
      <c r="AU1679" s="1" t="s">
        <v>12</v>
      </c>
      <c r="AV1679" s="1" t="s">
        <v>13</v>
      </c>
      <c r="AW1679" s="8">
        <v>7.0776199999999997E-3</v>
      </c>
      <c r="AX1679" s="8">
        <v>0.75</v>
      </c>
      <c r="AY1679" s="9">
        <f>Tabla8[[#This Row],[Precio unitario]]*Tabla8[[#This Row],[Tasa de ingresos cliente]]</f>
        <v>5.3082149999999998E-3</v>
      </c>
      <c r="AZ1679" s="21">
        <v>21.6</v>
      </c>
      <c r="BA1679" s="11">
        <f>Tabla8[[#This Row],[tasa de cambio]]*Tabla8[[#This Row],[Ingresos netos]]</f>
        <v>0.114657444</v>
      </c>
      <c r="BB1679" s="23"/>
      <c r="BD1679" s="23"/>
    </row>
    <row r="1680" spans="43:56">
      <c r="AQ1680" s="2" t="s">
        <v>100</v>
      </c>
      <c r="AR1680" s="2" t="s">
        <v>62</v>
      </c>
      <c r="AS1680" s="2" t="s">
        <v>104</v>
      </c>
      <c r="AT1680" s="2" t="s">
        <v>11</v>
      </c>
      <c r="AU1680" s="2" t="s">
        <v>12</v>
      </c>
      <c r="AV1680" s="2" t="s">
        <v>13</v>
      </c>
      <c r="AW1680" s="7">
        <v>2.88325E-3</v>
      </c>
      <c r="AX1680" s="7">
        <v>0.75</v>
      </c>
      <c r="AY1680" s="9">
        <f>Tabla8[[#This Row],[Precio unitario]]*Tabla8[[#This Row],[Tasa de ingresos cliente]]</f>
        <v>2.1624374999999999E-3</v>
      </c>
      <c r="AZ1680" s="21">
        <v>21.6</v>
      </c>
      <c r="BA1680" s="11">
        <f>Tabla8[[#This Row],[tasa de cambio]]*Tabla8[[#This Row],[Ingresos netos]]</f>
        <v>4.6708649999999997E-2</v>
      </c>
      <c r="BB1680" s="23"/>
      <c r="BD1680" s="23"/>
    </row>
    <row r="1681" spans="43:56">
      <c r="AQ1681" s="2" t="s">
        <v>100</v>
      </c>
      <c r="AR1681" s="2" t="s">
        <v>62</v>
      </c>
      <c r="AS1681" s="2" t="s">
        <v>114</v>
      </c>
      <c r="AT1681" s="2" t="s">
        <v>11</v>
      </c>
      <c r="AU1681" s="2" t="s">
        <v>12</v>
      </c>
      <c r="AV1681" s="2" t="s">
        <v>13</v>
      </c>
      <c r="AW1681" s="7">
        <v>2.14E-4</v>
      </c>
      <c r="AX1681" s="7">
        <v>0.75</v>
      </c>
      <c r="AY1681" s="9">
        <f>Tabla8[[#This Row],[Precio unitario]]*Tabla8[[#This Row],[Tasa de ingresos cliente]]</f>
        <v>1.605E-4</v>
      </c>
      <c r="AZ1681" s="21">
        <v>21.6</v>
      </c>
      <c r="BA1681" s="11">
        <f>Tabla8[[#This Row],[tasa de cambio]]*Tabla8[[#This Row],[Ingresos netos]]</f>
        <v>3.4668000000000004E-3</v>
      </c>
      <c r="BB1681" s="23"/>
      <c r="BD1681" s="23"/>
    </row>
    <row r="1682" spans="43:56">
      <c r="AQ1682" s="1" t="s">
        <v>100</v>
      </c>
      <c r="AR1682" s="1" t="s">
        <v>62</v>
      </c>
      <c r="AS1682" s="1" t="s">
        <v>114</v>
      </c>
      <c r="AT1682" s="1" t="s">
        <v>11</v>
      </c>
      <c r="AU1682" s="1" t="s">
        <v>12</v>
      </c>
      <c r="AV1682" s="1" t="s">
        <v>13</v>
      </c>
      <c r="AW1682" s="8">
        <v>2.1398080000000001E-4</v>
      </c>
      <c r="AX1682" s="8">
        <v>0.75</v>
      </c>
      <c r="AY1682" s="9">
        <f>Tabla8[[#This Row],[Precio unitario]]*Tabla8[[#This Row],[Tasa de ingresos cliente]]</f>
        <v>1.6048560000000002E-4</v>
      </c>
      <c r="AZ1682" s="21">
        <v>21.6</v>
      </c>
      <c r="BA1682" s="11">
        <f>Tabla8[[#This Row],[tasa de cambio]]*Tabla8[[#This Row],[Ingresos netos]]</f>
        <v>3.4664889600000007E-3</v>
      </c>
      <c r="BB1682" s="23"/>
      <c r="BD1682" s="23"/>
    </row>
    <row r="1683" spans="43:56">
      <c r="AQ1683" s="1" t="s">
        <v>100</v>
      </c>
      <c r="AR1683" s="1" t="s">
        <v>62</v>
      </c>
      <c r="AS1683" s="1" t="s">
        <v>104</v>
      </c>
      <c r="AT1683" s="1" t="s">
        <v>11</v>
      </c>
      <c r="AU1683" s="1" t="s">
        <v>129</v>
      </c>
      <c r="AV1683" s="1" t="s">
        <v>13</v>
      </c>
      <c r="AW1683" s="8">
        <v>-1.4616422E-3</v>
      </c>
      <c r="AX1683" s="8">
        <v>0.75</v>
      </c>
      <c r="AY1683" s="9">
        <f>Tabla8[[#This Row],[Precio unitario]]*Tabla8[[#This Row],[Tasa de ingresos cliente]]</f>
        <v>-1.09623165E-3</v>
      </c>
      <c r="AZ1683" s="21">
        <v>21.6</v>
      </c>
      <c r="BA1683" s="11">
        <f>Tabla8[[#This Row],[tasa de cambio]]*Tabla8[[#This Row],[Ingresos netos]]</f>
        <v>-2.3678603640000004E-2</v>
      </c>
      <c r="BB1683" s="23"/>
      <c r="BD1683" s="23"/>
    </row>
    <row r="1684" spans="43:56">
      <c r="AQ1684" s="2" t="s">
        <v>100</v>
      </c>
      <c r="AR1684" s="2" t="s">
        <v>62</v>
      </c>
      <c r="AS1684" s="2" t="s">
        <v>104</v>
      </c>
      <c r="AT1684" s="2" t="s">
        <v>11</v>
      </c>
      <c r="AU1684" s="2" t="s">
        <v>129</v>
      </c>
      <c r="AV1684" s="2" t="s">
        <v>13</v>
      </c>
      <c r="AW1684" s="7">
        <v>-1.4616423000000001E-3</v>
      </c>
      <c r="AX1684" s="7">
        <v>0.75</v>
      </c>
      <c r="AY1684" s="9">
        <f>Tabla8[[#This Row],[Precio unitario]]*Tabla8[[#This Row],[Tasa de ingresos cliente]]</f>
        <v>-1.0962317250000002E-3</v>
      </c>
      <c r="AZ1684" s="21">
        <v>21.6</v>
      </c>
      <c r="BA1684" s="11">
        <f>Tabla8[[#This Row],[tasa de cambio]]*Tabla8[[#This Row],[Ingresos netos]]</f>
        <v>-2.3678605260000006E-2</v>
      </c>
      <c r="BB1684" s="23"/>
      <c r="BD1684" s="23"/>
    </row>
    <row r="1685" spans="43:56">
      <c r="AQ1685" s="1" t="s">
        <v>100</v>
      </c>
      <c r="AR1685" s="1" t="s">
        <v>62</v>
      </c>
      <c r="AS1685" s="1" t="s">
        <v>114</v>
      </c>
      <c r="AT1685" s="1" t="s">
        <v>11</v>
      </c>
      <c r="AU1685" s="1" t="s">
        <v>129</v>
      </c>
      <c r="AV1685" s="1" t="s">
        <v>13</v>
      </c>
      <c r="AW1685" s="8">
        <v>-6.4192500000000006E-5</v>
      </c>
      <c r="AX1685" s="8">
        <v>0.75</v>
      </c>
      <c r="AY1685" s="9">
        <f>Tabla8[[#This Row],[Precio unitario]]*Tabla8[[#This Row],[Tasa de ingresos cliente]]</f>
        <v>-4.8144375000000004E-5</v>
      </c>
      <c r="AZ1685" s="21">
        <v>21.6</v>
      </c>
      <c r="BA1685" s="11">
        <f>Tabla8[[#This Row],[tasa de cambio]]*Tabla8[[#This Row],[Ingresos netos]]</f>
        <v>-1.0399185000000001E-3</v>
      </c>
      <c r="BB1685" s="23"/>
      <c r="BD1685" s="23"/>
    </row>
    <row r="1686" spans="43:56">
      <c r="AQ1686" s="1" t="s">
        <v>100</v>
      </c>
      <c r="AR1686" s="1" t="s">
        <v>95</v>
      </c>
      <c r="AS1686" s="1" t="s">
        <v>104</v>
      </c>
      <c r="AT1686" s="1" t="s">
        <v>11</v>
      </c>
      <c r="AU1686" s="1" t="s">
        <v>12</v>
      </c>
      <c r="AV1686" s="1" t="s">
        <v>13</v>
      </c>
      <c r="AW1686" s="8">
        <v>1.1383332999999999E-3</v>
      </c>
      <c r="AX1686" s="8">
        <v>0.75</v>
      </c>
      <c r="AY1686" s="9">
        <f>Tabla8[[#This Row],[Precio unitario]]*Tabla8[[#This Row],[Tasa de ingresos cliente]]</f>
        <v>8.5374997500000001E-4</v>
      </c>
      <c r="AZ1686" s="21">
        <v>21.6</v>
      </c>
      <c r="BA1686" s="11">
        <f>Tabla8[[#This Row],[tasa de cambio]]*Tabla8[[#This Row],[Ingresos netos]]</f>
        <v>1.8440999460000003E-2</v>
      </c>
      <c r="BB1686" s="23"/>
      <c r="BD1686" s="23"/>
    </row>
    <row r="1687" spans="43:56">
      <c r="AQ1687" s="1" t="s">
        <v>100</v>
      </c>
      <c r="AR1687" s="1" t="s">
        <v>95</v>
      </c>
      <c r="AS1687" s="1" t="s">
        <v>104</v>
      </c>
      <c r="AT1687" s="1" t="s">
        <v>11</v>
      </c>
      <c r="AU1687" s="1" t="s">
        <v>12</v>
      </c>
      <c r="AV1687" s="1" t="s">
        <v>13</v>
      </c>
      <c r="AW1687" s="8">
        <v>2.5950000000000001E-3</v>
      </c>
      <c r="AX1687" s="8">
        <v>0.75</v>
      </c>
      <c r="AY1687" s="9">
        <f>Tabla8[[#This Row],[Precio unitario]]*Tabla8[[#This Row],[Tasa de ingresos cliente]]</f>
        <v>1.9462500000000001E-3</v>
      </c>
      <c r="AZ1687" s="21">
        <v>21.6</v>
      </c>
      <c r="BA1687" s="11">
        <f>Tabla8[[#This Row],[tasa de cambio]]*Tabla8[[#This Row],[Ingresos netos]]</f>
        <v>4.2039000000000007E-2</v>
      </c>
      <c r="BB1687" s="23"/>
      <c r="BD1687" s="23"/>
    </row>
    <row r="1688" spans="43:56">
      <c r="AQ1688" s="2" t="s">
        <v>100</v>
      </c>
      <c r="AR1688" s="2" t="s">
        <v>95</v>
      </c>
      <c r="AS1688" s="2" t="s">
        <v>104</v>
      </c>
      <c r="AT1688" s="2" t="s">
        <v>11</v>
      </c>
      <c r="AU1688" s="2" t="s">
        <v>12</v>
      </c>
      <c r="AV1688" s="2" t="s">
        <v>13</v>
      </c>
      <c r="AW1688" s="7">
        <v>2.5946667000000001E-3</v>
      </c>
      <c r="AX1688" s="7">
        <v>0.75</v>
      </c>
      <c r="AY1688" s="9">
        <f>Tabla8[[#This Row],[Precio unitario]]*Tabla8[[#This Row],[Tasa de ingresos cliente]]</f>
        <v>1.9460000250000001E-3</v>
      </c>
      <c r="AZ1688" s="21">
        <v>21.6</v>
      </c>
      <c r="BA1688" s="11">
        <f>Tabla8[[#This Row],[tasa de cambio]]*Tabla8[[#This Row],[Ingresos netos]]</f>
        <v>4.2033600540000007E-2</v>
      </c>
      <c r="BB1688" s="23"/>
      <c r="BD1688" s="23"/>
    </row>
    <row r="1689" spans="43:56">
      <c r="AQ1689" s="1" t="s">
        <v>100</v>
      </c>
      <c r="AR1689" s="1" t="s">
        <v>95</v>
      </c>
      <c r="AS1689" s="1" t="s">
        <v>114</v>
      </c>
      <c r="AT1689" s="1" t="s">
        <v>11</v>
      </c>
      <c r="AU1689" s="1" t="s">
        <v>12</v>
      </c>
      <c r="AV1689" s="1" t="s">
        <v>13</v>
      </c>
      <c r="AW1689" s="8">
        <v>1.5100000000000001E-4</v>
      </c>
      <c r="AX1689" s="8">
        <v>0.75</v>
      </c>
      <c r="AY1689" s="9">
        <f>Tabla8[[#This Row],[Precio unitario]]*Tabla8[[#This Row],[Tasa de ingresos cliente]]</f>
        <v>1.1325000000000002E-4</v>
      </c>
      <c r="AZ1689" s="21">
        <v>21.6</v>
      </c>
      <c r="BA1689" s="11">
        <f>Tabla8[[#This Row],[tasa de cambio]]*Tabla8[[#This Row],[Ingresos netos]]</f>
        <v>2.4462000000000004E-3</v>
      </c>
      <c r="BB1689" s="23"/>
      <c r="BD1689" s="23"/>
    </row>
    <row r="1690" spans="43:56">
      <c r="AQ1690" s="2" t="s">
        <v>100</v>
      </c>
      <c r="AR1690" s="2" t="s">
        <v>95</v>
      </c>
      <c r="AS1690" s="2" t="s">
        <v>114</v>
      </c>
      <c r="AT1690" s="2" t="s">
        <v>11</v>
      </c>
      <c r="AU1690" s="2" t="s">
        <v>12</v>
      </c>
      <c r="AV1690" s="2" t="s">
        <v>13</v>
      </c>
      <c r="AW1690" s="7">
        <v>1.505E-4</v>
      </c>
      <c r="AX1690" s="7">
        <v>0.75</v>
      </c>
      <c r="AY1690" s="9">
        <f>Tabla8[[#This Row],[Precio unitario]]*Tabla8[[#This Row],[Tasa de ingresos cliente]]</f>
        <v>1.1287499999999999E-4</v>
      </c>
      <c r="AZ1690" s="21">
        <v>21.6</v>
      </c>
      <c r="BA1690" s="11">
        <f>Tabla8[[#This Row],[tasa de cambio]]*Tabla8[[#This Row],[Ingresos netos]]</f>
        <v>2.4380999999999999E-3</v>
      </c>
      <c r="BB1690" s="23"/>
      <c r="BD1690" s="23"/>
    </row>
    <row r="1691" spans="43:56">
      <c r="AQ1691" s="1" t="s">
        <v>100</v>
      </c>
      <c r="AR1691" s="1" t="s">
        <v>95</v>
      </c>
      <c r="AS1691" s="1" t="s">
        <v>114</v>
      </c>
      <c r="AT1691" s="1" t="s">
        <v>11</v>
      </c>
      <c r="AU1691" s="1" t="s">
        <v>12</v>
      </c>
      <c r="AV1691" s="1" t="s">
        <v>13</v>
      </c>
      <c r="AW1691" s="8">
        <v>1.5066670000000001E-4</v>
      </c>
      <c r="AX1691" s="8">
        <v>0.75</v>
      </c>
      <c r="AY1691" s="9">
        <f>Tabla8[[#This Row],[Precio unitario]]*Tabla8[[#This Row],[Tasa de ingresos cliente]]</f>
        <v>1.13000025E-4</v>
      </c>
      <c r="AZ1691" s="21">
        <v>21.6</v>
      </c>
      <c r="BA1691" s="11">
        <f>Tabla8[[#This Row],[tasa de cambio]]*Tabla8[[#This Row],[Ingresos netos]]</f>
        <v>2.4408005400000004E-3</v>
      </c>
      <c r="BB1691" s="23"/>
      <c r="BD1691" s="23"/>
    </row>
    <row r="1692" spans="43:56">
      <c r="AQ1692" s="1" t="s">
        <v>100</v>
      </c>
      <c r="AR1692" s="1" t="s">
        <v>95</v>
      </c>
      <c r="AS1692" s="1" t="s">
        <v>104</v>
      </c>
      <c r="AT1692" s="1" t="s">
        <v>11</v>
      </c>
      <c r="AU1692" s="1" t="s">
        <v>129</v>
      </c>
      <c r="AV1692" s="1" t="s">
        <v>13</v>
      </c>
      <c r="AW1692" s="8">
        <v>-4.7247849999999998E-4</v>
      </c>
      <c r="AX1692" s="8">
        <v>0.75</v>
      </c>
      <c r="AY1692" s="9">
        <f>Tabla8[[#This Row],[Precio unitario]]*Tabla8[[#This Row],[Tasa de ingresos cliente]]</f>
        <v>-3.5435887500000001E-4</v>
      </c>
      <c r="AZ1692" s="21">
        <v>21.6</v>
      </c>
      <c r="BA1692" s="11">
        <f>Tabla8[[#This Row],[tasa de cambio]]*Tabla8[[#This Row],[Ingresos netos]]</f>
        <v>-7.6541517000000003E-3</v>
      </c>
      <c r="BB1692" s="23"/>
      <c r="BD1692" s="23"/>
    </row>
    <row r="1693" spans="43:56">
      <c r="AQ1693" s="2" t="s">
        <v>100</v>
      </c>
      <c r="AR1693" s="2" t="s">
        <v>95</v>
      </c>
      <c r="AS1693" s="2" t="s">
        <v>114</v>
      </c>
      <c r="AT1693" s="2" t="s">
        <v>11</v>
      </c>
      <c r="AU1693" s="2" t="s">
        <v>129</v>
      </c>
      <c r="AV1693" s="2" t="s">
        <v>13</v>
      </c>
      <c r="AW1693" s="7">
        <v>-4.5157999999999997E-5</v>
      </c>
      <c r="AX1693" s="7">
        <v>0.75</v>
      </c>
      <c r="AY1693" s="9">
        <f>Tabla8[[#This Row],[Precio unitario]]*Tabla8[[#This Row],[Tasa de ingresos cliente]]</f>
        <v>-3.3868499999999996E-5</v>
      </c>
      <c r="AZ1693" s="21">
        <v>21.6</v>
      </c>
      <c r="BA1693" s="11">
        <f>Tabla8[[#This Row],[tasa de cambio]]*Tabla8[[#This Row],[Ingresos netos]]</f>
        <v>-7.3155959999999999E-4</v>
      </c>
      <c r="BB1693" s="23"/>
      <c r="BD1693" s="23"/>
    </row>
    <row r="1694" spans="43:56">
      <c r="AQ1694" s="1" t="s">
        <v>100</v>
      </c>
      <c r="AR1694" s="1" t="s">
        <v>95</v>
      </c>
      <c r="AS1694" s="1" t="s">
        <v>114</v>
      </c>
      <c r="AT1694" s="1" t="s">
        <v>11</v>
      </c>
      <c r="AU1694" s="1" t="s">
        <v>129</v>
      </c>
      <c r="AV1694" s="1" t="s">
        <v>13</v>
      </c>
      <c r="AW1694" s="8">
        <v>-4.5157800000000003E-5</v>
      </c>
      <c r="AX1694" s="8">
        <v>0.75</v>
      </c>
      <c r="AY1694" s="9">
        <f>Tabla8[[#This Row],[Precio unitario]]*Tabla8[[#This Row],[Tasa de ingresos cliente]]</f>
        <v>-3.3868350000000006E-5</v>
      </c>
      <c r="AZ1694" s="21">
        <v>21.6</v>
      </c>
      <c r="BA1694" s="11">
        <f>Tabla8[[#This Row],[tasa de cambio]]*Tabla8[[#This Row],[Ingresos netos]]</f>
        <v>-7.3155636000000015E-4</v>
      </c>
      <c r="BB1694" s="23"/>
      <c r="BD1694" s="23"/>
    </row>
    <row r="1695" spans="43:56">
      <c r="AQ1695" s="2" t="s">
        <v>100</v>
      </c>
      <c r="AR1695" s="2" t="s">
        <v>120</v>
      </c>
      <c r="AS1695" s="2" t="s">
        <v>114</v>
      </c>
      <c r="AT1695" s="2" t="s">
        <v>11</v>
      </c>
      <c r="AU1695" s="2" t="s">
        <v>12</v>
      </c>
      <c r="AV1695" s="2" t="s">
        <v>13</v>
      </c>
      <c r="AW1695" s="7">
        <v>4.0000000000000003E-5</v>
      </c>
      <c r="AX1695" s="7">
        <v>0.75</v>
      </c>
      <c r="AY1695" s="9">
        <f>Tabla8[[#This Row],[Precio unitario]]*Tabla8[[#This Row],[Tasa de ingresos cliente]]</f>
        <v>3.0000000000000004E-5</v>
      </c>
      <c r="AZ1695" s="21">
        <v>21.6</v>
      </c>
      <c r="BA1695" s="11">
        <f>Tabla8[[#This Row],[tasa de cambio]]*Tabla8[[#This Row],[Ingresos netos]]</f>
        <v>6.4800000000000014E-4</v>
      </c>
      <c r="BB1695" s="23"/>
      <c r="BD1695" s="23"/>
    </row>
    <row r="1696" spans="43:56">
      <c r="AQ1696" s="2" t="s">
        <v>100</v>
      </c>
      <c r="AR1696" s="2" t="s">
        <v>80</v>
      </c>
      <c r="AS1696" s="2" t="s">
        <v>104</v>
      </c>
      <c r="AT1696" s="2" t="s">
        <v>11</v>
      </c>
      <c r="AU1696" s="2" t="s">
        <v>12</v>
      </c>
      <c r="AV1696" s="2" t="s">
        <v>13</v>
      </c>
      <c r="AW1696" s="7">
        <v>7.36E-4</v>
      </c>
      <c r="AX1696" s="7">
        <v>0.75</v>
      </c>
      <c r="AY1696" s="9">
        <f>Tabla8[[#This Row],[Precio unitario]]*Tabla8[[#This Row],[Tasa de ingresos cliente]]</f>
        <v>5.5199999999999997E-4</v>
      </c>
      <c r="AZ1696" s="21">
        <v>21.6</v>
      </c>
      <c r="BA1696" s="11">
        <f>Tabla8[[#This Row],[tasa de cambio]]*Tabla8[[#This Row],[Ingresos netos]]</f>
        <v>1.19232E-2</v>
      </c>
      <c r="BB1696" s="23"/>
      <c r="BD1696" s="23"/>
    </row>
    <row r="1697" spans="43:56">
      <c r="AQ1697" s="1" t="s">
        <v>100</v>
      </c>
      <c r="AR1697" s="1" t="s">
        <v>80</v>
      </c>
      <c r="AS1697" s="1" t="s">
        <v>104</v>
      </c>
      <c r="AT1697" s="1" t="s">
        <v>11</v>
      </c>
      <c r="AU1697" s="1" t="s">
        <v>12</v>
      </c>
      <c r="AV1697" s="1" t="s">
        <v>13</v>
      </c>
      <c r="AW1697" s="8">
        <v>1.4630000000000001E-3</v>
      </c>
      <c r="AX1697" s="8">
        <v>0.75</v>
      </c>
      <c r="AY1697" s="9">
        <f>Tabla8[[#This Row],[Precio unitario]]*Tabla8[[#This Row],[Tasa de ingresos cliente]]</f>
        <v>1.0972500000000001E-3</v>
      </c>
      <c r="AZ1697" s="21">
        <v>21.6</v>
      </c>
      <c r="BA1697" s="11">
        <f>Tabla8[[#This Row],[tasa de cambio]]*Tabla8[[#This Row],[Ingresos netos]]</f>
        <v>2.3700600000000006E-2</v>
      </c>
      <c r="BB1697" s="23"/>
      <c r="BD1697" s="23"/>
    </row>
    <row r="1698" spans="43:56">
      <c r="AQ1698" s="2" t="s">
        <v>100</v>
      </c>
      <c r="AR1698" s="2" t="s">
        <v>80</v>
      </c>
      <c r="AS1698" s="2" t="s">
        <v>104</v>
      </c>
      <c r="AT1698" s="2" t="s">
        <v>11</v>
      </c>
      <c r="AU1698" s="2" t="s">
        <v>12</v>
      </c>
      <c r="AV1698" s="2" t="s">
        <v>13</v>
      </c>
      <c r="AW1698" s="7">
        <v>1.5709999999999999E-3</v>
      </c>
      <c r="AX1698" s="7">
        <v>0.75</v>
      </c>
      <c r="AY1698" s="9">
        <f>Tabla8[[#This Row],[Precio unitario]]*Tabla8[[#This Row],[Tasa de ingresos cliente]]</f>
        <v>1.17825E-3</v>
      </c>
      <c r="AZ1698" s="21">
        <v>21.6</v>
      </c>
      <c r="BA1698" s="11">
        <f>Tabla8[[#This Row],[tasa de cambio]]*Tabla8[[#This Row],[Ingresos netos]]</f>
        <v>2.5450200000000003E-2</v>
      </c>
      <c r="BB1698" s="23"/>
      <c r="BD1698" s="23"/>
    </row>
    <row r="1699" spans="43:56">
      <c r="AQ1699" s="1" t="s">
        <v>100</v>
      </c>
      <c r="AR1699" s="1" t="s">
        <v>80</v>
      </c>
      <c r="AS1699" s="1" t="s">
        <v>104</v>
      </c>
      <c r="AT1699" s="1" t="s">
        <v>11</v>
      </c>
      <c r="AU1699" s="1" t="s">
        <v>12</v>
      </c>
      <c r="AV1699" s="1" t="s">
        <v>13</v>
      </c>
      <c r="AW1699" s="8">
        <v>2.0690000000000001E-3</v>
      </c>
      <c r="AX1699" s="8">
        <v>0.75</v>
      </c>
      <c r="AY1699" s="9">
        <f>Tabla8[[#This Row],[Precio unitario]]*Tabla8[[#This Row],[Tasa de ingresos cliente]]</f>
        <v>1.5517500000000002E-3</v>
      </c>
      <c r="AZ1699" s="21">
        <v>21.6</v>
      </c>
      <c r="BA1699" s="11">
        <f>Tabla8[[#This Row],[tasa de cambio]]*Tabla8[[#This Row],[Ingresos netos]]</f>
        <v>3.3517800000000007E-2</v>
      </c>
      <c r="BB1699" s="23"/>
      <c r="BD1699" s="23"/>
    </row>
    <row r="1700" spans="43:56">
      <c r="AQ1700" s="2" t="s">
        <v>100</v>
      </c>
      <c r="AR1700" s="2" t="s">
        <v>80</v>
      </c>
      <c r="AS1700" s="2" t="s">
        <v>114</v>
      </c>
      <c r="AT1700" s="2" t="s">
        <v>11</v>
      </c>
      <c r="AU1700" s="2" t="s">
        <v>12</v>
      </c>
      <c r="AV1700" s="2" t="s">
        <v>13</v>
      </c>
      <c r="AW1700" s="7">
        <v>9.6399999999999999E-5</v>
      </c>
      <c r="AX1700" s="7">
        <v>0.75</v>
      </c>
      <c r="AY1700" s="9">
        <f>Tabla8[[#This Row],[Precio unitario]]*Tabla8[[#This Row],[Tasa de ingresos cliente]]</f>
        <v>7.2299999999999996E-5</v>
      </c>
      <c r="AZ1700" s="21">
        <v>21.6</v>
      </c>
      <c r="BA1700" s="11">
        <f>Tabla8[[#This Row],[tasa de cambio]]*Tabla8[[#This Row],[Ingresos netos]]</f>
        <v>1.56168E-3</v>
      </c>
      <c r="BB1700" s="23"/>
      <c r="BD1700" s="23"/>
    </row>
    <row r="1701" spans="43:56">
      <c r="AQ1701" s="1" t="s">
        <v>100</v>
      </c>
      <c r="AR1701" s="1" t="s">
        <v>80</v>
      </c>
      <c r="AS1701" s="1" t="s">
        <v>114</v>
      </c>
      <c r="AT1701" s="1" t="s">
        <v>11</v>
      </c>
      <c r="AU1701" s="1" t="s">
        <v>12</v>
      </c>
      <c r="AV1701" s="1" t="s">
        <v>13</v>
      </c>
      <c r="AW1701" s="8">
        <v>9.6500000000000001E-5</v>
      </c>
      <c r="AX1701" s="8">
        <v>0.75</v>
      </c>
      <c r="AY1701" s="9">
        <f>Tabla8[[#This Row],[Precio unitario]]*Tabla8[[#This Row],[Tasa de ingresos cliente]]</f>
        <v>7.2374999999999997E-5</v>
      </c>
      <c r="AZ1701" s="21">
        <v>21.6</v>
      </c>
      <c r="BA1701" s="11">
        <f>Tabla8[[#This Row],[tasa de cambio]]*Tabla8[[#This Row],[Ingresos netos]]</f>
        <v>1.5633000000000001E-3</v>
      </c>
      <c r="BB1701" s="23"/>
      <c r="BD1701" s="23"/>
    </row>
    <row r="1702" spans="43:56">
      <c r="AQ1702" s="2" t="s">
        <v>100</v>
      </c>
      <c r="AR1702" s="2" t="s">
        <v>80</v>
      </c>
      <c r="AS1702" s="2" t="s">
        <v>114</v>
      </c>
      <c r="AT1702" s="2" t="s">
        <v>11</v>
      </c>
      <c r="AU1702" s="2" t="s">
        <v>12</v>
      </c>
      <c r="AV1702" s="2" t="s">
        <v>13</v>
      </c>
      <c r="AW1702" s="7">
        <v>9.6249999999999995E-5</v>
      </c>
      <c r="AX1702" s="7">
        <v>0.75</v>
      </c>
      <c r="AY1702" s="9">
        <f>Tabla8[[#This Row],[Precio unitario]]*Tabla8[[#This Row],[Tasa de ingresos cliente]]</f>
        <v>7.21875E-5</v>
      </c>
      <c r="AZ1702" s="21">
        <v>21.6</v>
      </c>
      <c r="BA1702" s="11">
        <f>Tabla8[[#This Row],[tasa de cambio]]*Tabla8[[#This Row],[Ingresos netos]]</f>
        <v>1.5592500000000001E-3</v>
      </c>
      <c r="BB1702" s="23"/>
      <c r="BD1702" s="23"/>
    </row>
    <row r="1703" spans="43:56">
      <c r="AQ1703" s="1" t="s">
        <v>100</v>
      </c>
      <c r="AR1703" s="1" t="s">
        <v>80</v>
      </c>
      <c r="AS1703" s="1" t="s">
        <v>114</v>
      </c>
      <c r="AT1703" s="1" t="s">
        <v>11</v>
      </c>
      <c r="AU1703" s="1" t="s">
        <v>12</v>
      </c>
      <c r="AV1703" s="1" t="s">
        <v>13</v>
      </c>
      <c r="AW1703" s="8">
        <v>9.6000000000000002E-5</v>
      </c>
      <c r="AX1703" s="8">
        <v>0.75</v>
      </c>
      <c r="AY1703" s="9">
        <f>Tabla8[[#This Row],[Precio unitario]]*Tabla8[[#This Row],[Tasa de ingresos cliente]]</f>
        <v>7.2000000000000002E-5</v>
      </c>
      <c r="AZ1703" s="21">
        <v>21.6</v>
      </c>
      <c r="BA1703" s="11">
        <f>Tabla8[[#This Row],[tasa de cambio]]*Tabla8[[#This Row],[Ingresos netos]]</f>
        <v>1.5552000000000001E-3</v>
      </c>
      <c r="BB1703" s="23"/>
      <c r="BD1703" s="23"/>
    </row>
    <row r="1704" spans="43:56">
      <c r="AQ1704" s="2" t="s">
        <v>100</v>
      </c>
      <c r="AR1704" s="2" t="s">
        <v>80</v>
      </c>
      <c r="AS1704" s="2" t="s">
        <v>114</v>
      </c>
      <c r="AT1704" s="2" t="s">
        <v>11</v>
      </c>
      <c r="AU1704" s="2" t="s">
        <v>129</v>
      </c>
      <c r="AV1704" s="2" t="s">
        <v>13</v>
      </c>
      <c r="AW1704" s="7">
        <v>-2.8903000000000001E-5</v>
      </c>
      <c r="AX1704" s="7">
        <v>0.75</v>
      </c>
      <c r="AY1704" s="9">
        <f>Tabla8[[#This Row],[Precio unitario]]*Tabla8[[#This Row],[Tasa de ingresos cliente]]</f>
        <v>-2.167725E-5</v>
      </c>
      <c r="AZ1704" s="21">
        <v>21.6</v>
      </c>
      <c r="BA1704" s="11">
        <f>Tabla8[[#This Row],[tasa de cambio]]*Tabla8[[#This Row],[Ingresos netos]]</f>
        <v>-4.6822860000000005E-4</v>
      </c>
      <c r="BB1704" s="23"/>
      <c r="BD1704" s="23"/>
    </row>
    <row r="1705" spans="43:56">
      <c r="AQ1705" s="2" t="s">
        <v>100</v>
      </c>
      <c r="AR1705" s="2" t="s">
        <v>128</v>
      </c>
      <c r="AS1705" s="2" t="s">
        <v>114</v>
      </c>
      <c r="AT1705" s="2" t="s">
        <v>11</v>
      </c>
      <c r="AU1705" s="2" t="s">
        <v>12</v>
      </c>
      <c r="AV1705" s="2" t="s">
        <v>13</v>
      </c>
      <c r="AW1705" s="7">
        <v>9.9999999999999995E-7</v>
      </c>
      <c r="AX1705" s="7">
        <v>0.75</v>
      </c>
      <c r="AY1705" s="9">
        <f>Tabla8[[#This Row],[Precio unitario]]*Tabla8[[#This Row],[Tasa de ingresos cliente]]</f>
        <v>7.5000000000000002E-7</v>
      </c>
      <c r="AZ1705" s="21">
        <v>21.6</v>
      </c>
      <c r="BA1705" s="11">
        <f>Tabla8[[#This Row],[tasa de cambio]]*Tabla8[[#This Row],[Ingresos netos]]</f>
        <v>1.6200000000000001E-5</v>
      </c>
      <c r="BB1705" s="23"/>
      <c r="BD1705" s="23"/>
    </row>
    <row r="1706" spans="43:56">
      <c r="AQ1706" s="2" t="s">
        <v>100</v>
      </c>
      <c r="AR1706" s="2" t="s">
        <v>124</v>
      </c>
      <c r="AS1706" s="2" t="s">
        <v>114</v>
      </c>
      <c r="AT1706" s="2" t="s">
        <v>11</v>
      </c>
      <c r="AU1706" s="2" t="s">
        <v>12</v>
      </c>
      <c r="AV1706" s="2" t="s">
        <v>13</v>
      </c>
      <c r="AW1706" s="7">
        <v>2.9E-5</v>
      </c>
      <c r="AX1706" s="7">
        <v>0.75</v>
      </c>
      <c r="AY1706" s="9">
        <f>Tabla8[[#This Row],[Precio unitario]]*Tabla8[[#This Row],[Tasa de ingresos cliente]]</f>
        <v>2.175E-5</v>
      </c>
      <c r="AZ1706" s="21">
        <v>21.6</v>
      </c>
      <c r="BA1706" s="11">
        <f>Tabla8[[#This Row],[tasa de cambio]]*Tabla8[[#This Row],[Ingresos netos]]</f>
        <v>4.6980000000000004E-4</v>
      </c>
      <c r="BB1706" s="23"/>
      <c r="BD1706" s="23"/>
    </row>
    <row r="1707" spans="43:56">
      <c r="AQ1707" s="2" t="s">
        <v>100</v>
      </c>
      <c r="AR1707" s="2" t="s">
        <v>61</v>
      </c>
      <c r="AS1707" s="2" t="s">
        <v>101</v>
      </c>
      <c r="AT1707" s="2" t="s">
        <v>11</v>
      </c>
      <c r="AU1707" s="2" t="s">
        <v>12</v>
      </c>
      <c r="AV1707" s="2" t="s">
        <v>13</v>
      </c>
      <c r="AW1707" s="7">
        <v>1.5100000000000001E-4</v>
      </c>
      <c r="AX1707" s="7">
        <v>0.75</v>
      </c>
      <c r="AY1707" s="9">
        <f>Tabla8[[#This Row],[Precio unitario]]*Tabla8[[#This Row],[Tasa de ingresos cliente]]</f>
        <v>1.1325000000000002E-4</v>
      </c>
      <c r="AZ1707" s="21">
        <v>21.6</v>
      </c>
      <c r="BA1707" s="11">
        <f>Tabla8[[#This Row],[tasa de cambio]]*Tabla8[[#This Row],[Ingresos netos]]</f>
        <v>2.4462000000000004E-3</v>
      </c>
      <c r="BB1707" s="23"/>
      <c r="BD1707" s="23"/>
    </row>
    <row r="1708" spans="43:56">
      <c r="AQ1708" s="1" t="s">
        <v>100</v>
      </c>
      <c r="AR1708" s="1" t="s">
        <v>61</v>
      </c>
      <c r="AS1708" s="1" t="s">
        <v>104</v>
      </c>
      <c r="AT1708" s="1" t="s">
        <v>11</v>
      </c>
      <c r="AU1708" s="1" t="s">
        <v>12</v>
      </c>
      <c r="AV1708" s="1" t="s">
        <v>13</v>
      </c>
      <c r="AW1708" s="8">
        <v>3.4916670000000001E-4</v>
      </c>
      <c r="AX1708" s="8">
        <v>0.75</v>
      </c>
      <c r="AY1708" s="9">
        <f>Tabla8[[#This Row],[Precio unitario]]*Tabla8[[#This Row],[Tasa de ingresos cliente]]</f>
        <v>2.6187502500000002E-4</v>
      </c>
      <c r="AZ1708" s="21">
        <v>21.6</v>
      </c>
      <c r="BA1708" s="11">
        <f>Tabla8[[#This Row],[tasa de cambio]]*Tabla8[[#This Row],[Ingresos netos]]</f>
        <v>5.6565005400000005E-3</v>
      </c>
      <c r="BB1708" s="23"/>
      <c r="BD1708" s="23"/>
    </row>
    <row r="1709" spans="43:56">
      <c r="AQ1709" s="2" t="s">
        <v>100</v>
      </c>
      <c r="AR1709" s="2" t="s">
        <v>61</v>
      </c>
      <c r="AS1709" s="2" t="s">
        <v>104</v>
      </c>
      <c r="AT1709" s="2" t="s">
        <v>11</v>
      </c>
      <c r="AU1709" s="2" t="s">
        <v>12</v>
      </c>
      <c r="AV1709" s="2" t="s">
        <v>13</v>
      </c>
      <c r="AW1709" s="7">
        <v>5.2700000000000002E-4</v>
      </c>
      <c r="AX1709" s="7">
        <v>0.75</v>
      </c>
      <c r="AY1709" s="9">
        <f>Tabla8[[#This Row],[Precio unitario]]*Tabla8[[#This Row],[Tasa de ingresos cliente]]</f>
        <v>3.9524999999999999E-4</v>
      </c>
      <c r="AZ1709" s="21">
        <v>21.6</v>
      </c>
      <c r="BA1709" s="11">
        <f>Tabla8[[#This Row],[tasa de cambio]]*Tabla8[[#This Row],[Ingresos netos]]</f>
        <v>8.5374000000000005E-3</v>
      </c>
      <c r="BB1709" s="23"/>
      <c r="BD1709" s="23"/>
    </row>
    <row r="1710" spans="43:56">
      <c r="AQ1710" s="2" t="s">
        <v>100</v>
      </c>
      <c r="AR1710" s="2" t="s">
        <v>61</v>
      </c>
      <c r="AS1710" s="2" t="s">
        <v>104</v>
      </c>
      <c r="AT1710" s="2" t="s">
        <v>11</v>
      </c>
      <c r="AU1710" s="2" t="s">
        <v>12</v>
      </c>
      <c r="AV1710" s="2" t="s">
        <v>13</v>
      </c>
      <c r="AW1710" s="7">
        <v>5.3350000000000001E-4</v>
      </c>
      <c r="AX1710" s="7">
        <v>0.75</v>
      </c>
      <c r="AY1710" s="9">
        <f>Tabla8[[#This Row],[Precio unitario]]*Tabla8[[#This Row],[Tasa de ingresos cliente]]</f>
        <v>4.0012499999999998E-4</v>
      </c>
      <c r="AZ1710" s="21">
        <v>21.6</v>
      </c>
      <c r="BA1710" s="11">
        <f>Tabla8[[#This Row],[tasa de cambio]]*Tabla8[[#This Row],[Ingresos netos]]</f>
        <v>8.6426999999999997E-3</v>
      </c>
      <c r="BB1710" s="23"/>
      <c r="BD1710" s="23"/>
    </row>
    <row r="1711" spans="43:56">
      <c r="AQ1711" s="2" t="s">
        <v>100</v>
      </c>
      <c r="AR1711" s="2" t="s">
        <v>61</v>
      </c>
      <c r="AS1711" s="2" t="s">
        <v>104</v>
      </c>
      <c r="AT1711" s="2" t="s">
        <v>11</v>
      </c>
      <c r="AU1711" s="2" t="s">
        <v>12</v>
      </c>
      <c r="AV1711" s="2" t="s">
        <v>13</v>
      </c>
      <c r="AW1711" s="7">
        <v>6.7225E-4</v>
      </c>
      <c r="AX1711" s="7">
        <v>0.75</v>
      </c>
      <c r="AY1711" s="9">
        <f>Tabla8[[#This Row],[Precio unitario]]*Tabla8[[#This Row],[Tasa de ingresos cliente]]</f>
        <v>5.0418749999999997E-4</v>
      </c>
      <c r="AZ1711" s="21">
        <v>21.6</v>
      </c>
      <c r="BA1711" s="11">
        <f>Tabla8[[#This Row],[tasa de cambio]]*Tabla8[[#This Row],[Ingresos netos]]</f>
        <v>1.0890449999999999E-2</v>
      </c>
      <c r="BB1711" s="23"/>
      <c r="BD1711" s="23"/>
    </row>
    <row r="1712" spans="43:56">
      <c r="AQ1712" s="1" t="s">
        <v>100</v>
      </c>
      <c r="AR1712" s="1" t="s">
        <v>61</v>
      </c>
      <c r="AS1712" s="1" t="s">
        <v>104</v>
      </c>
      <c r="AT1712" s="1" t="s">
        <v>11</v>
      </c>
      <c r="AU1712" s="1" t="s">
        <v>12</v>
      </c>
      <c r="AV1712" s="1" t="s">
        <v>13</v>
      </c>
      <c r="AW1712" s="8">
        <v>2.8725000000000002E-4</v>
      </c>
      <c r="AX1712" s="8">
        <v>0.75</v>
      </c>
      <c r="AY1712" s="9">
        <f>Tabla8[[#This Row],[Precio unitario]]*Tabla8[[#This Row],[Tasa de ingresos cliente]]</f>
        <v>2.1543750000000003E-4</v>
      </c>
      <c r="AZ1712" s="21">
        <v>21.6</v>
      </c>
      <c r="BA1712" s="11">
        <f>Tabla8[[#This Row],[tasa de cambio]]*Tabla8[[#This Row],[Ingresos netos]]</f>
        <v>4.6534500000000008E-3</v>
      </c>
      <c r="BB1712" s="23"/>
      <c r="BD1712" s="23"/>
    </row>
    <row r="1713" spans="43:56">
      <c r="AQ1713" s="1" t="s">
        <v>100</v>
      </c>
      <c r="AR1713" s="1" t="s">
        <v>61</v>
      </c>
      <c r="AS1713" s="1" t="s">
        <v>114</v>
      </c>
      <c r="AT1713" s="1" t="s">
        <v>11</v>
      </c>
      <c r="AU1713" s="1" t="s">
        <v>12</v>
      </c>
      <c r="AV1713" s="1" t="s">
        <v>13</v>
      </c>
      <c r="AW1713" s="8">
        <v>1.7E-5</v>
      </c>
      <c r="AX1713" s="8">
        <v>0.75</v>
      </c>
      <c r="AY1713" s="9">
        <f>Tabla8[[#This Row],[Precio unitario]]*Tabla8[[#This Row],[Tasa de ingresos cliente]]</f>
        <v>1.275E-5</v>
      </c>
      <c r="AZ1713" s="21">
        <v>21.6</v>
      </c>
      <c r="BA1713" s="11">
        <f>Tabla8[[#This Row],[tasa de cambio]]*Tabla8[[#This Row],[Ingresos netos]]</f>
        <v>2.7540000000000003E-4</v>
      </c>
      <c r="BB1713" s="23"/>
      <c r="BD1713" s="23"/>
    </row>
    <row r="1714" spans="43:56">
      <c r="AQ1714" s="2" t="s">
        <v>100</v>
      </c>
      <c r="AR1714" s="2" t="s">
        <v>61</v>
      </c>
      <c r="AS1714" s="2" t="s">
        <v>114</v>
      </c>
      <c r="AT1714" s="2" t="s">
        <v>11</v>
      </c>
      <c r="AU1714" s="2" t="s">
        <v>12</v>
      </c>
      <c r="AV1714" s="2" t="s">
        <v>13</v>
      </c>
      <c r="AW1714" s="7">
        <v>1.69844E-5</v>
      </c>
      <c r="AX1714" s="7">
        <v>0.75</v>
      </c>
      <c r="AY1714" s="9">
        <f>Tabla8[[#This Row],[Precio unitario]]*Tabla8[[#This Row],[Tasa de ingresos cliente]]</f>
        <v>1.27383E-5</v>
      </c>
      <c r="AZ1714" s="21">
        <v>21.6</v>
      </c>
      <c r="BA1714" s="11">
        <f>Tabla8[[#This Row],[tasa de cambio]]*Tabla8[[#This Row],[Ingresos netos]]</f>
        <v>2.7514728000000002E-4</v>
      </c>
      <c r="BB1714" s="23"/>
      <c r="BD1714" s="23"/>
    </row>
    <row r="1715" spans="43:56">
      <c r="AQ1715" s="1" t="s">
        <v>100</v>
      </c>
      <c r="AR1715" s="1" t="s">
        <v>61</v>
      </c>
      <c r="AS1715" s="1" t="s">
        <v>104</v>
      </c>
      <c r="AT1715" s="1" t="s">
        <v>11</v>
      </c>
      <c r="AU1715" s="1" t="s">
        <v>129</v>
      </c>
      <c r="AV1715" s="1" t="s">
        <v>13</v>
      </c>
      <c r="AW1715" s="8">
        <v>-1.393267E-4</v>
      </c>
      <c r="AX1715" s="8">
        <v>0.75</v>
      </c>
      <c r="AY1715" s="9">
        <f>Tabla8[[#This Row],[Precio unitario]]*Tabla8[[#This Row],[Tasa de ingresos cliente]]</f>
        <v>-1.04495025E-4</v>
      </c>
      <c r="AZ1715" s="21">
        <v>21.6</v>
      </c>
      <c r="BA1715" s="11">
        <f>Tabla8[[#This Row],[tasa de cambio]]*Tabla8[[#This Row],[Ingresos netos]]</f>
        <v>-2.25709254E-3</v>
      </c>
      <c r="BB1715" s="23"/>
      <c r="BD1715" s="23"/>
    </row>
    <row r="1716" spans="43:56">
      <c r="AQ1716" s="2" t="s">
        <v>100</v>
      </c>
      <c r="AR1716" s="2" t="s">
        <v>61</v>
      </c>
      <c r="AS1716" s="2" t="s">
        <v>114</v>
      </c>
      <c r="AT1716" s="2" t="s">
        <v>11</v>
      </c>
      <c r="AU1716" s="2" t="s">
        <v>129</v>
      </c>
      <c r="AV1716" s="2" t="s">
        <v>13</v>
      </c>
      <c r="AW1716" s="7">
        <v>-5.0961000000000002E-6</v>
      </c>
      <c r="AX1716" s="7">
        <v>0.75</v>
      </c>
      <c r="AY1716" s="9">
        <f>Tabla8[[#This Row],[Precio unitario]]*Tabla8[[#This Row],[Tasa de ingresos cliente]]</f>
        <v>-3.8220750000000002E-6</v>
      </c>
      <c r="AZ1716" s="21">
        <v>21.6</v>
      </c>
      <c r="BA1716" s="11">
        <f>Tabla8[[#This Row],[tasa de cambio]]*Tabla8[[#This Row],[Ingresos netos]]</f>
        <v>-8.2556820000000004E-5</v>
      </c>
      <c r="BB1716" s="23"/>
      <c r="BD1716" s="23"/>
    </row>
    <row r="1717" spans="43:56">
      <c r="AQ1717" s="2" t="s">
        <v>100</v>
      </c>
      <c r="AR1717" s="2" t="s">
        <v>61</v>
      </c>
      <c r="AS1717" s="2" t="s">
        <v>101</v>
      </c>
      <c r="AT1717" s="2" t="s">
        <v>11</v>
      </c>
      <c r="AU1717" s="2" t="s">
        <v>12</v>
      </c>
      <c r="AV1717" s="2" t="s">
        <v>13</v>
      </c>
      <c r="AW1717" s="7">
        <v>2.2000000000000001E-4</v>
      </c>
      <c r="AX1717" s="7">
        <v>0.75</v>
      </c>
      <c r="AY1717" s="9">
        <f>Tabla8[[#This Row],[Precio unitario]]*Tabla8[[#This Row],[Tasa de ingresos cliente]]</f>
        <v>1.65E-4</v>
      </c>
      <c r="AZ1717" s="21">
        <v>21.6</v>
      </c>
      <c r="BA1717" s="11">
        <f>Tabla8[[#This Row],[tasa de cambio]]*Tabla8[[#This Row],[Ingresos netos]]</f>
        <v>3.5640000000000003E-3</v>
      </c>
      <c r="BB1717" s="23"/>
      <c r="BD1717" s="23"/>
    </row>
    <row r="1718" spans="43:56">
      <c r="AQ1718" s="1" t="s">
        <v>100</v>
      </c>
      <c r="AR1718" s="1" t="s">
        <v>58</v>
      </c>
      <c r="AS1718" s="1" t="s">
        <v>104</v>
      </c>
      <c r="AT1718" s="1" t="s">
        <v>11</v>
      </c>
      <c r="AU1718" s="1" t="s">
        <v>12</v>
      </c>
      <c r="AV1718" s="1" t="s">
        <v>13</v>
      </c>
      <c r="AW1718" s="8">
        <v>2.4862E-3</v>
      </c>
      <c r="AX1718" s="8">
        <v>0.75</v>
      </c>
      <c r="AY1718" s="9">
        <f>Tabla8[[#This Row],[Precio unitario]]*Tabla8[[#This Row],[Tasa de ingresos cliente]]</f>
        <v>1.86465E-3</v>
      </c>
      <c r="AZ1718" s="21">
        <v>21.6</v>
      </c>
      <c r="BA1718" s="11">
        <f>Tabla8[[#This Row],[tasa de cambio]]*Tabla8[[#This Row],[Ingresos netos]]</f>
        <v>4.0276440000000004E-2</v>
      </c>
      <c r="BB1718" s="23"/>
      <c r="BD1718" s="23"/>
    </row>
    <row r="1719" spans="43:56">
      <c r="AQ1719" s="1" t="s">
        <v>100</v>
      </c>
      <c r="AR1719" s="1" t="s">
        <v>58</v>
      </c>
      <c r="AS1719" s="1" t="s">
        <v>114</v>
      </c>
      <c r="AT1719" s="1" t="s">
        <v>11</v>
      </c>
      <c r="AU1719" s="1" t="s">
        <v>12</v>
      </c>
      <c r="AV1719" s="1" t="s">
        <v>13</v>
      </c>
      <c r="AW1719" s="8">
        <v>1.2999999999999999E-5</v>
      </c>
      <c r="AX1719" s="8">
        <v>0.75</v>
      </c>
      <c r="AY1719" s="9">
        <f>Tabla8[[#This Row],[Precio unitario]]*Tabla8[[#This Row],[Tasa de ingresos cliente]]</f>
        <v>9.7499999999999998E-6</v>
      </c>
      <c r="AZ1719" s="21">
        <v>21.6</v>
      </c>
      <c r="BA1719" s="11">
        <f>Tabla8[[#This Row],[tasa de cambio]]*Tabla8[[#This Row],[Ingresos netos]]</f>
        <v>2.1060000000000002E-4</v>
      </c>
      <c r="BB1719" s="23"/>
      <c r="BD1719" s="23"/>
    </row>
    <row r="1720" spans="43:56">
      <c r="AQ1720" s="2" t="s">
        <v>100</v>
      </c>
      <c r="AR1720" s="2" t="s">
        <v>58</v>
      </c>
      <c r="AS1720" s="2" t="s">
        <v>114</v>
      </c>
      <c r="AT1720" s="2" t="s">
        <v>11</v>
      </c>
      <c r="AU1720" s="2" t="s">
        <v>12</v>
      </c>
      <c r="AV1720" s="2" t="s">
        <v>13</v>
      </c>
      <c r="AW1720" s="7">
        <v>1.26667E-5</v>
      </c>
      <c r="AX1720" s="7">
        <v>0.75</v>
      </c>
      <c r="AY1720" s="9">
        <f>Tabla8[[#This Row],[Precio unitario]]*Tabla8[[#This Row],[Tasa de ingresos cliente]]</f>
        <v>9.5000250000000006E-6</v>
      </c>
      <c r="AZ1720" s="21">
        <v>21.6</v>
      </c>
      <c r="BA1720" s="11">
        <f>Tabla8[[#This Row],[tasa de cambio]]*Tabla8[[#This Row],[Ingresos netos]]</f>
        <v>2.0520054000000004E-4</v>
      </c>
      <c r="BB1720" s="23"/>
      <c r="BD1720" s="23"/>
    </row>
    <row r="1721" spans="43:56">
      <c r="AQ1721" s="1" t="s">
        <v>100</v>
      </c>
      <c r="AR1721" s="1" t="s">
        <v>58</v>
      </c>
      <c r="AS1721" s="1" t="s">
        <v>114</v>
      </c>
      <c r="AT1721" s="1" t="s">
        <v>11</v>
      </c>
      <c r="AU1721" s="1" t="s">
        <v>12</v>
      </c>
      <c r="AV1721" s="1" t="s">
        <v>13</v>
      </c>
      <c r="AW1721" s="8">
        <v>1.2500000000000001E-5</v>
      </c>
      <c r="AX1721" s="8">
        <v>0.75</v>
      </c>
      <c r="AY1721" s="9">
        <f>Tabla8[[#This Row],[Precio unitario]]*Tabla8[[#This Row],[Tasa de ingresos cliente]]</f>
        <v>9.3750000000000009E-6</v>
      </c>
      <c r="AZ1721" s="21">
        <v>21.6</v>
      </c>
      <c r="BA1721" s="11">
        <f>Tabla8[[#This Row],[tasa de cambio]]*Tabla8[[#This Row],[Ingresos netos]]</f>
        <v>2.0250000000000004E-4</v>
      </c>
      <c r="BB1721" s="23"/>
      <c r="BD1721" s="23"/>
    </row>
    <row r="1722" spans="43:56">
      <c r="AQ1722" s="2" t="s">
        <v>100</v>
      </c>
      <c r="AR1722" s="2" t="s">
        <v>58</v>
      </c>
      <c r="AS1722" s="2" t="s">
        <v>104</v>
      </c>
      <c r="AT1722" s="2" t="s">
        <v>11</v>
      </c>
      <c r="AU1722" s="2" t="s">
        <v>129</v>
      </c>
      <c r="AV1722" s="2" t="s">
        <v>13</v>
      </c>
      <c r="AW1722" s="7">
        <v>-4.5808449999999999E-4</v>
      </c>
      <c r="AX1722" s="7">
        <v>0.75</v>
      </c>
      <c r="AY1722" s="9">
        <f>Tabla8[[#This Row],[Precio unitario]]*Tabla8[[#This Row],[Tasa de ingresos cliente]]</f>
        <v>-3.4356337499999998E-4</v>
      </c>
      <c r="AZ1722" s="21">
        <v>21.6</v>
      </c>
      <c r="BA1722" s="11">
        <f>Tabla8[[#This Row],[tasa de cambio]]*Tabla8[[#This Row],[Ingresos netos]]</f>
        <v>-7.4209688999999999E-3</v>
      </c>
      <c r="BB1722" s="23"/>
      <c r="BD1722" s="23"/>
    </row>
    <row r="1723" spans="43:56">
      <c r="AQ1723" s="2" t="s">
        <v>100</v>
      </c>
      <c r="AR1723" s="2" t="s">
        <v>79</v>
      </c>
      <c r="AS1723" s="2" t="s">
        <v>104</v>
      </c>
      <c r="AT1723" s="2" t="s">
        <v>11</v>
      </c>
      <c r="AU1723" s="2" t="s">
        <v>12</v>
      </c>
      <c r="AV1723" s="2" t="s">
        <v>13</v>
      </c>
      <c r="AW1723" s="7">
        <v>3.3379999999999998E-3</v>
      </c>
      <c r="AX1723" s="7">
        <v>0.75</v>
      </c>
      <c r="AY1723" s="9">
        <f>Tabla8[[#This Row],[Precio unitario]]*Tabla8[[#This Row],[Tasa de ingresos cliente]]</f>
        <v>2.5034999999999996E-3</v>
      </c>
      <c r="AZ1723" s="21">
        <v>21.6</v>
      </c>
      <c r="BA1723" s="11">
        <f>Tabla8[[#This Row],[tasa de cambio]]*Tabla8[[#This Row],[Ingresos netos]]</f>
        <v>5.4075599999999995E-2</v>
      </c>
      <c r="BB1723" s="23"/>
      <c r="BD1723" s="23"/>
    </row>
    <row r="1724" spans="43:56">
      <c r="AQ1724" s="1" t="s">
        <v>100</v>
      </c>
      <c r="AR1724" s="1" t="s">
        <v>79</v>
      </c>
      <c r="AS1724" s="1" t="s">
        <v>114</v>
      </c>
      <c r="AT1724" s="1" t="s">
        <v>11</v>
      </c>
      <c r="AU1724" s="1" t="s">
        <v>12</v>
      </c>
      <c r="AV1724" s="1" t="s">
        <v>13</v>
      </c>
      <c r="AW1724" s="8">
        <v>4.4799999999999999E-4</v>
      </c>
      <c r="AX1724" s="8">
        <v>0.75</v>
      </c>
      <c r="AY1724" s="9">
        <f>Tabla8[[#This Row],[Precio unitario]]*Tabla8[[#This Row],[Tasa de ingresos cliente]]</f>
        <v>3.3599999999999998E-4</v>
      </c>
      <c r="AZ1724" s="21">
        <v>21.6</v>
      </c>
      <c r="BA1724" s="11">
        <f>Tabla8[[#This Row],[tasa de cambio]]*Tabla8[[#This Row],[Ingresos netos]]</f>
        <v>7.2576000000000003E-3</v>
      </c>
      <c r="BB1724" s="23"/>
      <c r="BD1724" s="23"/>
    </row>
    <row r="1725" spans="43:56">
      <c r="AQ1725" s="2" t="s">
        <v>100</v>
      </c>
      <c r="AR1725" s="2" t="s">
        <v>79</v>
      </c>
      <c r="AS1725" s="2" t="s">
        <v>114</v>
      </c>
      <c r="AT1725" s="2" t="s">
        <v>11</v>
      </c>
      <c r="AU1725" s="2" t="s">
        <v>12</v>
      </c>
      <c r="AV1725" s="2" t="s">
        <v>13</v>
      </c>
      <c r="AW1725" s="7">
        <v>4.4749999999999998E-4</v>
      </c>
      <c r="AX1725" s="7">
        <v>0.75</v>
      </c>
      <c r="AY1725" s="9">
        <f>Tabla8[[#This Row],[Precio unitario]]*Tabla8[[#This Row],[Tasa de ingresos cliente]]</f>
        <v>3.3562499999999999E-4</v>
      </c>
      <c r="AZ1725" s="21">
        <v>21.6</v>
      </c>
      <c r="BA1725" s="11">
        <f>Tabla8[[#This Row],[tasa de cambio]]*Tabla8[[#This Row],[Ingresos netos]]</f>
        <v>7.2494999999999999E-3</v>
      </c>
      <c r="BB1725" s="23"/>
      <c r="BD1725" s="23"/>
    </row>
    <row r="1726" spans="43:56">
      <c r="AQ1726" s="1" t="s">
        <v>100</v>
      </c>
      <c r="AR1726" s="1" t="s">
        <v>16</v>
      </c>
      <c r="AS1726" s="1" t="s">
        <v>101</v>
      </c>
      <c r="AT1726" s="1" t="s">
        <v>11</v>
      </c>
      <c r="AU1726" s="1" t="s">
        <v>12</v>
      </c>
      <c r="AV1726" s="1" t="s">
        <v>13</v>
      </c>
      <c r="AW1726" s="8">
        <v>2.3528333E-3</v>
      </c>
      <c r="AX1726" s="8">
        <v>0.75</v>
      </c>
      <c r="AY1726" s="9">
        <f>Tabla8[[#This Row],[Precio unitario]]*Tabla8[[#This Row],[Tasa de ingresos cliente]]</f>
        <v>1.764624975E-3</v>
      </c>
      <c r="AZ1726" s="21">
        <v>21.6</v>
      </c>
      <c r="BA1726" s="11">
        <f>Tabla8[[#This Row],[tasa de cambio]]*Tabla8[[#This Row],[Ingresos netos]]</f>
        <v>3.8115899460000005E-2</v>
      </c>
      <c r="BB1726" s="23"/>
      <c r="BD1726" s="23"/>
    </row>
    <row r="1727" spans="43:56">
      <c r="AQ1727" s="2" t="s">
        <v>100</v>
      </c>
      <c r="AR1727" s="2" t="s">
        <v>16</v>
      </c>
      <c r="AS1727" s="2" t="s">
        <v>101</v>
      </c>
      <c r="AT1727" s="2" t="s">
        <v>11</v>
      </c>
      <c r="AU1727" s="2" t="s">
        <v>12</v>
      </c>
      <c r="AV1727" s="2" t="s">
        <v>13</v>
      </c>
      <c r="AW1727" s="7">
        <v>2.3530000000000001E-3</v>
      </c>
      <c r="AX1727" s="7">
        <v>0.75</v>
      </c>
      <c r="AY1727" s="9">
        <f>Tabla8[[#This Row],[Precio unitario]]*Tabla8[[#This Row],[Tasa de ingresos cliente]]</f>
        <v>1.76475E-3</v>
      </c>
      <c r="AZ1727" s="21">
        <v>21.6</v>
      </c>
      <c r="BA1727" s="11">
        <f>Tabla8[[#This Row],[tasa de cambio]]*Tabla8[[#This Row],[Ingresos netos]]</f>
        <v>3.8118600000000002E-2</v>
      </c>
      <c r="BB1727" s="23"/>
      <c r="BD1727" s="23"/>
    </row>
    <row r="1728" spans="43:56">
      <c r="AQ1728" s="1" t="s">
        <v>100</v>
      </c>
      <c r="AR1728" s="1" t="s">
        <v>16</v>
      </c>
      <c r="AS1728" s="1" t="s">
        <v>104</v>
      </c>
      <c r="AT1728" s="1" t="s">
        <v>11</v>
      </c>
      <c r="AU1728" s="1" t="s">
        <v>12</v>
      </c>
      <c r="AV1728" s="1" t="s">
        <v>13</v>
      </c>
      <c r="AW1728" s="8">
        <v>3.8549999999999999E-3</v>
      </c>
      <c r="AX1728" s="8">
        <v>0.75</v>
      </c>
      <c r="AY1728" s="9">
        <f>Tabla8[[#This Row],[Precio unitario]]*Tabla8[[#This Row],[Tasa de ingresos cliente]]</f>
        <v>2.8912499999999997E-3</v>
      </c>
      <c r="AZ1728" s="21">
        <v>21.6</v>
      </c>
      <c r="BA1728" s="11">
        <f>Tabla8[[#This Row],[tasa de cambio]]*Tabla8[[#This Row],[Ingresos netos]]</f>
        <v>6.2451E-2</v>
      </c>
      <c r="BB1728" s="23"/>
      <c r="BD1728" s="23"/>
    </row>
    <row r="1729" spans="43:56">
      <c r="AQ1729" s="2" t="s">
        <v>100</v>
      </c>
      <c r="AR1729" s="2" t="s">
        <v>16</v>
      </c>
      <c r="AS1729" s="2" t="s">
        <v>104</v>
      </c>
      <c r="AT1729" s="2" t="s">
        <v>11</v>
      </c>
      <c r="AU1729" s="2" t="s">
        <v>12</v>
      </c>
      <c r="AV1729" s="2" t="s">
        <v>13</v>
      </c>
      <c r="AW1729" s="7">
        <v>3.8549104000000002E-3</v>
      </c>
      <c r="AX1729" s="7">
        <v>0.75</v>
      </c>
      <c r="AY1729" s="9">
        <f>Tabla8[[#This Row],[Precio unitario]]*Tabla8[[#This Row],[Tasa de ingresos cliente]]</f>
        <v>2.8911828000000002E-3</v>
      </c>
      <c r="AZ1729" s="21">
        <v>21.6</v>
      </c>
      <c r="BA1729" s="11">
        <f>Tabla8[[#This Row],[tasa de cambio]]*Tabla8[[#This Row],[Ingresos netos]]</f>
        <v>6.2449548480000006E-2</v>
      </c>
      <c r="BB1729" s="23"/>
      <c r="BD1729" s="23"/>
    </row>
    <row r="1730" spans="43:56">
      <c r="AQ1730" s="2" t="s">
        <v>100</v>
      </c>
      <c r="AR1730" s="2" t="s">
        <v>16</v>
      </c>
      <c r="AS1730" s="2" t="s">
        <v>104</v>
      </c>
      <c r="AT1730" s="2" t="s">
        <v>11</v>
      </c>
      <c r="AU1730" s="2" t="s">
        <v>12</v>
      </c>
      <c r="AV1730" s="2" t="s">
        <v>13</v>
      </c>
      <c r="AW1730" s="7">
        <v>6.718E-3</v>
      </c>
      <c r="AX1730" s="7">
        <v>0.75</v>
      </c>
      <c r="AY1730" s="9">
        <f>Tabla8[[#This Row],[Precio unitario]]*Tabla8[[#This Row],[Tasa de ingresos cliente]]</f>
        <v>5.0384999999999996E-3</v>
      </c>
      <c r="AZ1730" s="21">
        <v>21.6</v>
      </c>
      <c r="BA1730" s="11">
        <f>Tabla8[[#This Row],[tasa de cambio]]*Tabla8[[#This Row],[Ingresos netos]]</f>
        <v>0.1088316</v>
      </c>
      <c r="BB1730" s="23"/>
      <c r="BD1730" s="23"/>
    </row>
    <row r="1731" spans="43:56">
      <c r="AQ1731" s="2" t="s">
        <v>100</v>
      </c>
      <c r="AR1731" s="2" t="s">
        <v>16</v>
      </c>
      <c r="AS1731" s="2" t="s">
        <v>104</v>
      </c>
      <c r="AT1731" s="2" t="s">
        <v>11</v>
      </c>
      <c r="AU1731" s="2" t="s">
        <v>12</v>
      </c>
      <c r="AV1731" s="2" t="s">
        <v>13</v>
      </c>
      <c r="AW1731" s="7">
        <v>5.9550000000000002E-3</v>
      </c>
      <c r="AX1731" s="7">
        <v>0.75</v>
      </c>
      <c r="AY1731" s="9">
        <f>Tabla8[[#This Row],[Precio unitario]]*Tabla8[[#This Row],[Tasa de ingresos cliente]]</f>
        <v>4.4662499999999997E-3</v>
      </c>
      <c r="AZ1731" s="21">
        <v>21.6</v>
      </c>
      <c r="BA1731" s="11">
        <f>Tabla8[[#This Row],[tasa de cambio]]*Tabla8[[#This Row],[Ingresos netos]]</f>
        <v>9.6471000000000001E-2</v>
      </c>
      <c r="BB1731" s="23"/>
      <c r="BD1731" s="23"/>
    </row>
    <row r="1732" spans="43:56">
      <c r="AQ1732" s="1" t="s">
        <v>100</v>
      </c>
      <c r="AR1732" s="1" t="s">
        <v>16</v>
      </c>
      <c r="AS1732" s="1" t="s">
        <v>104</v>
      </c>
      <c r="AT1732" s="1" t="s">
        <v>11</v>
      </c>
      <c r="AU1732" s="1" t="s">
        <v>12</v>
      </c>
      <c r="AV1732" s="1" t="s">
        <v>13</v>
      </c>
      <c r="AW1732" s="8">
        <v>6.7349999999999997E-3</v>
      </c>
      <c r="AX1732" s="8">
        <v>0.75</v>
      </c>
      <c r="AY1732" s="9">
        <f>Tabla8[[#This Row],[Precio unitario]]*Tabla8[[#This Row],[Tasa de ingresos cliente]]</f>
        <v>5.0512500000000002E-3</v>
      </c>
      <c r="AZ1732" s="21">
        <v>21.6</v>
      </c>
      <c r="BA1732" s="11">
        <f>Tabla8[[#This Row],[tasa de cambio]]*Tabla8[[#This Row],[Ingresos netos]]</f>
        <v>0.10910700000000001</v>
      </c>
      <c r="BB1732" s="23"/>
      <c r="BD1732" s="23"/>
    </row>
    <row r="1733" spans="43:56">
      <c r="AQ1733" s="1" t="s">
        <v>100</v>
      </c>
      <c r="AR1733" s="1" t="s">
        <v>16</v>
      </c>
      <c r="AS1733" s="1" t="s">
        <v>104</v>
      </c>
      <c r="AT1733" s="1" t="s">
        <v>11</v>
      </c>
      <c r="AU1733" s="1" t="s">
        <v>12</v>
      </c>
      <c r="AV1733" s="1" t="s">
        <v>13</v>
      </c>
      <c r="AW1733" s="8">
        <v>6.875E-3</v>
      </c>
      <c r="AX1733" s="8">
        <v>0.75</v>
      </c>
      <c r="AY1733" s="9">
        <f>Tabla8[[#This Row],[Precio unitario]]*Tabla8[[#This Row],[Tasa de ingresos cliente]]</f>
        <v>5.1562500000000002E-3</v>
      </c>
      <c r="AZ1733" s="21">
        <v>21.6</v>
      </c>
      <c r="BA1733" s="11">
        <f>Tabla8[[#This Row],[tasa de cambio]]*Tabla8[[#This Row],[Ingresos netos]]</f>
        <v>0.11137500000000002</v>
      </c>
      <c r="BB1733" s="23"/>
      <c r="BD1733" s="23"/>
    </row>
    <row r="1734" spans="43:56">
      <c r="AQ1734" s="2" t="s">
        <v>100</v>
      </c>
      <c r="AR1734" s="2" t="s">
        <v>16</v>
      </c>
      <c r="AS1734" s="2" t="s">
        <v>104</v>
      </c>
      <c r="AT1734" s="2" t="s">
        <v>11</v>
      </c>
      <c r="AU1734" s="2" t="s">
        <v>12</v>
      </c>
      <c r="AV1734" s="2" t="s">
        <v>13</v>
      </c>
      <c r="AW1734" s="7">
        <v>6.8753332999999996E-3</v>
      </c>
      <c r="AX1734" s="7">
        <v>0.75</v>
      </c>
      <c r="AY1734" s="9">
        <f>Tabla8[[#This Row],[Precio unitario]]*Tabla8[[#This Row],[Tasa de ingresos cliente]]</f>
        <v>5.1564999749999993E-3</v>
      </c>
      <c r="AZ1734" s="21">
        <v>21.6</v>
      </c>
      <c r="BA1734" s="11">
        <f>Tabla8[[#This Row],[tasa de cambio]]*Tabla8[[#This Row],[Ingresos netos]]</f>
        <v>0.11138039945999999</v>
      </c>
      <c r="BB1734" s="23"/>
      <c r="BD1734" s="23"/>
    </row>
    <row r="1735" spans="43:56">
      <c r="AQ1735" s="1" t="s">
        <v>100</v>
      </c>
      <c r="AR1735" s="1" t="s">
        <v>16</v>
      </c>
      <c r="AS1735" s="1" t="s">
        <v>104</v>
      </c>
      <c r="AT1735" s="1" t="s">
        <v>11</v>
      </c>
      <c r="AU1735" s="1" t="s">
        <v>12</v>
      </c>
      <c r="AV1735" s="1" t="s">
        <v>13</v>
      </c>
      <c r="AW1735" s="8">
        <v>6.8751999999999997E-3</v>
      </c>
      <c r="AX1735" s="8">
        <v>0.75</v>
      </c>
      <c r="AY1735" s="9">
        <f>Tabla8[[#This Row],[Precio unitario]]*Tabla8[[#This Row],[Tasa de ingresos cliente]]</f>
        <v>5.1564000000000002E-3</v>
      </c>
      <c r="AZ1735" s="21">
        <v>21.6</v>
      </c>
      <c r="BA1735" s="11">
        <f>Tabla8[[#This Row],[tasa de cambio]]*Tabla8[[#This Row],[Ingresos netos]]</f>
        <v>0.11137824000000002</v>
      </c>
      <c r="BB1735" s="23"/>
      <c r="BD1735" s="23"/>
    </row>
    <row r="1736" spans="43:56">
      <c r="AQ1736" s="2" t="s">
        <v>100</v>
      </c>
      <c r="AR1736" s="2" t="s">
        <v>16</v>
      </c>
      <c r="AS1736" s="2" t="s">
        <v>104</v>
      </c>
      <c r="AT1736" s="2" t="s">
        <v>11</v>
      </c>
      <c r="AU1736" s="2" t="s">
        <v>12</v>
      </c>
      <c r="AV1736" s="2" t="s">
        <v>13</v>
      </c>
      <c r="AW1736" s="7">
        <v>6.8751817999999996E-3</v>
      </c>
      <c r="AX1736" s="7">
        <v>0.75</v>
      </c>
      <c r="AY1736" s="9">
        <f>Tabla8[[#This Row],[Precio unitario]]*Tabla8[[#This Row],[Tasa de ingresos cliente]]</f>
        <v>5.1563863500000001E-3</v>
      </c>
      <c r="AZ1736" s="21">
        <v>21.6</v>
      </c>
      <c r="BA1736" s="11">
        <f>Tabla8[[#This Row],[tasa de cambio]]*Tabla8[[#This Row],[Ingresos netos]]</f>
        <v>0.11137794516000001</v>
      </c>
      <c r="BB1736" s="23"/>
      <c r="BD1736" s="23"/>
    </row>
    <row r="1737" spans="43:56">
      <c r="AQ1737" s="1" t="s">
        <v>100</v>
      </c>
      <c r="AR1737" s="1" t="s">
        <v>16</v>
      </c>
      <c r="AS1737" s="1" t="s">
        <v>104</v>
      </c>
      <c r="AT1737" s="1" t="s">
        <v>11</v>
      </c>
      <c r="AU1737" s="1" t="s">
        <v>12</v>
      </c>
      <c r="AV1737" s="1" t="s">
        <v>13</v>
      </c>
      <c r="AW1737" s="8">
        <v>6.8751795000000001E-3</v>
      </c>
      <c r="AX1737" s="8">
        <v>0.75</v>
      </c>
      <c r="AY1737" s="9">
        <f>Tabla8[[#This Row],[Precio unitario]]*Tabla8[[#This Row],[Tasa de ingresos cliente]]</f>
        <v>5.1563846249999996E-3</v>
      </c>
      <c r="AZ1737" s="21">
        <v>21.6</v>
      </c>
      <c r="BA1737" s="11">
        <f>Tabla8[[#This Row],[tasa de cambio]]*Tabla8[[#This Row],[Ingresos netos]]</f>
        <v>0.1113779079</v>
      </c>
      <c r="BB1737" s="23"/>
      <c r="BD1737" s="23"/>
    </row>
    <row r="1738" spans="43:56">
      <c r="AQ1738" s="1" t="s">
        <v>100</v>
      </c>
      <c r="AR1738" s="1" t="s">
        <v>16</v>
      </c>
      <c r="AS1738" s="1" t="s">
        <v>104</v>
      </c>
      <c r="AT1738" s="1" t="s">
        <v>11</v>
      </c>
      <c r="AU1738" s="1" t="s">
        <v>12</v>
      </c>
      <c r="AV1738" s="1" t="s">
        <v>13</v>
      </c>
      <c r="AW1738" s="8">
        <v>2.9589999999999998E-3</v>
      </c>
      <c r="AX1738" s="8">
        <v>0.75</v>
      </c>
      <c r="AY1738" s="9">
        <f>Tabla8[[#This Row],[Precio unitario]]*Tabla8[[#This Row],[Tasa de ingresos cliente]]</f>
        <v>2.2192499999999999E-3</v>
      </c>
      <c r="AZ1738" s="21">
        <v>21.6</v>
      </c>
      <c r="BA1738" s="11">
        <f>Tabla8[[#This Row],[tasa de cambio]]*Tabla8[[#This Row],[Ingresos netos]]</f>
        <v>4.7935800000000001E-2</v>
      </c>
      <c r="BB1738" s="23"/>
      <c r="BD1738" s="23"/>
    </row>
    <row r="1739" spans="43:56">
      <c r="AQ1739" s="2" t="s">
        <v>100</v>
      </c>
      <c r="AR1739" s="2" t="s">
        <v>16</v>
      </c>
      <c r="AS1739" s="2" t="s">
        <v>104</v>
      </c>
      <c r="AT1739" s="2" t="s">
        <v>11</v>
      </c>
      <c r="AU1739" s="2" t="s">
        <v>12</v>
      </c>
      <c r="AV1739" s="2" t="s">
        <v>13</v>
      </c>
      <c r="AW1739" s="7">
        <v>2.9586666999999998E-3</v>
      </c>
      <c r="AX1739" s="7">
        <v>0.75</v>
      </c>
      <c r="AY1739" s="9">
        <f>Tabla8[[#This Row],[Precio unitario]]*Tabla8[[#This Row],[Tasa de ingresos cliente]]</f>
        <v>2.219000025E-3</v>
      </c>
      <c r="AZ1739" s="21">
        <v>21.6</v>
      </c>
      <c r="BA1739" s="11">
        <f>Tabla8[[#This Row],[tasa de cambio]]*Tabla8[[#This Row],[Ingresos netos]]</f>
        <v>4.7930400540000001E-2</v>
      </c>
      <c r="BB1739" s="23"/>
      <c r="BD1739" s="23"/>
    </row>
    <row r="1740" spans="43:56">
      <c r="AQ1740" s="1" t="s">
        <v>100</v>
      </c>
      <c r="AR1740" s="1" t="s">
        <v>16</v>
      </c>
      <c r="AS1740" s="1" t="s">
        <v>114</v>
      </c>
      <c r="AT1740" s="1" t="s">
        <v>11</v>
      </c>
      <c r="AU1740" s="1" t="s">
        <v>12</v>
      </c>
      <c r="AV1740" s="1" t="s">
        <v>13</v>
      </c>
      <c r="AW1740" s="8">
        <v>1.4163333E-3</v>
      </c>
      <c r="AX1740" s="8">
        <v>0.75</v>
      </c>
      <c r="AY1740" s="9">
        <f>Tabla8[[#This Row],[Precio unitario]]*Tabla8[[#This Row],[Tasa de ingresos cliente]]</f>
        <v>1.0622499749999999E-3</v>
      </c>
      <c r="AZ1740" s="21">
        <v>21.6</v>
      </c>
      <c r="BA1740" s="11">
        <f>Tabla8[[#This Row],[tasa de cambio]]*Tabla8[[#This Row],[Ingresos netos]]</f>
        <v>2.2944599459999999E-2</v>
      </c>
      <c r="BB1740" s="23"/>
      <c r="BD1740" s="23"/>
    </row>
    <row r="1741" spans="43:56">
      <c r="AQ1741" s="2" t="s">
        <v>100</v>
      </c>
      <c r="AR1741" s="2" t="s">
        <v>16</v>
      </c>
      <c r="AS1741" s="2" t="s">
        <v>114</v>
      </c>
      <c r="AT1741" s="2" t="s">
        <v>11</v>
      </c>
      <c r="AU1741" s="2" t="s">
        <v>12</v>
      </c>
      <c r="AV1741" s="2" t="s">
        <v>13</v>
      </c>
      <c r="AW1741" s="7">
        <v>1.4162857E-3</v>
      </c>
      <c r="AX1741" s="7">
        <v>0.75</v>
      </c>
      <c r="AY1741" s="9">
        <f>Tabla8[[#This Row],[Precio unitario]]*Tabla8[[#This Row],[Tasa de ingresos cliente]]</f>
        <v>1.0622142749999999E-3</v>
      </c>
      <c r="AZ1741" s="21">
        <v>21.6</v>
      </c>
      <c r="BA1741" s="11">
        <f>Tabla8[[#This Row],[tasa de cambio]]*Tabla8[[#This Row],[Ingresos netos]]</f>
        <v>2.294382834E-2</v>
      </c>
      <c r="BB1741" s="23"/>
      <c r="BD1741" s="23"/>
    </row>
    <row r="1742" spans="43:56">
      <c r="AQ1742" s="1" t="s">
        <v>100</v>
      </c>
      <c r="AR1742" s="1" t="s">
        <v>16</v>
      </c>
      <c r="AS1742" s="1" t="s">
        <v>114</v>
      </c>
      <c r="AT1742" s="1" t="s">
        <v>11</v>
      </c>
      <c r="AU1742" s="1" t="s">
        <v>12</v>
      </c>
      <c r="AV1742" s="1" t="s">
        <v>13</v>
      </c>
      <c r="AW1742" s="8">
        <v>1.4163750000000001E-3</v>
      </c>
      <c r="AX1742" s="8">
        <v>0.75</v>
      </c>
      <c r="AY1742" s="9">
        <f>Tabla8[[#This Row],[Precio unitario]]*Tabla8[[#This Row],[Tasa de ingresos cliente]]</f>
        <v>1.0622812500000001E-3</v>
      </c>
      <c r="AZ1742" s="21">
        <v>21.6</v>
      </c>
      <c r="BA1742" s="11">
        <f>Tabla8[[#This Row],[tasa de cambio]]*Tabla8[[#This Row],[Ingresos netos]]</f>
        <v>2.2945275000000005E-2</v>
      </c>
      <c r="BB1742" s="23"/>
      <c r="BD1742" s="23"/>
    </row>
    <row r="1743" spans="43:56">
      <c r="AQ1743" s="2" t="s">
        <v>100</v>
      </c>
      <c r="AR1743" s="2" t="s">
        <v>16</v>
      </c>
      <c r="AS1743" s="2" t="s">
        <v>114</v>
      </c>
      <c r="AT1743" s="2" t="s">
        <v>11</v>
      </c>
      <c r="AU1743" s="2" t="s">
        <v>12</v>
      </c>
      <c r="AV1743" s="2" t="s">
        <v>13</v>
      </c>
      <c r="AW1743" s="7">
        <v>1.4165E-3</v>
      </c>
      <c r="AX1743" s="7">
        <v>0.75</v>
      </c>
      <c r="AY1743" s="9">
        <f>Tabla8[[#This Row],[Precio unitario]]*Tabla8[[#This Row],[Tasa de ingresos cliente]]</f>
        <v>1.062375E-3</v>
      </c>
      <c r="AZ1743" s="21">
        <v>21.6</v>
      </c>
      <c r="BA1743" s="11">
        <f>Tabla8[[#This Row],[tasa de cambio]]*Tabla8[[#This Row],[Ingresos netos]]</f>
        <v>2.29473E-2</v>
      </c>
      <c r="BB1743" s="23"/>
      <c r="BD1743" s="23"/>
    </row>
    <row r="1744" spans="43:56">
      <c r="AQ1744" s="1" t="s">
        <v>100</v>
      </c>
      <c r="AR1744" s="1" t="s">
        <v>16</v>
      </c>
      <c r="AS1744" s="1" t="s">
        <v>114</v>
      </c>
      <c r="AT1744" s="1" t="s">
        <v>11</v>
      </c>
      <c r="AU1744" s="1" t="s">
        <v>12</v>
      </c>
      <c r="AV1744" s="1" t="s">
        <v>13</v>
      </c>
      <c r="AW1744" s="8">
        <v>1.4163125E-3</v>
      </c>
      <c r="AX1744" s="8">
        <v>0.75</v>
      </c>
      <c r="AY1744" s="9">
        <f>Tabla8[[#This Row],[Precio unitario]]*Tabla8[[#This Row],[Tasa de ingresos cliente]]</f>
        <v>1.062234375E-3</v>
      </c>
      <c r="AZ1744" s="21">
        <v>21.6</v>
      </c>
      <c r="BA1744" s="11">
        <f>Tabla8[[#This Row],[tasa de cambio]]*Tabla8[[#This Row],[Ingresos netos]]</f>
        <v>2.2944262500000003E-2</v>
      </c>
      <c r="BB1744" s="23"/>
      <c r="BD1744" s="23"/>
    </row>
    <row r="1745" spans="43:56">
      <c r="AQ1745" s="2" t="s">
        <v>100</v>
      </c>
      <c r="AR1745" s="2" t="s">
        <v>16</v>
      </c>
      <c r="AS1745" s="2" t="s">
        <v>114</v>
      </c>
      <c r="AT1745" s="2" t="s">
        <v>11</v>
      </c>
      <c r="AU1745" s="2" t="s">
        <v>12</v>
      </c>
      <c r="AV1745" s="2" t="s">
        <v>13</v>
      </c>
      <c r="AW1745" s="7">
        <v>1.4159999999999999E-3</v>
      </c>
      <c r="AX1745" s="7">
        <v>0.75</v>
      </c>
      <c r="AY1745" s="9">
        <f>Tabla8[[#This Row],[Precio unitario]]*Tabla8[[#This Row],[Tasa de ingresos cliente]]</f>
        <v>1.062E-3</v>
      </c>
      <c r="AZ1745" s="21">
        <v>21.6</v>
      </c>
      <c r="BA1745" s="11">
        <f>Tabla8[[#This Row],[tasa de cambio]]*Tabla8[[#This Row],[Ingresos netos]]</f>
        <v>2.2939200000000003E-2</v>
      </c>
      <c r="BB1745" s="23"/>
      <c r="BD1745" s="23"/>
    </row>
    <row r="1746" spans="43:56">
      <c r="AQ1746" s="1" t="s">
        <v>100</v>
      </c>
      <c r="AR1746" s="1" t="s">
        <v>16</v>
      </c>
      <c r="AS1746" s="1" t="s">
        <v>101</v>
      </c>
      <c r="AT1746" s="1" t="s">
        <v>11</v>
      </c>
      <c r="AU1746" s="1" t="s">
        <v>12</v>
      </c>
      <c r="AV1746" s="1" t="s">
        <v>13</v>
      </c>
      <c r="AW1746" s="8">
        <v>2.2920000000000002E-3</v>
      </c>
      <c r="AX1746" s="8">
        <v>0.75</v>
      </c>
      <c r="AY1746" s="9">
        <f>Tabla8[[#This Row],[Precio unitario]]*Tabla8[[#This Row],[Tasa de ingresos cliente]]</f>
        <v>1.719E-3</v>
      </c>
      <c r="AZ1746" s="21">
        <v>21.6</v>
      </c>
      <c r="BA1746" s="11">
        <f>Tabla8[[#This Row],[tasa de cambio]]*Tabla8[[#This Row],[Ingresos netos]]</f>
        <v>3.7130400000000001E-2</v>
      </c>
      <c r="BB1746" s="23"/>
      <c r="BD1746" s="23"/>
    </row>
    <row r="1747" spans="43:56">
      <c r="AQ1747" s="2" t="s">
        <v>100</v>
      </c>
      <c r="AR1747" s="2" t="s">
        <v>16</v>
      </c>
      <c r="AS1747" s="2" t="s">
        <v>104</v>
      </c>
      <c r="AT1747" s="2" t="s">
        <v>11</v>
      </c>
      <c r="AU1747" s="2" t="s">
        <v>129</v>
      </c>
      <c r="AV1747" s="2" t="s">
        <v>13</v>
      </c>
      <c r="AW1747" s="7">
        <v>-1.6343239999999999E-3</v>
      </c>
      <c r="AX1747" s="7">
        <v>0.75</v>
      </c>
      <c r="AY1747" s="9">
        <f>Tabla8[[#This Row],[Precio unitario]]*Tabla8[[#This Row],[Tasa de ingresos cliente]]</f>
        <v>-1.2257430000000001E-3</v>
      </c>
      <c r="AZ1747" s="21">
        <v>21.6</v>
      </c>
      <c r="BA1747" s="11">
        <f>Tabla8[[#This Row],[tasa de cambio]]*Tabla8[[#This Row],[Ingresos netos]]</f>
        <v>-2.6476048800000002E-2</v>
      </c>
      <c r="BB1747" s="23"/>
      <c r="BD1747" s="23"/>
    </row>
    <row r="1748" spans="43:56">
      <c r="AQ1748" s="1" t="s">
        <v>100</v>
      </c>
      <c r="AR1748" s="1" t="s">
        <v>16</v>
      </c>
      <c r="AS1748" s="1" t="s">
        <v>104</v>
      </c>
      <c r="AT1748" s="1" t="s">
        <v>11</v>
      </c>
      <c r="AU1748" s="1" t="s">
        <v>129</v>
      </c>
      <c r="AV1748" s="1" t="s">
        <v>13</v>
      </c>
      <c r="AW1748" s="8">
        <v>-1.6343238000000001E-3</v>
      </c>
      <c r="AX1748" s="8">
        <v>0.75</v>
      </c>
      <c r="AY1748" s="9">
        <f>Tabla8[[#This Row],[Precio unitario]]*Tabla8[[#This Row],[Tasa de ingresos cliente]]</f>
        <v>-1.22574285E-3</v>
      </c>
      <c r="AZ1748" s="21">
        <v>21.6</v>
      </c>
      <c r="BA1748" s="11">
        <f>Tabla8[[#This Row],[tasa de cambio]]*Tabla8[[#This Row],[Ingresos netos]]</f>
        <v>-2.6476045560000001E-2</v>
      </c>
      <c r="BB1748" s="23"/>
      <c r="BD1748" s="23"/>
    </row>
    <row r="1749" spans="43:56">
      <c r="AQ1749" s="1" t="s">
        <v>100</v>
      </c>
      <c r="AR1749" s="1" t="s">
        <v>16</v>
      </c>
      <c r="AS1749" s="1" t="s">
        <v>114</v>
      </c>
      <c r="AT1749" s="1" t="s">
        <v>11</v>
      </c>
      <c r="AU1749" s="1" t="s">
        <v>129</v>
      </c>
      <c r="AV1749" s="1" t="s">
        <v>13</v>
      </c>
      <c r="AW1749" s="8">
        <v>-4.2489550000000001E-4</v>
      </c>
      <c r="AX1749" s="8">
        <v>0.75</v>
      </c>
      <c r="AY1749" s="9">
        <f>Tabla8[[#This Row],[Precio unitario]]*Tabla8[[#This Row],[Tasa de ingresos cliente]]</f>
        <v>-3.1867162500000002E-4</v>
      </c>
      <c r="AZ1749" s="21">
        <v>21.6</v>
      </c>
      <c r="BA1749" s="11">
        <f>Tabla8[[#This Row],[tasa de cambio]]*Tabla8[[#This Row],[Ingresos netos]]</f>
        <v>-6.8833071000000013E-3</v>
      </c>
      <c r="BB1749" s="23"/>
      <c r="BD1749" s="23"/>
    </row>
    <row r="1750" spans="43:56">
      <c r="AQ1750" s="2" t="s">
        <v>100</v>
      </c>
      <c r="AR1750" s="2" t="s">
        <v>16</v>
      </c>
      <c r="AS1750" s="2" t="s">
        <v>114</v>
      </c>
      <c r="AT1750" s="2" t="s">
        <v>11</v>
      </c>
      <c r="AU1750" s="2" t="s">
        <v>129</v>
      </c>
      <c r="AV1750" s="2" t="s">
        <v>13</v>
      </c>
      <c r="AW1750" s="7">
        <v>-4.2489570000000003E-4</v>
      </c>
      <c r="AX1750" s="7">
        <v>0.75</v>
      </c>
      <c r="AY1750" s="9">
        <f>Tabla8[[#This Row],[Precio unitario]]*Tabla8[[#This Row],[Tasa de ingresos cliente]]</f>
        <v>-3.1867177500000002E-4</v>
      </c>
      <c r="AZ1750" s="21">
        <v>21.6</v>
      </c>
      <c r="BA1750" s="11">
        <f>Tabla8[[#This Row],[tasa de cambio]]*Tabla8[[#This Row],[Ingresos netos]]</f>
        <v>-6.8833103400000005E-3</v>
      </c>
      <c r="BB1750" s="23"/>
      <c r="BD1750" s="23"/>
    </row>
    <row r="1751" spans="43:56">
      <c r="AQ1751" s="1" t="s">
        <v>100</v>
      </c>
      <c r="AR1751" s="1" t="s">
        <v>16</v>
      </c>
      <c r="AS1751" s="1" t="s">
        <v>101</v>
      </c>
      <c r="AT1751" s="1" t="s">
        <v>11</v>
      </c>
      <c r="AU1751" s="1" t="s">
        <v>12</v>
      </c>
      <c r="AV1751" s="1" t="s">
        <v>13</v>
      </c>
      <c r="AW1751" s="8">
        <v>2.6396667E-3</v>
      </c>
      <c r="AX1751" s="8">
        <v>0.75</v>
      </c>
      <c r="AY1751" s="9">
        <f>Tabla8[[#This Row],[Precio unitario]]*Tabla8[[#This Row],[Tasa de ingresos cliente]]</f>
        <v>1.9797500250000001E-3</v>
      </c>
      <c r="AZ1751" s="21">
        <v>21.6</v>
      </c>
      <c r="BA1751" s="11">
        <f>Tabla8[[#This Row],[tasa de cambio]]*Tabla8[[#This Row],[Ingresos netos]]</f>
        <v>4.2762600540000008E-2</v>
      </c>
      <c r="BB1751" s="23"/>
      <c r="BD1751" s="23"/>
    </row>
    <row r="1752" spans="43:56">
      <c r="AQ1752" s="2" t="s">
        <v>100</v>
      </c>
      <c r="AR1752" s="2" t="s">
        <v>16</v>
      </c>
      <c r="AS1752" s="2" t="s">
        <v>101</v>
      </c>
      <c r="AT1752" s="2" t="s">
        <v>11</v>
      </c>
      <c r="AU1752" s="2" t="s">
        <v>12</v>
      </c>
      <c r="AV1752" s="2" t="s">
        <v>13</v>
      </c>
      <c r="AW1752" s="7">
        <v>2.64E-3</v>
      </c>
      <c r="AX1752" s="7">
        <v>0.75</v>
      </c>
      <c r="AY1752" s="9">
        <f>Tabla8[[#This Row],[Precio unitario]]*Tabla8[[#This Row],[Tasa de ingresos cliente]]</f>
        <v>1.98E-3</v>
      </c>
      <c r="AZ1752" s="21">
        <v>21.6</v>
      </c>
      <c r="BA1752" s="11">
        <f>Tabla8[[#This Row],[tasa de cambio]]*Tabla8[[#This Row],[Ingresos netos]]</f>
        <v>4.2768E-2</v>
      </c>
      <c r="BB1752" s="23"/>
      <c r="BD1752" s="23"/>
    </row>
    <row r="1753" spans="43:56">
      <c r="AQ1753" s="1" t="s">
        <v>100</v>
      </c>
      <c r="AR1753" s="1" t="s">
        <v>19</v>
      </c>
      <c r="AS1753" s="1" t="s">
        <v>101</v>
      </c>
      <c r="AT1753" s="1" t="s">
        <v>11</v>
      </c>
      <c r="AU1753" s="1" t="s">
        <v>12</v>
      </c>
      <c r="AV1753" s="1" t="s">
        <v>13</v>
      </c>
      <c r="AW1753" s="8">
        <v>1.6352726999999999E-3</v>
      </c>
      <c r="AX1753" s="8">
        <v>0.75</v>
      </c>
      <c r="AY1753" s="9">
        <f>Tabla8[[#This Row],[Precio unitario]]*Tabla8[[#This Row],[Tasa de ingresos cliente]]</f>
        <v>1.2264545249999999E-3</v>
      </c>
      <c r="AZ1753" s="21">
        <v>21.6</v>
      </c>
      <c r="BA1753" s="11">
        <f>Tabla8[[#This Row],[tasa de cambio]]*Tabla8[[#This Row],[Ingresos netos]]</f>
        <v>2.6491417740000002E-2</v>
      </c>
      <c r="BB1753" s="23"/>
      <c r="BD1753" s="23"/>
    </row>
    <row r="1754" spans="43:56">
      <c r="AQ1754" s="2" t="s">
        <v>100</v>
      </c>
      <c r="AR1754" s="2" t="s">
        <v>19</v>
      </c>
      <c r="AS1754" s="2" t="s">
        <v>101</v>
      </c>
      <c r="AT1754" s="2" t="s">
        <v>11</v>
      </c>
      <c r="AU1754" s="2" t="s">
        <v>12</v>
      </c>
      <c r="AV1754" s="2" t="s">
        <v>13</v>
      </c>
      <c r="AW1754" s="7">
        <v>1.6353076999999999E-3</v>
      </c>
      <c r="AX1754" s="7">
        <v>0.75</v>
      </c>
      <c r="AY1754" s="9">
        <f>Tabla8[[#This Row],[Precio unitario]]*Tabla8[[#This Row],[Tasa de ingresos cliente]]</f>
        <v>1.226480775E-3</v>
      </c>
      <c r="AZ1754" s="21">
        <v>21.6</v>
      </c>
      <c r="BA1754" s="11">
        <f>Tabla8[[#This Row],[tasa de cambio]]*Tabla8[[#This Row],[Ingresos netos]]</f>
        <v>2.6491984740000002E-2</v>
      </c>
      <c r="BB1754" s="23"/>
      <c r="BD1754" s="23"/>
    </row>
    <row r="1755" spans="43:56">
      <c r="AQ1755" s="1" t="s">
        <v>100</v>
      </c>
      <c r="AR1755" s="1" t="s">
        <v>19</v>
      </c>
      <c r="AS1755" s="1" t="s">
        <v>101</v>
      </c>
      <c r="AT1755" s="1" t="s">
        <v>11</v>
      </c>
      <c r="AU1755" s="1" t="s">
        <v>12</v>
      </c>
      <c r="AV1755" s="1" t="s">
        <v>13</v>
      </c>
      <c r="AW1755" s="8">
        <v>1.6352777999999999E-3</v>
      </c>
      <c r="AX1755" s="8">
        <v>0.75</v>
      </c>
      <c r="AY1755" s="9">
        <f>Tabla8[[#This Row],[Precio unitario]]*Tabla8[[#This Row],[Tasa de ingresos cliente]]</f>
        <v>1.2264583500000001E-3</v>
      </c>
      <c r="AZ1755" s="21">
        <v>21.6</v>
      </c>
      <c r="BA1755" s="11">
        <f>Tabla8[[#This Row],[tasa de cambio]]*Tabla8[[#This Row],[Ingresos netos]]</f>
        <v>2.6491500360000003E-2</v>
      </c>
      <c r="BB1755" s="23"/>
      <c r="BD1755" s="23"/>
    </row>
    <row r="1756" spans="43:56">
      <c r="AQ1756" s="2" t="s">
        <v>100</v>
      </c>
      <c r="AR1756" s="2" t="s">
        <v>19</v>
      </c>
      <c r="AS1756" s="2" t="s">
        <v>101</v>
      </c>
      <c r="AT1756" s="2" t="s">
        <v>11</v>
      </c>
      <c r="AU1756" s="2" t="s">
        <v>12</v>
      </c>
      <c r="AV1756" s="2" t="s">
        <v>13</v>
      </c>
      <c r="AW1756" s="7">
        <v>1.6353333E-3</v>
      </c>
      <c r="AX1756" s="7">
        <v>0.75</v>
      </c>
      <c r="AY1756" s="9">
        <f>Tabla8[[#This Row],[Precio unitario]]*Tabla8[[#This Row],[Tasa de ingresos cliente]]</f>
        <v>1.226499975E-3</v>
      </c>
      <c r="AZ1756" s="21">
        <v>21.6</v>
      </c>
      <c r="BA1756" s="11">
        <f>Tabla8[[#This Row],[tasa de cambio]]*Tabla8[[#This Row],[Ingresos netos]]</f>
        <v>2.6492399460000003E-2</v>
      </c>
      <c r="BB1756" s="23"/>
      <c r="BD1756" s="23"/>
    </row>
    <row r="1757" spans="43:56">
      <c r="AQ1757" s="1" t="s">
        <v>100</v>
      </c>
      <c r="AR1757" s="1" t="s">
        <v>19</v>
      </c>
      <c r="AS1757" s="1" t="s">
        <v>101</v>
      </c>
      <c r="AT1757" s="1" t="s">
        <v>11</v>
      </c>
      <c r="AU1757" s="1" t="s">
        <v>12</v>
      </c>
      <c r="AV1757" s="1" t="s">
        <v>13</v>
      </c>
      <c r="AW1757" s="8">
        <v>1.6352667E-3</v>
      </c>
      <c r="AX1757" s="8">
        <v>0.75</v>
      </c>
      <c r="AY1757" s="9">
        <f>Tabla8[[#This Row],[Precio unitario]]*Tabla8[[#This Row],[Tasa de ingresos cliente]]</f>
        <v>1.2264500249999999E-3</v>
      </c>
      <c r="AZ1757" s="21">
        <v>21.6</v>
      </c>
      <c r="BA1757" s="11">
        <f>Tabla8[[#This Row],[tasa de cambio]]*Tabla8[[#This Row],[Ingresos netos]]</f>
        <v>2.6491320540000002E-2</v>
      </c>
      <c r="BB1757" s="23"/>
      <c r="BD1757" s="23"/>
    </row>
    <row r="1758" spans="43:56">
      <c r="AQ1758" s="2" t="s">
        <v>100</v>
      </c>
      <c r="AR1758" s="2" t="s">
        <v>19</v>
      </c>
      <c r="AS1758" s="2" t="s">
        <v>101</v>
      </c>
      <c r="AT1758" s="2" t="s">
        <v>11</v>
      </c>
      <c r="AU1758" s="2" t="s">
        <v>12</v>
      </c>
      <c r="AV1758" s="2" t="s">
        <v>13</v>
      </c>
      <c r="AW1758" s="7">
        <v>1.6352813E-3</v>
      </c>
      <c r="AX1758" s="7">
        <v>0.75</v>
      </c>
      <c r="AY1758" s="9">
        <f>Tabla8[[#This Row],[Precio unitario]]*Tabla8[[#This Row],[Tasa de ingresos cliente]]</f>
        <v>1.226460975E-3</v>
      </c>
      <c r="AZ1758" s="21">
        <v>21.6</v>
      </c>
      <c r="BA1758" s="11">
        <f>Tabla8[[#This Row],[tasa de cambio]]*Tabla8[[#This Row],[Ingresos netos]]</f>
        <v>2.649155706E-2</v>
      </c>
      <c r="BB1758" s="23"/>
      <c r="BD1758" s="23"/>
    </row>
    <row r="1759" spans="43:56">
      <c r="AQ1759" s="1" t="s">
        <v>100</v>
      </c>
      <c r="AR1759" s="1" t="s">
        <v>19</v>
      </c>
      <c r="AS1759" s="1" t="s">
        <v>101</v>
      </c>
      <c r="AT1759" s="1" t="s">
        <v>11</v>
      </c>
      <c r="AU1759" s="1" t="s">
        <v>12</v>
      </c>
      <c r="AV1759" s="1" t="s">
        <v>13</v>
      </c>
      <c r="AW1759" s="8">
        <v>1.63525E-3</v>
      </c>
      <c r="AX1759" s="8">
        <v>0.75</v>
      </c>
      <c r="AY1759" s="9">
        <f>Tabla8[[#This Row],[Precio unitario]]*Tabla8[[#This Row],[Tasa de ingresos cliente]]</f>
        <v>1.2264375000000001E-3</v>
      </c>
      <c r="AZ1759" s="21">
        <v>21.6</v>
      </c>
      <c r="BA1759" s="11">
        <f>Tabla8[[#This Row],[tasa de cambio]]*Tabla8[[#This Row],[Ingresos netos]]</f>
        <v>2.6491050000000006E-2</v>
      </c>
      <c r="BB1759" s="23"/>
      <c r="BD1759" s="23"/>
    </row>
    <row r="1760" spans="43:56">
      <c r="AQ1760" s="2" t="s">
        <v>100</v>
      </c>
      <c r="AR1760" s="2" t="s">
        <v>19</v>
      </c>
      <c r="AS1760" s="2" t="s">
        <v>101</v>
      </c>
      <c r="AT1760" s="2" t="s">
        <v>11</v>
      </c>
      <c r="AU1760" s="2" t="s">
        <v>12</v>
      </c>
      <c r="AV1760" s="2" t="s">
        <v>13</v>
      </c>
      <c r="AW1760" s="7">
        <v>1.6352000000000001E-3</v>
      </c>
      <c r="AX1760" s="7">
        <v>0.75</v>
      </c>
      <c r="AY1760" s="9">
        <f>Tabla8[[#This Row],[Precio unitario]]*Tabla8[[#This Row],[Tasa de ingresos cliente]]</f>
        <v>1.2264000000000001E-3</v>
      </c>
      <c r="AZ1760" s="21">
        <v>21.6</v>
      </c>
      <c r="BA1760" s="11">
        <f>Tabla8[[#This Row],[tasa de cambio]]*Tabla8[[#This Row],[Ingresos netos]]</f>
        <v>2.6490240000000005E-2</v>
      </c>
      <c r="BB1760" s="23"/>
      <c r="BD1760" s="23"/>
    </row>
    <row r="1761" spans="43:56">
      <c r="AQ1761" s="1" t="s">
        <v>100</v>
      </c>
      <c r="AR1761" s="1" t="s">
        <v>19</v>
      </c>
      <c r="AS1761" s="1" t="s">
        <v>101</v>
      </c>
      <c r="AT1761" s="1" t="s">
        <v>11</v>
      </c>
      <c r="AU1761" s="1" t="s">
        <v>12</v>
      </c>
      <c r="AV1761" s="1" t="s">
        <v>13</v>
      </c>
      <c r="AW1761" s="8">
        <v>1.635E-3</v>
      </c>
      <c r="AX1761" s="8">
        <v>0.75</v>
      </c>
      <c r="AY1761" s="9">
        <f>Tabla8[[#This Row],[Precio unitario]]*Tabla8[[#This Row],[Tasa de ingresos cliente]]</f>
        <v>1.2262499999999999E-3</v>
      </c>
      <c r="AZ1761" s="21">
        <v>21.6</v>
      </c>
      <c r="BA1761" s="11">
        <f>Tabla8[[#This Row],[tasa de cambio]]*Tabla8[[#This Row],[Ingresos netos]]</f>
        <v>2.6487E-2</v>
      </c>
      <c r="BB1761" s="23"/>
      <c r="BD1761" s="23"/>
    </row>
    <row r="1762" spans="43:56">
      <c r="AQ1762" s="2" t="s">
        <v>100</v>
      </c>
      <c r="AR1762" s="2" t="s">
        <v>19</v>
      </c>
      <c r="AS1762" s="2" t="s">
        <v>101</v>
      </c>
      <c r="AT1762" s="2" t="s">
        <v>11</v>
      </c>
      <c r="AU1762" s="2" t="s">
        <v>12</v>
      </c>
      <c r="AV1762" s="2" t="s">
        <v>13</v>
      </c>
      <c r="AW1762" s="7">
        <v>1.6352697E-3</v>
      </c>
      <c r="AX1762" s="7">
        <v>0.75</v>
      </c>
      <c r="AY1762" s="9">
        <f>Tabla8[[#This Row],[Precio unitario]]*Tabla8[[#This Row],[Tasa de ingresos cliente]]</f>
        <v>1.226452275E-3</v>
      </c>
      <c r="AZ1762" s="21">
        <v>21.6</v>
      </c>
      <c r="BA1762" s="11">
        <f>Tabla8[[#This Row],[tasa de cambio]]*Tabla8[[#This Row],[Ingresos netos]]</f>
        <v>2.6491369140000002E-2</v>
      </c>
      <c r="BB1762" s="23"/>
      <c r="BD1762" s="23"/>
    </row>
    <row r="1763" spans="43:56">
      <c r="AQ1763" s="1" t="s">
        <v>100</v>
      </c>
      <c r="AR1763" s="1" t="s">
        <v>19</v>
      </c>
      <c r="AS1763" s="1" t="s">
        <v>101</v>
      </c>
      <c r="AT1763" s="1" t="s">
        <v>11</v>
      </c>
      <c r="AU1763" s="1" t="s">
        <v>12</v>
      </c>
      <c r="AV1763" s="1" t="s">
        <v>13</v>
      </c>
      <c r="AW1763" s="8">
        <v>1.6352857E-3</v>
      </c>
      <c r="AX1763" s="8">
        <v>0.75</v>
      </c>
      <c r="AY1763" s="9">
        <f>Tabla8[[#This Row],[Precio unitario]]*Tabla8[[#This Row],[Tasa de ingresos cliente]]</f>
        <v>1.226464275E-3</v>
      </c>
      <c r="AZ1763" s="21">
        <v>21.6</v>
      </c>
      <c r="BA1763" s="11">
        <f>Tabla8[[#This Row],[tasa de cambio]]*Tabla8[[#This Row],[Ingresos netos]]</f>
        <v>2.6491628340000004E-2</v>
      </c>
      <c r="BB1763" s="23"/>
      <c r="BD1763" s="23"/>
    </row>
    <row r="1764" spans="43:56">
      <c r="AQ1764" s="2" t="s">
        <v>100</v>
      </c>
      <c r="AR1764" s="2" t="s">
        <v>19</v>
      </c>
      <c r="AS1764" s="2" t="s">
        <v>101</v>
      </c>
      <c r="AT1764" s="2" t="s">
        <v>11</v>
      </c>
      <c r="AU1764" s="2" t="s">
        <v>12</v>
      </c>
      <c r="AV1764" s="2" t="s">
        <v>13</v>
      </c>
      <c r="AW1764" s="7">
        <v>1.6352609E-3</v>
      </c>
      <c r="AX1764" s="7">
        <v>0.75</v>
      </c>
      <c r="AY1764" s="9">
        <f>Tabla8[[#This Row],[Precio unitario]]*Tabla8[[#This Row],[Tasa de ingresos cliente]]</f>
        <v>1.226445675E-3</v>
      </c>
      <c r="AZ1764" s="21">
        <v>21.6</v>
      </c>
      <c r="BA1764" s="11">
        <f>Tabla8[[#This Row],[tasa de cambio]]*Tabla8[[#This Row],[Ingresos netos]]</f>
        <v>2.6491226580000003E-2</v>
      </c>
      <c r="BB1764" s="23"/>
      <c r="BD1764" s="23"/>
    </row>
    <row r="1765" spans="43:56">
      <c r="AQ1765" s="1" t="s">
        <v>100</v>
      </c>
      <c r="AR1765" s="1" t="s">
        <v>19</v>
      </c>
      <c r="AS1765" s="1" t="s">
        <v>101</v>
      </c>
      <c r="AT1765" s="1" t="s">
        <v>11</v>
      </c>
      <c r="AU1765" s="1" t="s">
        <v>12</v>
      </c>
      <c r="AV1765" s="1" t="s">
        <v>13</v>
      </c>
      <c r="AW1765" s="8">
        <v>1.6352703E-3</v>
      </c>
      <c r="AX1765" s="8">
        <v>0.75</v>
      </c>
      <c r="AY1765" s="9">
        <f>Tabla8[[#This Row],[Precio unitario]]*Tabla8[[#This Row],[Tasa de ingresos cliente]]</f>
        <v>1.226452725E-3</v>
      </c>
      <c r="AZ1765" s="21">
        <v>21.6</v>
      </c>
      <c r="BA1765" s="11">
        <f>Tabla8[[#This Row],[tasa de cambio]]*Tabla8[[#This Row],[Ingresos netos]]</f>
        <v>2.6491378860000001E-2</v>
      </c>
      <c r="BB1765" s="23"/>
      <c r="BD1765" s="23"/>
    </row>
    <row r="1766" spans="43:56">
      <c r="AQ1766" s="2" t="s">
        <v>100</v>
      </c>
      <c r="AR1766" s="2" t="s">
        <v>19</v>
      </c>
      <c r="AS1766" s="2" t="s">
        <v>104</v>
      </c>
      <c r="AT1766" s="2" t="s">
        <v>11</v>
      </c>
      <c r="AU1766" s="2" t="s">
        <v>12</v>
      </c>
      <c r="AV1766" s="2" t="s">
        <v>13</v>
      </c>
      <c r="AW1766" s="7">
        <v>2.5823939E-3</v>
      </c>
      <c r="AX1766" s="7">
        <v>0.75</v>
      </c>
      <c r="AY1766" s="9">
        <f>Tabla8[[#This Row],[Precio unitario]]*Tabla8[[#This Row],[Tasa de ingresos cliente]]</f>
        <v>1.9367954249999999E-3</v>
      </c>
      <c r="AZ1766" s="21">
        <v>21.6</v>
      </c>
      <c r="BA1766" s="11">
        <f>Tabla8[[#This Row],[tasa de cambio]]*Tabla8[[#This Row],[Ingresos netos]]</f>
        <v>4.1834781180000002E-2</v>
      </c>
      <c r="BB1766" s="23"/>
      <c r="BD1766" s="23"/>
    </row>
    <row r="1767" spans="43:56">
      <c r="AQ1767" s="1" t="s">
        <v>100</v>
      </c>
      <c r="AR1767" s="1" t="s">
        <v>19</v>
      </c>
      <c r="AS1767" s="1" t="s">
        <v>104</v>
      </c>
      <c r="AT1767" s="1" t="s">
        <v>11</v>
      </c>
      <c r="AU1767" s="1" t="s">
        <v>12</v>
      </c>
      <c r="AV1767" s="1" t="s">
        <v>13</v>
      </c>
      <c r="AW1767" s="8">
        <v>2.5823958000000002E-3</v>
      </c>
      <c r="AX1767" s="8">
        <v>0.75</v>
      </c>
      <c r="AY1767" s="9">
        <f>Tabla8[[#This Row],[Precio unitario]]*Tabla8[[#This Row],[Tasa de ingresos cliente]]</f>
        <v>1.9367968500000003E-3</v>
      </c>
      <c r="AZ1767" s="21">
        <v>21.6</v>
      </c>
      <c r="BA1767" s="11">
        <f>Tabla8[[#This Row],[tasa de cambio]]*Tabla8[[#This Row],[Ingresos netos]]</f>
        <v>4.183481196000001E-2</v>
      </c>
      <c r="BB1767" s="23"/>
      <c r="BD1767" s="23"/>
    </row>
    <row r="1768" spans="43:56">
      <c r="AQ1768" s="2" t="s">
        <v>100</v>
      </c>
      <c r="AR1768" s="2" t="s">
        <v>19</v>
      </c>
      <c r="AS1768" s="2" t="s">
        <v>104</v>
      </c>
      <c r="AT1768" s="2" t="s">
        <v>11</v>
      </c>
      <c r="AU1768" s="2" t="s">
        <v>12</v>
      </c>
      <c r="AV1768" s="2" t="s">
        <v>13</v>
      </c>
      <c r="AW1768" s="7">
        <v>2.5823929000000001E-3</v>
      </c>
      <c r="AX1768" s="7">
        <v>0.75</v>
      </c>
      <c r="AY1768" s="9">
        <f>Tabla8[[#This Row],[Precio unitario]]*Tabla8[[#This Row],[Tasa de ingresos cliente]]</f>
        <v>1.9367946750000001E-3</v>
      </c>
      <c r="AZ1768" s="21">
        <v>21.6</v>
      </c>
      <c r="BA1768" s="11">
        <f>Tabla8[[#This Row],[tasa de cambio]]*Tabla8[[#This Row],[Ingresos netos]]</f>
        <v>4.1834764980000001E-2</v>
      </c>
      <c r="BB1768" s="23"/>
      <c r="BD1768" s="23"/>
    </row>
    <row r="1769" spans="43:56">
      <c r="AQ1769" s="1" t="s">
        <v>100</v>
      </c>
      <c r="AR1769" s="1" t="s">
        <v>19</v>
      </c>
      <c r="AS1769" s="1" t="s">
        <v>104</v>
      </c>
      <c r="AT1769" s="1" t="s">
        <v>11</v>
      </c>
      <c r="AU1769" s="1" t="s">
        <v>12</v>
      </c>
      <c r="AV1769" s="1" t="s">
        <v>13</v>
      </c>
      <c r="AW1769" s="8">
        <v>2.5823952E-3</v>
      </c>
      <c r="AX1769" s="8">
        <v>0.75</v>
      </c>
      <c r="AY1769" s="9">
        <f>Tabla8[[#This Row],[Precio unitario]]*Tabla8[[#This Row],[Tasa de ingresos cliente]]</f>
        <v>1.9367963999999999E-3</v>
      </c>
      <c r="AZ1769" s="21">
        <v>21.6</v>
      </c>
      <c r="BA1769" s="11">
        <f>Tabla8[[#This Row],[tasa de cambio]]*Tabla8[[#This Row],[Ingresos netos]]</f>
        <v>4.1834802240000003E-2</v>
      </c>
      <c r="BB1769" s="23"/>
      <c r="BD1769" s="23"/>
    </row>
    <row r="1770" spans="43:56">
      <c r="AQ1770" s="2" t="s">
        <v>100</v>
      </c>
      <c r="AR1770" s="2" t="s">
        <v>19</v>
      </c>
      <c r="AS1770" s="2" t="s">
        <v>104</v>
      </c>
      <c r="AT1770" s="2" t="s">
        <v>11</v>
      </c>
      <c r="AU1770" s="2" t="s">
        <v>12</v>
      </c>
      <c r="AV1770" s="2" t="s">
        <v>13</v>
      </c>
      <c r="AW1770" s="7">
        <v>2.5823969000000001E-3</v>
      </c>
      <c r="AX1770" s="7">
        <v>0.75</v>
      </c>
      <c r="AY1770" s="9">
        <f>Tabla8[[#This Row],[Precio unitario]]*Tabla8[[#This Row],[Tasa de ingresos cliente]]</f>
        <v>1.936797675E-3</v>
      </c>
      <c r="AZ1770" s="21">
        <v>21.6</v>
      </c>
      <c r="BA1770" s="11">
        <f>Tabla8[[#This Row],[tasa de cambio]]*Tabla8[[#This Row],[Ingresos netos]]</f>
        <v>4.1834829779999999E-2</v>
      </c>
      <c r="BB1770" s="23"/>
      <c r="BD1770" s="23"/>
    </row>
    <row r="1771" spans="43:56">
      <c r="AQ1771" s="1" t="s">
        <v>100</v>
      </c>
      <c r="AR1771" s="1" t="s">
        <v>19</v>
      </c>
      <c r="AS1771" s="1" t="s">
        <v>104</v>
      </c>
      <c r="AT1771" s="1" t="s">
        <v>11</v>
      </c>
      <c r="AU1771" s="1" t="s">
        <v>12</v>
      </c>
      <c r="AV1771" s="1" t="s">
        <v>13</v>
      </c>
      <c r="AW1771" s="8">
        <v>2.5824073999999998E-3</v>
      </c>
      <c r="AX1771" s="8">
        <v>0.75</v>
      </c>
      <c r="AY1771" s="9">
        <f>Tabla8[[#This Row],[Precio unitario]]*Tabla8[[#This Row],[Tasa de ingresos cliente]]</f>
        <v>1.9368055499999997E-3</v>
      </c>
      <c r="AZ1771" s="21">
        <v>21.6</v>
      </c>
      <c r="BA1771" s="11">
        <f>Tabla8[[#This Row],[tasa de cambio]]*Tabla8[[#This Row],[Ingresos netos]]</f>
        <v>4.1834999879999994E-2</v>
      </c>
      <c r="BB1771" s="23"/>
      <c r="BD1771" s="23"/>
    </row>
    <row r="1772" spans="43:56">
      <c r="AQ1772" s="2" t="s">
        <v>100</v>
      </c>
      <c r="AR1772" s="2" t="s">
        <v>19</v>
      </c>
      <c r="AS1772" s="2" t="s">
        <v>104</v>
      </c>
      <c r="AT1772" s="2" t="s">
        <v>11</v>
      </c>
      <c r="AU1772" s="2" t="s">
        <v>12</v>
      </c>
      <c r="AV1772" s="2" t="s">
        <v>13</v>
      </c>
      <c r="AW1772" s="7">
        <v>2.5824062999999999E-3</v>
      </c>
      <c r="AX1772" s="7">
        <v>0.75</v>
      </c>
      <c r="AY1772" s="9">
        <f>Tabla8[[#This Row],[Precio unitario]]*Tabla8[[#This Row],[Tasa de ingresos cliente]]</f>
        <v>1.936804725E-3</v>
      </c>
      <c r="AZ1772" s="21">
        <v>21.6</v>
      </c>
      <c r="BA1772" s="11">
        <f>Tabla8[[#This Row],[tasa de cambio]]*Tabla8[[#This Row],[Ingresos netos]]</f>
        <v>4.1834982060000005E-2</v>
      </c>
      <c r="BB1772" s="23"/>
      <c r="BD1772" s="23"/>
    </row>
    <row r="1773" spans="43:56">
      <c r="AQ1773" s="1" t="s">
        <v>100</v>
      </c>
      <c r="AR1773" s="1" t="s">
        <v>19</v>
      </c>
      <c r="AS1773" s="1" t="s">
        <v>104</v>
      </c>
      <c r="AT1773" s="1" t="s">
        <v>11</v>
      </c>
      <c r="AU1773" s="1" t="s">
        <v>12</v>
      </c>
      <c r="AV1773" s="1" t="s">
        <v>13</v>
      </c>
      <c r="AW1773" s="8">
        <v>2.5824091E-3</v>
      </c>
      <c r="AX1773" s="8">
        <v>0.75</v>
      </c>
      <c r="AY1773" s="9">
        <f>Tabla8[[#This Row],[Precio unitario]]*Tabla8[[#This Row],[Tasa de ingresos cliente]]</f>
        <v>1.9368068249999999E-3</v>
      </c>
      <c r="AZ1773" s="21">
        <v>21.6</v>
      </c>
      <c r="BA1773" s="11">
        <f>Tabla8[[#This Row],[tasa de cambio]]*Tabla8[[#This Row],[Ingresos netos]]</f>
        <v>4.1835027419999997E-2</v>
      </c>
      <c r="BB1773" s="23"/>
      <c r="BD1773" s="23"/>
    </row>
    <row r="1774" spans="43:56">
      <c r="AQ1774" s="2" t="s">
        <v>100</v>
      </c>
      <c r="AR1774" s="2" t="s">
        <v>19</v>
      </c>
      <c r="AS1774" s="2" t="s">
        <v>104</v>
      </c>
      <c r="AT1774" s="2" t="s">
        <v>11</v>
      </c>
      <c r="AU1774" s="2" t="s">
        <v>12</v>
      </c>
      <c r="AV1774" s="2" t="s">
        <v>13</v>
      </c>
      <c r="AW1774" s="7">
        <v>2.5824043000000001E-3</v>
      </c>
      <c r="AX1774" s="7">
        <v>0.75</v>
      </c>
      <c r="AY1774" s="9">
        <f>Tabla8[[#This Row],[Precio unitario]]*Tabla8[[#This Row],[Tasa de ingresos cliente]]</f>
        <v>1.9368032249999999E-3</v>
      </c>
      <c r="AZ1774" s="21">
        <v>21.6</v>
      </c>
      <c r="BA1774" s="11">
        <f>Tabla8[[#This Row],[tasa de cambio]]*Tabla8[[#This Row],[Ingresos netos]]</f>
        <v>4.1834949660000002E-2</v>
      </c>
      <c r="BB1774" s="23"/>
      <c r="BD1774" s="23"/>
    </row>
    <row r="1775" spans="43:56">
      <c r="AQ1775" s="1" t="s">
        <v>100</v>
      </c>
      <c r="AR1775" s="1" t="s">
        <v>19</v>
      </c>
      <c r="AS1775" s="1" t="s">
        <v>104</v>
      </c>
      <c r="AT1775" s="1" t="s">
        <v>11</v>
      </c>
      <c r="AU1775" s="1" t="s">
        <v>12</v>
      </c>
      <c r="AV1775" s="1" t="s">
        <v>13</v>
      </c>
      <c r="AW1775" s="8">
        <v>2.5823955000000001E-3</v>
      </c>
      <c r="AX1775" s="8">
        <v>0.75</v>
      </c>
      <c r="AY1775" s="9">
        <f>Tabla8[[#This Row],[Precio unitario]]*Tabla8[[#This Row],[Tasa de ingresos cliente]]</f>
        <v>1.9367966250000001E-3</v>
      </c>
      <c r="AZ1775" s="21">
        <v>21.6</v>
      </c>
      <c r="BA1775" s="11">
        <f>Tabla8[[#This Row],[tasa de cambio]]*Tabla8[[#This Row],[Ingresos netos]]</f>
        <v>4.1834807100000003E-2</v>
      </c>
      <c r="BB1775" s="23"/>
      <c r="BD1775" s="23"/>
    </row>
    <row r="1776" spans="43:56">
      <c r="AQ1776" s="2" t="s">
        <v>100</v>
      </c>
      <c r="AR1776" s="2" t="s">
        <v>19</v>
      </c>
      <c r="AS1776" s="2" t="s">
        <v>104</v>
      </c>
      <c r="AT1776" s="2" t="s">
        <v>11</v>
      </c>
      <c r="AU1776" s="2" t="s">
        <v>12</v>
      </c>
      <c r="AV1776" s="2" t="s">
        <v>13</v>
      </c>
      <c r="AW1776" s="7">
        <v>2.5825000000000002E-3</v>
      </c>
      <c r="AX1776" s="7">
        <v>0.75</v>
      </c>
      <c r="AY1776" s="9">
        <f>Tabla8[[#This Row],[Precio unitario]]*Tabla8[[#This Row],[Tasa de ingresos cliente]]</f>
        <v>1.9368750000000002E-3</v>
      </c>
      <c r="AZ1776" s="21">
        <v>21.6</v>
      </c>
      <c r="BA1776" s="11">
        <f>Tabla8[[#This Row],[tasa de cambio]]*Tabla8[[#This Row],[Ingresos netos]]</f>
        <v>4.1836500000000006E-2</v>
      </c>
      <c r="BB1776" s="23"/>
      <c r="BD1776" s="23"/>
    </row>
    <row r="1777" spans="43:56">
      <c r="AQ1777" s="1" t="s">
        <v>100</v>
      </c>
      <c r="AR1777" s="1" t="s">
        <v>19</v>
      </c>
      <c r="AS1777" s="1" t="s">
        <v>104</v>
      </c>
      <c r="AT1777" s="1" t="s">
        <v>11</v>
      </c>
      <c r="AU1777" s="1" t="s">
        <v>12</v>
      </c>
      <c r="AV1777" s="1" t="s">
        <v>13</v>
      </c>
      <c r="AW1777" s="8">
        <v>2.5823933000000002E-3</v>
      </c>
      <c r="AX1777" s="8">
        <v>0.75</v>
      </c>
      <c r="AY1777" s="9">
        <f>Tabla8[[#This Row],[Precio unitario]]*Tabla8[[#This Row],[Tasa de ingresos cliente]]</f>
        <v>1.9367949750000002E-3</v>
      </c>
      <c r="AZ1777" s="21">
        <v>21.6</v>
      </c>
      <c r="BA1777" s="11">
        <f>Tabla8[[#This Row],[tasa de cambio]]*Tabla8[[#This Row],[Ingresos netos]]</f>
        <v>4.1834771460000003E-2</v>
      </c>
      <c r="BB1777" s="23"/>
      <c r="BD1777" s="23"/>
    </row>
    <row r="1778" spans="43:56">
      <c r="AQ1778" s="2" t="s">
        <v>100</v>
      </c>
      <c r="AR1778" s="2" t="s">
        <v>19</v>
      </c>
      <c r="AS1778" s="2" t="s">
        <v>104</v>
      </c>
      <c r="AT1778" s="2" t="s">
        <v>11</v>
      </c>
      <c r="AU1778" s="2" t="s">
        <v>12</v>
      </c>
      <c r="AV1778" s="2" t="s">
        <v>13</v>
      </c>
      <c r="AW1778" s="7">
        <v>2.5823889E-3</v>
      </c>
      <c r="AX1778" s="7">
        <v>0.75</v>
      </c>
      <c r="AY1778" s="9">
        <f>Tabla8[[#This Row],[Precio unitario]]*Tabla8[[#This Row],[Tasa de ingresos cliente]]</f>
        <v>1.9367916750000001E-3</v>
      </c>
      <c r="AZ1778" s="21">
        <v>21.6</v>
      </c>
      <c r="BA1778" s="11">
        <f>Tabla8[[#This Row],[tasa de cambio]]*Tabla8[[#This Row],[Ingresos netos]]</f>
        <v>4.1834700180000003E-2</v>
      </c>
      <c r="BB1778" s="23"/>
      <c r="BD1778" s="23"/>
    </row>
    <row r="1779" spans="43:56">
      <c r="AQ1779" s="1" t="s">
        <v>100</v>
      </c>
      <c r="AR1779" s="1" t="s">
        <v>19</v>
      </c>
      <c r="AS1779" s="1" t="s">
        <v>104</v>
      </c>
      <c r="AT1779" s="1" t="s">
        <v>11</v>
      </c>
      <c r="AU1779" s="1" t="s">
        <v>12</v>
      </c>
      <c r="AV1779" s="1" t="s">
        <v>13</v>
      </c>
      <c r="AW1779" s="8">
        <v>2.5823942000000001E-3</v>
      </c>
      <c r="AX1779" s="8">
        <v>0.75</v>
      </c>
      <c r="AY1779" s="9">
        <f>Tabla8[[#This Row],[Precio unitario]]*Tabla8[[#This Row],[Tasa de ingresos cliente]]</f>
        <v>1.9367956500000001E-3</v>
      </c>
      <c r="AZ1779" s="21">
        <v>21.6</v>
      </c>
      <c r="BA1779" s="11">
        <f>Tabla8[[#This Row],[tasa de cambio]]*Tabla8[[#This Row],[Ingresos netos]]</f>
        <v>4.1834786040000002E-2</v>
      </c>
      <c r="BB1779" s="23"/>
      <c r="BD1779" s="23"/>
    </row>
    <row r="1780" spans="43:56">
      <c r="AQ1780" s="2" t="s">
        <v>100</v>
      </c>
      <c r="AR1780" s="2" t="s">
        <v>19</v>
      </c>
      <c r="AS1780" s="2" t="s">
        <v>104</v>
      </c>
      <c r="AT1780" s="2" t="s">
        <v>11</v>
      </c>
      <c r="AU1780" s="2" t="s">
        <v>12</v>
      </c>
      <c r="AV1780" s="2" t="s">
        <v>13</v>
      </c>
      <c r="AW1780" s="7">
        <v>2.5823870999999998E-3</v>
      </c>
      <c r="AX1780" s="7">
        <v>0.75</v>
      </c>
      <c r="AY1780" s="9">
        <f>Tabla8[[#This Row],[Precio unitario]]*Tabla8[[#This Row],[Tasa de ingresos cliente]]</f>
        <v>1.9367903249999999E-3</v>
      </c>
      <c r="AZ1780" s="21">
        <v>21.6</v>
      </c>
      <c r="BA1780" s="11">
        <f>Tabla8[[#This Row],[tasa de cambio]]*Tabla8[[#This Row],[Ingresos netos]]</f>
        <v>4.1834671019999999E-2</v>
      </c>
      <c r="BB1780" s="23"/>
      <c r="BD1780" s="23"/>
    </row>
    <row r="1781" spans="43:56">
      <c r="AQ1781" s="1" t="s">
        <v>100</v>
      </c>
      <c r="AR1781" s="1" t="s">
        <v>19</v>
      </c>
      <c r="AS1781" s="1" t="s">
        <v>104</v>
      </c>
      <c r="AT1781" s="1" t="s">
        <v>11</v>
      </c>
      <c r="AU1781" s="1" t="s">
        <v>12</v>
      </c>
      <c r="AV1781" s="1" t="s">
        <v>13</v>
      </c>
      <c r="AW1781" s="8">
        <v>2.5823957000000002E-3</v>
      </c>
      <c r="AX1781" s="8">
        <v>0.75</v>
      </c>
      <c r="AY1781" s="9">
        <f>Tabla8[[#This Row],[Precio unitario]]*Tabla8[[#This Row],[Tasa de ingresos cliente]]</f>
        <v>1.9367967750000001E-3</v>
      </c>
      <c r="AZ1781" s="21">
        <v>21.6</v>
      </c>
      <c r="BA1781" s="11">
        <f>Tabla8[[#This Row],[tasa de cambio]]*Tabla8[[#This Row],[Ingresos netos]]</f>
        <v>4.1834810340000007E-2</v>
      </c>
      <c r="BB1781" s="23"/>
      <c r="BD1781" s="23"/>
    </row>
    <row r="1782" spans="43:56">
      <c r="AQ1782" s="2" t="s">
        <v>100</v>
      </c>
      <c r="AR1782" s="2" t="s">
        <v>19</v>
      </c>
      <c r="AS1782" s="2" t="s">
        <v>104</v>
      </c>
      <c r="AT1782" s="2" t="s">
        <v>11</v>
      </c>
      <c r="AU1782" s="2" t="s">
        <v>12</v>
      </c>
      <c r="AV1782" s="2" t="s">
        <v>13</v>
      </c>
      <c r="AW1782" s="7">
        <v>2.5823958999999998E-3</v>
      </c>
      <c r="AX1782" s="7">
        <v>0.75</v>
      </c>
      <c r="AY1782" s="9">
        <f>Tabla8[[#This Row],[Precio unitario]]*Tabla8[[#This Row],[Tasa de ingresos cliente]]</f>
        <v>1.936796925E-3</v>
      </c>
      <c r="AZ1782" s="21">
        <v>21.6</v>
      </c>
      <c r="BA1782" s="11">
        <f>Tabla8[[#This Row],[tasa de cambio]]*Tabla8[[#This Row],[Ingresos netos]]</f>
        <v>4.1834813580000005E-2</v>
      </c>
      <c r="BB1782" s="23"/>
      <c r="BD1782" s="23"/>
    </row>
    <row r="1783" spans="43:56">
      <c r="AQ1783" s="1" t="s">
        <v>100</v>
      </c>
      <c r="AR1783" s="1" t="s">
        <v>19</v>
      </c>
      <c r="AS1783" s="1" t="s">
        <v>104</v>
      </c>
      <c r="AT1783" s="1" t="s">
        <v>11</v>
      </c>
      <c r="AU1783" s="1" t="s">
        <v>12</v>
      </c>
      <c r="AV1783" s="1" t="s">
        <v>13</v>
      </c>
      <c r="AW1783" s="8">
        <v>2.5824032000000001E-3</v>
      </c>
      <c r="AX1783" s="8">
        <v>0.75</v>
      </c>
      <c r="AY1783" s="9">
        <f>Tabla8[[#This Row],[Precio unitario]]*Tabla8[[#This Row],[Tasa de ingresos cliente]]</f>
        <v>1.9368024000000002E-3</v>
      </c>
      <c r="AZ1783" s="21">
        <v>21.6</v>
      </c>
      <c r="BA1783" s="11">
        <f>Tabla8[[#This Row],[tasa de cambio]]*Tabla8[[#This Row],[Ingresos netos]]</f>
        <v>4.1834931840000006E-2</v>
      </c>
      <c r="BB1783" s="23"/>
      <c r="BD1783" s="23"/>
    </row>
    <row r="1784" spans="43:56">
      <c r="AQ1784" s="2" t="s">
        <v>100</v>
      </c>
      <c r="AR1784" s="2" t="s">
        <v>19</v>
      </c>
      <c r="AS1784" s="2" t="s">
        <v>104</v>
      </c>
      <c r="AT1784" s="2" t="s">
        <v>11</v>
      </c>
      <c r="AU1784" s="2" t="s">
        <v>12</v>
      </c>
      <c r="AV1784" s="2" t="s">
        <v>13</v>
      </c>
      <c r="AW1784" s="7">
        <v>2.5823999999999999E-3</v>
      </c>
      <c r="AX1784" s="7">
        <v>0.75</v>
      </c>
      <c r="AY1784" s="9">
        <f>Tabla8[[#This Row],[Precio unitario]]*Tabla8[[#This Row],[Tasa de ingresos cliente]]</f>
        <v>1.9367999999999998E-3</v>
      </c>
      <c r="AZ1784" s="21">
        <v>21.6</v>
      </c>
      <c r="BA1784" s="11">
        <f>Tabla8[[#This Row],[tasa de cambio]]*Tabla8[[#This Row],[Ingresos netos]]</f>
        <v>4.1834879999999998E-2</v>
      </c>
      <c r="BB1784" s="23"/>
      <c r="BD1784" s="23"/>
    </row>
    <row r="1785" spans="43:56">
      <c r="AQ1785" s="1" t="s">
        <v>100</v>
      </c>
      <c r="AR1785" s="1" t="s">
        <v>19</v>
      </c>
      <c r="AS1785" s="1" t="s">
        <v>104</v>
      </c>
      <c r="AT1785" s="1" t="s">
        <v>11</v>
      </c>
      <c r="AU1785" s="1" t="s">
        <v>12</v>
      </c>
      <c r="AV1785" s="1" t="s">
        <v>13</v>
      </c>
      <c r="AW1785" s="8">
        <v>2.5823966E-3</v>
      </c>
      <c r="AX1785" s="8">
        <v>0.75</v>
      </c>
      <c r="AY1785" s="9">
        <f>Tabla8[[#This Row],[Precio unitario]]*Tabla8[[#This Row],[Tasa de ingresos cliente]]</f>
        <v>1.93679745E-3</v>
      </c>
      <c r="AZ1785" s="21">
        <v>21.6</v>
      </c>
      <c r="BA1785" s="11">
        <f>Tabla8[[#This Row],[tasa de cambio]]*Tabla8[[#This Row],[Ingresos netos]]</f>
        <v>4.1834824920000006E-2</v>
      </c>
      <c r="BB1785" s="23"/>
      <c r="BD1785" s="23"/>
    </row>
    <row r="1786" spans="43:56">
      <c r="AQ1786" s="2" t="s">
        <v>100</v>
      </c>
      <c r="AR1786" s="2" t="s">
        <v>19</v>
      </c>
      <c r="AS1786" s="2" t="s">
        <v>104</v>
      </c>
      <c r="AT1786" s="2" t="s">
        <v>11</v>
      </c>
      <c r="AU1786" s="2" t="s">
        <v>12</v>
      </c>
      <c r="AV1786" s="2" t="s">
        <v>13</v>
      </c>
      <c r="AW1786" s="7">
        <v>2.5823949999999999E-3</v>
      </c>
      <c r="AX1786" s="7">
        <v>0.75</v>
      </c>
      <c r="AY1786" s="9">
        <f>Tabla8[[#This Row],[Precio unitario]]*Tabla8[[#This Row],[Tasa de ingresos cliente]]</f>
        <v>1.93679625E-3</v>
      </c>
      <c r="AZ1786" s="21">
        <v>21.6</v>
      </c>
      <c r="BA1786" s="11">
        <f>Tabla8[[#This Row],[tasa de cambio]]*Tabla8[[#This Row],[Ingresos netos]]</f>
        <v>4.1834799000000006E-2</v>
      </c>
      <c r="BB1786" s="23"/>
      <c r="BD1786" s="23"/>
    </row>
    <row r="1787" spans="43:56">
      <c r="AQ1787" s="1" t="s">
        <v>100</v>
      </c>
      <c r="AR1787" s="1" t="s">
        <v>19</v>
      </c>
      <c r="AS1787" s="1" t="s">
        <v>104</v>
      </c>
      <c r="AT1787" s="1" t="s">
        <v>11</v>
      </c>
      <c r="AU1787" s="1" t="s">
        <v>12</v>
      </c>
      <c r="AV1787" s="1" t="s">
        <v>13</v>
      </c>
      <c r="AW1787" s="8">
        <v>3.5869999999999999E-3</v>
      </c>
      <c r="AX1787" s="8">
        <v>0.75</v>
      </c>
      <c r="AY1787" s="9">
        <f>Tabla8[[#This Row],[Precio unitario]]*Tabla8[[#This Row],[Tasa de ingresos cliente]]</f>
        <v>2.6902499999999999E-3</v>
      </c>
      <c r="AZ1787" s="21">
        <v>21.6</v>
      </c>
      <c r="BA1787" s="11">
        <f>Tabla8[[#This Row],[tasa de cambio]]*Tabla8[[#This Row],[Ingresos netos]]</f>
        <v>5.8109400000000005E-2</v>
      </c>
      <c r="BB1787" s="23"/>
      <c r="BD1787" s="23"/>
    </row>
    <row r="1788" spans="43:56">
      <c r="AQ1788" s="1" t="s">
        <v>100</v>
      </c>
      <c r="AR1788" s="1" t="s">
        <v>19</v>
      </c>
      <c r="AS1788" s="1" t="s">
        <v>104</v>
      </c>
      <c r="AT1788" s="1" t="s">
        <v>11</v>
      </c>
      <c r="AU1788" s="1" t="s">
        <v>12</v>
      </c>
      <c r="AV1788" s="1" t="s">
        <v>13</v>
      </c>
      <c r="AW1788" s="8">
        <v>3.9596552000000004E-3</v>
      </c>
      <c r="AX1788" s="8">
        <v>0.75</v>
      </c>
      <c r="AY1788" s="9">
        <f>Tabla8[[#This Row],[Precio unitario]]*Tabla8[[#This Row],[Tasa de ingresos cliente]]</f>
        <v>2.9697414000000003E-3</v>
      </c>
      <c r="AZ1788" s="21">
        <v>21.6</v>
      </c>
      <c r="BA1788" s="11">
        <f>Tabla8[[#This Row],[tasa de cambio]]*Tabla8[[#This Row],[Ingresos netos]]</f>
        <v>6.4146414240000005E-2</v>
      </c>
      <c r="BB1788" s="23"/>
      <c r="BD1788" s="23"/>
    </row>
    <row r="1789" spans="43:56">
      <c r="AQ1789" s="2" t="s">
        <v>100</v>
      </c>
      <c r="AR1789" s="2" t="s">
        <v>19</v>
      </c>
      <c r="AS1789" s="2" t="s">
        <v>104</v>
      </c>
      <c r="AT1789" s="2" t="s">
        <v>11</v>
      </c>
      <c r="AU1789" s="2" t="s">
        <v>12</v>
      </c>
      <c r="AV1789" s="2" t="s">
        <v>13</v>
      </c>
      <c r="AW1789" s="7">
        <v>3.9596667000000004E-3</v>
      </c>
      <c r="AX1789" s="7">
        <v>0.75</v>
      </c>
      <c r="AY1789" s="9">
        <f>Tabla8[[#This Row],[Precio unitario]]*Tabla8[[#This Row],[Tasa de ingresos cliente]]</f>
        <v>2.9697500250000005E-3</v>
      </c>
      <c r="AZ1789" s="21">
        <v>21.6</v>
      </c>
      <c r="BA1789" s="11">
        <f>Tabla8[[#This Row],[tasa de cambio]]*Tabla8[[#This Row],[Ingresos netos]]</f>
        <v>6.4146600540000015E-2</v>
      </c>
      <c r="BB1789" s="23"/>
      <c r="BD1789" s="23"/>
    </row>
    <row r="1790" spans="43:56">
      <c r="AQ1790" s="1" t="s">
        <v>100</v>
      </c>
      <c r="AR1790" s="1" t="s">
        <v>19</v>
      </c>
      <c r="AS1790" s="1" t="s">
        <v>104</v>
      </c>
      <c r="AT1790" s="1" t="s">
        <v>11</v>
      </c>
      <c r="AU1790" s="1" t="s">
        <v>12</v>
      </c>
      <c r="AV1790" s="1" t="s">
        <v>13</v>
      </c>
      <c r="AW1790" s="8">
        <v>3.9596591000000004E-3</v>
      </c>
      <c r="AX1790" s="8">
        <v>0.75</v>
      </c>
      <c r="AY1790" s="9">
        <f>Tabla8[[#This Row],[Precio unitario]]*Tabla8[[#This Row],[Tasa de ingresos cliente]]</f>
        <v>2.9697443250000003E-3</v>
      </c>
      <c r="AZ1790" s="21">
        <v>21.6</v>
      </c>
      <c r="BA1790" s="11">
        <f>Tabla8[[#This Row],[tasa de cambio]]*Tabla8[[#This Row],[Ingresos netos]]</f>
        <v>6.4146477420000014E-2</v>
      </c>
      <c r="BB1790" s="23"/>
      <c r="BD1790" s="23"/>
    </row>
    <row r="1791" spans="43:56">
      <c r="AQ1791" s="2" t="s">
        <v>100</v>
      </c>
      <c r="AR1791" s="2" t="s">
        <v>19</v>
      </c>
      <c r="AS1791" s="2" t="s">
        <v>104</v>
      </c>
      <c r="AT1791" s="2" t="s">
        <v>11</v>
      </c>
      <c r="AU1791" s="2" t="s">
        <v>12</v>
      </c>
      <c r="AV1791" s="2" t="s">
        <v>13</v>
      </c>
      <c r="AW1791" s="7">
        <v>3.9596774000000001E-3</v>
      </c>
      <c r="AX1791" s="7">
        <v>0.75</v>
      </c>
      <c r="AY1791" s="9">
        <f>Tabla8[[#This Row],[Precio unitario]]*Tabla8[[#This Row],[Tasa de ingresos cliente]]</f>
        <v>2.9697580500000001E-3</v>
      </c>
      <c r="AZ1791" s="21">
        <v>21.6</v>
      </c>
      <c r="BA1791" s="11">
        <f>Tabla8[[#This Row],[tasa de cambio]]*Tabla8[[#This Row],[Ingresos netos]]</f>
        <v>6.4146773880000008E-2</v>
      </c>
      <c r="BB1791" s="23"/>
      <c r="BD1791" s="23"/>
    </row>
    <row r="1792" spans="43:56">
      <c r="AQ1792" s="1" t="s">
        <v>100</v>
      </c>
      <c r="AR1792" s="1" t="s">
        <v>19</v>
      </c>
      <c r="AS1792" s="1" t="s">
        <v>104</v>
      </c>
      <c r="AT1792" s="1" t="s">
        <v>11</v>
      </c>
      <c r="AU1792" s="1" t="s">
        <v>12</v>
      </c>
      <c r="AV1792" s="1" t="s">
        <v>13</v>
      </c>
      <c r="AW1792" s="8">
        <v>3.9596364E-3</v>
      </c>
      <c r="AX1792" s="8">
        <v>0.75</v>
      </c>
      <c r="AY1792" s="9">
        <f>Tabla8[[#This Row],[Precio unitario]]*Tabla8[[#This Row],[Tasa de ingresos cliente]]</f>
        <v>2.9697272999999998E-3</v>
      </c>
      <c r="AZ1792" s="21">
        <v>21.6</v>
      </c>
      <c r="BA1792" s="11">
        <f>Tabla8[[#This Row],[tasa de cambio]]*Tabla8[[#This Row],[Ingresos netos]]</f>
        <v>6.4146109679999994E-2</v>
      </c>
      <c r="BB1792" s="23"/>
      <c r="BD1792" s="23"/>
    </row>
    <row r="1793" spans="43:56">
      <c r="AQ1793" s="2" t="s">
        <v>100</v>
      </c>
      <c r="AR1793" s="2" t="s">
        <v>19</v>
      </c>
      <c r="AS1793" s="2" t="s">
        <v>104</v>
      </c>
      <c r="AT1793" s="2" t="s">
        <v>11</v>
      </c>
      <c r="AU1793" s="2" t="s">
        <v>12</v>
      </c>
      <c r="AV1793" s="2" t="s">
        <v>13</v>
      </c>
      <c r="AW1793" s="7">
        <v>3.9596922999999996E-3</v>
      </c>
      <c r="AX1793" s="7">
        <v>0.75</v>
      </c>
      <c r="AY1793" s="9">
        <f>Tabla8[[#This Row],[Precio unitario]]*Tabla8[[#This Row],[Tasa de ingresos cliente]]</f>
        <v>2.9697692249999997E-3</v>
      </c>
      <c r="AZ1793" s="21">
        <v>21.6</v>
      </c>
      <c r="BA1793" s="11">
        <f>Tabla8[[#This Row],[tasa de cambio]]*Tabla8[[#This Row],[Ingresos netos]]</f>
        <v>6.4147015259999995E-2</v>
      </c>
      <c r="BB1793" s="23"/>
      <c r="BD1793" s="23"/>
    </row>
    <row r="1794" spans="43:56">
      <c r="AQ1794" s="1" t="s">
        <v>100</v>
      </c>
      <c r="AR1794" s="1" t="s">
        <v>19</v>
      </c>
      <c r="AS1794" s="1" t="s">
        <v>104</v>
      </c>
      <c r="AT1794" s="1" t="s">
        <v>11</v>
      </c>
      <c r="AU1794" s="1" t="s">
        <v>12</v>
      </c>
      <c r="AV1794" s="1" t="s">
        <v>13</v>
      </c>
      <c r="AW1794" s="8">
        <v>3.9596579E-3</v>
      </c>
      <c r="AX1794" s="8">
        <v>0.75</v>
      </c>
      <c r="AY1794" s="9">
        <f>Tabla8[[#This Row],[Precio unitario]]*Tabla8[[#This Row],[Tasa de ingresos cliente]]</f>
        <v>2.969743425E-3</v>
      </c>
      <c r="AZ1794" s="21">
        <v>21.6</v>
      </c>
      <c r="BA1794" s="11">
        <f>Tabla8[[#This Row],[tasa de cambio]]*Tabla8[[#This Row],[Ingresos netos]]</f>
        <v>6.4146457980000002E-2</v>
      </c>
      <c r="BB1794" s="23"/>
      <c r="BD1794" s="23"/>
    </row>
    <row r="1795" spans="43:56">
      <c r="AQ1795" s="2" t="s">
        <v>100</v>
      </c>
      <c r="AR1795" s="2" t="s">
        <v>19</v>
      </c>
      <c r="AS1795" s="2" t="s">
        <v>104</v>
      </c>
      <c r="AT1795" s="2" t="s">
        <v>11</v>
      </c>
      <c r="AU1795" s="2" t="s">
        <v>12</v>
      </c>
      <c r="AV1795" s="2" t="s">
        <v>13</v>
      </c>
      <c r="AW1795" s="7">
        <v>3.9596874999999997E-3</v>
      </c>
      <c r="AX1795" s="7">
        <v>0.75</v>
      </c>
      <c r="AY1795" s="9">
        <f>Tabla8[[#This Row],[Precio unitario]]*Tabla8[[#This Row],[Tasa de ingresos cliente]]</f>
        <v>2.9697656249999997E-3</v>
      </c>
      <c r="AZ1795" s="21">
        <v>21.6</v>
      </c>
      <c r="BA1795" s="11">
        <f>Tabla8[[#This Row],[tasa de cambio]]*Tabla8[[#This Row],[Ingresos netos]]</f>
        <v>6.4146937500000001E-2</v>
      </c>
      <c r="BB1795" s="23"/>
      <c r="BD1795" s="23"/>
    </row>
    <row r="1796" spans="43:56">
      <c r="AQ1796" s="1" t="s">
        <v>100</v>
      </c>
      <c r="AR1796" s="1" t="s">
        <v>19</v>
      </c>
      <c r="AS1796" s="1" t="s">
        <v>104</v>
      </c>
      <c r="AT1796" s="1" t="s">
        <v>11</v>
      </c>
      <c r="AU1796" s="1" t="s">
        <v>12</v>
      </c>
      <c r="AV1796" s="1" t="s">
        <v>13</v>
      </c>
      <c r="AW1796" s="8">
        <v>3.96E-3</v>
      </c>
      <c r="AX1796" s="8">
        <v>0.75</v>
      </c>
      <c r="AY1796" s="9">
        <f>Tabla8[[#This Row],[Precio unitario]]*Tabla8[[#This Row],[Tasa de ingresos cliente]]</f>
        <v>2.97E-3</v>
      </c>
      <c r="AZ1796" s="21">
        <v>21.6</v>
      </c>
      <c r="BA1796" s="11">
        <f>Tabla8[[#This Row],[tasa de cambio]]*Tabla8[[#This Row],[Ingresos netos]]</f>
        <v>6.4152000000000001E-2</v>
      </c>
      <c r="BB1796" s="23"/>
      <c r="BD1796" s="23"/>
    </row>
    <row r="1797" spans="43:56">
      <c r="AQ1797" s="2" t="s">
        <v>100</v>
      </c>
      <c r="AR1797" s="2" t="s">
        <v>19</v>
      </c>
      <c r="AS1797" s="2" t="s">
        <v>104</v>
      </c>
      <c r="AT1797" s="2" t="s">
        <v>11</v>
      </c>
      <c r="AU1797" s="2" t="s">
        <v>12</v>
      </c>
      <c r="AV1797" s="2" t="s">
        <v>13</v>
      </c>
      <c r="AW1797" s="7">
        <v>3.9596800000000001E-3</v>
      </c>
      <c r="AX1797" s="7">
        <v>0.75</v>
      </c>
      <c r="AY1797" s="9">
        <f>Tabla8[[#This Row],[Precio unitario]]*Tabla8[[#This Row],[Tasa de ingresos cliente]]</f>
        <v>2.9697600000000001E-3</v>
      </c>
      <c r="AZ1797" s="21">
        <v>21.6</v>
      </c>
      <c r="BA1797" s="11">
        <f>Tabla8[[#This Row],[tasa de cambio]]*Tabla8[[#This Row],[Ingresos netos]]</f>
        <v>6.4146816000000009E-2</v>
      </c>
      <c r="BB1797" s="23"/>
      <c r="BD1797" s="23"/>
    </row>
    <row r="1798" spans="43:56">
      <c r="AQ1798" s="1" t="s">
        <v>100</v>
      </c>
      <c r="AR1798" s="1" t="s">
        <v>19</v>
      </c>
      <c r="AS1798" s="1" t="s">
        <v>104</v>
      </c>
      <c r="AT1798" s="1" t="s">
        <v>11</v>
      </c>
      <c r="AU1798" s="1" t="s">
        <v>12</v>
      </c>
      <c r="AV1798" s="1" t="s">
        <v>13</v>
      </c>
      <c r="AW1798" s="8">
        <v>3.9596841999999998E-3</v>
      </c>
      <c r="AX1798" s="8">
        <v>0.75</v>
      </c>
      <c r="AY1798" s="9">
        <f>Tabla8[[#This Row],[Precio unitario]]*Tabla8[[#This Row],[Tasa de ingresos cliente]]</f>
        <v>2.9697631499999997E-3</v>
      </c>
      <c r="AZ1798" s="21">
        <v>21.6</v>
      </c>
      <c r="BA1798" s="11">
        <f>Tabla8[[#This Row],[tasa de cambio]]*Tabla8[[#This Row],[Ingresos netos]]</f>
        <v>6.4146884039999991E-2</v>
      </c>
      <c r="BB1798" s="23"/>
      <c r="BD1798" s="23"/>
    </row>
    <row r="1799" spans="43:56">
      <c r="AQ1799" s="2" t="s">
        <v>100</v>
      </c>
      <c r="AR1799" s="2" t="s">
        <v>19</v>
      </c>
      <c r="AS1799" s="2" t="s">
        <v>104</v>
      </c>
      <c r="AT1799" s="2" t="s">
        <v>11</v>
      </c>
      <c r="AU1799" s="2" t="s">
        <v>12</v>
      </c>
      <c r="AV1799" s="2" t="s">
        <v>13</v>
      </c>
      <c r="AW1799" s="7">
        <v>3.9596581999999996E-3</v>
      </c>
      <c r="AX1799" s="7">
        <v>0.75</v>
      </c>
      <c r="AY1799" s="9">
        <f>Tabla8[[#This Row],[Precio unitario]]*Tabla8[[#This Row],[Tasa de ingresos cliente]]</f>
        <v>2.9697436499999995E-3</v>
      </c>
      <c r="AZ1799" s="21">
        <v>21.6</v>
      </c>
      <c r="BA1799" s="11">
        <f>Tabla8[[#This Row],[tasa de cambio]]*Tabla8[[#This Row],[Ingresos netos]]</f>
        <v>6.4146462839999988E-2</v>
      </c>
      <c r="BB1799" s="23"/>
      <c r="BD1799" s="23"/>
    </row>
    <row r="1800" spans="43:56">
      <c r="AQ1800" s="1" t="s">
        <v>100</v>
      </c>
      <c r="AR1800" s="1" t="s">
        <v>19</v>
      </c>
      <c r="AS1800" s="1" t="s">
        <v>104</v>
      </c>
      <c r="AT1800" s="1" t="s">
        <v>11</v>
      </c>
      <c r="AU1800" s="1" t="s">
        <v>12</v>
      </c>
      <c r="AV1800" s="1" t="s">
        <v>13</v>
      </c>
      <c r="AW1800" s="8">
        <v>3.9596563000000003E-3</v>
      </c>
      <c r="AX1800" s="8">
        <v>0.75</v>
      </c>
      <c r="AY1800" s="9">
        <f>Tabla8[[#This Row],[Precio unitario]]*Tabla8[[#This Row],[Tasa de ingresos cliente]]</f>
        <v>2.9697422250000004E-3</v>
      </c>
      <c r="AZ1800" s="21">
        <v>21.6</v>
      </c>
      <c r="BA1800" s="11">
        <f>Tabla8[[#This Row],[tasa de cambio]]*Tabla8[[#This Row],[Ingresos netos]]</f>
        <v>6.4146432060000008E-2</v>
      </c>
      <c r="BB1800" s="23"/>
      <c r="BD1800" s="23"/>
    </row>
    <row r="1801" spans="43:56">
      <c r="AQ1801" s="2" t="s">
        <v>100</v>
      </c>
      <c r="AR1801" s="2" t="s">
        <v>19</v>
      </c>
      <c r="AS1801" s="2" t="s">
        <v>104</v>
      </c>
      <c r="AT1801" s="2" t="s">
        <v>11</v>
      </c>
      <c r="AU1801" s="2" t="s">
        <v>12</v>
      </c>
      <c r="AV1801" s="2" t="s">
        <v>13</v>
      </c>
      <c r="AW1801" s="7">
        <v>3.9596817999999999E-3</v>
      </c>
      <c r="AX1801" s="7">
        <v>0.75</v>
      </c>
      <c r="AY1801" s="9">
        <f>Tabla8[[#This Row],[Precio unitario]]*Tabla8[[#This Row],[Tasa de ingresos cliente]]</f>
        <v>2.9697613499999999E-3</v>
      </c>
      <c r="AZ1801" s="21">
        <v>21.6</v>
      </c>
      <c r="BA1801" s="11">
        <f>Tabla8[[#This Row],[tasa de cambio]]*Tabla8[[#This Row],[Ingresos netos]]</f>
        <v>6.4146845160000007E-2</v>
      </c>
      <c r="BB1801" s="23"/>
      <c r="BD1801" s="23"/>
    </row>
    <row r="1802" spans="43:56">
      <c r="AQ1802" s="1" t="s">
        <v>100</v>
      </c>
      <c r="AR1802" s="1" t="s">
        <v>19</v>
      </c>
      <c r="AS1802" s="1" t="s">
        <v>104</v>
      </c>
      <c r="AT1802" s="1" t="s">
        <v>11</v>
      </c>
      <c r="AU1802" s="1" t="s">
        <v>12</v>
      </c>
      <c r="AV1802" s="1" t="s">
        <v>13</v>
      </c>
      <c r="AW1802" s="8">
        <v>3.9596618999999996E-3</v>
      </c>
      <c r="AX1802" s="8">
        <v>0.75</v>
      </c>
      <c r="AY1802" s="9">
        <f>Tabla8[[#This Row],[Precio unitario]]*Tabla8[[#This Row],[Tasa de ingresos cliente]]</f>
        <v>2.9697464249999997E-3</v>
      </c>
      <c r="AZ1802" s="21">
        <v>21.6</v>
      </c>
      <c r="BA1802" s="11">
        <f>Tabla8[[#This Row],[tasa de cambio]]*Tabla8[[#This Row],[Ingresos netos]]</f>
        <v>6.4146522779999993E-2</v>
      </c>
      <c r="BB1802" s="23"/>
      <c r="BD1802" s="23"/>
    </row>
    <row r="1803" spans="43:56">
      <c r="AQ1803" s="2" t="s">
        <v>100</v>
      </c>
      <c r="AR1803" s="2" t="s">
        <v>19</v>
      </c>
      <c r="AS1803" s="2" t="s">
        <v>104</v>
      </c>
      <c r="AT1803" s="2" t="s">
        <v>11</v>
      </c>
      <c r="AU1803" s="2" t="s">
        <v>12</v>
      </c>
      <c r="AV1803" s="2" t="s">
        <v>13</v>
      </c>
      <c r="AW1803" s="7">
        <v>5.1132297999999998E-3</v>
      </c>
      <c r="AX1803" s="7">
        <v>0.75</v>
      </c>
      <c r="AY1803" s="9">
        <f>Tabla8[[#This Row],[Precio unitario]]*Tabla8[[#This Row],[Tasa de ingresos cliente]]</f>
        <v>3.8349223499999996E-3</v>
      </c>
      <c r="AZ1803" s="21">
        <v>21.6</v>
      </c>
      <c r="BA1803" s="11">
        <f>Tabla8[[#This Row],[tasa de cambio]]*Tabla8[[#This Row],[Ingresos netos]]</f>
        <v>8.2834322759999995E-2</v>
      </c>
      <c r="BB1803" s="23"/>
      <c r="BD1803" s="23"/>
    </row>
    <row r="1804" spans="43:56">
      <c r="AQ1804" s="1" t="s">
        <v>100</v>
      </c>
      <c r="AR1804" s="1" t="s">
        <v>19</v>
      </c>
      <c r="AS1804" s="1" t="s">
        <v>104</v>
      </c>
      <c r="AT1804" s="1" t="s">
        <v>11</v>
      </c>
      <c r="AU1804" s="1" t="s">
        <v>12</v>
      </c>
      <c r="AV1804" s="1" t="s">
        <v>13</v>
      </c>
      <c r="AW1804" s="8">
        <v>5.1132308000000001E-3</v>
      </c>
      <c r="AX1804" s="8">
        <v>0.75</v>
      </c>
      <c r="AY1804" s="9">
        <f>Tabla8[[#This Row],[Precio unitario]]*Tabla8[[#This Row],[Tasa de ingresos cliente]]</f>
        <v>3.8349231000000001E-3</v>
      </c>
      <c r="AZ1804" s="21">
        <v>21.6</v>
      </c>
      <c r="BA1804" s="11">
        <f>Tabla8[[#This Row],[tasa de cambio]]*Tabla8[[#This Row],[Ingresos netos]]</f>
        <v>8.2834338960000004E-2</v>
      </c>
      <c r="BB1804" s="23"/>
      <c r="BD1804" s="23"/>
    </row>
    <row r="1805" spans="43:56">
      <c r="AQ1805" s="2" t="s">
        <v>100</v>
      </c>
      <c r="AR1805" s="2" t="s">
        <v>19</v>
      </c>
      <c r="AS1805" s="2" t="s">
        <v>104</v>
      </c>
      <c r="AT1805" s="2" t="s">
        <v>11</v>
      </c>
      <c r="AU1805" s="2" t="s">
        <v>12</v>
      </c>
      <c r="AV1805" s="2" t="s">
        <v>13</v>
      </c>
      <c r="AW1805" s="7">
        <v>5.1132278E-3</v>
      </c>
      <c r="AX1805" s="7">
        <v>0.75</v>
      </c>
      <c r="AY1805" s="9">
        <f>Tabla8[[#This Row],[Precio unitario]]*Tabla8[[#This Row],[Tasa de ingresos cliente]]</f>
        <v>3.83492085E-3</v>
      </c>
      <c r="AZ1805" s="21">
        <v>21.6</v>
      </c>
      <c r="BA1805" s="11">
        <f>Tabla8[[#This Row],[tasa de cambio]]*Tabla8[[#This Row],[Ingresos netos]]</f>
        <v>8.2834290360000007E-2</v>
      </c>
      <c r="BB1805" s="23"/>
      <c r="BD1805" s="23"/>
    </row>
    <row r="1806" spans="43:56">
      <c r="AQ1806" s="1" t="s">
        <v>100</v>
      </c>
      <c r="AR1806" s="1" t="s">
        <v>19</v>
      </c>
      <c r="AS1806" s="1" t="s">
        <v>104</v>
      </c>
      <c r="AT1806" s="1" t="s">
        <v>11</v>
      </c>
      <c r="AU1806" s="1" t="s">
        <v>12</v>
      </c>
      <c r="AV1806" s="1" t="s">
        <v>13</v>
      </c>
      <c r="AW1806" s="8">
        <v>5.1132319999999997E-3</v>
      </c>
      <c r="AX1806" s="8">
        <v>0.75</v>
      </c>
      <c r="AY1806" s="9">
        <f>Tabla8[[#This Row],[Precio unitario]]*Tabla8[[#This Row],[Tasa de ingresos cliente]]</f>
        <v>3.834924E-3</v>
      </c>
      <c r="AZ1806" s="21">
        <v>21.6</v>
      </c>
      <c r="BA1806" s="11">
        <f>Tabla8[[#This Row],[tasa de cambio]]*Tabla8[[#This Row],[Ingresos netos]]</f>
        <v>8.2834358400000002E-2</v>
      </c>
      <c r="BB1806" s="23"/>
      <c r="BD1806" s="23"/>
    </row>
    <row r="1807" spans="43:56">
      <c r="AQ1807" s="2" t="s">
        <v>100</v>
      </c>
      <c r="AR1807" s="2" t="s">
        <v>19</v>
      </c>
      <c r="AS1807" s="2" t="s">
        <v>104</v>
      </c>
      <c r="AT1807" s="2" t="s">
        <v>11</v>
      </c>
      <c r="AU1807" s="2" t="s">
        <v>12</v>
      </c>
      <c r="AV1807" s="2" t="s">
        <v>13</v>
      </c>
      <c r="AW1807" s="7">
        <v>5.1132295999999997E-3</v>
      </c>
      <c r="AX1807" s="7">
        <v>0.75</v>
      </c>
      <c r="AY1807" s="9">
        <f>Tabla8[[#This Row],[Precio unitario]]*Tabla8[[#This Row],[Tasa de ingresos cliente]]</f>
        <v>3.8349221999999998E-3</v>
      </c>
      <c r="AZ1807" s="21">
        <v>21.6</v>
      </c>
      <c r="BA1807" s="11">
        <f>Tabla8[[#This Row],[tasa de cambio]]*Tabla8[[#This Row],[Ingresos netos]]</f>
        <v>8.2834319520000005E-2</v>
      </c>
      <c r="BB1807" s="23"/>
      <c r="BD1807" s="23"/>
    </row>
    <row r="1808" spans="43:56">
      <c r="AQ1808" s="1" t="s">
        <v>100</v>
      </c>
      <c r="AR1808" s="1" t="s">
        <v>19</v>
      </c>
      <c r="AS1808" s="1" t="s">
        <v>104</v>
      </c>
      <c r="AT1808" s="1" t="s">
        <v>11</v>
      </c>
      <c r="AU1808" s="1" t="s">
        <v>12</v>
      </c>
      <c r="AV1808" s="1" t="s">
        <v>13</v>
      </c>
      <c r="AW1808" s="8">
        <v>5.1132275999999999E-3</v>
      </c>
      <c r="AX1808" s="8">
        <v>0.75</v>
      </c>
      <c r="AY1808" s="9">
        <f>Tabla8[[#This Row],[Precio unitario]]*Tabla8[[#This Row],[Tasa de ingresos cliente]]</f>
        <v>3.8349207000000001E-3</v>
      </c>
      <c r="AZ1808" s="21">
        <v>21.6</v>
      </c>
      <c r="BA1808" s="11">
        <f>Tabla8[[#This Row],[tasa de cambio]]*Tabla8[[#This Row],[Ingresos netos]]</f>
        <v>8.2834287120000002E-2</v>
      </c>
      <c r="BB1808" s="23"/>
      <c r="BD1808" s="23"/>
    </row>
    <row r="1809" spans="43:56">
      <c r="AQ1809" s="2" t="s">
        <v>100</v>
      </c>
      <c r="AR1809" s="2" t="s">
        <v>19</v>
      </c>
      <c r="AS1809" s="2" t="s">
        <v>104</v>
      </c>
      <c r="AT1809" s="2" t="s">
        <v>11</v>
      </c>
      <c r="AU1809" s="2" t="s">
        <v>12</v>
      </c>
      <c r="AV1809" s="2" t="s">
        <v>13</v>
      </c>
      <c r="AW1809" s="7">
        <v>5.1132343999999996E-3</v>
      </c>
      <c r="AX1809" s="7">
        <v>0.75</v>
      </c>
      <c r="AY1809" s="9">
        <f>Tabla8[[#This Row],[Precio unitario]]*Tabla8[[#This Row],[Tasa de ingresos cliente]]</f>
        <v>3.8349257999999997E-3</v>
      </c>
      <c r="AZ1809" s="21">
        <v>21.6</v>
      </c>
      <c r="BA1809" s="11">
        <f>Tabla8[[#This Row],[tasa de cambio]]*Tabla8[[#This Row],[Ingresos netos]]</f>
        <v>8.2834397279999999E-2</v>
      </c>
      <c r="BB1809" s="23"/>
      <c r="BD1809" s="23"/>
    </row>
    <row r="1810" spans="43:56">
      <c r="AQ1810" s="1" t="s">
        <v>100</v>
      </c>
      <c r="AR1810" s="1" t="s">
        <v>19</v>
      </c>
      <c r="AS1810" s="1" t="s">
        <v>104</v>
      </c>
      <c r="AT1810" s="1" t="s">
        <v>11</v>
      </c>
      <c r="AU1810" s="1" t="s">
        <v>12</v>
      </c>
      <c r="AV1810" s="1" t="s">
        <v>13</v>
      </c>
      <c r="AW1810" s="8">
        <v>5.1132221999999998E-3</v>
      </c>
      <c r="AX1810" s="8">
        <v>0.75</v>
      </c>
      <c r="AY1810" s="9">
        <f>Tabla8[[#This Row],[Precio unitario]]*Tabla8[[#This Row],[Tasa de ingresos cliente]]</f>
        <v>3.8349166499999999E-3</v>
      </c>
      <c r="AZ1810" s="21">
        <v>21.6</v>
      </c>
      <c r="BA1810" s="11">
        <f>Tabla8[[#This Row],[tasa de cambio]]*Tabla8[[#This Row],[Ingresos netos]]</f>
        <v>8.2834199640000009E-2</v>
      </c>
      <c r="BB1810" s="23"/>
      <c r="BD1810" s="23"/>
    </row>
    <row r="1811" spans="43:56">
      <c r="AQ1811" s="2" t="s">
        <v>100</v>
      </c>
      <c r="AR1811" s="2" t="s">
        <v>19</v>
      </c>
      <c r="AS1811" s="2" t="s">
        <v>104</v>
      </c>
      <c r="AT1811" s="2" t="s">
        <v>11</v>
      </c>
      <c r="AU1811" s="2" t="s">
        <v>12</v>
      </c>
      <c r="AV1811" s="2" t="s">
        <v>13</v>
      </c>
      <c r="AW1811" s="7">
        <v>5.1132316000000004E-3</v>
      </c>
      <c r="AX1811" s="7">
        <v>0.75</v>
      </c>
      <c r="AY1811" s="9">
        <f>Tabla8[[#This Row],[Precio unitario]]*Tabla8[[#This Row],[Tasa de ingresos cliente]]</f>
        <v>3.8349237000000003E-3</v>
      </c>
      <c r="AZ1811" s="21">
        <v>21.6</v>
      </c>
      <c r="BA1811" s="11">
        <f>Tabla8[[#This Row],[tasa de cambio]]*Tabla8[[#This Row],[Ingresos netos]]</f>
        <v>8.2834351920000007E-2</v>
      </c>
      <c r="BB1811" s="23"/>
      <c r="BD1811" s="23"/>
    </row>
    <row r="1812" spans="43:56">
      <c r="AQ1812" s="1" t="s">
        <v>100</v>
      </c>
      <c r="AR1812" s="1" t="s">
        <v>19</v>
      </c>
      <c r="AS1812" s="1" t="s">
        <v>104</v>
      </c>
      <c r="AT1812" s="1" t="s">
        <v>11</v>
      </c>
      <c r="AU1812" s="1" t="s">
        <v>12</v>
      </c>
      <c r="AV1812" s="1" t="s">
        <v>13</v>
      </c>
      <c r="AW1812" s="8">
        <v>5.1132E-3</v>
      </c>
      <c r="AX1812" s="8">
        <v>0.75</v>
      </c>
      <c r="AY1812" s="9">
        <f>Tabla8[[#This Row],[Precio unitario]]*Tabla8[[#This Row],[Tasa de ingresos cliente]]</f>
        <v>3.8349E-3</v>
      </c>
      <c r="AZ1812" s="21">
        <v>21.6</v>
      </c>
      <c r="BA1812" s="11">
        <f>Tabla8[[#This Row],[tasa de cambio]]*Tabla8[[#This Row],[Ingresos netos]]</f>
        <v>8.2833840000000006E-2</v>
      </c>
      <c r="BB1812" s="23"/>
      <c r="BD1812" s="23"/>
    </row>
    <row r="1813" spans="43:56">
      <c r="AQ1813" s="2" t="s">
        <v>100</v>
      </c>
      <c r="AR1813" s="2" t="s">
        <v>19</v>
      </c>
      <c r="AS1813" s="2" t="s">
        <v>104</v>
      </c>
      <c r="AT1813" s="2" t="s">
        <v>11</v>
      </c>
      <c r="AU1813" s="2" t="s">
        <v>12</v>
      </c>
      <c r="AV1813" s="2" t="s">
        <v>13</v>
      </c>
      <c r="AW1813" s="7">
        <v>5.1130000000000004E-3</v>
      </c>
      <c r="AX1813" s="7">
        <v>0.75</v>
      </c>
      <c r="AY1813" s="9">
        <f>Tabla8[[#This Row],[Precio unitario]]*Tabla8[[#This Row],[Tasa de ingresos cliente]]</f>
        <v>3.8347500000000005E-3</v>
      </c>
      <c r="AZ1813" s="21">
        <v>21.6</v>
      </c>
      <c r="BA1813" s="11">
        <f>Tabla8[[#This Row],[tasa de cambio]]*Tabla8[[#This Row],[Ingresos netos]]</f>
        <v>8.2830600000000018E-2</v>
      </c>
      <c r="BB1813" s="23"/>
      <c r="BD1813" s="23"/>
    </row>
    <row r="1814" spans="43:56">
      <c r="AQ1814" s="1" t="s">
        <v>100</v>
      </c>
      <c r="AR1814" s="1" t="s">
        <v>19</v>
      </c>
      <c r="AS1814" s="1" t="s">
        <v>104</v>
      </c>
      <c r="AT1814" s="1" t="s">
        <v>11</v>
      </c>
      <c r="AU1814" s="1" t="s">
        <v>12</v>
      </c>
      <c r="AV1814" s="1" t="s">
        <v>13</v>
      </c>
      <c r="AW1814" s="8">
        <v>5.1132380999999996E-3</v>
      </c>
      <c r="AX1814" s="8">
        <v>0.75</v>
      </c>
      <c r="AY1814" s="9">
        <f>Tabla8[[#This Row],[Precio unitario]]*Tabla8[[#This Row],[Tasa de ingresos cliente]]</f>
        <v>3.8349285749999995E-3</v>
      </c>
      <c r="AZ1814" s="21">
        <v>21.6</v>
      </c>
      <c r="BA1814" s="11">
        <f>Tabla8[[#This Row],[tasa de cambio]]*Tabla8[[#This Row],[Ingresos netos]]</f>
        <v>8.2834457219999991E-2</v>
      </c>
      <c r="BB1814" s="23"/>
      <c r="BD1814" s="23"/>
    </row>
    <row r="1815" spans="43:56">
      <c r="AQ1815" s="2" t="s">
        <v>100</v>
      </c>
      <c r="AR1815" s="2" t="s">
        <v>19</v>
      </c>
      <c r="AS1815" s="2" t="s">
        <v>104</v>
      </c>
      <c r="AT1815" s="2" t="s">
        <v>11</v>
      </c>
      <c r="AU1815" s="2" t="s">
        <v>12</v>
      </c>
      <c r="AV1815" s="2" t="s">
        <v>13</v>
      </c>
      <c r="AW1815" s="7">
        <v>5.1132299000000003E-3</v>
      </c>
      <c r="AX1815" s="7">
        <v>0.75</v>
      </c>
      <c r="AY1815" s="9">
        <f>Tabla8[[#This Row],[Precio unitario]]*Tabla8[[#This Row],[Tasa de ingresos cliente]]</f>
        <v>3.8349224250000002E-3</v>
      </c>
      <c r="AZ1815" s="21">
        <v>21.6</v>
      </c>
      <c r="BA1815" s="11">
        <f>Tabla8[[#This Row],[tasa de cambio]]*Tabla8[[#This Row],[Ingresos netos]]</f>
        <v>8.2834324380000005E-2</v>
      </c>
      <c r="BB1815" s="23"/>
      <c r="BD1815" s="23"/>
    </row>
    <row r="1816" spans="43:56">
      <c r="AQ1816" s="1" t="s">
        <v>100</v>
      </c>
      <c r="AR1816" s="1" t="s">
        <v>19</v>
      </c>
      <c r="AS1816" s="1" t="s">
        <v>104</v>
      </c>
      <c r="AT1816" s="1" t="s">
        <v>11</v>
      </c>
      <c r="AU1816" s="1" t="s">
        <v>12</v>
      </c>
      <c r="AV1816" s="1" t="s">
        <v>13</v>
      </c>
      <c r="AW1816" s="8">
        <v>5.1132353000000004E-3</v>
      </c>
      <c r="AX1816" s="8">
        <v>0.75</v>
      </c>
      <c r="AY1816" s="9">
        <f>Tabla8[[#This Row],[Precio unitario]]*Tabla8[[#This Row],[Tasa de ingresos cliente]]</f>
        <v>3.8349264750000001E-3</v>
      </c>
      <c r="AZ1816" s="21">
        <v>21.6</v>
      </c>
      <c r="BA1816" s="11">
        <f>Tabla8[[#This Row],[tasa de cambio]]*Tabla8[[#This Row],[Ingresos netos]]</f>
        <v>8.2834411860000012E-2</v>
      </c>
      <c r="BB1816" s="23"/>
      <c r="BD1816" s="23"/>
    </row>
    <row r="1817" spans="43:56">
      <c r="AQ1817" s="2" t="s">
        <v>100</v>
      </c>
      <c r="AR1817" s="2" t="s">
        <v>19</v>
      </c>
      <c r="AS1817" s="2" t="s">
        <v>104</v>
      </c>
      <c r="AT1817" s="2" t="s">
        <v>11</v>
      </c>
      <c r="AU1817" s="2" t="s">
        <v>12</v>
      </c>
      <c r="AV1817" s="2" t="s">
        <v>13</v>
      </c>
      <c r="AW1817" s="7">
        <v>5.1132304E-3</v>
      </c>
      <c r="AX1817" s="7">
        <v>0.75</v>
      </c>
      <c r="AY1817" s="9">
        <f>Tabla8[[#This Row],[Precio unitario]]*Tabla8[[#This Row],[Tasa de ingresos cliente]]</f>
        <v>3.8349228E-3</v>
      </c>
      <c r="AZ1817" s="21">
        <v>21.6</v>
      </c>
      <c r="BA1817" s="11">
        <f>Tabla8[[#This Row],[tasa de cambio]]*Tabla8[[#This Row],[Ingresos netos]]</f>
        <v>8.2834332480000009E-2</v>
      </c>
      <c r="BB1817" s="23"/>
      <c r="BD1817" s="23"/>
    </row>
    <row r="1818" spans="43:56">
      <c r="AQ1818" s="1" t="s">
        <v>100</v>
      </c>
      <c r="AR1818" s="1" t="s">
        <v>19</v>
      </c>
      <c r="AS1818" s="1" t="s">
        <v>104</v>
      </c>
      <c r="AT1818" s="1" t="s">
        <v>11</v>
      </c>
      <c r="AU1818" s="1" t="s">
        <v>12</v>
      </c>
      <c r="AV1818" s="1" t="s">
        <v>13</v>
      </c>
      <c r="AW1818" s="8">
        <v>5.1132273000000002E-3</v>
      </c>
      <c r="AX1818" s="8">
        <v>0.75</v>
      </c>
      <c r="AY1818" s="9">
        <f>Tabla8[[#This Row],[Precio unitario]]*Tabla8[[#This Row],[Tasa de ingresos cliente]]</f>
        <v>3.8349204750000002E-3</v>
      </c>
      <c r="AZ1818" s="21">
        <v>21.6</v>
      </c>
      <c r="BA1818" s="11">
        <f>Tabla8[[#This Row],[tasa de cambio]]*Tabla8[[#This Row],[Ingresos netos]]</f>
        <v>8.2834282260000003E-2</v>
      </c>
      <c r="BB1818" s="23"/>
      <c r="BD1818" s="23"/>
    </row>
    <row r="1819" spans="43:56">
      <c r="AQ1819" s="2" t="s">
        <v>100</v>
      </c>
      <c r="AR1819" s="2" t="s">
        <v>19</v>
      </c>
      <c r="AS1819" s="2" t="s">
        <v>104</v>
      </c>
      <c r="AT1819" s="2" t="s">
        <v>11</v>
      </c>
      <c r="AU1819" s="2" t="s">
        <v>12</v>
      </c>
      <c r="AV1819" s="2" t="s">
        <v>13</v>
      </c>
      <c r="AW1819" s="7">
        <v>5.1132258000000002E-3</v>
      </c>
      <c r="AX1819" s="7">
        <v>0.75</v>
      </c>
      <c r="AY1819" s="9">
        <f>Tabla8[[#This Row],[Precio unitario]]*Tabla8[[#This Row],[Tasa de ingresos cliente]]</f>
        <v>3.8349193500000003E-3</v>
      </c>
      <c r="AZ1819" s="21">
        <v>21.6</v>
      </c>
      <c r="BA1819" s="11">
        <f>Tabla8[[#This Row],[tasa de cambio]]*Tabla8[[#This Row],[Ingresos netos]]</f>
        <v>8.2834257960000018E-2</v>
      </c>
      <c r="BB1819" s="23"/>
      <c r="BD1819" s="23"/>
    </row>
    <row r="1820" spans="43:56">
      <c r="AQ1820" s="1" t="s">
        <v>100</v>
      </c>
      <c r="AR1820" s="1" t="s">
        <v>19</v>
      </c>
      <c r="AS1820" s="1" t="s">
        <v>104</v>
      </c>
      <c r="AT1820" s="1" t="s">
        <v>11</v>
      </c>
      <c r="AU1820" s="1" t="s">
        <v>12</v>
      </c>
      <c r="AV1820" s="1" t="s">
        <v>13</v>
      </c>
      <c r="AW1820" s="8">
        <v>5.1132267E-3</v>
      </c>
      <c r="AX1820" s="8">
        <v>0.75</v>
      </c>
      <c r="AY1820" s="9">
        <f>Tabla8[[#This Row],[Precio unitario]]*Tabla8[[#This Row],[Tasa de ingresos cliente]]</f>
        <v>3.8349200249999998E-3</v>
      </c>
      <c r="AZ1820" s="21">
        <v>21.6</v>
      </c>
      <c r="BA1820" s="11">
        <f>Tabla8[[#This Row],[tasa de cambio]]*Tabla8[[#This Row],[Ingresos netos]]</f>
        <v>8.2834272540000004E-2</v>
      </c>
      <c r="BB1820" s="23"/>
      <c r="BD1820" s="23"/>
    </row>
    <row r="1821" spans="43:56">
      <c r="AQ1821" s="2" t="s">
        <v>100</v>
      </c>
      <c r="AR1821" s="2" t="s">
        <v>19</v>
      </c>
      <c r="AS1821" s="2" t="s">
        <v>104</v>
      </c>
      <c r="AT1821" s="2" t="s">
        <v>11</v>
      </c>
      <c r="AU1821" s="2" t="s">
        <v>12</v>
      </c>
      <c r="AV1821" s="2" t="s">
        <v>13</v>
      </c>
      <c r="AW1821" s="7">
        <v>2.0941537999999999E-3</v>
      </c>
      <c r="AX1821" s="7">
        <v>0.75</v>
      </c>
      <c r="AY1821" s="9">
        <f>Tabla8[[#This Row],[Precio unitario]]*Tabla8[[#This Row],[Tasa de ingresos cliente]]</f>
        <v>1.5706153499999999E-3</v>
      </c>
      <c r="AZ1821" s="21">
        <v>21.6</v>
      </c>
      <c r="BA1821" s="11">
        <f>Tabla8[[#This Row],[tasa de cambio]]*Tabla8[[#This Row],[Ingresos netos]]</f>
        <v>3.3925291560000001E-2</v>
      </c>
      <c r="BB1821" s="23"/>
      <c r="BD1821" s="23"/>
    </row>
    <row r="1822" spans="43:56">
      <c r="AQ1822" s="1" t="s">
        <v>100</v>
      </c>
      <c r="AR1822" s="1" t="s">
        <v>19</v>
      </c>
      <c r="AS1822" s="1" t="s">
        <v>104</v>
      </c>
      <c r="AT1822" s="1" t="s">
        <v>11</v>
      </c>
      <c r="AU1822" s="1" t="s">
        <v>12</v>
      </c>
      <c r="AV1822" s="1" t="s">
        <v>13</v>
      </c>
      <c r="AW1822" s="8">
        <v>2.0941562999999999E-3</v>
      </c>
      <c r="AX1822" s="8">
        <v>0.75</v>
      </c>
      <c r="AY1822" s="9">
        <f>Tabla8[[#This Row],[Precio unitario]]*Tabla8[[#This Row],[Tasa de ingresos cliente]]</f>
        <v>1.5706172249999998E-3</v>
      </c>
      <c r="AZ1822" s="21">
        <v>21.6</v>
      </c>
      <c r="BA1822" s="11">
        <f>Tabla8[[#This Row],[tasa de cambio]]*Tabla8[[#This Row],[Ingresos netos]]</f>
        <v>3.3925332060000001E-2</v>
      </c>
      <c r="BB1822" s="23"/>
      <c r="BD1822" s="23"/>
    </row>
    <row r="1823" spans="43:56">
      <c r="AQ1823" s="2" t="s">
        <v>100</v>
      </c>
      <c r="AR1823" s="2" t="s">
        <v>19</v>
      </c>
      <c r="AS1823" s="2" t="s">
        <v>104</v>
      </c>
      <c r="AT1823" s="2" t="s">
        <v>11</v>
      </c>
      <c r="AU1823" s="2" t="s">
        <v>12</v>
      </c>
      <c r="AV1823" s="2" t="s">
        <v>13</v>
      </c>
      <c r="AW1823" s="7">
        <v>2.0941429000000001E-3</v>
      </c>
      <c r="AX1823" s="7">
        <v>0.75</v>
      </c>
      <c r="AY1823" s="9">
        <f>Tabla8[[#This Row],[Precio unitario]]*Tabla8[[#This Row],[Tasa de ingresos cliente]]</f>
        <v>1.5706071750000001E-3</v>
      </c>
      <c r="AZ1823" s="21">
        <v>21.6</v>
      </c>
      <c r="BA1823" s="11">
        <f>Tabla8[[#This Row],[tasa de cambio]]*Tabla8[[#This Row],[Ingresos netos]]</f>
        <v>3.3925114980000004E-2</v>
      </c>
      <c r="BB1823" s="23"/>
      <c r="BD1823" s="23"/>
    </row>
    <row r="1824" spans="43:56">
      <c r="AQ1824" s="1" t="s">
        <v>100</v>
      </c>
      <c r="AR1824" s="1" t="s">
        <v>19</v>
      </c>
      <c r="AS1824" s="1" t="s">
        <v>104</v>
      </c>
      <c r="AT1824" s="1" t="s">
        <v>11</v>
      </c>
      <c r="AU1824" s="1" t="s">
        <v>12</v>
      </c>
      <c r="AV1824" s="1" t="s">
        <v>13</v>
      </c>
      <c r="AW1824" s="8">
        <v>2.0941470999999998E-3</v>
      </c>
      <c r="AX1824" s="8">
        <v>0.75</v>
      </c>
      <c r="AY1824" s="9">
        <f>Tabla8[[#This Row],[Precio unitario]]*Tabla8[[#This Row],[Tasa de ingresos cliente]]</f>
        <v>1.5706103249999998E-3</v>
      </c>
      <c r="AZ1824" s="21">
        <v>21.6</v>
      </c>
      <c r="BA1824" s="11">
        <f>Tabla8[[#This Row],[tasa de cambio]]*Tabla8[[#This Row],[Ingresos netos]]</f>
        <v>3.3925183019999999E-2</v>
      </c>
      <c r="BB1824" s="23"/>
      <c r="BD1824" s="23"/>
    </row>
    <row r="1825" spans="43:56">
      <c r="AQ1825" s="2" t="s">
        <v>100</v>
      </c>
      <c r="AR1825" s="2" t="s">
        <v>19</v>
      </c>
      <c r="AS1825" s="2" t="s">
        <v>104</v>
      </c>
      <c r="AT1825" s="2" t="s">
        <v>11</v>
      </c>
      <c r="AU1825" s="2" t="s">
        <v>12</v>
      </c>
      <c r="AV1825" s="2" t="s">
        <v>13</v>
      </c>
      <c r="AW1825" s="7">
        <v>2.0941627999999999E-3</v>
      </c>
      <c r="AX1825" s="7">
        <v>0.75</v>
      </c>
      <c r="AY1825" s="9">
        <f>Tabla8[[#This Row],[Precio unitario]]*Tabla8[[#This Row],[Tasa de ingresos cliente]]</f>
        <v>1.5706220999999999E-3</v>
      </c>
      <c r="AZ1825" s="21">
        <v>21.6</v>
      </c>
      <c r="BA1825" s="11">
        <f>Tabla8[[#This Row],[tasa de cambio]]*Tabla8[[#This Row],[Ingresos netos]]</f>
        <v>3.3925437359999998E-2</v>
      </c>
      <c r="BB1825" s="23"/>
      <c r="BD1825" s="23"/>
    </row>
    <row r="1826" spans="43:56">
      <c r="AQ1826" s="1" t="s">
        <v>100</v>
      </c>
      <c r="AR1826" s="1" t="s">
        <v>19</v>
      </c>
      <c r="AS1826" s="1" t="s">
        <v>104</v>
      </c>
      <c r="AT1826" s="1" t="s">
        <v>11</v>
      </c>
      <c r="AU1826" s="1" t="s">
        <v>12</v>
      </c>
      <c r="AV1826" s="1" t="s">
        <v>13</v>
      </c>
      <c r="AW1826" s="8">
        <v>2.0941667E-3</v>
      </c>
      <c r="AX1826" s="8">
        <v>0.75</v>
      </c>
      <c r="AY1826" s="9">
        <f>Tabla8[[#This Row],[Precio unitario]]*Tabla8[[#This Row],[Tasa de ingresos cliente]]</f>
        <v>1.5706250249999999E-3</v>
      </c>
      <c r="AZ1826" s="21">
        <v>21.6</v>
      </c>
      <c r="BA1826" s="11">
        <f>Tabla8[[#This Row],[tasa de cambio]]*Tabla8[[#This Row],[Ingresos netos]]</f>
        <v>3.392550054E-2</v>
      </c>
      <c r="BB1826" s="23"/>
      <c r="BD1826" s="23"/>
    </row>
    <row r="1827" spans="43:56">
      <c r="AQ1827" s="2" t="s">
        <v>100</v>
      </c>
      <c r="AR1827" s="2" t="s">
        <v>19</v>
      </c>
      <c r="AS1827" s="2" t="s">
        <v>104</v>
      </c>
      <c r="AT1827" s="2" t="s">
        <v>11</v>
      </c>
      <c r="AU1827" s="2" t="s">
        <v>12</v>
      </c>
      <c r="AV1827" s="2" t="s">
        <v>13</v>
      </c>
      <c r="AW1827" s="7">
        <v>2.0941579E-3</v>
      </c>
      <c r="AX1827" s="7">
        <v>0.75</v>
      </c>
      <c r="AY1827" s="9">
        <f>Tabla8[[#This Row],[Precio unitario]]*Tabla8[[#This Row],[Tasa de ingresos cliente]]</f>
        <v>1.570618425E-3</v>
      </c>
      <c r="AZ1827" s="21">
        <v>21.6</v>
      </c>
      <c r="BA1827" s="11">
        <f>Tabla8[[#This Row],[tasa de cambio]]*Tabla8[[#This Row],[Ingresos netos]]</f>
        <v>3.3925357980000001E-2</v>
      </c>
      <c r="BB1827" s="23"/>
      <c r="BD1827" s="23"/>
    </row>
    <row r="1828" spans="43:56">
      <c r="AQ1828" s="1" t="s">
        <v>100</v>
      </c>
      <c r="AR1828" s="1" t="s">
        <v>19</v>
      </c>
      <c r="AS1828" s="1" t="s">
        <v>104</v>
      </c>
      <c r="AT1828" s="1" t="s">
        <v>11</v>
      </c>
      <c r="AU1828" s="1" t="s">
        <v>12</v>
      </c>
      <c r="AV1828" s="1" t="s">
        <v>13</v>
      </c>
      <c r="AW1828" s="8">
        <v>2.0941817999999999E-3</v>
      </c>
      <c r="AX1828" s="8">
        <v>0.75</v>
      </c>
      <c r="AY1828" s="9">
        <f>Tabla8[[#This Row],[Precio unitario]]*Tabla8[[#This Row],[Tasa de ingresos cliente]]</f>
        <v>1.5706363499999999E-3</v>
      </c>
      <c r="AZ1828" s="21">
        <v>21.6</v>
      </c>
      <c r="BA1828" s="11">
        <f>Tabla8[[#This Row],[tasa de cambio]]*Tabla8[[#This Row],[Ingresos netos]]</f>
        <v>3.392574516E-2</v>
      </c>
      <c r="BB1828" s="23"/>
      <c r="BD1828" s="23"/>
    </row>
    <row r="1829" spans="43:56">
      <c r="AQ1829" s="2" t="s">
        <v>100</v>
      </c>
      <c r="AR1829" s="2" t="s">
        <v>19</v>
      </c>
      <c r="AS1829" s="2" t="s">
        <v>104</v>
      </c>
      <c r="AT1829" s="2" t="s">
        <v>11</v>
      </c>
      <c r="AU1829" s="2" t="s">
        <v>12</v>
      </c>
      <c r="AV1829" s="2" t="s">
        <v>13</v>
      </c>
      <c r="AW1829" s="7">
        <v>2.0939999999999999E-3</v>
      </c>
      <c r="AX1829" s="7">
        <v>0.75</v>
      </c>
      <c r="AY1829" s="9">
        <f>Tabla8[[#This Row],[Precio unitario]]*Tabla8[[#This Row],[Tasa de ingresos cliente]]</f>
        <v>1.5704999999999998E-3</v>
      </c>
      <c r="AZ1829" s="21">
        <v>21.6</v>
      </c>
      <c r="BA1829" s="11">
        <f>Tabla8[[#This Row],[tasa de cambio]]*Tabla8[[#This Row],[Ingresos netos]]</f>
        <v>3.3922799999999996E-2</v>
      </c>
      <c r="BB1829" s="23"/>
      <c r="BD1829" s="23"/>
    </row>
    <row r="1830" spans="43:56">
      <c r="AQ1830" s="1" t="s">
        <v>100</v>
      </c>
      <c r="AR1830" s="1" t="s">
        <v>19</v>
      </c>
      <c r="AS1830" s="1" t="s">
        <v>104</v>
      </c>
      <c r="AT1830" s="1" t="s">
        <v>11</v>
      </c>
      <c r="AU1830" s="1" t="s">
        <v>12</v>
      </c>
      <c r="AV1830" s="1" t="s">
        <v>13</v>
      </c>
      <c r="AW1830" s="8">
        <v>2.0942000000000001E-3</v>
      </c>
      <c r="AX1830" s="8">
        <v>0.75</v>
      </c>
      <c r="AY1830" s="9">
        <f>Tabla8[[#This Row],[Precio unitario]]*Tabla8[[#This Row],[Tasa de ingresos cliente]]</f>
        <v>1.57065E-3</v>
      </c>
      <c r="AZ1830" s="21">
        <v>21.6</v>
      </c>
      <c r="BA1830" s="11">
        <f>Tabla8[[#This Row],[tasa de cambio]]*Tabla8[[#This Row],[Ingresos netos]]</f>
        <v>3.3926040000000005E-2</v>
      </c>
      <c r="BB1830" s="23"/>
      <c r="BD1830" s="23"/>
    </row>
    <row r="1831" spans="43:56">
      <c r="AQ1831" s="2" t="s">
        <v>100</v>
      </c>
      <c r="AR1831" s="2" t="s">
        <v>19</v>
      </c>
      <c r="AS1831" s="2" t="s">
        <v>104</v>
      </c>
      <c r="AT1831" s="2" t="s">
        <v>11</v>
      </c>
      <c r="AU1831" s="2" t="s">
        <v>12</v>
      </c>
      <c r="AV1831" s="2" t="s">
        <v>13</v>
      </c>
      <c r="AW1831" s="7">
        <v>2.0941474999999999E-3</v>
      </c>
      <c r="AX1831" s="7">
        <v>0.75</v>
      </c>
      <c r="AY1831" s="9">
        <f>Tabla8[[#This Row],[Precio unitario]]*Tabla8[[#This Row],[Tasa de ingresos cliente]]</f>
        <v>1.5706106249999999E-3</v>
      </c>
      <c r="AZ1831" s="21">
        <v>21.6</v>
      </c>
      <c r="BA1831" s="11">
        <f>Tabla8[[#This Row],[tasa de cambio]]*Tabla8[[#This Row],[Ingresos netos]]</f>
        <v>3.3925189500000001E-2</v>
      </c>
      <c r="BB1831" s="23"/>
      <c r="BD1831" s="23"/>
    </row>
    <row r="1832" spans="43:56">
      <c r="AQ1832" s="1" t="s">
        <v>100</v>
      </c>
      <c r="AR1832" s="1" t="s">
        <v>19</v>
      </c>
      <c r="AS1832" s="1" t="s">
        <v>104</v>
      </c>
      <c r="AT1832" s="1" t="s">
        <v>11</v>
      </c>
      <c r="AU1832" s="1" t="s">
        <v>12</v>
      </c>
      <c r="AV1832" s="1" t="s">
        <v>13</v>
      </c>
      <c r="AW1832" s="8">
        <v>2.0941545000000002E-3</v>
      </c>
      <c r="AX1832" s="8">
        <v>0.75</v>
      </c>
      <c r="AY1832" s="9">
        <f>Tabla8[[#This Row],[Precio unitario]]*Tabla8[[#This Row],[Tasa de ingresos cliente]]</f>
        <v>1.570615875E-3</v>
      </c>
      <c r="AZ1832" s="21">
        <v>21.6</v>
      </c>
      <c r="BA1832" s="11">
        <f>Tabla8[[#This Row],[tasa de cambio]]*Tabla8[[#This Row],[Ingresos netos]]</f>
        <v>3.3925302900000003E-2</v>
      </c>
      <c r="BB1832" s="23"/>
      <c r="BD1832" s="23"/>
    </row>
    <row r="1833" spans="43:56">
      <c r="AQ1833" s="2" t="s">
        <v>100</v>
      </c>
      <c r="AR1833" s="2" t="s">
        <v>19</v>
      </c>
      <c r="AS1833" s="2" t="s">
        <v>104</v>
      </c>
      <c r="AT1833" s="2" t="s">
        <v>11</v>
      </c>
      <c r="AU1833" s="2" t="s">
        <v>12</v>
      </c>
      <c r="AV1833" s="2" t="s">
        <v>13</v>
      </c>
      <c r="AW1833" s="7">
        <v>2.0941599999999999E-3</v>
      </c>
      <c r="AX1833" s="7">
        <v>0.75</v>
      </c>
      <c r="AY1833" s="9">
        <f>Tabla8[[#This Row],[Precio unitario]]*Tabla8[[#This Row],[Tasa de ingresos cliente]]</f>
        <v>1.57062E-3</v>
      </c>
      <c r="AZ1833" s="21">
        <v>21.6</v>
      </c>
      <c r="BA1833" s="11">
        <f>Tabla8[[#This Row],[tasa de cambio]]*Tabla8[[#This Row],[Ingresos netos]]</f>
        <v>3.3925392000000006E-2</v>
      </c>
      <c r="BB1833" s="23"/>
      <c r="BD1833" s="23"/>
    </row>
    <row r="1834" spans="43:56">
      <c r="AQ1834" s="2" t="s">
        <v>100</v>
      </c>
      <c r="AR1834" s="2" t="s">
        <v>19</v>
      </c>
      <c r="AS1834" s="2" t="s">
        <v>114</v>
      </c>
      <c r="AT1834" s="2" t="s">
        <v>11</v>
      </c>
      <c r="AU1834" s="2" t="s">
        <v>12</v>
      </c>
      <c r="AV1834" s="2" t="s">
        <v>13</v>
      </c>
      <c r="AW1834" s="7">
        <v>2.1365545999999999E-3</v>
      </c>
      <c r="AX1834" s="7">
        <v>0.75</v>
      </c>
      <c r="AY1834" s="9">
        <f>Tabla8[[#This Row],[Precio unitario]]*Tabla8[[#This Row],[Tasa de ingresos cliente]]</f>
        <v>1.6024159499999999E-3</v>
      </c>
      <c r="AZ1834" s="21">
        <v>21.6</v>
      </c>
      <c r="BA1834" s="11">
        <f>Tabla8[[#This Row],[tasa de cambio]]*Tabla8[[#This Row],[Ingresos netos]]</f>
        <v>3.4612184519999999E-2</v>
      </c>
      <c r="BB1834" s="23"/>
      <c r="BD1834" s="23"/>
    </row>
    <row r="1835" spans="43:56">
      <c r="AQ1835" s="1" t="s">
        <v>100</v>
      </c>
      <c r="AR1835" s="1" t="s">
        <v>19</v>
      </c>
      <c r="AS1835" s="1" t="s">
        <v>114</v>
      </c>
      <c r="AT1835" s="1" t="s">
        <v>11</v>
      </c>
      <c r="AU1835" s="1" t="s">
        <v>12</v>
      </c>
      <c r="AV1835" s="1" t="s">
        <v>13</v>
      </c>
      <c r="AW1835" s="8">
        <v>2.1365543999999998E-3</v>
      </c>
      <c r="AX1835" s="8">
        <v>0.75</v>
      </c>
      <c r="AY1835" s="9">
        <f>Tabla8[[#This Row],[Precio unitario]]*Tabla8[[#This Row],[Tasa de ingresos cliente]]</f>
        <v>1.6024157999999999E-3</v>
      </c>
      <c r="AZ1835" s="21">
        <v>21.6</v>
      </c>
      <c r="BA1835" s="11">
        <f>Tabla8[[#This Row],[tasa de cambio]]*Tabla8[[#This Row],[Ingresos netos]]</f>
        <v>3.4612181280000001E-2</v>
      </c>
      <c r="BB1835" s="23"/>
      <c r="BD1835" s="23"/>
    </row>
    <row r="1836" spans="43:56">
      <c r="AQ1836" s="2" t="s">
        <v>100</v>
      </c>
      <c r="AR1836" s="2" t="s">
        <v>19</v>
      </c>
      <c r="AS1836" s="2" t="s">
        <v>114</v>
      </c>
      <c r="AT1836" s="2" t="s">
        <v>11</v>
      </c>
      <c r="AU1836" s="2" t="s">
        <v>12</v>
      </c>
      <c r="AV1836" s="2" t="s">
        <v>13</v>
      </c>
      <c r="AW1836" s="7">
        <v>2.1365554000000002E-3</v>
      </c>
      <c r="AX1836" s="7">
        <v>0.75</v>
      </c>
      <c r="AY1836" s="9">
        <f>Tabla8[[#This Row],[Precio unitario]]*Tabla8[[#This Row],[Tasa de ingresos cliente]]</f>
        <v>1.6024165500000001E-3</v>
      </c>
      <c r="AZ1836" s="21">
        <v>21.6</v>
      </c>
      <c r="BA1836" s="11">
        <f>Tabla8[[#This Row],[tasa de cambio]]*Tabla8[[#This Row],[Ingresos netos]]</f>
        <v>3.4612197480000002E-2</v>
      </c>
      <c r="BB1836" s="23"/>
      <c r="BD1836" s="23"/>
    </row>
    <row r="1837" spans="43:56">
      <c r="AQ1837" s="1" t="s">
        <v>100</v>
      </c>
      <c r="AR1837" s="1" t="s">
        <v>19</v>
      </c>
      <c r="AS1837" s="1" t="s">
        <v>114</v>
      </c>
      <c r="AT1837" s="1" t="s">
        <v>11</v>
      </c>
      <c r="AU1837" s="1" t="s">
        <v>12</v>
      </c>
      <c r="AV1837" s="1" t="s">
        <v>13</v>
      </c>
      <c r="AW1837" s="8">
        <v>2.1365553000000002E-3</v>
      </c>
      <c r="AX1837" s="8">
        <v>0.75</v>
      </c>
      <c r="AY1837" s="9">
        <f>Tabla8[[#This Row],[Precio unitario]]*Tabla8[[#This Row],[Tasa de ingresos cliente]]</f>
        <v>1.602416475E-3</v>
      </c>
      <c r="AZ1837" s="21">
        <v>21.6</v>
      </c>
      <c r="BA1837" s="11">
        <f>Tabla8[[#This Row],[tasa de cambio]]*Tabla8[[#This Row],[Ingresos netos]]</f>
        <v>3.461219586E-2</v>
      </c>
      <c r="BB1837" s="23"/>
      <c r="BD1837" s="23"/>
    </row>
    <row r="1838" spans="43:56">
      <c r="AQ1838" s="2" t="s">
        <v>100</v>
      </c>
      <c r="AR1838" s="2" t="s">
        <v>19</v>
      </c>
      <c r="AS1838" s="2" t="s">
        <v>114</v>
      </c>
      <c r="AT1838" s="2" t="s">
        <v>11</v>
      </c>
      <c r="AU1838" s="2" t="s">
        <v>12</v>
      </c>
      <c r="AV1838" s="2" t="s">
        <v>13</v>
      </c>
      <c r="AW1838" s="7">
        <v>2.1365550000000001E-3</v>
      </c>
      <c r="AX1838" s="7">
        <v>0.75</v>
      </c>
      <c r="AY1838" s="9">
        <f>Tabla8[[#This Row],[Precio unitario]]*Tabla8[[#This Row],[Tasa de ingresos cliente]]</f>
        <v>1.60241625E-3</v>
      </c>
      <c r="AZ1838" s="21">
        <v>21.6</v>
      </c>
      <c r="BA1838" s="11">
        <f>Tabla8[[#This Row],[tasa de cambio]]*Tabla8[[#This Row],[Ingresos netos]]</f>
        <v>3.4612191E-2</v>
      </c>
      <c r="BB1838" s="23"/>
      <c r="BD1838" s="23"/>
    </row>
    <row r="1839" spans="43:56">
      <c r="AQ1839" s="1" t="s">
        <v>100</v>
      </c>
      <c r="AR1839" s="1" t="s">
        <v>19</v>
      </c>
      <c r="AS1839" s="1" t="s">
        <v>114</v>
      </c>
      <c r="AT1839" s="1" t="s">
        <v>11</v>
      </c>
      <c r="AU1839" s="1" t="s">
        <v>12</v>
      </c>
      <c r="AV1839" s="1" t="s">
        <v>13</v>
      </c>
      <c r="AW1839" s="8">
        <v>2.1365552000000001E-3</v>
      </c>
      <c r="AX1839" s="8">
        <v>0.75</v>
      </c>
      <c r="AY1839" s="9">
        <f>Tabla8[[#This Row],[Precio unitario]]*Tabla8[[#This Row],[Tasa de ingresos cliente]]</f>
        <v>1.6024164000000001E-3</v>
      </c>
      <c r="AZ1839" s="21">
        <v>21.6</v>
      </c>
      <c r="BA1839" s="11">
        <f>Tabla8[[#This Row],[tasa de cambio]]*Tabla8[[#This Row],[Ingresos netos]]</f>
        <v>3.4612194240000005E-2</v>
      </c>
      <c r="BB1839" s="23"/>
      <c r="BD1839" s="23"/>
    </row>
    <row r="1840" spans="43:56">
      <c r="AQ1840" s="2" t="s">
        <v>100</v>
      </c>
      <c r="AR1840" s="2" t="s">
        <v>19</v>
      </c>
      <c r="AS1840" s="2" t="s">
        <v>114</v>
      </c>
      <c r="AT1840" s="2" t="s">
        <v>11</v>
      </c>
      <c r="AU1840" s="2" t="s">
        <v>12</v>
      </c>
      <c r="AV1840" s="2" t="s">
        <v>13</v>
      </c>
      <c r="AW1840" s="7">
        <v>2.1365546999999999E-3</v>
      </c>
      <c r="AX1840" s="7">
        <v>0.75</v>
      </c>
      <c r="AY1840" s="9">
        <f>Tabla8[[#This Row],[Precio unitario]]*Tabla8[[#This Row],[Tasa de ingresos cliente]]</f>
        <v>1.6024160250000001E-3</v>
      </c>
      <c r="AZ1840" s="21">
        <v>21.6</v>
      </c>
      <c r="BA1840" s="11">
        <f>Tabla8[[#This Row],[tasa de cambio]]*Tabla8[[#This Row],[Ingresos netos]]</f>
        <v>3.4612186140000001E-2</v>
      </c>
      <c r="BB1840" s="23"/>
      <c r="BD1840" s="23"/>
    </row>
    <row r="1841" spans="43:56">
      <c r="AQ1841" s="1" t="s">
        <v>100</v>
      </c>
      <c r="AR1841" s="1" t="s">
        <v>19</v>
      </c>
      <c r="AS1841" s="1" t="s">
        <v>114</v>
      </c>
      <c r="AT1841" s="1" t="s">
        <v>11</v>
      </c>
      <c r="AU1841" s="1" t="s">
        <v>12</v>
      </c>
      <c r="AV1841" s="1" t="s">
        <v>13</v>
      </c>
      <c r="AW1841" s="8">
        <v>2.1365540000000001E-3</v>
      </c>
      <c r="AX1841" s="8">
        <v>0.75</v>
      </c>
      <c r="AY1841" s="9">
        <f>Tabla8[[#This Row],[Precio unitario]]*Tabla8[[#This Row],[Tasa de ingresos cliente]]</f>
        <v>1.6024155E-3</v>
      </c>
      <c r="AZ1841" s="21">
        <v>21.6</v>
      </c>
      <c r="BA1841" s="11">
        <f>Tabla8[[#This Row],[tasa de cambio]]*Tabla8[[#This Row],[Ingresos netos]]</f>
        <v>3.4612174799999999E-2</v>
      </c>
      <c r="BB1841" s="23"/>
      <c r="BD1841" s="23"/>
    </row>
    <row r="1842" spans="43:56">
      <c r="AQ1842" s="2" t="s">
        <v>100</v>
      </c>
      <c r="AR1842" s="2" t="s">
        <v>19</v>
      </c>
      <c r="AS1842" s="2" t="s">
        <v>114</v>
      </c>
      <c r="AT1842" s="2" t="s">
        <v>11</v>
      </c>
      <c r="AU1842" s="2" t="s">
        <v>12</v>
      </c>
      <c r="AV1842" s="2" t="s">
        <v>13</v>
      </c>
      <c r="AW1842" s="7">
        <v>2.1365569999999999E-3</v>
      </c>
      <c r="AX1842" s="7">
        <v>0.75</v>
      </c>
      <c r="AY1842" s="9">
        <f>Tabla8[[#This Row],[Precio unitario]]*Tabla8[[#This Row],[Tasa de ingresos cliente]]</f>
        <v>1.6024177499999999E-3</v>
      </c>
      <c r="AZ1842" s="21">
        <v>21.6</v>
      </c>
      <c r="BA1842" s="11">
        <f>Tabla8[[#This Row],[tasa de cambio]]*Tabla8[[#This Row],[Ingresos netos]]</f>
        <v>3.4612223400000003E-2</v>
      </c>
      <c r="BB1842" s="23"/>
      <c r="BD1842" s="23"/>
    </row>
    <row r="1843" spans="43:56">
      <c r="AQ1843" s="1" t="s">
        <v>100</v>
      </c>
      <c r="AR1843" s="1" t="s">
        <v>19</v>
      </c>
      <c r="AS1843" s="1" t="s">
        <v>114</v>
      </c>
      <c r="AT1843" s="1" t="s">
        <v>11</v>
      </c>
      <c r="AU1843" s="1" t="s">
        <v>12</v>
      </c>
      <c r="AV1843" s="1" t="s">
        <v>13</v>
      </c>
      <c r="AW1843" s="8">
        <v>2.137E-3</v>
      </c>
      <c r="AX1843" s="8">
        <v>0.75</v>
      </c>
      <c r="AY1843" s="9">
        <f>Tabla8[[#This Row],[Precio unitario]]*Tabla8[[#This Row],[Tasa de ingresos cliente]]</f>
        <v>1.60275E-3</v>
      </c>
      <c r="AZ1843" s="21">
        <v>21.6</v>
      </c>
      <c r="BA1843" s="11">
        <f>Tabla8[[#This Row],[tasa de cambio]]*Tabla8[[#This Row],[Ingresos netos]]</f>
        <v>3.4619400000000002E-2</v>
      </c>
      <c r="BB1843" s="23"/>
      <c r="BD1843" s="23"/>
    </row>
    <row r="1844" spans="43:56">
      <c r="AQ1844" s="2" t="s">
        <v>100</v>
      </c>
      <c r="AR1844" s="2" t="s">
        <v>19</v>
      </c>
      <c r="AS1844" s="2" t="s">
        <v>114</v>
      </c>
      <c r="AT1844" s="2" t="s">
        <v>11</v>
      </c>
      <c r="AU1844" s="2" t="s">
        <v>12</v>
      </c>
      <c r="AV1844" s="2" t="s">
        <v>13</v>
      </c>
      <c r="AW1844" s="7">
        <v>2.1365714E-3</v>
      </c>
      <c r="AX1844" s="7">
        <v>0.75</v>
      </c>
      <c r="AY1844" s="9">
        <f>Tabla8[[#This Row],[Precio unitario]]*Tabla8[[#This Row],[Tasa de ingresos cliente]]</f>
        <v>1.6024285499999999E-3</v>
      </c>
      <c r="AZ1844" s="21">
        <v>21.6</v>
      </c>
      <c r="BA1844" s="11">
        <f>Tabla8[[#This Row],[tasa de cambio]]*Tabla8[[#This Row],[Ingresos netos]]</f>
        <v>3.4612456680000001E-2</v>
      </c>
      <c r="BB1844" s="23"/>
      <c r="BD1844" s="23"/>
    </row>
    <row r="1845" spans="43:56">
      <c r="AQ1845" s="1" t="s">
        <v>100</v>
      </c>
      <c r="AR1845" s="1" t="s">
        <v>19</v>
      </c>
      <c r="AS1845" s="1" t="s">
        <v>114</v>
      </c>
      <c r="AT1845" s="1" t="s">
        <v>11</v>
      </c>
      <c r="AU1845" s="1" t="s">
        <v>12</v>
      </c>
      <c r="AV1845" s="1" t="s">
        <v>13</v>
      </c>
      <c r="AW1845" s="8">
        <v>2.1365536E-3</v>
      </c>
      <c r="AX1845" s="8">
        <v>0.75</v>
      </c>
      <c r="AY1845" s="9">
        <f>Tabla8[[#This Row],[Precio unitario]]*Tabla8[[#This Row],[Tasa de ingresos cliente]]</f>
        <v>1.6024151999999999E-3</v>
      </c>
      <c r="AZ1845" s="21">
        <v>21.6</v>
      </c>
      <c r="BA1845" s="11">
        <f>Tabla8[[#This Row],[tasa de cambio]]*Tabla8[[#This Row],[Ingresos netos]]</f>
        <v>3.4612168319999997E-2</v>
      </c>
      <c r="BB1845" s="23"/>
      <c r="BD1845" s="23"/>
    </row>
    <row r="1846" spans="43:56">
      <c r="AQ1846" s="2" t="s">
        <v>100</v>
      </c>
      <c r="AR1846" s="2" t="s">
        <v>19</v>
      </c>
      <c r="AS1846" s="2" t="s">
        <v>114</v>
      </c>
      <c r="AT1846" s="2" t="s">
        <v>11</v>
      </c>
      <c r="AU1846" s="2" t="s">
        <v>12</v>
      </c>
      <c r="AV1846" s="2" t="s">
        <v>13</v>
      </c>
      <c r="AW1846" s="7">
        <v>2.1365538000000001E-3</v>
      </c>
      <c r="AX1846" s="7">
        <v>0.75</v>
      </c>
      <c r="AY1846" s="9">
        <f>Tabla8[[#This Row],[Precio unitario]]*Tabla8[[#This Row],[Tasa de ingresos cliente]]</f>
        <v>1.6024153500000002E-3</v>
      </c>
      <c r="AZ1846" s="21">
        <v>21.6</v>
      </c>
      <c r="BA1846" s="11">
        <f>Tabla8[[#This Row],[tasa de cambio]]*Tabla8[[#This Row],[Ingresos netos]]</f>
        <v>3.4612171560000009E-2</v>
      </c>
      <c r="BB1846" s="23"/>
      <c r="BD1846" s="23"/>
    </row>
    <row r="1847" spans="43:56">
      <c r="AQ1847" s="1" t="s">
        <v>100</v>
      </c>
      <c r="AR1847" s="1" t="s">
        <v>19</v>
      </c>
      <c r="AS1847" s="1" t="s">
        <v>114</v>
      </c>
      <c r="AT1847" s="1" t="s">
        <v>11</v>
      </c>
      <c r="AU1847" s="1" t="s">
        <v>12</v>
      </c>
      <c r="AV1847" s="1" t="s">
        <v>13</v>
      </c>
      <c r="AW1847" s="8">
        <v>2.1365555999999998E-3</v>
      </c>
      <c r="AX1847" s="8">
        <v>0.75</v>
      </c>
      <c r="AY1847" s="9">
        <f>Tabla8[[#This Row],[Precio unitario]]*Tabla8[[#This Row],[Tasa de ingresos cliente]]</f>
        <v>1.6024167E-3</v>
      </c>
      <c r="AZ1847" s="21">
        <v>21.6</v>
      </c>
      <c r="BA1847" s="11">
        <f>Tabla8[[#This Row],[tasa de cambio]]*Tabla8[[#This Row],[Ingresos netos]]</f>
        <v>3.461220072E-2</v>
      </c>
      <c r="BB1847" s="23"/>
      <c r="BD1847" s="23"/>
    </row>
    <row r="1848" spans="43:56">
      <c r="AQ1848" s="2" t="s">
        <v>100</v>
      </c>
      <c r="AR1848" s="2" t="s">
        <v>19</v>
      </c>
      <c r="AS1848" s="2" t="s">
        <v>114</v>
      </c>
      <c r="AT1848" s="2" t="s">
        <v>11</v>
      </c>
      <c r="AU1848" s="2" t="s">
        <v>12</v>
      </c>
      <c r="AV1848" s="2" t="s">
        <v>13</v>
      </c>
      <c r="AW1848" s="7">
        <v>2.1365548E-3</v>
      </c>
      <c r="AX1848" s="7">
        <v>0.75</v>
      </c>
      <c r="AY1848" s="9">
        <f>Tabla8[[#This Row],[Precio unitario]]*Tabla8[[#This Row],[Tasa de ingresos cliente]]</f>
        <v>1.6024161E-3</v>
      </c>
      <c r="AZ1848" s="21">
        <v>21.6</v>
      </c>
      <c r="BA1848" s="11">
        <f>Tabla8[[#This Row],[tasa de cambio]]*Tabla8[[#This Row],[Ingresos netos]]</f>
        <v>3.4612187760000003E-2</v>
      </c>
      <c r="BB1848" s="23"/>
      <c r="BD1848" s="23"/>
    </row>
    <row r="1849" spans="43:56">
      <c r="AQ1849" s="1" t="s">
        <v>100</v>
      </c>
      <c r="AR1849" s="1" t="s">
        <v>19</v>
      </c>
      <c r="AS1849" s="1" t="s">
        <v>114</v>
      </c>
      <c r="AT1849" s="1" t="s">
        <v>11</v>
      </c>
      <c r="AU1849" s="1" t="s">
        <v>12</v>
      </c>
      <c r="AV1849" s="1" t="s">
        <v>13</v>
      </c>
      <c r="AW1849" s="8">
        <v>2.1365557999999999E-3</v>
      </c>
      <c r="AX1849" s="8">
        <v>0.75</v>
      </c>
      <c r="AY1849" s="9">
        <f>Tabla8[[#This Row],[Precio unitario]]*Tabla8[[#This Row],[Tasa de ingresos cliente]]</f>
        <v>1.6024168499999998E-3</v>
      </c>
      <c r="AZ1849" s="21">
        <v>21.6</v>
      </c>
      <c r="BA1849" s="11">
        <f>Tabla8[[#This Row],[tasa de cambio]]*Tabla8[[#This Row],[Ingresos netos]]</f>
        <v>3.4612203959999997E-2</v>
      </c>
      <c r="BB1849" s="23"/>
      <c r="BD1849" s="23"/>
    </row>
    <row r="1850" spans="43:56">
      <c r="AQ1850" s="2" t="s">
        <v>100</v>
      </c>
      <c r="AR1850" s="2" t="s">
        <v>19</v>
      </c>
      <c r="AS1850" s="2" t="s">
        <v>114</v>
      </c>
      <c r="AT1850" s="2" t="s">
        <v>11</v>
      </c>
      <c r="AU1850" s="2" t="s">
        <v>12</v>
      </c>
      <c r="AV1850" s="2" t="s">
        <v>13</v>
      </c>
      <c r="AW1850" s="7">
        <v>2.1365544999999999E-3</v>
      </c>
      <c r="AX1850" s="7">
        <v>0.75</v>
      </c>
      <c r="AY1850" s="9">
        <f>Tabla8[[#This Row],[Precio unitario]]*Tabla8[[#This Row],[Tasa de ingresos cliente]]</f>
        <v>1.6024158749999998E-3</v>
      </c>
      <c r="AZ1850" s="21">
        <v>21.6</v>
      </c>
      <c r="BA1850" s="11">
        <f>Tabla8[[#This Row],[tasa de cambio]]*Tabla8[[#This Row],[Ingresos netos]]</f>
        <v>3.4612182899999996E-2</v>
      </c>
      <c r="BB1850" s="23"/>
      <c r="BD1850" s="23"/>
    </row>
    <row r="1851" spans="43:56">
      <c r="AQ1851" s="1" t="s">
        <v>100</v>
      </c>
      <c r="AR1851" s="1" t="s">
        <v>19</v>
      </c>
      <c r="AS1851" s="1" t="s">
        <v>101</v>
      </c>
      <c r="AT1851" s="1" t="s">
        <v>11</v>
      </c>
      <c r="AU1851" s="1" t="s">
        <v>12</v>
      </c>
      <c r="AV1851" s="1" t="s">
        <v>13</v>
      </c>
      <c r="AW1851" s="8">
        <v>1.760625E-3</v>
      </c>
      <c r="AX1851" s="8">
        <v>0.75</v>
      </c>
      <c r="AY1851" s="9">
        <f>Tabla8[[#This Row],[Precio unitario]]*Tabla8[[#This Row],[Tasa de ingresos cliente]]</f>
        <v>1.32046875E-3</v>
      </c>
      <c r="AZ1851" s="21">
        <v>21.6</v>
      </c>
      <c r="BA1851" s="11">
        <f>Tabla8[[#This Row],[tasa de cambio]]*Tabla8[[#This Row],[Ingresos netos]]</f>
        <v>2.8522125000000002E-2</v>
      </c>
      <c r="BB1851" s="23"/>
      <c r="BD1851" s="23"/>
    </row>
    <row r="1852" spans="43:56">
      <c r="AQ1852" s="1" t="s">
        <v>100</v>
      </c>
      <c r="AR1852" s="1" t="s">
        <v>19</v>
      </c>
      <c r="AS1852" s="1" t="s">
        <v>104</v>
      </c>
      <c r="AT1852" s="1" t="s">
        <v>11</v>
      </c>
      <c r="AU1852" s="1" t="s">
        <v>129</v>
      </c>
      <c r="AV1852" s="1" t="s">
        <v>13</v>
      </c>
      <c r="AW1852" s="8">
        <v>-1.1417586000000001E-3</v>
      </c>
      <c r="AX1852" s="8">
        <v>0.75</v>
      </c>
      <c r="AY1852" s="9">
        <f>Tabla8[[#This Row],[Precio unitario]]*Tabla8[[#This Row],[Tasa de ingresos cliente]]</f>
        <v>-8.5631895000000012E-4</v>
      </c>
      <c r="AZ1852" s="21">
        <v>21.6</v>
      </c>
      <c r="BA1852" s="11">
        <f>Tabla8[[#This Row],[tasa de cambio]]*Tabla8[[#This Row],[Ingresos netos]]</f>
        <v>-1.8496489320000004E-2</v>
      </c>
      <c r="BB1852" s="23"/>
      <c r="BD1852" s="23"/>
    </row>
    <row r="1853" spans="43:56">
      <c r="AQ1853" s="1" t="s">
        <v>100</v>
      </c>
      <c r="AR1853" s="1" t="s">
        <v>19</v>
      </c>
      <c r="AS1853" s="1" t="s">
        <v>114</v>
      </c>
      <c r="AT1853" s="1" t="s">
        <v>11</v>
      </c>
      <c r="AU1853" s="1" t="s">
        <v>129</v>
      </c>
      <c r="AV1853" s="1" t="s">
        <v>13</v>
      </c>
      <c r="AW1853" s="8">
        <v>-6.4096650000000004E-4</v>
      </c>
      <c r="AX1853" s="8">
        <v>0.75</v>
      </c>
      <c r="AY1853" s="9">
        <f>Tabla8[[#This Row],[Precio unitario]]*Tabla8[[#This Row],[Tasa de ingresos cliente]]</f>
        <v>-4.8072487500000005E-4</v>
      </c>
      <c r="AZ1853" s="21">
        <v>21.6</v>
      </c>
      <c r="BA1853" s="11">
        <f>Tabla8[[#This Row],[tasa de cambio]]*Tabla8[[#This Row],[Ingresos netos]]</f>
        <v>-1.0383657300000002E-2</v>
      </c>
      <c r="BB1853" s="23"/>
      <c r="BD1853" s="23"/>
    </row>
    <row r="1854" spans="43:56">
      <c r="AQ1854" s="1" t="s">
        <v>100</v>
      </c>
      <c r="AR1854" s="1" t="s">
        <v>19</v>
      </c>
      <c r="AS1854" s="1" t="s">
        <v>101</v>
      </c>
      <c r="AT1854" s="1" t="s">
        <v>11</v>
      </c>
      <c r="AU1854" s="1" t="s">
        <v>12</v>
      </c>
      <c r="AV1854" s="1" t="s">
        <v>13</v>
      </c>
      <c r="AW1854" s="8">
        <v>1.7619999999999999E-3</v>
      </c>
      <c r="AX1854" s="8">
        <v>0.75</v>
      </c>
      <c r="AY1854" s="9">
        <f>Tabla8[[#This Row],[Precio unitario]]*Tabla8[[#This Row],[Tasa de ingresos cliente]]</f>
        <v>1.3215E-3</v>
      </c>
      <c r="AZ1854" s="21">
        <v>21.6</v>
      </c>
      <c r="BA1854" s="11">
        <f>Tabla8[[#This Row],[tasa de cambio]]*Tabla8[[#This Row],[Ingresos netos]]</f>
        <v>2.8544400000000001E-2</v>
      </c>
      <c r="BB1854" s="23"/>
      <c r="BD1854" s="23"/>
    </row>
    <row r="1855" spans="43:56">
      <c r="AQ1855" s="2" t="s">
        <v>100</v>
      </c>
      <c r="AR1855" s="2" t="s">
        <v>19</v>
      </c>
      <c r="AS1855" s="2" t="s">
        <v>101</v>
      </c>
      <c r="AT1855" s="2" t="s">
        <v>11</v>
      </c>
      <c r="AU1855" s="2" t="s">
        <v>12</v>
      </c>
      <c r="AV1855" s="2" t="s">
        <v>13</v>
      </c>
      <c r="AW1855" s="7">
        <v>1.7615373E-3</v>
      </c>
      <c r="AX1855" s="7">
        <v>0.75</v>
      </c>
      <c r="AY1855" s="9">
        <f>Tabla8[[#This Row],[Precio unitario]]*Tabla8[[#This Row],[Tasa de ingresos cliente]]</f>
        <v>1.3211529749999999E-3</v>
      </c>
      <c r="AZ1855" s="21">
        <v>21.6</v>
      </c>
      <c r="BA1855" s="11">
        <f>Tabla8[[#This Row],[tasa de cambio]]*Tabla8[[#This Row],[Ingresos netos]]</f>
        <v>2.8536904259999999E-2</v>
      </c>
      <c r="BB1855" s="23"/>
      <c r="BD1855" s="23"/>
    </row>
    <row r="1856" spans="43:56">
      <c r="AQ1856" s="1" t="s">
        <v>100</v>
      </c>
      <c r="AR1856" s="1" t="s">
        <v>19</v>
      </c>
      <c r="AS1856" s="1" t="s">
        <v>101</v>
      </c>
      <c r="AT1856" s="1" t="s">
        <v>11</v>
      </c>
      <c r="AU1856" s="1" t="s">
        <v>12</v>
      </c>
      <c r="AV1856" s="1" t="s">
        <v>13</v>
      </c>
      <c r="AW1856" s="8">
        <v>1.7616000000000001E-3</v>
      </c>
      <c r="AX1856" s="8">
        <v>0.75</v>
      </c>
      <c r="AY1856" s="9">
        <f>Tabla8[[#This Row],[Precio unitario]]*Tabla8[[#This Row],[Tasa de ingresos cliente]]</f>
        <v>1.3212E-3</v>
      </c>
      <c r="AZ1856" s="21">
        <v>21.6</v>
      </c>
      <c r="BA1856" s="11">
        <f>Tabla8[[#This Row],[tasa de cambio]]*Tabla8[[#This Row],[Ingresos netos]]</f>
        <v>2.8537920000000001E-2</v>
      </c>
      <c r="BB1856" s="23"/>
      <c r="BD1856" s="23"/>
    </row>
    <row r="1857" spans="43:56">
      <c r="AQ1857" s="2" t="s">
        <v>100</v>
      </c>
      <c r="AR1857" s="2" t="s">
        <v>19</v>
      </c>
      <c r="AS1857" s="2" t="s">
        <v>101</v>
      </c>
      <c r="AT1857" s="2" t="s">
        <v>11</v>
      </c>
      <c r="AU1857" s="2" t="s">
        <v>12</v>
      </c>
      <c r="AV1857" s="2" t="s">
        <v>13</v>
      </c>
      <c r="AW1857" s="7">
        <v>1.7615714000000001E-3</v>
      </c>
      <c r="AX1857" s="7">
        <v>0.75</v>
      </c>
      <c r="AY1857" s="9">
        <f>Tabla8[[#This Row],[Precio unitario]]*Tabla8[[#This Row],[Tasa de ingresos cliente]]</f>
        <v>1.3211785500000001E-3</v>
      </c>
      <c r="AZ1857" s="21">
        <v>21.6</v>
      </c>
      <c r="BA1857" s="11">
        <f>Tabla8[[#This Row],[tasa de cambio]]*Tabla8[[#This Row],[Ingresos netos]]</f>
        <v>2.8537456680000003E-2</v>
      </c>
      <c r="BB1857" s="23"/>
      <c r="BD1857" s="23"/>
    </row>
    <row r="1858" spans="43:56">
      <c r="AQ1858" s="1" t="s">
        <v>100</v>
      </c>
      <c r="AR1858" s="1" t="s">
        <v>19</v>
      </c>
      <c r="AS1858" s="1" t="s">
        <v>101</v>
      </c>
      <c r="AT1858" s="1" t="s">
        <v>11</v>
      </c>
      <c r="AU1858" s="1" t="s">
        <v>12</v>
      </c>
      <c r="AV1858" s="1" t="s">
        <v>13</v>
      </c>
      <c r="AW1858" s="8">
        <v>1.7615E-3</v>
      </c>
      <c r="AX1858" s="8">
        <v>0.75</v>
      </c>
      <c r="AY1858" s="9">
        <f>Tabla8[[#This Row],[Precio unitario]]*Tabla8[[#This Row],[Tasa de ingresos cliente]]</f>
        <v>1.321125E-3</v>
      </c>
      <c r="AZ1858" s="21">
        <v>21.6</v>
      </c>
      <c r="BA1858" s="11">
        <f>Tabla8[[#This Row],[tasa de cambio]]*Tabla8[[#This Row],[Ingresos netos]]</f>
        <v>2.8536300000000004E-2</v>
      </c>
      <c r="BB1858" s="23"/>
      <c r="BD1858" s="23"/>
    </row>
    <row r="1859" spans="43:56">
      <c r="AQ1859" s="2" t="s">
        <v>100</v>
      </c>
      <c r="AR1859" s="2" t="s">
        <v>19</v>
      </c>
      <c r="AS1859" s="2" t="s">
        <v>101</v>
      </c>
      <c r="AT1859" s="2" t="s">
        <v>11</v>
      </c>
      <c r="AU1859" s="2" t="s">
        <v>12</v>
      </c>
      <c r="AV1859" s="2" t="s">
        <v>13</v>
      </c>
      <c r="AW1859" s="7">
        <v>1.7616667000000001E-3</v>
      </c>
      <c r="AX1859" s="7">
        <v>0.75</v>
      </c>
      <c r="AY1859" s="9">
        <f>Tabla8[[#This Row],[Precio unitario]]*Tabla8[[#This Row],[Tasa de ingresos cliente]]</f>
        <v>1.3212500250000001E-3</v>
      </c>
      <c r="AZ1859" s="21">
        <v>21.6</v>
      </c>
      <c r="BA1859" s="11">
        <f>Tabla8[[#This Row],[tasa de cambio]]*Tabla8[[#This Row],[Ingresos netos]]</f>
        <v>2.8539000540000001E-2</v>
      </c>
      <c r="BB1859" s="23"/>
      <c r="BD1859" s="23"/>
    </row>
    <row r="1860" spans="43:56">
      <c r="AQ1860" s="2" t="s">
        <v>100</v>
      </c>
      <c r="AR1860" s="2" t="s">
        <v>52</v>
      </c>
      <c r="AS1860" s="2" t="s">
        <v>101</v>
      </c>
      <c r="AT1860" s="2" t="s">
        <v>11</v>
      </c>
      <c r="AU1860" s="2" t="s">
        <v>12</v>
      </c>
      <c r="AV1860" s="2" t="s">
        <v>13</v>
      </c>
      <c r="AW1860" s="7">
        <v>1.0462380999999999E-3</v>
      </c>
      <c r="AX1860" s="7">
        <v>0.75</v>
      </c>
      <c r="AY1860" s="9">
        <f>Tabla8[[#This Row],[Precio unitario]]*Tabla8[[#This Row],[Tasa de ingresos cliente]]</f>
        <v>7.846785749999999E-4</v>
      </c>
      <c r="AZ1860" s="21">
        <v>21.6</v>
      </c>
      <c r="BA1860" s="11">
        <f>Tabla8[[#This Row],[tasa de cambio]]*Tabla8[[#This Row],[Ingresos netos]]</f>
        <v>1.6949057219999997E-2</v>
      </c>
      <c r="BB1860" s="23"/>
      <c r="BD1860" s="23"/>
    </row>
    <row r="1861" spans="43:56">
      <c r="AQ1861" s="1" t="s">
        <v>100</v>
      </c>
      <c r="AR1861" s="1" t="s">
        <v>52</v>
      </c>
      <c r="AS1861" s="1" t="s">
        <v>101</v>
      </c>
      <c r="AT1861" s="1" t="s">
        <v>11</v>
      </c>
      <c r="AU1861" s="1" t="s">
        <v>12</v>
      </c>
      <c r="AV1861" s="1" t="s">
        <v>13</v>
      </c>
      <c r="AW1861" s="8">
        <v>1.0460000000000001E-3</v>
      </c>
      <c r="AX1861" s="8">
        <v>0.75</v>
      </c>
      <c r="AY1861" s="9">
        <f>Tabla8[[#This Row],[Precio unitario]]*Tabla8[[#This Row],[Tasa de ingresos cliente]]</f>
        <v>7.8450000000000004E-4</v>
      </c>
      <c r="AZ1861" s="21">
        <v>21.6</v>
      </c>
      <c r="BA1861" s="11">
        <f>Tabla8[[#This Row],[tasa de cambio]]*Tabla8[[#This Row],[Ingresos netos]]</f>
        <v>1.6945200000000001E-2</v>
      </c>
      <c r="BB1861" s="23"/>
      <c r="BD1861" s="23"/>
    </row>
    <row r="1862" spans="43:56">
      <c r="AQ1862" s="1" t="s">
        <v>100</v>
      </c>
      <c r="AR1862" s="1" t="s">
        <v>52</v>
      </c>
      <c r="AS1862" s="1" t="s">
        <v>104</v>
      </c>
      <c r="AT1862" s="1" t="s">
        <v>11</v>
      </c>
      <c r="AU1862" s="1" t="s">
        <v>12</v>
      </c>
      <c r="AV1862" s="1" t="s">
        <v>13</v>
      </c>
      <c r="AW1862" s="8">
        <v>1.738E-3</v>
      </c>
      <c r="AX1862" s="8">
        <v>0.75</v>
      </c>
      <c r="AY1862" s="9">
        <f>Tabla8[[#This Row],[Precio unitario]]*Tabla8[[#This Row],[Tasa de ingresos cliente]]</f>
        <v>1.3035E-3</v>
      </c>
      <c r="AZ1862" s="21">
        <v>21.6</v>
      </c>
      <c r="BA1862" s="11">
        <f>Tabla8[[#This Row],[tasa de cambio]]*Tabla8[[#This Row],[Ingresos netos]]</f>
        <v>2.8155600000000003E-2</v>
      </c>
      <c r="BB1862" s="23"/>
      <c r="BD1862" s="23"/>
    </row>
    <row r="1863" spans="43:56">
      <c r="AQ1863" s="2" t="s">
        <v>100</v>
      </c>
      <c r="AR1863" s="2" t="s">
        <v>52</v>
      </c>
      <c r="AS1863" s="2" t="s">
        <v>104</v>
      </c>
      <c r="AT1863" s="2" t="s">
        <v>11</v>
      </c>
      <c r="AU1863" s="2" t="s">
        <v>12</v>
      </c>
      <c r="AV1863" s="2" t="s">
        <v>13</v>
      </c>
      <c r="AW1863" s="7">
        <v>1.7383298999999999E-3</v>
      </c>
      <c r="AX1863" s="7">
        <v>0.75</v>
      </c>
      <c r="AY1863" s="9">
        <f>Tabla8[[#This Row],[Precio unitario]]*Tabla8[[#This Row],[Tasa de ingresos cliente]]</f>
        <v>1.3037474249999999E-3</v>
      </c>
      <c r="AZ1863" s="21">
        <v>21.6</v>
      </c>
      <c r="BA1863" s="11">
        <f>Tabla8[[#This Row],[tasa de cambio]]*Tabla8[[#This Row],[Ingresos netos]]</f>
        <v>2.816094438E-2</v>
      </c>
      <c r="BB1863" s="23"/>
      <c r="BD1863" s="23"/>
    </row>
    <row r="1864" spans="43:56">
      <c r="AQ1864" s="1" t="s">
        <v>100</v>
      </c>
      <c r="AR1864" s="1" t="s">
        <v>52</v>
      </c>
      <c r="AS1864" s="1" t="s">
        <v>104</v>
      </c>
      <c r="AT1864" s="1" t="s">
        <v>11</v>
      </c>
      <c r="AU1864" s="1" t="s">
        <v>12</v>
      </c>
      <c r="AV1864" s="1" t="s">
        <v>13</v>
      </c>
      <c r="AW1864" s="8">
        <v>1.7383333E-3</v>
      </c>
      <c r="AX1864" s="8">
        <v>0.75</v>
      </c>
      <c r="AY1864" s="9">
        <f>Tabla8[[#This Row],[Precio unitario]]*Tabla8[[#This Row],[Tasa de ingresos cliente]]</f>
        <v>1.3037499749999999E-3</v>
      </c>
      <c r="AZ1864" s="21">
        <v>21.6</v>
      </c>
      <c r="BA1864" s="11">
        <f>Tabla8[[#This Row],[tasa de cambio]]*Tabla8[[#This Row],[Ingresos netos]]</f>
        <v>2.8160999459999999E-2</v>
      </c>
      <c r="BB1864" s="23"/>
      <c r="BD1864" s="23"/>
    </row>
    <row r="1865" spans="43:56">
      <c r="AQ1865" s="2" t="s">
        <v>100</v>
      </c>
      <c r="AR1865" s="2" t="s">
        <v>52</v>
      </c>
      <c r="AS1865" s="2" t="s">
        <v>104</v>
      </c>
      <c r="AT1865" s="2" t="s">
        <v>11</v>
      </c>
      <c r="AU1865" s="2" t="s">
        <v>12</v>
      </c>
      <c r="AV1865" s="2" t="s">
        <v>13</v>
      </c>
      <c r="AW1865" s="7">
        <v>1.7383438000000001E-3</v>
      </c>
      <c r="AX1865" s="7">
        <v>0.75</v>
      </c>
      <c r="AY1865" s="9">
        <f>Tabla8[[#This Row],[Precio unitario]]*Tabla8[[#This Row],[Tasa de ingresos cliente]]</f>
        <v>1.3037578500000001E-3</v>
      </c>
      <c r="AZ1865" s="21">
        <v>21.6</v>
      </c>
      <c r="BA1865" s="11">
        <f>Tabla8[[#This Row],[tasa de cambio]]*Tabla8[[#This Row],[Ingresos netos]]</f>
        <v>2.8161169560000004E-2</v>
      </c>
      <c r="BB1865" s="23"/>
      <c r="BD1865" s="23"/>
    </row>
    <row r="1866" spans="43:56">
      <c r="AQ1866" s="1" t="s">
        <v>100</v>
      </c>
      <c r="AR1866" s="1" t="s">
        <v>52</v>
      </c>
      <c r="AS1866" s="1" t="s">
        <v>104</v>
      </c>
      <c r="AT1866" s="1" t="s">
        <v>11</v>
      </c>
      <c r="AU1866" s="1" t="s">
        <v>12</v>
      </c>
      <c r="AV1866" s="1" t="s">
        <v>13</v>
      </c>
      <c r="AW1866" s="8">
        <v>1.7383571000000001E-3</v>
      </c>
      <c r="AX1866" s="8">
        <v>0.75</v>
      </c>
      <c r="AY1866" s="9">
        <f>Tabla8[[#This Row],[Precio unitario]]*Tabla8[[#This Row],[Tasa de ingresos cliente]]</f>
        <v>1.3037678250000001E-3</v>
      </c>
      <c r="AZ1866" s="21">
        <v>21.6</v>
      </c>
      <c r="BA1866" s="11">
        <f>Tabla8[[#This Row],[tasa de cambio]]*Tabla8[[#This Row],[Ingresos netos]]</f>
        <v>2.8161385020000006E-2</v>
      </c>
      <c r="BB1866" s="23"/>
      <c r="BD1866" s="23"/>
    </row>
    <row r="1867" spans="43:56">
      <c r="AQ1867" s="2" t="s">
        <v>100</v>
      </c>
      <c r="AR1867" s="2" t="s">
        <v>52</v>
      </c>
      <c r="AS1867" s="2" t="s">
        <v>104</v>
      </c>
      <c r="AT1867" s="2" t="s">
        <v>11</v>
      </c>
      <c r="AU1867" s="2" t="s">
        <v>12</v>
      </c>
      <c r="AV1867" s="2" t="s">
        <v>13</v>
      </c>
      <c r="AW1867" s="7">
        <v>1.7385E-3</v>
      </c>
      <c r="AX1867" s="7">
        <v>0.75</v>
      </c>
      <c r="AY1867" s="9">
        <f>Tabla8[[#This Row],[Precio unitario]]*Tabla8[[#This Row],[Tasa de ingresos cliente]]</f>
        <v>1.3038749999999999E-3</v>
      </c>
      <c r="AZ1867" s="21">
        <v>21.6</v>
      </c>
      <c r="BA1867" s="11">
        <f>Tabla8[[#This Row],[tasa de cambio]]*Tabla8[[#This Row],[Ingresos netos]]</f>
        <v>2.81637E-2</v>
      </c>
      <c r="BB1867" s="23"/>
      <c r="BD1867" s="23"/>
    </row>
    <row r="1868" spans="43:56">
      <c r="AQ1868" s="2" t="s">
        <v>100</v>
      </c>
      <c r="AR1868" s="2" t="s">
        <v>52</v>
      </c>
      <c r="AS1868" s="2" t="s">
        <v>104</v>
      </c>
      <c r="AT1868" s="2" t="s">
        <v>11</v>
      </c>
      <c r="AU1868" s="2" t="s">
        <v>12</v>
      </c>
      <c r="AV1868" s="2" t="s">
        <v>13</v>
      </c>
      <c r="AW1868" s="7">
        <v>3.1489999999999999E-3</v>
      </c>
      <c r="AX1868" s="7">
        <v>0.75</v>
      </c>
      <c r="AY1868" s="9">
        <f>Tabla8[[#This Row],[Precio unitario]]*Tabla8[[#This Row],[Tasa de ingresos cliente]]</f>
        <v>2.3617500000000001E-3</v>
      </c>
      <c r="AZ1868" s="21">
        <v>21.6</v>
      </c>
      <c r="BA1868" s="11">
        <f>Tabla8[[#This Row],[tasa de cambio]]*Tabla8[[#This Row],[Ingresos netos]]</f>
        <v>5.1013800000000005E-2</v>
      </c>
      <c r="BB1868" s="23"/>
      <c r="BD1868" s="23"/>
    </row>
    <row r="1869" spans="43:56">
      <c r="AQ1869" s="1" t="s">
        <v>100</v>
      </c>
      <c r="AR1869" s="1" t="s">
        <v>52</v>
      </c>
      <c r="AS1869" s="1" t="s">
        <v>104</v>
      </c>
      <c r="AT1869" s="1" t="s">
        <v>11</v>
      </c>
      <c r="AU1869" s="1" t="s">
        <v>12</v>
      </c>
      <c r="AV1869" s="1" t="s">
        <v>13</v>
      </c>
      <c r="AW1869" s="8">
        <v>3.1493332999999999E-3</v>
      </c>
      <c r="AX1869" s="8">
        <v>0.75</v>
      </c>
      <c r="AY1869" s="9">
        <f>Tabla8[[#This Row],[Precio unitario]]*Tabla8[[#This Row],[Tasa de ingresos cliente]]</f>
        <v>2.3619999750000001E-3</v>
      </c>
      <c r="AZ1869" s="21">
        <v>21.6</v>
      </c>
      <c r="BA1869" s="11">
        <f>Tabla8[[#This Row],[tasa de cambio]]*Tabla8[[#This Row],[Ingresos netos]]</f>
        <v>5.1019199460000005E-2</v>
      </c>
      <c r="BB1869" s="23"/>
      <c r="BD1869" s="23"/>
    </row>
    <row r="1870" spans="43:56">
      <c r="AQ1870" s="2" t="s">
        <v>100</v>
      </c>
      <c r="AR1870" s="2" t="s">
        <v>52</v>
      </c>
      <c r="AS1870" s="2" t="s">
        <v>104</v>
      </c>
      <c r="AT1870" s="2" t="s">
        <v>11</v>
      </c>
      <c r="AU1870" s="2" t="s">
        <v>12</v>
      </c>
      <c r="AV1870" s="2" t="s">
        <v>13</v>
      </c>
      <c r="AW1870" s="7">
        <v>3.1494000000000001E-3</v>
      </c>
      <c r="AX1870" s="7">
        <v>0.75</v>
      </c>
      <c r="AY1870" s="9">
        <f>Tabla8[[#This Row],[Precio unitario]]*Tabla8[[#This Row],[Tasa de ingresos cliente]]</f>
        <v>2.3620500000000001E-3</v>
      </c>
      <c r="AZ1870" s="21">
        <v>21.6</v>
      </c>
      <c r="BA1870" s="11">
        <f>Tabla8[[#This Row],[tasa de cambio]]*Tabla8[[#This Row],[Ingresos netos]]</f>
        <v>5.1020280000000008E-2</v>
      </c>
      <c r="BB1870" s="23"/>
      <c r="BD1870" s="23"/>
    </row>
    <row r="1871" spans="43:56">
      <c r="AQ1871" s="1" t="s">
        <v>100</v>
      </c>
      <c r="AR1871" s="1" t="s">
        <v>52</v>
      </c>
      <c r="AS1871" s="1" t="s">
        <v>104</v>
      </c>
      <c r="AT1871" s="1" t="s">
        <v>11</v>
      </c>
      <c r="AU1871" s="1" t="s">
        <v>12</v>
      </c>
      <c r="AV1871" s="1" t="s">
        <v>13</v>
      </c>
      <c r="AW1871" s="8">
        <v>3.1495E-3</v>
      </c>
      <c r="AX1871" s="8">
        <v>0.75</v>
      </c>
      <c r="AY1871" s="9">
        <f>Tabla8[[#This Row],[Precio unitario]]*Tabla8[[#This Row],[Tasa de ingresos cliente]]</f>
        <v>2.3621250000000001E-3</v>
      </c>
      <c r="AZ1871" s="21">
        <v>21.6</v>
      </c>
      <c r="BA1871" s="11">
        <f>Tabla8[[#This Row],[tasa de cambio]]*Tabla8[[#This Row],[Ingresos netos]]</f>
        <v>5.1021900000000002E-2</v>
      </c>
      <c r="BB1871" s="23"/>
      <c r="BD1871" s="23"/>
    </row>
    <row r="1872" spans="43:56">
      <c r="AQ1872" s="2" t="s">
        <v>100</v>
      </c>
      <c r="AR1872" s="2" t="s">
        <v>52</v>
      </c>
      <c r="AS1872" s="2" t="s">
        <v>104</v>
      </c>
      <c r="AT1872" s="2" t="s">
        <v>11</v>
      </c>
      <c r="AU1872" s="2" t="s">
        <v>12</v>
      </c>
      <c r="AV1872" s="2" t="s">
        <v>13</v>
      </c>
      <c r="AW1872" s="7">
        <v>3.1319999999999998E-3</v>
      </c>
      <c r="AX1872" s="7">
        <v>0.75</v>
      </c>
      <c r="AY1872" s="9">
        <f>Tabla8[[#This Row],[Precio unitario]]*Tabla8[[#This Row],[Tasa de ingresos cliente]]</f>
        <v>2.349E-3</v>
      </c>
      <c r="AZ1872" s="21">
        <v>21.6</v>
      </c>
      <c r="BA1872" s="11">
        <f>Tabla8[[#This Row],[tasa de cambio]]*Tabla8[[#This Row],[Ingresos netos]]</f>
        <v>5.0738400000000003E-2</v>
      </c>
      <c r="BB1872" s="23"/>
      <c r="BD1872" s="23"/>
    </row>
    <row r="1873" spans="43:56">
      <c r="AQ1873" s="2" t="s">
        <v>100</v>
      </c>
      <c r="AR1873" s="2" t="s">
        <v>52</v>
      </c>
      <c r="AS1873" s="2" t="s">
        <v>104</v>
      </c>
      <c r="AT1873" s="2" t="s">
        <v>11</v>
      </c>
      <c r="AU1873" s="2" t="s">
        <v>12</v>
      </c>
      <c r="AV1873" s="2" t="s">
        <v>13</v>
      </c>
      <c r="AW1873" s="7">
        <v>4.0146154000000002E-3</v>
      </c>
      <c r="AX1873" s="7">
        <v>0.75</v>
      </c>
      <c r="AY1873" s="9">
        <f>Tabla8[[#This Row],[Precio unitario]]*Tabla8[[#This Row],[Tasa de ingresos cliente]]</f>
        <v>3.0109615499999999E-3</v>
      </c>
      <c r="AZ1873" s="21">
        <v>21.6</v>
      </c>
      <c r="BA1873" s="11">
        <f>Tabla8[[#This Row],[tasa de cambio]]*Tabla8[[#This Row],[Ingresos netos]]</f>
        <v>6.5036769480000006E-2</v>
      </c>
      <c r="BB1873" s="23"/>
      <c r="BD1873" s="23"/>
    </row>
    <row r="1874" spans="43:56">
      <c r="AQ1874" s="1" t="s">
        <v>100</v>
      </c>
      <c r="AR1874" s="1" t="s">
        <v>52</v>
      </c>
      <c r="AS1874" s="1" t="s">
        <v>114</v>
      </c>
      <c r="AT1874" s="1" t="s">
        <v>11</v>
      </c>
      <c r="AU1874" s="1" t="s">
        <v>12</v>
      </c>
      <c r="AV1874" s="1" t="s">
        <v>13</v>
      </c>
      <c r="AW1874" s="8">
        <v>1.196667E-4</v>
      </c>
      <c r="AX1874" s="8">
        <v>0.75</v>
      </c>
      <c r="AY1874" s="9">
        <f>Tabla8[[#This Row],[Precio unitario]]*Tabla8[[#This Row],[Tasa de ingresos cliente]]</f>
        <v>8.9750024999999995E-5</v>
      </c>
      <c r="AZ1874" s="21">
        <v>21.6</v>
      </c>
      <c r="BA1874" s="11">
        <f>Tabla8[[#This Row],[tasa de cambio]]*Tabla8[[#This Row],[Ingresos netos]]</f>
        <v>1.93860054E-3</v>
      </c>
      <c r="BB1874" s="23"/>
      <c r="BD1874" s="23"/>
    </row>
    <row r="1875" spans="43:56">
      <c r="AQ1875" s="2" t="s">
        <v>100</v>
      </c>
      <c r="AR1875" s="2" t="s">
        <v>52</v>
      </c>
      <c r="AS1875" s="2" t="s">
        <v>114</v>
      </c>
      <c r="AT1875" s="2" t="s">
        <v>11</v>
      </c>
      <c r="AU1875" s="2" t="s">
        <v>12</v>
      </c>
      <c r="AV1875" s="2" t="s">
        <v>13</v>
      </c>
      <c r="AW1875" s="7">
        <v>1.198333E-4</v>
      </c>
      <c r="AX1875" s="7">
        <v>0.75</v>
      </c>
      <c r="AY1875" s="9">
        <f>Tabla8[[#This Row],[Precio unitario]]*Tabla8[[#This Row],[Tasa de ingresos cliente]]</f>
        <v>8.9874974999999994E-5</v>
      </c>
      <c r="AZ1875" s="21">
        <v>21.6</v>
      </c>
      <c r="BA1875" s="11">
        <f>Tabla8[[#This Row],[tasa de cambio]]*Tabla8[[#This Row],[Ingresos netos]]</f>
        <v>1.94129946E-3</v>
      </c>
      <c r="BB1875" s="23"/>
      <c r="BD1875" s="23"/>
    </row>
    <row r="1876" spans="43:56">
      <c r="AQ1876" s="1" t="s">
        <v>100</v>
      </c>
      <c r="AR1876" s="1" t="s">
        <v>52</v>
      </c>
      <c r="AS1876" s="1" t="s">
        <v>114</v>
      </c>
      <c r="AT1876" s="1" t="s">
        <v>11</v>
      </c>
      <c r="AU1876" s="1" t="s">
        <v>12</v>
      </c>
      <c r="AV1876" s="1" t="s">
        <v>13</v>
      </c>
      <c r="AW1876" s="8">
        <v>1.197971E-4</v>
      </c>
      <c r="AX1876" s="8">
        <v>0.75</v>
      </c>
      <c r="AY1876" s="9">
        <f>Tabla8[[#This Row],[Precio unitario]]*Tabla8[[#This Row],[Tasa de ingresos cliente]]</f>
        <v>8.9847825000000006E-5</v>
      </c>
      <c r="AZ1876" s="21">
        <v>21.6</v>
      </c>
      <c r="BA1876" s="11">
        <f>Tabla8[[#This Row],[tasa de cambio]]*Tabla8[[#This Row],[Ingresos netos]]</f>
        <v>1.9407130200000003E-3</v>
      </c>
      <c r="BB1876" s="23"/>
      <c r="BD1876" s="23"/>
    </row>
    <row r="1877" spans="43:56">
      <c r="AQ1877" s="2" t="s">
        <v>100</v>
      </c>
      <c r="AR1877" s="2" t="s">
        <v>52</v>
      </c>
      <c r="AS1877" s="2" t="s">
        <v>114</v>
      </c>
      <c r="AT1877" s="2" t="s">
        <v>11</v>
      </c>
      <c r="AU1877" s="2" t="s">
        <v>12</v>
      </c>
      <c r="AV1877" s="2" t="s">
        <v>13</v>
      </c>
      <c r="AW1877" s="7">
        <v>1.1975E-4</v>
      </c>
      <c r="AX1877" s="7">
        <v>0.75</v>
      </c>
      <c r="AY1877" s="9">
        <f>Tabla8[[#This Row],[Precio unitario]]*Tabla8[[#This Row],[Tasa de ingresos cliente]]</f>
        <v>8.9812499999999994E-5</v>
      </c>
      <c r="AZ1877" s="21">
        <v>21.6</v>
      </c>
      <c r="BA1877" s="11">
        <f>Tabla8[[#This Row],[tasa de cambio]]*Tabla8[[#This Row],[Ingresos netos]]</f>
        <v>1.93995E-3</v>
      </c>
      <c r="BB1877" s="23"/>
      <c r="BD1877" s="23"/>
    </row>
    <row r="1878" spans="43:56">
      <c r="AQ1878" s="1" t="s">
        <v>100</v>
      </c>
      <c r="AR1878" s="1" t="s">
        <v>52</v>
      </c>
      <c r="AS1878" s="1" t="s">
        <v>114</v>
      </c>
      <c r="AT1878" s="1" t="s">
        <v>11</v>
      </c>
      <c r="AU1878" s="1" t="s">
        <v>12</v>
      </c>
      <c r="AV1878" s="1" t="s">
        <v>13</v>
      </c>
      <c r="AW1878" s="8">
        <v>1.197857E-4</v>
      </c>
      <c r="AX1878" s="8">
        <v>0.75</v>
      </c>
      <c r="AY1878" s="9">
        <f>Tabla8[[#This Row],[Precio unitario]]*Tabla8[[#This Row],[Tasa de ingresos cliente]]</f>
        <v>8.9839275000000004E-5</v>
      </c>
      <c r="AZ1878" s="21">
        <v>21.6</v>
      </c>
      <c r="BA1878" s="11">
        <f>Tabla8[[#This Row],[tasa de cambio]]*Tabla8[[#This Row],[Ingresos netos]]</f>
        <v>1.9405283400000001E-3</v>
      </c>
      <c r="BB1878" s="23"/>
      <c r="BD1878" s="23"/>
    </row>
    <row r="1879" spans="43:56">
      <c r="AQ1879" s="2" t="s">
        <v>100</v>
      </c>
      <c r="AR1879" s="2" t="s">
        <v>52</v>
      </c>
      <c r="AS1879" s="2" t="s">
        <v>114</v>
      </c>
      <c r="AT1879" s="2" t="s">
        <v>11</v>
      </c>
      <c r="AU1879" s="2" t="s">
        <v>12</v>
      </c>
      <c r="AV1879" s="2" t="s">
        <v>13</v>
      </c>
      <c r="AW1879" s="7">
        <v>1.198182E-4</v>
      </c>
      <c r="AX1879" s="7">
        <v>0.75</v>
      </c>
      <c r="AY1879" s="9">
        <f>Tabla8[[#This Row],[Precio unitario]]*Tabla8[[#This Row],[Tasa de ingresos cliente]]</f>
        <v>8.9863649999999995E-5</v>
      </c>
      <c r="AZ1879" s="21">
        <v>21.6</v>
      </c>
      <c r="BA1879" s="11">
        <f>Tabla8[[#This Row],[tasa de cambio]]*Tabla8[[#This Row],[Ingresos netos]]</f>
        <v>1.9410548400000001E-3</v>
      </c>
      <c r="BB1879" s="23"/>
      <c r="BD1879" s="23"/>
    </row>
    <row r="1880" spans="43:56">
      <c r="AQ1880" s="1" t="s">
        <v>100</v>
      </c>
      <c r="AR1880" s="1" t="s">
        <v>52</v>
      </c>
      <c r="AS1880" s="1" t="s">
        <v>114</v>
      </c>
      <c r="AT1880" s="1" t="s">
        <v>11</v>
      </c>
      <c r="AU1880" s="1" t="s">
        <v>12</v>
      </c>
      <c r="AV1880" s="1" t="s">
        <v>13</v>
      </c>
      <c r="AW1880" s="8">
        <v>1.1980769999999999E-4</v>
      </c>
      <c r="AX1880" s="8">
        <v>0.75</v>
      </c>
      <c r="AY1880" s="9">
        <f>Tabla8[[#This Row],[Precio unitario]]*Tabla8[[#This Row],[Tasa de ingresos cliente]]</f>
        <v>8.9855774999999993E-5</v>
      </c>
      <c r="AZ1880" s="21">
        <v>21.6</v>
      </c>
      <c r="BA1880" s="11">
        <f>Tabla8[[#This Row],[tasa de cambio]]*Tabla8[[#This Row],[Ingresos netos]]</f>
        <v>1.94088474E-3</v>
      </c>
      <c r="BB1880" s="23"/>
      <c r="BD1880" s="23"/>
    </row>
    <row r="1881" spans="43:56">
      <c r="AQ1881" s="2" t="s">
        <v>100</v>
      </c>
      <c r="AR1881" s="2" t="s">
        <v>52</v>
      </c>
      <c r="AS1881" s="2" t="s">
        <v>114</v>
      </c>
      <c r="AT1881" s="2" t="s">
        <v>11</v>
      </c>
      <c r="AU1881" s="2" t="s">
        <v>12</v>
      </c>
      <c r="AV1881" s="2" t="s">
        <v>13</v>
      </c>
      <c r="AW1881" s="7">
        <v>1.198E-4</v>
      </c>
      <c r="AX1881" s="7">
        <v>0.75</v>
      </c>
      <c r="AY1881" s="9">
        <f>Tabla8[[#This Row],[Precio unitario]]*Tabla8[[#This Row],[Tasa de ingresos cliente]]</f>
        <v>8.9850000000000002E-5</v>
      </c>
      <c r="AZ1881" s="21">
        <v>21.6</v>
      </c>
      <c r="BA1881" s="11">
        <f>Tabla8[[#This Row],[tasa de cambio]]*Tabla8[[#This Row],[Ingresos netos]]</f>
        <v>1.9407600000000001E-3</v>
      </c>
      <c r="BB1881" s="23"/>
      <c r="BD1881" s="23"/>
    </row>
    <row r="1882" spans="43:56">
      <c r="AQ1882" s="1" t="s">
        <v>100</v>
      </c>
      <c r="AR1882" s="1" t="s">
        <v>52</v>
      </c>
      <c r="AS1882" s="1" t="s">
        <v>114</v>
      </c>
      <c r="AT1882" s="1" t="s">
        <v>11</v>
      </c>
      <c r="AU1882" s="1" t="s">
        <v>12</v>
      </c>
      <c r="AV1882" s="1" t="s">
        <v>13</v>
      </c>
      <c r="AW1882" s="8">
        <v>1.197895E-4</v>
      </c>
      <c r="AX1882" s="8">
        <v>0.75</v>
      </c>
      <c r="AY1882" s="9">
        <f>Tabla8[[#This Row],[Precio unitario]]*Tabla8[[#This Row],[Tasa de ingresos cliente]]</f>
        <v>8.9842125E-5</v>
      </c>
      <c r="AZ1882" s="21">
        <v>21.6</v>
      </c>
      <c r="BA1882" s="11">
        <f>Tabla8[[#This Row],[tasa de cambio]]*Tabla8[[#This Row],[Ingresos netos]]</f>
        <v>1.9405899E-3</v>
      </c>
      <c r="BB1882" s="23"/>
      <c r="BD1882" s="23"/>
    </row>
    <row r="1883" spans="43:56">
      <c r="AQ1883" s="2" t="s">
        <v>100</v>
      </c>
      <c r="AR1883" s="2" t="s">
        <v>52</v>
      </c>
      <c r="AS1883" s="2" t="s">
        <v>114</v>
      </c>
      <c r="AT1883" s="2" t="s">
        <v>11</v>
      </c>
      <c r="AU1883" s="2" t="s">
        <v>12</v>
      </c>
      <c r="AV1883" s="2" t="s">
        <v>13</v>
      </c>
      <c r="AW1883" s="7">
        <v>1.1978790000000001E-4</v>
      </c>
      <c r="AX1883" s="7">
        <v>0.75</v>
      </c>
      <c r="AY1883" s="9">
        <f>Tabla8[[#This Row],[Precio unitario]]*Tabla8[[#This Row],[Tasa de ingresos cliente]]</f>
        <v>8.9840925000000011E-5</v>
      </c>
      <c r="AZ1883" s="21">
        <v>21.6</v>
      </c>
      <c r="BA1883" s="11">
        <f>Tabla8[[#This Row],[tasa de cambio]]*Tabla8[[#This Row],[Ingresos netos]]</f>
        <v>1.9405639800000004E-3</v>
      </c>
      <c r="BB1883" s="23"/>
      <c r="BD1883" s="23"/>
    </row>
    <row r="1884" spans="43:56">
      <c r="AQ1884" s="1" t="s">
        <v>100</v>
      </c>
      <c r="AR1884" s="1" t="s">
        <v>52</v>
      </c>
      <c r="AS1884" s="1" t="s">
        <v>114</v>
      </c>
      <c r="AT1884" s="1" t="s">
        <v>11</v>
      </c>
      <c r="AU1884" s="1" t="s">
        <v>12</v>
      </c>
      <c r="AV1884" s="1" t="s">
        <v>13</v>
      </c>
      <c r="AW1884" s="8">
        <v>1.1980650000000001E-4</v>
      </c>
      <c r="AX1884" s="8">
        <v>0.75</v>
      </c>
      <c r="AY1884" s="9">
        <f>Tabla8[[#This Row],[Precio unitario]]*Tabla8[[#This Row],[Tasa de ingresos cliente]]</f>
        <v>8.9854874999999997E-5</v>
      </c>
      <c r="AZ1884" s="21">
        <v>21.6</v>
      </c>
      <c r="BA1884" s="11">
        <f>Tabla8[[#This Row],[tasa de cambio]]*Tabla8[[#This Row],[Ingresos netos]]</f>
        <v>1.9408653000000001E-3</v>
      </c>
      <c r="BB1884" s="23"/>
      <c r="BD1884" s="23"/>
    </row>
    <row r="1885" spans="43:56">
      <c r="AQ1885" s="2" t="s">
        <v>100</v>
      </c>
      <c r="AR1885" s="2" t="s">
        <v>52</v>
      </c>
      <c r="AS1885" s="2" t="s">
        <v>114</v>
      </c>
      <c r="AT1885" s="2" t="s">
        <v>11</v>
      </c>
      <c r="AU1885" s="2" t="s">
        <v>12</v>
      </c>
      <c r="AV1885" s="2" t="s">
        <v>13</v>
      </c>
      <c r="AW1885" s="7">
        <v>1.198014E-4</v>
      </c>
      <c r="AX1885" s="7">
        <v>0.75</v>
      </c>
      <c r="AY1885" s="9">
        <f>Tabla8[[#This Row],[Precio unitario]]*Tabla8[[#This Row],[Tasa de ingresos cliente]]</f>
        <v>8.9851049999999994E-5</v>
      </c>
      <c r="AZ1885" s="21">
        <v>21.6</v>
      </c>
      <c r="BA1885" s="11">
        <f>Tabla8[[#This Row],[tasa de cambio]]*Tabla8[[#This Row],[Ingresos netos]]</f>
        <v>1.9407826799999999E-3</v>
      </c>
      <c r="BB1885" s="23"/>
      <c r="BD1885" s="23"/>
    </row>
    <row r="1886" spans="43:56">
      <c r="AQ1886" s="1" t="s">
        <v>100</v>
      </c>
      <c r="AR1886" s="1" t="s">
        <v>52</v>
      </c>
      <c r="AS1886" s="1" t="s">
        <v>114</v>
      </c>
      <c r="AT1886" s="1" t="s">
        <v>11</v>
      </c>
      <c r="AU1886" s="1" t="s">
        <v>12</v>
      </c>
      <c r="AV1886" s="1" t="s">
        <v>13</v>
      </c>
      <c r="AW1886" s="8">
        <v>1.198235E-4</v>
      </c>
      <c r="AX1886" s="8">
        <v>0.75</v>
      </c>
      <c r="AY1886" s="9">
        <f>Tabla8[[#This Row],[Precio unitario]]*Tabla8[[#This Row],[Tasa de ingresos cliente]]</f>
        <v>8.9867625000000008E-5</v>
      </c>
      <c r="AZ1886" s="21">
        <v>21.6</v>
      </c>
      <c r="BA1886" s="11">
        <f>Tabla8[[#This Row],[tasa de cambio]]*Tabla8[[#This Row],[Ingresos netos]]</f>
        <v>1.9411407000000003E-3</v>
      </c>
      <c r="BB1886" s="23"/>
      <c r="BD1886" s="23"/>
    </row>
    <row r="1887" spans="43:56">
      <c r="AQ1887" s="2" t="s">
        <v>100</v>
      </c>
      <c r="AR1887" s="2" t="s">
        <v>52</v>
      </c>
      <c r="AS1887" s="2" t="s">
        <v>114</v>
      </c>
      <c r="AT1887" s="2" t="s">
        <v>11</v>
      </c>
      <c r="AU1887" s="2" t="s">
        <v>12</v>
      </c>
      <c r="AV1887" s="2" t="s">
        <v>13</v>
      </c>
      <c r="AW1887" s="7">
        <v>1.19807E-4</v>
      </c>
      <c r="AX1887" s="7">
        <v>0.75</v>
      </c>
      <c r="AY1887" s="9">
        <f>Tabla8[[#This Row],[Precio unitario]]*Tabla8[[#This Row],[Tasa de ingresos cliente]]</f>
        <v>8.9855250000000003E-5</v>
      </c>
      <c r="AZ1887" s="21">
        <v>21.6</v>
      </c>
      <c r="BA1887" s="11">
        <f>Tabla8[[#This Row],[tasa de cambio]]*Tabla8[[#This Row],[Ingresos netos]]</f>
        <v>1.9408734000000002E-3</v>
      </c>
      <c r="BB1887" s="23"/>
      <c r="BD1887" s="23"/>
    </row>
    <row r="1888" spans="43:56">
      <c r="AQ1888" s="1" t="s">
        <v>100</v>
      </c>
      <c r="AR1888" s="1" t="s">
        <v>52</v>
      </c>
      <c r="AS1888" s="1" t="s">
        <v>114</v>
      </c>
      <c r="AT1888" s="1" t="s">
        <v>11</v>
      </c>
      <c r="AU1888" s="1" t="s">
        <v>12</v>
      </c>
      <c r="AV1888" s="1" t="s">
        <v>13</v>
      </c>
      <c r="AW1888" s="8">
        <v>1.197955E-4</v>
      </c>
      <c r="AX1888" s="8">
        <v>0.75</v>
      </c>
      <c r="AY1888" s="9">
        <f>Tabla8[[#This Row],[Precio unitario]]*Tabla8[[#This Row],[Tasa de ingresos cliente]]</f>
        <v>8.9846625000000003E-5</v>
      </c>
      <c r="AZ1888" s="21">
        <v>21.6</v>
      </c>
      <c r="BA1888" s="11">
        <f>Tabla8[[#This Row],[tasa de cambio]]*Tabla8[[#This Row],[Ingresos netos]]</f>
        <v>1.9406871000000002E-3</v>
      </c>
      <c r="BB1888" s="23"/>
      <c r="BD1888" s="23"/>
    </row>
    <row r="1889" spans="43:56">
      <c r="AQ1889" s="2" t="s">
        <v>100</v>
      </c>
      <c r="AR1889" s="2" t="s">
        <v>52</v>
      </c>
      <c r="AS1889" s="2" t="s">
        <v>114</v>
      </c>
      <c r="AT1889" s="2" t="s">
        <v>11</v>
      </c>
      <c r="AU1889" s="2" t="s">
        <v>12</v>
      </c>
      <c r="AV1889" s="2" t="s">
        <v>13</v>
      </c>
      <c r="AW1889" s="7">
        <v>1.197692E-4</v>
      </c>
      <c r="AX1889" s="7">
        <v>0.75</v>
      </c>
      <c r="AY1889" s="9">
        <f>Tabla8[[#This Row],[Precio unitario]]*Tabla8[[#This Row],[Tasa de ingresos cliente]]</f>
        <v>8.9826899999999999E-5</v>
      </c>
      <c r="AZ1889" s="21">
        <v>21.6</v>
      </c>
      <c r="BA1889" s="11">
        <f>Tabla8[[#This Row],[tasa de cambio]]*Tabla8[[#This Row],[Ingresos netos]]</f>
        <v>1.94026104E-3</v>
      </c>
      <c r="BB1889" s="23"/>
      <c r="BD1889" s="23"/>
    </row>
    <row r="1890" spans="43:56">
      <c r="AQ1890" s="1" t="s">
        <v>100</v>
      </c>
      <c r="AR1890" s="1" t="s">
        <v>52</v>
      </c>
      <c r="AS1890" s="1" t="s">
        <v>114</v>
      </c>
      <c r="AT1890" s="1" t="s">
        <v>11</v>
      </c>
      <c r="AU1890" s="1" t="s">
        <v>12</v>
      </c>
      <c r="AV1890" s="1" t="s">
        <v>13</v>
      </c>
      <c r="AW1890" s="8">
        <v>1.197826E-4</v>
      </c>
      <c r="AX1890" s="8">
        <v>0.75</v>
      </c>
      <c r="AY1890" s="9">
        <f>Tabla8[[#This Row],[Precio unitario]]*Tabla8[[#This Row],[Tasa de ingresos cliente]]</f>
        <v>8.9836949999999997E-5</v>
      </c>
      <c r="AZ1890" s="21">
        <v>21.6</v>
      </c>
      <c r="BA1890" s="11">
        <f>Tabla8[[#This Row],[tasa de cambio]]*Tabla8[[#This Row],[Ingresos netos]]</f>
        <v>1.94047812E-3</v>
      </c>
      <c r="BB1890" s="23"/>
      <c r="BD1890" s="23"/>
    </row>
    <row r="1891" spans="43:56">
      <c r="AQ1891" s="2" t="s">
        <v>100</v>
      </c>
      <c r="AR1891" s="2" t="s">
        <v>52</v>
      </c>
      <c r="AS1891" s="2" t="s">
        <v>114</v>
      </c>
      <c r="AT1891" s="2" t="s">
        <v>11</v>
      </c>
      <c r="AU1891" s="2" t="s">
        <v>12</v>
      </c>
      <c r="AV1891" s="2" t="s">
        <v>13</v>
      </c>
      <c r="AW1891" s="7">
        <v>1.197917E-4</v>
      </c>
      <c r="AX1891" s="7">
        <v>0.75</v>
      </c>
      <c r="AY1891" s="9">
        <f>Tabla8[[#This Row],[Precio unitario]]*Tabla8[[#This Row],[Tasa de ingresos cliente]]</f>
        <v>8.9843775000000007E-5</v>
      </c>
      <c r="AZ1891" s="21">
        <v>21.6</v>
      </c>
      <c r="BA1891" s="11">
        <f>Tabla8[[#This Row],[tasa de cambio]]*Tabla8[[#This Row],[Ingresos netos]]</f>
        <v>1.9406255400000003E-3</v>
      </c>
      <c r="BB1891" s="23"/>
      <c r="BD1891" s="23"/>
    </row>
    <row r="1892" spans="43:56">
      <c r="AQ1892" s="1" t="s">
        <v>100</v>
      </c>
      <c r="AR1892" s="1" t="s">
        <v>52</v>
      </c>
      <c r="AS1892" s="1" t="s">
        <v>114</v>
      </c>
      <c r="AT1892" s="1" t="s">
        <v>11</v>
      </c>
      <c r="AU1892" s="1" t="s">
        <v>12</v>
      </c>
      <c r="AV1892" s="1" t="s">
        <v>13</v>
      </c>
      <c r="AW1892" s="8">
        <v>1.1979410000000001E-4</v>
      </c>
      <c r="AX1892" s="8">
        <v>0.75</v>
      </c>
      <c r="AY1892" s="9">
        <f>Tabla8[[#This Row],[Precio unitario]]*Tabla8[[#This Row],[Tasa de ingresos cliente]]</f>
        <v>8.9845574999999997E-5</v>
      </c>
      <c r="AZ1892" s="21">
        <v>21.6</v>
      </c>
      <c r="BA1892" s="11">
        <f>Tabla8[[#This Row],[tasa de cambio]]*Tabla8[[#This Row],[Ingresos netos]]</f>
        <v>1.94066442E-3</v>
      </c>
      <c r="BB1892" s="23"/>
      <c r="BD1892" s="23"/>
    </row>
    <row r="1893" spans="43:56">
      <c r="AQ1893" s="2" t="s">
        <v>100</v>
      </c>
      <c r="AR1893" s="2" t="s">
        <v>52</v>
      </c>
      <c r="AS1893" s="2" t="s">
        <v>114</v>
      </c>
      <c r="AT1893" s="2" t="s">
        <v>11</v>
      </c>
      <c r="AU1893" s="2" t="s">
        <v>12</v>
      </c>
      <c r="AV1893" s="2" t="s">
        <v>13</v>
      </c>
      <c r="AW1893" s="7">
        <v>1.197778E-4</v>
      </c>
      <c r="AX1893" s="7">
        <v>0.75</v>
      </c>
      <c r="AY1893" s="9">
        <f>Tabla8[[#This Row],[Precio unitario]]*Tabla8[[#This Row],[Tasa de ingresos cliente]]</f>
        <v>8.9833350000000003E-5</v>
      </c>
      <c r="AZ1893" s="21">
        <v>21.6</v>
      </c>
      <c r="BA1893" s="11">
        <f>Tabla8[[#This Row],[tasa de cambio]]*Tabla8[[#This Row],[Ingresos netos]]</f>
        <v>1.9404003600000002E-3</v>
      </c>
      <c r="BB1893" s="23"/>
      <c r="BD1893" s="23"/>
    </row>
    <row r="1894" spans="43:56">
      <c r="AQ1894" s="2" t="s">
        <v>100</v>
      </c>
      <c r="AR1894" s="2" t="s">
        <v>52</v>
      </c>
      <c r="AS1894" s="2" t="s">
        <v>104</v>
      </c>
      <c r="AT1894" s="2" t="s">
        <v>11</v>
      </c>
      <c r="AU1894" s="2" t="s">
        <v>129</v>
      </c>
      <c r="AV1894" s="2" t="s">
        <v>13</v>
      </c>
      <c r="AW1894" s="7">
        <v>-7.6409579999999996E-4</v>
      </c>
      <c r="AX1894" s="7">
        <v>0.75</v>
      </c>
      <c r="AY1894" s="9">
        <f>Tabla8[[#This Row],[Precio unitario]]*Tabla8[[#This Row],[Tasa de ingresos cliente]]</f>
        <v>-5.7307184999999994E-4</v>
      </c>
      <c r="AZ1894" s="21">
        <v>21.6</v>
      </c>
      <c r="BA1894" s="11">
        <f>Tabla8[[#This Row],[tasa de cambio]]*Tabla8[[#This Row],[Ingresos netos]]</f>
        <v>-1.2378351959999999E-2</v>
      </c>
      <c r="BB1894" s="23"/>
      <c r="BD1894" s="23"/>
    </row>
    <row r="1895" spans="43:56">
      <c r="AQ1895" s="2" t="s">
        <v>100</v>
      </c>
      <c r="AR1895" s="2" t="s">
        <v>52</v>
      </c>
      <c r="AS1895" s="2" t="s">
        <v>114</v>
      </c>
      <c r="AT1895" s="2" t="s">
        <v>11</v>
      </c>
      <c r="AU1895" s="2" t="s">
        <v>129</v>
      </c>
      <c r="AV1895" s="2" t="s">
        <v>13</v>
      </c>
      <c r="AW1895" s="7">
        <v>-3.5940599999999999E-5</v>
      </c>
      <c r="AX1895" s="7">
        <v>0.75</v>
      </c>
      <c r="AY1895" s="9">
        <f>Tabla8[[#This Row],[Precio unitario]]*Tabla8[[#This Row],[Tasa de ingresos cliente]]</f>
        <v>-2.695545E-5</v>
      </c>
      <c r="AZ1895" s="21">
        <v>21.6</v>
      </c>
      <c r="BA1895" s="11">
        <f>Tabla8[[#This Row],[tasa de cambio]]*Tabla8[[#This Row],[Ingresos netos]]</f>
        <v>-5.8223772000000004E-4</v>
      </c>
      <c r="BB1895" s="23"/>
      <c r="BD1895" s="23"/>
    </row>
    <row r="1896" spans="43:56">
      <c r="AQ1896" s="1" t="s">
        <v>100</v>
      </c>
      <c r="AR1896" s="1" t="s">
        <v>57</v>
      </c>
      <c r="AS1896" s="1" t="s">
        <v>104</v>
      </c>
      <c r="AT1896" s="1" t="s">
        <v>11</v>
      </c>
      <c r="AU1896" s="1" t="s">
        <v>12</v>
      </c>
      <c r="AV1896" s="1" t="s">
        <v>13</v>
      </c>
      <c r="AW1896" s="8">
        <v>1.4660000000000001E-3</v>
      </c>
      <c r="AX1896" s="8">
        <v>0.75</v>
      </c>
      <c r="AY1896" s="9">
        <f>Tabla8[[#This Row],[Precio unitario]]*Tabla8[[#This Row],[Tasa de ingresos cliente]]</f>
        <v>1.0995E-3</v>
      </c>
      <c r="AZ1896" s="21">
        <v>21.6</v>
      </c>
      <c r="BA1896" s="11">
        <f>Tabla8[[#This Row],[tasa de cambio]]*Tabla8[[#This Row],[Ingresos netos]]</f>
        <v>2.3749200000000002E-2</v>
      </c>
      <c r="BB1896" s="23"/>
      <c r="BD1896" s="23"/>
    </row>
    <row r="1897" spans="43:56">
      <c r="AQ1897" s="2" t="s">
        <v>100</v>
      </c>
      <c r="AR1897" s="2" t="s">
        <v>57</v>
      </c>
      <c r="AS1897" s="2" t="s">
        <v>114</v>
      </c>
      <c r="AT1897" s="2" t="s">
        <v>11</v>
      </c>
      <c r="AU1897" s="2" t="s">
        <v>12</v>
      </c>
      <c r="AV1897" s="2" t="s">
        <v>13</v>
      </c>
      <c r="AW1897" s="7">
        <v>2.4999999999999999E-7</v>
      </c>
      <c r="AX1897" s="7">
        <v>0.75</v>
      </c>
      <c r="AY1897" s="9">
        <f>Tabla8[[#This Row],[Precio unitario]]*Tabla8[[#This Row],[Tasa de ingresos cliente]]</f>
        <v>1.875E-7</v>
      </c>
      <c r="AZ1897" s="21">
        <v>21.6</v>
      </c>
      <c r="BA1897" s="11">
        <f>Tabla8[[#This Row],[tasa de cambio]]*Tabla8[[#This Row],[Ingresos netos]]</f>
        <v>4.0500000000000002E-6</v>
      </c>
      <c r="BB1897" s="23"/>
      <c r="BD1897" s="23"/>
    </row>
    <row r="1898" spans="43:56">
      <c r="AQ1898" s="1" t="s">
        <v>100</v>
      </c>
      <c r="AR1898" s="1" t="s">
        <v>57</v>
      </c>
      <c r="AS1898" s="1" t="s">
        <v>114</v>
      </c>
      <c r="AT1898" s="1" t="s">
        <v>11</v>
      </c>
      <c r="AU1898" s="1" t="s">
        <v>12</v>
      </c>
      <c r="AV1898" s="1" t="s">
        <v>13</v>
      </c>
      <c r="AW1898" s="8">
        <v>4.9999999999999998E-7</v>
      </c>
      <c r="AX1898" s="8">
        <v>0.75</v>
      </c>
      <c r="AY1898" s="9">
        <f>Tabla8[[#This Row],[Precio unitario]]*Tabla8[[#This Row],[Tasa de ingresos cliente]]</f>
        <v>3.7500000000000001E-7</v>
      </c>
      <c r="AZ1898" s="21">
        <v>21.6</v>
      </c>
      <c r="BA1898" s="11">
        <f>Tabla8[[#This Row],[tasa de cambio]]*Tabla8[[#This Row],[Ingresos netos]]</f>
        <v>8.1000000000000004E-6</v>
      </c>
      <c r="BB1898" s="23"/>
      <c r="BD1898" s="23"/>
    </row>
    <row r="1899" spans="43:56">
      <c r="AQ1899" s="2" t="s">
        <v>100</v>
      </c>
      <c r="AR1899" s="2" t="s">
        <v>57</v>
      </c>
      <c r="AS1899" s="2" t="s">
        <v>114</v>
      </c>
      <c r="AT1899" s="2" t="s">
        <v>11</v>
      </c>
      <c r="AU1899" s="2" t="s">
        <v>12</v>
      </c>
      <c r="AV1899" s="2" t="s">
        <v>13</v>
      </c>
      <c r="AW1899" s="7">
        <v>3.0769999999999998E-7</v>
      </c>
      <c r="AX1899" s="7">
        <v>0.75</v>
      </c>
      <c r="AY1899" s="9">
        <f>Tabla8[[#This Row],[Precio unitario]]*Tabla8[[#This Row],[Tasa de ingresos cliente]]</f>
        <v>2.3077499999999997E-7</v>
      </c>
      <c r="AZ1899" s="21">
        <v>21.6</v>
      </c>
      <c r="BA1899" s="11">
        <f>Tabla8[[#This Row],[tasa de cambio]]*Tabla8[[#This Row],[Ingresos netos]]</f>
        <v>4.9847400000000002E-6</v>
      </c>
      <c r="BB1899" s="23"/>
      <c r="BD1899" s="23"/>
    </row>
    <row r="1900" spans="43:56">
      <c r="AQ1900" s="1" t="s">
        <v>100</v>
      </c>
      <c r="AR1900" s="1" t="s">
        <v>57</v>
      </c>
      <c r="AS1900" s="1" t="s">
        <v>114</v>
      </c>
      <c r="AT1900" s="1" t="s">
        <v>11</v>
      </c>
      <c r="AU1900" s="1" t="s">
        <v>12</v>
      </c>
      <c r="AV1900" s="1" t="s">
        <v>13</v>
      </c>
      <c r="AW1900" s="8">
        <v>2.973E-7</v>
      </c>
      <c r="AX1900" s="8">
        <v>0.75</v>
      </c>
      <c r="AY1900" s="9">
        <f>Tabla8[[#This Row],[Precio unitario]]*Tabla8[[#This Row],[Tasa de ingresos cliente]]</f>
        <v>2.22975E-7</v>
      </c>
      <c r="AZ1900" s="21">
        <v>21.6</v>
      </c>
      <c r="BA1900" s="11">
        <f>Tabla8[[#This Row],[tasa de cambio]]*Tabla8[[#This Row],[Ingresos netos]]</f>
        <v>4.8162600000000005E-6</v>
      </c>
      <c r="BB1900" s="23"/>
      <c r="BD1900" s="23"/>
    </row>
    <row r="1901" spans="43:56">
      <c r="AQ1901" s="2" t="s">
        <v>100</v>
      </c>
      <c r="AR1901" s="2" t="s">
        <v>57</v>
      </c>
      <c r="AS1901" s="2" t="s">
        <v>114</v>
      </c>
      <c r="AT1901" s="2" t="s">
        <v>11</v>
      </c>
      <c r="AU1901" s="2" t="s">
        <v>12</v>
      </c>
      <c r="AV1901" s="2" t="s">
        <v>13</v>
      </c>
      <c r="AW1901" s="7">
        <v>3.1250000000000003E-7</v>
      </c>
      <c r="AX1901" s="7">
        <v>0.75</v>
      </c>
      <c r="AY1901" s="9">
        <f>Tabla8[[#This Row],[Precio unitario]]*Tabla8[[#This Row],[Tasa de ingresos cliente]]</f>
        <v>2.3437500000000003E-7</v>
      </c>
      <c r="AZ1901" s="21">
        <v>21.6</v>
      </c>
      <c r="BA1901" s="11">
        <f>Tabla8[[#This Row],[tasa de cambio]]*Tabla8[[#This Row],[Ingresos netos]]</f>
        <v>5.0625000000000011E-6</v>
      </c>
      <c r="BB1901" s="23"/>
      <c r="BD1901" s="23"/>
    </row>
    <row r="1902" spans="43:56">
      <c r="AQ1902" s="1" t="s">
        <v>100</v>
      </c>
      <c r="AR1902" s="1" t="s">
        <v>57</v>
      </c>
      <c r="AS1902" s="1" t="s">
        <v>114</v>
      </c>
      <c r="AT1902" s="1" t="s">
        <v>11</v>
      </c>
      <c r="AU1902" s="1" t="s">
        <v>12</v>
      </c>
      <c r="AV1902" s="1" t="s">
        <v>13</v>
      </c>
      <c r="AW1902" s="8">
        <v>2.966E-7</v>
      </c>
      <c r="AX1902" s="8">
        <v>0.75</v>
      </c>
      <c r="AY1902" s="9">
        <f>Tabla8[[#This Row],[Precio unitario]]*Tabla8[[#This Row],[Tasa de ingresos cliente]]</f>
        <v>2.2244999999999998E-7</v>
      </c>
      <c r="AZ1902" s="21">
        <v>21.6</v>
      </c>
      <c r="BA1902" s="11">
        <f>Tabla8[[#This Row],[tasa de cambio]]*Tabla8[[#This Row],[Ingresos netos]]</f>
        <v>4.8049200000000001E-6</v>
      </c>
      <c r="BB1902" s="23"/>
      <c r="BD1902" s="23"/>
    </row>
    <row r="1903" spans="43:56">
      <c r="AQ1903" s="2" t="s">
        <v>100</v>
      </c>
      <c r="AR1903" s="2" t="s">
        <v>57</v>
      </c>
      <c r="AS1903" s="2" t="s">
        <v>114</v>
      </c>
      <c r="AT1903" s="2" t="s">
        <v>11</v>
      </c>
      <c r="AU1903" s="2" t="s">
        <v>12</v>
      </c>
      <c r="AV1903" s="2" t="s">
        <v>13</v>
      </c>
      <c r="AW1903" s="7">
        <v>2.8000000000000002E-7</v>
      </c>
      <c r="AX1903" s="7">
        <v>0.75</v>
      </c>
      <c r="AY1903" s="9">
        <f>Tabla8[[#This Row],[Precio unitario]]*Tabla8[[#This Row],[Tasa de ingresos cliente]]</f>
        <v>2.1E-7</v>
      </c>
      <c r="AZ1903" s="21">
        <v>21.6</v>
      </c>
      <c r="BA1903" s="11">
        <f>Tabla8[[#This Row],[tasa de cambio]]*Tabla8[[#This Row],[Ingresos netos]]</f>
        <v>4.5360000000000003E-6</v>
      </c>
      <c r="BB1903" s="23"/>
      <c r="BD1903" s="23"/>
    </row>
    <row r="1904" spans="43:56">
      <c r="AQ1904" s="1" t="s">
        <v>100</v>
      </c>
      <c r="AR1904" s="1" t="s">
        <v>57</v>
      </c>
      <c r="AS1904" s="1" t="s">
        <v>114</v>
      </c>
      <c r="AT1904" s="1" t="s">
        <v>11</v>
      </c>
      <c r="AU1904" s="1" t="s">
        <v>12</v>
      </c>
      <c r="AV1904" s="1" t="s">
        <v>13</v>
      </c>
      <c r="AW1904" s="8">
        <v>3.0359999999999999E-7</v>
      </c>
      <c r="AX1904" s="8">
        <v>0.75</v>
      </c>
      <c r="AY1904" s="9">
        <f>Tabla8[[#This Row],[Precio unitario]]*Tabla8[[#This Row],[Tasa de ingresos cliente]]</f>
        <v>2.2770000000000001E-7</v>
      </c>
      <c r="AZ1904" s="21">
        <v>21.6</v>
      </c>
      <c r="BA1904" s="11">
        <f>Tabla8[[#This Row],[tasa de cambio]]*Tabla8[[#This Row],[Ingresos netos]]</f>
        <v>4.9183200000000005E-6</v>
      </c>
      <c r="BB1904" s="23"/>
      <c r="BD1904" s="23"/>
    </row>
    <row r="1905" spans="43:56">
      <c r="AQ1905" s="2" t="s">
        <v>100</v>
      </c>
      <c r="AR1905" s="2" t="s">
        <v>57</v>
      </c>
      <c r="AS1905" s="2" t="s">
        <v>114</v>
      </c>
      <c r="AT1905" s="2" t="s">
        <v>11</v>
      </c>
      <c r="AU1905" s="2" t="s">
        <v>12</v>
      </c>
      <c r="AV1905" s="2" t="s">
        <v>13</v>
      </c>
      <c r="AW1905" s="7">
        <v>2.889E-7</v>
      </c>
      <c r="AX1905" s="7">
        <v>0.75</v>
      </c>
      <c r="AY1905" s="9">
        <f>Tabla8[[#This Row],[Precio unitario]]*Tabla8[[#This Row],[Tasa de ingresos cliente]]</f>
        <v>2.16675E-7</v>
      </c>
      <c r="AZ1905" s="21">
        <v>21.6</v>
      </c>
      <c r="BA1905" s="11">
        <f>Tabla8[[#This Row],[tasa de cambio]]*Tabla8[[#This Row],[Ingresos netos]]</f>
        <v>4.68018E-6</v>
      </c>
      <c r="BB1905" s="23"/>
      <c r="BD1905" s="23"/>
    </row>
    <row r="1906" spans="43:56">
      <c r="AQ1906" s="1" t="s">
        <v>100</v>
      </c>
      <c r="AR1906" s="1" t="s">
        <v>57</v>
      </c>
      <c r="AS1906" s="1" t="s">
        <v>114</v>
      </c>
      <c r="AT1906" s="1" t="s">
        <v>11</v>
      </c>
      <c r="AU1906" s="1" t="s">
        <v>12</v>
      </c>
      <c r="AV1906" s="1" t="s">
        <v>13</v>
      </c>
      <c r="AW1906" s="8">
        <v>3.1819999999999998E-7</v>
      </c>
      <c r="AX1906" s="8">
        <v>0.75</v>
      </c>
      <c r="AY1906" s="9">
        <f>Tabla8[[#This Row],[Precio unitario]]*Tabla8[[#This Row],[Tasa de ingresos cliente]]</f>
        <v>2.3864999999999998E-7</v>
      </c>
      <c r="AZ1906" s="21">
        <v>21.6</v>
      </c>
      <c r="BA1906" s="11">
        <f>Tabla8[[#This Row],[tasa de cambio]]*Tabla8[[#This Row],[Ingresos netos]]</f>
        <v>5.1548399999999996E-6</v>
      </c>
      <c r="BB1906" s="23"/>
      <c r="BD1906" s="23"/>
    </row>
    <row r="1907" spans="43:56">
      <c r="AQ1907" s="2" t="s">
        <v>100</v>
      </c>
      <c r="AR1907" s="2" t="s">
        <v>57</v>
      </c>
      <c r="AS1907" s="2" t="s">
        <v>114</v>
      </c>
      <c r="AT1907" s="2" t="s">
        <v>11</v>
      </c>
      <c r="AU1907" s="2" t="s">
        <v>12</v>
      </c>
      <c r="AV1907" s="2" t="s">
        <v>13</v>
      </c>
      <c r="AW1907" s="7">
        <v>2.6670000000000003E-7</v>
      </c>
      <c r="AX1907" s="7">
        <v>0.75</v>
      </c>
      <c r="AY1907" s="9">
        <f>Tabla8[[#This Row],[Precio unitario]]*Tabla8[[#This Row],[Tasa de ingresos cliente]]</f>
        <v>2.0002500000000002E-7</v>
      </c>
      <c r="AZ1907" s="21">
        <v>21.6</v>
      </c>
      <c r="BA1907" s="11">
        <f>Tabla8[[#This Row],[tasa de cambio]]*Tabla8[[#This Row],[Ingresos netos]]</f>
        <v>4.3205400000000006E-6</v>
      </c>
      <c r="BB1907" s="23"/>
      <c r="BD1907" s="23"/>
    </row>
    <row r="1908" spans="43:56">
      <c r="AQ1908" s="1" t="s">
        <v>100</v>
      </c>
      <c r="AR1908" s="1" t="s">
        <v>57</v>
      </c>
      <c r="AS1908" s="1" t="s">
        <v>114</v>
      </c>
      <c r="AT1908" s="1" t="s">
        <v>11</v>
      </c>
      <c r="AU1908" s="1" t="s">
        <v>12</v>
      </c>
      <c r="AV1908" s="1" t="s">
        <v>13</v>
      </c>
      <c r="AW1908" s="8">
        <v>2.9270000000000002E-7</v>
      </c>
      <c r="AX1908" s="8">
        <v>0.75</v>
      </c>
      <c r="AY1908" s="9">
        <f>Tabla8[[#This Row],[Precio unitario]]*Tabla8[[#This Row],[Tasa de ingresos cliente]]</f>
        <v>2.1952500000000003E-7</v>
      </c>
      <c r="AZ1908" s="21">
        <v>21.6</v>
      </c>
      <c r="BA1908" s="11">
        <f>Tabla8[[#This Row],[tasa de cambio]]*Tabla8[[#This Row],[Ingresos netos]]</f>
        <v>4.741740000000001E-6</v>
      </c>
      <c r="BB1908" s="23"/>
      <c r="BD1908" s="23"/>
    </row>
    <row r="1909" spans="43:56">
      <c r="AQ1909" s="2" t="s">
        <v>100</v>
      </c>
      <c r="AR1909" s="2" t="s">
        <v>57</v>
      </c>
      <c r="AS1909" s="2" t="s">
        <v>114</v>
      </c>
      <c r="AT1909" s="2" t="s">
        <v>11</v>
      </c>
      <c r="AU1909" s="2" t="s">
        <v>12</v>
      </c>
      <c r="AV1909" s="2" t="s">
        <v>13</v>
      </c>
      <c r="AW1909" s="7">
        <v>3.0559999999999998E-7</v>
      </c>
      <c r="AX1909" s="7">
        <v>0.75</v>
      </c>
      <c r="AY1909" s="9">
        <f>Tabla8[[#This Row],[Precio unitario]]*Tabla8[[#This Row],[Tasa de ingresos cliente]]</f>
        <v>2.2919999999999999E-7</v>
      </c>
      <c r="AZ1909" s="21">
        <v>21.6</v>
      </c>
      <c r="BA1909" s="11">
        <f>Tabla8[[#This Row],[tasa de cambio]]*Tabla8[[#This Row],[Ingresos netos]]</f>
        <v>4.9507200000000004E-6</v>
      </c>
      <c r="BB1909" s="23"/>
      <c r="BD1909" s="23"/>
    </row>
    <row r="1910" spans="43:56">
      <c r="AQ1910" s="1" t="s">
        <v>100</v>
      </c>
      <c r="AR1910" s="1" t="s">
        <v>57</v>
      </c>
      <c r="AS1910" s="1" t="s">
        <v>114</v>
      </c>
      <c r="AT1910" s="1" t="s">
        <v>11</v>
      </c>
      <c r="AU1910" s="1" t="s">
        <v>12</v>
      </c>
      <c r="AV1910" s="1" t="s">
        <v>13</v>
      </c>
      <c r="AW1910" s="8">
        <v>3.333E-7</v>
      </c>
      <c r="AX1910" s="8">
        <v>0.75</v>
      </c>
      <c r="AY1910" s="9">
        <f>Tabla8[[#This Row],[Precio unitario]]*Tabla8[[#This Row],[Tasa de ingresos cliente]]</f>
        <v>2.4997499999999999E-7</v>
      </c>
      <c r="AZ1910" s="21">
        <v>21.6</v>
      </c>
      <c r="BA1910" s="11">
        <f>Tabla8[[#This Row],[tasa de cambio]]*Tabla8[[#This Row],[Ingresos netos]]</f>
        <v>5.3994600000000003E-6</v>
      </c>
      <c r="BB1910" s="23"/>
      <c r="BD1910" s="23"/>
    </row>
    <row r="1911" spans="43:56">
      <c r="AQ1911" s="2" t="s">
        <v>100</v>
      </c>
      <c r="AR1911" s="2" t="s">
        <v>57</v>
      </c>
      <c r="AS1911" s="2" t="s">
        <v>114</v>
      </c>
      <c r="AT1911" s="2" t="s">
        <v>11</v>
      </c>
      <c r="AU1911" s="2" t="s">
        <v>12</v>
      </c>
      <c r="AV1911" s="2" t="s">
        <v>13</v>
      </c>
      <c r="AW1911" s="7">
        <v>2.8850000000000002E-7</v>
      </c>
      <c r="AX1911" s="7">
        <v>0.75</v>
      </c>
      <c r="AY1911" s="9">
        <f>Tabla8[[#This Row],[Precio unitario]]*Tabla8[[#This Row],[Tasa de ingresos cliente]]</f>
        <v>2.16375E-7</v>
      </c>
      <c r="AZ1911" s="21">
        <v>21.6</v>
      </c>
      <c r="BA1911" s="11">
        <f>Tabla8[[#This Row],[tasa de cambio]]*Tabla8[[#This Row],[Ingresos netos]]</f>
        <v>4.6737000000000007E-6</v>
      </c>
      <c r="BB1911" s="23"/>
      <c r="BD1911" s="23"/>
    </row>
    <row r="1912" spans="43:56">
      <c r="AQ1912" s="1" t="s">
        <v>100</v>
      </c>
      <c r="AR1912" s="1" t="s">
        <v>57</v>
      </c>
      <c r="AS1912" s="1" t="s">
        <v>114</v>
      </c>
      <c r="AT1912" s="1" t="s">
        <v>11</v>
      </c>
      <c r="AU1912" s="1" t="s">
        <v>12</v>
      </c>
      <c r="AV1912" s="1" t="s">
        <v>13</v>
      </c>
      <c r="AW1912" s="8">
        <v>2.7780000000000001E-7</v>
      </c>
      <c r="AX1912" s="8">
        <v>0.75</v>
      </c>
      <c r="AY1912" s="9">
        <f>Tabla8[[#This Row],[Precio unitario]]*Tabla8[[#This Row],[Tasa de ingresos cliente]]</f>
        <v>2.0835000000000001E-7</v>
      </c>
      <c r="AZ1912" s="21">
        <v>21.6</v>
      </c>
      <c r="BA1912" s="11">
        <f>Tabla8[[#This Row],[tasa de cambio]]*Tabla8[[#This Row],[Ingresos netos]]</f>
        <v>4.5003600000000007E-6</v>
      </c>
      <c r="BB1912" s="23"/>
      <c r="BD1912" s="23"/>
    </row>
    <row r="1913" spans="43:56">
      <c r="AQ1913" s="2" t="s">
        <v>100</v>
      </c>
      <c r="AR1913" s="2" t="s">
        <v>57</v>
      </c>
      <c r="AS1913" s="2" t="s">
        <v>114</v>
      </c>
      <c r="AT1913" s="2" t="s">
        <v>11</v>
      </c>
      <c r="AU1913" s="2" t="s">
        <v>12</v>
      </c>
      <c r="AV1913" s="2" t="s">
        <v>13</v>
      </c>
      <c r="AW1913" s="7">
        <v>2.9999999999999999E-7</v>
      </c>
      <c r="AX1913" s="7">
        <v>0.75</v>
      </c>
      <c r="AY1913" s="9">
        <f>Tabla8[[#This Row],[Precio unitario]]*Tabla8[[#This Row],[Tasa de ingresos cliente]]</f>
        <v>2.2499999999999999E-7</v>
      </c>
      <c r="AZ1913" s="21">
        <v>21.6</v>
      </c>
      <c r="BA1913" s="11">
        <f>Tabla8[[#This Row],[tasa de cambio]]*Tabla8[[#This Row],[Ingresos netos]]</f>
        <v>4.8600000000000001E-6</v>
      </c>
      <c r="BB1913" s="23"/>
      <c r="BD1913" s="23"/>
    </row>
    <row r="1914" spans="43:56">
      <c r="AQ1914" s="1" t="s">
        <v>100</v>
      </c>
      <c r="AR1914" s="1" t="s">
        <v>57</v>
      </c>
      <c r="AS1914" s="1" t="s">
        <v>114</v>
      </c>
      <c r="AT1914" s="1" t="s">
        <v>11</v>
      </c>
      <c r="AU1914" s="1" t="s">
        <v>12</v>
      </c>
      <c r="AV1914" s="1" t="s">
        <v>13</v>
      </c>
      <c r="AW1914" s="8">
        <v>2.931E-7</v>
      </c>
      <c r="AX1914" s="8">
        <v>0.75</v>
      </c>
      <c r="AY1914" s="9">
        <f>Tabla8[[#This Row],[Precio unitario]]*Tabla8[[#This Row],[Tasa de ingresos cliente]]</f>
        <v>2.19825E-7</v>
      </c>
      <c r="AZ1914" s="21">
        <v>21.6</v>
      </c>
      <c r="BA1914" s="11">
        <f>Tabla8[[#This Row],[tasa de cambio]]*Tabla8[[#This Row],[Ingresos netos]]</f>
        <v>4.7482200000000003E-6</v>
      </c>
      <c r="BB1914" s="23"/>
      <c r="BD1914" s="23"/>
    </row>
    <row r="1915" spans="43:56">
      <c r="AQ1915" s="2" t="s">
        <v>100</v>
      </c>
      <c r="AR1915" s="2" t="s">
        <v>57</v>
      </c>
      <c r="AS1915" s="2" t="s">
        <v>114</v>
      </c>
      <c r="AT1915" s="2" t="s">
        <v>11</v>
      </c>
      <c r="AU1915" s="2" t="s">
        <v>12</v>
      </c>
      <c r="AV1915" s="2" t="s">
        <v>13</v>
      </c>
      <c r="AW1915" s="7">
        <v>2.8570000000000002E-7</v>
      </c>
      <c r="AX1915" s="7">
        <v>0.75</v>
      </c>
      <c r="AY1915" s="9">
        <f>Tabla8[[#This Row],[Precio unitario]]*Tabla8[[#This Row],[Tasa de ingresos cliente]]</f>
        <v>2.14275E-7</v>
      </c>
      <c r="AZ1915" s="21">
        <v>21.6</v>
      </c>
      <c r="BA1915" s="11">
        <f>Tabla8[[#This Row],[tasa de cambio]]*Tabla8[[#This Row],[Ingresos netos]]</f>
        <v>4.6283400000000005E-6</v>
      </c>
      <c r="BB1915" s="23"/>
      <c r="BD1915" s="23"/>
    </row>
    <row r="1916" spans="43:56">
      <c r="AQ1916" s="1" t="s">
        <v>100</v>
      </c>
      <c r="AR1916" s="1" t="s">
        <v>57</v>
      </c>
      <c r="AS1916" s="1" t="s">
        <v>104</v>
      </c>
      <c r="AT1916" s="1" t="s">
        <v>11</v>
      </c>
      <c r="AU1916" s="1" t="s">
        <v>129</v>
      </c>
      <c r="AV1916" s="1" t="s">
        <v>13</v>
      </c>
      <c r="AW1916" s="8">
        <v>-6.5668200000000001E-4</v>
      </c>
      <c r="AX1916" s="8">
        <v>0.75</v>
      </c>
      <c r="AY1916" s="9">
        <f>Tabla8[[#This Row],[Precio unitario]]*Tabla8[[#This Row],[Tasa de ingresos cliente]]</f>
        <v>-4.9251150000000001E-4</v>
      </c>
      <c r="AZ1916" s="21">
        <v>21.6</v>
      </c>
      <c r="BA1916" s="11">
        <f>Tabla8[[#This Row],[tasa de cambio]]*Tabla8[[#This Row],[Ingresos netos]]</f>
        <v>-1.0638248400000001E-2</v>
      </c>
      <c r="BB1916" s="23"/>
      <c r="BD1916" s="23"/>
    </row>
    <row r="1917" spans="43:56">
      <c r="AQ1917" s="2" t="s">
        <v>100</v>
      </c>
      <c r="AR1917" s="2" t="s">
        <v>57</v>
      </c>
      <c r="AS1917" s="2" t="s">
        <v>114</v>
      </c>
      <c r="AT1917" s="2" t="s">
        <v>11</v>
      </c>
      <c r="AU1917" s="2" t="s">
        <v>129</v>
      </c>
      <c r="AV1917" s="2" t="s">
        <v>13</v>
      </c>
      <c r="AW1917" s="7">
        <v>-8.9000000000000003E-8</v>
      </c>
      <c r="AX1917" s="7">
        <v>0.75</v>
      </c>
      <c r="AY1917" s="9">
        <f>Tabla8[[#This Row],[Precio unitario]]*Tabla8[[#This Row],[Tasa de ingresos cliente]]</f>
        <v>-6.6749999999999999E-8</v>
      </c>
      <c r="AZ1917" s="21">
        <v>21.6</v>
      </c>
      <c r="BA1917" s="11">
        <f>Tabla8[[#This Row],[tasa de cambio]]*Tabla8[[#This Row],[Ingresos netos]]</f>
        <v>-1.4418000000000001E-6</v>
      </c>
      <c r="BB1917" s="23"/>
      <c r="BD1917" s="23"/>
    </row>
    <row r="1918" spans="43:56">
      <c r="AQ1918" s="1" t="s">
        <v>100</v>
      </c>
      <c r="AR1918" s="1" t="s">
        <v>57</v>
      </c>
      <c r="AS1918" s="1" t="s">
        <v>114</v>
      </c>
      <c r="AT1918" s="1" t="s">
        <v>11</v>
      </c>
      <c r="AU1918" s="1" t="s">
        <v>129</v>
      </c>
      <c r="AV1918" s="1" t="s">
        <v>13</v>
      </c>
      <c r="AW1918" s="8">
        <v>-8.9099999999999997E-8</v>
      </c>
      <c r="AX1918" s="8">
        <v>0.75</v>
      </c>
      <c r="AY1918" s="9">
        <f>Tabla8[[#This Row],[Precio unitario]]*Tabla8[[#This Row],[Tasa de ingresos cliente]]</f>
        <v>-6.6824999999999991E-8</v>
      </c>
      <c r="AZ1918" s="21">
        <v>21.6</v>
      </c>
      <c r="BA1918" s="11">
        <f>Tabla8[[#This Row],[tasa de cambio]]*Tabla8[[#This Row],[Ingresos netos]]</f>
        <v>-1.4434199999999999E-6</v>
      </c>
      <c r="BB1918" s="23"/>
      <c r="BD1918" s="23"/>
    </row>
    <row r="1919" spans="43:56">
      <c r="AQ1919" s="2" t="s">
        <v>100</v>
      </c>
      <c r="AR1919" s="2" t="s">
        <v>75</v>
      </c>
      <c r="AS1919" s="2" t="s">
        <v>104</v>
      </c>
      <c r="AT1919" s="2" t="s">
        <v>11</v>
      </c>
      <c r="AU1919" s="2" t="s">
        <v>12</v>
      </c>
      <c r="AV1919" s="2" t="s">
        <v>13</v>
      </c>
      <c r="AW1919" s="7">
        <v>1.4940000000000001E-3</v>
      </c>
      <c r="AX1919" s="7">
        <v>0.75</v>
      </c>
      <c r="AY1919" s="9">
        <f>Tabla8[[#This Row],[Precio unitario]]*Tabla8[[#This Row],[Tasa de ingresos cliente]]</f>
        <v>1.1205E-3</v>
      </c>
      <c r="AZ1919" s="21">
        <v>21.6</v>
      </c>
      <c r="BA1919" s="11">
        <f>Tabla8[[#This Row],[tasa de cambio]]*Tabla8[[#This Row],[Ingresos netos]]</f>
        <v>2.42028E-2</v>
      </c>
      <c r="BB1919" s="23"/>
      <c r="BD1919" s="23"/>
    </row>
    <row r="1920" spans="43:56">
      <c r="AQ1920" s="1" t="s">
        <v>100</v>
      </c>
      <c r="AR1920" s="1" t="s">
        <v>75</v>
      </c>
      <c r="AS1920" s="1" t="s">
        <v>114</v>
      </c>
      <c r="AT1920" s="1" t="s">
        <v>11</v>
      </c>
      <c r="AU1920" s="1" t="s">
        <v>12</v>
      </c>
      <c r="AV1920" s="1" t="s">
        <v>13</v>
      </c>
      <c r="AW1920" s="8">
        <v>2.2450000000000001E-4</v>
      </c>
      <c r="AX1920" s="8">
        <v>0.75</v>
      </c>
      <c r="AY1920" s="9">
        <f>Tabla8[[#This Row],[Precio unitario]]*Tabla8[[#This Row],[Tasa de ingresos cliente]]</f>
        <v>1.6837500000000001E-4</v>
      </c>
      <c r="AZ1920" s="21">
        <v>21.6</v>
      </c>
      <c r="BA1920" s="11">
        <f>Tabla8[[#This Row],[tasa de cambio]]*Tabla8[[#This Row],[Ingresos netos]]</f>
        <v>3.6369000000000006E-3</v>
      </c>
      <c r="BB1920" s="23"/>
      <c r="BD1920" s="23"/>
    </row>
    <row r="1921" spans="43:56">
      <c r="AQ1921" s="2" t="s">
        <v>100</v>
      </c>
      <c r="AR1921" s="2" t="s">
        <v>75</v>
      </c>
      <c r="AS1921" s="2" t="s">
        <v>104</v>
      </c>
      <c r="AT1921" s="2" t="s">
        <v>11</v>
      </c>
      <c r="AU1921" s="2" t="s">
        <v>129</v>
      </c>
      <c r="AV1921" s="2" t="s">
        <v>13</v>
      </c>
      <c r="AW1921" s="7">
        <v>-3.8042099999999998E-4</v>
      </c>
      <c r="AX1921" s="7">
        <v>0.75</v>
      </c>
      <c r="AY1921" s="9">
        <f>Tabla8[[#This Row],[Precio unitario]]*Tabla8[[#This Row],[Tasa de ingresos cliente]]</f>
        <v>-2.8531575E-4</v>
      </c>
      <c r="AZ1921" s="21">
        <v>21.6</v>
      </c>
      <c r="BA1921" s="11">
        <f>Tabla8[[#This Row],[tasa de cambio]]*Tabla8[[#This Row],[Ingresos netos]]</f>
        <v>-6.1628202000000003E-3</v>
      </c>
      <c r="BB1921" s="23"/>
      <c r="BD1921" s="23"/>
    </row>
    <row r="1922" spans="43:56">
      <c r="AQ1922" s="2" t="s">
        <v>100</v>
      </c>
      <c r="AR1922" s="2" t="s">
        <v>75</v>
      </c>
      <c r="AS1922" s="2" t="s">
        <v>114</v>
      </c>
      <c r="AT1922" s="2" t="s">
        <v>11</v>
      </c>
      <c r="AU1922" s="2" t="s">
        <v>129</v>
      </c>
      <c r="AV1922" s="2" t="s">
        <v>13</v>
      </c>
      <c r="AW1922" s="7">
        <v>-6.7347299999999998E-5</v>
      </c>
      <c r="AX1922" s="7">
        <v>0.75</v>
      </c>
      <c r="AY1922" s="9">
        <f>Tabla8[[#This Row],[Precio unitario]]*Tabla8[[#This Row],[Tasa de ingresos cliente]]</f>
        <v>-5.0510475000000002E-5</v>
      </c>
      <c r="AZ1922" s="21">
        <v>21.6</v>
      </c>
      <c r="BA1922" s="13">
        <f>Tabla8[[#This Row],[tasa de cambio]]*Tabla8[[#This Row],[Ingresos netos]]</f>
        <v>-1.0910262600000002E-3</v>
      </c>
      <c r="BB1922" s="23"/>
      <c r="BD1922" s="23"/>
    </row>
    <row r="1924" spans="43:56">
      <c r="AQ1924" s="3" t="s">
        <v>0</v>
      </c>
      <c r="AR1924" s="3" t="s">
        <v>1</v>
      </c>
      <c r="AS1924" s="3" t="s">
        <v>2</v>
      </c>
      <c r="AT1924" s="3" t="s">
        <v>3</v>
      </c>
      <c r="AU1924" s="3" t="s">
        <v>4</v>
      </c>
      <c r="AV1924" s="3" t="s">
        <v>5</v>
      </c>
      <c r="AW1924" s="4" t="s">
        <v>6</v>
      </c>
      <c r="AX1924" s="4" t="s">
        <v>7</v>
      </c>
      <c r="AY1924" s="6" t="s">
        <v>8</v>
      </c>
      <c r="AZ1924" s="10" t="s">
        <v>145</v>
      </c>
      <c r="BA1924" s="10" t="s">
        <v>146</v>
      </c>
      <c r="BB1924" s="22"/>
      <c r="BC1924" s="22"/>
      <c r="BD1924" s="22"/>
    </row>
    <row r="1925" spans="43:56">
      <c r="AQ1925" s="2" t="s">
        <v>131</v>
      </c>
      <c r="AR1925" s="2" t="s">
        <v>19</v>
      </c>
      <c r="AS1925" s="2" t="s">
        <v>114</v>
      </c>
      <c r="AT1925" s="2" t="s">
        <v>11</v>
      </c>
      <c r="AU1925" s="2" t="s">
        <v>12</v>
      </c>
      <c r="AV1925" s="2" t="s">
        <v>13</v>
      </c>
      <c r="AW1925" s="7">
        <v>2.93892907E-3</v>
      </c>
      <c r="AX1925" s="7">
        <v>0.75</v>
      </c>
      <c r="AY1925" s="9">
        <f>Tabla9[[#This Row],[Precio unitario]]*Tabla9[[#This Row],[Tasa de ingresos cliente]]</f>
        <v>2.2041968024999999E-3</v>
      </c>
      <c r="AZ1925" s="21">
        <v>22.631540000000001</v>
      </c>
      <c r="BA1925" s="16">
        <f>Tabla9[[#This Row],[tasa de cambio]]*Tabla9[[#This Row],[Ingresos netos]]</f>
        <v>4.988436810365085E-2</v>
      </c>
      <c r="BB1925" s="19"/>
      <c r="BC1925" s="19"/>
      <c r="BD1925" s="19"/>
    </row>
    <row r="1926" spans="43:56">
      <c r="AQ1926" s="1" t="s">
        <v>131</v>
      </c>
      <c r="AR1926" s="1" t="s">
        <v>19</v>
      </c>
      <c r="AS1926" s="1" t="s">
        <v>114</v>
      </c>
      <c r="AT1926" s="1" t="s">
        <v>11</v>
      </c>
      <c r="AU1926" s="1" t="s">
        <v>12</v>
      </c>
      <c r="AV1926" s="1" t="s">
        <v>13</v>
      </c>
      <c r="AW1926" s="8">
        <v>2.720332483E-3</v>
      </c>
      <c r="AX1926" s="8">
        <v>0.75</v>
      </c>
      <c r="AY1926" s="9">
        <f>Tabla9[[#This Row],[Precio unitario]]*Tabla9[[#This Row],[Tasa de ingresos cliente]]</f>
        <v>2.04024936225E-3</v>
      </c>
      <c r="AZ1926" s="21">
        <v>22.631540000000001</v>
      </c>
      <c r="BA1926" s="15">
        <f>Tabla9[[#This Row],[tasa de cambio]]*Tabla9[[#This Row],[Ingresos netos]]</f>
        <v>4.6173985051735367E-2</v>
      </c>
      <c r="BB1926" s="19"/>
      <c r="BC1926" s="19"/>
      <c r="BD1926" s="19"/>
    </row>
    <row r="1927" spans="43:56">
      <c r="AQ1927" s="2" t="s">
        <v>131</v>
      </c>
      <c r="AR1927" s="2" t="s">
        <v>19</v>
      </c>
      <c r="AS1927" s="2" t="s">
        <v>114</v>
      </c>
      <c r="AT1927" s="2" t="s">
        <v>11</v>
      </c>
      <c r="AU1927" s="2" t="s">
        <v>12</v>
      </c>
      <c r="AV1927" s="2" t="s">
        <v>13</v>
      </c>
      <c r="AW1927" s="7">
        <v>2.2663241869999998E-3</v>
      </c>
      <c r="AX1927" s="7">
        <v>0.75</v>
      </c>
      <c r="AY1927" s="9">
        <f>Tabla9[[#This Row],[Precio unitario]]*Tabla9[[#This Row],[Tasa de ingresos cliente]]</f>
        <v>1.6997431402499999E-3</v>
      </c>
      <c r="AZ1927" s="21">
        <v>22.631540000000001</v>
      </c>
      <c r="BA1927" s="15">
        <f>Tabla9[[#This Row],[tasa de cambio]]*Tabla9[[#This Row],[Ingresos netos]]</f>
        <v>3.846780486829348E-2</v>
      </c>
      <c r="BB1927" s="19"/>
      <c r="BC1927" s="19"/>
      <c r="BD1927" s="19"/>
    </row>
    <row r="1928" spans="43:56">
      <c r="AQ1928" s="1" t="s">
        <v>131</v>
      </c>
      <c r="AR1928" s="1" t="s">
        <v>19</v>
      </c>
      <c r="AS1928" s="1" t="s">
        <v>114</v>
      </c>
      <c r="AT1928" s="1" t="s">
        <v>11</v>
      </c>
      <c r="AU1928" s="1" t="s">
        <v>12</v>
      </c>
      <c r="AV1928" s="1" t="s">
        <v>13</v>
      </c>
      <c r="AW1928" s="8">
        <v>2.6026266279999999E-3</v>
      </c>
      <c r="AX1928" s="8">
        <v>0.75</v>
      </c>
      <c r="AY1928" s="9">
        <f>Tabla9[[#This Row],[Precio unitario]]*Tabla9[[#This Row],[Tasa de ingresos cliente]]</f>
        <v>1.951969971E-3</v>
      </c>
      <c r="AZ1928" s="21">
        <v>22.631540000000001</v>
      </c>
      <c r="BA1928" s="15">
        <f>Tabla9[[#This Row],[tasa de cambio]]*Tabla9[[#This Row],[Ingresos netos]]</f>
        <v>4.4176086477485346E-2</v>
      </c>
      <c r="BB1928" s="19"/>
      <c r="BC1928" s="19"/>
      <c r="BD1928" s="19"/>
    </row>
    <row r="1929" spans="43:56">
      <c r="AQ1929" s="2" t="s">
        <v>131</v>
      </c>
      <c r="AR1929" s="2" t="s">
        <v>19</v>
      </c>
      <c r="AS1929" s="2" t="s">
        <v>114</v>
      </c>
      <c r="AT1929" s="2" t="s">
        <v>11</v>
      </c>
      <c r="AU1929" s="2" t="s">
        <v>12</v>
      </c>
      <c r="AV1929" s="2" t="s">
        <v>13</v>
      </c>
      <c r="AW1929" s="7">
        <v>2.8559177080000001E-3</v>
      </c>
      <c r="AX1929" s="7">
        <v>0.75</v>
      </c>
      <c r="AY1929" s="9">
        <f>Tabla9[[#This Row],[Precio unitario]]*Tabla9[[#This Row],[Tasa de ingresos cliente]]</f>
        <v>2.1419382810000001E-3</v>
      </c>
      <c r="AZ1929" s="21">
        <v>22.631540000000001</v>
      </c>
      <c r="BA1929" s="15">
        <f>Tabla9[[#This Row],[tasa de cambio]]*Tabla9[[#This Row],[Ingresos netos]]</f>
        <v>4.8475361883982743E-2</v>
      </c>
      <c r="BB1929" s="19"/>
      <c r="BC1929" s="19"/>
      <c r="BD1929" s="19"/>
    </row>
    <row r="1930" spans="43:56">
      <c r="AQ1930" s="1" t="s">
        <v>131</v>
      </c>
      <c r="AR1930" s="1" t="s">
        <v>19</v>
      </c>
      <c r="AS1930" s="1" t="s">
        <v>114</v>
      </c>
      <c r="AT1930" s="1" t="s">
        <v>11</v>
      </c>
      <c r="AU1930" s="1" t="s">
        <v>12</v>
      </c>
      <c r="AV1930" s="1" t="s">
        <v>13</v>
      </c>
      <c r="AW1930" s="8">
        <v>2.6786950379999999E-3</v>
      </c>
      <c r="AX1930" s="8">
        <v>0.75</v>
      </c>
      <c r="AY1930" s="9">
        <f>Tabla9[[#This Row],[Precio unitario]]*Tabla9[[#This Row],[Tasa de ingresos cliente]]</f>
        <v>2.0090212784999997E-3</v>
      </c>
      <c r="AZ1930" s="21">
        <v>22.631540000000001</v>
      </c>
      <c r="BA1930" s="15">
        <f>Tabla9[[#This Row],[tasa de cambio]]*Tabla9[[#This Row],[Ingresos netos]]</f>
        <v>4.5467245425223887E-2</v>
      </c>
      <c r="BB1930" s="19"/>
      <c r="BC1930" s="19"/>
      <c r="BD1930" s="19"/>
    </row>
    <row r="1931" spans="43:56">
      <c r="AQ1931" s="2" t="s">
        <v>131</v>
      </c>
      <c r="AR1931" s="2" t="s">
        <v>19</v>
      </c>
      <c r="AS1931" s="2"/>
      <c r="AT1931" s="2" t="s">
        <v>11</v>
      </c>
      <c r="AU1931" s="2" t="s">
        <v>12</v>
      </c>
      <c r="AV1931" s="2" t="s">
        <v>13</v>
      </c>
      <c r="AW1931" s="7">
        <v>6.4961835420000004E-3</v>
      </c>
      <c r="AX1931" s="7">
        <v>0.75</v>
      </c>
      <c r="AY1931" s="9">
        <f>Tabla9[[#This Row],[Precio unitario]]*Tabla9[[#This Row],[Tasa de ingresos cliente]]</f>
        <v>4.8721376565000005E-3</v>
      </c>
      <c r="AZ1931" s="21">
        <v>22.631540000000001</v>
      </c>
      <c r="BA1931" s="15">
        <f>Tabla9[[#This Row],[tasa de cambio]]*Tabla9[[#This Row],[Ingresos netos]]</f>
        <v>0.11026397825858603</v>
      </c>
      <c r="BB1931" s="19"/>
      <c r="BC1931" s="19"/>
      <c r="BD1931" s="19"/>
    </row>
    <row r="1932" spans="43:56">
      <c r="AQ1932" s="1" t="s">
        <v>131</v>
      </c>
      <c r="AR1932" s="1" t="s">
        <v>19</v>
      </c>
      <c r="AS1932" s="1"/>
      <c r="AT1932" s="1" t="s">
        <v>11</v>
      </c>
      <c r="AU1932" s="1" t="s">
        <v>12</v>
      </c>
      <c r="AV1932" s="1" t="s">
        <v>13</v>
      </c>
      <c r="AW1932" s="8">
        <v>4.2422734099999996E-3</v>
      </c>
      <c r="AX1932" s="8">
        <v>0.75</v>
      </c>
      <c r="AY1932" s="9">
        <f>Tabla9[[#This Row],[Precio unitario]]*Tabla9[[#This Row],[Tasa de ingresos cliente]]</f>
        <v>3.1817050574999995E-3</v>
      </c>
      <c r="AZ1932" s="21">
        <v>22.631540000000001</v>
      </c>
      <c r="BA1932" s="15">
        <f>Tabla9[[#This Row],[tasa de cambio]]*Tabla9[[#This Row],[Ingresos netos]]</f>
        <v>7.2006885277013544E-2</v>
      </c>
      <c r="BB1932" s="19"/>
      <c r="BC1932" s="19"/>
      <c r="BD1932" s="19"/>
    </row>
    <row r="1933" spans="43:56">
      <c r="AQ1933" s="2" t="s">
        <v>131</v>
      </c>
      <c r="AR1933" s="2" t="s">
        <v>19</v>
      </c>
      <c r="AS1933" s="2"/>
      <c r="AT1933" s="2" t="s">
        <v>11</v>
      </c>
      <c r="AU1933" s="2" t="s">
        <v>12</v>
      </c>
      <c r="AV1933" s="2" t="s">
        <v>13</v>
      </c>
      <c r="AW1933" s="7">
        <v>2.5870815730000001E-3</v>
      </c>
      <c r="AX1933" s="7">
        <v>0.75</v>
      </c>
      <c r="AY1933" s="9">
        <f>Tabla9[[#This Row],[Precio unitario]]*Tabla9[[#This Row],[Tasa de ingresos cliente]]</f>
        <v>1.9403111797500002E-3</v>
      </c>
      <c r="AZ1933" s="21">
        <v>22.631540000000001</v>
      </c>
      <c r="BA1933" s="15">
        <f>Tabla9[[#This Row],[tasa de cambio]]*Tabla9[[#This Row],[Ingresos netos]]</f>
        <v>4.3912230076959317E-2</v>
      </c>
      <c r="BB1933" s="19"/>
      <c r="BC1933" s="19"/>
      <c r="BD1933" s="19"/>
    </row>
    <row r="1934" spans="43:56">
      <c r="AQ1934" s="1" t="s">
        <v>131</v>
      </c>
      <c r="AR1934" s="1" t="s">
        <v>19</v>
      </c>
      <c r="AS1934" s="1"/>
      <c r="AT1934" s="1" t="s">
        <v>11</v>
      </c>
      <c r="AU1934" s="1" t="s">
        <v>12</v>
      </c>
      <c r="AV1934" s="1" t="s">
        <v>13</v>
      </c>
      <c r="AW1934" s="8">
        <v>4.3683225500000004E-3</v>
      </c>
      <c r="AX1934" s="8">
        <v>0.75</v>
      </c>
      <c r="AY1934" s="9">
        <f>Tabla9[[#This Row],[Precio unitario]]*Tabla9[[#This Row],[Tasa de ingresos cliente]]</f>
        <v>3.2762419125000001E-3</v>
      </c>
      <c r="AZ1934" s="21">
        <v>22.631540000000001</v>
      </c>
      <c r="BA1934" s="15">
        <f>Tabla9[[#This Row],[tasa de cambio]]*Tabla9[[#This Row],[Ingresos netos]]</f>
        <v>7.4146399892420251E-2</v>
      </c>
      <c r="BB1934" s="19"/>
      <c r="BC1934" s="19"/>
      <c r="BD1934" s="19"/>
    </row>
    <row r="1935" spans="43:56">
      <c r="AQ1935" s="2" t="s">
        <v>131</v>
      </c>
      <c r="AR1935" s="2" t="s">
        <v>19</v>
      </c>
      <c r="AS1935" s="2"/>
      <c r="AT1935" s="2" t="s">
        <v>11</v>
      </c>
      <c r="AU1935" s="2" t="s">
        <v>12</v>
      </c>
      <c r="AV1935" s="2" t="s">
        <v>13</v>
      </c>
      <c r="AW1935" s="7">
        <v>4.8136327940000003E-3</v>
      </c>
      <c r="AX1935" s="7">
        <v>0.75</v>
      </c>
      <c r="AY1935" s="9">
        <f>Tabla9[[#This Row],[Precio unitario]]*Tabla9[[#This Row],[Tasa de ingresos cliente]]</f>
        <v>3.6102245955000004E-3</v>
      </c>
      <c r="AZ1935" s="21">
        <v>22.631540000000001</v>
      </c>
      <c r="BA1935" s="15">
        <f>Tabla9[[#This Row],[tasa de cambio]]*Tabla9[[#This Row],[Ingresos netos]]</f>
        <v>8.1704942342042078E-2</v>
      </c>
      <c r="BB1935" s="19"/>
      <c r="BC1935" s="19"/>
      <c r="BD1935" s="19"/>
    </row>
    <row r="1936" spans="43:56">
      <c r="AQ1936" s="1" t="s">
        <v>131</v>
      </c>
      <c r="AR1936" s="1" t="s">
        <v>19</v>
      </c>
      <c r="AS1936" s="1"/>
      <c r="AT1936" s="1" t="s">
        <v>11</v>
      </c>
      <c r="AU1936" s="1" t="s">
        <v>12</v>
      </c>
      <c r="AV1936" s="1" t="s">
        <v>13</v>
      </c>
      <c r="AW1936" s="8">
        <v>3.785993769E-3</v>
      </c>
      <c r="AX1936" s="8">
        <v>0.75</v>
      </c>
      <c r="AY1936" s="9">
        <f>Tabla9[[#This Row],[Precio unitario]]*Tabla9[[#This Row],[Tasa de ingresos cliente]]</f>
        <v>2.8394953267499999E-3</v>
      </c>
      <c r="AZ1936" s="21">
        <v>22.631540000000001</v>
      </c>
      <c r="BA1936" s="15">
        <f>Tabla9[[#This Row],[tasa de cambio]]*Tabla9[[#This Row],[Ingresos netos]]</f>
        <v>6.4262152067155701E-2</v>
      </c>
      <c r="BB1936" s="19"/>
      <c r="BC1936" s="19"/>
      <c r="BD1936" s="19"/>
    </row>
    <row r="1937" spans="43:56">
      <c r="AQ1937" s="2" t="s">
        <v>131</v>
      </c>
      <c r="AR1937" s="2" t="s">
        <v>19</v>
      </c>
      <c r="AS1937" s="2"/>
      <c r="AT1937" s="2" t="s">
        <v>11</v>
      </c>
      <c r="AU1937" s="2" t="s">
        <v>12</v>
      </c>
      <c r="AV1937" s="2" t="s">
        <v>13</v>
      </c>
      <c r="AW1937" s="7">
        <v>4.4642880890000004E-3</v>
      </c>
      <c r="AX1937" s="7">
        <v>0.75</v>
      </c>
      <c r="AY1937" s="9">
        <f>Tabla9[[#This Row],[Precio unitario]]*Tabla9[[#This Row],[Tasa de ingresos cliente]]</f>
        <v>3.3482160667500003E-3</v>
      </c>
      <c r="AZ1937" s="21">
        <v>22.631540000000001</v>
      </c>
      <c r="BA1937" s="15">
        <f>Tabla9[[#This Row],[tasa de cambio]]*Tabla9[[#This Row],[Ingresos netos]]</f>
        <v>7.5775285843295306E-2</v>
      </c>
      <c r="BB1937" s="19"/>
      <c r="BC1937" s="19"/>
      <c r="BD1937" s="19"/>
    </row>
    <row r="1938" spans="43:56">
      <c r="AQ1938" s="1" t="s">
        <v>131</v>
      </c>
      <c r="AR1938" s="1" t="s">
        <v>19</v>
      </c>
      <c r="AS1938" s="1"/>
      <c r="AT1938" s="1" t="s">
        <v>11</v>
      </c>
      <c r="AU1938" s="1" t="s">
        <v>12</v>
      </c>
      <c r="AV1938" s="1" t="s">
        <v>13</v>
      </c>
      <c r="AW1938" s="8">
        <v>3.4434474270000001E-3</v>
      </c>
      <c r="AX1938" s="8">
        <v>0.75</v>
      </c>
      <c r="AY1938" s="9">
        <f>Tabla9[[#This Row],[Precio unitario]]*Tabla9[[#This Row],[Tasa de ingresos cliente]]</f>
        <v>2.5825855702500001E-3</v>
      </c>
      <c r="AZ1938" s="21">
        <v>22.631540000000001</v>
      </c>
      <c r="BA1938" s="17">
        <f>Tabla9[[#This Row],[tasa de cambio]]*Tabla9[[#This Row],[Ingresos netos]]</f>
        <v>5.8447888636535689E-2</v>
      </c>
      <c r="BB1938" s="19"/>
      <c r="BC1938" s="19"/>
      <c r="BD1938" s="19"/>
    </row>
  </sheetData>
  <pageMargins left="0.7" right="0.7" top="0.75" bottom="0.75" header="0.3" footer="0.3"/>
  <pageSetup orientation="portrait" horizontalDpi="0" verticalDpi="0"/>
  <tableParts count="1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2022-04-07T18:01:49Z</dcterms:created>
  <dcterms:modified xsi:type="dcterms:W3CDTF">2022-04-11T22:54:12Z</dcterms:modified>
</cp:coreProperties>
</file>