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codeName="ThisWorkbook"/>
  <xr:revisionPtr revIDLastSave="0" documentId="13_ncr:1_{84062207-6E79-934E-AB79-F1C663222ADC}" xr6:coauthVersionLast="47" xr6:coauthVersionMax="47" xr10:uidLastSave="{00000000-0000-0000-0000-000000000000}"/>
  <bookViews>
    <workbookView xWindow="28800" yWindow="-6540" windowWidth="37420" windowHeight="211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L6" i="11" l="1"/>
  <c r="BL5" i="11"/>
  <c r="BM5" i="11" s="1"/>
  <c r="BL4" i="11"/>
  <c r="E29" i="11"/>
  <c r="E28" i="11"/>
  <c r="E27" i="11"/>
  <c r="E26" i="11"/>
  <c r="E25" i="11"/>
  <c r="E24" i="11"/>
  <c r="D25" i="11"/>
  <c r="E22" i="11"/>
  <c r="E21" i="11"/>
  <c r="E20" i="11"/>
  <c r="E19" i="11"/>
  <c r="D20" i="11" s="1"/>
  <c r="E16" i="11"/>
  <c r="E15" i="11"/>
  <c r="D24" i="11"/>
  <c r="D3" i="11"/>
  <c r="BM6" i="11" l="1"/>
  <c r="BN5" i="11"/>
  <c r="D26" i="11"/>
  <c r="G7" i="11"/>
  <c r="BO5" i="11" l="1"/>
  <c r="BN6" i="11"/>
  <c r="D27" i="11"/>
  <c r="D9" i="11"/>
  <c r="BO6" i="11" l="1"/>
  <c r="BP5" i="11"/>
  <c r="D28" i="11"/>
  <c r="D18" i="11"/>
  <c r="E18" i="11" s="1"/>
  <c r="D19" i="11" s="1"/>
  <c r="E9" i="11"/>
  <c r="G19" i="11"/>
  <c r="D10" i="11"/>
  <c r="H5" i="11"/>
  <c r="G30" i="11"/>
  <c r="G27" i="11"/>
  <c r="G26" i="11"/>
  <c r="G25" i="11"/>
  <c r="G23" i="11"/>
  <c r="G18" i="11"/>
  <c r="G17" i="11"/>
  <c r="G11" i="11"/>
  <c r="G8" i="11"/>
  <c r="BP6" i="11" l="1"/>
  <c r="BQ5" i="11"/>
  <c r="D29" i="11"/>
  <c r="G29" i="11" s="1"/>
  <c r="G28" i="11"/>
  <c r="E10" i="11"/>
  <c r="D12" i="11" s="1"/>
  <c r="G9" i="11"/>
  <c r="D21" i="11"/>
  <c r="D22" i="11"/>
  <c r="D13" i="11"/>
  <c r="H6" i="11"/>
  <c r="BQ6" i="11" l="1"/>
  <c r="BR5" i="11"/>
  <c r="G24" i="11"/>
  <c r="G22" i="11"/>
  <c r="G10" i="11"/>
  <c r="G20" i="11"/>
  <c r="E13" i="11"/>
  <c r="E12" i="11"/>
  <c r="G12" i="11" s="1"/>
  <c r="I5" i="11"/>
  <c r="J5" i="11" s="1"/>
  <c r="K5" i="11" s="1"/>
  <c r="L5" i="11" s="1"/>
  <c r="M5" i="11" s="1"/>
  <c r="N5" i="11" s="1"/>
  <c r="O5" i="11" s="1"/>
  <c r="H4" i="11"/>
  <c r="BS5" i="11" l="1"/>
  <c r="BR6" i="11"/>
  <c r="G21" i="11"/>
  <c r="G13" i="11"/>
  <c r="D14" i="11"/>
  <c r="D15" i="11" s="1"/>
  <c r="D16" i="11" s="1"/>
  <c r="O4" i="11"/>
  <c r="P5" i="11"/>
  <c r="Q5" i="11" s="1"/>
  <c r="R5" i="11" s="1"/>
  <c r="S5" i="11" s="1"/>
  <c r="T5" i="11" s="1"/>
  <c r="U5" i="11" s="1"/>
  <c r="V5" i="11" s="1"/>
  <c r="I6" i="11"/>
  <c r="BS4" i="11" l="1"/>
  <c r="BT5" i="11"/>
  <c r="BS6" i="11"/>
  <c r="G16" i="11"/>
  <c r="G15" i="11"/>
  <c r="E14" i="11"/>
  <c r="G14" i="11" s="1"/>
  <c r="V4" i="11"/>
  <c r="W5" i="11"/>
  <c r="X5" i="11" s="1"/>
  <c r="Y5" i="11" s="1"/>
  <c r="Z5" i="11" s="1"/>
  <c r="AA5" i="11" s="1"/>
  <c r="AB5" i="11" s="1"/>
  <c r="AC5" i="11" s="1"/>
  <c r="J6" i="11"/>
  <c r="BT6" i="11" l="1"/>
  <c r="BU5" i="11"/>
  <c r="AD5" i="11"/>
  <c r="AE5" i="11" s="1"/>
  <c r="AF5" i="11" s="1"/>
  <c r="AG5" i="11" s="1"/>
  <c r="AH5" i="11" s="1"/>
  <c r="AI5" i="11" s="1"/>
  <c r="AC4" i="11"/>
  <c r="K6" i="11"/>
  <c r="BU6" i="11" l="1"/>
  <c r="BV5" i="11"/>
  <c r="AJ5" i="11"/>
  <c r="AK5" i="11" s="1"/>
  <c r="AL5" i="11" s="1"/>
  <c r="AM5" i="11" s="1"/>
  <c r="AN5" i="11" s="1"/>
  <c r="AO5" i="11" s="1"/>
  <c r="AP5" i="11" s="1"/>
  <c r="L6" i="11"/>
  <c r="BW5" i="11" l="1"/>
  <c r="BV6" i="11"/>
  <c r="AQ5" i="11"/>
  <c r="AR5" i="11" s="1"/>
  <c r="AJ4" i="11"/>
  <c r="M6" i="11"/>
  <c r="BX5" i="11" l="1"/>
  <c r="BW6" i="11"/>
  <c r="AS5" i="11"/>
  <c r="AR6" i="11"/>
  <c r="AQ4" i="11"/>
  <c r="N6" i="11"/>
  <c r="BX6" i="11" l="1"/>
  <c r="BY5" i="11"/>
  <c r="BY6" i="11" s="1"/>
  <c r="AT5" i="1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<sst xmlns="http://schemas.openxmlformats.org/spreadsheetml/2006/main" count="63" uniqueCount="60">
  <si>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</si>
  <si>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</si>
  <si>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</si>
  <si>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</si>
  <si>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</si>
  <si>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</si>
  <si>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</si>
  <si>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</si>
  <si>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</si>
  <si>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</si>
  <si>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</si>
  <si>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</si>
  <si>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</si>
  <si>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</si>
  <si>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</si>
  <si>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</si>
  <si>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</si>
  <si>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</si>
  <si>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</si>
  <si>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</si>
  <si>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</si>
  <si>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</si>
  <si>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</si>
  <si>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</si>
  <si>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</si>
  <si>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</si>
  <si>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</si>
  <si>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</si>
  <si>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</si>
  <si>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</si>
  <si>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</si>
  <si>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</si>
  <si>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</si>
  <si>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</si>
  <si>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</si>
  <si>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Causeway Coast &amp; Glens Interactive Web Mapping (GIS)</t>
  </si>
  <si>
    <t>The Queen's University Belfast</t>
  </si>
  <si>
    <t>Markus Condren</t>
  </si>
  <si>
    <t>Project Definition</t>
  </si>
  <si>
    <t>Research</t>
  </si>
  <si>
    <t>Design</t>
  </si>
  <si>
    <t>Development</t>
  </si>
  <si>
    <t>Requirement Analysis</t>
  </si>
  <si>
    <t>Project Plan</t>
  </si>
  <si>
    <t>Front End Wire Frame</t>
  </si>
  <si>
    <t>Initial Page Design</t>
  </si>
  <si>
    <t>Front End UX Survey</t>
  </si>
  <si>
    <t>Design Review</t>
  </si>
  <si>
    <t>OSM Maps with Leaflet</t>
  </si>
  <si>
    <t>React Front End</t>
  </si>
  <si>
    <t>Bootstrap CSS</t>
  </si>
  <si>
    <t>Back End Framework</t>
  </si>
  <si>
    <t>Web App Architecture</t>
  </si>
  <si>
    <t>Hosting Options</t>
  </si>
  <si>
    <t>Front End Development</t>
  </si>
  <si>
    <t>Dissertation Report</t>
  </si>
  <si>
    <t>Front End Testing</t>
  </si>
  <si>
    <t>Back End Development</t>
  </si>
  <si>
    <t>Back End Testing</t>
  </si>
  <si>
    <t>Code Demo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</si>
</sst>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Arial"/>
      <family val="2"/>
    </font>
    <font>
      <b/>
      <sz val="16"/>
      <color theme="1" tint="0.34998626667073579"/>
      <name val="Arial"/>
      <family val="2"/>
    </font>
    <font>
      <sz val="11"/>
      <color theme="1"/>
      <name val="Arial"/>
      <family val="2"/>
    </font>
    <font>
      <b/>
      <sz val="9"/>
      <name val="Arial"/>
      <family val="2"/>
    </font>
    <font>
      <sz val="14"/>
      <color theme="1"/>
      <name val="Arial"/>
      <family val="2"/>
    </font>
    <font>
      <sz val="9"/>
      <name val="Arial"/>
      <family val="2"/>
    </font>
    <font>
      <b/>
      <sz val="9"/>
      <color theme="0"/>
      <name val="Arial"/>
      <family val="2"/>
    </font>
    <font>
      <sz val="8"/>
      <color theme="0"/>
      <name val="Arial"/>
      <family val="2"/>
    </font>
    <font>
      <b/>
      <sz val="11"/>
      <color theme="1"/>
      <name val="Arial"/>
      <family val="2"/>
    </font>
    <font>
      <sz val="11"/>
      <name val="Arial"/>
      <family val="2"/>
    </font>
    <font>
      <i/>
      <sz val="9"/>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5"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7"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7"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1" applyNumberFormat="0" applyAlignment="0" applyProtection="0"/>
    <xf numFmtId="0" fontId="23" fillId="14" borderId="12" applyNumberFormat="0" applyAlignment="0" applyProtection="0"/>
    <xf numFmtId="0" fontId="24" fillId="14" borderId="11" applyNumberFormat="0" applyAlignment="0" applyProtection="0"/>
    <xf numFmtId="0" fontId="25" fillId="0" borderId="13" applyNumberFormat="0" applyFill="0" applyAlignment="0" applyProtection="0"/>
    <xf numFmtId="0" fontId="26" fillId="15" borderId="14" applyNumberFormat="0" applyAlignment="0" applyProtection="0"/>
    <xf numFmtId="0" fontId="27" fillId="0" borderId="0" applyNumberFormat="0" applyFill="0" applyBorder="0" applyAlignment="0" applyProtection="0"/>
    <xf numFmtId="0" fontId="5" fillId="16" borderId="15" applyNumberFormat="0" applyFont="0" applyAlignment="0" applyProtection="0"/>
    <xf numFmtId="0" fontId="28" fillId="0" borderId="0" applyNumberFormat="0" applyFill="0" applyBorder="0" applyAlignment="0" applyProtection="0"/>
    <xf numFmtId="0" fontId="4" fillId="0" borderId="16" applyNumberFormat="0" applyFill="0" applyAlignment="0" applyProtection="0"/>
    <xf numFmtId="0" fontId="1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Font="1" applyAlignment="1">
      <alignment horizontal="center"/>
    </xf>
    <xf numFmtId="0" fontId="16" fillId="0" borderId="0" xfId="1" applyFont="1" applyProtection="1">
      <alignment vertical="top"/>
    </xf>
    <xf numFmtId="0" fontId="3" fillId="0" borderId="0" xfId="0" applyFont="1" applyAlignment="1">
      <alignment vertical="top"/>
    </xf>
    <xf numFmtId="0" fontId="29" fillId="0" borderId="0" xfId="3" applyFont="1" applyAlignment="1">
      <alignment wrapText="1"/>
    </xf>
    <xf numFmtId="0" fontId="30" fillId="0" borderId="0" xfId="5"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31" fillId="0" borderId="0" xfId="0" applyFont="1"/>
    <xf numFmtId="0" fontId="32" fillId="0" borderId="0" xfId="0" applyFont="1"/>
    <xf numFmtId="0" fontId="29" fillId="0" borderId="0" xfId="3" applyFont="1"/>
    <xf numFmtId="0" fontId="33" fillId="0" borderId="0" xfId="6" applyFont="1"/>
    <xf numFmtId="0" fontId="31" fillId="0" borderId="0" xfId="0" applyFont="1" applyAlignment="1">
      <alignment horizontal="center"/>
    </xf>
    <xf numFmtId="0" fontId="33" fillId="0" borderId="0" xfId="7" applyFont="1">
      <alignment vertical="top"/>
    </xf>
    <xf numFmtId="0" fontId="31" fillId="0" borderId="7" xfId="8" applyFont="1" applyBorder="1">
      <alignment horizontal="right" indent="1"/>
    </xf>
    <xf numFmtId="166" fontId="31" fillId="0" borderId="3" xfId="9" applyNumberFormat="1" applyFont="1">
      <alignment horizontal="center" vertical="center"/>
    </xf>
    <xf numFmtId="0" fontId="31" fillId="0" borderId="3" xfId="0" applyFont="1" applyBorder="1" applyAlignment="1">
      <alignment horizontal="center" vertical="center"/>
    </xf>
    <xf numFmtId="169" fontId="31" fillId="5" borderId="4" xfId="0" applyNumberFormat="1" applyFont="1" applyFill="1" applyBorder="1" applyAlignment="1">
      <alignment horizontal="left" vertical="center" wrapText="1" indent="1"/>
    </xf>
    <xf numFmtId="169" fontId="31" fillId="5" borderId="1" xfId="0" applyNumberFormat="1" applyFont="1" applyFill="1" applyBorder="1" applyAlignment="1">
      <alignment horizontal="left" vertical="center" wrapText="1" indent="1"/>
    </xf>
    <xf numFmtId="169" fontId="31" fillId="5" borderId="5" xfId="0" applyNumberFormat="1" applyFont="1" applyFill="1" applyBorder="1" applyAlignment="1">
      <alignment horizontal="left" vertical="center" wrapText="1" indent="1"/>
    </xf>
    <xf numFmtId="0" fontId="31" fillId="0" borderId="10" xfId="0" applyFont="1" applyBorder="1"/>
    <xf numFmtId="168" fontId="34" fillId="5" borderId="6" xfId="0" applyNumberFormat="1" applyFont="1" applyFill="1" applyBorder="1" applyAlignment="1">
      <alignment horizontal="center" vertical="center"/>
    </xf>
    <xf numFmtId="168" fontId="34" fillId="5" borderId="0" xfId="0" applyNumberFormat="1" applyFont="1" applyFill="1" applyAlignment="1">
      <alignment horizontal="center" vertical="center"/>
    </xf>
    <xf numFmtId="168" fontId="34" fillId="5" borderId="7" xfId="0" applyNumberFormat="1" applyFont="1" applyFill="1" applyBorder="1" applyAlignment="1">
      <alignment horizontal="center" vertical="center"/>
    </xf>
    <xf numFmtId="0" fontId="35" fillId="9" borderId="1" xfId="0" applyFont="1" applyFill="1" applyBorder="1" applyAlignment="1">
      <alignment horizontal="left" vertical="center" indent="1"/>
    </xf>
    <xf numFmtId="0" fontId="35" fillId="9" borderId="1" xfId="0" applyFont="1" applyFill="1" applyBorder="1" applyAlignment="1">
      <alignment horizontal="center" vertical="center" wrapText="1"/>
    </xf>
    <xf numFmtId="0" fontId="36" fillId="8" borderId="8" xfId="0" applyFont="1" applyFill="1" applyBorder="1" applyAlignment="1">
      <alignment horizontal="center" vertical="center" shrinkToFit="1"/>
    </xf>
    <xf numFmtId="0" fontId="31" fillId="0" borderId="9" xfId="0" applyFont="1" applyBorder="1" applyAlignment="1">
      <alignment vertical="center"/>
    </xf>
    <xf numFmtId="0" fontId="37" fillId="43" borderId="2" xfId="0" applyFont="1" applyFill="1" applyBorder="1" applyAlignment="1">
      <alignment horizontal="left" vertical="center" indent="1"/>
    </xf>
    <xf numFmtId="9" fontId="38" fillId="43" borderId="2" xfId="2" applyFont="1" applyFill="1" applyBorder="1" applyAlignment="1">
      <alignment horizontal="center" vertical="center"/>
    </xf>
    <xf numFmtId="167" fontId="31" fillId="43" borderId="2" xfId="0" applyNumberFormat="1" applyFont="1" applyFill="1" applyBorder="1" applyAlignment="1">
      <alignment horizontal="center" vertical="center"/>
    </xf>
    <xf numFmtId="167" fontId="38" fillId="43" borderId="2" xfId="0" applyNumberFormat="1" applyFont="1" applyFill="1" applyBorder="1" applyAlignment="1">
      <alignment horizontal="center" vertical="center"/>
    </xf>
    <xf numFmtId="0" fontId="38" fillId="0" borderId="2" xfId="0" applyFont="1" applyBorder="1" applyAlignment="1">
      <alignment horizontal="center" vertical="center"/>
    </xf>
    <xf numFmtId="0" fontId="31" fillId="44" borderId="2" xfId="12" applyFont="1" applyFill="1">
      <alignment horizontal="left" vertical="center" indent="2"/>
    </xf>
    <xf numFmtId="9" fontId="38" fillId="44" borderId="2" xfId="2" applyFont="1" applyFill="1" applyBorder="1" applyAlignment="1">
      <alignment horizontal="center" vertical="center"/>
    </xf>
    <xf numFmtId="167" fontId="31" fillId="44" borderId="2" xfId="10" applyNumberFormat="1" applyFont="1" applyFill="1">
      <alignment horizontal="center" vertical="center"/>
    </xf>
    <xf numFmtId="0" fontId="31" fillId="0" borderId="9" xfId="0" applyFont="1" applyBorder="1" applyAlignment="1">
      <alignment horizontal="right" vertical="center"/>
    </xf>
    <xf numFmtId="0" fontId="37" fillId="6" borderId="2" xfId="0" applyFont="1" applyFill="1" applyBorder="1" applyAlignment="1">
      <alignment horizontal="left" vertical="center" indent="1"/>
    </xf>
    <xf numFmtId="9" fontId="38" fillId="6" borderId="2" xfId="2" applyFont="1" applyFill="1" applyBorder="1" applyAlignment="1">
      <alignment horizontal="center" vertical="center"/>
    </xf>
    <xf numFmtId="167" fontId="31" fillId="6" borderId="2" xfId="0" applyNumberFormat="1" applyFont="1" applyFill="1" applyBorder="1" applyAlignment="1">
      <alignment horizontal="center" vertical="center"/>
    </xf>
    <xf numFmtId="167" fontId="38" fillId="6" borderId="2" xfId="0" applyNumberFormat="1" applyFont="1" applyFill="1" applyBorder="1" applyAlignment="1">
      <alignment horizontal="center" vertical="center"/>
    </xf>
    <xf numFmtId="0" fontId="31" fillId="3" borderId="2" xfId="12" applyFont="1" applyFill="1">
      <alignment horizontal="left" vertical="center" indent="2"/>
    </xf>
    <xf numFmtId="9" fontId="38" fillId="3" borderId="2" xfId="2" applyFont="1" applyFill="1" applyBorder="1" applyAlignment="1">
      <alignment horizontal="center" vertical="center"/>
    </xf>
    <xf numFmtId="167" fontId="31" fillId="3" borderId="2" xfId="10" applyNumberFormat="1" applyFont="1" applyFill="1">
      <alignment horizontal="center" vertical="center"/>
    </xf>
    <xf numFmtId="0" fontId="37" fillId="4" borderId="2" xfId="0" applyFont="1" applyFill="1" applyBorder="1" applyAlignment="1">
      <alignment horizontal="left" vertical="center" indent="1"/>
    </xf>
    <xf numFmtId="9" fontId="38"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8" fillId="4" borderId="2" xfId="0" applyNumberFormat="1" applyFont="1" applyFill="1" applyBorder="1" applyAlignment="1">
      <alignment horizontal="center" vertical="center"/>
    </xf>
    <xf numFmtId="0" fontId="31" fillId="7" borderId="2" xfId="12" applyFont="1" applyFill="1">
      <alignment horizontal="left" vertical="center" indent="2"/>
    </xf>
    <xf numFmtId="9" fontId="38" fillId="7" borderId="2" xfId="2" applyFont="1" applyFill="1" applyBorder="1" applyAlignment="1">
      <alignment horizontal="center" vertical="center"/>
    </xf>
    <xf numFmtId="167" fontId="31" fillId="7" borderId="2" xfId="10" applyNumberFormat="1" applyFont="1" applyFill="1">
      <alignment horizontal="center" vertical="center"/>
    </xf>
    <xf numFmtId="0" fontId="37" fillId="42" borderId="2" xfId="0" applyFont="1" applyFill="1" applyBorder="1" applyAlignment="1">
      <alignment horizontal="left" vertical="center" indent="1"/>
    </xf>
    <xf numFmtId="9" fontId="38" fillId="42" borderId="2" xfId="2" applyFont="1" applyFill="1" applyBorder="1" applyAlignment="1">
      <alignment horizontal="center" vertical="center"/>
    </xf>
    <xf numFmtId="167" fontId="31" fillId="42" borderId="2" xfId="0" applyNumberFormat="1" applyFont="1" applyFill="1" applyBorder="1" applyAlignment="1">
      <alignment horizontal="center" vertical="center"/>
    </xf>
    <xf numFmtId="167" fontId="38" fillId="42" borderId="2" xfId="0" applyNumberFormat="1" applyFont="1" applyFill="1" applyBorder="1" applyAlignment="1">
      <alignment horizontal="center" vertical="center"/>
    </xf>
    <xf numFmtId="0" fontId="31" fillId="41" borderId="2" xfId="12" applyFont="1" applyFill="1">
      <alignment horizontal="left" vertical="center" indent="2"/>
    </xf>
    <xf numFmtId="9" fontId="38" fillId="41" borderId="2" xfId="2" applyFont="1" applyFill="1" applyBorder="1" applyAlignment="1">
      <alignment horizontal="center" vertical="center"/>
    </xf>
    <xf numFmtId="167" fontId="31" fillId="41" borderId="2" xfId="10" applyNumberFormat="1" applyFont="1" applyFill="1">
      <alignment horizontal="center" vertical="center"/>
    </xf>
    <xf numFmtId="0" fontId="39" fillId="2" borderId="2" xfId="0" applyFont="1" applyFill="1" applyBorder="1" applyAlignment="1">
      <alignment horizontal="left" vertical="center" indent="1"/>
    </xf>
    <xf numFmtId="9" fontId="38" fillId="2" borderId="2" xfId="2" applyFont="1" applyFill="1" applyBorder="1" applyAlignment="1">
      <alignment horizontal="center" vertical="center"/>
    </xf>
    <xf numFmtId="167" fontId="8" fillId="2" borderId="2" xfId="0" applyNumberFormat="1" applyFont="1" applyFill="1" applyBorder="1" applyAlignment="1">
      <alignment horizontal="left" vertical="center"/>
    </xf>
    <xf numFmtId="167" fontId="38" fillId="2" borderId="2" xfId="0" applyNumberFormat="1" applyFont="1" applyFill="1" applyBorder="1" applyAlignment="1">
      <alignment horizontal="center" vertical="center"/>
    </xf>
    <xf numFmtId="0" fontId="38" fillId="2" borderId="2" xfId="0" applyFont="1" applyFill="1" applyBorder="1" applyAlignment="1">
      <alignment horizontal="center" vertical="center"/>
    </xf>
    <xf numFmtId="0" fontId="31" fillId="2" borderId="9" xfId="0" applyFont="1"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7">
    <dxf>
      <fill>
        <patternFill>
          <bgColor theme="5" tint="-0.499984740745262"/>
        </patternFill>
      </fill>
      <border>
        <left/>
        <right/>
      </border>
    </dxf>
    <dxf>
      <fill>
        <patternFill>
          <bgColor theme="1" tint="0.14996795556505021"/>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1" tint="0.14996795556505021"/>
        </patternFill>
      </fill>
    </dxf>
    <dxf>
      <border>
        <left style="thin">
          <color rgb="FFC00000"/>
        </left>
        <right style="thin">
          <color rgb="FFC00000"/>
        </right>
        <vertical/>
        <horizontal/>
      </border>
    </dxf>
    <dxf>
      <fill>
        <patternFill>
          <bgColor theme="1" tint="0.14996795556505021"/>
        </patternFill>
      </fill>
    </dxf>
    <dxf>
      <fill>
        <patternFill>
          <bgColor theme="5" tint="-0.499984740745262"/>
        </patternFill>
      </fill>
      <border>
        <left/>
        <right/>
      </border>
    </dxf>
    <dxf>
      <fill>
        <patternFill>
          <bgColor theme="5" tint="-0.499984740745262"/>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33"/>
  <sheetViews>
    <sheetView showGridLines="0" tabSelected="1" showRuler="0" zoomScale="85" zoomScaleNormal="100" zoomScalePageLayoutView="70" workbookViewId="0">
      <pane ySplit="6" topLeftCell="A8" activePane="bottomLeft" state="frozen"/>
      <selection pane="bottomLeft" activeCell="CF13" sqref="CF13"/>
    </sheetView>
  </sheetViews>
  <sheetFormatPr baseColWidth="10" defaultColWidth="8.83203125" defaultRowHeight="30" customHeight="1" x14ac:dyDescent="0.2"/>
  <cols>
    <col min="1" max="1" width="2.6640625" style="15" customWidth="1"/>
    <col min="2" max="2" width="19.83203125" customWidth="1"/>
    <col min="3" max="3" width="10.6640625" customWidth="1"/>
    <col min="4" max="4" width="10.5" style="3" customWidth="1"/>
    <col min="5" max="5" width="10.5" customWidth="1"/>
    <col min="6" max="6" width="2.6640625" customWidth="1"/>
    <col min="7" max="7" width="6.1640625" hidden="1" customWidth="1"/>
    <col min="8" max="63" width="2.5" customWidth="1"/>
    <col min="64" max="64" width="2.1640625" bestFit="1" customWidth="1"/>
    <col min="65" max="65" width="2" bestFit="1" customWidth="1"/>
    <col min="66" max="66" width="2.1640625" bestFit="1" customWidth="1"/>
    <col min="67" max="70" width="2" bestFit="1" customWidth="1"/>
    <col min="71" max="71" width="2.1640625" bestFit="1" customWidth="1"/>
    <col min="72" max="72" width="2" bestFit="1" customWidth="1"/>
    <col min="73" max="77" width="2.83203125" bestFit="1" customWidth="1"/>
  </cols>
  <sheetData>
    <row r="1" spans="1:77" ht="30" customHeight="1" x14ac:dyDescent="0.2">
      <c r="A1" s="20" t="s">
        <v>0</v>
      </c>
      <c r="B1" s="21" t="s">
        <v>35</v>
      </c>
      <c r="C1" s="22"/>
      <c r="D1" s="23"/>
      <c r="E1" s="24"/>
      <c r="F1" s="25"/>
      <c r="G1" s="22"/>
      <c r="H1" s="26" t="s">
        <v>20</v>
      </c>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row>
    <row r="2" spans="1:77" ht="30" customHeight="1" x14ac:dyDescent="0.2">
      <c r="A2" s="27" t="s">
        <v>1</v>
      </c>
      <c r="B2" s="28" t="s">
        <v>36</v>
      </c>
      <c r="C2" s="25"/>
      <c r="D2" s="29"/>
      <c r="E2" s="25"/>
      <c r="F2" s="25"/>
      <c r="G2" s="25"/>
      <c r="H2" s="18" t="s">
        <v>21</v>
      </c>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row>
    <row r="3" spans="1:77" ht="30" customHeight="1" x14ac:dyDescent="0.2">
      <c r="A3" s="27" t="s">
        <v>2</v>
      </c>
      <c r="B3" s="30" t="s">
        <v>37</v>
      </c>
      <c r="C3" s="31"/>
      <c r="D3" s="32">
        <f>DATE(2022,6,8)</f>
        <v>44720</v>
      </c>
      <c r="E3" s="32"/>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row>
    <row r="4" spans="1:77" ht="30" customHeight="1" x14ac:dyDescent="0.2">
      <c r="A4" s="20" t="s">
        <v>3</v>
      </c>
      <c r="B4" s="25"/>
      <c r="C4" s="31"/>
      <c r="D4" s="33">
        <v>1</v>
      </c>
      <c r="E4" s="25"/>
      <c r="F4" s="25"/>
      <c r="G4" s="25"/>
      <c r="H4" s="34">
        <f>H5</f>
        <v>44718</v>
      </c>
      <c r="I4" s="35"/>
      <c r="J4" s="35"/>
      <c r="K4" s="35"/>
      <c r="L4" s="35"/>
      <c r="M4" s="35"/>
      <c r="N4" s="36"/>
      <c r="O4" s="34">
        <f>O5</f>
        <v>44725</v>
      </c>
      <c r="P4" s="35"/>
      <c r="Q4" s="35"/>
      <c r="R4" s="35"/>
      <c r="S4" s="35"/>
      <c r="T4" s="35"/>
      <c r="U4" s="36"/>
      <c r="V4" s="34">
        <f>V5</f>
        <v>44732</v>
      </c>
      <c r="W4" s="35"/>
      <c r="X4" s="35"/>
      <c r="Y4" s="35"/>
      <c r="Z4" s="35"/>
      <c r="AA4" s="35"/>
      <c r="AB4" s="36"/>
      <c r="AC4" s="34">
        <f>AC5</f>
        <v>44739</v>
      </c>
      <c r="AD4" s="35"/>
      <c r="AE4" s="35"/>
      <c r="AF4" s="35"/>
      <c r="AG4" s="35"/>
      <c r="AH4" s="35"/>
      <c r="AI4" s="36"/>
      <c r="AJ4" s="34">
        <f>AJ5</f>
        <v>44746</v>
      </c>
      <c r="AK4" s="35"/>
      <c r="AL4" s="35"/>
      <c r="AM4" s="35"/>
      <c r="AN4" s="35"/>
      <c r="AO4" s="35"/>
      <c r="AP4" s="36"/>
      <c r="AQ4" s="34">
        <f>AQ5</f>
        <v>44753</v>
      </c>
      <c r="AR4" s="35"/>
      <c r="AS4" s="35"/>
      <c r="AT4" s="35"/>
      <c r="AU4" s="35"/>
      <c r="AV4" s="35"/>
      <c r="AW4" s="36"/>
      <c r="AX4" s="34">
        <f>AX5</f>
        <v>44760</v>
      </c>
      <c r="AY4" s="35"/>
      <c r="AZ4" s="35"/>
      <c r="BA4" s="35"/>
      <c r="BB4" s="35"/>
      <c r="BC4" s="35"/>
      <c r="BD4" s="36"/>
      <c r="BE4" s="34">
        <f>BE5</f>
        <v>44767</v>
      </c>
      <c r="BF4" s="35"/>
      <c r="BG4" s="35"/>
      <c r="BH4" s="35"/>
      <c r="BI4" s="35"/>
      <c r="BJ4" s="35"/>
      <c r="BK4" s="36"/>
      <c r="BL4" s="34">
        <f>BL5</f>
        <v>44774</v>
      </c>
      <c r="BM4" s="35"/>
      <c r="BN4" s="35"/>
      <c r="BO4" s="35"/>
      <c r="BP4" s="35"/>
      <c r="BQ4" s="35"/>
      <c r="BR4" s="36"/>
      <c r="BS4" s="34">
        <f>BS5</f>
        <v>44781</v>
      </c>
      <c r="BT4" s="35"/>
      <c r="BU4" s="35"/>
      <c r="BV4" s="35"/>
      <c r="BW4" s="35"/>
      <c r="BX4" s="35"/>
      <c r="BY4" s="36"/>
    </row>
    <row r="5" spans="1:77" ht="15" customHeight="1" x14ac:dyDescent="0.2">
      <c r="A5" s="20" t="s">
        <v>4</v>
      </c>
      <c r="B5" s="37"/>
      <c r="C5" s="37"/>
      <c r="D5" s="37"/>
      <c r="E5" s="37"/>
      <c r="F5" s="37"/>
      <c r="G5" s="25"/>
      <c r="H5" s="38">
        <f>Project_Start-WEEKDAY(Project_Start,1)+2+7*(Display_Week-1)</f>
        <v>44718</v>
      </c>
      <c r="I5" s="39">
        <f>H5+1</f>
        <v>44719</v>
      </c>
      <c r="J5" s="39">
        <f t="shared" ref="J5:AW5" si="0">I5+1</f>
        <v>44720</v>
      </c>
      <c r="K5" s="39">
        <f t="shared" si="0"/>
        <v>44721</v>
      </c>
      <c r="L5" s="39">
        <f t="shared" si="0"/>
        <v>44722</v>
      </c>
      <c r="M5" s="39">
        <f t="shared" si="0"/>
        <v>44723</v>
      </c>
      <c r="N5" s="40">
        <f t="shared" si="0"/>
        <v>44724</v>
      </c>
      <c r="O5" s="38">
        <f>N5+1</f>
        <v>44725</v>
      </c>
      <c r="P5" s="39">
        <f>O5+1</f>
        <v>44726</v>
      </c>
      <c r="Q5" s="39">
        <f t="shared" si="0"/>
        <v>44727</v>
      </c>
      <c r="R5" s="39">
        <f t="shared" si="0"/>
        <v>44728</v>
      </c>
      <c r="S5" s="39">
        <f t="shared" si="0"/>
        <v>44729</v>
      </c>
      <c r="T5" s="39">
        <f t="shared" si="0"/>
        <v>44730</v>
      </c>
      <c r="U5" s="40">
        <f t="shared" si="0"/>
        <v>44731</v>
      </c>
      <c r="V5" s="38">
        <f>U5+1</f>
        <v>44732</v>
      </c>
      <c r="W5" s="39">
        <f>V5+1</f>
        <v>44733</v>
      </c>
      <c r="X5" s="39">
        <f t="shared" si="0"/>
        <v>44734</v>
      </c>
      <c r="Y5" s="39">
        <f t="shared" si="0"/>
        <v>44735</v>
      </c>
      <c r="Z5" s="39">
        <f t="shared" si="0"/>
        <v>44736</v>
      </c>
      <c r="AA5" s="39">
        <f t="shared" si="0"/>
        <v>44737</v>
      </c>
      <c r="AB5" s="40">
        <f t="shared" si="0"/>
        <v>44738</v>
      </c>
      <c r="AC5" s="38">
        <f>AB5+1</f>
        <v>44739</v>
      </c>
      <c r="AD5" s="39">
        <f>AC5+1</f>
        <v>44740</v>
      </c>
      <c r="AE5" s="39">
        <f t="shared" si="0"/>
        <v>44741</v>
      </c>
      <c r="AF5" s="39">
        <f t="shared" si="0"/>
        <v>44742</v>
      </c>
      <c r="AG5" s="39">
        <f t="shared" si="0"/>
        <v>44743</v>
      </c>
      <c r="AH5" s="39">
        <f t="shared" si="0"/>
        <v>44744</v>
      </c>
      <c r="AI5" s="40">
        <f t="shared" si="0"/>
        <v>44745</v>
      </c>
      <c r="AJ5" s="38">
        <f>AI5+1</f>
        <v>44746</v>
      </c>
      <c r="AK5" s="39">
        <f>AJ5+1</f>
        <v>44747</v>
      </c>
      <c r="AL5" s="39">
        <f t="shared" si="0"/>
        <v>44748</v>
      </c>
      <c r="AM5" s="39">
        <f t="shared" si="0"/>
        <v>44749</v>
      </c>
      <c r="AN5" s="39">
        <f t="shared" si="0"/>
        <v>44750</v>
      </c>
      <c r="AO5" s="39">
        <f t="shared" si="0"/>
        <v>44751</v>
      </c>
      <c r="AP5" s="40">
        <f t="shared" si="0"/>
        <v>44752</v>
      </c>
      <c r="AQ5" s="38">
        <f>AP5+1</f>
        <v>44753</v>
      </c>
      <c r="AR5" s="39">
        <f>AQ5+1</f>
        <v>44754</v>
      </c>
      <c r="AS5" s="39">
        <f t="shared" si="0"/>
        <v>44755</v>
      </c>
      <c r="AT5" s="39">
        <f t="shared" si="0"/>
        <v>44756</v>
      </c>
      <c r="AU5" s="39">
        <f t="shared" si="0"/>
        <v>44757</v>
      </c>
      <c r="AV5" s="39">
        <f t="shared" si="0"/>
        <v>44758</v>
      </c>
      <c r="AW5" s="40">
        <f t="shared" si="0"/>
        <v>44759</v>
      </c>
      <c r="AX5" s="38">
        <f>AW5+1</f>
        <v>44760</v>
      </c>
      <c r="AY5" s="39">
        <f>AX5+1</f>
        <v>44761</v>
      </c>
      <c r="AZ5" s="39">
        <f t="shared" ref="AZ5:BD5" si="1">AY5+1</f>
        <v>44762</v>
      </c>
      <c r="BA5" s="39">
        <f t="shared" si="1"/>
        <v>44763</v>
      </c>
      <c r="BB5" s="39">
        <f t="shared" si="1"/>
        <v>44764</v>
      </c>
      <c r="BC5" s="39">
        <f t="shared" si="1"/>
        <v>44765</v>
      </c>
      <c r="BD5" s="40">
        <f t="shared" si="1"/>
        <v>44766</v>
      </c>
      <c r="BE5" s="38">
        <f>BD5+1</f>
        <v>44767</v>
      </c>
      <c r="BF5" s="39">
        <f>BE5+1</f>
        <v>44768</v>
      </c>
      <c r="BG5" s="39">
        <f t="shared" ref="BG5:BK5" si="2">BF5+1</f>
        <v>44769</v>
      </c>
      <c r="BH5" s="39">
        <f t="shared" si="2"/>
        <v>44770</v>
      </c>
      <c r="BI5" s="39">
        <f t="shared" si="2"/>
        <v>44771</v>
      </c>
      <c r="BJ5" s="39">
        <f t="shared" si="2"/>
        <v>44772</v>
      </c>
      <c r="BK5" s="40">
        <f t="shared" si="2"/>
        <v>44773</v>
      </c>
      <c r="BL5" s="38">
        <f>BK5+1</f>
        <v>44774</v>
      </c>
      <c r="BM5" s="39">
        <f>BL5+1</f>
        <v>44775</v>
      </c>
      <c r="BN5" s="39">
        <f t="shared" ref="BN5" si="3">BM5+1</f>
        <v>44776</v>
      </c>
      <c r="BO5" s="39">
        <f t="shared" ref="BO5" si="4">BN5+1</f>
        <v>44777</v>
      </c>
      <c r="BP5" s="39">
        <f t="shared" ref="BP5" si="5">BO5+1</f>
        <v>44778</v>
      </c>
      <c r="BQ5" s="39">
        <f t="shared" ref="BQ5" si="6">BP5+1</f>
        <v>44779</v>
      </c>
      <c r="BR5" s="40">
        <f t="shared" ref="BR5" si="7">BQ5+1</f>
        <v>44780</v>
      </c>
      <c r="BS5" s="38">
        <f>BR5+1</f>
        <v>44781</v>
      </c>
      <c r="BT5" s="39">
        <f>BS5+1</f>
        <v>44782</v>
      </c>
      <c r="BU5" s="39">
        <f t="shared" ref="BU5" si="8">BT5+1</f>
        <v>44783</v>
      </c>
      <c r="BV5" s="39">
        <f t="shared" ref="BV5" si="9">BU5+1</f>
        <v>44784</v>
      </c>
      <c r="BW5" s="39">
        <f t="shared" ref="BW5" si="10">BV5+1</f>
        <v>44785</v>
      </c>
      <c r="BX5" s="39">
        <f t="shared" ref="BX5" si="11">BW5+1</f>
        <v>44786</v>
      </c>
      <c r="BY5" s="40">
        <f t="shared" ref="BY5" si="12">BX5+1</f>
        <v>44787</v>
      </c>
    </row>
    <row r="6" spans="1:77" ht="30" customHeight="1" thickBot="1" x14ac:dyDescent="0.25">
      <c r="A6" s="20" t="s">
        <v>5</v>
      </c>
      <c r="B6" s="41" t="s">
        <v>14</v>
      </c>
      <c r="C6" s="42" t="s">
        <v>16</v>
      </c>
      <c r="D6" s="42" t="s">
        <v>17</v>
      </c>
      <c r="E6" s="42" t="s">
        <v>18</v>
      </c>
      <c r="F6" s="42"/>
      <c r="G6" s="42" t="s">
        <v>19</v>
      </c>
      <c r="H6" s="43" t="str">
        <f t="shared" ref="H6" si="13">LEFT(TEXT(H5,"ddd"),1)</f>
        <v>M</v>
      </c>
      <c r="I6" s="43" t="str">
        <f t="shared" ref="I6:AQ6" si="14">LEFT(TEXT(I5,"ddd"),1)</f>
        <v>T</v>
      </c>
      <c r="J6" s="43" t="str">
        <f t="shared" si="14"/>
        <v>W</v>
      </c>
      <c r="K6" s="43" t="str">
        <f t="shared" si="14"/>
        <v>T</v>
      </c>
      <c r="L6" s="43" t="str">
        <f t="shared" si="14"/>
        <v>F</v>
      </c>
      <c r="M6" s="43" t="str">
        <f t="shared" si="14"/>
        <v>S</v>
      </c>
      <c r="N6" s="43" t="str">
        <f t="shared" si="14"/>
        <v>S</v>
      </c>
      <c r="O6" s="43" t="str">
        <f t="shared" si="14"/>
        <v>M</v>
      </c>
      <c r="P6" s="43" t="str">
        <f t="shared" si="14"/>
        <v>T</v>
      </c>
      <c r="Q6" s="43" t="str">
        <f t="shared" si="14"/>
        <v>W</v>
      </c>
      <c r="R6" s="43" t="str">
        <f t="shared" si="14"/>
        <v>T</v>
      </c>
      <c r="S6" s="43" t="str">
        <f t="shared" si="14"/>
        <v>F</v>
      </c>
      <c r="T6" s="43" t="str">
        <f t="shared" si="14"/>
        <v>S</v>
      </c>
      <c r="U6" s="43" t="str">
        <f t="shared" si="14"/>
        <v>S</v>
      </c>
      <c r="V6" s="43" t="str">
        <f t="shared" si="14"/>
        <v>M</v>
      </c>
      <c r="W6" s="43" t="str">
        <f t="shared" si="14"/>
        <v>T</v>
      </c>
      <c r="X6" s="43" t="str">
        <f t="shared" si="14"/>
        <v>W</v>
      </c>
      <c r="Y6" s="43" t="str">
        <f t="shared" si="14"/>
        <v>T</v>
      </c>
      <c r="Z6" s="43" t="str">
        <f t="shared" si="14"/>
        <v>F</v>
      </c>
      <c r="AA6" s="43" t="str">
        <f t="shared" si="14"/>
        <v>S</v>
      </c>
      <c r="AB6" s="43" t="str">
        <f t="shared" si="14"/>
        <v>S</v>
      </c>
      <c r="AC6" s="43" t="str">
        <f t="shared" si="14"/>
        <v>M</v>
      </c>
      <c r="AD6" s="43" t="str">
        <f t="shared" si="14"/>
        <v>T</v>
      </c>
      <c r="AE6" s="43" t="str">
        <f t="shared" si="14"/>
        <v>W</v>
      </c>
      <c r="AF6" s="43" t="str">
        <f t="shared" si="14"/>
        <v>T</v>
      </c>
      <c r="AG6" s="43" t="str">
        <f t="shared" si="14"/>
        <v>F</v>
      </c>
      <c r="AH6" s="43" t="str">
        <f t="shared" si="14"/>
        <v>S</v>
      </c>
      <c r="AI6" s="43" t="str">
        <f t="shared" si="14"/>
        <v>S</v>
      </c>
      <c r="AJ6" s="43" t="str">
        <f t="shared" si="14"/>
        <v>M</v>
      </c>
      <c r="AK6" s="43" t="str">
        <f t="shared" si="14"/>
        <v>T</v>
      </c>
      <c r="AL6" s="43" t="str">
        <f t="shared" si="14"/>
        <v>W</v>
      </c>
      <c r="AM6" s="43" t="str">
        <f t="shared" si="14"/>
        <v>T</v>
      </c>
      <c r="AN6" s="43" t="str">
        <f t="shared" si="14"/>
        <v>F</v>
      </c>
      <c r="AO6" s="43" t="str">
        <f t="shared" si="14"/>
        <v>S</v>
      </c>
      <c r="AP6" s="43" t="str">
        <f t="shared" si="14"/>
        <v>S</v>
      </c>
      <c r="AQ6" s="43" t="str">
        <f t="shared" si="14"/>
        <v>M</v>
      </c>
      <c r="AR6" s="43" t="str">
        <f t="shared" ref="AR6:BK6" si="15">LEFT(TEXT(AR5,"ddd"),1)</f>
        <v>T</v>
      </c>
      <c r="AS6" s="43" t="str">
        <f t="shared" si="15"/>
        <v>W</v>
      </c>
      <c r="AT6" s="43" t="str">
        <f t="shared" si="15"/>
        <v>T</v>
      </c>
      <c r="AU6" s="43" t="str">
        <f t="shared" si="15"/>
        <v>F</v>
      </c>
      <c r="AV6" s="43" t="str">
        <f t="shared" si="15"/>
        <v>S</v>
      </c>
      <c r="AW6" s="43" t="str">
        <f t="shared" si="15"/>
        <v>S</v>
      </c>
      <c r="AX6" s="43" t="str">
        <f t="shared" si="15"/>
        <v>M</v>
      </c>
      <c r="AY6" s="43" t="str">
        <f t="shared" si="15"/>
        <v>T</v>
      </c>
      <c r="AZ6" s="43" t="str">
        <f t="shared" si="15"/>
        <v>W</v>
      </c>
      <c r="BA6" s="43" t="str">
        <f t="shared" si="15"/>
        <v>T</v>
      </c>
      <c r="BB6" s="43" t="str">
        <f t="shared" si="15"/>
        <v>F</v>
      </c>
      <c r="BC6" s="43" t="str">
        <f t="shared" si="15"/>
        <v>S</v>
      </c>
      <c r="BD6" s="43" t="str">
        <f t="shared" si="15"/>
        <v>S</v>
      </c>
      <c r="BE6" s="43" t="str">
        <f t="shared" si="15"/>
        <v>M</v>
      </c>
      <c r="BF6" s="43" t="str">
        <f t="shared" si="15"/>
        <v>T</v>
      </c>
      <c r="BG6" s="43" t="str">
        <f t="shared" si="15"/>
        <v>W</v>
      </c>
      <c r="BH6" s="43" t="str">
        <f t="shared" si="15"/>
        <v>T</v>
      </c>
      <c r="BI6" s="43" t="str">
        <f t="shared" si="15"/>
        <v>F</v>
      </c>
      <c r="BJ6" s="43" t="str">
        <f t="shared" si="15"/>
        <v>S</v>
      </c>
      <c r="BK6" s="43" t="str">
        <f t="shared" si="15"/>
        <v>S</v>
      </c>
      <c r="BL6" s="43" t="str">
        <f t="shared" ref="BL6:BY6" si="16">LEFT(TEXT(BL5,"ddd"),1)</f>
        <v>M</v>
      </c>
      <c r="BM6" s="43" t="str">
        <f t="shared" si="16"/>
        <v>T</v>
      </c>
      <c r="BN6" s="43" t="str">
        <f t="shared" si="16"/>
        <v>W</v>
      </c>
      <c r="BO6" s="43" t="str">
        <f t="shared" si="16"/>
        <v>T</v>
      </c>
      <c r="BP6" s="43" t="str">
        <f t="shared" si="16"/>
        <v>F</v>
      </c>
      <c r="BQ6" s="43" t="str">
        <f t="shared" si="16"/>
        <v>S</v>
      </c>
      <c r="BR6" s="43" t="str">
        <f t="shared" si="16"/>
        <v>S</v>
      </c>
      <c r="BS6" s="43" t="str">
        <f t="shared" si="16"/>
        <v>M</v>
      </c>
      <c r="BT6" s="43" t="str">
        <f t="shared" si="16"/>
        <v>T</v>
      </c>
      <c r="BU6" s="43" t="str">
        <f t="shared" si="16"/>
        <v>W</v>
      </c>
      <c r="BV6" s="43" t="str">
        <f t="shared" si="16"/>
        <v>T</v>
      </c>
      <c r="BW6" s="43" t="str">
        <f t="shared" si="16"/>
        <v>F</v>
      </c>
      <c r="BX6" s="43" t="str">
        <f t="shared" si="16"/>
        <v>S</v>
      </c>
      <c r="BY6" s="43" t="str">
        <f t="shared" si="16"/>
        <v>S</v>
      </c>
    </row>
    <row r="7" spans="1:77" ht="30" hidden="1" customHeight="1" thickBot="1" x14ac:dyDescent="0.25">
      <c r="A7" s="27" t="s">
        <v>6</v>
      </c>
      <c r="B7" s="25"/>
      <c r="C7" s="25"/>
      <c r="D7" s="25"/>
      <c r="E7" s="25"/>
      <c r="F7" s="25"/>
      <c r="G7" s="25" t="str">
        <f>IF(OR(ISBLANK(task_start),ISBLANK(task_end)),"",task_end-task_start+1)</f>
        <v/>
      </c>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row>
    <row r="8" spans="1:77" s="2" customFormat="1" ht="30" customHeight="1" thickBot="1" x14ac:dyDescent="0.2">
      <c r="A8" s="20" t="s">
        <v>7</v>
      </c>
      <c r="B8" s="45" t="s">
        <v>38</v>
      </c>
      <c r="C8" s="46"/>
      <c r="D8" s="47"/>
      <c r="E8" s="48"/>
      <c r="F8" s="49"/>
      <c r="G8" s="49" t="str">
        <f t="shared" ref="G8:G30" si="17">IF(OR(ISBLANK(task_start),ISBLANK(task_end)),"",task_end-task_start+1)</f>
        <v/>
      </c>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row>
    <row r="9" spans="1:77" s="2" customFormat="1" ht="30" customHeight="1" thickBot="1" x14ac:dyDescent="0.2">
      <c r="A9" s="20" t="s">
        <v>8</v>
      </c>
      <c r="B9" s="50" t="s">
        <v>42</v>
      </c>
      <c r="C9" s="51">
        <v>1</v>
      </c>
      <c r="D9" s="52">
        <f>Project_Start</f>
        <v>44720</v>
      </c>
      <c r="E9" s="52">
        <f>D9+5</f>
        <v>44725</v>
      </c>
      <c r="F9" s="49"/>
      <c r="G9" s="49">
        <f t="shared" si="17"/>
        <v>6</v>
      </c>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row>
    <row r="10" spans="1:77" s="2" customFormat="1" ht="30" customHeight="1" thickBot="1" x14ac:dyDescent="0.2">
      <c r="A10" s="20" t="s">
        <v>9</v>
      </c>
      <c r="B10" s="50" t="s">
        <v>43</v>
      </c>
      <c r="C10" s="51">
        <v>1</v>
      </c>
      <c r="D10" s="52">
        <f>E9</f>
        <v>44725</v>
      </c>
      <c r="E10" s="52">
        <f>D10+3</f>
        <v>44728</v>
      </c>
      <c r="F10" s="49"/>
      <c r="G10" s="49">
        <f t="shared" si="17"/>
        <v>4</v>
      </c>
      <c r="H10" s="44"/>
      <c r="I10" s="44"/>
      <c r="J10" s="44"/>
      <c r="K10" s="44"/>
      <c r="L10" s="44"/>
      <c r="M10" s="44"/>
      <c r="N10" s="44"/>
      <c r="O10" s="44"/>
      <c r="P10" s="44"/>
      <c r="Q10" s="44"/>
      <c r="R10" s="44"/>
      <c r="S10" s="44"/>
      <c r="T10" s="53"/>
      <c r="U10" s="53"/>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row>
    <row r="11" spans="1:77" s="2" customFormat="1" ht="30" customHeight="1" thickBot="1" x14ac:dyDescent="0.2">
      <c r="A11" s="27"/>
      <c r="B11" s="54" t="s">
        <v>39</v>
      </c>
      <c r="C11" s="55"/>
      <c r="D11" s="56"/>
      <c r="E11" s="57"/>
      <c r="F11" s="49"/>
      <c r="G11" s="49" t="str">
        <f t="shared" si="17"/>
        <v/>
      </c>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row>
    <row r="12" spans="1:77" s="2" customFormat="1" ht="30" customHeight="1" thickBot="1" x14ac:dyDescent="0.2">
      <c r="A12" s="27"/>
      <c r="B12" s="58" t="s">
        <v>48</v>
      </c>
      <c r="C12" s="59">
        <v>0.1</v>
      </c>
      <c r="D12" s="60">
        <f>E10</f>
        <v>44728</v>
      </c>
      <c r="E12" s="60">
        <f>D12+4</f>
        <v>44732</v>
      </c>
      <c r="F12" s="49"/>
      <c r="G12" s="49">
        <f t="shared" si="17"/>
        <v>5</v>
      </c>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row>
    <row r="13" spans="1:77" s="2" customFormat="1" ht="30" customHeight="1" thickBot="1" x14ac:dyDescent="0.2">
      <c r="A13" s="27"/>
      <c r="B13" s="58" t="s">
        <v>49</v>
      </c>
      <c r="C13" s="59">
        <v>0.1</v>
      </c>
      <c r="D13" s="60">
        <f>D12+2</f>
        <v>44730</v>
      </c>
      <c r="E13" s="60">
        <f>D13+5</f>
        <v>44735</v>
      </c>
      <c r="F13" s="49"/>
      <c r="G13" s="49">
        <f t="shared" si="17"/>
        <v>6</v>
      </c>
      <c r="H13" s="44"/>
      <c r="I13" s="44"/>
      <c r="J13" s="44"/>
      <c r="K13" s="44"/>
      <c r="L13" s="44"/>
      <c r="M13" s="44"/>
      <c r="N13" s="44"/>
      <c r="O13" s="44"/>
      <c r="P13" s="44"/>
      <c r="Q13" s="44"/>
      <c r="R13" s="44"/>
      <c r="S13" s="44"/>
      <c r="T13" s="53"/>
      <c r="U13" s="53"/>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row>
    <row r="14" spans="1:77" s="2" customFormat="1" ht="30" customHeight="1" thickBot="1" x14ac:dyDescent="0.2">
      <c r="A14" s="20" t="s">
        <v>10</v>
      </c>
      <c r="B14" s="58" t="s">
        <v>50</v>
      </c>
      <c r="C14" s="59"/>
      <c r="D14" s="60">
        <f>E13</f>
        <v>44735</v>
      </c>
      <c r="E14" s="60">
        <f>D14+3</f>
        <v>44738</v>
      </c>
      <c r="F14" s="49"/>
      <c r="G14" s="49">
        <f t="shared" si="17"/>
        <v>4</v>
      </c>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row>
    <row r="15" spans="1:77" s="2" customFormat="1" ht="30" customHeight="1" thickBot="1" x14ac:dyDescent="0.2">
      <c r="A15" s="20"/>
      <c r="B15" s="58" t="s">
        <v>51</v>
      </c>
      <c r="C15" s="59"/>
      <c r="D15" s="60">
        <f>D14</f>
        <v>44735</v>
      </c>
      <c r="E15" s="60">
        <f>D15+5</f>
        <v>44740</v>
      </c>
      <c r="F15" s="49"/>
      <c r="G15" s="49">
        <f t="shared" si="17"/>
        <v>6</v>
      </c>
      <c r="H15" s="44"/>
      <c r="I15" s="44"/>
      <c r="J15" s="44"/>
      <c r="K15" s="44"/>
      <c r="L15" s="44"/>
      <c r="M15" s="44"/>
      <c r="N15" s="44"/>
      <c r="O15" s="44"/>
      <c r="P15" s="44"/>
      <c r="Q15" s="44"/>
      <c r="R15" s="44"/>
      <c r="S15" s="44"/>
      <c r="T15" s="44"/>
      <c r="U15" s="44"/>
      <c r="V15" s="44"/>
      <c r="W15" s="44"/>
      <c r="X15" s="53"/>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row>
    <row r="16" spans="1:77" s="2" customFormat="1" ht="30" customHeight="1" thickBot="1" x14ac:dyDescent="0.2">
      <c r="A16" s="27"/>
      <c r="B16" s="58" t="s">
        <v>53</v>
      </c>
      <c r="C16" s="59"/>
      <c r="D16" s="60">
        <f>D15</f>
        <v>44735</v>
      </c>
      <c r="E16" s="60">
        <f>D16+7</f>
        <v>44742</v>
      </c>
      <c r="F16" s="49"/>
      <c r="G16" s="49">
        <f t="shared" si="17"/>
        <v>8</v>
      </c>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row>
    <row r="17" spans="1:77" s="2" customFormat="1" ht="30" customHeight="1" thickBot="1" x14ac:dyDescent="0.2">
      <c r="A17" s="27"/>
      <c r="B17" s="61" t="s">
        <v>40</v>
      </c>
      <c r="C17" s="62"/>
      <c r="D17" s="63"/>
      <c r="E17" s="64"/>
      <c r="F17" s="49"/>
      <c r="G17" s="49" t="str">
        <f t="shared" si="17"/>
        <v/>
      </c>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row>
    <row r="18" spans="1:77" s="2" customFormat="1" ht="30" customHeight="1" thickBot="1" x14ac:dyDescent="0.2">
      <c r="A18" s="27"/>
      <c r="B18" s="65" t="s">
        <v>45</v>
      </c>
      <c r="C18" s="66"/>
      <c r="D18" s="67">
        <f>D9+15</f>
        <v>44735</v>
      </c>
      <c r="E18" s="67">
        <f>D18+5</f>
        <v>44740</v>
      </c>
      <c r="F18" s="49"/>
      <c r="G18" s="49">
        <f t="shared" si="17"/>
        <v>6</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row>
    <row r="19" spans="1:77" s="2" customFormat="1" ht="30" customHeight="1" thickBot="1" x14ac:dyDescent="0.2">
      <c r="A19" s="27"/>
      <c r="B19" s="65" t="s">
        <v>44</v>
      </c>
      <c r="C19" s="66"/>
      <c r="D19" s="67">
        <f>E18+1</f>
        <v>44741</v>
      </c>
      <c r="E19" s="67">
        <f>D19+3</f>
        <v>44744</v>
      </c>
      <c r="F19" s="49"/>
      <c r="G19" s="49">
        <f t="shared" si="17"/>
        <v>4</v>
      </c>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row>
    <row r="20" spans="1:77" s="2" customFormat="1" ht="30" customHeight="1" thickBot="1" x14ac:dyDescent="0.2">
      <c r="A20" s="27" t="s">
        <v>11</v>
      </c>
      <c r="B20" s="65" t="s">
        <v>46</v>
      </c>
      <c r="C20" s="66"/>
      <c r="D20" s="67">
        <f>E19</f>
        <v>44744</v>
      </c>
      <c r="E20" s="67">
        <f>D20+6</f>
        <v>44750</v>
      </c>
      <c r="F20" s="49"/>
      <c r="G20" s="49">
        <f t="shared" si="17"/>
        <v>7</v>
      </c>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row>
    <row r="21" spans="1:77" s="2" customFormat="1" ht="30" customHeight="1" thickBot="1" x14ac:dyDescent="0.2">
      <c r="A21" s="27"/>
      <c r="B21" s="65" t="s">
        <v>47</v>
      </c>
      <c r="C21" s="66"/>
      <c r="D21" s="67">
        <f>E20</f>
        <v>44750</v>
      </c>
      <c r="E21" s="67">
        <f>D21+5</f>
        <v>44755</v>
      </c>
      <c r="F21" s="49"/>
      <c r="G21" s="49">
        <f t="shared" si="17"/>
        <v>6</v>
      </c>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row>
    <row r="22" spans="1:77" s="2" customFormat="1" ht="30" customHeight="1" thickBot="1" x14ac:dyDescent="0.2">
      <c r="A22" s="27"/>
      <c r="B22" s="65" t="s">
        <v>52</v>
      </c>
      <c r="C22" s="66"/>
      <c r="D22" s="67">
        <f>D20</f>
        <v>44744</v>
      </c>
      <c r="E22" s="67">
        <f>D22+5</f>
        <v>44749</v>
      </c>
      <c r="F22" s="49"/>
      <c r="G22" s="49">
        <f t="shared" si="17"/>
        <v>6</v>
      </c>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row>
    <row r="23" spans="1:77" s="2" customFormat="1" ht="30" customHeight="1" thickBot="1" x14ac:dyDescent="0.2">
      <c r="A23" s="27"/>
      <c r="B23" s="68" t="s">
        <v>41</v>
      </c>
      <c r="C23" s="69"/>
      <c r="D23" s="70"/>
      <c r="E23" s="71"/>
      <c r="F23" s="49"/>
      <c r="G23" s="49" t="str">
        <f t="shared" si="17"/>
        <v/>
      </c>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row>
    <row r="24" spans="1:77" s="2" customFormat="1" ht="30" customHeight="1" thickBot="1" x14ac:dyDescent="0.2">
      <c r="A24" s="27"/>
      <c r="B24" s="72" t="s">
        <v>54</v>
      </c>
      <c r="C24" s="73"/>
      <c r="D24" s="74">
        <f>E12</f>
        <v>44732</v>
      </c>
      <c r="E24" s="74">
        <f>E12+14</f>
        <v>44746</v>
      </c>
      <c r="F24" s="49"/>
      <c r="G24" s="49">
        <f t="shared" si="17"/>
        <v>15</v>
      </c>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row>
    <row r="25" spans="1:77" s="2" customFormat="1" ht="30" customHeight="1" thickBot="1" x14ac:dyDescent="0.2">
      <c r="A25" s="27"/>
      <c r="B25" s="72" t="s">
        <v>56</v>
      </c>
      <c r="C25" s="73"/>
      <c r="D25" s="74">
        <f>E24</f>
        <v>44746</v>
      </c>
      <c r="E25" s="74">
        <f>D25+7</f>
        <v>44753</v>
      </c>
      <c r="F25" s="49"/>
      <c r="G25" s="49">
        <f t="shared" si="17"/>
        <v>8</v>
      </c>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row>
    <row r="26" spans="1:77" s="2" customFormat="1" ht="30" customHeight="1" thickBot="1" x14ac:dyDescent="0.2">
      <c r="A26" s="27" t="s">
        <v>11</v>
      </c>
      <c r="B26" s="72" t="s">
        <v>57</v>
      </c>
      <c r="C26" s="73"/>
      <c r="D26" s="74">
        <f>E25</f>
        <v>44753</v>
      </c>
      <c r="E26" s="74">
        <f>D26+14</f>
        <v>44767</v>
      </c>
      <c r="F26" s="49"/>
      <c r="G26" s="49">
        <f t="shared" si="17"/>
        <v>15</v>
      </c>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row>
    <row r="27" spans="1:77" s="2" customFormat="1" ht="30" customHeight="1" thickBot="1" x14ac:dyDescent="0.2">
      <c r="A27" s="27"/>
      <c r="B27" s="72" t="s">
        <v>58</v>
      </c>
      <c r="C27" s="73"/>
      <c r="D27" s="74">
        <f>E26</f>
        <v>44767</v>
      </c>
      <c r="E27" s="74">
        <f>D27+7</f>
        <v>44774</v>
      </c>
      <c r="F27" s="49"/>
      <c r="G27" s="49">
        <f t="shared" si="17"/>
        <v>8</v>
      </c>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row>
    <row r="28" spans="1:77" s="2" customFormat="1" ht="30" customHeight="1" thickBot="1" x14ac:dyDescent="0.2">
      <c r="A28" s="27"/>
      <c r="B28" s="72" t="s">
        <v>59</v>
      </c>
      <c r="C28" s="73"/>
      <c r="D28" s="74">
        <f>E27</f>
        <v>44774</v>
      </c>
      <c r="E28" s="74">
        <f>D28+5</f>
        <v>44779</v>
      </c>
      <c r="F28" s="49"/>
      <c r="G28" s="49">
        <f t="shared" si="17"/>
        <v>6</v>
      </c>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row>
    <row r="29" spans="1:77" s="2" customFormat="1" ht="30" customHeight="1" thickBot="1" x14ac:dyDescent="0.2">
      <c r="A29" s="27"/>
      <c r="B29" s="72" t="s">
        <v>55</v>
      </c>
      <c r="C29" s="73"/>
      <c r="D29" s="74">
        <f>E28</f>
        <v>44779</v>
      </c>
      <c r="E29" s="74">
        <f>DATE(2022,8,31)</f>
        <v>44804</v>
      </c>
      <c r="F29" s="49"/>
      <c r="G29" s="49">
        <f t="shared" si="17"/>
        <v>26</v>
      </c>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row>
    <row r="30" spans="1:77" s="2" customFormat="1" ht="30" customHeight="1" thickBot="1" x14ac:dyDescent="0.2">
      <c r="A30" s="27"/>
      <c r="B30" s="75" t="s">
        <v>15</v>
      </c>
      <c r="C30" s="76"/>
      <c r="D30" s="77"/>
      <c r="E30" s="78"/>
      <c r="F30" s="79"/>
      <c r="G30" s="79" t="str">
        <f t="shared" si="17"/>
        <v/>
      </c>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0"/>
      <c r="BQ30" s="80"/>
      <c r="BR30" s="80"/>
      <c r="BS30" s="80"/>
      <c r="BT30" s="80"/>
      <c r="BU30" s="80"/>
      <c r="BV30" s="80"/>
      <c r="BW30" s="80"/>
      <c r="BX30" s="80"/>
      <c r="BY30" s="80"/>
    </row>
    <row r="31" spans="1:77" s="2" customFormat="1" ht="30" customHeight="1" x14ac:dyDescent="0.2">
      <c r="A31" s="15"/>
      <c r="B31"/>
      <c r="C31"/>
      <c r="D31" s="3"/>
      <c r="E31"/>
      <c r="F31" s="4"/>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77" s="2" customFormat="1" ht="30" customHeight="1" x14ac:dyDescent="0.2">
      <c r="A32" s="15" t="s">
        <v>12</v>
      </c>
      <c r="B32"/>
      <c r="C32"/>
      <c r="D32" s="3"/>
      <c r="E32" s="17"/>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2" customFormat="1" ht="30" customHeight="1" x14ac:dyDescent="0.2">
      <c r="A33" s="16" t="s">
        <v>13</v>
      </c>
      <c r="B33"/>
      <c r="C33"/>
      <c r="D33" s="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sheetData>
  <mergeCells count="11">
    <mergeCell ref="BL4:BR4"/>
    <mergeCell ref="BS4:BY4"/>
    <mergeCell ref="AJ4:AP4"/>
    <mergeCell ref="AQ4:AW4"/>
    <mergeCell ref="AX4:BD4"/>
    <mergeCell ref="BE4:BK4"/>
    <mergeCell ref="D3:E3"/>
    <mergeCell ref="H4:N4"/>
    <mergeCell ref="O4:U4"/>
    <mergeCell ref="V4:AB4"/>
    <mergeCell ref="AC4:AI4"/>
  </mergeCells>
  <conditionalFormatting sqref="C7:C3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0">
    <cfRule type="expression" dxfId="11" priority="36">
      <formula>AND(TODAY()&gt;=H$5,TODAY()&lt;I$5)</formula>
    </cfRule>
  </conditionalFormatting>
  <conditionalFormatting sqref="H7:BK30">
    <cfRule type="expression" dxfId="6" priority="30">
      <formula>AND(task_start&lt;=H$5,ROUNDDOWN((task_end-task_start+1)*task_progress,0)+task_start-1&gt;=H$5)</formula>
    </cfRule>
    <cfRule type="expression" dxfId="9" priority="31" stopIfTrue="1">
      <formula>AND(task_end&gt;=H$5,task_start&lt;I$5)</formula>
    </cfRule>
  </conditionalFormatting>
  <conditionalFormatting sqref="BL5:BY30">
    <cfRule type="expression" dxfId="7" priority="3">
      <formula>AND(TODAY()&gt;=BL$5,TODAY()&lt;BM$5)</formula>
    </cfRule>
  </conditionalFormatting>
  <conditionalFormatting sqref="BL7:BY30">
    <cfRule type="expression" dxfId="8" priority="1">
      <formula>AND(task_start&lt;=BL$5,ROUNDDOWN((task_end-task_start+1)*task_progress,0)+task_start-1&gt;=BL$5)</formula>
    </cfRule>
    <cfRule type="expression" dxfId="10" priority="2" stopIfTrue="1">
      <formula>AND(task_end&gt;=BL$5,task_start&lt;BM$5)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5" customWidth="1"/>
    <col min="2" max="16384" width="9.1640625" style="1"/>
  </cols>
  <sheetData>
    <row r="1" spans="1:2" ht="46.5" customHeight="1" x14ac:dyDescent="0.2"/>
    <row r="2" spans="1:2" s="7" customFormat="1" ht="16" x14ac:dyDescent="0.2">
      <c r="A2" s="6" t="s">
        <v>20</v>
      </c>
      <c r="B2" s="6"/>
    </row>
    <row r="3" spans="1:2" s="11" customFormat="1" ht="27" customHeight="1" x14ac:dyDescent="0.2">
      <c r="A3" s="19" t="s">
        <v>21</v>
      </c>
      <c r="B3" s="12"/>
    </row>
    <row r="4" spans="1:2" s="8" customFormat="1" ht="26" x14ac:dyDescent="0.3">
      <c r="A4" s="9" t="s">
        <v>22</v>
      </c>
    </row>
    <row r="5" spans="1:2" ht="74" customHeight="1" x14ac:dyDescent="0.2">
      <c r="A5" s="10" t="s">
        <v>23</v>
      </c>
    </row>
    <row r="6" spans="1:2" ht="26.25" customHeight="1" x14ac:dyDescent="0.2">
      <c r="A6" s="9" t="s">
        <v>24</v>
      </c>
    </row>
    <row r="7" spans="1:2" s="5" customFormat="1" ht="205" customHeight="1" x14ac:dyDescent="0.2">
      <c r="A7" s="14" t="s">
        <v>25</v>
      </c>
    </row>
    <row r="8" spans="1:2" s="8" customFormat="1" ht="26" x14ac:dyDescent="0.3">
      <c r="A8" s="9" t="s">
        <v>26</v>
      </c>
    </row>
    <row r="9" spans="1:2" ht="48" x14ac:dyDescent="0.2">
      <c r="A9" s="10" t="s">
        <v>27</v>
      </c>
    </row>
    <row r="10" spans="1:2" s="5" customFormat="1" ht="28" customHeight="1" x14ac:dyDescent="0.2">
      <c r="A10" s="13" t="s">
        <v>28</v>
      </c>
    </row>
    <row r="11" spans="1:2" s="8" customFormat="1" ht="26" x14ac:dyDescent="0.3">
      <c r="A11" s="9" t="s">
        <v>29</v>
      </c>
    </row>
    <row r="12" spans="1:2" ht="32" x14ac:dyDescent="0.2">
      <c r="A12" s="10" t="s">
        <v>30</v>
      </c>
    </row>
    <row r="13" spans="1:2" s="5" customFormat="1" ht="28" customHeight="1" x14ac:dyDescent="0.2">
      <c r="A13" s="13" t="s">
        <v>31</v>
      </c>
    </row>
    <row r="14" spans="1:2" s="8" customFormat="1" ht="26" x14ac:dyDescent="0.3">
      <c r="A14" s="9" t="s">
        <v>32</v>
      </c>
    </row>
    <row r="15" spans="1:2" ht="75" customHeight="1" x14ac:dyDescent="0.2">
      <c r="A15" s="10" t="s">
        <v>33</v>
      </c>
    </row>
    <row r="16" spans="1:2" ht="64" x14ac:dyDescent="0.2">
      <c r="A16" s="10"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2022-06-16T10:33:42Z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