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gino_\OneDrive\Escritorio\"/>
    </mc:Choice>
  </mc:AlternateContent>
  <xr:revisionPtr revIDLastSave="0" documentId="13_ncr:1_{51CC3608-CF27-4E35-AD2F-DE1ECC4691D6}" xr6:coauthVersionLast="46" xr6:coauthVersionMax="46" xr10:uidLastSave="{00000000-0000-0000-0000-000000000000}"/>
  <bookViews>
    <workbookView xWindow="-120" yWindow="-120" windowWidth="29040" windowHeight="16440" activeTab="7" xr2:uid="{00000000-000D-0000-FFFF-FFFF00000000}"/>
  </bookViews>
  <sheets>
    <sheet name="EJERCICIO" sheetId="2" r:id="rId1"/>
    <sheet name="DATO NO AGRUPADO" sheetId="3" r:id="rId2"/>
    <sheet name="SIMPLE" sheetId="4" r:id="rId3"/>
    <sheet name="INTERVALOS" sheetId="5" r:id="rId4"/>
    <sheet name="EJ4" sheetId="6" r:id="rId5"/>
    <sheet name="Hoja5" sheetId="7" r:id="rId6"/>
    <sheet name="Salta" sheetId="8" r:id="rId7"/>
    <sheet name="Mendoza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8" l="1"/>
  <c r="D9" i="9"/>
  <c r="D8" i="9"/>
  <c r="D10" i="8"/>
  <c r="D8" i="8"/>
  <c r="D7" i="8"/>
  <c r="D6" i="9"/>
  <c r="D7" i="9"/>
  <c r="D19" i="6"/>
  <c r="D18" i="6"/>
  <c r="J11" i="6"/>
  <c r="B14" i="6"/>
  <c r="E4" i="6"/>
  <c r="F10" i="6"/>
  <c r="J4" i="6"/>
  <c r="I4" i="6"/>
  <c r="F11" i="6"/>
  <c r="G5" i="6"/>
  <c r="F5" i="6"/>
  <c r="F4" i="6"/>
  <c r="E6" i="6"/>
  <c r="E5" i="6"/>
  <c r="E8" i="4"/>
  <c r="E2" i="4"/>
  <c r="F2" i="4"/>
  <c r="B9" i="7"/>
  <c r="B11" i="7"/>
  <c r="D5" i="7"/>
  <c r="B18" i="7"/>
  <c r="E7" i="4"/>
  <c r="E6" i="4"/>
  <c r="C11" i="5"/>
  <c r="G7" i="3"/>
  <c r="G6" i="3"/>
  <c r="H6" i="3"/>
  <c r="D11" i="5" l="1"/>
  <c r="N6" i="5"/>
  <c r="E5" i="5"/>
  <c r="C4" i="5"/>
  <c r="K5" i="5"/>
  <c r="K6" i="5" s="1"/>
  <c r="K7" i="5" s="1"/>
  <c r="K8" i="5" s="1"/>
  <c r="K9" i="5" s="1"/>
  <c r="K10" i="5" s="1"/>
  <c r="B17" i="7"/>
  <c r="B15" i="6"/>
  <c r="F6" i="7"/>
  <c r="F7" i="7" s="1"/>
  <c r="F8" i="7" s="1"/>
  <c r="F9" i="7" s="1"/>
  <c r="F10" i="7" s="1"/>
  <c r="F11" i="7" s="1"/>
  <c r="A7" i="7"/>
  <c r="D7" i="7" s="1"/>
  <c r="B6" i="7"/>
  <c r="B7" i="7" s="1"/>
  <c r="B8" i="7" s="1"/>
  <c r="B10" i="7" s="1"/>
  <c r="A6" i="7"/>
  <c r="C12" i="7"/>
  <c r="B16" i="6"/>
  <c r="G6" i="6"/>
  <c r="G7" i="6" s="1"/>
  <c r="G8" i="6" s="1"/>
  <c r="G9" i="6" s="1"/>
  <c r="G10" i="6" s="1"/>
  <c r="E6" i="5"/>
  <c r="E7" i="5" s="1"/>
  <c r="E8" i="5" s="1"/>
  <c r="E9" i="5" s="1"/>
  <c r="E10" i="5" s="1"/>
  <c r="E11" i="5" s="1"/>
  <c r="B6" i="6"/>
  <c r="B7" i="6" s="1"/>
  <c r="B8" i="6" s="1"/>
  <c r="B9" i="6" s="1"/>
  <c r="B10" i="6" s="1"/>
  <c r="B5" i="6"/>
  <c r="A5" i="6"/>
  <c r="A6" i="6" s="1"/>
  <c r="L5" i="5"/>
  <c r="L6" i="5" s="1"/>
  <c r="C6" i="5" s="1"/>
  <c r="D11" i="6"/>
  <c r="N3" i="5"/>
  <c r="B12" i="5"/>
  <c r="E17" i="4"/>
  <c r="B16" i="4"/>
  <c r="F8" i="4"/>
  <c r="F7" i="4"/>
  <c r="F6" i="4"/>
  <c r="E5" i="4"/>
  <c r="F5" i="4" s="1"/>
  <c r="E4" i="4"/>
  <c r="F4" i="4" s="1"/>
  <c r="E3" i="4"/>
  <c r="F3" i="4" s="1"/>
  <c r="F9" i="4"/>
  <c r="B13" i="4"/>
  <c r="B9" i="4"/>
  <c r="I6" i="3"/>
  <c r="H7" i="3"/>
  <c r="I7" i="3" s="1"/>
  <c r="H5" i="3"/>
  <c r="I5" i="3" s="1"/>
  <c r="H4" i="3"/>
  <c r="I4" i="3" s="1"/>
  <c r="E10" i="3"/>
  <c r="F10" i="3"/>
  <c r="G9" i="3"/>
  <c r="H9" i="3" s="1"/>
  <c r="I9" i="3" s="1"/>
  <c r="G8" i="3"/>
  <c r="H8" i="3" s="1"/>
  <c r="I8" i="3" s="1"/>
  <c r="G5" i="3"/>
  <c r="G4" i="3"/>
  <c r="A8" i="7" l="1"/>
  <c r="A9" i="7" s="1"/>
  <c r="E7" i="7"/>
  <c r="G7" i="7"/>
  <c r="H7" i="7" s="1"/>
  <c r="I7" i="7" s="1"/>
  <c r="C5" i="5"/>
  <c r="E5" i="7"/>
  <c r="D4" i="5"/>
  <c r="H10" i="3"/>
  <c r="I10" i="3"/>
  <c r="D6" i="7"/>
  <c r="A7" i="6"/>
  <c r="D8" i="7"/>
  <c r="L7" i="5"/>
  <c r="D6" i="5"/>
  <c r="D5" i="5"/>
  <c r="N36" i="2"/>
  <c r="O36" i="2" s="1"/>
  <c r="P36" i="2" s="1"/>
  <c r="J36" i="2"/>
  <c r="E8" i="7" l="1"/>
  <c r="G8" i="7"/>
  <c r="H8" i="7" s="1"/>
  <c r="I8" i="7" s="1"/>
  <c r="F6" i="6"/>
  <c r="D9" i="7"/>
  <c r="A10" i="7"/>
  <c r="E6" i="7"/>
  <c r="G6" i="7"/>
  <c r="H6" i="7" s="1"/>
  <c r="I6" i="7" s="1"/>
  <c r="A8" i="6"/>
  <c r="E7" i="6"/>
  <c r="M44" i="2"/>
  <c r="K44" i="2"/>
  <c r="J43" i="2"/>
  <c r="N43" i="2" s="1"/>
  <c r="O43" i="2" s="1"/>
  <c r="P43" i="2" s="1"/>
  <c r="J42" i="2"/>
  <c r="N42" i="2" s="1"/>
  <c r="O42" i="2" s="1"/>
  <c r="P42" i="2" s="1"/>
  <c r="J41" i="2"/>
  <c r="N41" i="2" s="1"/>
  <c r="O41" i="2" s="1"/>
  <c r="P41" i="2" s="1"/>
  <c r="J40" i="2"/>
  <c r="N40" i="2" s="1"/>
  <c r="O40" i="2" s="1"/>
  <c r="P40" i="2" s="1"/>
  <c r="J39" i="2"/>
  <c r="N39" i="2" s="1"/>
  <c r="O39" i="2" s="1"/>
  <c r="P39" i="2" s="1"/>
  <c r="J38" i="2"/>
  <c r="N38" i="2" s="1"/>
  <c r="O38" i="2" s="1"/>
  <c r="P38" i="2" s="1"/>
  <c r="J37" i="2"/>
  <c r="N37" i="2" s="1"/>
  <c r="O37" i="2" s="1"/>
  <c r="P37" i="2" s="1"/>
  <c r="J35" i="2"/>
  <c r="N35" i="2" s="1"/>
  <c r="O35" i="2" s="1"/>
  <c r="P35" i="2" s="1"/>
  <c r="B23" i="3"/>
  <c r="L8" i="5"/>
  <c r="C8" i="5" s="1"/>
  <c r="C7" i="5"/>
  <c r="D8" i="5" l="1"/>
  <c r="E9" i="7"/>
  <c r="G9" i="7"/>
  <c r="H9" i="7" s="1"/>
  <c r="I9" i="7" s="1"/>
  <c r="P44" i="2"/>
  <c r="D7" i="5"/>
  <c r="L9" i="5"/>
  <c r="L10" i="5" s="1"/>
  <c r="C10" i="5" s="1"/>
  <c r="A11" i="7"/>
  <c r="D11" i="7" s="1"/>
  <c r="D10" i="7"/>
  <c r="F7" i="6"/>
  <c r="E8" i="6"/>
  <c r="A9" i="6"/>
  <c r="C9" i="5"/>
  <c r="D10" i="5" l="1"/>
  <c r="E11" i="7"/>
  <c r="G11" i="7"/>
  <c r="H11" i="7" s="1"/>
  <c r="I11" i="7" s="1"/>
  <c r="E10" i="7"/>
  <c r="E12" i="7" s="1"/>
  <c r="B16" i="7" s="1"/>
  <c r="G5" i="7" s="1"/>
  <c r="H5" i="7" s="1"/>
  <c r="I5" i="7" s="1"/>
  <c r="I12" i="7" s="1"/>
  <c r="G10" i="7"/>
  <c r="H10" i="7" s="1"/>
  <c r="I10" i="7" s="1"/>
  <c r="D9" i="5"/>
  <c r="D12" i="5" s="1"/>
  <c r="N5" i="5" s="1"/>
  <c r="F8" i="6"/>
  <c r="A10" i="6"/>
  <c r="E10" i="6" s="1"/>
  <c r="E9" i="6"/>
  <c r="C12" i="5"/>
  <c r="F11" i="5" l="1"/>
  <c r="F6" i="5"/>
  <c r="F4" i="5"/>
  <c r="F5" i="5"/>
  <c r="F8" i="5"/>
  <c r="F7" i="5"/>
  <c r="F10" i="5"/>
  <c r="G10" i="5" s="1"/>
  <c r="H10" i="5" s="1"/>
  <c r="F9" i="5"/>
  <c r="G18" i="7"/>
  <c r="G19" i="7" s="1"/>
  <c r="F9" i="6"/>
  <c r="G6" i="5"/>
  <c r="G4" i="5"/>
  <c r="H4" i="5" s="1"/>
  <c r="G5" i="5"/>
  <c r="H5" i="5" s="1"/>
  <c r="G8" i="5"/>
  <c r="H8" i="5" s="1"/>
  <c r="H6" i="5"/>
  <c r="G11" i="5"/>
  <c r="H11" i="5" s="1"/>
  <c r="G9" i="5"/>
  <c r="H9" i="5" s="1"/>
  <c r="G7" i="5"/>
  <c r="H7" i="5" s="1"/>
  <c r="H5" i="6" l="1"/>
  <c r="H4" i="6"/>
  <c r="I5" i="6"/>
  <c r="J5" i="6" s="1"/>
  <c r="H6" i="6"/>
  <c r="I6" i="6" s="1"/>
  <c r="J6" i="6" s="1"/>
  <c r="H7" i="6"/>
  <c r="I7" i="6" s="1"/>
  <c r="J7" i="6" s="1"/>
  <c r="H8" i="6"/>
  <c r="I8" i="6" s="1"/>
  <c r="J8" i="6" s="1"/>
  <c r="H10" i="6"/>
  <c r="I10" i="6" s="1"/>
  <c r="J10" i="6" s="1"/>
  <c r="H12" i="5"/>
  <c r="L15" i="5" s="1"/>
  <c r="L16" i="5" s="1"/>
  <c r="H9" i="6"/>
  <c r="I9" i="6" s="1"/>
  <c r="J9" i="6" s="1"/>
</calcChain>
</file>

<file path=xl/sharedStrings.xml><?xml version="1.0" encoding="utf-8"?>
<sst xmlns="http://schemas.openxmlformats.org/spreadsheetml/2006/main" count="136" uniqueCount="77">
  <si>
    <t>CANTIDAD DE INTERVALOS</t>
  </si>
  <si>
    <t>√30</t>
  </si>
  <si>
    <t>A</t>
  </si>
  <si>
    <t>B</t>
  </si>
  <si>
    <t>C</t>
  </si>
  <si>
    <t>CALCULAR RECORRIDO (CANTIDAD DE VALORES)</t>
  </si>
  <si>
    <t>INTERVALOS</t>
  </si>
  <si>
    <t>LI</t>
  </si>
  <si>
    <t>LS</t>
  </si>
  <si>
    <t>MC</t>
  </si>
  <si>
    <t>FA</t>
  </si>
  <si>
    <t>FR</t>
  </si>
  <si>
    <t>10 14 15 13 17</t>
  </si>
  <si>
    <t>16 12 14 11 13</t>
  </si>
  <si>
    <t>15 18 9 14 14</t>
  </si>
  <si>
    <t>9 15 11 13 11</t>
  </si>
  <si>
    <t>12 10 17 16 12</t>
  </si>
  <si>
    <t>11 16 12 14 15</t>
  </si>
  <si>
    <t>MC-M</t>
  </si>
  <si>
    <t>M: FA*MC</t>
  </si>
  <si>
    <t>(MC-M)2</t>
  </si>
  <si>
    <t>(MC-M)2*FA</t>
  </si>
  <si>
    <t>X</t>
  </si>
  <si>
    <t>N</t>
  </si>
  <si>
    <t>R: VALOR MAX- VALOR MIN: 18-9: 9</t>
  </si>
  <si>
    <t>CALCULAR AMPLITUD A: RECORRIDO/INTERVALO:9/6:1,5</t>
  </si>
  <si>
    <t>D</t>
  </si>
  <si>
    <t>E</t>
  </si>
  <si>
    <t>F</t>
  </si>
  <si>
    <t>G</t>
  </si>
  <si>
    <t>H</t>
  </si>
  <si>
    <t>I</t>
  </si>
  <si>
    <t>MEDIA</t>
  </si>
  <si>
    <t>VARIANZA</t>
  </si>
  <si>
    <t>x</t>
  </si>
  <si>
    <t>MO: 8</t>
  </si>
  <si>
    <t>FAA</t>
  </si>
  <si>
    <t>MEDIANA</t>
  </si>
  <si>
    <t>MODO</t>
  </si>
  <si>
    <t>VAR</t>
  </si>
  <si>
    <t>92/20: 4,8</t>
  </si>
  <si>
    <t>X.FA</t>
  </si>
  <si>
    <r>
      <t>X-</t>
    </r>
    <r>
      <rPr>
        <sz val="11"/>
        <color theme="1"/>
        <rFont val="Calibri"/>
        <family val="2"/>
      </rPr>
      <t>µ</t>
    </r>
  </si>
  <si>
    <r>
      <t>(X-</t>
    </r>
    <r>
      <rPr>
        <sz val="11"/>
        <color theme="1"/>
        <rFont val="Calibri"/>
        <family val="2"/>
      </rPr>
      <t>µ)</t>
    </r>
    <r>
      <rPr>
        <vertAlign val="superscript"/>
        <sz val="11"/>
        <color theme="1"/>
        <rFont val="Calibri"/>
        <family val="2"/>
      </rPr>
      <t>2</t>
    </r>
  </si>
  <si>
    <r>
      <t>(X-µ)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 xml:space="preserve"> *FA</t>
    </r>
  </si>
  <si>
    <t>DS</t>
  </si>
  <si>
    <t>X1</t>
  </si>
  <si>
    <t>X2</t>
  </si>
  <si>
    <t xml:space="preserve">MEDIA: </t>
  </si>
  <si>
    <t>MEDIANA:</t>
  </si>
  <si>
    <t>NE</t>
  </si>
  <si>
    <t xml:space="preserve">MODO </t>
  </si>
  <si>
    <t>DESV S</t>
  </si>
  <si>
    <t>DESVS</t>
  </si>
  <si>
    <t>10 A 20</t>
  </si>
  <si>
    <t>20 A 30</t>
  </si>
  <si>
    <t>30 A 40</t>
  </si>
  <si>
    <t>40 A 50</t>
  </si>
  <si>
    <t>50 A 60</t>
  </si>
  <si>
    <t>60 A 70</t>
  </si>
  <si>
    <t>70 A 80</t>
  </si>
  <si>
    <t>De 0 a 10 21 10 a 20 28 20 a 30 81 30 a 40 87 40 a 50 112 50 a 60 78 60 a 70 54 70 a 80 39 Total 50</t>
  </si>
  <si>
    <t>0  A 10</t>
  </si>
  <si>
    <t>FA*MC</t>
  </si>
  <si>
    <r>
      <t>MC-</t>
    </r>
    <r>
      <rPr>
        <sz val="11"/>
        <color theme="1"/>
        <rFont val="Calibri"/>
        <family val="2"/>
      </rPr>
      <t>µ</t>
    </r>
  </si>
  <si>
    <t xml:space="preserve"> </t>
  </si>
  <si>
    <t>Y</t>
  </si>
  <si>
    <t>Salta</t>
  </si>
  <si>
    <t>Mendoza</t>
  </si>
  <si>
    <t>Acumulados</t>
  </si>
  <si>
    <t xml:space="preserve">Salta </t>
  </si>
  <si>
    <t>FA Salta</t>
  </si>
  <si>
    <t>Acumulado</t>
  </si>
  <si>
    <t>2/1-15/1</t>
  </si>
  <si>
    <t>15/1-31/1</t>
  </si>
  <si>
    <t>y</t>
  </si>
  <si>
    <t>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</si>
</sst>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2" xfId="0" applyFont="1" applyBorder="1"/>
    <xf numFmtId="0" fontId="2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0" borderId="0" xfId="0" applyNumberFormat="1"/>
    <xf numFmtId="0" fontId="1" fillId="0" borderId="3" xfId="0" applyNumberFormat="1" applyFont="1" applyBorder="1"/>
    <xf numFmtId="0" fontId="0" fillId="0" borderId="6" xfId="0" applyNumberFormat="1" applyBorder="1"/>
    <xf numFmtId="0" fontId="1" fillId="0" borderId="9" xfId="0" applyNumberFormat="1" applyFont="1" applyBorder="1"/>
    <xf numFmtId="0" fontId="1" fillId="0" borderId="5" xfId="0" applyFont="1" applyBorder="1"/>
    <xf numFmtId="0" fontId="1" fillId="0" borderId="6" xfId="0" applyNumberFormat="1" applyFont="1" applyBorder="1"/>
    <xf numFmtId="0" fontId="1" fillId="0" borderId="6" xfId="0" applyFont="1" applyBorder="1"/>
    <xf numFmtId="0" fontId="0" fillId="0" borderId="11" xfId="0" applyBorder="1"/>
    <xf numFmtId="1" fontId="0" fillId="0" borderId="11" xfId="0" applyNumberFormat="1" applyBorder="1"/>
    <xf numFmtId="0" fontId="0" fillId="0" borderId="1" xfId="0" applyBorder="1"/>
    <xf numFmtId="0" fontId="0" fillId="0" borderId="12" xfId="0" applyBorder="1"/>
    <xf numFmtId="0" fontId="0" fillId="0" borderId="0" xfId="0" applyFill="1" applyBorder="1"/>
    <xf numFmtId="0" fontId="0" fillId="0" borderId="3" xfId="0" applyBorder="1"/>
    <xf numFmtId="0" fontId="0" fillId="0" borderId="13" xfId="0" applyBorder="1"/>
    <xf numFmtId="0" fontId="0" fillId="0" borderId="4" xfId="0" applyBorder="1" applyAlignment="1">
      <alignment horizontal="center"/>
    </xf>
    <xf numFmtId="0" fontId="0" fillId="0" borderId="13" xfId="0" applyNumberFormat="1" applyBorder="1"/>
    <xf numFmtId="0" fontId="0" fillId="0" borderId="11" xfId="0" applyFill="1" applyBorder="1"/>
    <xf numFmtId="1" fontId="0" fillId="0" borderId="11" xfId="0" applyNumberFormat="1" applyFill="1" applyBorder="1"/>
    <xf numFmtId="0" fontId="0" fillId="0" borderId="14" xfId="0" applyBorder="1"/>
    <xf numFmtId="0" fontId="0" fillId="0" borderId="14" xfId="0" applyFill="1" applyBorder="1"/>
    <xf numFmtId="0" fontId="0" fillId="0" borderId="15" xfId="0" applyFill="1" applyBorder="1"/>
    <xf numFmtId="1" fontId="0" fillId="0" borderId="16" xfId="0" applyNumberFormat="1" applyFill="1" applyBorder="1"/>
    <xf numFmtId="0" fontId="0" fillId="0" borderId="16" xfId="0" applyFill="1" applyBorder="1"/>
    <xf numFmtId="0" fontId="0" fillId="0" borderId="17" xfId="0" applyBorder="1"/>
    <xf numFmtId="0" fontId="0" fillId="0" borderId="18" xfId="0" applyBorder="1"/>
    <xf numFmtId="0" fontId="0" fillId="0" borderId="18" xfId="0" applyFill="1" applyBorder="1"/>
    <xf numFmtId="0" fontId="0" fillId="0" borderId="19" xfId="0" applyFill="1" applyBorder="1"/>
    <xf numFmtId="0" fontId="1" fillId="0" borderId="1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2" xfId="0" applyFill="1" applyBorder="1"/>
    <xf numFmtId="0" fontId="0" fillId="0" borderId="23" xfId="0" applyFill="1" applyBorder="1"/>
    <xf numFmtId="0" fontId="3" fillId="0" borderId="1" xfId="0" applyFont="1" applyBorder="1"/>
    <xf numFmtId="1" fontId="0" fillId="0" borderId="20" xfId="0" applyNumberFormat="1" applyBorder="1"/>
    <xf numFmtId="1" fontId="0" fillId="0" borderId="18" xfId="0" applyNumberFormat="1" applyBorder="1"/>
    <xf numFmtId="1" fontId="0" fillId="0" borderId="18" xfId="0" applyNumberFormat="1" applyFill="1" applyBorder="1"/>
    <xf numFmtId="1" fontId="0" fillId="0" borderId="19" xfId="0" applyNumberFormat="1" applyFill="1" applyBorder="1"/>
    <xf numFmtId="0" fontId="4" fillId="0" borderId="1" xfId="0" applyFont="1" applyBorder="1"/>
    <xf numFmtId="0" fontId="0" fillId="0" borderId="24" xfId="0" applyBorder="1"/>
    <xf numFmtId="1" fontId="0" fillId="0" borderId="25" xfId="0" applyNumberFormat="1" applyBorder="1"/>
    <xf numFmtId="0" fontId="0" fillId="0" borderId="25" xfId="0" applyBorder="1"/>
    <xf numFmtId="0" fontId="0" fillId="0" borderId="25" xfId="0" applyFill="1" applyBorder="1"/>
    <xf numFmtId="0" fontId="0" fillId="0" borderId="26" xfId="0" applyFill="1" applyBorder="1"/>
    <xf numFmtId="0" fontId="0" fillId="0" borderId="27" xfId="0" applyFill="1" applyBorder="1"/>
    <xf numFmtId="0" fontId="0" fillId="0" borderId="16" xfId="0" applyBorder="1"/>
    <xf numFmtId="0" fontId="0" fillId="0" borderId="28" xfId="0" applyFill="1" applyBorder="1"/>
    <xf numFmtId="0" fontId="0" fillId="0" borderId="1" xfId="0" applyFill="1" applyBorder="1"/>
    <xf numFmtId="0" fontId="0" fillId="0" borderId="29" xfId="0" applyBorder="1"/>
    <xf numFmtId="0" fontId="0" fillId="0" borderId="27" xfId="0" applyBorder="1"/>
    <xf numFmtId="0" fontId="0" fillId="0" borderId="15" xfId="0" applyBorder="1"/>
    <xf numFmtId="0" fontId="0" fillId="0" borderId="28" xfId="0" applyBorder="1"/>
    <xf numFmtId="0" fontId="0" fillId="2" borderId="0" xfId="0" applyFill="1"/>
    <xf numFmtId="0" fontId="0" fillId="0" borderId="30" xfId="0" applyBorder="1"/>
    <xf numFmtId="0" fontId="0" fillId="2" borderId="8" xfId="0" applyFill="1" applyBorder="1"/>
    <xf numFmtId="0" fontId="0" fillId="3" borderId="0" xfId="0" applyFill="1"/>
    <xf numFmtId="0" fontId="0" fillId="4" borderId="0" xfId="0" applyFill="1"/>
    <xf numFmtId="0" fontId="0" fillId="2" borderId="1" xfId="0" applyFill="1" applyBorder="1"/>
    <xf numFmtId="0" fontId="0" fillId="5" borderId="0" xfId="0" applyFill="1"/>
    <xf numFmtId="0" fontId="0" fillId="0" borderId="31" xfId="0" applyBorder="1"/>
    <xf numFmtId="0" fontId="0" fillId="0" borderId="2" xfId="0" applyBorder="1"/>
    <xf numFmtId="0" fontId="0" fillId="0" borderId="32" xfId="0" applyFill="1" applyBorder="1"/>
    <xf numFmtId="0" fontId="0" fillId="0" borderId="0" xfId="0" applyFill="1"/>
    <xf numFmtId="1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EJERCICIO!$A$49:$B$57</c:f>
              <c:multiLvlStrCache>
                <c:ptCount val="9"/>
                <c:lvl>
                  <c:pt idx="0">
                    <c:v>10</c:v>
                  </c:pt>
                  <c:pt idx="1">
                    <c:v>11</c:v>
                  </c:pt>
                  <c:pt idx="2">
                    <c:v>12</c:v>
                  </c:pt>
                  <c:pt idx="3">
                    <c:v>13</c:v>
                  </c:pt>
                  <c:pt idx="4">
                    <c:v>14</c:v>
                  </c:pt>
                  <c:pt idx="5">
                    <c:v>15</c:v>
                  </c:pt>
                  <c:pt idx="6">
                    <c:v>16</c:v>
                  </c:pt>
                  <c:pt idx="7">
                    <c:v>17</c:v>
                  </c:pt>
                  <c:pt idx="8">
                    <c:v>18</c:v>
                  </c:pt>
                </c:lvl>
                <c:lvl>
                  <c:pt idx="0">
                    <c:v>9</c:v>
                  </c:pt>
                  <c:pt idx="1">
                    <c:v>10</c:v>
                  </c:pt>
                  <c:pt idx="2">
                    <c:v>11</c:v>
                  </c:pt>
                  <c:pt idx="3">
                    <c:v>12</c:v>
                  </c:pt>
                  <c:pt idx="4">
                    <c:v>13</c:v>
                  </c:pt>
                  <c:pt idx="5">
                    <c:v>14</c:v>
                  </c:pt>
                  <c:pt idx="6">
                    <c:v>15</c:v>
                  </c:pt>
                  <c:pt idx="7">
                    <c:v>16</c:v>
                  </c:pt>
                  <c:pt idx="8">
                    <c:v>17</c:v>
                  </c:pt>
                </c:lvl>
              </c:multiLvlStrCache>
            </c:multiLvlStrRef>
          </c:cat>
          <c:val>
            <c:numRef>
              <c:f>EJERCICIO!$C$49:$C$57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6-4ED8-85C7-D76243830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52007456"/>
        <c:axId val="252020336"/>
      </c:barChart>
      <c:catAx>
        <c:axId val="25200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52020336"/>
        <c:crosses val="autoZero"/>
        <c:auto val="1"/>
        <c:lblAlgn val="ctr"/>
        <c:lblOffset val="100"/>
        <c:noMultiLvlLbl val="0"/>
      </c:catAx>
      <c:valAx>
        <c:axId val="25202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5200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47</xdr:row>
      <xdr:rowOff>176212</xdr:rowOff>
    </xdr:from>
    <xdr:to>
      <xdr:col>10</xdr:col>
      <xdr:colOff>561975</xdr:colOff>
      <xdr:row>62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7"/>
  <sheetViews>
    <sheetView workbookViewId="0">
      <selection activeCell="B1" sqref="B1"/>
    </sheetView>
  </sheetViews>
  <sheetFormatPr baseColWidth="10" defaultRowHeight="15" x14ac:dyDescent="0.25"/>
  <cols>
    <col min="1" max="1" width="14.42578125" customWidth="1"/>
    <col min="2" max="2" width="4.85546875" customWidth="1"/>
    <col min="3" max="3" width="7" customWidth="1"/>
    <col min="4" max="4" width="11.7109375" customWidth="1"/>
    <col min="8" max="8" width="7.5703125" customWidth="1"/>
    <col min="9" max="9" width="8.7109375" customWidth="1"/>
    <col min="10" max="10" width="12.85546875" customWidth="1"/>
  </cols>
  <sheetData>
    <row r="1" spans="1:3" ht="15.75" thickBot="1" x14ac:dyDescent="0.3">
      <c r="B1" s="19" t="s">
        <v>23</v>
      </c>
      <c r="C1" s="19" t="s">
        <v>22</v>
      </c>
    </row>
    <row r="2" spans="1:3" x14ac:dyDescent="0.25">
      <c r="A2" t="s">
        <v>12</v>
      </c>
      <c r="B2" s="33">
        <v>1</v>
      </c>
      <c r="C2" s="58">
        <v>9</v>
      </c>
    </row>
    <row r="3" spans="1:3" x14ac:dyDescent="0.25">
      <c r="A3" t="s">
        <v>13</v>
      </c>
      <c r="B3" s="28">
        <v>2</v>
      </c>
      <c r="C3" s="59">
        <v>9</v>
      </c>
    </row>
    <row r="4" spans="1:3" x14ac:dyDescent="0.25">
      <c r="A4" t="s">
        <v>14</v>
      </c>
      <c r="B4" s="28">
        <v>3</v>
      </c>
      <c r="C4" s="59">
        <v>10</v>
      </c>
    </row>
    <row r="5" spans="1:3" x14ac:dyDescent="0.25">
      <c r="A5" t="s">
        <v>15</v>
      </c>
      <c r="B5" s="28">
        <v>4</v>
      </c>
      <c r="C5" s="59">
        <v>10</v>
      </c>
    </row>
    <row r="6" spans="1:3" x14ac:dyDescent="0.25">
      <c r="A6" t="s">
        <v>16</v>
      </c>
      <c r="B6" s="28">
        <v>5</v>
      </c>
      <c r="C6" s="59">
        <v>11</v>
      </c>
    </row>
    <row r="7" spans="1:3" x14ac:dyDescent="0.25">
      <c r="A7" t="s">
        <v>17</v>
      </c>
      <c r="B7" s="28">
        <v>6</v>
      </c>
      <c r="C7" s="59">
        <v>11</v>
      </c>
    </row>
    <row r="8" spans="1:3" x14ac:dyDescent="0.25">
      <c r="B8" s="28">
        <v>7</v>
      </c>
      <c r="C8" s="59">
        <v>11</v>
      </c>
    </row>
    <row r="9" spans="1:3" x14ac:dyDescent="0.25">
      <c r="B9" s="28">
        <v>8</v>
      </c>
      <c r="C9" s="59">
        <v>11</v>
      </c>
    </row>
    <row r="10" spans="1:3" x14ac:dyDescent="0.25">
      <c r="B10" s="28">
        <v>9</v>
      </c>
      <c r="C10" s="59">
        <v>12</v>
      </c>
    </row>
    <row r="11" spans="1:3" x14ac:dyDescent="0.25">
      <c r="B11" s="28">
        <v>10</v>
      </c>
      <c r="C11" s="59">
        <v>12</v>
      </c>
    </row>
    <row r="12" spans="1:3" x14ac:dyDescent="0.25">
      <c r="B12" s="28">
        <v>11</v>
      </c>
      <c r="C12" s="59">
        <v>12</v>
      </c>
    </row>
    <row r="13" spans="1:3" x14ac:dyDescent="0.25">
      <c r="B13" s="28">
        <v>12</v>
      </c>
      <c r="C13" s="59">
        <v>12</v>
      </c>
    </row>
    <row r="14" spans="1:3" x14ac:dyDescent="0.25">
      <c r="B14" s="28">
        <v>13</v>
      </c>
      <c r="C14" s="59">
        <v>13</v>
      </c>
    </row>
    <row r="15" spans="1:3" x14ac:dyDescent="0.25">
      <c r="B15" s="28">
        <v>14</v>
      </c>
      <c r="C15" s="59">
        <v>13</v>
      </c>
    </row>
    <row r="16" spans="1:3" x14ac:dyDescent="0.25">
      <c r="B16" s="28">
        <v>15</v>
      </c>
      <c r="C16" s="59">
        <v>13</v>
      </c>
    </row>
    <row r="17" spans="2:3" x14ac:dyDescent="0.25">
      <c r="B17" s="28">
        <v>16</v>
      </c>
      <c r="C17" s="59">
        <v>14</v>
      </c>
    </row>
    <row r="18" spans="2:3" x14ac:dyDescent="0.25">
      <c r="B18" s="28">
        <v>17</v>
      </c>
      <c r="C18" s="59">
        <v>14</v>
      </c>
    </row>
    <row r="19" spans="2:3" x14ac:dyDescent="0.25">
      <c r="B19" s="28">
        <v>18</v>
      </c>
      <c r="C19" s="59">
        <v>14</v>
      </c>
    </row>
    <row r="20" spans="2:3" x14ac:dyDescent="0.25">
      <c r="B20" s="28">
        <v>19</v>
      </c>
      <c r="C20" s="59">
        <v>14</v>
      </c>
    </row>
    <row r="21" spans="2:3" x14ac:dyDescent="0.25">
      <c r="B21" s="28">
        <v>20</v>
      </c>
      <c r="C21" s="59">
        <v>14</v>
      </c>
    </row>
    <row r="22" spans="2:3" x14ac:dyDescent="0.25">
      <c r="B22" s="28">
        <v>21</v>
      </c>
      <c r="C22" s="59">
        <v>15</v>
      </c>
    </row>
    <row r="23" spans="2:3" x14ac:dyDescent="0.25">
      <c r="B23" s="28">
        <v>22</v>
      </c>
      <c r="C23" s="59">
        <v>15</v>
      </c>
    </row>
    <row r="24" spans="2:3" x14ac:dyDescent="0.25">
      <c r="B24" s="28">
        <v>23</v>
      </c>
      <c r="C24" s="59">
        <v>15</v>
      </c>
    </row>
    <row r="25" spans="2:3" x14ac:dyDescent="0.25">
      <c r="B25" s="28">
        <v>24</v>
      </c>
      <c r="C25" s="59">
        <v>15</v>
      </c>
    </row>
    <row r="26" spans="2:3" x14ac:dyDescent="0.25">
      <c r="B26" s="28">
        <v>25</v>
      </c>
      <c r="C26" s="59">
        <v>16</v>
      </c>
    </row>
    <row r="27" spans="2:3" x14ac:dyDescent="0.25">
      <c r="B27" s="28">
        <v>26</v>
      </c>
      <c r="C27" s="59">
        <v>16</v>
      </c>
    </row>
    <row r="28" spans="2:3" x14ac:dyDescent="0.25">
      <c r="B28" s="28">
        <v>27</v>
      </c>
      <c r="C28" s="59">
        <v>16</v>
      </c>
    </row>
    <row r="29" spans="2:3" x14ac:dyDescent="0.25">
      <c r="B29" s="28">
        <v>28</v>
      </c>
      <c r="C29" s="59">
        <v>17</v>
      </c>
    </row>
    <row r="30" spans="2:3" x14ac:dyDescent="0.25">
      <c r="B30" s="28">
        <v>29</v>
      </c>
      <c r="C30" s="59">
        <v>17</v>
      </c>
    </row>
    <row r="31" spans="2:3" ht="15.75" thickBot="1" x14ac:dyDescent="0.3">
      <c r="B31" s="60">
        <v>30</v>
      </c>
      <c r="C31" s="61">
        <v>18</v>
      </c>
    </row>
    <row r="32" spans="2:3" ht="15.75" thickBot="1" x14ac:dyDescent="0.3"/>
    <row r="33" spans="1:17" ht="15.75" thickBot="1" x14ac:dyDescent="0.3">
      <c r="A33" s="1" t="s">
        <v>0</v>
      </c>
      <c r="B33" s="11"/>
      <c r="C33" s="2" t="s">
        <v>1</v>
      </c>
      <c r="D33" s="3">
        <v>5.48</v>
      </c>
    </row>
    <row r="34" spans="1:17" ht="15.75" thickBot="1" x14ac:dyDescent="0.3">
      <c r="B34" s="10"/>
      <c r="G34" s="4" t="s">
        <v>6</v>
      </c>
      <c r="H34" s="25" t="s">
        <v>7</v>
      </c>
      <c r="I34" s="23" t="s">
        <v>8</v>
      </c>
      <c r="J34" s="6" t="s">
        <v>9</v>
      </c>
      <c r="K34" s="6" t="s">
        <v>10</v>
      </c>
      <c r="L34" s="5" t="s">
        <v>11</v>
      </c>
      <c r="M34" s="23" t="s">
        <v>19</v>
      </c>
      <c r="N34" s="5" t="s">
        <v>18</v>
      </c>
      <c r="O34" s="4" t="s">
        <v>20</v>
      </c>
      <c r="P34" s="23" t="s">
        <v>21</v>
      </c>
    </row>
    <row r="35" spans="1:17" x14ac:dyDescent="0.25">
      <c r="A35" s="4" t="s">
        <v>5</v>
      </c>
      <c r="B35" s="12"/>
      <c r="C35" s="5"/>
      <c r="D35" s="6"/>
      <c r="G35" s="49" t="s">
        <v>2</v>
      </c>
      <c r="H35" s="50">
        <v>9</v>
      </c>
      <c r="I35" s="51">
        <v>10</v>
      </c>
      <c r="J35" s="51">
        <f>+(H35+I35)/2</f>
        <v>9.5</v>
      </c>
      <c r="K35" s="51">
        <v>4</v>
      </c>
      <c r="L35" s="51">
        <v>0.13</v>
      </c>
      <c r="M35" s="52">
        <v>38</v>
      </c>
      <c r="N35" s="52">
        <f>(J35-J45)</f>
        <v>-3.3699999999999992</v>
      </c>
      <c r="O35" s="52">
        <f>POWER(N35,2)</f>
        <v>11.356899999999994</v>
      </c>
      <c r="P35" s="53">
        <f>(O35*K35)</f>
        <v>45.427599999999977</v>
      </c>
    </row>
    <row r="36" spans="1:17" ht="15.75" thickBot="1" x14ac:dyDescent="0.3">
      <c r="A36" s="7" t="s">
        <v>24</v>
      </c>
      <c r="B36" s="13"/>
      <c r="C36" s="8"/>
      <c r="D36" s="9"/>
      <c r="G36" s="28" t="s">
        <v>3</v>
      </c>
      <c r="H36" s="18">
        <v>10</v>
      </c>
      <c r="I36" s="17">
        <v>11</v>
      </c>
      <c r="J36" s="17">
        <f>+(H36+I36)/2</f>
        <v>10.5</v>
      </c>
      <c r="K36" s="17">
        <v>4</v>
      </c>
      <c r="L36" s="17">
        <v>0.13</v>
      </c>
      <c r="M36" s="26">
        <v>42</v>
      </c>
      <c r="N36" s="26">
        <f>(J36-J45)</f>
        <v>-2.3699999999999992</v>
      </c>
      <c r="O36" s="26">
        <f t="shared" ref="O36:O43" si="0">POWER(N36,2)</f>
        <v>5.6168999999999967</v>
      </c>
      <c r="P36" s="54">
        <f t="shared" ref="P36:P43" si="1">(O36*K36)</f>
        <v>22.467599999999987</v>
      </c>
    </row>
    <row r="37" spans="1:17" ht="15.75" thickBot="1" x14ac:dyDescent="0.3">
      <c r="B37" s="10"/>
      <c r="G37" s="28" t="s">
        <v>4</v>
      </c>
      <c r="H37" s="18">
        <v>11</v>
      </c>
      <c r="I37" s="17">
        <v>12</v>
      </c>
      <c r="J37" s="17">
        <f t="shared" ref="J37:J43" si="2">+(H37+I37)/2</f>
        <v>11.5</v>
      </c>
      <c r="K37" s="17">
        <v>4</v>
      </c>
      <c r="L37" s="17">
        <v>0.13</v>
      </c>
      <c r="M37" s="26">
        <v>46</v>
      </c>
      <c r="N37" s="26">
        <f>(J37-J45)</f>
        <v>-1.3699999999999992</v>
      </c>
      <c r="O37" s="26">
        <f t="shared" si="0"/>
        <v>1.8768999999999978</v>
      </c>
      <c r="P37" s="54">
        <f t="shared" si="1"/>
        <v>7.5075999999999912</v>
      </c>
    </row>
    <row r="38" spans="1:17" ht="15.75" thickBot="1" x14ac:dyDescent="0.3">
      <c r="A38" s="14" t="s">
        <v>25</v>
      </c>
      <c r="B38" s="15"/>
      <c r="C38" s="16"/>
      <c r="D38" s="3"/>
      <c r="G38" s="29" t="s">
        <v>26</v>
      </c>
      <c r="H38" s="27">
        <v>12</v>
      </c>
      <c r="I38" s="26">
        <v>13</v>
      </c>
      <c r="J38" s="17">
        <f t="shared" si="2"/>
        <v>12.5</v>
      </c>
      <c r="K38" s="26">
        <v>3</v>
      </c>
      <c r="L38" s="26">
        <v>0.1</v>
      </c>
      <c r="M38" s="17">
        <v>37.5</v>
      </c>
      <c r="N38" s="26">
        <f>(J38-J45)</f>
        <v>-0.36999999999999922</v>
      </c>
      <c r="O38" s="26">
        <f t="shared" si="0"/>
        <v>0.13689999999999941</v>
      </c>
      <c r="P38" s="54">
        <f t="shared" si="1"/>
        <v>0.41069999999999823</v>
      </c>
    </row>
    <row r="39" spans="1:17" ht="15.75" thickBot="1" x14ac:dyDescent="0.3">
      <c r="G39" s="29" t="s">
        <v>27</v>
      </c>
      <c r="H39" s="27">
        <v>13</v>
      </c>
      <c r="I39" s="26">
        <v>14</v>
      </c>
      <c r="J39" s="17">
        <f t="shared" si="2"/>
        <v>13.5</v>
      </c>
      <c r="K39" s="26">
        <v>5</v>
      </c>
      <c r="L39" s="26">
        <v>0.16</v>
      </c>
      <c r="M39" s="26">
        <v>67.5</v>
      </c>
      <c r="N39" s="26">
        <f>(J39-J45)</f>
        <v>0.63000000000000078</v>
      </c>
      <c r="O39" s="26">
        <f t="shared" si="0"/>
        <v>0.39690000000000097</v>
      </c>
      <c r="P39" s="54">
        <f t="shared" si="1"/>
        <v>1.9845000000000048</v>
      </c>
      <c r="Q39" s="24"/>
    </row>
    <row r="40" spans="1:17" x14ac:dyDescent="0.25">
      <c r="B40" s="10"/>
      <c r="G40" s="29" t="s">
        <v>28</v>
      </c>
      <c r="H40" s="27">
        <v>14</v>
      </c>
      <c r="I40" s="26">
        <v>15</v>
      </c>
      <c r="J40" s="17">
        <f t="shared" si="2"/>
        <v>14.5</v>
      </c>
      <c r="K40" s="26">
        <v>4</v>
      </c>
      <c r="L40" s="26">
        <v>0.13</v>
      </c>
      <c r="M40" s="26">
        <v>58</v>
      </c>
      <c r="N40" s="26">
        <f>(J40-J45)</f>
        <v>1.6300000000000008</v>
      </c>
      <c r="O40" s="26">
        <f t="shared" si="0"/>
        <v>2.6569000000000025</v>
      </c>
      <c r="P40" s="54">
        <f t="shared" si="1"/>
        <v>10.62760000000001</v>
      </c>
    </row>
    <row r="41" spans="1:17" x14ac:dyDescent="0.25">
      <c r="G41" s="29" t="s">
        <v>29</v>
      </c>
      <c r="H41" s="27">
        <v>15</v>
      </c>
      <c r="I41" s="26">
        <v>16</v>
      </c>
      <c r="J41" s="17">
        <f t="shared" si="2"/>
        <v>15.5</v>
      </c>
      <c r="K41" s="26">
        <v>3</v>
      </c>
      <c r="L41" s="26">
        <v>0.1</v>
      </c>
      <c r="M41" s="26">
        <v>46.5</v>
      </c>
      <c r="N41" s="26">
        <f>(J41-J45)</f>
        <v>2.6300000000000008</v>
      </c>
      <c r="O41" s="26">
        <f t="shared" si="0"/>
        <v>6.9169000000000045</v>
      </c>
      <c r="P41" s="54">
        <f t="shared" si="1"/>
        <v>20.750700000000013</v>
      </c>
    </row>
    <row r="42" spans="1:17" x14ac:dyDescent="0.25">
      <c r="G42" s="29" t="s">
        <v>30</v>
      </c>
      <c r="H42" s="27">
        <v>16</v>
      </c>
      <c r="I42" s="26">
        <v>17</v>
      </c>
      <c r="J42" s="17">
        <f t="shared" si="2"/>
        <v>16.5</v>
      </c>
      <c r="K42" s="26">
        <v>2</v>
      </c>
      <c r="L42" s="26">
        <v>0.06</v>
      </c>
      <c r="M42" s="26">
        <v>33</v>
      </c>
      <c r="N42" s="26">
        <f>(J42-J45)</f>
        <v>3.6300000000000008</v>
      </c>
      <c r="O42" s="26">
        <f t="shared" si="0"/>
        <v>13.176900000000005</v>
      </c>
      <c r="P42" s="54">
        <f t="shared" si="1"/>
        <v>26.35380000000001</v>
      </c>
    </row>
    <row r="43" spans="1:17" ht="15.75" thickBot="1" x14ac:dyDescent="0.3">
      <c r="G43" s="30" t="s">
        <v>31</v>
      </c>
      <c r="H43" s="31">
        <v>17</v>
      </c>
      <c r="I43" s="32">
        <v>18</v>
      </c>
      <c r="J43" s="55">
        <f t="shared" si="2"/>
        <v>17.5</v>
      </c>
      <c r="K43" s="32">
        <v>1</v>
      </c>
      <c r="L43" s="32">
        <v>0.03</v>
      </c>
      <c r="M43" s="32">
        <v>17.5</v>
      </c>
      <c r="N43" s="32">
        <f>(J43-J45)</f>
        <v>4.6300000000000008</v>
      </c>
      <c r="O43" s="32">
        <f t="shared" si="0"/>
        <v>21.436900000000009</v>
      </c>
      <c r="P43" s="56">
        <f t="shared" si="1"/>
        <v>21.436900000000009</v>
      </c>
    </row>
    <row r="44" spans="1:17" ht="15.75" thickBot="1" x14ac:dyDescent="0.3">
      <c r="K44" s="19">
        <f>SUM(K35:K43)</f>
        <v>30</v>
      </c>
      <c r="M44" s="19">
        <f>SUM(M35:M43)</f>
        <v>386</v>
      </c>
      <c r="N44" s="21"/>
      <c r="P44" s="57">
        <f>SUM(P35:P43)</f>
        <v>156.96700000000001</v>
      </c>
    </row>
    <row r="45" spans="1:17" ht="15.75" thickBot="1" x14ac:dyDescent="0.3">
      <c r="I45" s="23" t="s">
        <v>32</v>
      </c>
      <c r="J45" s="37">
        <v>12.87</v>
      </c>
    </row>
    <row r="46" spans="1:17" ht="15.75" thickBot="1" x14ac:dyDescent="0.3">
      <c r="I46" s="20" t="s">
        <v>33</v>
      </c>
      <c r="J46" s="37">
        <v>5.23</v>
      </c>
    </row>
    <row r="47" spans="1:17" ht="15.75" thickBot="1" x14ac:dyDescent="0.3"/>
    <row r="48" spans="1:17" ht="15.75" thickBot="1" x14ac:dyDescent="0.3">
      <c r="A48" s="43" t="s">
        <v>7</v>
      </c>
      <c r="B48" s="22" t="s">
        <v>8</v>
      </c>
      <c r="C48" s="48" t="s">
        <v>10</v>
      </c>
    </row>
    <row r="49" spans="1:3" x14ac:dyDescent="0.25">
      <c r="A49" s="44">
        <v>9</v>
      </c>
      <c r="B49" s="39">
        <v>10</v>
      </c>
      <c r="C49" s="38">
        <v>4</v>
      </c>
    </row>
    <row r="50" spans="1:3" x14ac:dyDescent="0.25">
      <c r="A50" s="45">
        <v>10</v>
      </c>
      <c r="B50" s="40">
        <v>11</v>
      </c>
      <c r="C50" s="34">
        <v>4</v>
      </c>
    </row>
    <row r="51" spans="1:3" x14ac:dyDescent="0.25">
      <c r="A51" s="45">
        <v>11</v>
      </c>
      <c r="B51" s="40">
        <v>12</v>
      </c>
      <c r="C51" s="34">
        <v>4</v>
      </c>
    </row>
    <row r="52" spans="1:3" x14ac:dyDescent="0.25">
      <c r="A52" s="46">
        <v>12</v>
      </c>
      <c r="B52" s="41">
        <v>13</v>
      </c>
      <c r="C52" s="35">
        <v>3</v>
      </c>
    </row>
    <row r="53" spans="1:3" x14ac:dyDescent="0.25">
      <c r="A53" s="46">
        <v>13</v>
      </c>
      <c r="B53" s="41">
        <v>14</v>
      </c>
      <c r="C53" s="35">
        <v>5</v>
      </c>
    </row>
    <row r="54" spans="1:3" x14ac:dyDescent="0.25">
      <c r="A54" s="46">
        <v>14</v>
      </c>
      <c r="B54" s="41">
        <v>15</v>
      </c>
      <c r="C54" s="35">
        <v>4</v>
      </c>
    </row>
    <row r="55" spans="1:3" x14ac:dyDescent="0.25">
      <c r="A55" s="46">
        <v>15</v>
      </c>
      <c r="B55" s="41">
        <v>16</v>
      </c>
      <c r="C55" s="35">
        <v>3</v>
      </c>
    </row>
    <row r="56" spans="1:3" x14ac:dyDescent="0.25">
      <c r="A56" s="46">
        <v>16</v>
      </c>
      <c r="B56" s="41">
        <v>17</v>
      </c>
      <c r="C56" s="35">
        <v>2</v>
      </c>
    </row>
    <row r="57" spans="1:3" ht="15.75" thickBot="1" x14ac:dyDescent="0.3">
      <c r="A57" s="47">
        <v>17</v>
      </c>
      <c r="B57" s="42">
        <v>18</v>
      </c>
      <c r="C57" s="36">
        <v>1</v>
      </c>
    </row>
  </sheetData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3D4C7-4425-48B2-85A6-F1BD0DF00A38}">
  <dimension ref="A1:N24"/>
  <sheetViews>
    <sheetView topLeftCell="A4" workbookViewId="0">
      <selection activeCell="E23" sqref="E23"/>
    </sheetView>
  </sheetViews>
  <sheetFormatPr baseColWidth="10" defaultRowHeight="15" x14ac:dyDescent="0.25"/>
  <cols>
    <col min="4" max="4" width="11.42578125" customWidth="1"/>
    <col min="5" max="5" width="12.85546875" customWidth="1"/>
    <col min="6" max="7" width="11.42578125" customWidth="1"/>
    <col min="9" max="9" width="14.140625" customWidth="1"/>
    <col min="11" max="11" width="17.5703125" customWidth="1"/>
  </cols>
  <sheetData>
    <row r="1" spans="1:14" x14ac:dyDescent="0.25">
      <c r="J1" t="s">
        <v>39</v>
      </c>
    </row>
    <row r="2" spans="1:14" x14ac:dyDescent="0.25">
      <c r="A2" t="s">
        <v>34</v>
      </c>
      <c r="M2" s="68" t="s">
        <v>38</v>
      </c>
      <c r="N2">
        <v>5</v>
      </c>
    </row>
    <row r="3" spans="1:14" ht="17.25" x14ac:dyDescent="0.25">
      <c r="A3">
        <v>1</v>
      </c>
      <c r="B3">
        <v>2</v>
      </c>
      <c r="D3" t="s">
        <v>22</v>
      </c>
      <c r="E3" t="s">
        <v>10</v>
      </c>
      <c r="F3" t="s">
        <v>41</v>
      </c>
      <c r="G3" t="s">
        <v>42</v>
      </c>
      <c r="H3" t="s">
        <v>43</v>
      </c>
      <c r="I3" t="s">
        <v>44</v>
      </c>
      <c r="M3" s="66" t="s">
        <v>37</v>
      </c>
      <c r="N3">
        <v>5</v>
      </c>
    </row>
    <row r="4" spans="1:14" x14ac:dyDescent="0.25">
      <c r="A4">
        <v>2</v>
      </c>
      <c r="B4">
        <v>2</v>
      </c>
      <c r="D4">
        <v>2</v>
      </c>
      <c r="E4">
        <v>2</v>
      </c>
      <c r="F4">
        <v>4</v>
      </c>
      <c r="G4">
        <f t="shared" ref="G4:G9" si="0">(D4-4.8)</f>
        <v>-2.8</v>
      </c>
      <c r="H4">
        <f>POWER(G4,2)</f>
        <v>7.839999999999999</v>
      </c>
      <c r="I4">
        <f>PRODUCT(H4,E4)</f>
        <v>15.679999999999998</v>
      </c>
      <c r="M4" s="62" t="s">
        <v>32</v>
      </c>
      <c r="N4" t="s">
        <v>40</v>
      </c>
    </row>
    <row r="5" spans="1:14" x14ac:dyDescent="0.25">
      <c r="A5">
        <v>3</v>
      </c>
      <c r="B5">
        <v>3</v>
      </c>
      <c r="D5">
        <v>3</v>
      </c>
      <c r="E5">
        <v>2</v>
      </c>
      <c r="F5">
        <v>6</v>
      </c>
      <c r="G5">
        <f t="shared" si="0"/>
        <v>-1.7999999999999998</v>
      </c>
      <c r="H5">
        <f t="shared" ref="H5:H9" si="1">POWER(G5,2)</f>
        <v>3.2399999999999993</v>
      </c>
      <c r="I5">
        <f>PRODUCT(H5,E5)</f>
        <v>6.4799999999999986</v>
      </c>
      <c r="M5" s="65" t="s">
        <v>33</v>
      </c>
      <c r="N5">
        <v>3.11</v>
      </c>
    </row>
    <row r="6" spans="1:14" x14ac:dyDescent="0.25">
      <c r="A6">
        <v>4</v>
      </c>
      <c r="B6">
        <v>3</v>
      </c>
      <c r="D6">
        <v>4</v>
      </c>
      <c r="E6">
        <v>5</v>
      </c>
      <c r="F6">
        <v>20</v>
      </c>
      <c r="G6">
        <f>(D6-4.8)</f>
        <v>-0.79999999999999982</v>
      </c>
      <c r="H6">
        <f>POWER(G6,2)</f>
        <v>0.63999999999999968</v>
      </c>
      <c r="I6">
        <f t="shared" ref="I6:I9" si="2">PRODUCT(H6,E6)</f>
        <v>3.1999999999999984</v>
      </c>
      <c r="M6" t="s">
        <v>45</v>
      </c>
      <c r="N6">
        <v>1.76</v>
      </c>
    </row>
    <row r="7" spans="1:14" x14ac:dyDescent="0.25">
      <c r="A7">
        <v>5</v>
      </c>
      <c r="B7">
        <v>4</v>
      </c>
      <c r="D7" s="68">
        <v>5</v>
      </c>
      <c r="E7">
        <v>6</v>
      </c>
      <c r="F7">
        <v>30</v>
      </c>
      <c r="G7">
        <f>(D7-4.8)</f>
        <v>0.20000000000000018</v>
      </c>
      <c r="H7">
        <f t="shared" si="1"/>
        <v>4.000000000000007E-2</v>
      </c>
      <c r="I7">
        <f>PRODUCT(H7,E7)</f>
        <v>0.24000000000000044</v>
      </c>
    </row>
    <row r="8" spans="1:14" x14ac:dyDescent="0.25">
      <c r="A8">
        <v>6</v>
      </c>
      <c r="B8">
        <v>4</v>
      </c>
      <c r="D8">
        <v>6</v>
      </c>
      <c r="E8">
        <v>2</v>
      </c>
      <c r="F8">
        <v>12</v>
      </c>
      <c r="G8">
        <f t="shared" si="0"/>
        <v>1.2000000000000002</v>
      </c>
      <c r="H8">
        <f t="shared" si="1"/>
        <v>1.4400000000000004</v>
      </c>
      <c r="I8">
        <f t="shared" si="2"/>
        <v>2.8800000000000008</v>
      </c>
    </row>
    <row r="9" spans="1:14" ht="15.75" thickBot="1" x14ac:dyDescent="0.3">
      <c r="A9">
        <v>7</v>
      </c>
      <c r="B9">
        <v>4</v>
      </c>
      <c r="D9">
        <v>8</v>
      </c>
      <c r="E9">
        <v>3</v>
      </c>
      <c r="F9">
        <v>24</v>
      </c>
      <c r="G9">
        <f t="shared" si="0"/>
        <v>3.2</v>
      </c>
      <c r="H9">
        <f t="shared" si="1"/>
        <v>10.240000000000002</v>
      </c>
      <c r="I9">
        <f t="shared" si="2"/>
        <v>30.720000000000006</v>
      </c>
    </row>
    <row r="10" spans="1:14" ht="15.75" thickBot="1" x14ac:dyDescent="0.3">
      <c r="A10">
        <v>8</v>
      </c>
      <c r="B10">
        <v>4</v>
      </c>
      <c r="E10" s="67">
        <f>SUM(E4:E9)</f>
        <v>20</v>
      </c>
      <c r="F10" s="67">
        <f>SUM(F4:F9)</f>
        <v>96</v>
      </c>
      <c r="H10">
        <f>SUM(H4:H9)</f>
        <v>23.44</v>
      </c>
      <c r="I10" s="65">
        <f>SUM(I4:I9)</f>
        <v>59.2</v>
      </c>
    </row>
    <row r="11" spans="1:14" x14ac:dyDescent="0.25">
      <c r="A11">
        <v>9</v>
      </c>
      <c r="B11">
        <v>4</v>
      </c>
      <c r="E11" s="65"/>
    </row>
    <row r="12" spans="1:14" x14ac:dyDescent="0.25">
      <c r="A12" s="66">
        <v>10</v>
      </c>
      <c r="B12" s="66">
        <v>5</v>
      </c>
    </row>
    <row r="13" spans="1:14" x14ac:dyDescent="0.25">
      <c r="A13" s="66">
        <v>11</v>
      </c>
      <c r="B13" s="66">
        <v>5</v>
      </c>
    </row>
    <row r="14" spans="1:14" x14ac:dyDescent="0.25">
      <c r="A14">
        <v>12</v>
      </c>
      <c r="B14">
        <v>5</v>
      </c>
    </row>
    <row r="15" spans="1:14" x14ac:dyDescent="0.25">
      <c r="A15">
        <v>13</v>
      </c>
      <c r="B15">
        <v>5</v>
      </c>
    </row>
    <row r="16" spans="1:14" x14ac:dyDescent="0.25">
      <c r="A16">
        <v>14</v>
      </c>
      <c r="B16">
        <v>5</v>
      </c>
    </row>
    <row r="17" spans="1:2" x14ac:dyDescent="0.25">
      <c r="A17">
        <v>15</v>
      </c>
      <c r="B17">
        <v>5</v>
      </c>
    </row>
    <row r="18" spans="1:2" x14ac:dyDescent="0.25">
      <c r="A18">
        <v>16</v>
      </c>
      <c r="B18">
        <v>6</v>
      </c>
    </row>
    <row r="19" spans="1:2" x14ac:dyDescent="0.25">
      <c r="A19">
        <v>17</v>
      </c>
      <c r="B19">
        <v>6</v>
      </c>
    </row>
    <row r="20" spans="1:2" x14ac:dyDescent="0.25">
      <c r="A20">
        <v>18</v>
      </c>
      <c r="B20">
        <v>8</v>
      </c>
    </row>
    <row r="21" spans="1:2" x14ac:dyDescent="0.25">
      <c r="A21">
        <v>19</v>
      </c>
      <c r="B21">
        <v>8</v>
      </c>
    </row>
    <row r="22" spans="1:2" x14ac:dyDescent="0.25">
      <c r="A22">
        <v>20</v>
      </c>
      <c r="B22">
        <v>8</v>
      </c>
    </row>
    <row r="23" spans="1:2" x14ac:dyDescent="0.25">
      <c r="B23">
        <f>SUM(B3:B22)</f>
        <v>96</v>
      </c>
    </row>
    <row r="24" spans="1:2" x14ac:dyDescent="0.25">
      <c r="A24" t="s">
        <v>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E5494-019E-4C87-8D1A-5E5ADE8A8327}">
  <dimension ref="A1:F17"/>
  <sheetViews>
    <sheetView workbookViewId="0">
      <selection activeCell="F11" sqref="F11"/>
    </sheetView>
  </sheetViews>
  <sheetFormatPr baseColWidth="10" defaultRowHeight="15" x14ac:dyDescent="0.25"/>
  <cols>
    <col min="5" max="5" width="14.5703125" customWidth="1"/>
  </cols>
  <sheetData>
    <row r="1" spans="1:6" ht="18" thickBot="1" x14ac:dyDescent="0.3">
      <c r="B1" s="19" t="s">
        <v>46</v>
      </c>
      <c r="D1" s="70" t="s">
        <v>47</v>
      </c>
      <c r="E1" s="19" t="s">
        <v>42</v>
      </c>
      <c r="F1" s="19" t="s">
        <v>43</v>
      </c>
    </row>
    <row r="2" spans="1:6" x14ac:dyDescent="0.25">
      <c r="B2" s="23">
        <v>2</v>
      </c>
      <c r="D2" s="63">
        <v>1</v>
      </c>
      <c r="E2" s="69">
        <f>(B2-5.14)</f>
        <v>-3.1399999999999997</v>
      </c>
      <c r="F2" s="69">
        <f>POWER(E2,2)</f>
        <v>9.8595999999999986</v>
      </c>
    </row>
    <row r="3" spans="1:6" x14ac:dyDescent="0.25">
      <c r="B3" s="69">
        <v>3</v>
      </c>
      <c r="D3" s="63">
        <v>2</v>
      </c>
      <c r="E3" s="69">
        <f t="shared" ref="E3:E5" si="0">(B3-5.14)</f>
        <v>-2.1399999999999997</v>
      </c>
      <c r="F3" s="69">
        <f t="shared" ref="F3:F8" si="1">POWER(E3,2)</f>
        <v>4.5795999999999983</v>
      </c>
    </row>
    <row r="4" spans="1:6" x14ac:dyDescent="0.25">
      <c r="B4" s="69">
        <v>4</v>
      </c>
      <c r="D4" s="63">
        <v>3</v>
      </c>
      <c r="E4" s="69">
        <f t="shared" si="0"/>
        <v>-1.1399999999999997</v>
      </c>
      <c r="F4" s="69">
        <f t="shared" si="1"/>
        <v>1.2995999999999992</v>
      </c>
    </row>
    <row r="5" spans="1:6" x14ac:dyDescent="0.25">
      <c r="B5" s="69">
        <v>5</v>
      </c>
      <c r="D5" s="63">
        <v>4</v>
      </c>
      <c r="E5" s="69">
        <f t="shared" si="0"/>
        <v>-0.13999999999999968</v>
      </c>
      <c r="F5" s="69">
        <f t="shared" si="1"/>
        <v>1.9599999999999909E-2</v>
      </c>
    </row>
    <row r="6" spans="1:6" x14ac:dyDescent="0.25">
      <c r="B6" s="69">
        <v>6</v>
      </c>
      <c r="D6" s="63">
        <v>5</v>
      </c>
      <c r="E6" s="69">
        <f>(B6-5.14)</f>
        <v>0.86000000000000032</v>
      </c>
      <c r="F6" s="69">
        <f t="shared" si="1"/>
        <v>0.73960000000000059</v>
      </c>
    </row>
    <row r="7" spans="1:6" x14ac:dyDescent="0.25">
      <c r="B7" s="69">
        <v>7</v>
      </c>
      <c r="D7" s="63">
        <v>6</v>
      </c>
      <c r="E7" s="69">
        <f>(B7-5.14)</f>
        <v>1.8600000000000003</v>
      </c>
      <c r="F7" s="69">
        <f t="shared" si="1"/>
        <v>3.4596000000000013</v>
      </c>
    </row>
    <row r="8" spans="1:6" ht="15.75" thickBot="1" x14ac:dyDescent="0.3">
      <c r="B8" s="20">
        <v>9</v>
      </c>
      <c r="D8" s="63">
        <v>7</v>
      </c>
      <c r="E8" s="20">
        <f>(B8-5.14)</f>
        <v>3.8600000000000003</v>
      </c>
      <c r="F8" s="20">
        <f t="shared" si="1"/>
        <v>14.899600000000003</v>
      </c>
    </row>
    <row r="9" spans="1:6" ht="15.75" thickBot="1" x14ac:dyDescent="0.3">
      <c r="B9" s="19">
        <f>SUM(B2:B8)</f>
        <v>36</v>
      </c>
      <c r="D9" s="20">
        <v>9</v>
      </c>
      <c r="F9" s="19">
        <f>SUM(F2:F8)</f>
        <v>34.857200000000006</v>
      </c>
    </row>
    <row r="10" spans="1:6" ht="15.75" thickBot="1" x14ac:dyDescent="0.3">
      <c r="D10" s="19">
        <v>37</v>
      </c>
    </row>
    <row r="11" spans="1:6" x14ac:dyDescent="0.25">
      <c r="A11" s="17" t="s">
        <v>23</v>
      </c>
      <c r="B11" s="17">
        <v>7</v>
      </c>
    </row>
    <row r="12" spans="1:6" x14ac:dyDescent="0.25">
      <c r="A12" s="17" t="s">
        <v>48</v>
      </c>
      <c r="B12" s="17">
        <v>5.14</v>
      </c>
      <c r="D12" s="17" t="s">
        <v>23</v>
      </c>
      <c r="E12" s="17">
        <v>8</v>
      </c>
    </row>
    <row r="13" spans="1:6" x14ac:dyDescent="0.25">
      <c r="A13" s="17" t="s">
        <v>49</v>
      </c>
      <c r="B13" s="17">
        <f>MEDIAN(B2:B8)</f>
        <v>5</v>
      </c>
      <c r="D13" s="17" t="s">
        <v>32</v>
      </c>
      <c r="E13" s="17">
        <v>4.625</v>
      </c>
    </row>
    <row r="14" spans="1:6" x14ac:dyDescent="0.25">
      <c r="A14" s="17" t="s">
        <v>38</v>
      </c>
      <c r="B14" s="17" t="s">
        <v>50</v>
      </c>
      <c r="D14" s="17" t="s">
        <v>37</v>
      </c>
      <c r="E14" s="17">
        <v>4.5</v>
      </c>
    </row>
    <row r="15" spans="1:6" x14ac:dyDescent="0.25">
      <c r="A15" s="17" t="s">
        <v>33</v>
      </c>
      <c r="B15" s="17">
        <v>5.8</v>
      </c>
      <c r="D15" s="17" t="s">
        <v>51</v>
      </c>
      <c r="E15" s="17" t="s">
        <v>50</v>
      </c>
    </row>
    <row r="16" spans="1:6" x14ac:dyDescent="0.25">
      <c r="A16" s="71" t="s">
        <v>52</v>
      </c>
      <c r="B16">
        <f>STDEV(B2:B8)</f>
        <v>2.410295378065479</v>
      </c>
      <c r="D16" s="17" t="s">
        <v>33</v>
      </c>
      <c r="E16" s="17">
        <v>7.125</v>
      </c>
    </row>
    <row r="17" spans="4:5" x14ac:dyDescent="0.25">
      <c r="D17" s="71" t="s">
        <v>53</v>
      </c>
      <c r="E17">
        <f>STDEV(D2:D9)</f>
        <v>2.6692695630078278</v>
      </c>
    </row>
  </sheetData>
  <sortState xmlns:xlrd2="http://schemas.microsoft.com/office/spreadsheetml/2017/richdata2" ref="D2:D9">
    <sortCondition ref="D2:D9"/>
  </sortState>
  <pageMargins left="0.7" right="0.7" top="0.75" bottom="0.75" header="0.3" footer="0.3"/>
  <ignoredErrors>
    <ignoredError sqref="E1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6D0C6-F79D-496D-B107-E4068B0B66C0}">
  <dimension ref="A2:N16"/>
  <sheetViews>
    <sheetView workbookViewId="0">
      <selection activeCell="L17" sqref="L17"/>
    </sheetView>
  </sheetViews>
  <sheetFormatPr baseColWidth="10" defaultRowHeight="15" x14ac:dyDescent="0.25"/>
  <sheetData>
    <row r="2" spans="1:14" x14ac:dyDescent="0.25">
      <c r="A2" t="s">
        <v>61</v>
      </c>
    </row>
    <row r="3" spans="1:14" ht="17.25" x14ac:dyDescent="0.25">
      <c r="A3" t="s">
        <v>23</v>
      </c>
      <c r="B3" t="s">
        <v>10</v>
      </c>
      <c r="C3" t="s">
        <v>9</v>
      </c>
      <c r="D3" t="s">
        <v>63</v>
      </c>
      <c r="E3" t="s">
        <v>36</v>
      </c>
      <c r="F3" t="s">
        <v>64</v>
      </c>
      <c r="G3" t="s">
        <v>43</v>
      </c>
      <c r="H3" t="s">
        <v>44</v>
      </c>
      <c r="M3" s="65" t="s">
        <v>38</v>
      </c>
      <c r="N3">
        <f>(40+10*(78/(87+78)))</f>
        <v>44.727272727272727</v>
      </c>
    </row>
    <row r="4" spans="1:14" x14ac:dyDescent="0.25">
      <c r="A4" t="s">
        <v>62</v>
      </c>
      <c r="B4">
        <v>21</v>
      </c>
      <c r="C4">
        <f>AVERAGE(K4,L4)</f>
        <v>5</v>
      </c>
      <c r="D4">
        <f>PRODUCT(B4*C4)</f>
        <v>105</v>
      </c>
      <c r="E4">
        <v>21</v>
      </c>
      <c r="F4">
        <f>(C4-$N$5)</f>
        <v>-37.72</v>
      </c>
      <c r="G4">
        <f>POWER(F4,2)</f>
        <v>1422.7983999999999</v>
      </c>
      <c r="H4">
        <f>PRODUCT(G4*B4)</f>
        <v>29878.766399999997</v>
      </c>
      <c r="K4">
        <v>0</v>
      </c>
      <c r="L4">
        <v>10</v>
      </c>
    </row>
    <row r="5" spans="1:14" x14ac:dyDescent="0.25">
      <c r="A5" t="s">
        <v>54</v>
      </c>
      <c r="B5">
        <v>28</v>
      </c>
      <c r="C5">
        <f t="shared" ref="C5:C10" si="0">AVERAGE(K5,L5)</f>
        <v>15</v>
      </c>
      <c r="D5">
        <f t="shared" ref="D5:D9" si="1">PRODUCT(B5*C5)</f>
        <v>420</v>
      </c>
      <c r="E5">
        <f>(E4+B5)</f>
        <v>49</v>
      </c>
      <c r="F5">
        <f t="shared" ref="F5:F11" si="2">(C5-$N$5)</f>
        <v>-27.72</v>
      </c>
      <c r="G5">
        <f>POWER(F5,2)</f>
        <v>768.39839999999992</v>
      </c>
      <c r="H5">
        <f t="shared" ref="H5:H10" si="3">PRODUCT(G5*B5)</f>
        <v>21515.155199999997</v>
      </c>
      <c r="K5">
        <f>(K4+10)</f>
        <v>10</v>
      </c>
      <c r="L5">
        <f>(L4+10)</f>
        <v>20</v>
      </c>
      <c r="M5" t="s">
        <v>32</v>
      </c>
      <c r="N5">
        <f>(D12/B12)</f>
        <v>42.72</v>
      </c>
    </row>
    <row r="6" spans="1:14" x14ac:dyDescent="0.25">
      <c r="A6" t="s">
        <v>55</v>
      </c>
      <c r="B6">
        <v>81</v>
      </c>
      <c r="C6">
        <f t="shared" si="0"/>
        <v>25</v>
      </c>
      <c r="D6">
        <f t="shared" si="1"/>
        <v>2025</v>
      </c>
      <c r="E6">
        <f t="shared" ref="E6:E11" si="4">(E5+B6)</f>
        <v>130</v>
      </c>
      <c r="F6">
        <f t="shared" si="2"/>
        <v>-17.72</v>
      </c>
      <c r="G6">
        <f>POWER(F6,2)</f>
        <v>313.99839999999995</v>
      </c>
      <c r="H6">
        <f t="shared" si="3"/>
        <v>25433.870399999996</v>
      </c>
      <c r="K6">
        <f t="shared" ref="K6:K10" si="5">(K5+10)</f>
        <v>20</v>
      </c>
      <c r="L6">
        <f t="shared" ref="L6:L10" si="6">(L5+10)</f>
        <v>30</v>
      </c>
      <c r="M6" t="s">
        <v>37</v>
      </c>
      <c r="N6">
        <f>40+10*((250-217)/112)</f>
        <v>42.946428571428569</v>
      </c>
    </row>
    <row r="7" spans="1:14" x14ac:dyDescent="0.25">
      <c r="A7" t="s">
        <v>56</v>
      </c>
      <c r="B7">
        <v>87</v>
      </c>
      <c r="C7">
        <f t="shared" si="0"/>
        <v>35</v>
      </c>
      <c r="D7">
        <f t="shared" si="1"/>
        <v>3045</v>
      </c>
      <c r="E7">
        <f t="shared" si="4"/>
        <v>217</v>
      </c>
      <c r="F7">
        <f t="shared" si="2"/>
        <v>-7.7199999999999989</v>
      </c>
      <c r="G7">
        <f>POWER(F7,2)</f>
        <v>59.598399999999984</v>
      </c>
      <c r="H7">
        <f t="shared" si="3"/>
        <v>5185.0607999999984</v>
      </c>
      <c r="K7">
        <f t="shared" si="5"/>
        <v>30</v>
      </c>
      <c r="L7">
        <f t="shared" si="6"/>
        <v>40</v>
      </c>
    </row>
    <row r="8" spans="1:14" x14ac:dyDescent="0.25">
      <c r="A8" s="62" t="s">
        <v>57</v>
      </c>
      <c r="B8" s="62">
        <v>112</v>
      </c>
      <c r="C8" s="62">
        <f t="shared" si="0"/>
        <v>45</v>
      </c>
      <c r="D8" s="62">
        <f t="shared" si="1"/>
        <v>5040</v>
      </c>
      <c r="E8" s="62">
        <f t="shared" si="4"/>
        <v>329</v>
      </c>
      <c r="F8">
        <f t="shared" si="2"/>
        <v>2.2800000000000011</v>
      </c>
      <c r="G8">
        <f t="shared" ref="G8:G11" si="7">POWER(F8,2)</f>
        <v>5.1984000000000048</v>
      </c>
      <c r="H8">
        <f t="shared" si="3"/>
        <v>582.22080000000051</v>
      </c>
      <c r="K8">
        <f t="shared" si="5"/>
        <v>40</v>
      </c>
      <c r="L8">
        <f t="shared" si="6"/>
        <v>50</v>
      </c>
    </row>
    <row r="9" spans="1:14" ht="15.75" thickBot="1" x14ac:dyDescent="0.3">
      <c r="A9" t="s">
        <v>58</v>
      </c>
      <c r="B9" s="72">
        <v>78</v>
      </c>
      <c r="C9">
        <f t="shared" si="0"/>
        <v>55</v>
      </c>
      <c r="D9">
        <f t="shared" si="1"/>
        <v>4290</v>
      </c>
      <c r="E9">
        <f t="shared" si="4"/>
        <v>407</v>
      </c>
      <c r="F9">
        <f t="shared" si="2"/>
        <v>12.280000000000001</v>
      </c>
      <c r="G9">
        <f t="shared" si="7"/>
        <v>150.79840000000002</v>
      </c>
      <c r="H9">
        <f t="shared" si="3"/>
        <v>11762.275200000002</v>
      </c>
      <c r="K9">
        <f t="shared" si="5"/>
        <v>50</v>
      </c>
      <c r="L9">
        <f t="shared" si="6"/>
        <v>60</v>
      </c>
      <c r="M9" s="64"/>
    </row>
    <row r="10" spans="1:14" x14ac:dyDescent="0.25">
      <c r="A10" t="s">
        <v>59</v>
      </c>
      <c r="B10" s="21">
        <v>54</v>
      </c>
      <c r="C10">
        <f t="shared" si="0"/>
        <v>65</v>
      </c>
      <c r="D10">
        <f>PRODUCT(B10*C10)</f>
        <v>3510</v>
      </c>
      <c r="E10">
        <f t="shared" si="4"/>
        <v>461</v>
      </c>
      <c r="F10">
        <f t="shared" si="2"/>
        <v>22.28</v>
      </c>
      <c r="G10">
        <f t="shared" si="7"/>
        <v>496.39840000000004</v>
      </c>
      <c r="H10">
        <f t="shared" si="3"/>
        <v>26805.513600000002</v>
      </c>
      <c r="K10">
        <f t="shared" si="5"/>
        <v>60</v>
      </c>
      <c r="L10">
        <f t="shared" si="6"/>
        <v>70</v>
      </c>
    </row>
    <row r="11" spans="1:14" x14ac:dyDescent="0.25">
      <c r="A11" t="s">
        <v>60</v>
      </c>
      <c r="B11" s="21">
        <v>39</v>
      </c>
      <c r="C11">
        <f>AVERAGE(K11,L11)</f>
        <v>75</v>
      </c>
      <c r="D11">
        <f>PRODUCT(B11*C11)</f>
        <v>2925</v>
      </c>
      <c r="E11">
        <f t="shared" si="4"/>
        <v>500</v>
      </c>
      <c r="F11">
        <f t="shared" si="2"/>
        <v>32.28</v>
      </c>
      <c r="G11">
        <f t="shared" si="7"/>
        <v>1041.9984000000002</v>
      </c>
      <c r="H11">
        <f>PRODUCT(G11*B11)</f>
        <v>40637.937600000005</v>
      </c>
      <c r="K11">
        <v>70</v>
      </c>
      <c r="L11">
        <v>80</v>
      </c>
    </row>
    <row r="12" spans="1:14" x14ac:dyDescent="0.25">
      <c r="B12" s="21">
        <f>SUM(B4:B11)</f>
        <v>500</v>
      </c>
      <c r="C12" s="21">
        <f>SUM(C4:C11)</f>
        <v>320</v>
      </c>
      <c r="D12" s="21">
        <f>SUM(D4:D11)</f>
        <v>21360</v>
      </c>
      <c r="E12" s="72"/>
      <c r="F12" s="72"/>
      <c r="H12">
        <f>SUM(H4:H11)</f>
        <v>161800.79999999999</v>
      </c>
    </row>
    <row r="15" spans="1:14" x14ac:dyDescent="0.25">
      <c r="K15" t="s">
        <v>33</v>
      </c>
      <c r="L15">
        <f>(H12/B12)</f>
        <v>323.60159999999996</v>
      </c>
    </row>
    <row r="16" spans="1:14" x14ac:dyDescent="0.25">
      <c r="F16" s="72"/>
      <c r="K16" t="s">
        <v>45</v>
      </c>
      <c r="L16">
        <f>SQRT(L15)</f>
        <v>17.988929929264831</v>
      </c>
    </row>
  </sheetData>
  <sortState xmlns:xlrd2="http://schemas.microsoft.com/office/spreadsheetml/2017/richdata2" ref="C4:C11">
    <sortCondition ref="C4:C1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DE4E2-2724-457C-B82C-985C7BA1B9B9}">
  <dimension ref="A3:J19"/>
  <sheetViews>
    <sheetView workbookViewId="0">
      <selection activeCell="A4" sqref="A4"/>
    </sheetView>
  </sheetViews>
  <sheetFormatPr baseColWidth="10" defaultRowHeight="15" x14ac:dyDescent="0.25"/>
  <sheetData>
    <row r="3" spans="1:10" ht="17.25" x14ac:dyDescent="0.25">
      <c r="A3" t="s">
        <v>22</v>
      </c>
      <c r="D3" t="s">
        <v>10</v>
      </c>
      <c r="E3" t="s">
        <v>9</v>
      </c>
      <c r="F3" t="s">
        <v>63</v>
      </c>
      <c r="G3" t="s">
        <v>36</v>
      </c>
      <c r="H3" t="s">
        <v>64</v>
      </c>
      <c r="I3" t="s">
        <v>43</v>
      </c>
      <c r="J3" t="s">
        <v>44</v>
      </c>
    </row>
    <row r="4" spans="1:10" x14ac:dyDescent="0.25">
      <c r="A4">
        <v>50</v>
      </c>
      <c r="B4">
        <v>60</v>
      </c>
      <c r="D4">
        <v>8</v>
      </c>
      <c r="E4">
        <f>(A4+B4)/2</f>
        <v>55</v>
      </c>
      <c r="F4">
        <f>(D4*E4)</f>
        <v>440</v>
      </c>
      <c r="G4">
        <v>8</v>
      </c>
      <c r="H4">
        <f>E4-$B$14</f>
        <v>-24.769230769230774</v>
      </c>
      <c r="I4">
        <f>POWER(H4,2)</f>
        <v>613.51479289940846</v>
      </c>
      <c r="J4">
        <f>PRODUCT(I4*D4)</f>
        <v>4908.1183431952677</v>
      </c>
    </row>
    <row r="5" spans="1:10" x14ac:dyDescent="0.25">
      <c r="A5">
        <f>(A4+10)</f>
        <v>60</v>
      </c>
      <c r="B5">
        <f>(B4+10)</f>
        <v>70</v>
      </c>
      <c r="D5">
        <v>10</v>
      </c>
      <c r="E5">
        <f>(A5+B5)/2</f>
        <v>65</v>
      </c>
      <c r="F5">
        <f>(D5*E5)</f>
        <v>650</v>
      </c>
      <c r="G5">
        <f>(G4+D5)</f>
        <v>18</v>
      </c>
      <c r="H5">
        <f>E5-$B$14</f>
        <v>-14.769230769230774</v>
      </c>
      <c r="I5">
        <f t="shared" ref="I5:I10" si="0">POWER(H5,2)</f>
        <v>218.13017751479302</v>
      </c>
      <c r="J5">
        <f t="shared" ref="J5:J10" si="1">PRODUCT(I5*D5)</f>
        <v>2181.3017751479301</v>
      </c>
    </row>
    <row r="6" spans="1:10" x14ac:dyDescent="0.25">
      <c r="A6" s="62">
        <f t="shared" ref="A6:A10" si="2">(A5+10)</f>
        <v>70</v>
      </c>
      <c r="B6" s="62">
        <f t="shared" ref="B6:B10" si="3">(B5+10)</f>
        <v>80</v>
      </c>
      <c r="C6" s="62"/>
      <c r="D6" s="62">
        <v>16</v>
      </c>
      <c r="E6" s="62">
        <f>(A6+B6)/2</f>
        <v>75</v>
      </c>
      <c r="F6" s="62">
        <f t="shared" ref="F5:F10" si="4">(D6*E6)</f>
        <v>1200</v>
      </c>
      <c r="G6" s="62">
        <f t="shared" ref="G6:G10" si="5">(G5+D6)</f>
        <v>34</v>
      </c>
      <c r="H6">
        <f t="shared" ref="H5:H10" si="6">E6-$B$14</f>
        <v>-4.7692307692307736</v>
      </c>
      <c r="I6">
        <f t="shared" si="0"/>
        <v>22.745562130177557</v>
      </c>
      <c r="J6">
        <f t="shared" si="1"/>
        <v>363.92899408284092</v>
      </c>
    </row>
    <row r="7" spans="1:10" x14ac:dyDescent="0.25">
      <c r="A7">
        <f t="shared" si="2"/>
        <v>80</v>
      </c>
      <c r="B7">
        <f t="shared" si="3"/>
        <v>90</v>
      </c>
      <c r="D7">
        <v>14</v>
      </c>
      <c r="E7">
        <f t="shared" ref="E5:E10" si="7">(A7+B7)/2</f>
        <v>85</v>
      </c>
      <c r="F7">
        <f t="shared" si="4"/>
        <v>1190</v>
      </c>
      <c r="G7">
        <f t="shared" si="5"/>
        <v>48</v>
      </c>
      <c r="H7">
        <f t="shared" si="6"/>
        <v>5.2307692307692264</v>
      </c>
      <c r="I7">
        <f t="shared" si="0"/>
        <v>27.360946745562085</v>
      </c>
      <c r="J7">
        <f t="shared" si="1"/>
        <v>383.05325443786921</v>
      </c>
    </row>
    <row r="8" spans="1:10" x14ac:dyDescent="0.25">
      <c r="A8">
        <f t="shared" si="2"/>
        <v>90</v>
      </c>
      <c r="B8">
        <f t="shared" si="3"/>
        <v>100</v>
      </c>
      <c r="D8">
        <v>10</v>
      </c>
      <c r="E8">
        <f t="shared" si="7"/>
        <v>95</v>
      </c>
      <c r="F8">
        <f t="shared" si="4"/>
        <v>950</v>
      </c>
      <c r="G8">
        <f t="shared" si="5"/>
        <v>58</v>
      </c>
      <c r="H8">
        <f t="shared" si="6"/>
        <v>15.230769230769226</v>
      </c>
      <c r="I8">
        <f t="shared" si="0"/>
        <v>231.9763313609466</v>
      </c>
      <c r="J8">
        <f t="shared" si="1"/>
        <v>2319.763313609466</v>
      </c>
    </row>
    <row r="9" spans="1:10" x14ac:dyDescent="0.25">
      <c r="A9">
        <f t="shared" si="2"/>
        <v>100</v>
      </c>
      <c r="B9">
        <f t="shared" si="3"/>
        <v>110</v>
      </c>
      <c r="D9">
        <v>5</v>
      </c>
      <c r="E9">
        <f t="shared" si="7"/>
        <v>105</v>
      </c>
      <c r="F9">
        <f t="shared" si="4"/>
        <v>525</v>
      </c>
      <c r="G9">
        <f t="shared" si="5"/>
        <v>63</v>
      </c>
      <c r="H9">
        <f t="shared" si="6"/>
        <v>25.230769230769226</v>
      </c>
      <c r="I9">
        <f t="shared" si="0"/>
        <v>636.5917159763311</v>
      </c>
      <c r="J9">
        <f t="shared" si="1"/>
        <v>3182.9585798816556</v>
      </c>
    </row>
    <row r="10" spans="1:10" x14ac:dyDescent="0.25">
      <c r="A10">
        <f t="shared" si="2"/>
        <v>110</v>
      </c>
      <c r="B10">
        <f t="shared" si="3"/>
        <v>120</v>
      </c>
      <c r="D10">
        <v>2</v>
      </c>
      <c r="E10">
        <f t="shared" si="7"/>
        <v>115</v>
      </c>
      <c r="F10">
        <f>(D10*E10)</f>
        <v>230</v>
      </c>
      <c r="G10">
        <f t="shared" si="5"/>
        <v>65</v>
      </c>
      <c r="H10">
        <f t="shared" si="6"/>
        <v>35.230769230769226</v>
      </c>
      <c r="I10">
        <f t="shared" si="0"/>
        <v>1241.2071005917157</v>
      </c>
      <c r="J10">
        <f t="shared" si="1"/>
        <v>2482.4142011834315</v>
      </c>
    </row>
    <row r="11" spans="1:10" x14ac:dyDescent="0.25">
      <c r="D11">
        <f>SUM(D4:D10)</f>
        <v>65</v>
      </c>
      <c r="F11">
        <f>SUM(F4:F10)</f>
        <v>5185</v>
      </c>
      <c r="J11">
        <f>SUM(J4:J10)</f>
        <v>15821.538461538461</v>
      </c>
    </row>
    <row r="14" spans="1:10" x14ac:dyDescent="0.25">
      <c r="A14" t="s">
        <v>32</v>
      </c>
      <c r="B14">
        <f>(F11/D11)</f>
        <v>79.769230769230774</v>
      </c>
    </row>
    <row r="15" spans="1:10" x14ac:dyDescent="0.25">
      <c r="A15" t="s">
        <v>37</v>
      </c>
      <c r="B15">
        <f>70+10*(32.5-18)/16</f>
        <v>79.0625</v>
      </c>
    </row>
    <row r="16" spans="1:10" x14ac:dyDescent="0.25">
      <c r="A16" t="s">
        <v>38</v>
      </c>
      <c r="B16">
        <f>70+10*(14/(10+14))</f>
        <v>75.833333333333329</v>
      </c>
    </row>
    <row r="18" spans="3:4" x14ac:dyDescent="0.25">
      <c r="C18" t="s">
        <v>33</v>
      </c>
      <c r="D18">
        <f>J11/D11</f>
        <v>243.40828402366864</v>
      </c>
    </row>
    <row r="19" spans="3:4" x14ac:dyDescent="0.25">
      <c r="C19" t="s">
        <v>45</v>
      </c>
      <c r="D19">
        <f>SQRT(D18)</f>
        <v>15.601547488107347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C2D90-6C31-4E84-AF99-DE3FE0739CDE}">
  <dimension ref="A3:I19"/>
  <sheetViews>
    <sheetView workbookViewId="0">
      <selection activeCell="B23" sqref="B23"/>
    </sheetView>
  </sheetViews>
  <sheetFormatPr baseColWidth="10" defaultRowHeight="15" x14ac:dyDescent="0.25"/>
  <sheetData>
    <row r="3" spans="1:9" x14ac:dyDescent="0.25">
      <c r="A3" t="s">
        <v>65</v>
      </c>
    </row>
    <row r="4" spans="1:9" ht="17.25" x14ac:dyDescent="0.25">
      <c r="D4" t="s">
        <v>9</v>
      </c>
      <c r="E4" t="s">
        <v>63</v>
      </c>
      <c r="F4" t="s">
        <v>36</v>
      </c>
      <c r="G4" t="s">
        <v>64</v>
      </c>
      <c r="H4" t="s">
        <v>43</v>
      </c>
      <c r="I4" t="s">
        <v>44</v>
      </c>
    </row>
    <row r="5" spans="1:9" x14ac:dyDescent="0.25">
      <c r="A5">
        <v>38</v>
      </c>
      <c r="B5">
        <v>44</v>
      </c>
      <c r="C5">
        <v>7</v>
      </c>
      <c r="D5">
        <f>(A5+B5)/2</f>
        <v>41</v>
      </c>
      <c r="E5">
        <f>(C5*D5)</f>
        <v>287</v>
      </c>
      <c r="F5">
        <v>7</v>
      </c>
      <c r="G5">
        <f>(D5-B16)</f>
        <v>-18.136363636363633</v>
      </c>
      <c r="H5">
        <f>POWER(G5,2)</f>
        <v>328.92768595041309</v>
      </c>
      <c r="I5">
        <f>PRODUCT(H5*C5)</f>
        <v>2302.4938016528918</v>
      </c>
    </row>
    <row r="6" spans="1:9" x14ac:dyDescent="0.25">
      <c r="A6">
        <f>A5+6</f>
        <v>44</v>
      </c>
      <c r="B6">
        <f>B5+6</f>
        <v>50</v>
      </c>
      <c r="C6">
        <v>8</v>
      </c>
      <c r="D6">
        <f t="shared" ref="D6:D11" si="0">(A6+B6)/2</f>
        <v>47</v>
      </c>
      <c r="E6">
        <f t="shared" ref="E6:E11" si="1">(C6*D6)</f>
        <v>376</v>
      </c>
      <c r="F6">
        <f>(F5+C6)</f>
        <v>15</v>
      </c>
      <c r="G6">
        <f>(D6-$B$17)</f>
        <v>-22.92</v>
      </c>
      <c r="H6">
        <f t="shared" ref="H6:H11" si="2">POWER(G6,2)</f>
        <v>525.32640000000004</v>
      </c>
      <c r="I6">
        <f t="shared" ref="I6:I11" si="3">PRODUCT(H6*C6)</f>
        <v>4202.6112000000003</v>
      </c>
    </row>
    <row r="7" spans="1:9" x14ac:dyDescent="0.25">
      <c r="A7">
        <f t="shared" ref="A7:A11" si="4">A6+6</f>
        <v>50</v>
      </c>
      <c r="B7">
        <f t="shared" ref="B7:B11" si="5">B6+6</f>
        <v>56</v>
      </c>
      <c r="C7">
        <v>15</v>
      </c>
      <c r="D7">
        <f t="shared" si="0"/>
        <v>53</v>
      </c>
      <c r="E7">
        <f t="shared" si="1"/>
        <v>795</v>
      </c>
      <c r="F7">
        <f t="shared" ref="F7:F11" si="6">(F6+C7)</f>
        <v>30</v>
      </c>
      <c r="G7">
        <f t="shared" ref="G7:G11" si="7">(D7-$B$17)</f>
        <v>-16.920000000000002</v>
      </c>
      <c r="H7">
        <f t="shared" si="2"/>
        <v>286.28640000000007</v>
      </c>
      <c r="I7">
        <f t="shared" si="3"/>
        <v>4294.2960000000012</v>
      </c>
    </row>
    <row r="8" spans="1:9" x14ac:dyDescent="0.25">
      <c r="A8" s="62">
        <f t="shared" si="4"/>
        <v>56</v>
      </c>
      <c r="B8" s="62">
        <f t="shared" si="5"/>
        <v>62</v>
      </c>
      <c r="C8" s="62">
        <v>25</v>
      </c>
      <c r="D8" s="62">
        <f t="shared" si="0"/>
        <v>59</v>
      </c>
      <c r="E8" s="62">
        <f t="shared" si="1"/>
        <v>1475</v>
      </c>
      <c r="F8" s="62">
        <f t="shared" si="6"/>
        <v>55</v>
      </c>
      <c r="G8">
        <f t="shared" si="7"/>
        <v>-10.920000000000002</v>
      </c>
      <c r="H8">
        <f t="shared" si="2"/>
        <v>119.24640000000004</v>
      </c>
      <c r="I8">
        <f t="shared" si="3"/>
        <v>2981.1600000000008</v>
      </c>
    </row>
    <row r="9" spans="1:9" x14ac:dyDescent="0.25">
      <c r="A9">
        <f t="shared" si="4"/>
        <v>62</v>
      </c>
      <c r="B9">
        <f>B8+6</f>
        <v>68</v>
      </c>
      <c r="C9">
        <v>18</v>
      </c>
      <c r="D9">
        <f t="shared" si="0"/>
        <v>65</v>
      </c>
      <c r="E9">
        <f t="shared" si="1"/>
        <v>1170</v>
      </c>
      <c r="F9">
        <f t="shared" si="6"/>
        <v>73</v>
      </c>
      <c r="G9">
        <f t="shared" si="7"/>
        <v>-4.9200000000000017</v>
      </c>
      <c r="H9">
        <f t="shared" si="2"/>
        <v>24.206400000000016</v>
      </c>
      <c r="I9">
        <f t="shared" si="3"/>
        <v>435.71520000000032</v>
      </c>
    </row>
    <row r="10" spans="1:9" x14ac:dyDescent="0.25">
      <c r="A10">
        <f t="shared" si="4"/>
        <v>68</v>
      </c>
      <c r="B10">
        <f t="shared" si="5"/>
        <v>74</v>
      </c>
      <c r="C10">
        <v>9</v>
      </c>
      <c r="D10">
        <f t="shared" si="0"/>
        <v>71</v>
      </c>
      <c r="E10">
        <f t="shared" si="1"/>
        <v>639</v>
      </c>
      <c r="F10">
        <f t="shared" si="6"/>
        <v>82</v>
      </c>
      <c r="G10">
        <f t="shared" si="7"/>
        <v>1.0799999999999983</v>
      </c>
      <c r="H10">
        <f t="shared" si="2"/>
        <v>1.1663999999999963</v>
      </c>
      <c r="I10">
        <f t="shared" si="3"/>
        <v>10.497599999999967</v>
      </c>
    </row>
    <row r="11" spans="1:9" x14ac:dyDescent="0.25">
      <c r="A11">
        <f t="shared" si="4"/>
        <v>74</v>
      </c>
      <c r="B11">
        <f>B10+6</f>
        <v>80</v>
      </c>
      <c r="C11">
        <v>6</v>
      </c>
      <c r="D11">
        <f t="shared" si="0"/>
        <v>77</v>
      </c>
      <c r="E11">
        <f t="shared" si="1"/>
        <v>462</v>
      </c>
      <c r="F11">
        <f t="shared" si="6"/>
        <v>88</v>
      </c>
      <c r="G11">
        <f t="shared" si="7"/>
        <v>7.0799999999999983</v>
      </c>
      <c r="H11">
        <f t="shared" si="2"/>
        <v>50.126399999999975</v>
      </c>
      <c r="I11">
        <f t="shared" si="3"/>
        <v>300.75839999999982</v>
      </c>
    </row>
    <row r="12" spans="1:9" x14ac:dyDescent="0.25">
      <c r="C12">
        <f>SUM(C5:C11)</f>
        <v>88</v>
      </c>
      <c r="E12">
        <f>SUM(E5:E11)</f>
        <v>5204</v>
      </c>
      <c r="I12">
        <f>SUM(I5:I11)</f>
        <v>14527.532201652893</v>
      </c>
    </row>
    <row r="16" spans="1:9" x14ac:dyDescent="0.25">
      <c r="A16" t="s">
        <v>32</v>
      </c>
      <c r="B16">
        <f>(E12/C12)</f>
        <v>59.136363636363633</v>
      </c>
    </row>
    <row r="17" spans="1:7" x14ac:dyDescent="0.25">
      <c r="A17" t="s">
        <v>37</v>
      </c>
      <c r="B17">
        <f>56+6*(88-30)/25</f>
        <v>69.92</v>
      </c>
    </row>
    <row r="18" spans="1:7" x14ac:dyDescent="0.25">
      <c r="A18" t="s">
        <v>38</v>
      </c>
      <c r="B18">
        <f>56+6*(18/(15+18))</f>
        <v>59.272727272727273</v>
      </c>
      <c r="F18" t="s">
        <v>33</v>
      </c>
      <c r="G18">
        <f>I12/C12</f>
        <v>165.08559320060107</v>
      </c>
    </row>
    <row r="19" spans="1:7" x14ac:dyDescent="0.25">
      <c r="F19" t="s">
        <v>45</v>
      </c>
      <c r="G19">
        <f>SQRT(G18)</f>
        <v>12.848563857513456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7A155-D704-401F-BB66-74BA72B3C311}">
  <dimension ref="A1:M11"/>
  <sheetViews>
    <sheetView workbookViewId="0">
      <selection activeCell="D12" sqref="D12"/>
    </sheetView>
  </sheetViews>
  <sheetFormatPr baseColWidth="10" defaultRowHeight="15" x14ac:dyDescent="0.25"/>
  <sheetData>
    <row r="1" spans="1:13" x14ac:dyDescent="0.25">
      <c r="A1" s="73">
        <v>44198</v>
      </c>
      <c r="C1" s="73">
        <v>44211</v>
      </c>
      <c r="E1" s="73">
        <v>44227</v>
      </c>
      <c r="G1" t="s">
        <v>69</v>
      </c>
    </row>
    <row r="2" spans="1:13" x14ac:dyDescent="0.25">
      <c r="A2" t="s">
        <v>67</v>
      </c>
      <c r="B2" t="s">
        <v>67</v>
      </c>
      <c r="E2" t="s">
        <v>70</v>
      </c>
      <c r="G2" t="s">
        <v>67</v>
      </c>
      <c r="I2" t="s">
        <v>71</v>
      </c>
    </row>
    <row r="3" spans="1:13" x14ac:dyDescent="0.25">
      <c r="A3">
        <v>12</v>
      </c>
      <c r="C3">
        <v>59</v>
      </c>
      <c r="E3">
        <v>28</v>
      </c>
      <c r="F3">
        <v>140</v>
      </c>
      <c r="G3">
        <v>22405</v>
      </c>
      <c r="I3">
        <v>22979</v>
      </c>
      <c r="J3">
        <v>23806</v>
      </c>
      <c r="K3">
        <v>24855</v>
      </c>
      <c r="M3">
        <v>26440</v>
      </c>
    </row>
    <row r="6" spans="1:13" x14ac:dyDescent="0.25">
      <c r="A6" t="s">
        <v>34</v>
      </c>
      <c r="B6" t="s">
        <v>75</v>
      </c>
      <c r="D6" t="s">
        <v>10</v>
      </c>
    </row>
    <row r="7" spans="1:13" x14ac:dyDescent="0.25">
      <c r="A7">
        <v>1</v>
      </c>
      <c r="B7">
        <v>15</v>
      </c>
      <c r="D7">
        <f>I3-G3</f>
        <v>574</v>
      </c>
    </row>
    <row r="8" spans="1:13" x14ac:dyDescent="0.25">
      <c r="A8">
        <v>15</v>
      </c>
      <c r="B8">
        <v>31</v>
      </c>
      <c r="D8">
        <f>J3-I3</f>
        <v>827</v>
      </c>
    </row>
    <row r="9" spans="1:13" x14ac:dyDescent="0.25">
      <c r="A9" t="s">
        <v>76</v>
      </c>
    </row>
    <row r="10" spans="1:13" x14ac:dyDescent="0.25">
      <c r="A10">
        <v>1</v>
      </c>
      <c r="B10">
        <v>15</v>
      </c>
      <c r="D10">
        <f>K3-J3</f>
        <v>1049</v>
      </c>
    </row>
    <row r="11" spans="1:13" x14ac:dyDescent="0.25">
      <c r="A11" s="74">
        <v>44242</v>
      </c>
      <c r="B11" s="74">
        <v>44258</v>
      </c>
      <c r="D11">
        <f>M3-K3</f>
        <v>1585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49B52-385F-4A40-B4A0-5AA30A02283B}">
  <dimension ref="A1:M9"/>
  <sheetViews>
    <sheetView tabSelected="1" workbookViewId="0">
      <selection activeCell="D9" sqref="D9"/>
    </sheetView>
  </sheetViews>
  <sheetFormatPr baseColWidth="10" defaultRowHeight="15" x14ac:dyDescent="0.25"/>
  <sheetData>
    <row r="1" spans="1:13" x14ac:dyDescent="0.25">
      <c r="A1" s="73">
        <v>44198</v>
      </c>
      <c r="C1" s="73">
        <v>44211</v>
      </c>
      <c r="E1" s="73">
        <v>44227</v>
      </c>
      <c r="G1" t="s">
        <v>72</v>
      </c>
      <c r="J1" t="s">
        <v>73</v>
      </c>
      <c r="K1" t="s">
        <v>74</v>
      </c>
    </row>
    <row r="2" spans="1:13" x14ac:dyDescent="0.25">
      <c r="B2" t="s">
        <v>68</v>
      </c>
      <c r="D2" t="s">
        <v>68</v>
      </c>
      <c r="G2" t="s">
        <v>68</v>
      </c>
    </row>
    <row r="3" spans="1:13" x14ac:dyDescent="0.25">
      <c r="B3">
        <v>65</v>
      </c>
      <c r="D3">
        <v>135</v>
      </c>
      <c r="F3">
        <v>45</v>
      </c>
      <c r="G3">
        <v>60253</v>
      </c>
      <c r="H3">
        <v>62038</v>
      </c>
      <c r="I3">
        <v>63813</v>
      </c>
      <c r="L3">
        <v>65684</v>
      </c>
      <c r="M3">
        <v>67687</v>
      </c>
    </row>
    <row r="5" spans="1:13" x14ac:dyDescent="0.25">
      <c r="A5" t="s">
        <v>34</v>
      </c>
      <c r="B5" t="s">
        <v>66</v>
      </c>
      <c r="D5" t="s">
        <v>10</v>
      </c>
    </row>
    <row r="6" spans="1:13" x14ac:dyDescent="0.25">
      <c r="A6">
        <v>1</v>
      </c>
      <c r="B6">
        <v>15</v>
      </c>
      <c r="D6">
        <f>H3-G3</f>
        <v>1785</v>
      </c>
    </row>
    <row r="7" spans="1:13" x14ac:dyDescent="0.25">
      <c r="A7">
        <v>15</v>
      </c>
      <c r="B7">
        <v>31</v>
      </c>
      <c r="D7">
        <f>I3-H3</f>
        <v>1775</v>
      </c>
    </row>
    <row r="8" spans="1:13" x14ac:dyDescent="0.25">
      <c r="A8">
        <v>32</v>
      </c>
      <c r="B8">
        <v>47</v>
      </c>
      <c r="D8">
        <f>L3-I3</f>
        <v>1871</v>
      </c>
    </row>
    <row r="9" spans="1:13" x14ac:dyDescent="0.25">
      <c r="A9">
        <v>48</v>
      </c>
      <c r="B9">
        <v>63</v>
      </c>
      <c r="D9">
        <f>M3-L3</f>
        <v>2003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EJERCICIO</vt:lpstr>
      <vt:lpstr>DATO NO AGRUPADO</vt:lpstr>
      <vt:lpstr>SIMPLE</vt:lpstr>
      <vt:lpstr>INTERVALOS</vt:lpstr>
      <vt:lpstr>EJ4</vt:lpstr>
      <vt:lpstr>Hoja5</vt:lpstr>
      <vt:lpstr>Salta</vt:lpstr>
      <vt:lpstr>Mendoza</vt:lpstr>
    </vt:vector>
  </TitlesOfParts>
  <Company>Gobierno de Cordoba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Mariela Poggio</dc:creator>
  <cp:lastModifiedBy>Gino Sibello</cp:lastModifiedBy>
  <dcterms:created xsi:type="dcterms:W3CDTF">2021-04-20T16:46:01Z</dcterms:created>
  <dcterms:modified xsi:type="dcterms:W3CDTF">2021-05-24T20:48:15Z</dcterms:modified>
</cp:coreProperties>
</file>