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ecca\Box\Research\CityFoodPolicy\2023.NYC_FFARRockefeller\research\greens\data\"/>
    </mc:Choice>
  </mc:AlternateContent>
  <xr:revisionPtr revIDLastSave="0" documentId="13_ncr:1_{9B88B6EF-9E7C-4F46-B784-72FE14A9E59F}" xr6:coauthVersionLast="47" xr6:coauthVersionMax="47" xr10:uidLastSave="{00000000-0000-0000-0000-000000000000}"/>
  <bookViews>
    <workbookView xWindow="-57720" yWindow="1830" windowWidth="29040" windowHeight="15720" activeTab="4" xr2:uid="{00000000-000D-0000-FFFF-FFFF00000000}"/>
  </bookViews>
  <sheets>
    <sheet name="commodity_agency" sheetId="1" r:id="rId1"/>
    <sheet name="commodity" sheetId="2" r:id="rId2"/>
    <sheet name="cabbage_DHS" sheetId="3" r:id="rId3"/>
    <sheet name="cabbage_HH" sheetId="4" r:id="rId4"/>
    <sheet name="price_tables" sheetId="5" r:id="rId5"/>
    <sheet name="margins" sheetId="6" r:id="rId6"/>
    <sheet name="margin_fig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6" l="1"/>
  <c r="D5" i="6"/>
  <c r="E3" i="6"/>
  <c r="D3" i="6"/>
  <c r="D6" i="6"/>
  <c r="D4" i="6"/>
  <c r="D2" i="6"/>
  <c r="A19" i="6"/>
  <c r="F6" i="6" s="1"/>
  <c r="F5" i="6"/>
  <c r="D15" i="6"/>
  <c r="D14" i="6"/>
  <c r="D13" i="6"/>
  <c r="F2" i="6" l="1"/>
  <c r="F4" i="6"/>
  <c r="F3" i="6"/>
  <c r="C6" i="6"/>
  <c r="C5" i="6"/>
  <c r="C3" i="6"/>
  <c r="C4" i="6"/>
  <c r="C2" i="6"/>
  <c r="H4" i="5"/>
  <c r="H3" i="5"/>
  <c r="C4" i="5"/>
  <c r="C5" i="5"/>
  <c r="C3" i="5"/>
  <c r="H3" i="4"/>
  <c r="H4" i="4"/>
  <c r="H5" i="4"/>
  <c r="H6" i="4"/>
  <c r="H7" i="4"/>
  <c r="H8" i="4"/>
  <c r="H9" i="4"/>
  <c r="H2" i="4"/>
</calcChain>
</file>

<file path=xl/sharedStrings.xml><?xml version="1.0" encoding="utf-8"?>
<sst xmlns="http://schemas.openxmlformats.org/spreadsheetml/2006/main" count="416" uniqueCount="125">
  <si>
    <t>product_name</t>
  </si>
  <si>
    <t>agency</t>
  </si>
  <si>
    <t>mean_cost_per_lb</t>
  </si>
  <si>
    <t>min_cost</t>
  </si>
  <si>
    <t>max_cost</t>
  </si>
  <si>
    <t>total_weight_in_lbs</t>
  </si>
  <si>
    <t>arugula, wild, baby</t>
  </si>
  <si>
    <t>Department for the Aging</t>
  </si>
  <si>
    <t>bok choy</t>
  </si>
  <si>
    <t>Health + Hospitals</t>
  </si>
  <si>
    <t>bok choy, baby</t>
  </si>
  <si>
    <t>bok choy, chopped</t>
  </si>
  <si>
    <t>cabbage</t>
  </si>
  <si>
    <t>Administration for Children's Services</t>
  </si>
  <si>
    <t>Department of Correction</t>
  </si>
  <si>
    <t>Department of Homeless Services</t>
  </si>
  <si>
    <t>cabbage, cut, kosher</t>
  </si>
  <si>
    <t>cabbage, green</t>
  </si>
  <si>
    <t>Department of Education</t>
  </si>
  <si>
    <t>cabbage, green, diced</t>
  </si>
  <si>
    <t>cabbage, green, shredded</t>
  </si>
  <si>
    <t>cabbage, napa</t>
  </si>
  <si>
    <t>cabbage, napa, shredded</t>
  </si>
  <si>
    <t>cabbage, red</t>
  </si>
  <si>
    <t>cabbage, red, shredded</t>
  </si>
  <si>
    <t>cabbage, shredded</t>
  </si>
  <si>
    <t>cabbage, white</t>
  </si>
  <si>
    <t>collard greens</t>
  </si>
  <si>
    <t>collard greens, chopped</t>
  </si>
  <si>
    <t>collard greens, chopped, frozen</t>
  </si>
  <si>
    <t>collard greens, cut, canned, no additives</t>
  </si>
  <si>
    <t>collard greens, frozen</t>
  </si>
  <si>
    <t>kale</t>
  </si>
  <si>
    <t>kale, chopped</t>
  </si>
  <si>
    <t>kale, chopped, frozen</t>
  </si>
  <si>
    <t>kale, cut</t>
  </si>
  <si>
    <t>kale, green, chopped</t>
  </si>
  <si>
    <t>lettuce</t>
  </si>
  <si>
    <t>lettuce, blend</t>
  </si>
  <si>
    <t>lettuce, burger</t>
  </si>
  <si>
    <t>lettuce, commodity</t>
  </si>
  <si>
    <t>lettuce, cut</t>
  </si>
  <si>
    <t>lettuce, cut, kosher</t>
  </si>
  <si>
    <t>lettuce, green leaf</t>
  </si>
  <si>
    <t>lettuce, iceberg</t>
  </si>
  <si>
    <t>lettuce, iceberg, chopped</t>
  </si>
  <si>
    <t>lettuce, iceberg, shredded</t>
  </si>
  <si>
    <t>lettuce, mesclun</t>
  </si>
  <si>
    <t>lettuce, mesclun mix</t>
  </si>
  <si>
    <t>lettuce, red leaf</t>
  </si>
  <si>
    <t>lettuce, romaine</t>
  </si>
  <si>
    <t>lettuce, romaine, chopped</t>
  </si>
  <si>
    <t>lettuce, romaine, commodity</t>
  </si>
  <si>
    <t>lettuce, romaine, heart</t>
  </si>
  <si>
    <t>lettuce, romaine, heart, chopped</t>
  </si>
  <si>
    <t>lettuce, romaine, shredded</t>
  </si>
  <si>
    <t>lettuce, salad mix</t>
  </si>
  <si>
    <t>lettuce, salad mix, commodity</t>
  </si>
  <si>
    <t>lettuce, salad mix, mesclun</t>
  </si>
  <si>
    <t>lettuce, shredded</t>
  </si>
  <si>
    <t>lettuce, spring mix</t>
  </si>
  <si>
    <t>lettuce, spring mix, commodity</t>
  </si>
  <si>
    <t>lettuce, variety</t>
  </si>
  <si>
    <t>mustard green</t>
  </si>
  <si>
    <t>salad, coleslaw</t>
  </si>
  <si>
    <t>salad, coleslaw, commodity</t>
  </si>
  <si>
    <t>spinach</t>
  </si>
  <si>
    <t>spinach, baby</t>
  </si>
  <si>
    <t>spinach, chopped</t>
  </si>
  <si>
    <t>spinach, chopped, frozen</t>
  </si>
  <si>
    <t>spinach, cut</t>
  </si>
  <si>
    <t>spinach, cut, commodity</t>
  </si>
  <si>
    <t>spinach, cut, frozen</t>
  </si>
  <si>
    <t>Human Resources Administration</t>
  </si>
  <si>
    <t>spinach, frozen</t>
  </si>
  <si>
    <t>spinach, salad mix</t>
  </si>
  <si>
    <t>spinach, sautéed</t>
  </si>
  <si>
    <t>Farm &gt; Primary Processor &gt; Wholesaler &gt; NYC Public Agencies</t>
  </si>
  <si>
    <t>Farm &gt; Wholesaler &gt; NYC Public Agencies</t>
  </si>
  <si>
    <t>Farm &gt; Wholesale &gt; NYC Public Institutions</t>
  </si>
  <si>
    <t>Farm &gt; Primary Processor &gt; Wholesaler</t>
  </si>
  <si>
    <t>time_period</t>
  </si>
  <si>
    <t>product_type</t>
  </si>
  <si>
    <t>number_of_units</t>
  </si>
  <si>
    <t>total_cost</t>
  </si>
  <si>
    <t>cost_lb</t>
  </si>
  <si>
    <t>CABBAGE BAG</t>
  </si>
  <si>
    <t>CABBAGE GREEN BOXED</t>
  </si>
  <si>
    <t>CABBAGE SHREDDED</t>
  </si>
  <si>
    <t>FRESH GREEN CABBAGE 50 LB</t>
  </si>
  <si>
    <t>FRESH SHREDDED RED CABBAGE 4/5 LB KOSHER</t>
  </si>
  <si>
    <t>CABBAGE GREEN SHREDDED 4X5 LB</t>
  </si>
  <si>
    <t>CABBAGE, GRN SHRD 1/8  PILO PK</t>
  </si>
  <si>
    <t>CABBAGE RED SHREDDED 5 LB</t>
  </si>
  <si>
    <t>CABBAGE RED 3 PC</t>
  </si>
  <si>
    <t>CABBAGE RED SHREDDED 4X5 LB</t>
  </si>
  <si>
    <t>86 CABBAGE GREEN SHREDDED THIN 4X5 LB</t>
  </si>
  <si>
    <t>CABBAGE NAPA SHREDDED 4X5 LB</t>
  </si>
  <si>
    <t>CABBAGE NAPA SHREDDED 5 LB</t>
  </si>
  <si>
    <t>Current Price</t>
  </si>
  <si>
    <t>Hypothetical Competitive Prices with Premiums</t>
  </si>
  <si>
    <t>No Certifications (Price/Pound)</t>
  </si>
  <si>
    <t>NYS Grown</t>
  </si>
  <si>
    <t>Cabbage, green, head</t>
  </si>
  <si>
    <t>Cabbage, green, shredded</t>
  </si>
  <si>
    <t>Cabbage, red, head</t>
  </si>
  <si>
    <t>Chopped Romaine</t>
  </si>
  <si>
    <t>Salad Mix</t>
  </si>
  <si>
    <t>Commodity</t>
  </si>
  <si>
    <t>Supply chain description</t>
  </si>
  <si>
    <t>Romaine, chopped</t>
  </si>
  <si>
    <t>NYC public agencies</t>
  </si>
  <si>
    <t>Wholesaler</t>
  </si>
  <si>
    <t>Primary Processor</t>
  </si>
  <si>
    <t>Farm</t>
  </si>
  <si>
    <t>https://www.nass.usda.gov/Publications/Todays_Reports/reports/agpr0522.pdf</t>
  </si>
  <si>
    <t>https://downloads.usda.library.cornell.edu/usda-esmis/files/c821gj76b/f1883f81v/wp98bd617/agpr1224.pdf</t>
  </si>
  <si>
    <t>(All prices in price per/lb)</t>
  </si>
  <si>
    <t>CWT</t>
  </si>
  <si>
    <t>LB</t>
  </si>
  <si>
    <t>FarmerPrice received for lettuce</t>
  </si>
  <si>
    <t xml:space="preserve">We assume the farmer price received for lettuce is the same percentage for the other commodities. </t>
  </si>
  <si>
    <t>To get the percentage of the NYC price received by producers we take the farm price divided by the NYC price</t>
  </si>
  <si>
    <t>We do not have data on the primary processor margin. So we assume the remainder of the margin is split between wholesaler and primary processor</t>
  </si>
  <si>
    <t>Salad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</si>
</sst>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0000000000%"/>
  </numFmts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Apto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43" fontId="0" fillId="0" borderId="0" xfId="1" applyFont="1"/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8" fontId="0" fillId="0" borderId="0" xfId="0" applyNumberFormat="1"/>
    <xf numFmtId="8" fontId="2" fillId="0" borderId="4" xfId="0" applyNumberFormat="1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9" fontId="0" fillId="0" borderId="0" xfId="2" applyFont="1"/>
    <xf numFmtId="164" fontId="0" fillId="0" borderId="0" xfId="0" applyNumberFormat="1"/>
    <xf numFmtId="44" fontId="0" fillId="0" borderId="0" xfId="3" applyFont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 dirty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NY Leafy Green Supply Chain Margins -  Chopped Romaine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margin_fig!$J$4</c:f>
              <c:strCache>
                <c:ptCount val="1"/>
                <c:pt idx="0">
                  <c:v>Wholesaler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margin_fig!$I$5</c:f>
              <c:strCache>
                <c:ptCount val="1"/>
                <c:pt idx="0">
                  <c:v>Romaine, chopped</c:v>
                </c:pt>
              </c:strCache>
            </c:strRef>
          </c:cat>
          <c:val>
            <c:numRef>
              <c:f>margin_fig!$J$5</c:f>
              <c:numCache>
                <c:formatCode>_("$"* #,##0.00_);_("$"* \(#,##0.00\);_("$"* "-"??_);_(@_)</c:formatCode>
                <c:ptCount val="1"/>
                <c:pt idx="0">
                  <c:v>0.45650000000000002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78-4FC3-BE19-5353793515BE}"/>
            </c:ext>
          </c:extLst>
        </c:ser>
        <c:ser>
          <c:idx val="2"/>
          <c:order val="2"/>
          <c:tx>
            <c:strRef>
              <c:f>margin_fig!$K$4</c:f>
              <c:strCache>
                <c:ptCount val="1"/>
                <c:pt idx="0">
                  <c:v>Primary Processor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margin_fig!$I$5</c:f>
              <c:strCache>
                <c:ptCount val="1"/>
                <c:pt idx="0">
                  <c:v>Romaine, chopped</c:v>
                </c:pt>
              </c:strCache>
            </c:strRef>
          </c:cat>
          <c:val>
            <c:numRef>
              <c:f>margin_fig!$K$5</c:f>
              <c:numCache>
                <c:formatCode>_("$"* #,##0.00_);_("$"* \(#,##0.00\);_("$"* "-"??_);_(@_)</c:formatCode>
                <c:ptCount val="1"/>
                <c:pt idx="0">
                  <c:v>0.45650000000000002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78-4FC3-BE19-5353793515BE}"/>
            </c:ext>
          </c:extLst>
        </c:ser>
        <c:ser>
          <c:idx val="3"/>
          <c:order val="3"/>
          <c:tx>
            <c:strRef>
              <c:f>margin_fig!$L$4</c:f>
              <c:strCache>
                <c:ptCount val="1"/>
                <c:pt idx="0">
                  <c:v>Farm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margin_fig!$I$5</c:f>
              <c:strCache>
                <c:ptCount val="1"/>
                <c:pt idx="0">
                  <c:v>Romaine, chopped</c:v>
                </c:pt>
              </c:strCache>
            </c:strRef>
          </c:cat>
          <c:val>
            <c:numRef>
              <c:f>margin_fig!$L$5</c:f>
              <c:numCache>
                <c:formatCode>_("$"* #,##0.00_);_("$"* \(#,##0.00\);_("$"* "-"??_);_(@_)</c:formatCode>
                <c:ptCount val="1"/>
                <c:pt idx="0">
                  <c:v>0.28699999999999998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78-4FC3-BE19-5353793515B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68045087"/>
        <c:axId val="126803260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margin_fig!#REF!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margin_fig!$I$5</c15:sqref>
                        </c15:formulaRef>
                      </c:ext>
                    </c:extLst>
                    <c:strCache>
                      <c:ptCount val="1"/>
                      <c:pt idx="0">
                        <c:v>Romaine, chopped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margin_fig!#REF!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B78-4FC3-BE19-5353793515BE}"/>
                  </c:ext>
                </c:extLst>
              </c15:ser>
            </c15:filteredBarSeries>
          </c:ext>
        </c:extLst>
      </c:barChart>
      <c:catAx>
        <c:axId val="12680450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32607"/>
        <c:crosses val="autoZero"/>
        <c:auto val="1"/>
        <c:lblAlgn val="ctr"/>
        <c:lblOffset val="100"/>
        <c:noMultiLvlLbl val="0"/>
      </c:catAx>
      <c:valAx>
        <c:axId val="126803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4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margin_fig!$J$8</c:f>
              <c:strCache>
                <c:ptCount val="1"/>
                <c:pt idx="0">
                  <c:v>Wholesaler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margin_fig!$I$9</c:f>
              <c:strCache>
                <c:ptCount val="1"/>
                <c:pt idx="0">
                  <c:v>Salad mix</c:v>
                </c:pt>
              </c:strCache>
            </c:strRef>
          </c:cat>
          <c:val>
            <c:numRef>
              <c:f>margin_fig!$J$9</c:f>
              <c:numCache>
                <c:formatCode>_("$"* #,##0.00_);_("$"* \(#,##0.00\);_("$"* "-"??_);_(@_)</c:formatCode>
                <c:ptCount val="1"/>
                <c:pt idx="0">
                  <c:v>1.1108166666666666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51-42CA-B151-AA0922BE61E2}"/>
            </c:ext>
          </c:extLst>
        </c:ser>
        <c:ser>
          <c:idx val="1"/>
          <c:order val="1"/>
          <c:tx>
            <c:strRef>
              <c:f>margin_fig!$K$8</c:f>
              <c:strCache>
                <c:ptCount val="1"/>
                <c:pt idx="0">
                  <c:v>Farm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margin_fig!$I$9</c:f>
              <c:strCache>
                <c:ptCount val="1"/>
                <c:pt idx="0">
                  <c:v>Salad mix</c:v>
                </c:pt>
              </c:strCache>
            </c:strRef>
          </c:cat>
          <c:val>
            <c:numRef>
              <c:f>margin_fig!$K$9</c:f>
              <c:numCache>
                <c:formatCode>_("$"* #,##0.00_);_("$"* \(#,##0.00\);_("$"* "-"??_);_(@_)</c:formatCode>
                <c:ptCount val="1"/>
                <c:pt idx="0">
                  <c:v>0.34918333333333335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51-42CA-B151-AA0922BE6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8079167"/>
        <c:axId val="1268079647"/>
      </c:barChart>
      <c:catAx>
        <c:axId val="12680791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79647"/>
        <c:crosses val="autoZero"/>
        <c:auto val="1"/>
        <c:lblAlgn val="ctr"/>
        <c:lblOffset val="100"/>
        <c:noMultiLvlLbl val="0"/>
      </c:catAx>
      <c:valAx>
        <c:axId val="1268079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79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margin_fig!$I$15</c:f>
              <c:strCache>
                <c:ptCount val="1"/>
                <c:pt idx="0">
                  <c:v>Wholesaler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margin_fig!$H$16</c:f>
              <c:strCache>
                <c:ptCount val="1"/>
                <c:pt idx="0">
                  <c:v>Cabbage, green, head</c:v>
                </c:pt>
              </c:strCache>
            </c:strRef>
          </c:cat>
          <c:val>
            <c:numRef>
              <c:f>margin_fig!$I$16</c:f>
              <c:numCache>
                <c:formatCode>_("$"* #,##0.00_);_("$"* \(#,##0.00\);_("$"* "-"??_);_(@_)</c:formatCode>
                <c:ptCount val="1"/>
                <c:pt idx="0">
                  <c:v>0.33476666666666666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2F-4AD2-BABB-83AC9DA83380}"/>
            </c:ext>
          </c:extLst>
        </c:ser>
        <c:ser>
          <c:idx val="1"/>
          <c:order val="1"/>
          <c:tx>
            <c:strRef>
              <c:f>margin_fig!$J$15</c:f>
              <c:strCache>
                <c:ptCount val="1"/>
                <c:pt idx="0">
                  <c:v>Farm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margin_fig!$H$16</c:f>
              <c:strCache>
                <c:ptCount val="1"/>
                <c:pt idx="0">
                  <c:v>Cabbage, green, head</c:v>
                </c:pt>
              </c:strCache>
            </c:strRef>
          </c:cat>
          <c:val>
            <c:numRef>
              <c:f>margin_fig!$J$16</c:f>
              <c:numCache>
                <c:formatCode>_("$"* #,##0.00_);_("$"* \(#,##0.00\);_("$"* "-"??_);_(@_)</c:formatCode>
                <c:ptCount val="1"/>
                <c:pt idx="0">
                  <c:v>0.10523333333333333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2F-4AD2-BABB-83AC9DA8338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5605088"/>
        <c:axId val="25607488"/>
      </c:barChart>
      <c:catAx>
        <c:axId val="25605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07488"/>
        <c:crosses val="autoZero"/>
        <c:auto val="1"/>
        <c:lblAlgn val="ctr"/>
        <c:lblOffset val="100"/>
        <c:noMultiLvlLbl val="0"/>
      </c:catAx>
      <c:valAx>
        <c:axId val="2560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0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margin_fig!$F$24</c:f>
              <c:strCache>
                <c:ptCount val="1"/>
                <c:pt idx="0">
                  <c:v>Wholesaler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margin_fig!$E$25</c:f>
              <c:strCache>
                <c:ptCount val="1"/>
                <c:pt idx="0">
                  <c:v>Cabbage, green, shredded</c:v>
                </c:pt>
              </c:strCache>
            </c:strRef>
          </c:cat>
          <c:val>
            <c:numRef>
              <c:f>margin_fig!$F$25</c:f>
              <c:numCache>
                <c:formatCode>_("$"* #,##0.00_);_("$"* \(#,##0.00\);_("$"* "-"??_);_(@_)</c:formatCode>
                <c:ptCount val="1"/>
                <c:pt idx="0">
                  <c:v>0.36519999999999997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AD-4AE9-9242-08A1DC0E534E}"/>
            </c:ext>
          </c:extLst>
        </c:ser>
        <c:ser>
          <c:idx val="1"/>
          <c:order val="1"/>
          <c:tx>
            <c:strRef>
              <c:f>margin_fig!$G$24</c:f>
              <c:strCache>
                <c:ptCount val="1"/>
                <c:pt idx="0">
                  <c:v>Primary Processor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margin_fig!$E$25</c:f>
              <c:strCache>
                <c:ptCount val="1"/>
                <c:pt idx="0">
                  <c:v>Cabbage, green, shredded</c:v>
                </c:pt>
              </c:strCache>
            </c:strRef>
          </c:cat>
          <c:val>
            <c:numRef>
              <c:f>margin_fig!$G$25</c:f>
              <c:numCache>
                <c:formatCode>_("$"* #,##0.00_);_("$"* \(#,##0.00\);_("$"* "-"??_);_(@_)</c:formatCode>
                <c:ptCount val="1"/>
                <c:pt idx="0">
                  <c:v>0.36519999999999997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AD-4AE9-9242-08A1DC0E534E}"/>
            </c:ext>
          </c:extLst>
        </c:ser>
        <c:ser>
          <c:idx val="2"/>
          <c:order val="2"/>
          <c:tx>
            <c:strRef>
              <c:f>margin_fig!$H$24</c:f>
              <c:strCache>
                <c:ptCount val="1"/>
                <c:pt idx="0">
                  <c:v>Farm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margin_fig!$E$25</c:f>
              <c:strCache>
                <c:ptCount val="1"/>
                <c:pt idx="0">
                  <c:v>Cabbage, green, shredded</c:v>
                </c:pt>
              </c:strCache>
            </c:strRef>
          </c:cat>
          <c:val>
            <c:numRef>
              <c:f>margin_fig!$H$25</c:f>
              <c:numCache>
                <c:formatCode>_("$"* #,##0.00_);_("$"* \(#,##0.00\);_("$"* "-"??_);_(@_)</c:formatCode>
                <c:ptCount val="1"/>
                <c:pt idx="0">
                  <c:v>0.2296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AD-4AE9-9242-08A1DC0E534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5604608"/>
        <c:axId val="25347856"/>
      </c:barChart>
      <c:catAx>
        <c:axId val="25604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47856"/>
        <c:crosses val="autoZero"/>
        <c:auto val="1"/>
        <c:lblAlgn val="ctr"/>
        <c:lblOffset val="100"/>
        <c:noMultiLvlLbl val="0"/>
      </c:catAx>
      <c:valAx>
        <c:axId val="2534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0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198120</xdr:colOff>
      <xdr:row>1</xdr:row>
      <xdr:rowOff>162877</xdr:rowOff>
    </xdr:from>
    <xdr:to>
      <xdr:col>21</xdr:col>
      <xdr:colOff>581025</xdr:colOff>
      <xdr:row>17</xdr:row>
      <xdr:rowOff>8572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8FBF56-F058-B041-EDA6-69D7E1D80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314325</xdr:colOff>
      <xdr:row>20</xdr:row>
      <xdr:rowOff>105727</xdr:rowOff>
    </xdr:from>
    <xdr:to>
      <xdr:col>1</xdr:col>
      <xdr:colOff>3248025</xdr:colOff>
      <xdr:row>35</xdr:row>
      <xdr:rowOff>132397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3DC662-256C-FFCD-DD20-83886F0AE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350520</xdr:colOff>
      <xdr:row>18</xdr:row>
      <xdr:rowOff>132397</xdr:rowOff>
    </xdr:from>
    <xdr:to>
      <xdr:col>19</xdr:col>
      <xdr:colOff>457200</xdr:colOff>
      <xdr:row>33</xdr:row>
      <xdr:rowOff>153352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1AE3ED2-8D76-2F7B-7B3E-15A9957F72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381000</xdr:colOff>
      <xdr:row>4</xdr:row>
      <xdr:rowOff>132397</xdr:rowOff>
    </xdr:from>
    <xdr:to>
      <xdr:col>9</xdr:col>
      <xdr:colOff>581025</xdr:colOff>
      <xdr:row>19</xdr:row>
      <xdr:rowOff>153352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7A93B89-991B-6DD1-2623-E652062A7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zoomScale="150" zoomScaleNormal="150" workbookViewId="0">
      <selection activeCell="H75" sqref="H75"/>
    </sheetView>
  </sheetViews>
  <sheetFormatPr defaultColWidth="11.47265625" defaultRowHeight="14.4" x14ac:dyDescent="0.55000000000000004"/>
  <cols>
    <col min="1" max="1" width="37.3125" bestFit="1" customWidth="1"/>
    <col min="2" max="2" width="35.156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55000000000000004">
      <c r="A2" t="s">
        <v>6</v>
      </c>
      <c r="B2" t="s">
        <v>7</v>
      </c>
      <c r="C2">
        <v>4.9108333333333301</v>
      </c>
      <c r="D2">
        <v>4.2883333333333304</v>
      </c>
      <c r="E2">
        <v>5.5333333333333297</v>
      </c>
      <c r="F2">
        <v>10.5</v>
      </c>
    </row>
    <row r="3" spans="1:8" x14ac:dyDescent="0.55000000000000004">
      <c r="A3" t="s">
        <v>8</v>
      </c>
      <c r="B3" t="s">
        <v>9</v>
      </c>
      <c r="C3">
        <v>1.88133333333333</v>
      </c>
      <c r="D3">
        <v>0.85866666666666702</v>
      </c>
      <c r="E3">
        <v>2.9039999999999999</v>
      </c>
      <c r="F3">
        <v>25</v>
      </c>
    </row>
    <row r="4" spans="1:8" x14ac:dyDescent="0.55000000000000004">
      <c r="A4" t="s">
        <v>10</v>
      </c>
      <c r="B4" t="s">
        <v>9</v>
      </c>
      <c r="C4">
        <v>2.1701999999999999</v>
      </c>
      <c r="D4">
        <v>1.8784000000000001</v>
      </c>
      <c r="E4">
        <v>2.4620000000000002</v>
      </c>
      <c r="F4">
        <v>42.5</v>
      </c>
    </row>
    <row r="5" spans="1:8" x14ac:dyDescent="0.55000000000000004">
      <c r="A5" t="s">
        <v>11</v>
      </c>
      <c r="B5" t="s">
        <v>9</v>
      </c>
      <c r="C5">
        <v>2.2189999999999999</v>
      </c>
      <c r="D5">
        <v>2.2189999999999999</v>
      </c>
      <c r="E5">
        <v>2.2189999999999999</v>
      </c>
      <c r="F5">
        <v>10</v>
      </c>
    </row>
    <row r="6" spans="1:8" x14ac:dyDescent="0.55000000000000004">
      <c r="A6" t="s">
        <v>12</v>
      </c>
      <c r="B6" t="s">
        <v>13</v>
      </c>
      <c r="C6">
        <v>0.37</v>
      </c>
      <c r="D6">
        <v>0.28999999999999998</v>
      </c>
      <c r="E6">
        <v>0.45</v>
      </c>
      <c r="F6">
        <v>1075</v>
      </c>
    </row>
    <row r="7" spans="1:8" x14ac:dyDescent="0.55000000000000004">
      <c r="A7" t="s">
        <v>12</v>
      </c>
      <c r="B7" t="s">
        <v>7</v>
      </c>
      <c r="C7">
        <v>0.71150000000000002</v>
      </c>
      <c r="D7">
        <v>0.42299999999999999</v>
      </c>
      <c r="E7">
        <v>1</v>
      </c>
      <c r="F7">
        <v>65.5</v>
      </c>
    </row>
    <row r="8" spans="1:8" x14ac:dyDescent="0.55000000000000004">
      <c r="A8" t="s">
        <v>12</v>
      </c>
      <c r="B8" t="s">
        <v>14</v>
      </c>
      <c r="C8">
        <v>0.26</v>
      </c>
      <c r="D8">
        <v>0.26</v>
      </c>
      <c r="E8">
        <v>0.26</v>
      </c>
      <c r="F8">
        <v>10500</v>
      </c>
    </row>
    <row r="9" spans="1:8" s="1" customFormat="1" x14ac:dyDescent="0.55000000000000004">
      <c r="A9" s="1" t="s">
        <v>12</v>
      </c>
      <c r="B9" s="1" t="s">
        <v>15</v>
      </c>
      <c r="C9" s="1">
        <v>0.439</v>
      </c>
      <c r="D9" s="1">
        <v>0.42799999999999999</v>
      </c>
      <c r="E9" s="1">
        <v>0.45</v>
      </c>
      <c r="F9" s="1">
        <v>1265</v>
      </c>
    </row>
    <row r="10" spans="1:8" x14ac:dyDescent="0.55000000000000004">
      <c r="A10" t="s">
        <v>16</v>
      </c>
      <c r="B10" t="s">
        <v>15</v>
      </c>
      <c r="C10">
        <v>1.675</v>
      </c>
      <c r="D10">
        <v>1.675</v>
      </c>
      <c r="E10">
        <v>1.675</v>
      </c>
      <c r="F10">
        <v>6</v>
      </c>
    </row>
    <row r="11" spans="1:8" x14ac:dyDescent="0.55000000000000004">
      <c r="A11" t="s">
        <v>17</v>
      </c>
      <c r="B11" t="s">
        <v>18</v>
      </c>
      <c r="C11">
        <v>0.99936900622100799</v>
      </c>
      <c r="D11">
        <v>0.86404850746268702</v>
      </c>
      <c r="E11">
        <v>1.1097812499999999</v>
      </c>
      <c r="F11">
        <v>3505</v>
      </c>
    </row>
    <row r="12" spans="1:8" x14ac:dyDescent="0.55000000000000004">
      <c r="A12" t="s">
        <v>17</v>
      </c>
      <c r="B12" t="s">
        <v>15</v>
      </c>
      <c r="C12">
        <v>0.62</v>
      </c>
      <c r="D12">
        <v>0.62</v>
      </c>
      <c r="E12">
        <v>0.62</v>
      </c>
      <c r="F12">
        <v>150</v>
      </c>
    </row>
    <row r="13" spans="1:8" x14ac:dyDescent="0.55000000000000004">
      <c r="A13" t="s">
        <v>17</v>
      </c>
      <c r="B13" t="s">
        <v>9</v>
      </c>
      <c r="C13">
        <v>2.04</v>
      </c>
      <c r="D13">
        <v>2.04</v>
      </c>
      <c r="E13">
        <v>2.04</v>
      </c>
      <c r="F13">
        <v>12</v>
      </c>
    </row>
    <row r="14" spans="1:8" x14ac:dyDescent="0.55000000000000004">
      <c r="A14" t="s">
        <v>19</v>
      </c>
      <c r="B14" t="s">
        <v>9</v>
      </c>
      <c r="C14">
        <v>80.239999999999995</v>
      </c>
      <c r="D14">
        <v>80.239999999999995</v>
      </c>
      <c r="E14">
        <v>80.239999999999995</v>
      </c>
      <c r="F14">
        <v>20</v>
      </c>
    </row>
    <row r="15" spans="1:8" s="1" customFormat="1" x14ac:dyDescent="0.55000000000000004">
      <c r="A15" s="1" t="s">
        <v>20</v>
      </c>
      <c r="B15" s="1" t="s">
        <v>7</v>
      </c>
      <c r="C15" s="1">
        <v>0.96</v>
      </c>
      <c r="D15" s="1">
        <v>0.96</v>
      </c>
      <c r="E15" s="1">
        <v>0.96</v>
      </c>
      <c r="F15" s="1">
        <v>20</v>
      </c>
      <c r="H15" s="1" t="s">
        <v>80</v>
      </c>
    </row>
    <row r="16" spans="1:8" x14ac:dyDescent="0.55000000000000004">
      <c r="A16" t="s">
        <v>20</v>
      </c>
      <c r="B16" t="s">
        <v>9</v>
      </c>
      <c r="C16">
        <v>4.9353435374149699</v>
      </c>
      <c r="D16">
        <v>0.965530612244898</v>
      </c>
      <c r="E16">
        <v>12.509499999999999</v>
      </c>
      <c r="F16">
        <v>2140</v>
      </c>
    </row>
    <row r="17" spans="1:8" x14ac:dyDescent="0.55000000000000004">
      <c r="A17" t="s">
        <v>21</v>
      </c>
      <c r="B17" t="s">
        <v>9</v>
      </c>
      <c r="C17">
        <v>0.87739583333333304</v>
      </c>
      <c r="D17">
        <v>0.87739583333333304</v>
      </c>
      <c r="E17">
        <v>0.87739583333333304</v>
      </c>
      <c r="F17">
        <v>96</v>
      </c>
    </row>
    <row r="18" spans="1:8" x14ac:dyDescent="0.55000000000000004">
      <c r="A18" t="s">
        <v>22</v>
      </c>
      <c r="B18" t="s">
        <v>9</v>
      </c>
      <c r="C18">
        <v>17.051092857142901</v>
      </c>
      <c r="D18">
        <v>12.530785714285701</v>
      </c>
      <c r="E18">
        <v>21.571400000000001</v>
      </c>
      <c r="F18">
        <v>165</v>
      </c>
    </row>
    <row r="19" spans="1:8" s="1" customFormat="1" x14ac:dyDescent="0.55000000000000004">
      <c r="A19" s="1" t="s">
        <v>23</v>
      </c>
      <c r="B19" s="1" t="s">
        <v>9</v>
      </c>
      <c r="C19" s="1">
        <v>0.995</v>
      </c>
      <c r="D19" s="1">
        <v>0.995</v>
      </c>
      <c r="E19" s="1">
        <v>0.995</v>
      </c>
      <c r="F19" s="1">
        <v>12</v>
      </c>
      <c r="H19" s="1" t="s">
        <v>79</v>
      </c>
    </row>
    <row r="20" spans="1:8" x14ac:dyDescent="0.55000000000000004">
      <c r="A20" t="s">
        <v>24</v>
      </c>
      <c r="B20" t="s">
        <v>7</v>
      </c>
      <c r="C20">
        <v>2.7829999999999999</v>
      </c>
      <c r="D20">
        <v>2.7829999999999999</v>
      </c>
      <c r="E20">
        <v>2.7829999999999999</v>
      </c>
      <c r="F20">
        <v>10</v>
      </c>
    </row>
    <row r="21" spans="1:8" x14ac:dyDescent="0.55000000000000004">
      <c r="A21" t="s">
        <v>24</v>
      </c>
      <c r="B21" t="s">
        <v>18</v>
      </c>
      <c r="C21">
        <v>1.46343771362459</v>
      </c>
      <c r="D21">
        <v>1.2998997995992001</v>
      </c>
      <c r="E21">
        <v>1.6459999999999999</v>
      </c>
      <c r="F21">
        <v>3655</v>
      </c>
    </row>
    <row r="22" spans="1:8" x14ac:dyDescent="0.55000000000000004">
      <c r="A22" t="s">
        <v>24</v>
      </c>
      <c r="B22" t="s">
        <v>9</v>
      </c>
      <c r="C22">
        <v>1.77768241106719</v>
      </c>
      <c r="D22">
        <v>1.0215909090909101</v>
      </c>
      <c r="E22">
        <v>2.53377391304348</v>
      </c>
      <c r="F22">
        <v>397.5</v>
      </c>
    </row>
    <row r="23" spans="1:8" x14ac:dyDescent="0.55000000000000004">
      <c r="A23" t="s">
        <v>25</v>
      </c>
      <c r="B23" t="s">
        <v>7</v>
      </c>
      <c r="C23" t="e">
        <v>#NUM!</v>
      </c>
      <c r="D23" t="e">
        <v>#NUM!</v>
      </c>
      <c r="E23" t="e">
        <v>#NUM!</v>
      </c>
      <c r="F23">
        <v>0</v>
      </c>
    </row>
    <row r="24" spans="1:8" x14ac:dyDescent="0.55000000000000004">
      <c r="A24" t="s">
        <v>25</v>
      </c>
      <c r="B24" t="s">
        <v>15</v>
      </c>
      <c r="C24">
        <v>1.6132647058823499</v>
      </c>
      <c r="D24">
        <v>1.6132647058823499</v>
      </c>
      <c r="E24">
        <v>1.6132647058823499</v>
      </c>
      <c r="F24">
        <v>1360</v>
      </c>
    </row>
    <row r="25" spans="1:8" x14ac:dyDescent="0.55000000000000004">
      <c r="A25" t="s">
        <v>26</v>
      </c>
      <c r="B25" t="s">
        <v>13</v>
      </c>
      <c r="C25">
        <v>0.26</v>
      </c>
      <c r="D25">
        <v>0.26</v>
      </c>
      <c r="E25">
        <v>0.26</v>
      </c>
      <c r="F25">
        <v>900</v>
      </c>
    </row>
    <row r="26" spans="1:8" x14ac:dyDescent="0.55000000000000004">
      <c r="A26" t="s">
        <v>26</v>
      </c>
      <c r="B26" t="s">
        <v>14</v>
      </c>
      <c r="C26">
        <v>0.22</v>
      </c>
      <c r="D26">
        <v>0.22</v>
      </c>
      <c r="E26">
        <v>0.22</v>
      </c>
      <c r="F26">
        <v>8100</v>
      </c>
    </row>
    <row r="27" spans="1:8" x14ac:dyDescent="0.55000000000000004">
      <c r="A27" t="s">
        <v>27</v>
      </c>
      <c r="B27" t="s">
        <v>7</v>
      </c>
      <c r="C27">
        <v>0.75611111111111096</v>
      </c>
      <c r="D27">
        <v>0.75611111111111096</v>
      </c>
      <c r="E27">
        <v>0.75611111111111096</v>
      </c>
      <c r="F27">
        <v>324</v>
      </c>
    </row>
    <row r="28" spans="1:8" x14ac:dyDescent="0.55000000000000004">
      <c r="A28" t="s">
        <v>27</v>
      </c>
      <c r="B28" t="s">
        <v>15</v>
      </c>
      <c r="C28">
        <v>1.16405475431909</v>
      </c>
      <c r="D28">
        <v>0.66339285714285701</v>
      </c>
      <c r="E28">
        <v>1.6087096774193499</v>
      </c>
      <c r="F28">
        <v>1227.5999999999999</v>
      </c>
    </row>
    <row r="29" spans="1:8" x14ac:dyDescent="0.55000000000000004">
      <c r="A29" t="s">
        <v>28</v>
      </c>
      <c r="B29" t="s">
        <v>7</v>
      </c>
      <c r="C29" t="e">
        <v>#NUM!</v>
      </c>
      <c r="D29" t="e">
        <v>#NUM!</v>
      </c>
      <c r="E29" t="e">
        <v>#NUM!</v>
      </c>
      <c r="F29">
        <v>0</v>
      </c>
    </row>
    <row r="30" spans="1:8" x14ac:dyDescent="0.55000000000000004">
      <c r="A30" t="s">
        <v>28</v>
      </c>
      <c r="B30" t="s">
        <v>9</v>
      </c>
      <c r="C30">
        <v>8.5024999999999995</v>
      </c>
      <c r="D30">
        <v>8.5024999999999995</v>
      </c>
      <c r="E30">
        <v>8.5024999999999995</v>
      </c>
      <c r="F30">
        <v>12</v>
      </c>
    </row>
    <row r="31" spans="1:8" x14ac:dyDescent="0.55000000000000004">
      <c r="A31" t="s">
        <v>29</v>
      </c>
      <c r="B31" t="s">
        <v>7</v>
      </c>
      <c r="C31">
        <v>1.2434027777777801</v>
      </c>
      <c r="D31">
        <v>1.00555555555556</v>
      </c>
      <c r="E31">
        <v>1.48125</v>
      </c>
      <c r="F31">
        <v>210</v>
      </c>
    </row>
    <row r="32" spans="1:8" x14ac:dyDescent="0.55000000000000004">
      <c r="A32" t="s">
        <v>29</v>
      </c>
      <c r="B32" t="s">
        <v>15</v>
      </c>
      <c r="C32">
        <v>1.67</v>
      </c>
      <c r="D32">
        <v>1.67</v>
      </c>
      <c r="E32">
        <v>1.67</v>
      </c>
      <c r="F32">
        <v>200</v>
      </c>
    </row>
    <row r="33" spans="1:6" x14ac:dyDescent="0.55000000000000004">
      <c r="A33" t="s">
        <v>29</v>
      </c>
      <c r="B33" t="s">
        <v>9</v>
      </c>
      <c r="C33">
        <v>1.6245833333333299</v>
      </c>
      <c r="D33">
        <v>1.6245833333333299</v>
      </c>
      <c r="E33">
        <v>1.6245833333333299</v>
      </c>
      <c r="F33">
        <v>24</v>
      </c>
    </row>
    <row r="34" spans="1:6" x14ac:dyDescent="0.55000000000000004">
      <c r="A34" t="s">
        <v>30</v>
      </c>
      <c r="B34" t="s">
        <v>14</v>
      </c>
      <c r="C34">
        <v>0.56232558139534905</v>
      </c>
      <c r="D34">
        <v>0.56232558139534905</v>
      </c>
      <c r="E34">
        <v>0.56232558139534905</v>
      </c>
      <c r="F34">
        <v>40033</v>
      </c>
    </row>
    <row r="35" spans="1:6" x14ac:dyDescent="0.55000000000000004">
      <c r="A35" t="s">
        <v>31</v>
      </c>
      <c r="B35" t="s">
        <v>15</v>
      </c>
      <c r="C35">
        <v>0.97911425576519895</v>
      </c>
      <c r="D35">
        <v>0.66388888888888897</v>
      </c>
      <c r="E35">
        <v>1.29433962264151</v>
      </c>
      <c r="F35">
        <v>181.25</v>
      </c>
    </row>
    <row r="36" spans="1:6" x14ac:dyDescent="0.55000000000000004">
      <c r="A36" t="s">
        <v>32</v>
      </c>
      <c r="B36" t="s">
        <v>13</v>
      </c>
      <c r="C36">
        <v>0.7</v>
      </c>
      <c r="D36">
        <v>0.7</v>
      </c>
      <c r="E36">
        <v>0.7</v>
      </c>
      <c r="F36">
        <v>337.5</v>
      </c>
    </row>
    <row r="37" spans="1:6" x14ac:dyDescent="0.55000000000000004">
      <c r="A37" t="s">
        <v>32</v>
      </c>
      <c r="B37" t="s">
        <v>7</v>
      </c>
      <c r="C37">
        <v>1.07375</v>
      </c>
      <c r="D37">
        <v>0.88749999999999996</v>
      </c>
      <c r="E37">
        <v>1.26</v>
      </c>
      <c r="F37">
        <v>684</v>
      </c>
    </row>
    <row r="38" spans="1:6" x14ac:dyDescent="0.55000000000000004">
      <c r="A38" t="s">
        <v>32</v>
      </c>
      <c r="B38" t="s">
        <v>18</v>
      </c>
      <c r="C38">
        <v>1.53</v>
      </c>
      <c r="D38">
        <v>1.53</v>
      </c>
      <c r="E38">
        <v>1.53</v>
      </c>
      <c r="F38">
        <v>12</v>
      </c>
    </row>
    <row r="39" spans="1:6" x14ac:dyDescent="0.55000000000000004">
      <c r="A39" t="s">
        <v>33</v>
      </c>
      <c r="B39" t="s">
        <v>7</v>
      </c>
      <c r="C39">
        <v>3.4737275985663101</v>
      </c>
      <c r="D39">
        <v>1.1074551971326201</v>
      </c>
      <c r="E39">
        <v>5.84</v>
      </c>
      <c r="F39">
        <v>140.625</v>
      </c>
    </row>
    <row r="40" spans="1:6" x14ac:dyDescent="0.55000000000000004">
      <c r="A40" t="s">
        <v>33</v>
      </c>
      <c r="B40" t="s">
        <v>18</v>
      </c>
      <c r="C40">
        <v>2.22576666272324</v>
      </c>
      <c r="D40">
        <v>2.1002631578947399</v>
      </c>
      <c r="E40">
        <v>2.30833333333333</v>
      </c>
      <c r="F40">
        <v>3412.8</v>
      </c>
    </row>
    <row r="41" spans="1:6" x14ac:dyDescent="0.55000000000000004">
      <c r="A41" t="s">
        <v>33</v>
      </c>
      <c r="B41" t="s">
        <v>15</v>
      </c>
      <c r="C41">
        <v>0.83055555555555605</v>
      </c>
      <c r="D41">
        <v>0.83055555555555605</v>
      </c>
      <c r="E41">
        <v>0.83055555555555605</v>
      </c>
      <c r="F41">
        <v>248.4</v>
      </c>
    </row>
    <row r="42" spans="1:6" x14ac:dyDescent="0.55000000000000004">
      <c r="A42" t="s">
        <v>34</v>
      </c>
      <c r="B42" t="s">
        <v>9</v>
      </c>
      <c r="C42">
        <v>2.5791666666666702</v>
      </c>
      <c r="D42">
        <v>2.5791666666666702</v>
      </c>
      <c r="E42">
        <v>2.5791666666666702</v>
      </c>
      <c r="F42">
        <v>36</v>
      </c>
    </row>
    <row r="43" spans="1:6" x14ac:dyDescent="0.55000000000000004">
      <c r="A43" t="s">
        <v>35</v>
      </c>
      <c r="B43" t="s">
        <v>13</v>
      </c>
      <c r="C43">
        <v>0.78</v>
      </c>
      <c r="D43">
        <v>0.78</v>
      </c>
      <c r="E43">
        <v>0.78</v>
      </c>
      <c r="F43">
        <v>1825</v>
      </c>
    </row>
    <row r="44" spans="1:6" x14ac:dyDescent="0.55000000000000004">
      <c r="A44" t="s">
        <v>36</v>
      </c>
      <c r="B44" t="s">
        <v>9</v>
      </c>
      <c r="C44">
        <v>5.0149999999999997</v>
      </c>
      <c r="D44">
        <v>5.0149999999999997</v>
      </c>
      <c r="E44">
        <v>5.0149999999999997</v>
      </c>
      <c r="F44">
        <v>8</v>
      </c>
    </row>
    <row r="45" spans="1:6" x14ac:dyDescent="0.55000000000000004">
      <c r="A45" t="s">
        <v>37</v>
      </c>
      <c r="B45" t="s">
        <v>13</v>
      </c>
      <c r="C45">
        <v>0.48</v>
      </c>
      <c r="D45">
        <v>0.48</v>
      </c>
      <c r="E45">
        <v>0.48</v>
      </c>
      <c r="F45">
        <v>3925</v>
      </c>
    </row>
    <row r="46" spans="1:6" x14ac:dyDescent="0.55000000000000004">
      <c r="A46" t="s">
        <v>37</v>
      </c>
      <c r="B46" t="s">
        <v>14</v>
      </c>
      <c r="C46">
        <v>0.36</v>
      </c>
      <c r="D46">
        <v>0.36</v>
      </c>
      <c r="E46">
        <v>0.36</v>
      </c>
      <c r="F46">
        <v>3000</v>
      </c>
    </row>
    <row r="47" spans="1:6" x14ac:dyDescent="0.55000000000000004">
      <c r="A47" t="s">
        <v>37</v>
      </c>
      <c r="B47" t="s">
        <v>15</v>
      </c>
      <c r="C47">
        <v>3.3653846153846199</v>
      </c>
      <c r="D47">
        <v>3.3653846153846199</v>
      </c>
      <c r="E47">
        <v>3.3653846153846199</v>
      </c>
      <c r="F47">
        <v>156</v>
      </c>
    </row>
    <row r="48" spans="1:6" x14ac:dyDescent="0.55000000000000004">
      <c r="A48" t="s">
        <v>37</v>
      </c>
      <c r="B48" t="s">
        <v>9</v>
      </c>
      <c r="C48">
        <v>5.7268333333333299</v>
      </c>
      <c r="D48">
        <v>5.7268333333333299</v>
      </c>
      <c r="E48">
        <v>5.7268333333333299</v>
      </c>
      <c r="F48">
        <v>840</v>
      </c>
    </row>
    <row r="49" spans="1:6" x14ac:dyDescent="0.55000000000000004">
      <c r="A49" t="s">
        <v>38</v>
      </c>
      <c r="B49" t="s">
        <v>9</v>
      </c>
      <c r="C49">
        <v>1.81872733847637</v>
      </c>
      <c r="D49">
        <v>0</v>
      </c>
      <c r="E49">
        <v>4.7129093539055003</v>
      </c>
      <c r="F49">
        <v>5211.5</v>
      </c>
    </row>
    <row r="50" spans="1:6" x14ac:dyDescent="0.55000000000000004">
      <c r="A50" t="s">
        <v>39</v>
      </c>
      <c r="B50" t="s">
        <v>9</v>
      </c>
      <c r="C50">
        <v>5.3607458697764798</v>
      </c>
      <c r="D50">
        <v>5.1964917395529602</v>
      </c>
      <c r="E50">
        <v>5.5250000000000004</v>
      </c>
      <c r="F50">
        <v>562.5</v>
      </c>
    </row>
    <row r="51" spans="1:6" x14ac:dyDescent="0.55000000000000004">
      <c r="A51" t="s">
        <v>40</v>
      </c>
      <c r="B51" t="s">
        <v>18</v>
      </c>
      <c r="C51">
        <v>0.23875990423519799</v>
      </c>
      <c r="D51">
        <v>0.18236703296703299</v>
      </c>
      <c r="E51">
        <v>0.28505777777777802</v>
      </c>
      <c r="F51">
        <v>4016.6666666666702</v>
      </c>
    </row>
    <row r="52" spans="1:6" x14ac:dyDescent="0.55000000000000004">
      <c r="A52" t="s">
        <v>41</v>
      </c>
      <c r="B52" t="s">
        <v>15</v>
      </c>
      <c r="C52">
        <v>1.8091628989875601</v>
      </c>
      <c r="D52">
        <v>1.71254385964912</v>
      </c>
      <c r="E52">
        <v>1.90578193832599</v>
      </c>
      <c r="F52">
        <v>1419</v>
      </c>
    </row>
    <row r="53" spans="1:6" x14ac:dyDescent="0.55000000000000004">
      <c r="A53" t="s">
        <v>42</v>
      </c>
      <c r="B53" t="s">
        <v>15</v>
      </c>
      <c r="C53">
        <v>2.0249999999999999</v>
      </c>
      <c r="D53">
        <v>2.0249999999999999</v>
      </c>
      <c r="E53">
        <v>2.0249999999999999</v>
      </c>
      <c r="F53">
        <v>6</v>
      </c>
    </row>
    <row r="54" spans="1:6" x14ac:dyDescent="0.55000000000000004">
      <c r="A54" t="s">
        <v>43</v>
      </c>
      <c r="B54" t="s">
        <v>9</v>
      </c>
      <c r="C54">
        <v>3.4636974088160901</v>
      </c>
      <c r="D54">
        <v>1.6077393767705399</v>
      </c>
      <c r="E54">
        <v>6.4635416666666696</v>
      </c>
      <c r="F54">
        <v>1179</v>
      </c>
    </row>
    <row r="55" spans="1:6" x14ac:dyDescent="0.55000000000000004">
      <c r="A55" t="s">
        <v>44</v>
      </c>
      <c r="B55" t="s">
        <v>14</v>
      </c>
      <c r="C55">
        <v>0.51</v>
      </c>
      <c r="D55">
        <v>0.51</v>
      </c>
      <c r="E55">
        <v>0.51</v>
      </c>
      <c r="F55">
        <v>2800</v>
      </c>
    </row>
    <row r="56" spans="1:6" x14ac:dyDescent="0.55000000000000004">
      <c r="A56" t="s">
        <v>44</v>
      </c>
      <c r="B56" t="s">
        <v>9</v>
      </c>
      <c r="C56">
        <v>4.46</v>
      </c>
      <c r="D56">
        <v>0</v>
      </c>
      <c r="E56">
        <v>8.92</v>
      </c>
      <c r="F56">
        <v>150.25</v>
      </c>
    </row>
    <row r="57" spans="1:6" x14ac:dyDescent="0.55000000000000004">
      <c r="A57" t="s">
        <v>45</v>
      </c>
      <c r="B57" t="s">
        <v>9</v>
      </c>
      <c r="C57">
        <v>1.46708333333333</v>
      </c>
      <c r="D57">
        <v>1.46708333333333</v>
      </c>
      <c r="E57">
        <v>1.46708333333333</v>
      </c>
      <c r="F57">
        <v>120</v>
      </c>
    </row>
    <row r="58" spans="1:6" x14ac:dyDescent="0.55000000000000004">
      <c r="A58" t="s">
        <v>46</v>
      </c>
      <c r="B58" t="s">
        <v>9</v>
      </c>
      <c r="C58">
        <v>4.0157465628806799</v>
      </c>
      <c r="D58">
        <v>1.244</v>
      </c>
      <c r="E58">
        <v>8.9389545454545392</v>
      </c>
      <c r="F58">
        <v>1999.14</v>
      </c>
    </row>
    <row r="59" spans="1:6" x14ac:dyDescent="0.55000000000000004">
      <c r="A59" t="s">
        <v>47</v>
      </c>
      <c r="B59" t="s">
        <v>7</v>
      </c>
      <c r="C59" t="e">
        <v>#NUM!</v>
      </c>
      <c r="D59" t="e">
        <v>#NUM!</v>
      </c>
      <c r="E59" t="e">
        <v>#NUM!</v>
      </c>
      <c r="F59">
        <v>0</v>
      </c>
    </row>
    <row r="60" spans="1:6" x14ac:dyDescent="0.55000000000000004">
      <c r="A60" t="s">
        <v>47</v>
      </c>
      <c r="B60" t="s">
        <v>9</v>
      </c>
      <c r="C60">
        <v>17.511666666666699</v>
      </c>
      <c r="D60">
        <v>17.511666666666699</v>
      </c>
      <c r="E60">
        <v>17.511666666666699</v>
      </c>
      <c r="F60">
        <v>12</v>
      </c>
    </row>
    <row r="61" spans="1:6" x14ac:dyDescent="0.55000000000000004">
      <c r="A61" t="s">
        <v>48</v>
      </c>
      <c r="B61" t="s">
        <v>9</v>
      </c>
      <c r="C61">
        <v>5.4318793955090401</v>
      </c>
      <c r="D61">
        <v>3.4507462686567201</v>
      </c>
      <c r="E61">
        <v>7.4130125223613597</v>
      </c>
      <c r="F61">
        <v>1399.175</v>
      </c>
    </row>
    <row r="62" spans="1:6" x14ac:dyDescent="0.55000000000000004">
      <c r="A62" t="s">
        <v>49</v>
      </c>
      <c r="B62" t="s">
        <v>9</v>
      </c>
      <c r="C62">
        <v>2.5600287735020202</v>
      </c>
      <c r="D62">
        <v>1.84345238095238</v>
      </c>
      <c r="E62">
        <v>3.27660516605166</v>
      </c>
      <c r="F62">
        <v>193.75</v>
      </c>
    </row>
    <row r="63" spans="1:6" x14ac:dyDescent="0.55000000000000004">
      <c r="A63" t="s">
        <v>50</v>
      </c>
      <c r="B63" t="s">
        <v>13</v>
      </c>
      <c r="C63">
        <v>0.48</v>
      </c>
      <c r="D63">
        <v>0.48</v>
      </c>
      <c r="E63">
        <v>0.48</v>
      </c>
      <c r="F63">
        <v>2250</v>
      </c>
    </row>
    <row r="64" spans="1:6" x14ac:dyDescent="0.55000000000000004">
      <c r="A64" t="s">
        <v>50</v>
      </c>
      <c r="B64" t="s">
        <v>7</v>
      </c>
      <c r="C64" t="e">
        <v>#NUM!</v>
      </c>
      <c r="D64" t="e">
        <v>#NUM!</v>
      </c>
      <c r="E64" t="e">
        <v>#NUM!</v>
      </c>
      <c r="F64">
        <v>0</v>
      </c>
    </row>
    <row r="65" spans="1:8" x14ac:dyDescent="0.55000000000000004">
      <c r="A65" t="s">
        <v>50</v>
      </c>
      <c r="B65" t="s">
        <v>18</v>
      </c>
      <c r="C65">
        <v>1.1621696601890801</v>
      </c>
      <c r="D65">
        <v>0.93075500228117003</v>
      </c>
      <c r="E65">
        <v>1.4169260801665799</v>
      </c>
      <c r="F65">
        <v>38976.666666666701</v>
      </c>
    </row>
    <row r="66" spans="1:8" x14ac:dyDescent="0.55000000000000004">
      <c r="A66" t="s">
        <v>50</v>
      </c>
      <c r="B66" t="s">
        <v>9</v>
      </c>
      <c r="C66">
        <v>4.9164732142857099</v>
      </c>
      <c r="D66">
        <v>1.48294642857143</v>
      </c>
      <c r="E66">
        <v>8.35</v>
      </c>
      <c r="F66">
        <v>113</v>
      </c>
    </row>
    <row r="67" spans="1:8" s="1" customFormat="1" x14ac:dyDescent="0.55000000000000004">
      <c r="A67" s="1" t="s">
        <v>51</v>
      </c>
      <c r="B67" s="1" t="s">
        <v>18</v>
      </c>
      <c r="C67" s="1">
        <v>1.19534350155589</v>
      </c>
      <c r="D67" s="1">
        <v>0.393712795073555</v>
      </c>
      <c r="E67" s="1">
        <v>2.1458333333333299</v>
      </c>
      <c r="F67" s="1">
        <v>32732</v>
      </c>
      <c r="H67" s="1" t="s">
        <v>77</v>
      </c>
    </row>
    <row r="68" spans="1:8" x14ac:dyDescent="0.55000000000000004">
      <c r="A68" t="s">
        <v>51</v>
      </c>
      <c r="B68" t="s">
        <v>15</v>
      </c>
      <c r="C68">
        <v>3.5833333333333299</v>
      </c>
      <c r="D68">
        <v>3.5833333333333299</v>
      </c>
      <c r="E68">
        <v>3.5833333333333299</v>
      </c>
      <c r="F68">
        <v>1464</v>
      </c>
    </row>
    <row r="69" spans="1:8" x14ac:dyDescent="0.55000000000000004">
      <c r="A69" t="s">
        <v>51</v>
      </c>
      <c r="B69" t="s">
        <v>9</v>
      </c>
      <c r="C69">
        <v>4.40478967233327</v>
      </c>
      <c r="D69">
        <v>2.100625</v>
      </c>
      <c r="E69">
        <v>9.8292187500000008</v>
      </c>
      <c r="F69">
        <v>116.54</v>
      </c>
    </row>
    <row r="70" spans="1:8" x14ac:dyDescent="0.55000000000000004">
      <c r="A70" t="s">
        <v>52</v>
      </c>
      <c r="B70" t="s">
        <v>18</v>
      </c>
      <c r="C70">
        <v>0.17281120216873799</v>
      </c>
      <c r="D70">
        <v>0.134786719005561</v>
      </c>
      <c r="E70">
        <v>0.20425146566164201</v>
      </c>
      <c r="F70">
        <v>155208</v>
      </c>
    </row>
    <row r="71" spans="1:8" x14ac:dyDescent="0.55000000000000004">
      <c r="A71" t="s">
        <v>53</v>
      </c>
      <c r="B71" t="s">
        <v>9</v>
      </c>
      <c r="C71">
        <v>2.7353329065300902</v>
      </c>
      <c r="D71">
        <v>2.7353329065300902</v>
      </c>
      <c r="E71">
        <v>2.7353329065300902</v>
      </c>
      <c r="F71">
        <v>1562</v>
      </c>
    </row>
    <row r="72" spans="1:8" x14ac:dyDescent="0.55000000000000004">
      <c r="A72" t="s">
        <v>54</v>
      </c>
      <c r="B72" t="s">
        <v>9</v>
      </c>
      <c r="C72">
        <v>4.6579166666666696</v>
      </c>
      <c r="D72">
        <v>4.6579166666666696</v>
      </c>
      <c r="E72">
        <v>4.6579166666666696</v>
      </c>
      <c r="F72">
        <v>96</v>
      </c>
    </row>
    <row r="73" spans="1:8" x14ac:dyDescent="0.55000000000000004">
      <c r="A73" t="s">
        <v>55</v>
      </c>
      <c r="B73" t="s">
        <v>9</v>
      </c>
      <c r="C73">
        <v>2.9301851851851901</v>
      </c>
      <c r="D73">
        <v>2.9301851851851901</v>
      </c>
      <c r="E73">
        <v>2.9301851851851901</v>
      </c>
      <c r="F73">
        <v>648</v>
      </c>
    </row>
    <row r="74" spans="1:8" x14ac:dyDescent="0.55000000000000004">
      <c r="A74" t="s">
        <v>56</v>
      </c>
      <c r="B74" t="s">
        <v>7</v>
      </c>
      <c r="C74">
        <v>1.175</v>
      </c>
      <c r="D74">
        <v>1.175</v>
      </c>
      <c r="E74">
        <v>1.175</v>
      </c>
      <c r="F74">
        <v>120</v>
      </c>
    </row>
    <row r="75" spans="1:8" s="1" customFormat="1" x14ac:dyDescent="0.55000000000000004">
      <c r="A75" s="1" t="s">
        <v>56</v>
      </c>
      <c r="B75" s="1" t="s">
        <v>15</v>
      </c>
      <c r="C75" s="1">
        <v>1.4564794520547899</v>
      </c>
      <c r="D75" s="1">
        <v>1.4564794520547899</v>
      </c>
      <c r="E75" s="1">
        <v>1.4564794520547899</v>
      </c>
      <c r="F75" s="1">
        <v>2920</v>
      </c>
      <c r="H75" s="1" t="s">
        <v>78</v>
      </c>
    </row>
    <row r="76" spans="1:8" x14ac:dyDescent="0.55000000000000004">
      <c r="A76" t="s">
        <v>56</v>
      </c>
      <c r="B76" t="s">
        <v>9</v>
      </c>
      <c r="C76">
        <v>9.9290094240837696</v>
      </c>
      <c r="D76">
        <v>2.9283333333333301</v>
      </c>
      <c r="E76">
        <v>15.656499999999999</v>
      </c>
      <c r="F76">
        <v>170.2</v>
      </c>
    </row>
    <row r="77" spans="1:8" x14ac:dyDescent="0.55000000000000004">
      <c r="A77" t="s">
        <v>57</v>
      </c>
      <c r="B77" t="s">
        <v>18</v>
      </c>
      <c r="C77">
        <v>1.30434015285585</v>
      </c>
      <c r="D77">
        <v>0.94748013967699696</v>
      </c>
      <c r="E77">
        <v>1.4933977750309</v>
      </c>
      <c r="F77">
        <v>15898.333333333299</v>
      </c>
    </row>
    <row r="78" spans="1:8" x14ac:dyDescent="0.55000000000000004">
      <c r="A78" t="s">
        <v>58</v>
      </c>
      <c r="B78" t="s">
        <v>9</v>
      </c>
      <c r="C78">
        <v>4.0966666666666702</v>
      </c>
      <c r="D78">
        <v>4.0966666666666702</v>
      </c>
      <c r="E78">
        <v>4.0966666666666702</v>
      </c>
      <c r="F78">
        <v>60</v>
      </c>
    </row>
    <row r="79" spans="1:8" x14ac:dyDescent="0.55000000000000004">
      <c r="A79" t="s">
        <v>59</v>
      </c>
      <c r="B79" t="s">
        <v>15</v>
      </c>
      <c r="C79">
        <v>1.4484999999999999</v>
      </c>
      <c r="D79">
        <v>1.4484999999999999</v>
      </c>
      <c r="E79">
        <v>1.4484999999999999</v>
      </c>
      <c r="F79">
        <v>20</v>
      </c>
    </row>
    <row r="80" spans="1:8" x14ac:dyDescent="0.55000000000000004">
      <c r="A80" t="s">
        <v>60</v>
      </c>
      <c r="B80" t="s">
        <v>15</v>
      </c>
      <c r="C80">
        <v>4.4142857142857101</v>
      </c>
      <c r="D80">
        <v>4.4142857142857101</v>
      </c>
      <c r="E80">
        <v>4.4142857142857101</v>
      </c>
      <c r="F80">
        <v>31.5</v>
      </c>
    </row>
    <row r="81" spans="1:6" x14ac:dyDescent="0.55000000000000004">
      <c r="A81" t="s">
        <v>61</v>
      </c>
      <c r="B81" t="s">
        <v>18</v>
      </c>
      <c r="C81">
        <v>2.06375636704712</v>
      </c>
      <c r="D81">
        <v>1.61370154635601</v>
      </c>
      <c r="E81">
        <v>2.4585785953177299</v>
      </c>
      <c r="F81">
        <v>9813</v>
      </c>
    </row>
    <row r="82" spans="1:6" x14ac:dyDescent="0.55000000000000004">
      <c r="A82" t="s">
        <v>62</v>
      </c>
      <c r="B82" t="s">
        <v>9</v>
      </c>
      <c r="C82">
        <v>3.0129999999999999</v>
      </c>
      <c r="D82">
        <v>3.0129999999999999</v>
      </c>
      <c r="E82">
        <v>3.0129999999999999</v>
      </c>
      <c r="F82">
        <v>10</v>
      </c>
    </row>
    <row r="83" spans="1:6" x14ac:dyDescent="0.55000000000000004">
      <c r="A83" t="s">
        <v>63</v>
      </c>
      <c r="B83" t="s">
        <v>7</v>
      </c>
      <c r="C83">
        <v>1.0900000000000001</v>
      </c>
      <c r="D83">
        <v>1.0900000000000001</v>
      </c>
      <c r="E83">
        <v>1.0900000000000001</v>
      </c>
      <c r="F83">
        <v>324</v>
      </c>
    </row>
    <row r="84" spans="1:6" x14ac:dyDescent="0.55000000000000004">
      <c r="A84" t="s">
        <v>64</v>
      </c>
      <c r="B84" t="s">
        <v>7</v>
      </c>
      <c r="C84" t="e">
        <v>#NUM!</v>
      </c>
      <c r="D84" t="e">
        <v>#NUM!</v>
      </c>
      <c r="E84" t="e">
        <v>#NUM!</v>
      </c>
      <c r="F84">
        <v>0</v>
      </c>
    </row>
    <row r="85" spans="1:6" x14ac:dyDescent="0.55000000000000004">
      <c r="A85" t="s">
        <v>64</v>
      </c>
      <c r="B85" t="s">
        <v>15</v>
      </c>
      <c r="C85">
        <v>1.4750000000000001</v>
      </c>
      <c r="D85">
        <v>1.4750000000000001</v>
      </c>
      <c r="E85">
        <v>1.4750000000000001</v>
      </c>
      <c r="F85">
        <v>80</v>
      </c>
    </row>
    <row r="86" spans="1:6" x14ac:dyDescent="0.55000000000000004">
      <c r="A86" t="s">
        <v>64</v>
      </c>
      <c r="B86" t="s">
        <v>9</v>
      </c>
      <c r="C86">
        <v>1.1111770114942501</v>
      </c>
      <c r="D86">
        <v>0.793333333333333</v>
      </c>
      <c r="E86">
        <v>1.75512315270936</v>
      </c>
      <c r="F86">
        <v>212.2</v>
      </c>
    </row>
    <row r="87" spans="1:6" x14ac:dyDescent="0.55000000000000004">
      <c r="A87" t="s">
        <v>65</v>
      </c>
      <c r="B87" t="s">
        <v>18</v>
      </c>
      <c r="C87">
        <v>0.304223616617816</v>
      </c>
      <c r="D87">
        <v>0.234074581430746</v>
      </c>
      <c r="E87">
        <v>0.36083333333333301</v>
      </c>
      <c r="F87">
        <v>17566.666666666701</v>
      </c>
    </row>
    <row r="88" spans="1:6" x14ac:dyDescent="0.55000000000000004">
      <c r="A88" t="s">
        <v>66</v>
      </c>
      <c r="B88" t="s">
        <v>13</v>
      </c>
      <c r="C88">
        <v>1.75</v>
      </c>
      <c r="D88">
        <v>1.75</v>
      </c>
      <c r="E88">
        <v>1.75</v>
      </c>
      <c r="F88">
        <v>380</v>
      </c>
    </row>
    <row r="89" spans="1:6" x14ac:dyDescent="0.55000000000000004">
      <c r="A89" t="s">
        <v>66</v>
      </c>
      <c r="B89" t="s">
        <v>7</v>
      </c>
      <c r="C89">
        <v>2.0995475113122199</v>
      </c>
      <c r="D89">
        <v>2.0995475113122199</v>
      </c>
      <c r="E89">
        <v>2.0995475113122199</v>
      </c>
      <c r="F89">
        <v>55.25</v>
      </c>
    </row>
    <row r="90" spans="1:6" x14ac:dyDescent="0.55000000000000004">
      <c r="A90" t="s">
        <v>66</v>
      </c>
      <c r="B90" t="s">
        <v>18</v>
      </c>
      <c r="C90">
        <v>0.47953236852854297</v>
      </c>
      <c r="D90">
        <v>0.23918585052117999</v>
      </c>
      <c r="E90">
        <v>0.91220402892562003</v>
      </c>
      <c r="F90">
        <v>85686.666666666701</v>
      </c>
    </row>
    <row r="91" spans="1:6" x14ac:dyDescent="0.55000000000000004">
      <c r="A91" t="s">
        <v>66</v>
      </c>
      <c r="B91" t="s">
        <v>9</v>
      </c>
      <c r="C91">
        <v>0.84583333333333299</v>
      </c>
      <c r="D91">
        <v>0.84583333333333299</v>
      </c>
      <c r="E91">
        <v>0.84583333333333299</v>
      </c>
      <c r="F91">
        <v>48</v>
      </c>
    </row>
    <row r="92" spans="1:6" x14ac:dyDescent="0.55000000000000004">
      <c r="A92" t="s">
        <v>67</v>
      </c>
      <c r="B92" t="s">
        <v>9</v>
      </c>
      <c r="C92">
        <v>6.9610000000000003</v>
      </c>
      <c r="D92">
        <v>6.9610000000000003</v>
      </c>
      <c r="E92">
        <v>6.9610000000000003</v>
      </c>
      <c r="F92">
        <v>10</v>
      </c>
    </row>
    <row r="93" spans="1:6" x14ac:dyDescent="0.55000000000000004">
      <c r="A93" t="s">
        <v>68</v>
      </c>
      <c r="B93" t="s">
        <v>7</v>
      </c>
      <c r="C93">
        <v>0.97399999999999998</v>
      </c>
      <c r="D93">
        <v>0.85</v>
      </c>
      <c r="E93">
        <v>1.1000000000000001</v>
      </c>
      <c r="F93">
        <v>62.4</v>
      </c>
    </row>
    <row r="94" spans="1:6" x14ac:dyDescent="0.55000000000000004">
      <c r="A94" t="s">
        <v>68</v>
      </c>
      <c r="B94" t="s">
        <v>15</v>
      </c>
      <c r="C94">
        <v>1.17720475048675</v>
      </c>
      <c r="D94">
        <v>0.92583300146024206</v>
      </c>
      <c r="E94">
        <v>1.45578125</v>
      </c>
      <c r="F94">
        <v>1940.4</v>
      </c>
    </row>
    <row r="95" spans="1:6" x14ac:dyDescent="0.55000000000000004">
      <c r="A95" t="s">
        <v>69</v>
      </c>
      <c r="B95" t="s">
        <v>7</v>
      </c>
      <c r="C95">
        <v>1.1496714007240301</v>
      </c>
      <c r="D95">
        <v>0.97514285714285698</v>
      </c>
      <c r="E95">
        <v>1.4333157894736801</v>
      </c>
      <c r="F95">
        <v>419.16666666666703</v>
      </c>
    </row>
    <row r="96" spans="1:6" x14ac:dyDescent="0.55000000000000004">
      <c r="A96" t="s">
        <v>69</v>
      </c>
      <c r="B96" t="s">
        <v>15</v>
      </c>
      <c r="C96">
        <v>1.1672476905631199</v>
      </c>
      <c r="D96">
        <v>0.83594465648854899</v>
      </c>
      <c r="E96">
        <v>1.4985507246376799</v>
      </c>
      <c r="F96">
        <v>1873.875</v>
      </c>
    </row>
    <row r="97" spans="1:6" x14ac:dyDescent="0.55000000000000004">
      <c r="A97" t="s">
        <v>69</v>
      </c>
      <c r="B97" t="s">
        <v>9</v>
      </c>
      <c r="C97">
        <v>1.49916571283334</v>
      </c>
      <c r="D97">
        <v>1.1890295577877801</v>
      </c>
      <c r="E97">
        <v>1.74341954022989</v>
      </c>
      <c r="F97">
        <v>9970.2222222222208</v>
      </c>
    </row>
    <row r="98" spans="1:6" x14ac:dyDescent="0.55000000000000004">
      <c r="A98" t="s">
        <v>70</v>
      </c>
      <c r="B98" t="s">
        <v>13</v>
      </c>
      <c r="C98">
        <v>1.95</v>
      </c>
      <c r="D98">
        <v>1.95</v>
      </c>
      <c r="E98">
        <v>1.95</v>
      </c>
      <c r="F98">
        <v>725</v>
      </c>
    </row>
    <row r="99" spans="1:6" x14ac:dyDescent="0.55000000000000004">
      <c r="A99" t="s">
        <v>70</v>
      </c>
      <c r="B99" t="s">
        <v>15</v>
      </c>
      <c r="C99">
        <v>0.92500000000000004</v>
      </c>
      <c r="D99">
        <v>0.92500000000000004</v>
      </c>
      <c r="E99">
        <v>0.92500000000000004</v>
      </c>
      <c r="F99">
        <v>234</v>
      </c>
    </row>
    <row r="100" spans="1:6" x14ac:dyDescent="0.55000000000000004">
      <c r="A100" t="s">
        <v>71</v>
      </c>
      <c r="B100" t="s">
        <v>18</v>
      </c>
      <c r="C100">
        <v>0.308366843144805</v>
      </c>
      <c r="D100">
        <v>0.232622224629048</v>
      </c>
      <c r="E100">
        <v>0.36591894504280598</v>
      </c>
      <c r="F100">
        <v>117140</v>
      </c>
    </row>
    <row r="101" spans="1:6" x14ac:dyDescent="0.55000000000000004">
      <c r="A101" t="s">
        <v>72</v>
      </c>
      <c r="B101" t="s">
        <v>15</v>
      </c>
      <c r="C101">
        <v>1.5909259259259301</v>
      </c>
      <c r="D101">
        <v>1.5909259259259301</v>
      </c>
      <c r="E101">
        <v>1.5909259259259301</v>
      </c>
      <c r="F101">
        <v>1080</v>
      </c>
    </row>
    <row r="102" spans="1:6" x14ac:dyDescent="0.55000000000000004">
      <c r="A102" t="s">
        <v>72</v>
      </c>
      <c r="B102" t="s">
        <v>73</v>
      </c>
      <c r="C102">
        <v>0.73611111111111105</v>
      </c>
      <c r="D102">
        <v>0.73611111111111105</v>
      </c>
      <c r="E102">
        <v>0.73611111111111105</v>
      </c>
      <c r="F102">
        <v>35676</v>
      </c>
    </row>
    <row r="103" spans="1:6" x14ac:dyDescent="0.55000000000000004">
      <c r="A103" t="s">
        <v>74</v>
      </c>
      <c r="B103" t="s">
        <v>18</v>
      </c>
      <c r="C103">
        <v>1.15399466451155</v>
      </c>
      <c r="D103">
        <v>1.1140082514487299</v>
      </c>
      <c r="E103">
        <v>1.1965868531970201</v>
      </c>
      <c r="F103">
        <v>146820</v>
      </c>
    </row>
    <row r="104" spans="1:6" x14ac:dyDescent="0.55000000000000004">
      <c r="A104" t="s">
        <v>75</v>
      </c>
      <c r="B104" t="s">
        <v>7</v>
      </c>
      <c r="C104">
        <v>2.35</v>
      </c>
      <c r="D104">
        <v>2.35</v>
      </c>
      <c r="E104">
        <v>2.35</v>
      </c>
      <c r="F104">
        <v>50</v>
      </c>
    </row>
    <row r="105" spans="1:6" x14ac:dyDescent="0.55000000000000004">
      <c r="A105" t="s">
        <v>76</v>
      </c>
      <c r="B105" t="s">
        <v>7</v>
      </c>
      <c r="C105" t="e">
        <v>#NUM!</v>
      </c>
      <c r="D105" t="e">
        <v>#NUM!</v>
      </c>
      <c r="E105" t="e">
        <v>#NUM!</v>
      </c>
      <c r="F10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"/>
  <sheetViews>
    <sheetView zoomScale="150" zoomScaleNormal="150" workbookViewId="0">
      <selection activeCell="G59" sqref="G59"/>
    </sheetView>
  </sheetViews>
  <sheetFormatPr defaultColWidth="11.47265625" defaultRowHeight="14.4" x14ac:dyDescent="0.55000000000000004"/>
  <cols>
    <col min="1" max="1" width="37.3125" bestFit="1" customWidth="1"/>
  </cols>
  <sheetData>
    <row r="1" spans="1:5" x14ac:dyDescent="0.55000000000000004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55000000000000004">
      <c r="A2" t="s">
        <v>6</v>
      </c>
      <c r="B2">
        <v>4.9108333333333301</v>
      </c>
      <c r="C2">
        <v>4.2883333333333304</v>
      </c>
      <c r="D2">
        <v>5.5333333333333297</v>
      </c>
      <c r="E2">
        <v>10.5</v>
      </c>
    </row>
    <row r="3" spans="1:5" x14ac:dyDescent="0.55000000000000004">
      <c r="A3" t="s">
        <v>8</v>
      </c>
      <c r="B3">
        <v>1.88133333333333</v>
      </c>
      <c r="C3">
        <v>0.85866666666666702</v>
      </c>
      <c r="D3">
        <v>2.9039999999999999</v>
      </c>
      <c r="E3">
        <v>25</v>
      </c>
    </row>
    <row r="4" spans="1:5" x14ac:dyDescent="0.55000000000000004">
      <c r="A4" t="s">
        <v>10</v>
      </c>
      <c r="B4">
        <v>2.1701999999999999</v>
      </c>
      <c r="C4">
        <v>1.8784000000000001</v>
      </c>
      <c r="D4">
        <v>2.4620000000000002</v>
      </c>
      <c r="E4">
        <v>42.5</v>
      </c>
    </row>
    <row r="5" spans="1:5" x14ac:dyDescent="0.55000000000000004">
      <c r="A5" t="s">
        <v>11</v>
      </c>
      <c r="B5">
        <v>2.2189999999999999</v>
      </c>
      <c r="C5">
        <v>2.2189999999999999</v>
      </c>
      <c r="D5">
        <v>2.2189999999999999</v>
      </c>
      <c r="E5">
        <v>10</v>
      </c>
    </row>
    <row r="6" spans="1:5" x14ac:dyDescent="0.55000000000000004">
      <c r="A6" t="s">
        <v>12</v>
      </c>
      <c r="B6">
        <v>0.47157142857142897</v>
      </c>
      <c r="C6">
        <v>0.26</v>
      </c>
      <c r="D6">
        <v>1</v>
      </c>
      <c r="E6">
        <v>1715.7777777777801</v>
      </c>
    </row>
    <row r="7" spans="1:5" x14ac:dyDescent="0.55000000000000004">
      <c r="A7" t="s">
        <v>16</v>
      </c>
      <c r="B7">
        <v>1.675</v>
      </c>
      <c r="C7">
        <v>1.675</v>
      </c>
      <c r="D7">
        <v>1.675</v>
      </c>
      <c r="E7">
        <v>6</v>
      </c>
    </row>
    <row r="8" spans="1:5" x14ac:dyDescent="0.55000000000000004">
      <c r="A8" t="s">
        <v>17</v>
      </c>
      <c r="B8">
        <v>1.1316214037326</v>
      </c>
      <c r="C8">
        <v>0.62</v>
      </c>
      <c r="D8">
        <v>2.04</v>
      </c>
      <c r="E8">
        <v>2135.4</v>
      </c>
    </row>
    <row r="9" spans="1:5" x14ac:dyDescent="0.55000000000000004">
      <c r="A9" t="s">
        <v>19</v>
      </c>
      <c r="B9">
        <v>80.239999999999995</v>
      </c>
      <c r="C9">
        <v>80.239999999999995</v>
      </c>
      <c r="D9">
        <v>80.239999999999995</v>
      </c>
      <c r="E9">
        <v>20</v>
      </c>
    </row>
    <row r="10" spans="1:5" x14ac:dyDescent="0.55000000000000004">
      <c r="A10" t="s">
        <v>20</v>
      </c>
      <c r="B10">
        <v>3.9415076530612199</v>
      </c>
      <c r="C10">
        <v>0.96</v>
      </c>
      <c r="D10">
        <v>12.509499999999999</v>
      </c>
      <c r="E10">
        <v>1610</v>
      </c>
    </row>
    <row r="11" spans="1:5" x14ac:dyDescent="0.55000000000000004">
      <c r="A11" t="s">
        <v>21</v>
      </c>
      <c r="B11">
        <v>0.87739583333333304</v>
      </c>
      <c r="C11">
        <v>0.87739583333333304</v>
      </c>
      <c r="D11">
        <v>0.87739583333333304</v>
      </c>
      <c r="E11">
        <v>96</v>
      </c>
    </row>
    <row r="12" spans="1:5" x14ac:dyDescent="0.55000000000000004">
      <c r="A12" t="s">
        <v>22</v>
      </c>
      <c r="B12">
        <v>17.051092857142901</v>
      </c>
      <c r="C12">
        <v>12.530785714285701</v>
      </c>
      <c r="D12">
        <v>21.571400000000001</v>
      </c>
      <c r="E12">
        <v>165</v>
      </c>
    </row>
    <row r="13" spans="1:5" x14ac:dyDescent="0.55000000000000004">
      <c r="A13" t="s">
        <v>23</v>
      </c>
      <c r="B13">
        <v>0.995</v>
      </c>
      <c r="C13">
        <v>0.995</v>
      </c>
      <c r="D13">
        <v>0.995</v>
      </c>
      <c r="E13">
        <v>12</v>
      </c>
    </row>
    <row r="14" spans="1:5" x14ac:dyDescent="0.55000000000000004">
      <c r="A14" t="s">
        <v>24</v>
      </c>
      <c r="B14">
        <v>1.78811299383469</v>
      </c>
      <c r="C14">
        <v>1.0215909090909101</v>
      </c>
      <c r="D14">
        <v>2.7829999999999999</v>
      </c>
      <c r="E14">
        <v>1961.6666666666699</v>
      </c>
    </row>
    <row r="15" spans="1:5" x14ac:dyDescent="0.55000000000000004">
      <c r="A15" t="s">
        <v>25</v>
      </c>
      <c r="B15">
        <v>1.6132647058823499</v>
      </c>
      <c r="C15">
        <v>1.6132647058823499</v>
      </c>
      <c r="D15">
        <v>1.6132647058823499</v>
      </c>
      <c r="E15">
        <v>680</v>
      </c>
    </row>
    <row r="16" spans="1:5" x14ac:dyDescent="0.55000000000000004">
      <c r="A16" t="s">
        <v>26</v>
      </c>
      <c r="B16">
        <v>0.24</v>
      </c>
      <c r="C16">
        <v>0.22</v>
      </c>
      <c r="D16">
        <v>0.26</v>
      </c>
      <c r="E16">
        <v>4500</v>
      </c>
    </row>
    <row r="17" spans="1:5" x14ac:dyDescent="0.55000000000000004">
      <c r="A17" t="s">
        <v>27</v>
      </c>
      <c r="B17">
        <v>1.0620688435171</v>
      </c>
      <c r="C17">
        <v>0.66339285714285701</v>
      </c>
      <c r="D17">
        <v>1.6087096774193499</v>
      </c>
      <c r="E17">
        <v>866.16</v>
      </c>
    </row>
    <row r="18" spans="1:5" x14ac:dyDescent="0.55000000000000004">
      <c r="A18" t="s">
        <v>28</v>
      </c>
      <c r="B18">
        <v>8.5024999999999995</v>
      </c>
      <c r="C18">
        <v>8.5024999999999995</v>
      </c>
      <c r="D18">
        <v>8.5024999999999995</v>
      </c>
      <c r="E18">
        <v>4</v>
      </c>
    </row>
    <row r="19" spans="1:5" x14ac:dyDescent="0.55000000000000004">
      <c r="A19" t="s">
        <v>29</v>
      </c>
      <c r="B19">
        <v>1.4453472222222199</v>
      </c>
      <c r="C19">
        <v>1.00555555555556</v>
      </c>
      <c r="D19">
        <v>1.67</v>
      </c>
      <c r="E19">
        <v>168.8</v>
      </c>
    </row>
    <row r="20" spans="1:5" x14ac:dyDescent="0.55000000000000004">
      <c r="A20" t="s">
        <v>30</v>
      </c>
      <c r="B20">
        <v>0.56232558139534905</v>
      </c>
      <c r="C20">
        <v>0.56232558139534905</v>
      </c>
      <c r="D20">
        <v>0.56232558139534905</v>
      </c>
      <c r="E20">
        <v>40033</v>
      </c>
    </row>
    <row r="21" spans="1:5" x14ac:dyDescent="0.55000000000000004">
      <c r="A21" t="s">
        <v>31</v>
      </c>
      <c r="B21">
        <v>0.97911425576519895</v>
      </c>
      <c r="C21">
        <v>0.66388888888888897</v>
      </c>
      <c r="D21">
        <v>1.29433962264151</v>
      </c>
      <c r="E21">
        <v>181.25</v>
      </c>
    </row>
    <row r="22" spans="1:5" x14ac:dyDescent="0.55000000000000004">
      <c r="A22" t="s">
        <v>32</v>
      </c>
      <c r="B22">
        <v>1.0155000000000001</v>
      </c>
      <c r="C22">
        <v>0.7</v>
      </c>
      <c r="D22">
        <v>1.53</v>
      </c>
      <c r="E22">
        <v>411</v>
      </c>
    </row>
    <row r="23" spans="1:5" x14ac:dyDescent="0.55000000000000004">
      <c r="A23" t="s">
        <v>33</v>
      </c>
      <c r="B23">
        <v>2.3633555082880502</v>
      </c>
      <c r="C23">
        <v>0.83055555555555605</v>
      </c>
      <c r="D23">
        <v>5.84</v>
      </c>
      <c r="E23">
        <v>1316.9571428571401</v>
      </c>
    </row>
    <row r="24" spans="1:5" x14ac:dyDescent="0.55000000000000004">
      <c r="A24" t="s">
        <v>34</v>
      </c>
      <c r="B24">
        <v>2.5791666666666702</v>
      </c>
      <c r="C24">
        <v>2.5791666666666702</v>
      </c>
      <c r="D24">
        <v>2.5791666666666702</v>
      </c>
      <c r="E24">
        <v>36</v>
      </c>
    </row>
    <row r="25" spans="1:5" x14ac:dyDescent="0.55000000000000004">
      <c r="A25" t="s">
        <v>35</v>
      </c>
      <c r="B25">
        <v>0.78</v>
      </c>
      <c r="C25">
        <v>0.78</v>
      </c>
      <c r="D25">
        <v>0.78</v>
      </c>
      <c r="E25">
        <v>1825</v>
      </c>
    </row>
    <row r="26" spans="1:5" x14ac:dyDescent="0.55000000000000004">
      <c r="A26" t="s">
        <v>36</v>
      </c>
      <c r="B26">
        <v>5.0149999999999997</v>
      </c>
      <c r="C26">
        <v>5.0149999999999997</v>
      </c>
      <c r="D26">
        <v>5.0149999999999997</v>
      </c>
      <c r="E26">
        <v>8</v>
      </c>
    </row>
    <row r="27" spans="1:5" x14ac:dyDescent="0.55000000000000004">
      <c r="A27" t="s">
        <v>37</v>
      </c>
      <c r="B27">
        <v>2.4830544871794902</v>
      </c>
      <c r="C27">
        <v>0.36</v>
      </c>
      <c r="D27">
        <v>5.7268333333333299</v>
      </c>
      <c r="E27">
        <v>1980.25</v>
      </c>
    </row>
    <row r="28" spans="1:5" x14ac:dyDescent="0.55000000000000004">
      <c r="A28" t="s">
        <v>38</v>
      </c>
      <c r="B28">
        <v>1.81872733847637</v>
      </c>
      <c r="C28">
        <v>0</v>
      </c>
      <c r="D28">
        <v>4.7129093539055003</v>
      </c>
      <c r="E28">
        <v>5211.5</v>
      </c>
    </row>
    <row r="29" spans="1:5" x14ac:dyDescent="0.55000000000000004">
      <c r="A29" t="s">
        <v>39</v>
      </c>
      <c r="B29">
        <v>5.3607458697764798</v>
      </c>
      <c r="C29">
        <v>5.1964917395529602</v>
      </c>
      <c r="D29">
        <v>5.5250000000000004</v>
      </c>
      <c r="E29">
        <v>562.5</v>
      </c>
    </row>
    <row r="30" spans="1:5" x14ac:dyDescent="0.55000000000000004">
      <c r="A30" t="s">
        <v>40</v>
      </c>
      <c r="B30">
        <v>0.23875990423519799</v>
      </c>
      <c r="C30">
        <v>0.18236703296703299</v>
      </c>
      <c r="D30">
        <v>0.28505777777777802</v>
      </c>
      <c r="E30">
        <v>4016.6666666666702</v>
      </c>
    </row>
    <row r="31" spans="1:5" x14ac:dyDescent="0.55000000000000004">
      <c r="A31" t="s">
        <v>41</v>
      </c>
      <c r="B31">
        <v>1.8091628989875601</v>
      </c>
      <c r="C31">
        <v>1.71254385964912</v>
      </c>
      <c r="D31">
        <v>1.90578193832599</v>
      </c>
      <c r="E31">
        <v>1419</v>
      </c>
    </row>
    <row r="32" spans="1:5" x14ac:dyDescent="0.55000000000000004">
      <c r="A32" t="s">
        <v>42</v>
      </c>
      <c r="B32">
        <v>2.0249999999999999</v>
      </c>
      <c r="C32">
        <v>2.0249999999999999</v>
      </c>
      <c r="D32">
        <v>2.0249999999999999</v>
      </c>
      <c r="E32">
        <v>6</v>
      </c>
    </row>
    <row r="33" spans="1:5" x14ac:dyDescent="0.55000000000000004">
      <c r="A33" t="s">
        <v>43</v>
      </c>
      <c r="B33">
        <v>3.4636974088160901</v>
      </c>
      <c r="C33">
        <v>1.6077393767705399</v>
      </c>
      <c r="D33">
        <v>6.4635416666666696</v>
      </c>
      <c r="E33">
        <v>1179</v>
      </c>
    </row>
    <row r="34" spans="1:5" x14ac:dyDescent="0.55000000000000004">
      <c r="A34" t="s">
        <v>44</v>
      </c>
      <c r="B34">
        <v>3.14333333333333</v>
      </c>
      <c r="C34">
        <v>0</v>
      </c>
      <c r="D34">
        <v>8.92</v>
      </c>
      <c r="E34">
        <v>1033.5</v>
      </c>
    </row>
    <row r="35" spans="1:5" x14ac:dyDescent="0.55000000000000004">
      <c r="A35" t="s">
        <v>45</v>
      </c>
      <c r="B35">
        <v>1.46708333333333</v>
      </c>
      <c r="C35">
        <v>1.46708333333333</v>
      </c>
      <c r="D35">
        <v>1.46708333333333</v>
      </c>
      <c r="E35">
        <v>120</v>
      </c>
    </row>
    <row r="36" spans="1:5" x14ac:dyDescent="0.55000000000000004">
      <c r="A36" t="s">
        <v>46</v>
      </c>
      <c r="B36">
        <v>4.0157465628806799</v>
      </c>
      <c r="C36">
        <v>1.244</v>
      </c>
      <c r="D36">
        <v>8.9389545454545392</v>
      </c>
      <c r="E36">
        <v>1999.14</v>
      </c>
    </row>
    <row r="37" spans="1:5" x14ac:dyDescent="0.55000000000000004">
      <c r="A37" t="s">
        <v>47</v>
      </c>
      <c r="B37">
        <v>17.511666666666699</v>
      </c>
      <c r="C37">
        <v>17.511666666666699</v>
      </c>
      <c r="D37">
        <v>17.511666666666699</v>
      </c>
      <c r="E37">
        <v>8</v>
      </c>
    </row>
    <row r="38" spans="1:5" x14ac:dyDescent="0.55000000000000004">
      <c r="A38" t="s">
        <v>48</v>
      </c>
      <c r="B38">
        <v>5.4318793955090401</v>
      </c>
      <c r="C38">
        <v>3.4507462686567201</v>
      </c>
      <c r="D38">
        <v>7.4130125223613597</v>
      </c>
      <c r="E38">
        <v>1399.175</v>
      </c>
    </row>
    <row r="39" spans="1:5" x14ac:dyDescent="0.55000000000000004">
      <c r="A39" t="s">
        <v>49</v>
      </c>
      <c r="B39">
        <v>2.5600287735020202</v>
      </c>
      <c r="C39">
        <v>1.84345238095238</v>
      </c>
      <c r="D39">
        <v>3.27660516605166</v>
      </c>
      <c r="E39">
        <v>193.75</v>
      </c>
    </row>
    <row r="40" spans="1:5" x14ac:dyDescent="0.55000000000000004">
      <c r="A40" t="s">
        <v>50</v>
      </c>
      <c r="B40">
        <v>2.2999092348564498</v>
      </c>
      <c r="C40">
        <v>0.48</v>
      </c>
      <c r="D40">
        <v>8.35</v>
      </c>
      <c r="E40">
        <v>17058</v>
      </c>
    </row>
    <row r="41" spans="1:5" x14ac:dyDescent="0.55000000000000004">
      <c r="A41" t="s">
        <v>51</v>
      </c>
      <c r="B41">
        <v>2.73161189202792</v>
      </c>
      <c r="C41">
        <v>0.393712795073555</v>
      </c>
      <c r="D41">
        <v>9.8292187500000008</v>
      </c>
      <c r="E41">
        <v>16536.558333333302</v>
      </c>
    </row>
    <row r="42" spans="1:5" x14ac:dyDescent="0.55000000000000004">
      <c r="A42" t="s">
        <v>52</v>
      </c>
      <c r="B42">
        <v>0.17281120216873799</v>
      </c>
      <c r="C42">
        <v>0.134786719005561</v>
      </c>
      <c r="D42">
        <v>0.20425146566164201</v>
      </c>
      <c r="E42">
        <v>155208</v>
      </c>
    </row>
    <row r="43" spans="1:5" x14ac:dyDescent="0.55000000000000004">
      <c r="A43" t="s">
        <v>53</v>
      </c>
      <c r="B43">
        <v>2.7353329065300902</v>
      </c>
      <c r="C43">
        <v>2.7353329065300902</v>
      </c>
      <c r="D43">
        <v>2.7353329065300902</v>
      </c>
      <c r="E43">
        <v>1562</v>
      </c>
    </row>
    <row r="44" spans="1:5" x14ac:dyDescent="0.55000000000000004">
      <c r="A44" t="s">
        <v>54</v>
      </c>
      <c r="B44">
        <v>4.6579166666666696</v>
      </c>
      <c r="C44">
        <v>4.6579166666666696</v>
      </c>
      <c r="D44">
        <v>4.6579166666666696</v>
      </c>
      <c r="E44">
        <v>96</v>
      </c>
    </row>
    <row r="45" spans="1:5" x14ac:dyDescent="0.55000000000000004">
      <c r="A45" t="s">
        <v>55</v>
      </c>
      <c r="B45">
        <v>2.9301851851851901</v>
      </c>
      <c r="C45">
        <v>2.9301851851851901</v>
      </c>
      <c r="D45">
        <v>2.9301851851851901</v>
      </c>
      <c r="E45">
        <v>648</v>
      </c>
    </row>
    <row r="46" spans="1:5" x14ac:dyDescent="0.55000000000000004">
      <c r="A46" t="s">
        <v>56</v>
      </c>
      <c r="B46">
        <v>7.4680752246390902</v>
      </c>
      <c r="C46">
        <v>1.175</v>
      </c>
      <c r="D46">
        <v>15.656499999999999</v>
      </c>
      <c r="E46">
        <v>555.857142857143</v>
      </c>
    </row>
    <row r="47" spans="1:5" x14ac:dyDescent="0.55000000000000004">
      <c r="A47" t="s">
        <v>57</v>
      </c>
      <c r="B47">
        <v>1.30434015285585</v>
      </c>
      <c r="C47">
        <v>0.94748013967699696</v>
      </c>
      <c r="D47">
        <v>1.4933977750309</v>
      </c>
      <c r="E47">
        <v>15898.333333333299</v>
      </c>
    </row>
    <row r="48" spans="1:5" x14ac:dyDescent="0.55000000000000004">
      <c r="A48" t="s">
        <v>58</v>
      </c>
      <c r="B48">
        <v>4.0966666666666702</v>
      </c>
      <c r="C48">
        <v>4.0966666666666702</v>
      </c>
      <c r="D48">
        <v>4.0966666666666702</v>
      </c>
      <c r="E48">
        <v>60</v>
      </c>
    </row>
    <row r="49" spans="1:5" x14ac:dyDescent="0.55000000000000004">
      <c r="A49" t="s">
        <v>59</v>
      </c>
      <c r="B49">
        <v>1.4484999999999999</v>
      </c>
      <c r="C49">
        <v>1.4484999999999999</v>
      </c>
      <c r="D49">
        <v>1.4484999999999999</v>
      </c>
      <c r="E49">
        <v>20</v>
      </c>
    </row>
    <row r="50" spans="1:5" x14ac:dyDescent="0.55000000000000004">
      <c r="A50" t="s">
        <v>60</v>
      </c>
      <c r="B50">
        <v>4.4142857142857101</v>
      </c>
      <c r="C50">
        <v>4.4142857142857101</v>
      </c>
      <c r="D50">
        <v>4.4142857142857101</v>
      </c>
      <c r="E50">
        <v>31.5</v>
      </c>
    </row>
    <row r="51" spans="1:5" x14ac:dyDescent="0.55000000000000004">
      <c r="A51" t="s">
        <v>61</v>
      </c>
      <c r="B51">
        <v>2.06375636704712</v>
      </c>
      <c r="C51">
        <v>1.61370154635601</v>
      </c>
      <c r="D51">
        <v>2.4585785953177299</v>
      </c>
      <c r="E51">
        <v>9813</v>
      </c>
    </row>
    <row r="52" spans="1:5" x14ac:dyDescent="0.55000000000000004">
      <c r="A52" t="s">
        <v>62</v>
      </c>
      <c r="B52">
        <v>3.0129999999999999</v>
      </c>
      <c r="C52">
        <v>3.0129999999999999</v>
      </c>
      <c r="D52">
        <v>3.0129999999999999</v>
      </c>
      <c r="E52">
        <v>10</v>
      </c>
    </row>
    <row r="53" spans="1:5" x14ac:dyDescent="0.55000000000000004">
      <c r="A53" t="s">
        <v>63</v>
      </c>
      <c r="B53">
        <v>1.0900000000000001</v>
      </c>
      <c r="C53">
        <v>1.0900000000000001</v>
      </c>
      <c r="D53">
        <v>1.0900000000000001</v>
      </c>
      <c r="E53">
        <v>324</v>
      </c>
    </row>
    <row r="54" spans="1:5" x14ac:dyDescent="0.55000000000000004">
      <c r="A54" t="s">
        <v>64</v>
      </c>
      <c r="B54">
        <v>1.1718141762452099</v>
      </c>
      <c r="C54">
        <v>0.793333333333333</v>
      </c>
      <c r="D54">
        <v>1.75512315270936</v>
      </c>
      <c r="E54">
        <v>163</v>
      </c>
    </row>
    <row r="55" spans="1:5" x14ac:dyDescent="0.55000000000000004">
      <c r="A55" t="s">
        <v>65</v>
      </c>
      <c r="B55">
        <v>0.304223616617816</v>
      </c>
      <c r="C55">
        <v>0.234074581430746</v>
      </c>
      <c r="D55">
        <v>0.36083333333333301</v>
      </c>
      <c r="E55">
        <v>17566.666666666701</v>
      </c>
    </row>
    <row r="56" spans="1:5" x14ac:dyDescent="0.55000000000000004">
      <c r="A56" t="s">
        <v>66</v>
      </c>
      <c r="B56">
        <v>1.02232965837186</v>
      </c>
      <c r="C56">
        <v>0.23918585052117999</v>
      </c>
      <c r="D56">
        <v>2.0995475113122199</v>
      </c>
      <c r="E56">
        <v>36799.785714285703</v>
      </c>
    </row>
    <row r="57" spans="1:5" x14ac:dyDescent="0.55000000000000004">
      <c r="A57" t="s">
        <v>67</v>
      </c>
      <c r="B57">
        <v>6.9610000000000003</v>
      </c>
      <c r="C57">
        <v>6.9610000000000003</v>
      </c>
      <c r="D57">
        <v>6.9610000000000003</v>
      </c>
      <c r="E57">
        <v>10</v>
      </c>
    </row>
    <row r="58" spans="1:5" x14ac:dyDescent="0.55000000000000004">
      <c r="A58" t="s">
        <v>68</v>
      </c>
      <c r="B58">
        <v>1.0756023752433701</v>
      </c>
      <c r="C58">
        <v>0.85</v>
      </c>
      <c r="D58">
        <v>1.45578125</v>
      </c>
      <c r="E58">
        <v>495.78461538461499</v>
      </c>
    </row>
    <row r="59" spans="1:5" x14ac:dyDescent="0.55000000000000004">
      <c r="A59" t="s">
        <v>69</v>
      </c>
      <c r="B59">
        <v>1.37685721419989</v>
      </c>
      <c r="C59">
        <v>0.83594465648854899</v>
      </c>
      <c r="D59">
        <v>1.74341954022989</v>
      </c>
      <c r="E59">
        <v>5646.75</v>
      </c>
    </row>
    <row r="60" spans="1:5" x14ac:dyDescent="0.55000000000000004">
      <c r="A60" t="s">
        <v>70</v>
      </c>
      <c r="B60">
        <v>1.4375</v>
      </c>
      <c r="C60">
        <v>0.92500000000000004</v>
      </c>
      <c r="D60">
        <v>1.95</v>
      </c>
      <c r="E60">
        <v>479.5</v>
      </c>
    </row>
    <row r="61" spans="1:5" x14ac:dyDescent="0.55000000000000004">
      <c r="A61" t="s">
        <v>71</v>
      </c>
      <c r="B61">
        <v>0.308366843144805</v>
      </c>
      <c r="C61">
        <v>0.232622224629048</v>
      </c>
      <c r="D61">
        <v>0.36591894504280598</v>
      </c>
      <c r="E61">
        <v>117140</v>
      </c>
    </row>
    <row r="62" spans="1:5" x14ac:dyDescent="0.55000000000000004">
      <c r="A62" t="s">
        <v>72</v>
      </c>
      <c r="B62">
        <v>1.16351851851852</v>
      </c>
      <c r="C62">
        <v>0.73611111111111105</v>
      </c>
      <c r="D62">
        <v>1.5909259259259301</v>
      </c>
      <c r="E62">
        <v>18378</v>
      </c>
    </row>
    <row r="63" spans="1:5" x14ac:dyDescent="0.55000000000000004">
      <c r="A63" t="s">
        <v>74</v>
      </c>
      <c r="B63">
        <v>1.15399466451155</v>
      </c>
      <c r="C63">
        <v>1.1140082514487299</v>
      </c>
      <c r="D63">
        <v>1.1965868531970201</v>
      </c>
      <c r="E63">
        <v>146820</v>
      </c>
    </row>
    <row r="64" spans="1:5" x14ac:dyDescent="0.55000000000000004">
      <c r="A64" t="s">
        <v>75</v>
      </c>
      <c r="B64">
        <v>2.35</v>
      </c>
      <c r="C64">
        <v>2.35</v>
      </c>
      <c r="D64">
        <v>2.35</v>
      </c>
      <c r="E64">
        <v>50</v>
      </c>
    </row>
    <row r="65" spans="1:5" x14ac:dyDescent="0.55000000000000004">
      <c r="A65" t="s">
        <v>76</v>
      </c>
      <c r="B65" t="e">
        <v>#NUM!</v>
      </c>
      <c r="C65" t="e">
        <v>#NUM!</v>
      </c>
      <c r="D65" t="e">
        <v>#NUM!</v>
      </c>
      <c r="E6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DE19-CE0E-6645-9689-4AB201C8F6D5}">
  <dimension ref="A1:H6"/>
  <sheetViews>
    <sheetView zoomScale="170" zoomScaleNormal="170" workbookViewId="0">
      <selection activeCell="A6" sqref="A6"/>
    </sheetView>
  </sheetViews>
  <sheetFormatPr defaultColWidth="10.9453125" defaultRowHeight="14.4" x14ac:dyDescent="0.55000000000000004"/>
  <cols>
    <col min="1" max="1" width="27.578125" bestFit="1" customWidth="1"/>
    <col min="3" max="3" width="37.68359375" bestFit="1" customWidth="1"/>
    <col min="4" max="4" width="16.68359375" bestFit="1" customWidth="1"/>
  </cols>
  <sheetData>
    <row r="1" spans="1:8" x14ac:dyDescent="0.55000000000000004">
      <c r="A1" t="s">
        <v>1</v>
      </c>
      <c r="B1" t="s">
        <v>81</v>
      </c>
      <c r="C1" t="s">
        <v>82</v>
      </c>
      <c r="D1" t="s">
        <v>0</v>
      </c>
      <c r="E1" t="s">
        <v>83</v>
      </c>
      <c r="F1" t="s">
        <v>5</v>
      </c>
      <c r="G1" t="s">
        <v>84</v>
      </c>
      <c r="H1" t="s">
        <v>85</v>
      </c>
    </row>
    <row r="2" spans="1:8" x14ac:dyDescent="0.55000000000000004">
      <c r="A2" t="s">
        <v>15</v>
      </c>
      <c r="B2">
        <v>2022</v>
      </c>
      <c r="C2" t="s">
        <v>86</v>
      </c>
      <c r="D2" t="s">
        <v>12</v>
      </c>
      <c r="E2">
        <v>50</v>
      </c>
      <c r="F2">
        <v>2500</v>
      </c>
      <c r="G2">
        <v>1070</v>
      </c>
      <c r="H2" s="2">
        <v>0.42799999999999999</v>
      </c>
    </row>
    <row r="3" spans="1:8" x14ac:dyDescent="0.55000000000000004">
      <c r="A3" t="s">
        <v>15</v>
      </c>
      <c r="B3">
        <v>2022</v>
      </c>
      <c r="C3" t="s">
        <v>87</v>
      </c>
      <c r="D3" t="s">
        <v>17</v>
      </c>
      <c r="E3">
        <v>3</v>
      </c>
      <c r="F3">
        <v>150</v>
      </c>
      <c r="G3">
        <v>93</v>
      </c>
      <c r="H3" s="2">
        <v>0.62</v>
      </c>
    </row>
    <row r="4" spans="1:8" x14ac:dyDescent="0.55000000000000004">
      <c r="A4" t="s">
        <v>15</v>
      </c>
      <c r="B4">
        <v>2022</v>
      </c>
      <c r="C4" t="s">
        <v>88</v>
      </c>
      <c r="D4" t="s">
        <v>25</v>
      </c>
      <c r="E4">
        <v>68</v>
      </c>
      <c r="F4">
        <v>1360</v>
      </c>
      <c r="G4">
        <v>2194.04</v>
      </c>
      <c r="H4" s="2">
        <v>1.6132647058823499</v>
      </c>
    </row>
    <row r="5" spans="1:8" x14ac:dyDescent="0.55000000000000004">
      <c r="A5" t="s">
        <v>15</v>
      </c>
      <c r="B5">
        <v>2022</v>
      </c>
      <c r="C5" t="s">
        <v>89</v>
      </c>
      <c r="D5" t="s">
        <v>12</v>
      </c>
      <c r="E5">
        <v>1</v>
      </c>
      <c r="F5">
        <v>30</v>
      </c>
      <c r="G5">
        <v>13.5</v>
      </c>
      <c r="H5" s="2">
        <v>0.45</v>
      </c>
    </row>
    <row r="6" spans="1:8" x14ac:dyDescent="0.55000000000000004">
      <c r="A6" t="s">
        <v>15</v>
      </c>
      <c r="B6">
        <v>2022</v>
      </c>
      <c r="C6" t="s">
        <v>90</v>
      </c>
      <c r="D6" t="s">
        <v>16</v>
      </c>
      <c r="E6">
        <v>0</v>
      </c>
      <c r="F6">
        <v>6</v>
      </c>
      <c r="G6">
        <v>10.050000000000001</v>
      </c>
      <c r="H6" s="2">
        <v>1.675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BF5F-69A2-1A4A-B4CA-8F506A62D7BF}">
  <dimension ref="A1:H9"/>
  <sheetViews>
    <sheetView zoomScale="130" zoomScaleNormal="130" workbookViewId="0">
      <selection activeCell="C18" sqref="C18"/>
    </sheetView>
  </sheetViews>
  <sheetFormatPr defaultColWidth="10.9453125" defaultRowHeight="14.4" x14ac:dyDescent="0.55000000000000004"/>
  <cols>
    <col min="3" max="4" width="20.47265625" customWidth="1"/>
  </cols>
  <sheetData>
    <row r="1" spans="1:8" x14ac:dyDescent="0.55000000000000004">
      <c r="A1" t="s">
        <v>1</v>
      </c>
      <c r="B1" t="s">
        <v>81</v>
      </c>
      <c r="C1" t="s">
        <v>82</v>
      </c>
      <c r="D1" t="s">
        <v>0</v>
      </c>
      <c r="E1" t="s">
        <v>83</v>
      </c>
      <c r="F1" t="s">
        <v>5</v>
      </c>
      <c r="G1" t="s">
        <v>84</v>
      </c>
    </row>
    <row r="2" spans="1:8" x14ac:dyDescent="0.55000000000000004">
      <c r="A2" t="s">
        <v>9</v>
      </c>
      <c r="B2">
        <v>2022</v>
      </c>
      <c r="C2" t="s">
        <v>91</v>
      </c>
      <c r="D2" t="s">
        <v>20</v>
      </c>
      <c r="E2">
        <v>237</v>
      </c>
      <c r="F2">
        <v>520</v>
      </c>
      <c r="G2">
        <v>6504.94</v>
      </c>
      <c r="H2" s="2">
        <f>G2/F2</f>
        <v>12.509499999999999</v>
      </c>
    </row>
    <row r="3" spans="1:8" x14ac:dyDescent="0.55000000000000004">
      <c r="A3" t="s">
        <v>9</v>
      </c>
      <c r="B3">
        <v>2022</v>
      </c>
      <c r="C3" t="s">
        <v>92</v>
      </c>
      <c r="D3" t="s">
        <v>20</v>
      </c>
      <c r="E3">
        <v>294</v>
      </c>
      <c r="F3">
        <v>5880</v>
      </c>
      <c r="G3">
        <v>5677.32</v>
      </c>
      <c r="H3" s="2">
        <f t="shared" ref="H3:H9" si="0">G3/F3</f>
        <v>0.96553061224489789</v>
      </c>
    </row>
    <row r="4" spans="1:8" x14ac:dyDescent="0.55000000000000004">
      <c r="A4" t="s">
        <v>9</v>
      </c>
      <c r="B4">
        <v>2022</v>
      </c>
      <c r="C4" t="s">
        <v>93</v>
      </c>
      <c r="D4" t="s">
        <v>24</v>
      </c>
      <c r="E4">
        <v>112</v>
      </c>
      <c r="F4">
        <v>575</v>
      </c>
      <c r="G4">
        <v>1456.92</v>
      </c>
      <c r="H4" s="2">
        <f t="shared" si="0"/>
        <v>2.5337739130434782</v>
      </c>
    </row>
    <row r="5" spans="1:8" x14ac:dyDescent="0.55000000000000004">
      <c r="A5" t="s">
        <v>9</v>
      </c>
      <c r="B5">
        <v>2022</v>
      </c>
      <c r="C5" t="s">
        <v>94</v>
      </c>
      <c r="D5" t="s">
        <v>23</v>
      </c>
      <c r="E5">
        <v>1</v>
      </c>
      <c r="F5">
        <v>12</v>
      </c>
      <c r="G5">
        <v>11.94</v>
      </c>
      <c r="H5" s="2">
        <f t="shared" si="0"/>
        <v>0.995</v>
      </c>
    </row>
    <row r="6" spans="1:8" x14ac:dyDescent="0.55000000000000004">
      <c r="A6" t="s">
        <v>9</v>
      </c>
      <c r="B6">
        <v>2022</v>
      </c>
      <c r="C6" t="s">
        <v>95</v>
      </c>
      <c r="D6" t="s">
        <v>24</v>
      </c>
      <c r="E6">
        <v>9</v>
      </c>
      <c r="F6">
        <v>220</v>
      </c>
      <c r="G6">
        <v>224.75</v>
      </c>
      <c r="H6" s="2">
        <f t="shared" si="0"/>
        <v>1.021590909090909</v>
      </c>
    </row>
    <row r="7" spans="1:8" x14ac:dyDescent="0.55000000000000004">
      <c r="A7" t="s">
        <v>9</v>
      </c>
      <c r="B7">
        <v>2022</v>
      </c>
      <c r="C7" t="s">
        <v>96</v>
      </c>
      <c r="D7" t="s">
        <v>20</v>
      </c>
      <c r="E7">
        <v>1</v>
      </c>
      <c r="F7">
        <v>20</v>
      </c>
      <c r="G7">
        <v>26.62</v>
      </c>
      <c r="H7" s="2">
        <f t="shared" si="0"/>
        <v>1.331</v>
      </c>
    </row>
    <row r="8" spans="1:8" x14ac:dyDescent="0.55000000000000004">
      <c r="A8" t="s">
        <v>9</v>
      </c>
      <c r="B8">
        <v>2022</v>
      </c>
      <c r="C8" t="s">
        <v>97</v>
      </c>
      <c r="D8" t="s">
        <v>22</v>
      </c>
      <c r="E8">
        <v>67</v>
      </c>
      <c r="F8">
        <v>280</v>
      </c>
      <c r="G8">
        <v>3508.62</v>
      </c>
      <c r="H8" s="2">
        <f t="shared" si="0"/>
        <v>12.530785714285713</v>
      </c>
    </row>
    <row r="9" spans="1:8" x14ac:dyDescent="0.55000000000000004">
      <c r="A9" t="s">
        <v>9</v>
      </c>
      <c r="B9">
        <v>2022</v>
      </c>
      <c r="C9" t="s">
        <v>98</v>
      </c>
      <c r="D9" t="s">
        <v>22</v>
      </c>
      <c r="E9">
        <v>55</v>
      </c>
      <c r="F9">
        <v>50</v>
      </c>
      <c r="G9">
        <v>1078.57</v>
      </c>
      <c r="H9" s="2">
        <f t="shared" si="0"/>
        <v>21.571399999999997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5691-04F9-5742-AE3D-27242DE35AB9}">
  <dimension ref="A1:H5"/>
  <sheetViews>
    <sheetView tabSelected="1" workbookViewId="0">
      <selection activeCell="A3" sqref="A3:A5"/>
    </sheetView>
  </sheetViews>
  <sheetFormatPr defaultColWidth="10.9453125" defaultRowHeight="14.4" x14ac:dyDescent="0.55000000000000004"/>
  <cols>
    <col min="3" max="3" width="20.9453125" customWidth="1"/>
  </cols>
  <sheetData>
    <row r="1" spans="1:8" ht="90.3" thickBot="1" x14ac:dyDescent="0.6">
      <c r="A1" s="3"/>
      <c r="B1" s="4" t="s">
        <v>99</v>
      </c>
      <c r="C1" s="4" t="s">
        <v>100</v>
      </c>
      <c r="F1" s="3"/>
      <c r="G1" s="4" t="s">
        <v>99</v>
      </c>
      <c r="H1" s="4" t="s">
        <v>100</v>
      </c>
    </row>
    <row r="2" spans="1:8" ht="75.3" thickBot="1" x14ac:dyDescent="0.6">
      <c r="A2" s="5"/>
      <c r="B2" s="6" t="s">
        <v>101</v>
      </c>
      <c r="C2" s="6" t="s">
        <v>102</v>
      </c>
      <c r="F2" s="5"/>
      <c r="G2" s="6" t="s">
        <v>101</v>
      </c>
      <c r="H2" s="6" t="s">
        <v>102</v>
      </c>
    </row>
    <row r="3" spans="1:8" ht="45.3" thickBot="1" x14ac:dyDescent="0.6">
      <c r="A3" s="7" t="s">
        <v>103</v>
      </c>
      <c r="B3" s="9">
        <v>0.44</v>
      </c>
      <c r="C3" s="9">
        <f>B3*1.1</f>
        <v>0.48400000000000004</v>
      </c>
      <c r="F3" s="7" t="s">
        <v>106</v>
      </c>
      <c r="G3" s="9">
        <v>1.2</v>
      </c>
      <c r="H3" s="9">
        <f>G3*1.1</f>
        <v>1.32</v>
      </c>
    </row>
    <row r="4" spans="1:8" ht="45.3" thickBot="1" x14ac:dyDescent="0.6">
      <c r="A4" s="7" t="s">
        <v>104</v>
      </c>
      <c r="B4" s="9">
        <v>0.96</v>
      </c>
      <c r="C4" s="9">
        <f t="shared" ref="C4:C5" si="0">B4*1.1</f>
        <v>1.056</v>
      </c>
      <c r="F4" s="7" t="s">
        <v>107</v>
      </c>
      <c r="G4" s="9">
        <v>1.46</v>
      </c>
      <c r="H4" s="9">
        <f>G4*1.1</f>
        <v>1.6060000000000001</v>
      </c>
    </row>
    <row r="5" spans="1:8" ht="30.3" thickBot="1" x14ac:dyDescent="0.6">
      <c r="A5" s="7" t="s">
        <v>105</v>
      </c>
      <c r="B5" s="9">
        <v>1</v>
      </c>
      <c r="C5" s="9">
        <f t="shared" si="0"/>
        <v>1.1000000000000001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3FFE-0463-4940-BC83-B0F9A6CB1B15}">
  <dimension ref="A1:G23"/>
  <sheetViews>
    <sheetView zoomScale="170" zoomScaleNormal="170" workbookViewId="0">
      <selection activeCell="G13" sqref="G13"/>
    </sheetView>
  </sheetViews>
  <sheetFormatPr defaultColWidth="10.9453125" defaultRowHeight="14.4" x14ac:dyDescent="0.55000000000000004"/>
  <cols>
    <col min="1" max="1" width="20.47265625" bestFit="1" customWidth="1"/>
    <col min="2" max="2" width="48.3125" customWidth="1"/>
    <col min="3" max="3" width="16.62890625" bestFit="1" customWidth="1"/>
  </cols>
  <sheetData>
    <row r="1" spans="1:7" x14ac:dyDescent="0.55000000000000004">
      <c r="A1" s="10" t="s">
        <v>108</v>
      </c>
      <c r="B1" s="10" t="s">
        <v>109</v>
      </c>
      <c r="C1" t="s">
        <v>111</v>
      </c>
      <c r="D1" t="s">
        <v>112</v>
      </c>
      <c r="E1" t="s">
        <v>113</v>
      </c>
      <c r="F1" t="s">
        <v>114</v>
      </c>
    </row>
    <row r="2" spans="1:7" x14ac:dyDescent="0.55000000000000004">
      <c r="A2" t="s">
        <v>103</v>
      </c>
      <c r="B2" t="s">
        <v>78</v>
      </c>
      <c r="C2" s="8">
        <f>price_tables!B3</f>
        <v>0.44</v>
      </c>
      <c r="D2" s="8">
        <f>C2-SUM(E2:F2)</f>
        <v>0.33476666666666666</v>
      </c>
      <c r="E2">
        <v>0</v>
      </c>
      <c r="F2" s="8">
        <f>C2*$A$19</f>
        <v>0.10523333333333333</v>
      </c>
    </row>
    <row r="3" spans="1:7" x14ac:dyDescent="0.55000000000000004">
      <c r="A3" t="s">
        <v>104</v>
      </c>
      <c r="B3" t="s">
        <v>77</v>
      </c>
      <c r="C3" s="8">
        <f>price_tables!B4</f>
        <v>0.96</v>
      </c>
      <c r="D3" s="8">
        <f>($C3-$F3)/2</f>
        <v>0.36519999999999997</v>
      </c>
      <c r="E3" s="8">
        <f>($C3-$F3)/2</f>
        <v>0.36519999999999997</v>
      </c>
      <c r="F3" s="8">
        <f t="shared" ref="F3:F6" si="0">C3*$A$19</f>
        <v>0.2296</v>
      </c>
    </row>
    <row r="4" spans="1:7" x14ac:dyDescent="0.55000000000000004">
      <c r="A4" t="s">
        <v>105</v>
      </c>
      <c r="B4" t="s">
        <v>78</v>
      </c>
      <c r="C4" s="8">
        <f>price_tables!B5</f>
        <v>1</v>
      </c>
      <c r="D4" s="8">
        <f>C4-SUM(E4:F4)</f>
        <v>0.76083333333333336</v>
      </c>
      <c r="E4">
        <v>0</v>
      </c>
      <c r="F4" s="8">
        <f t="shared" si="0"/>
        <v>0.23916666666666667</v>
      </c>
    </row>
    <row r="5" spans="1:7" x14ac:dyDescent="0.55000000000000004">
      <c r="A5" t="s">
        <v>110</v>
      </c>
      <c r="B5" t="s">
        <v>77</v>
      </c>
      <c r="C5" s="8">
        <f>price_tables!G3</f>
        <v>1.2</v>
      </c>
      <c r="D5" s="8">
        <f>($C5-$F5)/2</f>
        <v>0.45650000000000002</v>
      </c>
      <c r="E5" s="8">
        <f>($C5-$F5)/2</f>
        <v>0.45650000000000002</v>
      </c>
      <c r="F5" s="8">
        <f>D13</f>
        <v>0.28699999999999998</v>
      </c>
      <c r="G5" s="8"/>
    </row>
    <row r="6" spans="1:7" x14ac:dyDescent="0.55000000000000004">
      <c r="A6" t="s">
        <v>107</v>
      </c>
      <c r="B6" t="s">
        <v>78</v>
      </c>
      <c r="C6" s="8">
        <f>price_tables!G4</f>
        <v>1.46</v>
      </c>
      <c r="D6" s="8">
        <f>C6-SUM(E6:F6)</f>
        <v>1.1108166666666666</v>
      </c>
      <c r="E6">
        <v>0</v>
      </c>
      <c r="F6" s="8">
        <f t="shared" si="0"/>
        <v>0.34918333333333335</v>
      </c>
    </row>
    <row r="7" spans="1:7" x14ac:dyDescent="0.55000000000000004">
      <c r="A7" t="s">
        <v>117</v>
      </c>
    </row>
    <row r="9" spans="1:7" x14ac:dyDescent="0.55000000000000004">
      <c r="A9" t="s">
        <v>120</v>
      </c>
    </row>
    <row r="10" spans="1:7" ht="15.6" x14ac:dyDescent="0.6">
      <c r="A10" t="s">
        <v>115</v>
      </c>
      <c r="B10" s="11"/>
    </row>
    <row r="11" spans="1:7" ht="15.6" x14ac:dyDescent="0.6">
      <c r="A11" t="s">
        <v>116</v>
      </c>
      <c r="B11" s="11"/>
    </row>
    <row r="12" spans="1:7" x14ac:dyDescent="0.55000000000000004">
      <c r="C12" s="12" t="s">
        <v>118</v>
      </c>
      <c r="D12" t="s">
        <v>119</v>
      </c>
    </row>
    <row r="13" spans="1:7" ht="15.6" x14ac:dyDescent="0.6">
      <c r="B13">
        <v>2022</v>
      </c>
      <c r="C13" s="11">
        <v>28.7</v>
      </c>
      <c r="D13">
        <f>C13/100</f>
        <v>0.28699999999999998</v>
      </c>
    </row>
    <row r="14" spans="1:7" x14ac:dyDescent="0.55000000000000004">
      <c r="B14">
        <v>2023</v>
      </c>
      <c r="C14">
        <v>33.299999999999997</v>
      </c>
      <c r="D14">
        <f>C14/100</f>
        <v>0.33299999999999996</v>
      </c>
    </row>
    <row r="15" spans="1:7" x14ac:dyDescent="0.55000000000000004">
      <c r="B15">
        <v>2024</v>
      </c>
      <c r="C15">
        <v>31.6</v>
      </c>
      <c r="D15">
        <f>C15/100</f>
        <v>0.316</v>
      </c>
    </row>
    <row r="17" spans="1:2" x14ac:dyDescent="0.55000000000000004">
      <c r="A17" t="s">
        <v>121</v>
      </c>
    </row>
    <row r="18" spans="1:2" x14ac:dyDescent="0.55000000000000004">
      <c r="A18" t="s">
        <v>122</v>
      </c>
    </row>
    <row r="19" spans="1:2" x14ac:dyDescent="0.55000000000000004">
      <c r="A19" s="13">
        <f>F5/C5</f>
        <v>0.23916666666666667</v>
      </c>
      <c r="B19" s="8"/>
    </row>
    <row r="20" spans="1:2" x14ac:dyDescent="0.55000000000000004">
      <c r="B20" s="14"/>
    </row>
    <row r="21" spans="1:2" x14ac:dyDescent="0.55000000000000004">
      <c r="A21" t="s">
        <v>123</v>
      </c>
    </row>
    <row r="23" spans="1:2" x14ac:dyDescent="0.55000000000000004">
      <c r="A2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3A22-B460-4482-A562-456B3F565C8B}">
  <dimension ref="A4:L25"/>
  <sheetViews>
    <sheetView workbookViewId="0">
      <selection activeCell="F25" sqref="F25:H25"/>
    </sheetView>
  </sheetViews>
  <sheetFormatPr defaultRowHeight="14.4" x14ac:dyDescent="0.55000000000000004"/>
  <cols>
    <col min="1" max="1" width="22.578125" bestFit="1" customWidth="1"/>
    <col min="2" max="2" width="51.89453125" bestFit="1" customWidth="1"/>
    <col min="9" max="9" width="16.3671875" bestFit="1" customWidth="1"/>
    <col min="10" max="10" width="10.20703125" customWidth="1"/>
    <col min="11" max="11" width="15.578125" customWidth="1"/>
    <col min="12" max="12" width="6.3671875" customWidth="1"/>
  </cols>
  <sheetData>
    <row r="4" spans="1:12" x14ac:dyDescent="0.55000000000000004">
      <c r="A4" t="s">
        <v>108</v>
      </c>
      <c r="B4" t="s">
        <v>109</v>
      </c>
      <c r="C4" t="s">
        <v>111</v>
      </c>
      <c r="D4" t="s">
        <v>112</v>
      </c>
      <c r="E4" t="s">
        <v>113</v>
      </c>
      <c r="F4" t="s">
        <v>114</v>
      </c>
      <c r="J4" t="s">
        <v>112</v>
      </c>
      <c r="K4" t="s">
        <v>113</v>
      </c>
      <c r="L4" t="s">
        <v>114</v>
      </c>
    </row>
    <row r="5" spans="1:12" x14ac:dyDescent="0.55000000000000004">
      <c r="A5" t="s">
        <v>110</v>
      </c>
      <c r="B5" t="s">
        <v>77</v>
      </c>
      <c r="C5">
        <v>1.2</v>
      </c>
      <c r="D5">
        <v>0.45650000000000002</v>
      </c>
      <c r="E5">
        <v>0.45650000000000002</v>
      </c>
      <c r="F5">
        <v>0.28699999999999998</v>
      </c>
      <c r="I5" t="s">
        <v>110</v>
      </c>
      <c r="J5" s="15">
        <v>0.45650000000000002</v>
      </c>
      <c r="K5" s="15">
        <v>0.45650000000000002</v>
      </c>
      <c r="L5" s="15">
        <v>0.28699999999999998</v>
      </c>
    </row>
    <row r="6" spans="1:12" x14ac:dyDescent="0.55000000000000004">
      <c r="A6" t="s">
        <v>107</v>
      </c>
      <c r="B6" t="s">
        <v>78</v>
      </c>
      <c r="C6">
        <v>1.46</v>
      </c>
      <c r="D6">
        <v>1.1108166666666666</v>
      </c>
      <c r="E6">
        <v>0</v>
      </c>
      <c r="F6">
        <v>0.34918333333333335</v>
      </c>
      <c r="J6" s="15"/>
      <c r="K6" s="15"/>
      <c r="L6" s="15"/>
    </row>
    <row r="7" spans="1:12" x14ac:dyDescent="0.55000000000000004">
      <c r="A7" t="s">
        <v>117</v>
      </c>
    </row>
    <row r="8" spans="1:12" x14ac:dyDescent="0.55000000000000004">
      <c r="J8" t="s">
        <v>112</v>
      </c>
      <c r="K8" t="s">
        <v>114</v>
      </c>
    </row>
    <row r="9" spans="1:12" x14ac:dyDescent="0.55000000000000004">
      <c r="I9" t="s">
        <v>124</v>
      </c>
      <c r="J9" s="15">
        <v>1.1108166666666666</v>
      </c>
      <c r="K9" s="15">
        <v>0.34918333333333335</v>
      </c>
    </row>
    <row r="15" spans="1:12" x14ac:dyDescent="0.55000000000000004">
      <c r="A15" t="s">
        <v>108</v>
      </c>
      <c r="B15" t="s">
        <v>109</v>
      </c>
      <c r="C15" t="s">
        <v>111</v>
      </c>
      <c r="D15" t="s">
        <v>112</v>
      </c>
      <c r="E15" t="s">
        <v>113</v>
      </c>
      <c r="F15" t="s">
        <v>114</v>
      </c>
      <c r="I15" t="s">
        <v>112</v>
      </c>
      <c r="J15" t="s">
        <v>114</v>
      </c>
    </row>
    <row r="16" spans="1:12" x14ac:dyDescent="0.55000000000000004">
      <c r="A16" t="s">
        <v>103</v>
      </c>
      <c r="B16" t="s">
        <v>78</v>
      </c>
      <c r="C16">
        <v>0.44</v>
      </c>
      <c r="D16">
        <v>0.33476666666666666</v>
      </c>
      <c r="E16">
        <v>0</v>
      </c>
      <c r="F16">
        <v>0.10523333333333333</v>
      </c>
      <c r="H16" t="s">
        <v>103</v>
      </c>
      <c r="I16" s="15">
        <v>0.33476666666666666</v>
      </c>
      <c r="J16" s="15">
        <v>0.10523333333333333</v>
      </c>
    </row>
    <row r="17" spans="1:8" x14ac:dyDescent="0.55000000000000004">
      <c r="A17" t="s">
        <v>104</v>
      </c>
      <c r="B17" t="s">
        <v>77</v>
      </c>
      <c r="C17">
        <v>0.96</v>
      </c>
      <c r="D17">
        <v>0.36519999999999997</v>
      </c>
      <c r="E17">
        <v>0.36519999999999997</v>
      </c>
      <c r="F17">
        <v>0.2296</v>
      </c>
    </row>
    <row r="18" spans="1:8" x14ac:dyDescent="0.55000000000000004">
      <c r="A18" t="s">
        <v>105</v>
      </c>
      <c r="B18" t="s">
        <v>78</v>
      </c>
      <c r="C18">
        <v>1</v>
      </c>
      <c r="D18">
        <v>0.76083333333333336</v>
      </c>
      <c r="E18">
        <v>0</v>
      </c>
      <c r="F18">
        <v>0.23916666666666667</v>
      </c>
    </row>
    <row r="24" spans="1:8" x14ac:dyDescent="0.55000000000000004">
      <c r="F24" t="s">
        <v>112</v>
      </c>
      <c r="G24" t="s">
        <v>113</v>
      </c>
      <c r="H24" t="s">
        <v>114</v>
      </c>
    </row>
    <row r="25" spans="1:8" x14ac:dyDescent="0.55000000000000004">
      <c r="E25" t="s">
        <v>104</v>
      </c>
      <c r="F25" s="15">
        <v>0.36519999999999997</v>
      </c>
      <c r="G25" s="15">
        <v>0.36519999999999997</v>
      </c>
      <c r="H25" s="15">
        <v>0.2296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commodity_agency</vt:lpstr>
      <vt:lpstr>commodity</vt:lpstr>
      <vt:lpstr>cabbage_DHS</vt:lpstr>
      <vt:lpstr>cabbage_HH</vt:lpstr>
      <vt:lpstr>price_tables</vt:lpstr>
      <vt:lpstr>margins</vt:lpstr>
      <vt:lpstr>margin_fig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allisonbauman</dc:creator>
  <cp:lastModifiedBy>Rebecca B R Jablonski</cp:lastModifiedBy>
  <dcterms:created xsi:type="dcterms:W3CDTF">2025-02-03T20:45:39Z</dcterms:created>
  <dcterms:modified xsi:type="dcterms:W3CDTF">2025-03-26T18:22:08Z</dcterms:modified>
</cp:coreProperties>
</file>