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ATISTI\Daten neu\Lange Zeitreihen Internet\"/>
    </mc:Choice>
  </mc:AlternateContent>
  <xr:revisionPtr revIDLastSave="0" documentId="13_ncr:1_{7DEB9ED3-561B-4418-8A90-F21589162C7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Überblick" sheetId="4" r:id="rId1"/>
  </sheets>
  <definedNames>
    <definedName name="_1996">#REF!</definedName>
    <definedName name="_1997">#REF!</definedName>
    <definedName name="_1998">#REF!</definedName>
    <definedName name="_xlnm.Print_Area" localSheetId="0">Überblick!$A$1:$U$66</definedName>
    <definedName name="_xlnm.Extract">#REF!</definedName>
  </definedNames>
  <calcPr calcId="181029"/>
</workbook>
</file>

<file path=xl/calcChain.xml><?xml version="1.0" encoding="utf-8"?>
<calcChain xmlns="http://schemas.openxmlformats.org/spreadsheetml/2006/main">
  <c r="U35" i="4" l="1"/>
  <c r="U34" i="4"/>
  <c r="U36" i="4"/>
  <c r="U19" i="4"/>
  <c r="T58" i="4"/>
  <c r="T54" i="4"/>
  <c r="T50" i="4"/>
  <c r="T42" i="4"/>
  <c r="T36" i="4"/>
  <c r="T37" i="4" s="1"/>
  <c r="T35" i="4"/>
  <c r="T34" i="4"/>
  <c r="T32" i="4"/>
  <c r="T27" i="4"/>
  <c r="T19" i="4"/>
  <c r="T11" i="4"/>
  <c r="S37" i="4" l="1"/>
  <c r="U11" i="4"/>
  <c r="U27" i="4"/>
  <c r="U32" i="4"/>
  <c r="U42" i="4"/>
  <c r="U50" i="4"/>
  <c r="U54" i="4"/>
  <c r="U58" i="4"/>
  <c r="U37" i="4" l="1"/>
  <c r="S11" i="4"/>
  <c r="S19" i="4"/>
  <c r="S27" i="4"/>
  <c r="S32" i="4"/>
  <c r="S42" i="4"/>
  <c r="S50" i="4"/>
  <c r="S54" i="4"/>
  <c r="S58" i="4"/>
  <c r="Q58" i="4" l="1"/>
  <c r="Q54" i="4"/>
  <c r="Q50" i="4"/>
  <c r="Q42" i="4"/>
  <c r="Q37" i="4"/>
  <c r="Q32" i="4"/>
  <c r="Q27" i="4"/>
  <c r="Q19" i="4"/>
  <c r="Q11" i="4"/>
  <c r="R54" i="4" l="1"/>
  <c r="P58" i="4" l="1"/>
  <c r="P54" i="4"/>
  <c r="P50" i="4"/>
  <c r="P42" i="4"/>
  <c r="P37" i="4"/>
  <c r="P32" i="4"/>
  <c r="P27" i="4"/>
  <c r="P19" i="4"/>
  <c r="P11" i="4"/>
  <c r="O58" i="4" l="1"/>
  <c r="O54" i="4"/>
  <c r="O50" i="4"/>
  <c r="O42" i="4"/>
  <c r="O37" i="4"/>
  <c r="O32" i="4"/>
  <c r="O27" i="4"/>
  <c r="O19" i="4"/>
  <c r="O11" i="4"/>
  <c r="R58" i="4" l="1"/>
  <c r="R50" i="4"/>
  <c r="R42" i="4"/>
  <c r="R37" i="4"/>
  <c r="R32" i="4"/>
  <c r="R27" i="4"/>
  <c r="R19" i="4"/>
  <c r="R11" i="4"/>
  <c r="N54" i="4"/>
  <c r="N58" i="4"/>
  <c r="N50" i="4"/>
  <c r="N42" i="4"/>
  <c r="N37" i="4"/>
  <c r="N32" i="4"/>
  <c r="N27" i="4"/>
  <c r="N19" i="4"/>
  <c r="N11" i="4"/>
  <c r="M50" i="4"/>
  <c r="L50" i="4"/>
  <c r="M42" i="4"/>
  <c r="L42" i="4"/>
  <c r="M37" i="4"/>
  <c r="L37" i="4"/>
  <c r="M32" i="4"/>
  <c r="L32" i="4"/>
  <c r="M27" i="4"/>
  <c r="L27" i="4"/>
  <c r="M19" i="4"/>
  <c r="L19" i="4"/>
  <c r="M11" i="4"/>
  <c r="L11" i="4"/>
  <c r="M58" i="4"/>
  <c r="L58" i="4"/>
  <c r="K50" i="4"/>
  <c r="K42" i="4"/>
  <c r="K37" i="4"/>
  <c r="K32" i="4"/>
  <c r="K27" i="4"/>
  <c r="K19" i="4"/>
  <c r="K11" i="4"/>
  <c r="K58" i="4"/>
  <c r="K54" i="4"/>
  <c r="E11" i="4"/>
  <c r="F11" i="4"/>
  <c r="G11" i="4"/>
  <c r="H11" i="4"/>
  <c r="I11" i="4"/>
  <c r="J11" i="4"/>
  <c r="E19" i="4"/>
  <c r="F19" i="4"/>
  <c r="G19" i="4"/>
  <c r="H19" i="4"/>
  <c r="I19" i="4"/>
  <c r="J19" i="4"/>
  <c r="E27" i="4"/>
  <c r="F27" i="4"/>
  <c r="G27" i="4"/>
  <c r="H27" i="4"/>
  <c r="I27" i="4"/>
  <c r="J27" i="4"/>
  <c r="E32" i="4"/>
  <c r="F32" i="4"/>
  <c r="G32" i="4"/>
  <c r="H32" i="4"/>
  <c r="I32" i="4"/>
  <c r="J32" i="4"/>
  <c r="E37" i="4"/>
  <c r="F37" i="4"/>
  <c r="G37" i="4"/>
  <c r="H37" i="4"/>
  <c r="I37" i="4"/>
  <c r="J37" i="4"/>
  <c r="E42" i="4"/>
  <c r="F42" i="4"/>
  <c r="G42" i="4"/>
  <c r="H42" i="4"/>
  <c r="I42" i="4"/>
  <c r="J42" i="4"/>
  <c r="G50" i="4"/>
  <c r="H50" i="4"/>
  <c r="I50" i="4"/>
  <c r="J50" i="4"/>
  <c r="E54" i="4"/>
  <c r="F54" i="4"/>
  <c r="G54" i="4"/>
  <c r="H54" i="4"/>
  <c r="I54" i="4"/>
  <c r="J54" i="4"/>
  <c r="E58" i="4"/>
  <c r="F58" i="4"/>
  <c r="G58" i="4"/>
  <c r="H58" i="4"/>
  <c r="I58" i="4"/>
  <c r="J58" i="4"/>
</calcChain>
</file>

<file path=xl/sharedStrings.xml><?xml version="1.0" encoding="utf-8"?>
<sst xmlns="http://schemas.openxmlformats.org/spreadsheetml/2006/main" count="107" uniqueCount="68">
  <si>
    <t>Braunkohle im Überblick</t>
  </si>
  <si>
    <t>Revier</t>
  </si>
  <si>
    <t>1995</t>
  </si>
  <si>
    <t>2000</t>
  </si>
  <si>
    <t>Abraum</t>
  </si>
  <si>
    <t>Mio. m³</t>
  </si>
  <si>
    <t>Rheinland</t>
  </si>
  <si>
    <t>Helmstedt</t>
  </si>
  <si>
    <t>Hessen</t>
  </si>
  <si>
    <t>Lausitz</t>
  </si>
  <si>
    <t>Mitteldeutschland</t>
  </si>
  <si>
    <t>Summe</t>
  </si>
  <si>
    <t>Förderung</t>
  </si>
  <si>
    <t>Mio. t</t>
  </si>
  <si>
    <t>Bayern</t>
  </si>
  <si>
    <t>Einsatz in Kraftwerken der</t>
  </si>
  <si>
    <t>allgem. Versorgung 1)</t>
  </si>
  <si>
    <t>Brikett</t>
  </si>
  <si>
    <t>Staub/Wirbelschichtkohle</t>
  </si>
  <si>
    <t>Koks</t>
  </si>
  <si>
    <t>Beschäftigte (31.12.) 3)</t>
  </si>
  <si>
    <t xml:space="preserve">15.565 *)   </t>
  </si>
  <si>
    <t xml:space="preserve">1.693 *)   </t>
  </si>
  <si>
    <t xml:space="preserve">637 *)   </t>
  </si>
  <si>
    <t xml:space="preserve">5 *)   </t>
  </si>
  <si>
    <t xml:space="preserve">79.016 *)   </t>
  </si>
  <si>
    <t xml:space="preserve">59.815 *)   </t>
  </si>
  <si>
    <t xml:space="preserve">156.731 *)   </t>
  </si>
  <si>
    <t>Bruttostromerzeugung</t>
  </si>
  <si>
    <t>Insgesamt</t>
  </si>
  <si>
    <t>TWh</t>
  </si>
  <si>
    <t>darunter Braunkohle</t>
  </si>
  <si>
    <t>Anteil</t>
  </si>
  <si>
    <t>%</t>
  </si>
  <si>
    <t>Primärenergieverbrauch</t>
  </si>
  <si>
    <t>Mio. t SKE</t>
  </si>
  <si>
    <t>*)</t>
  </si>
  <si>
    <t>1989 = Jahresdurchschnitt</t>
  </si>
  <si>
    <t>1)</t>
  </si>
  <si>
    <t>Ab 1995 einschl. öffentliche Heizkraftwerke; mit den Vorjahren nicht vergleichbar.</t>
  </si>
  <si>
    <t>2)</t>
  </si>
  <si>
    <t>vorläufig</t>
  </si>
  <si>
    <t>3)</t>
  </si>
  <si>
    <t>Bis 2001 Bergbaubeschäftigte, ab 2002 einschl. Beschäftigte in eigenen Braunkohlenkraftwerken der allgem. Versorgung - mit den Vorjahren nicht vergleichbar.</t>
  </si>
  <si>
    <t>Weiteres umfangreiches Datenmaterial zum Braunkohlenbergbau und zur Energiewirtschaft enthalten folgende jährlich erscheinende</t>
  </si>
  <si>
    <t>Veröffentlichungen der Statistik der Kohlenwirtschaft ( Essen und Köln ):</t>
  </si>
  <si>
    <t xml:space="preserve"> -</t>
  </si>
  <si>
    <t>Zahlen zur Kohlenwirtschaft</t>
  </si>
  <si>
    <t>Der Kohlenbergbau in der Energiewirtschaft der Bundesrepublik Deutschland</t>
  </si>
  <si>
    <t>2005</t>
  </si>
  <si>
    <t>Helmstedt 4)</t>
  </si>
  <si>
    <t>Lausitz 4)</t>
  </si>
  <si>
    <t>Summe 4)</t>
  </si>
  <si>
    <t>4)</t>
  </si>
  <si>
    <t>2006</t>
  </si>
  <si>
    <t>2007</t>
  </si>
  <si>
    <t>2008</t>
  </si>
  <si>
    <t>2009</t>
  </si>
  <si>
    <t>2010</t>
  </si>
  <si>
    <t xml:space="preserve">2011 </t>
  </si>
  <si>
    <t>2012</t>
  </si>
  <si>
    <t>2014</t>
  </si>
  <si>
    <t>Quelle: Angaben der Unternehmen, Arbeitsgemeinschaft Energiebilanzen, Statistik der Kohlenwirtschaft e.V.</t>
  </si>
  <si>
    <t>2015</t>
  </si>
  <si>
    <t>2016</t>
  </si>
  <si>
    <t>2008 und 2016 - Aufgrund von Neustrukturierung in den Unternehmen der Reviere Helmstedt und Lausitz nicht mit dem Vorjahr vergleichbar.</t>
  </si>
  <si>
    <t>2017</t>
  </si>
  <si>
    <r>
      <t xml:space="preserve">2018 </t>
    </r>
    <r>
      <rPr>
        <b/>
        <vertAlign val="superscript"/>
        <sz val="14"/>
        <rFont val="Arial"/>
        <family val="2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</si>
</sst>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+&quot;* #,##0\ \ \ ;&quot;-&quot;* #,##0\ \ \ ;&quot;-&quot;\ \ \ "/>
    <numFmt numFmtId="165" formatCode="#,##0\ \ \ ;;&quot;-&quot;\ \ \ "/>
    <numFmt numFmtId="166" formatCode="#,##0.0\ \ \ ;;&quot;-&quot;\ \ \ "/>
    <numFmt numFmtId="167" formatCode="0.0\ \ \ \ ;;&quot;-&quot;\ \ \ \ "/>
    <numFmt numFmtId="168" formatCode="#,##0.0\ \ \ ;;&quot;-&quot;\ \ \ \ \ \ "/>
    <numFmt numFmtId="169" formatCode="#,##0.0\ \ \ \ \ \ \ \ ;;&quot;-&quot;\ \ \ \ \ \ \ \ "/>
  </numFmts>
  <fonts count="13" x14ac:knownFonts="1">
    <font>
      <sz val="10"/>
      <name val="Arial"/>
    </font>
    <font>
      <sz val="10"/>
      <name val="Helv"/>
    </font>
    <font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b/>
      <vertAlign val="superscript"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1" fontId="6" fillId="0" borderId="0" xfId="1" applyNumberFormat="1" applyFont="1" applyAlignment="1">
      <alignment horizontal="left" vertical="center"/>
    </xf>
    <xf numFmtId="1" fontId="6" fillId="0" borderId="4" xfId="1" applyNumberFormat="1" applyFont="1" applyBorder="1" applyAlignment="1">
      <alignment horizontal="center" vertical="center"/>
    </xf>
    <xf numFmtId="1" fontId="6" fillId="0" borderId="5" xfId="1" quotePrefix="1" applyNumberFormat="1" applyFont="1" applyBorder="1" applyAlignment="1">
      <alignment horizontal="center" vertical="center"/>
    </xf>
    <xf numFmtId="1" fontId="6" fillId="0" borderId="4" xfId="1" quotePrefix="1" applyNumberFormat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165" fontId="3" fillId="0" borderId="6" xfId="1" applyNumberFormat="1" applyFont="1" applyBorder="1" applyAlignment="1">
      <alignment vertical="center"/>
    </xf>
    <xf numFmtId="164" fontId="6" fillId="0" borderId="6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165" fontId="4" fillId="0" borderId="6" xfId="1" applyNumberFormat="1" applyFont="1" applyBorder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1" quotePrefix="1" applyFont="1" applyAlignment="1">
      <alignment horizontal="center" vertical="center"/>
    </xf>
    <xf numFmtId="165" fontId="3" fillId="0" borderId="4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166" fontId="4" fillId="0" borderId="4" xfId="1" applyNumberFormat="1" applyFont="1" applyBorder="1" applyAlignment="1">
      <alignment vertical="center"/>
    </xf>
    <xf numFmtId="166" fontId="4" fillId="0" borderId="5" xfId="1" applyNumberFormat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166" fontId="4" fillId="0" borderId="6" xfId="1" applyNumberFormat="1" applyFont="1" applyBorder="1" applyAlignment="1">
      <alignment vertical="center"/>
    </xf>
    <xf numFmtId="166" fontId="4" fillId="0" borderId="8" xfId="1" applyNumberFormat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166" fontId="6" fillId="0" borderId="6" xfId="1" applyNumberFormat="1" applyFont="1" applyBorder="1" applyAlignment="1">
      <alignment vertical="center"/>
    </xf>
    <xf numFmtId="166" fontId="6" fillId="0" borderId="8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7" xfId="1" applyFont="1" applyBorder="1" applyAlignment="1">
      <alignment vertical="center"/>
    </xf>
    <xf numFmtId="0" fontId="6" fillId="0" borderId="0" xfId="1" quotePrefix="1" applyFont="1" applyAlignment="1">
      <alignment horizontal="left" vertical="center"/>
    </xf>
    <xf numFmtId="166" fontId="3" fillId="0" borderId="4" xfId="1" applyNumberFormat="1" applyFont="1" applyBorder="1" applyAlignment="1">
      <alignment vertical="center"/>
    </xf>
    <xf numFmtId="166" fontId="3" fillId="0" borderId="5" xfId="1" applyNumberFormat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right" vertical="center"/>
    </xf>
    <xf numFmtId="165" fontId="4" fillId="0" borderId="6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vertical="center"/>
    </xf>
    <xf numFmtId="165" fontId="6" fillId="0" borderId="8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169" fontId="4" fillId="0" borderId="4" xfId="1" applyNumberFormat="1" applyFont="1" applyBorder="1" applyAlignment="1">
      <alignment vertical="center"/>
    </xf>
    <xf numFmtId="168" fontId="4" fillId="0" borderId="5" xfId="1" applyNumberFormat="1" applyFont="1" applyBorder="1" applyAlignment="1">
      <alignment vertical="center"/>
    </xf>
    <xf numFmtId="0" fontId="9" fillId="0" borderId="0" xfId="1" applyFont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7" xfId="1" applyFont="1" applyBorder="1" applyAlignment="1">
      <alignment horizontal="center" vertical="center"/>
    </xf>
    <xf numFmtId="167" fontId="11" fillId="0" borderId="8" xfId="1" applyNumberFormat="1" applyFont="1" applyBorder="1" applyAlignment="1">
      <alignment vertical="center"/>
    </xf>
    <xf numFmtId="169" fontId="11" fillId="0" borderId="6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168" fontId="4" fillId="0" borderId="4" xfId="1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4" fontId="3" fillId="0" borderId="2" xfId="1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0" xfId="1" quotePrefix="1" applyFont="1" applyAlignment="1">
      <alignment horizontal="left" vertical="center"/>
    </xf>
    <xf numFmtId="165" fontId="4" fillId="0" borderId="9" xfId="1" applyNumberFormat="1" applyFont="1" applyBorder="1" applyAlignment="1">
      <alignment vertical="center"/>
    </xf>
    <xf numFmtId="0" fontId="9" fillId="0" borderId="0" xfId="1" applyFont="1" applyAlignment="1">
      <alignment horizontal="left" vertical="center"/>
    </xf>
    <xf numFmtId="0" fontId="9" fillId="0" borderId="4" xfId="1" quotePrefix="1" applyFont="1" applyBorder="1" applyAlignment="1">
      <alignment horizontal="left" vertical="center"/>
    </xf>
    <xf numFmtId="0" fontId="9" fillId="0" borderId="6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9" fillId="0" borderId="7" xfId="1" applyFont="1" applyBorder="1" applyAlignment="1">
      <alignment horizontal="center" vertical="center"/>
    </xf>
    <xf numFmtId="165" fontId="9" fillId="0" borderId="7" xfId="1" applyNumberFormat="1" applyFont="1" applyBorder="1" applyAlignment="1">
      <alignment vertical="center"/>
    </xf>
    <xf numFmtId="164" fontId="9" fillId="0" borderId="7" xfId="1" applyNumberFormat="1" applyFont="1" applyBorder="1" applyAlignment="1">
      <alignment vertical="center"/>
    </xf>
    <xf numFmtId="165" fontId="4" fillId="0" borderId="7" xfId="1" applyNumberFormat="1" applyFont="1" applyBorder="1" applyAlignment="1">
      <alignment vertical="center"/>
    </xf>
    <xf numFmtId="164" fontId="4" fillId="0" borderId="0" xfId="1" applyNumberFormat="1" applyFont="1" applyAlignment="1">
      <alignment vertical="center"/>
    </xf>
    <xf numFmtId="165" fontId="4" fillId="0" borderId="10" xfId="1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167" fontId="11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</cellXfs>
  <cellStyles count="2">
    <cellStyle name="Standard" xfId="0" builtinId="0"/>
    <cellStyle name="Standard_BK-UBER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73"/>
  <sheetViews>
    <sheetView showZeros="0" tabSelected="1" topLeftCell="A43" zoomScale="70" zoomScaleNormal="70" workbookViewId="0">
      <selection activeCell="U58" sqref="U58"/>
    </sheetView>
  </sheetViews>
  <sheetFormatPr baseColWidth="10" defaultRowHeight="18" x14ac:dyDescent="0.2"/>
  <cols>
    <col min="1" max="1" width="2" style="1" customWidth="1"/>
    <col min="2" max="2" width="2.7109375" style="1" customWidth="1"/>
    <col min="3" max="3" width="36.5703125" style="1" customWidth="1"/>
    <col min="4" max="4" width="14.140625" style="2" customWidth="1"/>
    <col min="5" max="5" width="15.85546875" style="3" customWidth="1"/>
    <col min="6" max="6" width="15.5703125" style="4" customWidth="1"/>
    <col min="7" max="7" width="15.5703125" style="3" customWidth="1"/>
    <col min="8" max="9" width="15.7109375" style="5" customWidth="1"/>
    <col min="10" max="13" width="15.7109375" style="5" hidden="1" customWidth="1"/>
    <col min="14" max="14" width="15.7109375" style="5" customWidth="1"/>
    <col min="15" max="17" width="15.7109375" style="5" hidden="1" customWidth="1"/>
    <col min="18" max="21" width="15.7109375" style="5" customWidth="1"/>
    <col min="22" max="16384" width="11.42578125" style="1"/>
  </cols>
  <sheetData>
    <row r="1" spans="1:21" ht="34.5" customHeight="1" thickBot="1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</row>
    <row r="2" spans="1:21" ht="21" customHeight="1" x14ac:dyDescent="0.2">
      <c r="A2" s="6"/>
      <c r="B2" s="7"/>
      <c r="C2" s="7"/>
      <c r="D2" s="8"/>
      <c r="E2" s="9"/>
      <c r="F2" s="10"/>
      <c r="G2" s="11"/>
      <c r="H2" s="13"/>
      <c r="I2" s="13"/>
      <c r="J2" s="13"/>
      <c r="K2" s="13"/>
      <c r="L2" s="13"/>
      <c r="M2" s="13"/>
      <c r="N2" s="13"/>
      <c r="O2" s="13"/>
      <c r="P2" s="12"/>
      <c r="Q2" s="12"/>
      <c r="R2" s="12"/>
      <c r="S2" s="13"/>
      <c r="T2" s="12"/>
      <c r="U2" s="12"/>
    </row>
    <row r="3" spans="1:21" ht="21" x14ac:dyDescent="0.2">
      <c r="A3" s="14"/>
      <c r="C3" s="15" t="s">
        <v>1</v>
      </c>
      <c r="E3" s="16">
        <v>1989</v>
      </c>
      <c r="F3" s="16">
        <v>1990</v>
      </c>
      <c r="G3" s="17" t="s">
        <v>2</v>
      </c>
      <c r="H3" s="18" t="s">
        <v>3</v>
      </c>
      <c r="I3" s="18" t="s">
        <v>49</v>
      </c>
      <c r="J3" s="18" t="s">
        <v>54</v>
      </c>
      <c r="K3" s="18" t="s">
        <v>55</v>
      </c>
      <c r="L3" s="18" t="s">
        <v>56</v>
      </c>
      <c r="M3" s="18" t="s">
        <v>57</v>
      </c>
      <c r="N3" s="18" t="s">
        <v>58</v>
      </c>
      <c r="O3" s="17" t="s">
        <v>59</v>
      </c>
      <c r="P3" s="17" t="s">
        <v>60</v>
      </c>
      <c r="Q3" s="17" t="s">
        <v>61</v>
      </c>
      <c r="R3" s="17" t="s">
        <v>63</v>
      </c>
      <c r="S3" s="18" t="s">
        <v>64</v>
      </c>
      <c r="T3" s="17" t="s">
        <v>66</v>
      </c>
      <c r="U3" s="17" t="s">
        <v>67</v>
      </c>
    </row>
    <row r="4" spans="1:21" ht="21" customHeight="1" thickBot="1" x14ac:dyDescent="0.25">
      <c r="A4" s="19"/>
      <c r="B4" s="20"/>
      <c r="C4" s="20"/>
      <c r="D4" s="21"/>
      <c r="E4" s="22"/>
      <c r="F4" s="23"/>
      <c r="G4" s="24"/>
      <c r="H4" s="26"/>
      <c r="I4" s="26"/>
      <c r="J4" s="26"/>
      <c r="K4" s="26"/>
      <c r="L4" s="26"/>
      <c r="M4" s="26"/>
      <c r="N4" s="26"/>
      <c r="O4" s="25"/>
      <c r="P4" s="25"/>
      <c r="Q4" s="25"/>
      <c r="R4" s="25"/>
      <c r="S4" s="26"/>
      <c r="T4" s="25"/>
      <c r="U4" s="25"/>
    </row>
    <row r="5" spans="1:21" ht="30" customHeight="1" x14ac:dyDescent="0.2">
      <c r="A5" s="14"/>
      <c r="B5" s="27" t="s">
        <v>4</v>
      </c>
      <c r="C5" s="34"/>
      <c r="D5" s="28" t="s">
        <v>5</v>
      </c>
      <c r="E5" s="29"/>
      <c r="F5" s="30"/>
      <c r="G5" s="31"/>
      <c r="H5" s="33"/>
      <c r="I5" s="33"/>
      <c r="J5" s="33"/>
      <c r="K5" s="33"/>
      <c r="L5" s="33"/>
      <c r="M5" s="33"/>
      <c r="N5" s="33"/>
      <c r="O5" s="32"/>
      <c r="P5" s="32"/>
      <c r="Q5" s="32"/>
      <c r="R5" s="32"/>
      <c r="S5" s="33"/>
      <c r="T5" s="32"/>
      <c r="U5" s="32"/>
    </row>
    <row r="6" spans="1:21" ht="21" customHeight="1" x14ac:dyDescent="0.2">
      <c r="A6" s="14"/>
      <c r="B6" s="34"/>
      <c r="C6" s="35" t="s">
        <v>6</v>
      </c>
      <c r="D6" s="36"/>
      <c r="E6" s="37">
        <v>427.334</v>
      </c>
      <c r="F6" s="37">
        <v>433.48500000000001</v>
      </c>
      <c r="G6" s="38">
        <v>543.33900000000006</v>
      </c>
      <c r="H6" s="37">
        <v>445.66714999999999</v>
      </c>
      <c r="I6" s="37">
        <v>454.53585299999997</v>
      </c>
      <c r="J6" s="37">
        <v>415.798272</v>
      </c>
      <c r="K6" s="37">
        <v>436.18606999999997</v>
      </c>
      <c r="L6" s="37">
        <v>459.12264499999998</v>
      </c>
      <c r="M6" s="37">
        <v>457.99238400000002</v>
      </c>
      <c r="N6" s="37">
        <v>469.09490799999998</v>
      </c>
      <c r="O6" s="38">
        <v>446.01148699999999</v>
      </c>
      <c r="P6" s="38">
        <v>455.29</v>
      </c>
      <c r="Q6" s="38">
        <v>452.86091199999998</v>
      </c>
      <c r="R6" s="38">
        <v>446.09116699999998</v>
      </c>
      <c r="S6" s="37">
        <v>428.242458</v>
      </c>
      <c r="T6" s="38">
        <v>403.89488999999998</v>
      </c>
      <c r="U6" s="38">
        <v>427.46510499999999</v>
      </c>
    </row>
    <row r="7" spans="1:21" ht="21" customHeight="1" x14ac:dyDescent="0.2">
      <c r="A7" s="14"/>
      <c r="B7" s="34"/>
      <c r="C7" s="35" t="s">
        <v>7</v>
      </c>
      <c r="D7" s="36"/>
      <c r="E7" s="37">
        <v>12.727</v>
      </c>
      <c r="F7" s="37">
        <v>12.138999999999999</v>
      </c>
      <c r="G7" s="38">
        <v>11.766</v>
      </c>
      <c r="H7" s="37">
        <v>15.641219</v>
      </c>
      <c r="I7" s="37">
        <v>14.418732</v>
      </c>
      <c r="J7" s="37">
        <v>13.560959</v>
      </c>
      <c r="K7" s="37">
        <v>9.1794320000000003</v>
      </c>
      <c r="L7" s="37">
        <v>7.2935590000000001</v>
      </c>
      <c r="M7" s="37">
        <v>8.4513010000000008</v>
      </c>
      <c r="N7" s="37">
        <v>6.8286259999999999</v>
      </c>
      <c r="O7" s="38">
        <v>7.8210240000000004</v>
      </c>
      <c r="P7" s="38">
        <v>5.8490000000000002</v>
      </c>
      <c r="Q7" s="38">
        <v>4.4831539999999999</v>
      </c>
      <c r="R7" s="38">
        <v>1.1235850000000001</v>
      </c>
      <c r="S7" s="37">
        <v>3.712E-2</v>
      </c>
      <c r="T7" s="38">
        <v>0</v>
      </c>
      <c r="U7" s="38">
        <v>0</v>
      </c>
    </row>
    <row r="8" spans="1:21" ht="21" customHeight="1" x14ac:dyDescent="0.2">
      <c r="A8" s="14"/>
      <c r="B8" s="34"/>
      <c r="C8" s="35" t="s">
        <v>8</v>
      </c>
      <c r="D8" s="36"/>
      <c r="E8" s="37">
        <v>3.484</v>
      </c>
      <c r="F8" s="37">
        <v>2.3210000000000002</v>
      </c>
      <c r="G8" s="38">
        <v>0.64</v>
      </c>
      <c r="H8" s="37">
        <v>0.46018500000000001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8">
        <v>0</v>
      </c>
      <c r="P8" s="38">
        <v>0</v>
      </c>
      <c r="Q8" s="38">
        <v>0</v>
      </c>
      <c r="R8" s="38">
        <v>0</v>
      </c>
      <c r="S8" s="37">
        <v>0</v>
      </c>
      <c r="T8" s="38">
        <v>0</v>
      </c>
      <c r="U8" s="38">
        <v>0</v>
      </c>
    </row>
    <row r="9" spans="1:21" ht="21" customHeight="1" x14ac:dyDescent="0.2">
      <c r="A9" s="14"/>
      <c r="B9" s="34"/>
      <c r="C9" s="35" t="s">
        <v>9</v>
      </c>
      <c r="D9" s="36"/>
      <c r="E9" s="37">
        <v>939.35</v>
      </c>
      <c r="F9" s="37">
        <v>827.12599999999998</v>
      </c>
      <c r="G9" s="38">
        <v>375.30900000000003</v>
      </c>
      <c r="H9" s="37">
        <v>341.049578</v>
      </c>
      <c r="I9" s="37">
        <v>417.889388</v>
      </c>
      <c r="J9" s="37">
        <v>426.59384999999997</v>
      </c>
      <c r="K9" s="37">
        <v>449.40735899999999</v>
      </c>
      <c r="L9" s="37">
        <v>458.870655</v>
      </c>
      <c r="M9" s="37">
        <v>395.56093099999998</v>
      </c>
      <c r="N9" s="37">
        <v>406.27842500000003</v>
      </c>
      <c r="O9" s="38">
        <v>414.67250799999999</v>
      </c>
      <c r="P9" s="38">
        <v>349.96600000000001</v>
      </c>
      <c r="Q9" s="38">
        <v>362.42723100000001</v>
      </c>
      <c r="R9" s="38">
        <v>370.47388599999999</v>
      </c>
      <c r="S9" s="37">
        <v>372.73593699999998</v>
      </c>
      <c r="T9" s="38">
        <v>387.83627799999999</v>
      </c>
      <c r="U9" s="38">
        <v>390.94841000000002</v>
      </c>
    </row>
    <row r="10" spans="1:21" ht="21" customHeight="1" thickBot="1" x14ac:dyDescent="0.25">
      <c r="A10" s="19"/>
      <c r="B10" s="39"/>
      <c r="C10" s="40" t="s">
        <v>10</v>
      </c>
      <c r="D10" s="41"/>
      <c r="E10" s="42">
        <v>397.57400000000001</v>
      </c>
      <c r="F10" s="42">
        <v>312.81099999999998</v>
      </c>
      <c r="G10" s="43">
        <v>37.307000000000002</v>
      </c>
      <c r="H10" s="42">
        <v>45.568600000000004</v>
      </c>
      <c r="I10" s="42">
        <v>75.638900000000007</v>
      </c>
      <c r="J10" s="42">
        <v>73.650300000000001</v>
      </c>
      <c r="K10" s="42">
        <v>75.331699999999998</v>
      </c>
      <c r="L10" s="42">
        <v>74.226399999999998</v>
      </c>
      <c r="M10" s="42">
        <v>72.552400000000006</v>
      </c>
      <c r="N10" s="42">
        <v>66.626000000000005</v>
      </c>
      <c r="O10" s="43">
        <v>73.414400000000001</v>
      </c>
      <c r="P10" s="43">
        <v>68.417000000000002</v>
      </c>
      <c r="Q10" s="43">
        <v>59.251828000000003</v>
      </c>
      <c r="R10" s="43">
        <v>70.074200000000005</v>
      </c>
      <c r="S10" s="42">
        <v>50.963903999999999</v>
      </c>
      <c r="T10" s="43">
        <v>57.188191000000003</v>
      </c>
      <c r="U10" s="43">
        <v>61.570044000000003</v>
      </c>
    </row>
    <row r="11" spans="1:21" s="49" customFormat="1" ht="21" customHeight="1" thickBot="1" x14ac:dyDescent="0.25">
      <c r="A11" s="44"/>
      <c r="B11" s="45"/>
      <c r="C11" s="46" t="s">
        <v>11</v>
      </c>
      <c r="D11" s="41"/>
      <c r="E11" s="47">
        <f t="shared" ref="E11:M11" si="0">SUM(E6:E10)</f>
        <v>1780.4690000000001</v>
      </c>
      <c r="F11" s="47">
        <f t="shared" si="0"/>
        <v>1587.8819999999998</v>
      </c>
      <c r="G11" s="48">
        <f t="shared" si="0"/>
        <v>968.3610000000001</v>
      </c>
      <c r="H11" s="47">
        <f t="shared" si="0"/>
        <v>848.38673199999994</v>
      </c>
      <c r="I11" s="47">
        <f t="shared" si="0"/>
        <v>962.48287300000004</v>
      </c>
      <c r="J11" s="47">
        <f t="shared" si="0"/>
        <v>929.60338100000001</v>
      </c>
      <c r="K11" s="47">
        <f t="shared" si="0"/>
        <v>970.10456099999988</v>
      </c>
      <c r="L11" s="47">
        <f t="shared" si="0"/>
        <v>999.51325900000006</v>
      </c>
      <c r="M11" s="47">
        <f t="shared" si="0"/>
        <v>934.55701599999998</v>
      </c>
      <c r="N11" s="47">
        <f t="shared" ref="N11:R11" si="1">SUM(N6:N10)</f>
        <v>948.82795899999996</v>
      </c>
      <c r="O11" s="48">
        <f t="shared" si="1"/>
        <v>941.91941899999995</v>
      </c>
      <c r="P11" s="48">
        <f t="shared" si="1"/>
        <v>879.52200000000005</v>
      </c>
      <c r="Q11" s="48">
        <f t="shared" si="1"/>
        <v>879.02312500000005</v>
      </c>
      <c r="R11" s="48">
        <f t="shared" si="1"/>
        <v>887.76283799999999</v>
      </c>
      <c r="S11" s="47">
        <f t="shared" ref="S11:U11" si="2">SUM(S6:S10)</f>
        <v>851.97941900000001</v>
      </c>
      <c r="T11" s="48">
        <f t="shared" ref="T11" si="3">SUM(T6:T10)</f>
        <v>848.91935899999999</v>
      </c>
      <c r="U11" s="48">
        <f t="shared" si="2"/>
        <v>879.98355900000001</v>
      </c>
    </row>
    <row r="12" spans="1:21" ht="30" customHeight="1" x14ac:dyDescent="0.2">
      <c r="A12" s="14"/>
      <c r="B12" s="27" t="s">
        <v>12</v>
      </c>
      <c r="D12" s="2" t="s">
        <v>13</v>
      </c>
      <c r="E12" s="29"/>
      <c r="F12" s="29"/>
      <c r="G12" s="31"/>
      <c r="H12" s="33"/>
      <c r="I12" s="33"/>
      <c r="J12" s="33"/>
      <c r="K12" s="33"/>
      <c r="L12" s="33"/>
      <c r="M12" s="33"/>
      <c r="N12" s="33"/>
      <c r="O12" s="32"/>
      <c r="P12" s="32"/>
      <c r="Q12" s="32"/>
      <c r="R12" s="32"/>
      <c r="S12" s="33"/>
      <c r="T12" s="32"/>
      <c r="U12" s="32"/>
    </row>
    <row r="13" spans="1:21" ht="23.1" customHeight="1" x14ac:dyDescent="0.2">
      <c r="A13" s="14"/>
      <c r="C13" s="35" t="s">
        <v>6</v>
      </c>
      <c r="E13" s="37">
        <v>104.21</v>
      </c>
      <c r="F13" s="37">
        <v>102.181</v>
      </c>
      <c r="G13" s="38">
        <v>100.184</v>
      </c>
      <c r="H13" s="37">
        <v>91.897729999999996</v>
      </c>
      <c r="I13" s="37">
        <v>97.287610000000001</v>
      </c>
      <c r="J13" s="37">
        <v>96.177758999999995</v>
      </c>
      <c r="K13" s="37">
        <v>99.751531</v>
      </c>
      <c r="L13" s="37">
        <v>95.777698999999998</v>
      </c>
      <c r="M13" s="37">
        <v>92.012862999999996</v>
      </c>
      <c r="N13" s="37">
        <v>90.741557</v>
      </c>
      <c r="O13" s="38">
        <v>95.644452999999999</v>
      </c>
      <c r="P13" s="38">
        <v>101.739</v>
      </c>
      <c r="Q13" s="38">
        <v>93.620738000000003</v>
      </c>
      <c r="R13" s="38">
        <v>95.214451999999994</v>
      </c>
      <c r="S13" s="37">
        <v>90.450843000000006</v>
      </c>
      <c r="T13" s="38">
        <v>91.248934000000006</v>
      </c>
      <c r="U13" s="38">
        <v>86.330090999999996</v>
      </c>
    </row>
    <row r="14" spans="1:21" ht="23.1" customHeight="1" x14ac:dyDescent="0.2">
      <c r="A14" s="14"/>
      <c r="C14" s="35" t="s">
        <v>7</v>
      </c>
      <c r="E14" s="37">
        <v>4.3890000000000002</v>
      </c>
      <c r="F14" s="37">
        <v>4.3479999999999999</v>
      </c>
      <c r="G14" s="38">
        <v>4.0739999999999998</v>
      </c>
      <c r="H14" s="37">
        <v>4.1408610000000001</v>
      </c>
      <c r="I14" s="37">
        <v>2.1285940000000001</v>
      </c>
      <c r="J14" s="37">
        <v>1.8042180000000001</v>
      </c>
      <c r="K14" s="37">
        <v>2.1156039999999998</v>
      </c>
      <c r="L14" s="37">
        <v>2.1306669999999999</v>
      </c>
      <c r="M14" s="37">
        <v>1.920936</v>
      </c>
      <c r="N14" s="37">
        <v>1.983813</v>
      </c>
      <c r="O14" s="38">
        <v>1.628226</v>
      </c>
      <c r="P14" s="38">
        <v>2.0270000000000001</v>
      </c>
      <c r="Q14" s="38">
        <v>1.812295</v>
      </c>
      <c r="R14" s="38">
        <v>1.474459</v>
      </c>
      <c r="S14" s="37">
        <v>1.0736110000000001</v>
      </c>
      <c r="T14" s="38">
        <v>0</v>
      </c>
      <c r="U14" s="38">
        <v>0</v>
      </c>
    </row>
    <row r="15" spans="1:21" ht="23.1" customHeight="1" x14ac:dyDescent="0.2">
      <c r="A15" s="14"/>
      <c r="C15" s="35" t="s">
        <v>8</v>
      </c>
      <c r="E15" s="37">
        <v>1.222</v>
      </c>
      <c r="F15" s="37">
        <v>0.999</v>
      </c>
      <c r="G15" s="38">
        <v>0.153</v>
      </c>
      <c r="H15" s="37">
        <v>0.156274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8">
        <v>0</v>
      </c>
      <c r="P15" s="38">
        <v>0</v>
      </c>
      <c r="Q15" s="38">
        <v>0</v>
      </c>
      <c r="R15" s="38">
        <v>0</v>
      </c>
      <c r="S15" s="37">
        <v>0</v>
      </c>
      <c r="T15" s="38">
        <v>0</v>
      </c>
      <c r="U15" s="38">
        <v>0</v>
      </c>
    </row>
    <row r="16" spans="1:21" ht="23.1" customHeight="1" x14ac:dyDescent="0.2">
      <c r="A16" s="14"/>
      <c r="C16" s="35" t="s">
        <v>14</v>
      </c>
      <c r="E16" s="37">
        <v>5.5E-2</v>
      </c>
      <c r="F16" s="37">
        <v>6.0999999999999999E-2</v>
      </c>
      <c r="G16" s="38">
        <v>4.0715000000000001E-2</v>
      </c>
      <c r="H16" s="37">
        <v>2.7695999999999998E-2</v>
      </c>
      <c r="I16" s="37">
        <v>3.2461999999999998E-2</v>
      </c>
      <c r="J16" s="37">
        <v>3.1196000000000002E-2</v>
      </c>
      <c r="K16" s="37">
        <v>0</v>
      </c>
      <c r="L16" s="37">
        <v>0</v>
      </c>
      <c r="M16" s="37">
        <v>0</v>
      </c>
      <c r="N16" s="37">
        <v>0</v>
      </c>
      <c r="O16" s="38">
        <v>0</v>
      </c>
      <c r="P16" s="38">
        <v>0</v>
      </c>
      <c r="Q16" s="38">
        <v>0</v>
      </c>
      <c r="R16" s="38">
        <v>0</v>
      </c>
      <c r="S16" s="37">
        <v>0</v>
      </c>
      <c r="T16" s="38">
        <v>0</v>
      </c>
      <c r="U16" s="38">
        <v>0</v>
      </c>
    </row>
    <row r="17" spans="1:49" ht="23.1" customHeight="1" x14ac:dyDescent="0.2">
      <c r="A17" s="14"/>
      <c r="C17" s="35" t="s">
        <v>9</v>
      </c>
      <c r="E17" s="37">
        <v>195.13800000000001</v>
      </c>
      <c r="F17" s="37">
        <v>168.04499999999999</v>
      </c>
      <c r="G17" s="38">
        <v>70.668000000000006</v>
      </c>
      <c r="H17" s="37">
        <v>55.006241000000003</v>
      </c>
      <c r="I17" s="37">
        <v>59.373027999999998</v>
      </c>
      <c r="J17" s="37">
        <v>57.955204999999999</v>
      </c>
      <c r="K17" s="37">
        <v>59.459505</v>
      </c>
      <c r="L17" s="37">
        <v>57.897095</v>
      </c>
      <c r="M17" s="37">
        <v>55.732256</v>
      </c>
      <c r="N17" s="37">
        <v>56.672949000000003</v>
      </c>
      <c r="O17" s="38">
        <v>59.762579000000002</v>
      </c>
      <c r="P17" s="38">
        <v>62.441000000000003</v>
      </c>
      <c r="Q17" s="38">
        <v>61.813656000000002</v>
      </c>
      <c r="R17" s="38">
        <v>62.452451000000003</v>
      </c>
      <c r="S17" s="37">
        <v>62.292054999999998</v>
      </c>
      <c r="T17" s="38">
        <v>61.210889999999999</v>
      </c>
      <c r="U17" s="38">
        <v>60.696044000000001</v>
      </c>
    </row>
    <row r="18" spans="1:49" s="20" customFormat="1" ht="23.1" customHeight="1" thickBot="1" x14ac:dyDescent="0.25">
      <c r="A18" s="19"/>
      <c r="C18" s="40" t="s">
        <v>10</v>
      </c>
      <c r="D18" s="21"/>
      <c r="E18" s="42">
        <v>105.652</v>
      </c>
      <c r="F18" s="42">
        <v>80.879000000000005</v>
      </c>
      <c r="G18" s="43">
        <v>17.617999999999999</v>
      </c>
      <c r="H18" s="42">
        <v>16.431463999999998</v>
      </c>
      <c r="I18" s="42">
        <v>19.085488999999999</v>
      </c>
      <c r="J18" s="42">
        <v>20.352896999999999</v>
      </c>
      <c r="K18" s="42">
        <v>19.082414</v>
      </c>
      <c r="L18" s="42">
        <v>19.507559000000001</v>
      </c>
      <c r="M18" s="42">
        <v>20.191087</v>
      </c>
      <c r="N18" s="42">
        <v>20.004225000000002</v>
      </c>
      <c r="O18" s="43">
        <v>19.46679</v>
      </c>
      <c r="P18" s="43">
        <v>19.225000000000001</v>
      </c>
      <c r="Q18" s="43">
        <v>20.931014000000001</v>
      </c>
      <c r="R18" s="43">
        <v>18.923991000000001</v>
      </c>
      <c r="S18" s="42">
        <v>17.735838999999999</v>
      </c>
      <c r="T18" s="43">
        <v>18.825880000000002</v>
      </c>
      <c r="U18" s="43">
        <v>19.231417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s="50" customFormat="1" ht="24.95" customHeight="1" thickBot="1" x14ac:dyDescent="0.25">
      <c r="A19" s="44"/>
      <c r="C19" s="46" t="s">
        <v>11</v>
      </c>
      <c r="D19" s="21"/>
      <c r="E19" s="47">
        <f t="shared" ref="E19:M19" si="4">SUM(E13:E18)</f>
        <v>410.666</v>
      </c>
      <c r="F19" s="47">
        <f t="shared" si="4"/>
        <v>356.51300000000003</v>
      </c>
      <c r="G19" s="48">
        <f t="shared" si="4"/>
        <v>192.73771500000001</v>
      </c>
      <c r="H19" s="47">
        <f t="shared" si="4"/>
        <v>167.66026600000001</v>
      </c>
      <c r="I19" s="47">
        <f t="shared" si="4"/>
        <v>177.907183</v>
      </c>
      <c r="J19" s="47">
        <f t="shared" si="4"/>
        <v>176.32127500000001</v>
      </c>
      <c r="K19" s="47">
        <f t="shared" si="4"/>
        <v>180.409054</v>
      </c>
      <c r="L19" s="47">
        <f t="shared" si="4"/>
        <v>175.31301999999999</v>
      </c>
      <c r="M19" s="47">
        <f t="shared" si="4"/>
        <v>169.85714200000001</v>
      </c>
      <c r="N19" s="47">
        <f t="shared" ref="N19:R19" si="5">SUM(N13:N18)</f>
        <v>169.40254400000001</v>
      </c>
      <c r="O19" s="48">
        <f t="shared" si="5"/>
        <v>176.502048</v>
      </c>
      <c r="P19" s="48">
        <f t="shared" si="5"/>
        <v>185.43199999999999</v>
      </c>
      <c r="Q19" s="48">
        <f t="shared" si="5"/>
        <v>178.17770300000001</v>
      </c>
      <c r="R19" s="48">
        <f t="shared" si="5"/>
        <v>178.06535299999999</v>
      </c>
      <c r="S19" s="47">
        <f t="shared" ref="S19:U19" si="6">SUM(S13:S18)</f>
        <v>171.55234799999999</v>
      </c>
      <c r="T19" s="48">
        <f t="shared" ref="T19" si="7">SUM(T13:T18)</f>
        <v>171.28570400000001</v>
      </c>
      <c r="U19" s="48">
        <f>SUM(U13:U18)</f>
        <v>166.257552</v>
      </c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</row>
    <row r="20" spans="1:49" ht="30" customHeight="1" x14ac:dyDescent="0.2">
      <c r="A20" s="14"/>
      <c r="B20" s="51" t="s">
        <v>15</v>
      </c>
      <c r="D20" s="2" t="s">
        <v>13</v>
      </c>
      <c r="E20" s="52"/>
      <c r="F20" s="52"/>
      <c r="G20" s="53"/>
      <c r="H20" s="37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7"/>
      <c r="T20" s="38"/>
      <c r="U20" s="38"/>
    </row>
    <row r="21" spans="1:49" ht="19.5" customHeight="1" x14ac:dyDescent="0.2">
      <c r="A21" s="14"/>
      <c r="B21" s="54" t="s">
        <v>16</v>
      </c>
      <c r="E21" s="52"/>
      <c r="F21" s="52"/>
      <c r="G21" s="53"/>
      <c r="H21" s="37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7"/>
      <c r="T21" s="38"/>
      <c r="U21" s="38"/>
    </row>
    <row r="22" spans="1:49" ht="23.1" customHeight="1" x14ac:dyDescent="0.2">
      <c r="A22" s="14"/>
      <c r="C22" s="35" t="s">
        <v>6</v>
      </c>
      <c r="E22" s="37">
        <v>86.16</v>
      </c>
      <c r="F22" s="37">
        <v>83.453773999999996</v>
      </c>
      <c r="G22" s="38">
        <v>85.736999999999995</v>
      </c>
      <c r="H22" s="37">
        <v>81.000091999999995</v>
      </c>
      <c r="I22" s="37">
        <v>86.414880999999994</v>
      </c>
      <c r="J22" s="37">
        <v>85.119003000000006</v>
      </c>
      <c r="K22" s="37">
        <v>88.603410999999994</v>
      </c>
      <c r="L22" s="37">
        <v>84.605417000000003</v>
      </c>
      <c r="M22" s="37">
        <v>81.968476999999993</v>
      </c>
      <c r="N22" s="37">
        <v>80.106480000000005</v>
      </c>
      <c r="O22" s="38">
        <v>83.957340000000002</v>
      </c>
      <c r="P22" s="38">
        <v>89.754000000000005</v>
      </c>
      <c r="Q22" s="38">
        <v>81.670486999999994</v>
      </c>
      <c r="R22" s="38">
        <v>83.506546999999998</v>
      </c>
      <c r="S22" s="37">
        <v>79.686165000000003</v>
      </c>
      <c r="T22" s="38">
        <v>79.316334999999995</v>
      </c>
      <c r="U22" s="38">
        <v>74.245688000000001</v>
      </c>
    </row>
    <row r="23" spans="1:49" ht="23.1" customHeight="1" x14ac:dyDescent="0.2">
      <c r="A23" s="14"/>
      <c r="C23" s="35" t="s">
        <v>7</v>
      </c>
      <c r="E23" s="37">
        <v>4.4390000000000001</v>
      </c>
      <c r="F23" s="37">
        <v>4.2946730000000004</v>
      </c>
      <c r="G23" s="38">
        <v>4.0090000000000003</v>
      </c>
      <c r="H23" s="37">
        <v>4.2186120000000003</v>
      </c>
      <c r="I23" s="37">
        <v>2.1338080000000001</v>
      </c>
      <c r="J23" s="37">
        <v>1.7899940000000001</v>
      </c>
      <c r="K23" s="37">
        <v>2.1136360000000001</v>
      </c>
      <c r="L23" s="37">
        <v>2.121909</v>
      </c>
      <c r="M23" s="37">
        <v>1.9231929999999999</v>
      </c>
      <c r="N23" s="37">
        <v>2.0165639999999998</v>
      </c>
      <c r="O23" s="38">
        <v>1.5803020000000001</v>
      </c>
      <c r="P23" s="38">
        <v>2.0249999999999999</v>
      </c>
      <c r="Q23" s="38">
        <v>2.4941460000000002</v>
      </c>
      <c r="R23" s="38">
        <v>2.025407</v>
      </c>
      <c r="S23" s="37">
        <v>1.578862</v>
      </c>
      <c r="T23" s="38">
        <v>0</v>
      </c>
      <c r="U23" s="38">
        <v>0</v>
      </c>
    </row>
    <row r="24" spans="1:49" ht="23.1" customHeight="1" x14ac:dyDescent="0.2">
      <c r="A24" s="14"/>
      <c r="C24" s="35" t="s">
        <v>8</v>
      </c>
      <c r="E24" s="37">
        <v>1.19</v>
      </c>
      <c r="F24" s="37">
        <v>0.92338200000000004</v>
      </c>
      <c r="G24" s="38">
        <v>9.7000000000000003E-2</v>
      </c>
      <c r="H24" s="37">
        <v>0.163663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8">
        <v>0</v>
      </c>
      <c r="P24" s="38">
        <v>0</v>
      </c>
      <c r="Q24" s="38">
        <v>0</v>
      </c>
      <c r="R24" s="38">
        <v>0</v>
      </c>
      <c r="S24" s="37">
        <v>0</v>
      </c>
      <c r="T24" s="38">
        <v>0</v>
      </c>
      <c r="U24" s="38">
        <v>0</v>
      </c>
    </row>
    <row r="25" spans="1:49" ht="23.1" customHeight="1" x14ac:dyDescent="0.2">
      <c r="A25" s="14"/>
      <c r="C25" s="35" t="s">
        <v>9</v>
      </c>
      <c r="E25" s="37">
        <v>96.048000000000002</v>
      </c>
      <c r="F25" s="37">
        <v>80.547860999999997</v>
      </c>
      <c r="G25" s="38">
        <v>56.401000000000003</v>
      </c>
      <c r="H25" s="37">
        <v>52.374088999999998</v>
      </c>
      <c r="I25" s="37">
        <v>56.666328999999998</v>
      </c>
      <c r="J25" s="37">
        <v>55.164333999999997</v>
      </c>
      <c r="K25" s="37">
        <v>56.931441999999997</v>
      </c>
      <c r="L25" s="37">
        <v>54.773757000000003</v>
      </c>
      <c r="M25" s="37">
        <v>52.337128</v>
      </c>
      <c r="N25" s="37">
        <v>53.011519999999997</v>
      </c>
      <c r="O25" s="38">
        <v>55.857382000000001</v>
      </c>
      <c r="P25" s="38">
        <v>58.64</v>
      </c>
      <c r="Q25" s="38">
        <v>58.231580999999998</v>
      </c>
      <c r="R25" s="38">
        <v>58.820115999999999</v>
      </c>
      <c r="S25" s="37">
        <v>58.629980000000003</v>
      </c>
      <c r="T25" s="38">
        <v>57.452666000000001</v>
      </c>
      <c r="U25" s="38">
        <v>56.907477</v>
      </c>
    </row>
    <row r="26" spans="1:49" s="20" customFormat="1" ht="23.1" customHeight="1" thickBot="1" x14ac:dyDescent="0.25">
      <c r="A26" s="19"/>
      <c r="C26" s="40" t="s">
        <v>10</v>
      </c>
      <c r="D26" s="21"/>
      <c r="E26" s="42">
        <v>17.581</v>
      </c>
      <c r="F26" s="42">
        <v>18.467832999999999</v>
      </c>
      <c r="G26" s="43">
        <v>10.135999999999999</v>
      </c>
      <c r="H26" s="42">
        <v>15.407945</v>
      </c>
      <c r="I26" s="42">
        <v>17.947116000000001</v>
      </c>
      <c r="J26" s="42">
        <v>18.908639999999998</v>
      </c>
      <c r="K26" s="42">
        <v>17.563890000000001</v>
      </c>
      <c r="L26" s="42">
        <v>17.891248999999998</v>
      </c>
      <c r="M26" s="42">
        <v>17.203223999999999</v>
      </c>
      <c r="N26" s="42">
        <v>16.814671000000001</v>
      </c>
      <c r="O26" s="43">
        <v>15.978453</v>
      </c>
      <c r="P26" s="43">
        <v>15.912000000000001</v>
      </c>
      <c r="Q26" s="43">
        <v>16.657336000000001</v>
      </c>
      <c r="R26" s="43">
        <v>14.978885</v>
      </c>
      <c r="S26" s="42">
        <v>15.312308</v>
      </c>
      <c r="T26" s="43">
        <v>16.425203</v>
      </c>
      <c r="U26" s="43">
        <v>17.044830999999999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s="50" customFormat="1" ht="24.95" customHeight="1" thickBot="1" x14ac:dyDescent="0.25">
      <c r="A27" s="44"/>
      <c r="C27" s="46" t="s">
        <v>11</v>
      </c>
      <c r="D27" s="21"/>
      <c r="E27" s="47">
        <f t="shared" ref="E27:M27" si="8">SUM(E22:E26)</f>
        <v>205.41799999999998</v>
      </c>
      <c r="F27" s="47">
        <f t="shared" si="8"/>
        <v>187.687523</v>
      </c>
      <c r="G27" s="48">
        <f t="shared" si="8"/>
        <v>156.38</v>
      </c>
      <c r="H27" s="47">
        <f t="shared" si="8"/>
        <v>153.16440100000003</v>
      </c>
      <c r="I27" s="47">
        <f t="shared" si="8"/>
        <v>163.16213399999998</v>
      </c>
      <c r="J27" s="47">
        <f t="shared" si="8"/>
        <v>160.98197099999999</v>
      </c>
      <c r="K27" s="47">
        <f t="shared" si="8"/>
        <v>165.212379</v>
      </c>
      <c r="L27" s="47">
        <f t="shared" si="8"/>
        <v>159.39233199999998</v>
      </c>
      <c r="M27" s="47">
        <f t="shared" si="8"/>
        <v>153.43202199999999</v>
      </c>
      <c r="N27" s="47">
        <f t="shared" ref="N27:R27" si="9">SUM(N22:N26)</f>
        <v>151.94923500000002</v>
      </c>
      <c r="O27" s="48">
        <f t="shared" si="9"/>
        <v>157.37347700000001</v>
      </c>
      <c r="P27" s="48">
        <f t="shared" si="9"/>
        <v>166.33100000000002</v>
      </c>
      <c r="Q27" s="48">
        <f t="shared" si="9"/>
        <v>159.05354999999997</v>
      </c>
      <c r="R27" s="48">
        <f t="shared" si="9"/>
        <v>159.33095499999999</v>
      </c>
      <c r="S27" s="47">
        <f t="shared" ref="S27:U27" si="10">SUM(S22:S26)</f>
        <v>155.20731500000002</v>
      </c>
      <c r="T27" s="48">
        <f t="shared" ref="T27" si="11">SUM(T22:T26)</f>
        <v>153.19420400000001</v>
      </c>
      <c r="U27" s="48">
        <f t="shared" si="10"/>
        <v>148.19799599999999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30" customHeight="1" x14ac:dyDescent="0.2">
      <c r="A28" s="14"/>
      <c r="B28" s="27" t="s">
        <v>17</v>
      </c>
      <c r="D28" s="2" t="s">
        <v>13</v>
      </c>
      <c r="E28" s="52"/>
      <c r="F28" s="52"/>
      <c r="G28" s="53"/>
      <c r="H28" s="37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7"/>
      <c r="T28" s="38"/>
      <c r="U28" s="38"/>
    </row>
    <row r="29" spans="1:49" ht="23.1" customHeight="1" x14ac:dyDescent="0.2">
      <c r="A29" s="14"/>
      <c r="C29" s="35" t="s">
        <v>6</v>
      </c>
      <c r="E29" s="37">
        <v>2.1577860000000002</v>
      </c>
      <c r="F29" s="37">
        <v>2.3973749999999998</v>
      </c>
      <c r="G29" s="38">
        <v>1.6180000000000001</v>
      </c>
      <c r="H29" s="37">
        <v>1.067957</v>
      </c>
      <c r="I29" s="37">
        <v>0.96430300000000002</v>
      </c>
      <c r="J29" s="37">
        <v>1.0558419999999999</v>
      </c>
      <c r="K29" s="37">
        <v>0.97688600000000003</v>
      </c>
      <c r="L29" s="37">
        <v>1.162936</v>
      </c>
      <c r="M29" s="37">
        <v>1.1871940000000001</v>
      </c>
      <c r="N29" s="37">
        <v>1.1662090000000001</v>
      </c>
      <c r="O29" s="38">
        <v>1.2024010000000001</v>
      </c>
      <c r="P29" s="38">
        <v>1.1859999999999999</v>
      </c>
      <c r="Q29" s="38">
        <v>1.0210509999999999</v>
      </c>
      <c r="R29" s="38">
        <v>0.98823000000000005</v>
      </c>
      <c r="S29" s="37">
        <v>0.85980900000000005</v>
      </c>
      <c r="T29" s="38">
        <v>0.94479500000000005</v>
      </c>
      <c r="U29" s="38">
        <v>0.96952099999999997</v>
      </c>
    </row>
    <row r="30" spans="1:49" ht="23.1" customHeight="1" x14ac:dyDescent="0.2">
      <c r="A30" s="14"/>
      <c r="C30" s="35" t="s">
        <v>9</v>
      </c>
      <c r="E30" s="37">
        <v>24.639873000000001</v>
      </c>
      <c r="F30" s="37">
        <v>22.164487999999999</v>
      </c>
      <c r="G30" s="38">
        <v>2.782</v>
      </c>
      <c r="H30" s="37">
        <v>0.66264299999999998</v>
      </c>
      <c r="I30" s="37">
        <v>0.52561899999999995</v>
      </c>
      <c r="J30" s="37">
        <v>0.60636900000000005</v>
      </c>
      <c r="K30" s="37">
        <v>0.351406</v>
      </c>
      <c r="L30" s="37">
        <v>0.46842</v>
      </c>
      <c r="M30" s="37">
        <v>0.77219800000000005</v>
      </c>
      <c r="N30" s="37">
        <v>0.85789400000000005</v>
      </c>
      <c r="O30" s="38">
        <v>0.89302599999999999</v>
      </c>
      <c r="P30" s="38">
        <v>0.68600000000000005</v>
      </c>
      <c r="Q30" s="38">
        <v>0.63139100000000004</v>
      </c>
      <c r="R30" s="38">
        <v>0.59730000000000005</v>
      </c>
      <c r="S30" s="37">
        <v>0.63676900000000003</v>
      </c>
      <c r="T30" s="38">
        <v>0.68349099999999996</v>
      </c>
      <c r="U30" s="38">
        <v>0.59828700000000001</v>
      </c>
    </row>
    <row r="31" spans="1:49" ht="23.1" customHeight="1" thickBot="1" x14ac:dyDescent="0.25">
      <c r="A31" s="19"/>
      <c r="B31" s="20"/>
      <c r="C31" s="40" t="s">
        <v>10</v>
      </c>
      <c r="D31" s="21"/>
      <c r="E31" s="42">
        <v>22.596402999999999</v>
      </c>
      <c r="F31" s="42">
        <v>15.483651</v>
      </c>
      <c r="G31" s="43">
        <v>0.61099999999999999</v>
      </c>
      <c r="H31" s="42">
        <v>8.8663000000000006E-2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4.0273000000000003E-2</v>
      </c>
      <c r="P31" s="43">
        <v>5.6000000000000001E-2</v>
      </c>
      <c r="Q31" s="43">
        <v>5.6701000000000001E-2</v>
      </c>
      <c r="R31" s="43">
        <v>5.4184099999999999E-2</v>
      </c>
      <c r="S31" s="42">
        <v>4.8252000000000003E-2</v>
      </c>
      <c r="T31" s="43">
        <v>5.3030000000000001E-2</v>
      </c>
      <c r="U31" s="43">
        <v>1.4482E-2</v>
      </c>
    </row>
    <row r="32" spans="1:49" s="50" customFormat="1" ht="24.95" customHeight="1" thickBot="1" x14ac:dyDescent="0.25">
      <c r="A32" s="44"/>
      <c r="C32" s="46" t="s">
        <v>11</v>
      </c>
      <c r="D32" s="21"/>
      <c r="E32" s="47">
        <f t="shared" ref="E32:M32" si="12">SUM(E29:E31)</f>
        <v>49.394062000000005</v>
      </c>
      <c r="F32" s="47">
        <f t="shared" si="12"/>
        <v>40.045513999999997</v>
      </c>
      <c r="G32" s="48">
        <f t="shared" si="12"/>
        <v>5.0110000000000001</v>
      </c>
      <c r="H32" s="47">
        <f t="shared" si="12"/>
        <v>1.8192629999999999</v>
      </c>
      <c r="I32" s="47">
        <f t="shared" si="12"/>
        <v>1.489922</v>
      </c>
      <c r="J32" s="47">
        <f t="shared" si="12"/>
        <v>1.6622110000000001</v>
      </c>
      <c r="K32" s="47">
        <f t="shared" si="12"/>
        <v>1.328292</v>
      </c>
      <c r="L32" s="47">
        <f t="shared" si="12"/>
        <v>1.631356</v>
      </c>
      <c r="M32" s="47">
        <f t="shared" si="12"/>
        <v>1.9593920000000002</v>
      </c>
      <c r="N32" s="47">
        <f t="shared" ref="N32:R32" si="13">SUM(N29:N31)</f>
        <v>2.0241030000000002</v>
      </c>
      <c r="O32" s="48">
        <f t="shared" si="13"/>
        <v>2.1356999999999999</v>
      </c>
      <c r="P32" s="48">
        <f t="shared" si="13"/>
        <v>1.9279999999999999</v>
      </c>
      <c r="Q32" s="48">
        <f t="shared" si="13"/>
        <v>1.7091430000000001</v>
      </c>
      <c r="R32" s="48">
        <f t="shared" si="13"/>
        <v>1.6397141000000002</v>
      </c>
      <c r="S32" s="47">
        <f t="shared" ref="S32:U32" si="14">SUM(S29:S31)</f>
        <v>1.5448299999999999</v>
      </c>
      <c r="T32" s="48">
        <f t="shared" ref="T32" si="15">SUM(T29:T31)</f>
        <v>1.681316</v>
      </c>
      <c r="U32" s="48">
        <f t="shared" si="14"/>
        <v>1.58229</v>
      </c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</row>
    <row r="33" spans="1:49" ht="30" customHeight="1" x14ac:dyDescent="0.2">
      <c r="A33" s="14"/>
      <c r="B33" s="27" t="s">
        <v>18</v>
      </c>
      <c r="D33" s="2" t="s">
        <v>13</v>
      </c>
      <c r="E33" s="37"/>
      <c r="F33" s="37"/>
      <c r="G33" s="38"/>
      <c r="H33" s="37"/>
      <c r="I33" s="37"/>
      <c r="J33" s="37"/>
      <c r="K33" s="37"/>
      <c r="L33" s="37"/>
      <c r="M33" s="37"/>
      <c r="N33" s="37"/>
      <c r="O33" s="38"/>
      <c r="P33" s="38"/>
      <c r="Q33" s="38"/>
      <c r="R33" s="38"/>
      <c r="S33" s="37"/>
      <c r="T33" s="38"/>
      <c r="U33" s="38"/>
    </row>
    <row r="34" spans="1:49" ht="23.1" customHeight="1" x14ac:dyDescent="0.2">
      <c r="A34" s="14"/>
      <c r="C34" s="35" t="s">
        <v>6</v>
      </c>
      <c r="E34" s="37">
        <v>2.5756420000000002</v>
      </c>
      <c r="F34" s="37">
        <v>2.746915</v>
      </c>
      <c r="G34" s="38">
        <v>2.581</v>
      </c>
      <c r="H34" s="37">
        <v>2.3963770000000002</v>
      </c>
      <c r="I34" s="37">
        <v>2.645356</v>
      </c>
      <c r="J34" s="37">
        <v>2.74457</v>
      </c>
      <c r="K34" s="37">
        <v>2.6977769999999999</v>
      </c>
      <c r="L34" s="37">
        <v>2.8058369999999999</v>
      </c>
      <c r="M34" s="37">
        <v>2.621864</v>
      </c>
      <c r="N34" s="37">
        <v>2.9040729999999999</v>
      </c>
      <c r="O34" s="38">
        <v>3.3448159999999998</v>
      </c>
      <c r="P34" s="38">
        <v>3.302</v>
      </c>
      <c r="Q34" s="38">
        <v>3.4946600000000001</v>
      </c>
      <c r="R34" s="38">
        <v>3.4964819999999999</v>
      </c>
      <c r="S34" s="37">
        <v>3.4</v>
      </c>
      <c r="T34" s="38">
        <f>3.149324+0.354079</f>
        <v>3.503403</v>
      </c>
      <c r="U34" s="38">
        <f>3.152482+0.363166</f>
        <v>3.5156480000000001</v>
      </c>
    </row>
    <row r="35" spans="1:49" ht="23.1" customHeight="1" x14ac:dyDescent="0.2">
      <c r="A35" s="14"/>
      <c r="C35" s="35" t="s">
        <v>9</v>
      </c>
      <c r="E35" s="37">
        <v>1.1108910000000001</v>
      </c>
      <c r="F35" s="37">
        <v>0.71602900000000003</v>
      </c>
      <c r="G35" s="38">
        <v>0.36399999999999999</v>
      </c>
      <c r="H35" s="37">
        <v>0.66996299999999998</v>
      </c>
      <c r="I35" s="37">
        <v>0.74568299999999998</v>
      </c>
      <c r="J35" s="37">
        <v>0.80341499999999999</v>
      </c>
      <c r="K35" s="37">
        <v>0.91098500000000004</v>
      </c>
      <c r="L35" s="37">
        <v>1.0548059999999999</v>
      </c>
      <c r="M35" s="37">
        <v>0.829681</v>
      </c>
      <c r="N35" s="37">
        <v>0.93767500000000004</v>
      </c>
      <c r="O35" s="38">
        <v>1.055463</v>
      </c>
      <c r="P35" s="38">
        <v>1.1779999999999999</v>
      </c>
      <c r="Q35" s="38">
        <v>1.1874119999999999</v>
      </c>
      <c r="R35" s="38">
        <v>1.1918869999999999</v>
      </c>
      <c r="S35" s="37">
        <v>1.1876580000000001</v>
      </c>
      <c r="T35" s="38">
        <f>1.104446+0.075595</f>
        <v>1.1800410000000001</v>
      </c>
      <c r="U35" s="38">
        <f>1.086893+0.115408</f>
        <v>1.2023010000000001</v>
      </c>
    </row>
    <row r="36" spans="1:49" s="20" customFormat="1" ht="23.1" customHeight="1" thickBot="1" x14ac:dyDescent="0.25">
      <c r="A36" s="19"/>
      <c r="C36" s="40" t="s">
        <v>10</v>
      </c>
      <c r="D36" s="21"/>
      <c r="E36" s="42">
        <v>0.72409800000000002</v>
      </c>
      <c r="F36" s="42">
        <v>0.59365999999999997</v>
      </c>
      <c r="G36" s="43">
        <v>0.22600000000000001</v>
      </c>
      <c r="H36" s="42">
        <v>0.17340800000000001</v>
      </c>
      <c r="I36" s="42">
        <v>0.19248699999999999</v>
      </c>
      <c r="J36" s="42">
        <v>0.227909</v>
      </c>
      <c r="K36" s="42">
        <v>0.27202500000000002</v>
      </c>
      <c r="L36" s="42">
        <v>0.25929999999999997</v>
      </c>
      <c r="M36" s="42">
        <v>0.182587</v>
      </c>
      <c r="N36" s="42">
        <v>0.20544000000000001</v>
      </c>
      <c r="O36" s="43">
        <v>0.210255</v>
      </c>
      <c r="P36" s="43">
        <v>0.20399999999999999</v>
      </c>
      <c r="Q36" s="43">
        <v>0.14186000000000001</v>
      </c>
      <c r="R36" s="43">
        <v>0.158967</v>
      </c>
      <c r="S36" s="42">
        <v>0.154557</v>
      </c>
      <c r="T36" s="43">
        <f>0.185813+0</f>
        <v>0.18581300000000001</v>
      </c>
      <c r="U36" s="43">
        <f>0.154368+0</f>
        <v>0.15436800000000001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50" customFormat="1" ht="24.95" customHeight="1" thickBot="1" x14ac:dyDescent="0.25">
      <c r="A37" s="44"/>
      <c r="C37" s="46" t="s">
        <v>11</v>
      </c>
      <c r="D37" s="21"/>
      <c r="E37" s="47">
        <f>E34+E35+E36</f>
        <v>4.4106310000000004</v>
      </c>
      <c r="F37" s="47">
        <f>F34+F35+F36</f>
        <v>4.0566040000000001</v>
      </c>
      <c r="G37" s="48">
        <f t="shared" ref="G37:M37" si="16">SUM(G34:G36)</f>
        <v>3.1709999999999998</v>
      </c>
      <c r="H37" s="47">
        <f t="shared" si="16"/>
        <v>3.2397480000000005</v>
      </c>
      <c r="I37" s="47">
        <f t="shared" si="16"/>
        <v>3.583526</v>
      </c>
      <c r="J37" s="47">
        <f t="shared" si="16"/>
        <v>3.7758939999999996</v>
      </c>
      <c r="K37" s="47">
        <f t="shared" si="16"/>
        <v>3.8807870000000002</v>
      </c>
      <c r="L37" s="47">
        <f t="shared" si="16"/>
        <v>4.1199429999999992</v>
      </c>
      <c r="M37" s="47">
        <f t="shared" si="16"/>
        <v>3.6341319999999997</v>
      </c>
      <c r="N37" s="47">
        <f t="shared" ref="N37:R37" si="17">SUM(N34:N36)</f>
        <v>4.0471880000000002</v>
      </c>
      <c r="O37" s="48">
        <f t="shared" si="17"/>
        <v>4.6105339999999995</v>
      </c>
      <c r="P37" s="48">
        <f t="shared" si="17"/>
        <v>4.6840000000000002</v>
      </c>
      <c r="Q37" s="48">
        <f t="shared" si="17"/>
        <v>4.8239320000000001</v>
      </c>
      <c r="R37" s="48">
        <f t="shared" si="17"/>
        <v>4.8473359999999994</v>
      </c>
      <c r="S37" s="47">
        <f>SUM(S34:S36)</f>
        <v>4.7422149999999998</v>
      </c>
      <c r="T37" s="48">
        <f t="shared" ref="T37:U37" si="18">SUM(T34:T36)</f>
        <v>4.8692569999999993</v>
      </c>
      <c r="U37" s="48">
        <f t="shared" si="18"/>
        <v>4.8723169999999998</v>
      </c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</row>
    <row r="38" spans="1:49" ht="30" customHeight="1" x14ac:dyDescent="0.2">
      <c r="A38" s="14"/>
      <c r="B38" s="27" t="s">
        <v>19</v>
      </c>
      <c r="D38" s="2" t="s">
        <v>13</v>
      </c>
      <c r="E38" s="37"/>
      <c r="F38" s="37"/>
      <c r="G38" s="38"/>
      <c r="H38" s="37"/>
      <c r="I38" s="37"/>
      <c r="J38" s="37"/>
      <c r="K38" s="37"/>
      <c r="L38" s="37"/>
      <c r="M38" s="37"/>
      <c r="N38" s="37"/>
      <c r="O38" s="38"/>
      <c r="P38" s="38"/>
      <c r="Q38" s="38"/>
      <c r="R38" s="38"/>
      <c r="S38" s="37"/>
      <c r="T38" s="38"/>
      <c r="U38" s="38"/>
    </row>
    <row r="39" spans="1:49" ht="23.1" customHeight="1" x14ac:dyDescent="0.2">
      <c r="A39" s="14"/>
      <c r="C39" s="35" t="s">
        <v>6</v>
      </c>
      <c r="E39" s="37">
        <v>0.1351</v>
      </c>
      <c r="F39" s="37">
        <v>0.17393700000000001</v>
      </c>
      <c r="G39" s="38">
        <v>0.192</v>
      </c>
      <c r="H39" s="37">
        <v>0.179453</v>
      </c>
      <c r="I39" s="37">
        <v>0.17344300000000001</v>
      </c>
      <c r="J39" s="37">
        <v>0.18082500000000001</v>
      </c>
      <c r="K39" s="37">
        <v>0.17308000000000001</v>
      </c>
      <c r="L39" s="37">
        <v>0.17677799999999999</v>
      </c>
      <c r="M39" s="37">
        <v>0.15311</v>
      </c>
      <c r="N39" s="37">
        <v>0.17593200000000001</v>
      </c>
      <c r="O39" s="38">
        <v>0.171156</v>
      </c>
      <c r="P39" s="38">
        <v>0.17</v>
      </c>
      <c r="Q39" s="38">
        <v>0.17538699999999999</v>
      </c>
      <c r="R39" s="38">
        <v>0.17014299999999999</v>
      </c>
      <c r="S39" s="37">
        <v>0.15914200000000001</v>
      </c>
      <c r="T39" s="38">
        <v>0.15454599999999999</v>
      </c>
      <c r="U39" s="38">
        <v>0.157496</v>
      </c>
    </row>
    <row r="40" spans="1:49" ht="23.1" customHeight="1" x14ac:dyDescent="0.2">
      <c r="A40" s="14"/>
      <c r="C40" s="35" t="s">
        <v>9</v>
      </c>
      <c r="E40" s="37">
        <v>2.4723000000000002</v>
      </c>
      <c r="F40" s="37">
        <v>1.9884139999999999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7">
        <v>0</v>
      </c>
      <c r="T40" s="38">
        <v>0</v>
      </c>
      <c r="U40" s="38">
        <v>0</v>
      </c>
    </row>
    <row r="41" spans="1:49" s="20" customFormat="1" ht="23.1" customHeight="1" thickBot="1" x14ac:dyDescent="0.25">
      <c r="A41" s="19"/>
      <c r="C41" s="40" t="s">
        <v>10</v>
      </c>
      <c r="D41" s="21"/>
      <c r="E41" s="42">
        <v>2.4866999999999999</v>
      </c>
      <c r="F41" s="42">
        <v>1.193794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2">
        <v>0</v>
      </c>
      <c r="T41" s="43">
        <v>0</v>
      </c>
      <c r="U41" s="43">
        <v>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s="50" customFormat="1" ht="24.95" customHeight="1" thickBot="1" x14ac:dyDescent="0.25">
      <c r="A42" s="44"/>
      <c r="C42" s="46" t="s">
        <v>11</v>
      </c>
      <c r="D42" s="21"/>
      <c r="E42" s="47">
        <f>E39+E40+E41</f>
        <v>5.0941000000000001</v>
      </c>
      <c r="F42" s="47">
        <f>F39+F40+F41</f>
        <v>3.3561450000000002</v>
      </c>
      <c r="G42" s="48">
        <f t="shared" ref="G42:M42" si="19">SUM(G39:G41)</f>
        <v>0.192</v>
      </c>
      <c r="H42" s="47">
        <f t="shared" si="19"/>
        <v>0.179453</v>
      </c>
      <c r="I42" s="47">
        <f t="shared" si="19"/>
        <v>0.17344300000000001</v>
      </c>
      <c r="J42" s="47">
        <f t="shared" si="19"/>
        <v>0.18082500000000001</v>
      </c>
      <c r="K42" s="47">
        <f t="shared" si="19"/>
        <v>0.17308000000000001</v>
      </c>
      <c r="L42" s="47">
        <f t="shared" si="19"/>
        <v>0.17677799999999999</v>
      </c>
      <c r="M42" s="47">
        <f t="shared" si="19"/>
        <v>0.15311</v>
      </c>
      <c r="N42" s="47">
        <f t="shared" ref="N42:R42" si="20">SUM(N39:N41)</f>
        <v>0.17593200000000001</v>
      </c>
      <c r="O42" s="48">
        <f t="shared" si="20"/>
        <v>0.171156</v>
      </c>
      <c r="P42" s="48">
        <f t="shared" si="20"/>
        <v>0.17</v>
      </c>
      <c r="Q42" s="48">
        <f t="shared" si="20"/>
        <v>0.17538699999999999</v>
      </c>
      <c r="R42" s="48">
        <f t="shared" si="20"/>
        <v>0.17014299999999999</v>
      </c>
      <c r="S42" s="47">
        <f t="shared" ref="S42:U42" si="21">SUM(S39:S41)</f>
        <v>0.15914200000000001</v>
      </c>
      <c r="T42" s="48">
        <f t="shared" ref="T42" si="22">SUM(T39:T41)</f>
        <v>0.15454599999999999</v>
      </c>
      <c r="U42" s="48">
        <f t="shared" si="21"/>
        <v>0.157496</v>
      </c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 ht="30" customHeight="1" x14ac:dyDescent="0.2">
      <c r="A43" s="14"/>
      <c r="B43" s="27" t="s">
        <v>20</v>
      </c>
      <c r="D43" s="55"/>
      <c r="E43" s="56"/>
      <c r="F43" s="52"/>
      <c r="G43" s="53"/>
      <c r="H43" s="37"/>
      <c r="I43" s="37"/>
      <c r="J43" s="37"/>
      <c r="K43" s="37"/>
      <c r="L43" s="37"/>
      <c r="M43" s="37"/>
      <c r="N43" s="37"/>
      <c r="O43" s="38"/>
      <c r="P43" s="38"/>
      <c r="Q43" s="38"/>
      <c r="R43" s="38"/>
      <c r="S43" s="37"/>
      <c r="T43" s="38"/>
      <c r="U43" s="38"/>
    </row>
    <row r="44" spans="1:49" ht="23.1" customHeight="1" x14ac:dyDescent="0.2">
      <c r="A44" s="14"/>
      <c r="C44" s="35" t="s">
        <v>6</v>
      </c>
      <c r="E44" s="57" t="s">
        <v>21</v>
      </c>
      <c r="F44" s="33">
        <v>15316</v>
      </c>
      <c r="G44" s="32">
        <v>13072</v>
      </c>
      <c r="H44" s="33">
        <v>10430</v>
      </c>
      <c r="I44" s="33">
        <v>11105</v>
      </c>
      <c r="J44" s="33">
        <v>11161</v>
      </c>
      <c r="K44" s="33">
        <v>11404</v>
      </c>
      <c r="L44" s="33">
        <v>11542</v>
      </c>
      <c r="M44" s="33">
        <v>11562</v>
      </c>
      <c r="N44" s="33">
        <v>11606</v>
      </c>
      <c r="O44" s="32">
        <v>11591</v>
      </c>
      <c r="P44" s="32">
        <v>11241</v>
      </c>
      <c r="Q44" s="32">
        <v>10146</v>
      </c>
      <c r="R44" s="32">
        <v>9410</v>
      </c>
      <c r="S44" s="33">
        <v>9716</v>
      </c>
      <c r="T44" s="32">
        <v>9739</v>
      </c>
      <c r="U44" s="32">
        <v>9986</v>
      </c>
    </row>
    <row r="45" spans="1:49" ht="23.1" customHeight="1" x14ac:dyDescent="0.2">
      <c r="A45" s="14"/>
      <c r="C45" s="35" t="s">
        <v>50</v>
      </c>
      <c r="E45" s="57" t="s">
        <v>22</v>
      </c>
      <c r="F45" s="33">
        <v>1658</v>
      </c>
      <c r="G45" s="32">
        <v>1176</v>
      </c>
      <c r="H45" s="33">
        <v>703</v>
      </c>
      <c r="I45" s="33">
        <v>665</v>
      </c>
      <c r="J45" s="33">
        <v>676</v>
      </c>
      <c r="K45" s="33">
        <v>699</v>
      </c>
      <c r="L45" s="33">
        <v>553</v>
      </c>
      <c r="M45" s="33">
        <v>548</v>
      </c>
      <c r="N45" s="33">
        <v>541</v>
      </c>
      <c r="O45" s="32">
        <v>522</v>
      </c>
      <c r="P45" s="32">
        <v>495</v>
      </c>
      <c r="Q45" s="32">
        <v>479</v>
      </c>
      <c r="R45" s="32">
        <v>453</v>
      </c>
      <c r="S45" s="33">
        <v>199</v>
      </c>
      <c r="T45" s="32">
        <v>146</v>
      </c>
      <c r="U45" s="32">
        <v>111</v>
      </c>
    </row>
    <row r="46" spans="1:49" ht="23.1" customHeight="1" x14ac:dyDescent="0.2">
      <c r="A46" s="14"/>
      <c r="C46" s="35" t="s">
        <v>8</v>
      </c>
      <c r="E46" s="57" t="s">
        <v>23</v>
      </c>
      <c r="F46" s="33">
        <v>474</v>
      </c>
      <c r="G46" s="32">
        <v>105</v>
      </c>
      <c r="H46" s="33">
        <v>72</v>
      </c>
      <c r="I46" s="33">
        <v>1</v>
      </c>
      <c r="J46" s="33">
        <v>1</v>
      </c>
      <c r="K46" s="33">
        <v>0</v>
      </c>
      <c r="L46" s="33">
        <v>0</v>
      </c>
      <c r="M46" s="33">
        <v>0</v>
      </c>
      <c r="N46" s="33">
        <v>0</v>
      </c>
      <c r="O46" s="32">
        <v>0</v>
      </c>
      <c r="P46" s="32">
        <v>0</v>
      </c>
      <c r="Q46" s="32">
        <v>0</v>
      </c>
      <c r="R46" s="32">
        <v>0</v>
      </c>
      <c r="S46" s="33">
        <v>0</v>
      </c>
      <c r="T46" s="32">
        <v>0</v>
      </c>
      <c r="U46" s="32">
        <v>0</v>
      </c>
    </row>
    <row r="47" spans="1:49" ht="23.1" customHeight="1" x14ac:dyDescent="0.2">
      <c r="A47" s="14"/>
      <c r="C47" s="35" t="s">
        <v>14</v>
      </c>
      <c r="E47" s="57" t="s">
        <v>24</v>
      </c>
      <c r="F47" s="33">
        <v>5</v>
      </c>
      <c r="G47" s="32">
        <v>5</v>
      </c>
      <c r="H47" s="33">
        <v>5</v>
      </c>
      <c r="I47" s="33">
        <v>5</v>
      </c>
      <c r="J47" s="33">
        <v>5</v>
      </c>
      <c r="K47" s="33">
        <v>0</v>
      </c>
      <c r="L47" s="33">
        <v>0</v>
      </c>
      <c r="M47" s="33">
        <v>0</v>
      </c>
      <c r="N47" s="33">
        <v>0</v>
      </c>
      <c r="O47" s="32">
        <v>0</v>
      </c>
      <c r="P47" s="32">
        <v>0</v>
      </c>
      <c r="Q47" s="32">
        <v>0</v>
      </c>
      <c r="R47" s="32">
        <v>0</v>
      </c>
      <c r="S47" s="33">
        <v>0</v>
      </c>
      <c r="T47" s="32">
        <v>0</v>
      </c>
      <c r="U47" s="32">
        <v>0</v>
      </c>
    </row>
    <row r="48" spans="1:49" ht="23.1" customHeight="1" x14ac:dyDescent="0.2">
      <c r="A48" s="14"/>
      <c r="C48" s="35" t="s">
        <v>51</v>
      </c>
      <c r="E48" s="57" t="s">
        <v>25</v>
      </c>
      <c r="F48" s="33">
        <v>65478</v>
      </c>
      <c r="G48" s="32">
        <v>19248</v>
      </c>
      <c r="H48" s="33">
        <v>7081</v>
      </c>
      <c r="I48" s="33">
        <v>8881</v>
      </c>
      <c r="J48" s="33">
        <v>8456</v>
      </c>
      <c r="K48" s="33">
        <v>8334</v>
      </c>
      <c r="L48" s="33">
        <v>7862</v>
      </c>
      <c r="M48" s="33">
        <v>7982</v>
      </c>
      <c r="N48" s="33">
        <v>8049</v>
      </c>
      <c r="O48" s="32">
        <v>8126</v>
      </c>
      <c r="P48" s="32">
        <v>8169</v>
      </c>
      <c r="Q48" s="32">
        <v>8245</v>
      </c>
      <c r="R48" s="32">
        <v>8316</v>
      </c>
      <c r="S48" s="33">
        <v>8765</v>
      </c>
      <c r="T48" s="32">
        <v>8639</v>
      </c>
      <c r="U48" s="32">
        <v>8375</v>
      </c>
    </row>
    <row r="49" spans="1:49" s="20" customFormat="1" ht="23.1" customHeight="1" thickBot="1" x14ac:dyDescent="0.25">
      <c r="A49" s="19"/>
      <c r="C49" s="40" t="s">
        <v>10</v>
      </c>
      <c r="D49" s="21"/>
      <c r="E49" s="58" t="s">
        <v>26</v>
      </c>
      <c r="F49" s="26">
        <v>46796</v>
      </c>
      <c r="G49" s="25">
        <v>6675</v>
      </c>
      <c r="H49" s="26">
        <v>2996</v>
      </c>
      <c r="I49" s="26">
        <v>2642</v>
      </c>
      <c r="J49" s="26">
        <v>2610</v>
      </c>
      <c r="K49" s="26">
        <v>2553</v>
      </c>
      <c r="L49" s="26">
        <v>2525</v>
      </c>
      <c r="M49" s="26">
        <v>2513</v>
      </c>
      <c r="N49" s="26">
        <v>2508</v>
      </c>
      <c r="O49" s="25">
        <v>2531</v>
      </c>
      <c r="P49" s="25">
        <v>2519</v>
      </c>
      <c r="Q49" s="25">
        <v>2536</v>
      </c>
      <c r="R49" s="25">
        <v>2565</v>
      </c>
      <c r="S49" s="26">
        <v>2414</v>
      </c>
      <c r="T49" s="25">
        <v>2367</v>
      </c>
      <c r="U49" s="25">
        <v>2379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s="50" customFormat="1" ht="24.95" customHeight="1" thickBot="1" x14ac:dyDescent="0.25">
      <c r="A50" s="44"/>
      <c r="C50" s="46" t="s">
        <v>52</v>
      </c>
      <c r="D50" s="21"/>
      <c r="E50" s="59" t="s">
        <v>27</v>
      </c>
      <c r="F50" s="60">
        <v>129727</v>
      </c>
      <c r="G50" s="61">
        <f t="shared" ref="G50:M50" si="23">SUM(G44:G49)</f>
        <v>40281</v>
      </c>
      <c r="H50" s="60">
        <f t="shared" si="23"/>
        <v>21287</v>
      </c>
      <c r="I50" s="60">
        <f t="shared" si="23"/>
        <v>23299</v>
      </c>
      <c r="J50" s="60">
        <f t="shared" si="23"/>
        <v>22909</v>
      </c>
      <c r="K50" s="60">
        <f t="shared" si="23"/>
        <v>22990</v>
      </c>
      <c r="L50" s="60">
        <f t="shared" si="23"/>
        <v>22482</v>
      </c>
      <c r="M50" s="60">
        <f t="shared" si="23"/>
        <v>22605</v>
      </c>
      <c r="N50" s="60">
        <f t="shared" ref="N50:R50" si="24">SUM(N44:N49)</f>
        <v>22704</v>
      </c>
      <c r="O50" s="61">
        <f t="shared" si="24"/>
        <v>22770</v>
      </c>
      <c r="P50" s="61">
        <f t="shared" si="24"/>
        <v>22424</v>
      </c>
      <c r="Q50" s="61">
        <f t="shared" si="24"/>
        <v>21406</v>
      </c>
      <c r="R50" s="61">
        <f t="shared" si="24"/>
        <v>20744</v>
      </c>
      <c r="S50" s="60">
        <f t="shared" ref="S50:U50" si="25">SUM(S44:S49)</f>
        <v>21094</v>
      </c>
      <c r="T50" s="61">
        <f t="shared" ref="T50" si="26">SUM(T44:T49)</f>
        <v>20891</v>
      </c>
      <c r="U50" s="61">
        <f t="shared" si="25"/>
        <v>20851</v>
      </c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</row>
    <row r="51" spans="1:49" ht="30" customHeight="1" x14ac:dyDescent="0.2">
      <c r="A51" s="14"/>
      <c r="B51" s="27" t="s">
        <v>28</v>
      </c>
      <c r="E51" s="52"/>
      <c r="F51" s="52"/>
      <c r="G51" s="53"/>
      <c r="H51" s="37"/>
      <c r="I51" s="37"/>
      <c r="J51" s="37"/>
      <c r="K51" s="37"/>
      <c r="L51" s="37"/>
      <c r="M51" s="37"/>
      <c r="N51" s="37"/>
      <c r="O51" s="38"/>
      <c r="P51" s="38"/>
      <c r="Q51" s="38"/>
      <c r="R51" s="38"/>
      <c r="S51" s="37"/>
      <c r="T51" s="38"/>
      <c r="U51" s="38"/>
    </row>
    <row r="52" spans="1:49" ht="30" customHeight="1" x14ac:dyDescent="0.2">
      <c r="A52" s="14"/>
      <c r="B52" s="35" t="s">
        <v>29</v>
      </c>
      <c r="C52" s="35"/>
      <c r="D52" s="2" t="s">
        <v>30</v>
      </c>
      <c r="E52" s="62">
        <v>559.86500000000001</v>
      </c>
      <c r="F52" s="63">
        <v>549.87400000000002</v>
      </c>
      <c r="G52" s="63">
        <v>536.81600000000003</v>
      </c>
      <c r="H52" s="64">
        <v>576.6</v>
      </c>
      <c r="I52" s="64">
        <v>623.20000000000005</v>
      </c>
      <c r="J52" s="64">
        <v>640.29999999999995</v>
      </c>
      <c r="K52" s="64">
        <v>641.4</v>
      </c>
      <c r="L52" s="64">
        <v>641.5</v>
      </c>
      <c r="M52" s="64">
        <v>596.5</v>
      </c>
      <c r="N52" s="64">
        <v>633.5</v>
      </c>
      <c r="O52" s="64">
        <v>612.9</v>
      </c>
      <c r="P52" s="64">
        <v>629.6</v>
      </c>
      <c r="Q52" s="64">
        <v>627.79999999999995</v>
      </c>
      <c r="R52" s="64">
        <v>648.1</v>
      </c>
      <c r="S52" s="73">
        <v>650.70000000000005</v>
      </c>
      <c r="T52" s="64">
        <v>653.70000000000005</v>
      </c>
      <c r="U52" s="64">
        <v>646.79999999999995</v>
      </c>
    </row>
    <row r="53" spans="1:49" ht="27" customHeight="1" x14ac:dyDescent="0.2">
      <c r="A53" s="14"/>
      <c r="C53" s="35" t="s">
        <v>31</v>
      </c>
      <c r="D53" s="2" t="s">
        <v>30</v>
      </c>
      <c r="E53" s="62">
        <v>180.393</v>
      </c>
      <c r="F53" s="63">
        <v>170.86199999999999</v>
      </c>
      <c r="G53" s="63">
        <v>142.602</v>
      </c>
      <c r="H53" s="64">
        <v>148.34</v>
      </c>
      <c r="I53" s="64">
        <v>154.1</v>
      </c>
      <c r="J53" s="64">
        <v>151.1</v>
      </c>
      <c r="K53" s="64">
        <v>155.1</v>
      </c>
      <c r="L53" s="64">
        <v>150.6</v>
      </c>
      <c r="M53" s="64">
        <v>145.6</v>
      </c>
      <c r="N53" s="64">
        <v>145.9</v>
      </c>
      <c r="O53" s="64">
        <v>150.1</v>
      </c>
      <c r="P53" s="64">
        <v>160.69999999999999</v>
      </c>
      <c r="Q53" s="64">
        <v>155.80000000000001</v>
      </c>
      <c r="R53" s="64">
        <v>154.5</v>
      </c>
      <c r="S53" s="73">
        <v>149.5</v>
      </c>
      <c r="T53" s="64">
        <v>148.4</v>
      </c>
      <c r="U53" s="64">
        <v>145.5</v>
      </c>
    </row>
    <row r="54" spans="1:49" s="72" customFormat="1" ht="23.1" customHeight="1" thickBot="1" x14ac:dyDescent="0.25">
      <c r="A54" s="66"/>
      <c r="B54" s="67"/>
      <c r="C54" s="68" t="s">
        <v>32</v>
      </c>
      <c r="D54" s="69" t="s">
        <v>33</v>
      </c>
      <c r="E54" s="70">
        <f>SUM(E53/E52)*100</f>
        <v>32.220803229349933</v>
      </c>
      <c r="F54" s="71">
        <f>SUM(F53/F52*100)</f>
        <v>31.072936709137</v>
      </c>
      <c r="G54" s="71">
        <f>SUM(G53/G52*100)</f>
        <v>26.564409406575063</v>
      </c>
      <c r="H54" s="70">
        <f t="shared" ref="H54:N54" si="27">SUM(H53/H52*100)</f>
        <v>25.726673603884841</v>
      </c>
      <c r="I54" s="70">
        <f t="shared" si="27"/>
        <v>24.727214377406927</v>
      </c>
      <c r="J54" s="70">
        <f t="shared" si="27"/>
        <v>23.598313290645013</v>
      </c>
      <c r="K54" s="70">
        <f t="shared" si="27"/>
        <v>24.181478016838167</v>
      </c>
      <c r="L54" s="70">
        <v>23.6</v>
      </c>
      <c r="M54" s="70">
        <v>24.5</v>
      </c>
      <c r="N54" s="70">
        <f t="shared" si="27"/>
        <v>23.03078137332281</v>
      </c>
      <c r="O54" s="70">
        <f t="shared" ref="O54:S54" si="28">SUM(O53/O52*100)</f>
        <v>24.490128895415239</v>
      </c>
      <c r="P54" s="70">
        <f t="shared" si="28"/>
        <v>25.524142312579411</v>
      </c>
      <c r="Q54" s="70">
        <f t="shared" si="28"/>
        <v>24.816820643517048</v>
      </c>
      <c r="R54" s="70">
        <f t="shared" si="28"/>
        <v>23.838913747878411</v>
      </c>
      <c r="S54" s="95">
        <f t="shared" si="28"/>
        <v>22.975257415091438</v>
      </c>
      <c r="T54" s="70">
        <f t="shared" ref="T54:U54" si="29">SUM(T53/T52*100)</f>
        <v>22.70154505124675</v>
      </c>
      <c r="U54" s="70">
        <f t="shared" si="29"/>
        <v>22.495361781076067</v>
      </c>
    </row>
    <row r="55" spans="1:49" ht="30" customHeight="1" x14ac:dyDescent="0.2">
      <c r="A55" s="14"/>
      <c r="B55" s="27" t="s">
        <v>34</v>
      </c>
      <c r="E55" s="52"/>
      <c r="F55" s="52"/>
      <c r="G55" s="53"/>
      <c r="H55" s="37"/>
      <c r="I55" s="37"/>
      <c r="J55" s="37"/>
      <c r="K55" s="37"/>
      <c r="L55" s="37"/>
      <c r="M55" s="37"/>
      <c r="N55" s="37"/>
      <c r="O55" s="38"/>
      <c r="P55" s="38"/>
      <c r="Q55" s="38"/>
      <c r="R55" s="38"/>
      <c r="S55" s="37"/>
      <c r="T55" s="38"/>
      <c r="U55" s="38"/>
    </row>
    <row r="56" spans="1:49" ht="30" customHeight="1" x14ac:dyDescent="0.2">
      <c r="A56" s="14"/>
      <c r="B56" s="35" t="s">
        <v>29</v>
      </c>
      <c r="C56" s="35"/>
      <c r="D56" s="2" t="s">
        <v>35</v>
      </c>
      <c r="E56" s="62">
        <v>514.6</v>
      </c>
      <c r="F56" s="62">
        <v>508.56799999999998</v>
      </c>
      <c r="G56" s="64">
        <v>486.86700000000002</v>
      </c>
      <c r="H56" s="73">
        <v>491.36500000000001</v>
      </c>
      <c r="I56" s="73">
        <v>496.73399999999998</v>
      </c>
      <c r="J56" s="73">
        <v>506.24299999999999</v>
      </c>
      <c r="K56" s="73">
        <v>484.40600000000001</v>
      </c>
      <c r="L56" s="73">
        <v>490.642</v>
      </c>
      <c r="M56" s="73">
        <v>461.68099999999998</v>
      </c>
      <c r="N56" s="73">
        <v>485.08300000000003</v>
      </c>
      <c r="O56" s="64">
        <v>464</v>
      </c>
      <c r="P56" s="64">
        <v>458.8</v>
      </c>
      <c r="Q56" s="64">
        <v>449.7</v>
      </c>
      <c r="R56" s="64">
        <v>452.4</v>
      </c>
      <c r="S56" s="73">
        <v>458.1</v>
      </c>
      <c r="T56" s="64">
        <v>458.6</v>
      </c>
      <c r="U56" s="64">
        <v>442.3</v>
      </c>
    </row>
    <row r="57" spans="1:49" ht="27" customHeight="1" x14ac:dyDescent="0.2">
      <c r="A57" s="14"/>
      <c r="C57" s="35" t="s">
        <v>31</v>
      </c>
      <c r="D57" s="2" t="s">
        <v>35</v>
      </c>
      <c r="E57" s="62">
        <v>120.2</v>
      </c>
      <c r="F57" s="62">
        <v>109.208</v>
      </c>
      <c r="G57" s="64">
        <v>59.180999999999997</v>
      </c>
      <c r="H57" s="73">
        <v>52.889000000000003</v>
      </c>
      <c r="I57" s="73">
        <v>54.448</v>
      </c>
      <c r="J57" s="73">
        <v>53.759</v>
      </c>
      <c r="K57" s="73">
        <v>55.029000000000003</v>
      </c>
      <c r="L57" s="73">
        <v>53.034999999999997</v>
      </c>
      <c r="M57" s="73">
        <v>51.423000000000002</v>
      </c>
      <c r="N57" s="73">
        <v>51.582999999999998</v>
      </c>
      <c r="O57" s="64">
        <v>53.4</v>
      </c>
      <c r="P57" s="64">
        <v>56.1</v>
      </c>
      <c r="Q57" s="64">
        <v>53.7</v>
      </c>
      <c r="R57" s="64">
        <v>53.4</v>
      </c>
      <c r="S57" s="73">
        <v>51.8</v>
      </c>
      <c r="T57" s="64">
        <v>51.5</v>
      </c>
      <c r="U57" s="64">
        <v>50</v>
      </c>
    </row>
    <row r="58" spans="1:49" s="72" customFormat="1" ht="23.1" customHeight="1" thickBot="1" x14ac:dyDescent="0.25">
      <c r="A58" s="66"/>
      <c r="B58" s="67"/>
      <c r="C58" s="68" t="s">
        <v>32</v>
      </c>
      <c r="D58" s="69" t="s">
        <v>33</v>
      </c>
      <c r="E58" s="70">
        <f t="shared" ref="E58:M58" si="30">SUM(E57/E56)*100</f>
        <v>23.357947920715119</v>
      </c>
      <c r="F58" s="70">
        <f t="shared" si="30"/>
        <v>21.473627912098284</v>
      </c>
      <c r="G58" s="70">
        <f t="shared" si="30"/>
        <v>12.155475725403447</v>
      </c>
      <c r="H58" s="70">
        <f t="shared" si="30"/>
        <v>10.763688907431341</v>
      </c>
      <c r="I58" s="70">
        <f t="shared" si="30"/>
        <v>10.961198548921557</v>
      </c>
      <c r="J58" s="70">
        <f t="shared" si="30"/>
        <v>10.619208561896166</v>
      </c>
      <c r="K58" s="70">
        <f t="shared" si="30"/>
        <v>11.360098760130965</v>
      </c>
      <c r="L58" s="70">
        <f t="shared" si="30"/>
        <v>10.809306989617685</v>
      </c>
      <c r="M58" s="70">
        <f t="shared" si="30"/>
        <v>11.138210149432185</v>
      </c>
      <c r="N58" s="70">
        <f t="shared" ref="N58:R58" si="31">SUM(N57/N56)*100</f>
        <v>10.633850289538078</v>
      </c>
      <c r="O58" s="70">
        <f t="shared" si="31"/>
        <v>11.508620689655173</v>
      </c>
      <c r="P58" s="70">
        <f t="shared" si="31"/>
        <v>12.227550130775937</v>
      </c>
      <c r="Q58" s="70">
        <f t="shared" si="31"/>
        <v>11.941294196130753</v>
      </c>
      <c r="R58" s="70">
        <f t="shared" si="31"/>
        <v>11.803713527851459</v>
      </c>
      <c r="S58" s="95">
        <f t="shared" ref="S58:U58" si="32">SUM(S57/S56)*100</f>
        <v>11.307574765335078</v>
      </c>
      <c r="T58" s="70">
        <f t="shared" ref="T58" si="33">SUM(T57/T56)*100</f>
        <v>11.229829917139119</v>
      </c>
      <c r="U58" s="70">
        <f t="shared" si="32"/>
        <v>11.304544426859596</v>
      </c>
    </row>
    <row r="59" spans="1:49" ht="28.5" customHeight="1" x14ac:dyDescent="0.2">
      <c r="A59" s="6"/>
      <c r="B59" s="7"/>
      <c r="C59" s="7"/>
      <c r="D59" s="8"/>
      <c r="E59" s="74"/>
      <c r="F59" s="75"/>
      <c r="G59" s="74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93"/>
      <c r="U59" s="93"/>
    </row>
    <row r="60" spans="1:49" s="65" customFormat="1" ht="21.75" customHeight="1" x14ac:dyDescent="0.2">
      <c r="A60" s="77" t="s">
        <v>36</v>
      </c>
      <c r="C60" s="65" t="s">
        <v>37</v>
      </c>
      <c r="D60" s="78"/>
      <c r="E60" s="79"/>
      <c r="F60" s="80"/>
      <c r="G60" s="7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83"/>
      <c r="U60" s="83"/>
    </row>
    <row r="61" spans="1:49" s="65" customFormat="1" x14ac:dyDescent="0.2">
      <c r="A61" s="81" t="s">
        <v>38</v>
      </c>
      <c r="C61" s="82" t="s">
        <v>39</v>
      </c>
      <c r="D61" s="78"/>
      <c r="E61" s="79"/>
      <c r="F61" s="80"/>
      <c r="G61" s="7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83"/>
      <c r="U61" s="83"/>
    </row>
    <row r="62" spans="1:49" s="65" customFormat="1" x14ac:dyDescent="0.2">
      <c r="A62" s="81" t="s">
        <v>40</v>
      </c>
      <c r="C62" s="82" t="s">
        <v>41</v>
      </c>
      <c r="D62" s="78"/>
      <c r="E62" s="79"/>
      <c r="F62" s="80"/>
      <c r="G62" s="7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83"/>
      <c r="U62" s="83"/>
    </row>
    <row r="63" spans="1:49" s="65" customFormat="1" x14ac:dyDescent="0.2">
      <c r="A63" s="81" t="s">
        <v>42</v>
      </c>
      <c r="C63" s="84" t="s">
        <v>43</v>
      </c>
      <c r="D63" s="78"/>
      <c r="E63" s="79"/>
      <c r="F63" s="80"/>
      <c r="G63" s="7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83"/>
      <c r="U63" s="83"/>
    </row>
    <row r="64" spans="1:49" s="65" customFormat="1" x14ac:dyDescent="0.2">
      <c r="A64" s="81" t="s">
        <v>53</v>
      </c>
      <c r="C64" s="84" t="s">
        <v>65</v>
      </c>
      <c r="D64" s="78"/>
      <c r="E64" s="79"/>
      <c r="F64" s="80"/>
      <c r="G64" s="7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83"/>
      <c r="U64" s="83"/>
    </row>
    <row r="65" spans="1:21" s="65" customFormat="1" ht="21.75" customHeight="1" x14ac:dyDescent="0.2">
      <c r="A65" s="85" t="s">
        <v>62</v>
      </c>
      <c r="D65" s="78"/>
      <c r="E65" s="79"/>
      <c r="F65" s="80"/>
      <c r="G65" s="7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83"/>
      <c r="U65" s="83"/>
    </row>
    <row r="66" spans="1:21" s="65" customFormat="1" ht="6.75" customHeight="1" thickBot="1" x14ac:dyDescent="0.25">
      <c r="A66" s="86"/>
      <c r="B66" s="87"/>
      <c r="C66" s="87"/>
      <c r="D66" s="88"/>
      <c r="E66" s="89"/>
      <c r="F66" s="90"/>
      <c r="G66" s="89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4"/>
      <c r="U66" s="94"/>
    </row>
    <row r="67" spans="1:21" s="35" customFormat="1" hidden="1" x14ac:dyDescent="0.2">
      <c r="A67" s="35" t="s">
        <v>44</v>
      </c>
      <c r="D67" s="2"/>
      <c r="E67" s="5"/>
      <c r="F67" s="9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s="35" customFormat="1" hidden="1" x14ac:dyDescent="0.2">
      <c r="A68" s="35" t="s">
        <v>45</v>
      </c>
      <c r="D68" s="2"/>
      <c r="E68" s="5"/>
      <c r="F68" s="9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s="35" customFormat="1" hidden="1" x14ac:dyDescent="0.2">
      <c r="A69" s="35" t="s">
        <v>46</v>
      </c>
      <c r="C69" s="35" t="s">
        <v>47</v>
      </c>
      <c r="D69" s="2"/>
      <c r="E69" s="5"/>
      <c r="F69" s="9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s="35" customFormat="1" hidden="1" x14ac:dyDescent="0.2">
      <c r="A70" s="35" t="s">
        <v>46</v>
      </c>
      <c r="C70" s="35" t="s">
        <v>48</v>
      </c>
      <c r="D70" s="2"/>
      <c r="E70" s="5"/>
      <c r="F70" s="9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s="65" customFormat="1" x14ac:dyDescent="0.2">
      <c r="D71" s="78"/>
      <c r="E71" s="79"/>
      <c r="F71" s="80"/>
      <c r="G71" s="7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s="65" customFormat="1" x14ac:dyDescent="0.2">
      <c r="A72" s="27"/>
      <c r="D72" s="78"/>
      <c r="E72" s="79"/>
      <c r="F72" s="80"/>
      <c r="G72" s="7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s="65" customFormat="1" x14ac:dyDescent="0.2">
      <c r="D73" s="78"/>
      <c r="E73" s="79"/>
      <c r="F73" s="80"/>
      <c r="G73" s="7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</sheetData>
  <mergeCells count="1">
    <mergeCell ref="A1:U1"/>
  </mergeCells>
  <phoneticPr fontId="1" type="noConversion"/>
  <printOptions horizontalCentered="1"/>
  <pageMargins left="0.39370078740157483" right="0.19685039370078741" top="0.39370078740157483" bottom="0.39370078740157483" header="0.15748031496062992" footer="0.39370078740157483"/>
  <pageSetup paperSize="9" scale="50" orientation="portrait" horizontalDpi="4294967295" verticalDpi="4294967295" r:id="rId1"/>
  <headerFooter scaleWithDoc="0" alignWithMargins="0">
    <oddHeader xml:space="preserve">&amp;R&amp;"Helvetica,Standard"&amp;14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Überblick</vt:lpstr>
      <vt:lpstr>Überblick!Druckbereich</vt:lpstr>
    </vt:vector>
  </TitlesOfParts>
  <Company>Deutscher Braunkohlen Industrie Verein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wilke</dc:creator>
  <cp:lastModifiedBy>Saritzoglou</cp:lastModifiedBy>
  <cp:lastPrinted>2018-07-03T12:52:51Z</cp:lastPrinted>
  <dcterms:created xsi:type="dcterms:W3CDTF">2007-03-07T09:13:12Z</dcterms:created>
  <dcterms:modified xsi:type="dcterms:W3CDTF">2019-03-25T10:07:45Z</dcterms:modified>
</cp:coreProperties>
</file>